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C:\Users\MM\Documents\Działalność gospodarcza\FOKUS\FOTOWOLTAIKA\Zielona Energia\cenniki\Cennik 7.10.2020\"/>
    </mc:Choice>
  </mc:AlternateContent>
  <xr:revisionPtr revIDLastSave="0" documentId="13_ncr:1_{1859703E-B319-4662-8560-47597F0F9597}" xr6:coauthVersionLast="45" xr6:coauthVersionMax="45" xr10:uidLastSave="{00000000-0000-0000-0000-000000000000}"/>
  <bookViews>
    <workbookView xWindow="-110" yWindow="-110" windowWidth="19420" windowHeight="10420" tabRatio="701" xr2:uid="{69BAD9FC-74A8-4FC0-9685-6A0E60DD3874}"/>
  </bookViews>
  <sheets>
    <sheet name="Oferta_panel" sheetId="10" r:id="rId1"/>
    <sheet name="cennik_182019" sheetId="16" r:id="rId2"/>
    <sheet name="Do_druku" sheetId="14" r:id="rId3"/>
    <sheet name="DaneEksperta" sheetId="5" r:id="rId4"/>
    <sheet name="ppoz" sheetId="22" r:id="rId5"/>
  </sheets>
  <externalReferences>
    <externalReference r:id="rId6"/>
  </externalReferences>
  <definedNames>
    <definedName name="_xlnm._FilterDatabase" localSheetId="1" hidden="1">cennik_182019!$A$1:$BI$2743</definedName>
    <definedName name="_xlnm.Criteria" localSheetId="1">cennik_182019!$AJ$1:$BI$1</definedName>
    <definedName name="Obraz1">INDEX('[1]Katalog rys. '!$C$2:$C$15,MATCH('[1]KROK 3 '!$W$16,'[1]Katalog rys. '!$B$2:$B$15,0))</definedName>
    <definedName name="_xlnm.Print_Area" localSheetId="2">Do_druku!$A$1:$BK$350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692" i="16" l="1"/>
  <c r="AE691" i="16"/>
  <c r="AE690" i="16"/>
  <c r="AE689" i="16"/>
  <c r="AE688" i="16"/>
  <c r="AE687" i="16"/>
  <c r="AE686" i="16"/>
  <c r="AE685" i="16"/>
  <c r="AE683" i="16"/>
  <c r="AE681" i="16"/>
  <c r="AE679" i="16"/>
  <c r="AE678" i="16"/>
  <c r="AE677" i="16"/>
  <c r="AE676" i="16"/>
  <c r="AE675" i="16"/>
  <c r="AE674" i="16"/>
  <c r="AE673" i="16"/>
  <c r="AE672" i="16"/>
  <c r="AE671" i="16"/>
  <c r="AE670" i="16"/>
  <c r="AE669" i="16"/>
  <c r="AE668" i="16"/>
  <c r="AE667" i="16"/>
  <c r="AE666" i="16"/>
  <c r="AE665" i="16"/>
  <c r="AE664" i="16"/>
  <c r="AE663" i="16"/>
  <c r="AE662" i="16"/>
  <c r="AE661" i="16"/>
  <c r="AE660" i="16"/>
  <c r="AE659" i="16"/>
  <c r="AE658" i="16"/>
  <c r="AE657" i="16"/>
  <c r="AE656" i="16"/>
  <c r="AE655" i="16"/>
  <c r="AE654" i="16"/>
  <c r="AE653" i="16"/>
  <c r="AE652" i="16"/>
  <c r="AE651" i="16"/>
  <c r="AE650" i="16"/>
  <c r="AE649" i="16"/>
  <c r="AE648" i="16"/>
  <c r="AE647" i="16"/>
  <c r="AE646" i="16"/>
  <c r="AE645" i="16"/>
  <c r="AE644" i="16"/>
  <c r="AE643" i="16"/>
  <c r="AE642" i="16"/>
  <c r="AE641" i="16"/>
  <c r="AE640" i="16"/>
  <c r="AE639" i="16"/>
  <c r="AE638" i="16"/>
  <c r="AE637" i="16"/>
  <c r="AE636" i="16"/>
  <c r="AE635" i="16"/>
  <c r="AE634" i="16"/>
  <c r="AE633" i="16"/>
  <c r="AE632" i="16"/>
  <c r="AE631" i="16"/>
  <c r="AE630" i="16"/>
  <c r="AE629" i="16"/>
  <c r="AE628" i="16"/>
  <c r="AE627" i="16"/>
  <c r="AE626" i="16"/>
  <c r="AE625" i="16"/>
  <c r="AE624" i="16"/>
  <c r="AE623" i="16"/>
  <c r="AE622" i="16"/>
  <c r="AE621" i="16"/>
  <c r="AE620" i="16"/>
  <c r="AE619" i="16"/>
  <c r="AE618" i="16"/>
  <c r="AE617" i="16"/>
  <c r="AE616" i="16"/>
  <c r="AE615" i="16"/>
  <c r="AE614" i="16"/>
  <c r="AE613" i="16"/>
  <c r="AE612" i="16"/>
  <c r="AE611" i="16"/>
  <c r="AE610" i="16"/>
  <c r="AE609" i="16"/>
  <c r="AE608" i="16"/>
  <c r="AE607" i="16"/>
  <c r="AE606" i="16"/>
  <c r="AE605" i="16"/>
  <c r="AE604" i="16"/>
  <c r="AE603" i="16"/>
  <c r="AE602" i="16"/>
  <c r="AE601" i="16"/>
  <c r="AE600" i="16"/>
  <c r="AE599" i="16"/>
  <c r="AE598" i="16"/>
  <c r="AE597" i="16"/>
  <c r="AE596" i="16"/>
  <c r="AE595" i="16"/>
  <c r="AE594" i="16"/>
  <c r="AE593" i="16"/>
  <c r="AE592" i="16"/>
  <c r="AE591" i="16"/>
  <c r="AE590" i="16"/>
  <c r="AE589" i="16"/>
  <c r="AE588" i="16"/>
  <c r="AE587" i="16"/>
  <c r="AE586" i="16"/>
  <c r="AE585" i="16"/>
  <c r="AE584" i="16"/>
  <c r="AE583" i="16"/>
  <c r="AE582" i="16"/>
  <c r="AE581" i="16"/>
  <c r="AE580" i="16"/>
  <c r="AE579" i="16"/>
  <c r="AE578" i="16"/>
  <c r="AE577" i="16"/>
  <c r="AE576" i="16"/>
  <c r="AE575" i="16"/>
  <c r="AE574" i="16"/>
  <c r="AE573" i="16"/>
  <c r="AE572" i="16"/>
  <c r="AE571" i="16"/>
  <c r="AE570" i="16"/>
  <c r="AE569" i="16"/>
  <c r="AE568" i="16"/>
  <c r="AE567" i="16"/>
  <c r="AE566" i="16"/>
  <c r="AE565" i="16"/>
  <c r="AE564" i="16"/>
  <c r="AE563" i="16"/>
  <c r="AE562" i="16"/>
  <c r="AE561" i="16"/>
  <c r="AE560" i="16"/>
  <c r="AE559" i="16"/>
  <c r="AE558" i="16"/>
  <c r="AE557" i="16"/>
  <c r="AE556" i="16"/>
  <c r="AE555" i="16"/>
  <c r="AE554" i="16"/>
  <c r="AE553" i="16"/>
  <c r="AE552" i="16"/>
  <c r="AE551" i="16"/>
  <c r="AE550" i="16"/>
  <c r="AE549" i="16"/>
  <c r="AE548" i="16"/>
  <c r="AE547" i="16"/>
  <c r="AE546" i="16"/>
  <c r="AE545" i="16"/>
  <c r="AE544" i="16"/>
  <c r="AE543" i="16"/>
  <c r="AE542" i="16"/>
  <c r="AE541" i="16"/>
  <c r="AE540" i="16"/>
  <c r="AE539" i="16"/>
  <c r="AE538" i="16"/>
  <c r="AE537" i="16"/>
  <c r="AE536" i="16"/>
  <c r="AE535" i="16"/>
  <c r="AE534" i="16"/>
  <c r="AE533" i="16"/>
  <c r="AE532" i="16"/>
  <c r="AE531" i="16"/>
  <c r="AE530" i="16"/>
  <c r="AE529" i="16"/>
  <c r="AE528" i="16"/>
  <c r="AE527" i="16"/>
  <c r="AE526" i="16"/>
  <c r="AE525" i="16"/>
  <c r="AE524" i="16"/>
  <c r="AE523" i="16"/>
  <c r="AE522" i="16"/>
  <c r="AE521" i="16"/>
  <c r="AE520" i="16"/>
  <c r="AE519" i="16"/>
  <c r="AE518" i="16"/>
  <c r="AE517" i="16"/>
  <c r="AE516" i="16"/>
  <c r="AE515" i="16"/>
  <c r="AE514" i="16"/>
  <c r="AE513" i="16"/>
  <c r="AE512" i="16"/>
  <c r="AE511" i="16"/>
  <c r="AE510" i="16"/>
  <c r="AE509" i="16"/>
  <c r="AE508" i="16"/>
  <c r="AE507" i="16"/>
  <c r="AE506" i="16"/>
  <c r="AE505" i="16"/>
  <c r="AE504" i="16"/>
  <c r="AE503" i="16"/>
  <c r="AE502" i="16"/>
  <c r="AE501" i="16"/>
  <c r="AE500" i="16"/>
  <c r="AE499" i="16"/>
  <c r="AE498" i="16"/>
  <c r="AE497" i="16"/>
  <c r="AE496" i="16"/>
  <c r="AE495" i="16"/>
  <c r="AE494" i="16"/>
  <c r="AE493" i="16"/>
  <c r="AE492" i="16"/>
  <c r="AE491" i="16"/>
  <c r="AE490" i="16"/>
  <c r="AE489" i="16"/>
  <c r="AE488" i="16"/>
  <c r="AE487" i="16"/>
  <c r="AE486" i="16"/>
  <c r="AE485" i="16"/>
  <c r="AE484" i="16"/>
  <c r="AE483" i="16"/>
  <c r="AE482" i="16"/>
  <c r="AE481" i="16"/>
  <c r="AE480" i="16"/>
  <c r="AE479" i="16"/>
  <c r="AE478" i="16"/>
  <c r="AE477" i="16"/>
  <c r="AE476" i="16"/>
  <c r="AE475" i="16"/>
  <c r="AE474" i="16"/>
  <c r="AE473" i="16"/>
  <c r="AE472" i="16"/>
  <c r="AE471" i="16"/>
  <c r="AE470" i="16"/>
  <c r="AE469" i="16"/>
  <c r="AE468" i="16"/>
  <c r="AE467" i="16"/>
  <c r="AE466" i="16"/>
  <c r="AE465" i="16"/>
  <c r="AE464" i="16"/>
  <c r="AE463" i="16"/>
  <c r="AE462" i="16"/>
  <c r="AE461" i="16"/>
  <c r="AE460" i="16"/>
  <c r="AE459" i="16"/>
  <c r="AE458" i="16"/>
  <c r="AE457" i="16"/>
  <c r="AE456" i="16"/>
  <c r="AE455" i="16"/>
  <c r="AE454" i="16"/>
  <c r="AE453" i="16"/>
  <c r="AE452" i="16"/>
  <c r="AE451" i="16"/>
  <c r="AE450" i="16"/>
  <c r="AE449" i="16"/>
  <c r="AE448" i="16"/>
  <c r="AE447" i="16"/>
  <c r="AE446" i="16"/>
  <c r="AE445" i="16"/>
  <c r="AE444" i="16"/>
  <c r="AE443" i="16"/>
  <c r="AE442" i="16"/>
  <c r="AE441" i="16"/>
  <c r="AE440" i="16"/>
  <c r="AE439" i="16"/>
  <c r="AE438" i="16"/>
  <c r="AE437" i="16"/>
  <c r="AE436" i="16"/>
  <c r="AE435" i="16"/>
  <c r="AE434" i="16"/>
  <c r="AE433" i="16"/>
  <c r="AE432" i="16"/>
  <c r="AE431" i="16"/>
  <c r="AE430" i="16"/>
  <c r="AE429" i="16"/>
  <c r="AE428" i="16"/>
  <c r="AE427" i="16"/>
  <c r="AE426" i="16"/>
  <c r="AE425" i="16"/>
  <c r="AE424" i="16"/>
  <c r="AE423" i="16"/>
  <c r="AE422" i="16"/>
  <c r="AE421" i="16"/>
  <c r="AE420" i="16"/>
  <c r="AE419" i="16"/>
  <c r="AE418" i="16"/>
  <c r="AE417" i="16"/>
  <c r="AE416" i="16"/>
  <c r="AE415" i="16"/>
  <c r="AE414" i="16"/>
  <c r="AE413" i="16"/>
  <c r="AE412" i="16"/>
  <c r="AE411" i="16"/>
  <c r="AE410" i="16"/>
  <c r="AE409" i="16"/>
  <c r="AE408" i="16"/>
  <c r="AE407" i="16"/>
  <c r="AE406" i="16"/>
  <c r="AE405" i="16"/>
  <c r="AE404" i="16"/>
  <c r="AE403" i="16"/>
  <c r="AE402" i="16"/>
  <c r="AE401" i="16"/>
  <c r="AE400" i="16"/>
  <c r="AE399" i="16"/>
  <c r="AE398" i="16"/>
  <c r="AE397" i="16"/>
  <c r="AE396" i="16"/>
  <c r="AE395" i="16"/>
  <c r="AE394" i="16"/>
  <c r="AE393" i="16"/>
  <c r="AE392" i="16"/>
  <c r="AE391" i="16"/>
  <c r="AE390" i="16"/>
  <c r="AE389" i="16"/>
  <c r="AE388" i="16"/>
  <c r="AE387" i="16"/>
  <c r="AE386" i="16"/>
  <c r="AE385" i="16"/>
  <c r="AE384" i="16"/>
  <c r="AE383" i="16"/>
  <c r="AE382" i="16"/>
  <c r="AE381" i="16"/>
  <c r="AE380" i="16"/>
  <c r="AE379" i="16"/>
  <c r="AE378" i="16"/>
  <c r="AE377" i="16"/>
  <c r="AE376" i="16"/>
  <c r="AE375" i="16"/>
  <c r="AE374" i="16"/>
  <c r="AE373" i="16"/>
  <c r="AE372" i="16"/>
  <c r="AE371" i="16"/>
  <c r="AE370" i="16"/>
  <c r="AE369" i="16"/>
  <c r="AE368" i="16"/>
  <c r="AE367" i="16"/>
  <c r="AE366" i="16"/>
  <c r="AE365" i="16"/>
  <c r="AE364" i="16"/>
  <c r="AE363" i="16"/>
  <c r="AE362" i="16"/>
  <c r="AE361" i="16"/>
  <c r="AE360" i="16"/>
  <c r="AE359" i="16"/>
  <c r="AE358" i="16"/>
  <c r="AE357" i="16"/>
  <c r="AE356" i="16"/>
  <c r="AE355" i="16"/>
  <c r="AE354" i="16"/>
  <c r="AE353" i="16"/>
  <c r="AE352" i="16"/>
  <c r="AE351" i="16"/>
  <c r="AE350" i="16"/>
  <c r="AE349" i="16"/>
  <c r="AE348" i="16"/>
  <c r="AE347" i="16"/>
  <c r="AE346" i="16"/>
  <c r="AE345" i="16"/>
  <c r="AE344" i="16"/>
  <c r="AE343" i="16"/>
  <c r="AE342" i="16"/>
  <c r="AE341" i="16"/>
  <c r="AE340" i="16"/>
  <c r="AE339" i="16"/>
  <c r="AE338" i="16"/>
  <c r="AE337" i="16"/>
  <c r="AE336" i="16"/>
  <c r="AE335" i="16"/>
  <c r="AE334" i="16"/>
  <c r="AE333" i="16"/>
  <c r="AE332" i="16"/>
  <c r="AE331" i="16"/>
  <c r="AE330" i="16"/>
  <c r="AE329" i="16"/>
  <c r="AE328" i="16"/>
  <c r="AE327" i="16"/>
  <c r="AE326" i="16"/>
  <c r="AE325" i="16"/>
  <c r="AE324" i="16"/>
  <c r="AE323" i="16"/>
  <c r="AE322" i="16"/>
  <c r="AE321" i="16"/>
  <c r="AE320" i="16"/>
  <c r="AE319" i="16"/>
  <c r="AE318" i="16"/>
  <c r="AE317" i="16"/>
  <c r="AE316" i="16"/>
  <c r="AE315" i="16"/>
  <c r="AE314" i="16"/>
  <c r="AE313" i="16"/>
  <c r="AE312" i="16"/>
  <c r="AE311" i="16"/>
  <c r="AE310" i="16"/>
  <c r="AE309" i="16"/>
  <c r="AE308" i="16"/>
  <c r="AE307" i="16"/>
  <c r="AE306" i="16"/>
  <c r="AE305" i="16"/>
  <c r="AE304" i="16"/>
  <c r="AE303" i="16"/>
  <c r="AE302" i="16"/>
  <c r="AE301" i="16"/>
  <c r="AE300" i="16"/>
  <c r="AE299" i="16"/>
  <c r="AE298" i="16"/>
  <c r="AE297" i="16"/>
  <c r="AE296" i="16"/>
  <c r="AE295" i="16"/>
  <c r="AE294" i="16"/>
  <c r="AE293" i="16"/>
  <c r="AE292" i="16"/>
  <c r="AE291" i="16"/>
  <c r="AE290" i="16"/>
  <c r="AE289" i="16"/>
  <c r="AE288" i="16"/>
  <c r="AE287" i="16"/>
  <c r="AE286" i="16"/>
  <c r="AE285" i="16"/>
  <c r="AE284" i="16"/>
  <c r="AE283" i="16"/>
  <c r="AE282" i="16"/>
  <c r="AE281" i="16"/>
  <c r="AE280" i="16"/>
  <c r="AE279" i="16"/>
  <c r="AE278" i="16"/>
  <c r="AE277" i="16"/>
  <c r="AE276" i="16"/>
  <c r="AE275" i="16"/>
  <c r="AE274" i="16"/>
  <c r="AE273" i="16"/>
  <c r="AE272" i="16"/>
  <c r="AE271" i="16"/>
  <c r="AE270" i="16"/>
  <c r="AE269" i="16"/>
  <c r="AE268" i="16"/>
  <c r="AE267" i="16"/>
  <c r="AE266" i="16"/>
  <c r="AE265" i="16"/>
  <c r="AE264" i="16"/>
  <c r="AE263" i="16"/>
  <c r="AE262" i="16"/>
  <c r="AE261" i="16"/>
  <c r="AE260" i="16"/>
  <c r="AE259" i="16"/>
  <c r="AE258" i="16"/>
  <c r="AE257" i="16"/>
  <c r="AE256" i="16"/>
  <c r="AE255" i="16"/>
  <c r="AE254" i="16"/>
  <c r="AE253" i="16"/>
  <c r="AE252" i="16"/>
  <c r="AE251" i="16"/>
  <c r="AE250" i="16"/>
  <c r="AE249" i="16"/>
  <c r="AE248" i="16"/>
  <c r="AE247" i="16"/>
  <c r="AE246" i="16"/>
  <c r="AE245" i="16"/>
  <c r="AE244" i="16"/>
  <c r="AE243" i="16"/>
  <c r="AE242" i="16"/>
  <c r="AE241" i="16"/>
  <c r="AE240" i="16"/>
  <c r="AE239" i="16"/>
  <c r="AE238" i="16"/>
  <c r="AE237" i="16"/>
  <c r="AE236" i="16"/>
  <c r="AE235" i="16"/>
  <c r="AE234" i="16"/>
  <c r="AE233" i="16"/>
  <c r="AE232" i="16"/>
  <c r="AE231" i="16"/>
  <c r="AE230" i="16"/>
  <c r="AE229" i="16"/>
  <c r="AE228" i="16"/>
  <c r="AE227" i="16"/>
  <c r="AE226" i="16"/>
  <c r="AE225" i="16"/>
  <c r="AE224" i="16"/>
  <c r="AE223" i="16"/>
  <c r="AE222" i="16"/>
  <c r="AE221" i="16"/>
  <c r="AE220" i="16"/>
  <c r="AE219" i="16"/>
  <c r="AE218" i="16"/>
  <c r="AE217" i="16"/>
  <c r="AE216" i="16"/>
  <c r="AE215" i="16"/>
  <c r="AE214" i="16"/>
  <c r="AE213" i="16"/>
  <c r="AE212" i="16"/>
  <c r="AE211" i="16"/>
  <c r="AE210" i="16"/>
  <c r="AE209" i="16"/>
  <c r="AE208" i="16"/>
  <c r="AE207" i="16"/>
  <c r="AE206" i="16"/>
  <c r="AE205" i="16"/>
  <c r="AE204" i="16"/>
  <c r="AE203" i="16"/>
  <c r="AE202" i="16"/>
  <c r="AE201" i="16"/>
  <c r="AE200" i="16"/>
  <c r="AE199" i="16"/>
  <c r="AE198" i="16"/>
  <c r="AE197" i="16"/>
  <c r="AE196" i="16"/>
  <c r="AE195" i="16"/>
  <c r="AE194" i="16"/>
  <c r="AE193" i="16"/>
  <c r="AE192" i="16"/>
  <c r="AE191" i="16"/>
  <c r="AE190" i="16"/>
  <c r="AE189" i="16"/>
  <c r="AE188" i="16"/>
  <c r="AE187" i="16"/>
  <c r="AE186" i="16"/>
  <c r="AE185" i="16"/>
  <c r="AE184" i="16"/>
  <c r="AE183" i="16"/>
  <c r="AE182" i="16"/>
  <c r="AE181" i="16"/>
  <c r="AE180" i="16"/>
  <c r="AE179" i="16"/>
  <c r="AE178" i="16"/>
  <c r="AE177" i="16"/>
  <c r="AE176" i="16"/>
  <c r="AE175" i="16"/>
  <c r="AE174" i="16"/>
  <c r="AE173" i="16"/>
  <c r="AE172" i="16"/>
  <c r="AE171" i="16"/>
  <c r="AE170" i="16"/>
  <c r="AE169" i="16"/>
  <c r="AE168" i="16"/>
  <c r="AE167" i="16"/>
  <c r="AE166" i="16"/>
  <c r="AE165" i="16"/>
  <c r="AE164" i="16"/>
  <c r="AE163" i="16"/>
  <c r="AE162" i="16"/>
  <c r="AE161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AE137" i="16"/>
  <c r="AE136" i="16"/>
  <c r="AE135" i="16"/>
  <c r="AE134" i="16"/>
  <c r="AE133" i="16"/>
  <c r="AE132" i="16"/>
  <c r="AE131" i="16"/>
  <c r="AE130" i="16"/>
  <c r="AE129" i="16"/>
  <c r="AE128" i="16"/>
  <c r="AE127" i="16"/>
  <c r="AE126" i="16"/>
  <c r="AE125" i="16"/>
  <c r="AE124" i="16"/>
  <c r="AE123" i="16"/>
  <c r="AE122" i="16"/>
  <c r="AE121" i="16"/>
  <c r="AE120" i="16"/>
  <c r="AE119" i="16"/>
  <c r="AE118" i="16"/>
  <c r="AE117" i="16"/>
  <c r="AE116" i="16"/>
  <c r="AE115" i="16"/>
  <c r="AE114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61" i="16"/>
  <c r="AE60" i="16"/>
  <c r="AE59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3" i="16"/>
  <c r="AE22" i="16"/>
  <c r="AE21" i="16"/>
  <c r="AE20" i="16"/>
  <c r="AE19" i="16"/>
  <c r="AE18" i="16"/>
  <c r="AE17" i="16"/>
  <c r="AE16" i="16"/>
  <c r="AE15" i="16"/>
  <c r="AE14" i="16"/>
  <c r="AE13" i="16"/>
  <c r="AE12" i="16"/>
  <c r="AE11" i="16"/>
  <c r="AE10" i="16"/>
  <c r="AE9" i="16"/>
  <c r="AE8" i="16"/>
  <c r="AE7" i="16"/>
  <c r="G23" i="10"/>
  <c r="I18" i="10"/>
  <c r="I17" i="10"/>
  <c r="I16" i="10"/>
  <c r="D13" i="10"/>
  <c r="I12" i="10"/>
  <c r="I11" i="10"/>
  <c r="I10" i="10"/>
  <c r="H10" i="10"/>
  <c r="Y339" i="16" l="1"/>
  <c r="Y338" i="16"/>
  <c r="Y337" i="16"/>
  <c r="Y336" i="16"/>
  <c r="Y335" i="16"/>
  <c r="Y334" i="16"/>
  <c r="Y333" i="16"/>
  <c r="Y332" i="16"/>
  <c r="Y331" i="16"/>
  <c r="Y330" i="16"/>
  <c r="Y329" i="16"/>
  <c r="Y328" i="16"/>
  <c r="Y327" i="16"/>
  <c r="Y326" i="16"/>
  <c r="Y325" i="16"/>
  <c r="Y324" i="16"/>
  <c r="Y323" i="16"/>
  <c r="Y322" i="16"/>
  <c r="Y321" i="16"/>
  <c r="Y320" i="16"/>
  <c r="Y319" i="16"/>
  <c r="Y318" i="16"/>
  <c r="Y317" i="16"/>
  <c r="Y316" i="16"/>
  <c r="Y315" i="16"/>
  <c r="Y314" i="16"/>
  <c r="Y313" i="16"/>
  <c r="Y312" i="16"/>
  <c r="Y311" i="16"/>
  <c r="Y310" i="16"/>
  <c r="Y309" i="16"/>
  <c r="Y308" i="16"/>
  <c r="Y307" i="16"/>
  <c r="Y306" i="16"/>
  <c r="Y305" i="16"/>
  <c r="Y304" i="16"/>
  <c r="Y303" i="16"/>
  <c r="Y302" i="16"/>
  <c r="Y301" i="16"/>
  <c r="Y300" i="16"/>
  <c r="Y299" i="16"/>
  <c r="Y298" i="16"/>
  <c r="Y297" i="16"/>
  <c r="Y296" i="16"/>
  <c r="Y295" i="16"/>
  <c r="Y294" i="16"/>
  <c r="Y293" i="16"/>
  <c r="Y292" i="16"/>
  <c r="Y291" i="16"/>
  <c r="Y290" i="16"/>
  <c r="Y289" i="16"/>
  <c r="Y288" i="16"/>
  <c r="Y287" i="16"/>
  <c r="Y286" i="16"/>
  <c r="Y285" i="16"/>
  <c r="Y284" i="16"/>
  <c r="Y283" i="16"/>
  <c r="Y282" i="16"/>
  <c r="Y281" i="16"/>
  <c r="Y280" i="16"/>
  <c r="Y279" i="16"/>
  <c r="Y278" i="16"/>
  <c r="Y277" i="16"/>
  <c r="Y276" i="16"/>
  <c r="Y275" i="16"/>
  <c r="Y274" i="16"/>
  <c r="Y273" i="16"/>
  <c r="Y272" i="16"/>
  <c r="Y271" i="16"/>
  <c r="Y270" i="16"/>
  <c r="Y269" i="16"/>
  <c r="Y268" i="16"/>
  <c r="Y267" i="16"/>
  <c r="Y266" i="16"/>
  <c r="Y265" i="16"/>
  <c r="Y264" i="16"/>
  <c r="Y263" i="16"/>
  <c r="Y262" i="16"/>
  <c r="Y261" i="16"/>
  <c r="Y260" i="16"/>
  <c r="Y259" i="16"/>
  <c r="Y258" i="16"/>
  <c r="Y257" i="16"/>
  <c r="Y256" i="16"/>
  <c r="Y255" i="16"/>
  <c r="Y254" i="16"/>
  <c r="Y253" i="16"/>
  <c r="Y252" i="16"/>
  <c r="Y251" i="16"/>
  <c r="Y250" i="16"/>
  <c r="Y249" i="16"/>
  <c r="Y248" i="16"/>
  <c r="Y247" i="16"/>
  <c r="Y246" i="16"/>
  <c r="Y245" i="16"/>
  <c r="Y244" i="16"/>
  <c r="Y243" i="16"/>
  <c r="Y242" i="16"/>
  <c r="Y241" i="16"/>
  <c r="Y240" i="16"/>
  <c r="Y239" i="16"/>
  <c r="Y238" i="16"/>
  <c r="Y237" i="16"/>
  <c r="Y236" i="16"/>
  <c r="Y235" i="16"/>
  <c r="Y234" i="16"/>
  <c r="Y233" i="16"/>
  <c r="Y232" i="16"/>
  <c r="Y231" i="16"/>
  <c r="Y230" i="16"/>
  <c r="Y229" i="16"/>
  <c r="Y228" i="16"/>
  <c r="Y227" i="16"/>
  <c r="Y226" i="16"/>
  <c r="Y225" i="16"/>
  <c r="Y224" i="16"/>
  <c r="Y223" i="16"/>
  <c r="Y222" i="16"/>
  <c r="Y221" i="16"/>
  <c r="Y220" i="16"/>
  <c r="Y219" i="16"/>
  <c r="Y218" i="16"/>
  <c r="Y217" i="16"/>
  <c r="Y216" i="16"/>
  <c r="Y215" i="16"/>
  <c r="Y214" i="16"/>
  <c r="Y213" i="16"/>
  <c r="Y212" i="16"/>
  <c r="Y211" i="16"/>
  <c r="Y210" i="16"/>
  <c r="Y209" i="16"/>
  <c r="Y208" i="16"/>
  <c r="Y207" i="16"/>
  <c r="Y206" i="16"/>
  <c r="Y205" i="16"/>
  <c r="Y204" i="16"/>
  <c r="Y203" i="16"/>
  <c r="Y202" i="16"/>
  <c r="Y201" i="16"/>
  <c r="Y200" i="16"/>
  <c r="Y199" i="16"/>
  <c r="Y198" i="16"/>
  <c r="Y197" i="16"/>
  <c r="Y196" i="16"/>
  <c r="Y195" i="16"/>
  <c r="Y194" i="16"/>
  <c r="Y193" i="16"/>
  <c r="Y192" i="16"/>
  <c r="Y191" i="16"/>
  <c r="Y190" i="16"/>
  <c r="Y189" i="16"/>
  <c r="Y188" i="16"/>
  <c r="Y187" i="16"/>
  <c r="Y186" i="16"/>
  <c r="Y185" i="16"/>
  <c r="Y184" i="16"/>
  <c r="Y183" i="16"/>
  <c r="Y182" i="16"/>
  <c r="Y181" i="16"/>
  <c r="Y180" i="16"/>
  <c r="Y179" i="16"/>
  <c r="Y178" i="16"/>
  <c r="Y177" i="16"/>
  <c r="Y176" i="16"/>
  <c r="Y175" i="16"/>
  <c r="Y174" i="16"/>
  <c r="Y173" i="16"/>
  <c r="Y172" i="16"/>
  <c r="Y171" i="16"/>
  <c r="Y170" i="16"/>
  <c r="Y169" i="16"/>
  <c r="Y168" i="16"/>
  <c r="Y167" i="16"/>
  <c r="Y166" i="16"/>
  <c r="Y165" i="16"/>
  <c r="Y164" i="16"/>
  <c r="Y163" i="16"/>
  <c r="Y162" i="16"/>
  <c r="Y161" i="16"/>
  <c r="Y160" i="16"/>
  <c r="Y159" i="16"/>
  <c r="Y158" i="16"/>
  <c r="Y157" i="16"/>
  <c r="Y156" i="16"/>
  <c r="Y155" i="16"/>
  <c r="Y154" i="16"/>
  <c r="Y153" i="16"/>
  <c r="Y152" i="16"/>
  <c r="Y151" i="16"/>
  <c r="Y150" i="16"/>
  <c r="Y149" i="16"/>
  <c r="Y148" i="16"/>
  <c r="Y147" i="16"/>
  <c r="Y146" i="16"/>
  <c r="Y145" i="16"/>
  <c r="Y144" i="16"/>
  <c r="Y143" i="16"/>
  <c r="Y142" i="16"/>
  <c r="Y141" i="16"/>
  <c r="Y140" i="16"/>
  <c r="Y139" i="16"/>
  <c r="Y138" i="16"/>
  <c r="Y137" i="16"/>
  <c r="Y136" i="16"/>
  <c r="Y135" i="16"/>
  <c r="Y134" i="16"/>
  <c r="Y133" i="16"/>
  <c r="Y132" i="16"/>
  <c r="Y131" i="16"/>
  <c r="Y130" i="16"/>
  <c r="Y129" i="16"/>
  <c r="Y128" i="16"/>
  <c r="Y127" i="16"/>
  <c r="Y126" i="16"/>
  <c r="Y125" i="16"/>
  <c r="Y124" i="16"/>
  <c r="Y123" i="16"/>
  <c r="Y122" i="16"/>
  <c r="Y121" i="16"/>
  <c r="Y120" i="16"/>
  <c r="Y119" i="16"/>
  <c r="Y118" i="16"/>
  <c r="Y117" i="16"/>
  <c r="Y116" i="16"/>
  <c r="Y115" i="16"/>
  <c r="Y114" i="16"/>
  <c r="Y113" i="16"/>
  <c r="Y112" i="16"/>
  <c r="Y111" i="16"/>
  <c r="Y110" i="16"/>
  <c r="Y109" i="16"/>
  <c r="Y108" i="16"/>
  <c r="Y107" i="16"/>
  <c r="Y106" i="16"/>
  <c r="Y105" i="16"/>
  <c r="Y104" i="16"/>
  <c r="Y103" i="16"/>
  <c r="Y102" i="16"/>
  <c r="Y101" i="16"/>
  <c r="Y100" i="16"/>
  <c r="Y99" i="16"/>
  <c r="Y98" i="16"/>
  <c r="Y97" i="16"/>
  <c r="Y96" i="16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2" i="16"/>
  <c r="Y81" i="16"/>
  <c r="Y80" i="16"/>
  <c r="Y79" i="16"/>
  <c r="Y78" i="16"/>
  <c r="Y77" i="16"/>
  <c r="Y76" i="16"/>
  <c r="Y75" i="16"/>
  <c r="Y74" i="16"/>
  <c r="Y73" i="16"/>
  <c r="Y72" i="16"/>
  <c r="Y71" i="16"/>
  <c r="Y70" i="16"/>
  <c r="Y69" i="16"/>
  <c r="Y68" i="16"/>
  <c r="Y67" i="16"/>
  <c r="Y66" i="16"/>
  <c r="Y65" i="16"/>
  <c r="Y64" i="16"/>
  <c r="Y63" i="16"/>
  <c r="Y62" i="16"/>
  <c r="Y61" i="16"/>
  <c r="Y60" i="16"/>
  <c r="Y59" i="16"/>
  <c r="Y58" i="16"/>
  <c r="Y57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4" i="16"/>
  <c r="Y23" i="16"/>
  <c r="Y22" i="16"/>
  <c r="Y21" i="16"/>
  <c r="Y20" i="16"/>
  <c r="Y19" i="16"/>
  <c r="Y18" i="16"/>
  <c r="Y17" i="16"/>
  <c r="Y16" i="16"/>
  <c r="Y15" i="16"/>
  <c r="Y14" i="16"/>
  <c r="Y13" i="16"/>
  <c r="Y12" i="16"/>
  <c r="Y11" i="16"/>
  <c r="Y10" i="16"/>
  <c r="Y9" i="16"/>
  <c r="Y8" i="16"/>
  <c r="Y7" i="16"/>
  <c r="Y6" i="16"/>
  <c r="Y5" i="16"/>
  <c r="Y4" i="16"/>
  <c r="Y3" i="16"/>
  <c r="Y2" i="16"/>
  <c r="Y677" i="16"/>
  <c r="Y676" i="16"/>
  <c r="Y675" i="16"/>
  <c r="Y674" i="16"/>
  <c r="Y673" i="16"/>
  <c r="Y672" i="16"/>
  <c r="Y671" i="16"/>
  <c r="Y670" i="16"/>
  <c r="Y669" i="16"/>
  <c r="Y668" i="16"/>
  <c r="Y667" i="16"/>
  <c r="Y666" i="16"/>
  <c r="Y665" i="16"/>
  <c r="Y664" i="16"/>
  <c r="Y663" i="16"/>
  <c r="Y662" i="16"/>
  <c r="Y661" i="16"/>
  <c r="Y660" i="16"/>
  <c r="Y659" i="16"/>
  <c r="Y658" i="16"/>
  <c r="Y657" i="16"/>
  <c r="Y656" i="16"/>
  <c r="Y655" i="16"/>
  <c r="Y654" i="16"/>
  <c r="Y653" i="16"/>
  <c r="Y652" i="16"/>
  <c r="Y651" i="16"/>
  <c r="Y650" i="16"/>
  <c r="Y649" i="16"/>
  <c r="Y648" i="16"/>
  <c r="Y647" i="16"/>
  <c r="Y646" i="16"/>
  <c r="Y645" i="16"/>
  <c r="Y644" i="16"/>
  <c r="Y643" i="16"/>
  <c r="Y642" i="16"/>
  <c r="Y641" i="16"/>
  <c r="Y640" i="16"/>
  <c r="Y639" i="16"/>
  <c r="Y638" i="16"/>
  <c r="Y637" i="16"/>
  <c r="Y636" i="16"/>
  <c r="Y635" i="16"/>
  <c r="Y634" i="16"/>
  <c r="Y633" i="16"/>
  <c r="Y632" i="16"/>
  <c r="Y631" i="16"/>
  <c r="Y630" i="16"/>
  <c r="Y629" i="16"/>
  <c r="Y628" i="16"/>
  <c r="Y627" i="16"/>
  <c r="Y626" i="16"/>
  <c r="Y625" i="16"/>
  <c r="Y624" i="16"/>
  <c r="Y623" i="16"/>
  <c r="Y622" i="16"/>
  <c r="Y621" i="16"/>
  <c r="Y620" i="16"/>
  <c r="Y619" i="16"/>
  <c r="Y618" i="16"/>
  <c r="Y617" i="16"/>
  <c r="Y616" i="16"/>
  <c r="Y615" i="16"/>
  <c r="Y614" i="16"/>
  <c r="Y613" i="16"/>
  <c r="Y612" i="16"/>
  <c r="Y611" i="16"/>
  <c r="Y610" i="16"/>
  <c r="Y609" i="16"/>
  <c r="Y608" i="16"/>
  <c r="Y607" i="16"/>
  <c r="Y606" i="16"/>
  <c r="Y605" i="16"/>
  <c r="Y604" i="16"/>
  <c r="Y603" i="16"/>
  <c r="Y602" i="16"/>
  <c r="Y601" i="16"/>
  <c r="Y600" i="16"/>
  <c r="Y599" i="16"/>
  <c r="Y598" i="16"/>
  <c r="Y597" i="16"/>
  <c r="Y596" i="16"/>
  <c r="Y595" i="16"/>
  <c r="Y594" i="16"/>
  <c r="Y593" i="16"/>
  <c r="Y592" i="16"/>
  <c r="Y591" i="16"/>
  <c r="Y590" i="16"/>
  <c r="Y589" i="16"/>
  <c r="Y588" i="16"/>
  <c r="Y587" i="16"/>
  <c r="Y586" i="16"/>
  <c r="Y585" i="16"/>
  <c r="Y584" i="16"/>
  <c r="Y583" i="16"/>
  <c r="Y582" i="16"/>
  <c r="Y581" i="16"/>
  <c r="Y580" i="16"/>
  <c r="Y579" i="16"/>
  <c r="Y578" i="16"/>
  <c r="Y577" i="16"/>
  <c r="Y576" i="16"/>
  <c r="Y575" i="16"/>
  <c r="Y574" i="16"/>
  <c r="Y573" i="16"/>
  <c r="Y572" i="16"/>
  <c r="Y571" i="16"/>
  <c r="Y570" i="16"/>
  <c r="Y569" i="16"/>
  <c r="Y568" i="16"/>
  <c r="Y567" i="16"/>
  <c r="Y566" i="16"/>
  <c r="Y565" i="16"/>
  <c r="Y564" i="16"/>
  <c r="Y563" i="16"/>
  <c r="Y562" i="16"/>
  <c r="Y561" i="16"/>
  <c r="Y560" i="16"/>
  <c r="Y559" i="16"/>
  <c r="Y558" i="16"/>
  <c r="Y557" i="16"/>
  <c r="Y556" i="16"/>
  <c r="Y555" i="16"/>
  <c r="Y554" i="16"/>
  <c r="Y553" i="16"/>
  <c r="Y552" i="16"/>
  <c r="Y551" i="16"/>
  <c r="Y550" i="16"/>
  <c r="Y549" i="16"/>
  <c r="Y548" i="16"/>
  <c r="Y547" i="16"/>
  <c r="Y546" i="16"/>
  <c r="Y545" i="16"/>
  <c r="Y544" i="16"/>
  <c r="Y543" i="16"/>
  <c r="Y542" i="16"/>
  <c r="Y541" i="16"/>
  <c r="Y540" i="16"/>
  <c r="Y539" i="16"/>
  <c r="Y538" i="16"/>
  <c r="Y537" i="16"/>
  <c r="Y536" i="16"/>
  <c r="Y535" i="16"/>
  <c r="Y534" i="16"/>
  <c r="Y533" i="16"/>
  <c r="Y532" i="16"/>
  <c r="Y531" i="16"/>
  <c r="Y530" i="16"/>
  <c r="Y529" i="16"/>
  <c r="Y528" i="16"/>
  <c r="Y527" i="16"/>
  <c r="Y526" i="16"/>
  <c r="Y525" i="16"/>
  <c r="Y524" i="16"/>
  <c r="Y523" i="16"/>
  <c r="Y522" i="16"/>
  <c r="Y521" i="16"/>
  <c r="Y520" i="16"/>
  <c r="Y519" i="16"/>
  <c r="Y518" i="16"/>
  <c r="Y517" i="16"/>
  <c r="Y516" i="16"/>
  <c r="Y515" i="16"/>
  <c r="Y514" i="16"/>
  <c r="Y513" i="16"/>
  <c r="Y512" i="16"/>
  <c r="Y511" i="16"/>
  <c r="Y510" i="16"/>
  <c r="Y509" i="16"/>
  <c r="Y508" i="16"/>
  <c r="Y507" i="16"/>
  <c r="Y506" i="16"/>
  <c r="Y505" i="16"/>
  <c r="Y504" i="16"/>
  <c r="Y503" i="16"/>
  <c r="Y502" i="16"/>
  <c r="Y501" i="16"/>
  <c r="Y500" i="16"/>
  <c r="Y499" i="16"/>
  <c r="Y498" i="16"/>
  <c r="Y497" i="16"/>
  <c r="Y496" i="16"/>
  <c r="Y495" i="16"/>
  <c r="Y494" i="16"/>
  <c r="Y493" i="16"/>
  <c r="Y492" i="16"/>
  <c r="Y491" i="16"/>
  <c r="Y490" i="16"/>
  <c r="Y489" i="16"/>
  <c r="Y488" i="16"/>
  <c r="Y487" i="16"/>
  <c r="Y486" i="16"/>
  <c r="Y485" i="16"/>
  <c r="Y484" i="16"/>
  <c r="Y483" i="16"/>
  <c r="Y482" i="16"/>
  <c r="Y481" i="16"/>
  <c r="Y480" i="16"/>
  <c r="Y479" i="16"/>
  <c r="Y478" i="16"/>
  <c r="Y477" i="16"/>
  <c r="Y476" i="16"/>
  <c r="Y475" i="16"/>
  <c r="Y474" i="16"/>
  <c r="Y473" i="16"/>
  <c r="Y472" i="16"/>
  <c r="Y471" i="16"/>
  <c r="Y470" i="16"/>
  <c r="Y469" i="16"/>
  <c r="Y468" i="16"/>
  <c r="Y467" i="16"/>
  <c r="Y466" i="16"/>
  <c r="Y465" i="16"/>
  <c r="Y464" i="16"/>
  <c r="Y463" i="16"/>
  <c r="Y462" i="16"/>
  <c r="Y461" i="16"/>
  <c r="Y460" i="16"/>
  <c r="Y459" i="16"/>
  <c r="Y458" i="16"/>
  <c r="Y457" i="16"/>
  <c r="Y456" i="16"/>
  <c r="Y455" i="16"/>
  <c r="Y454" i="16"/>
  <c r="Y453" i="16"/>
  <c r="Y452" i="16"/>
  <c r="Y451" i="16"/>
  <c r="Y450" i="16"/>
  <c r="Y449" i="16"/>
  <c r="Y448" i="16"/>
  <c r="Y447" i="16"/>
  <c r="Y446" i="16"/>
  <c r="Y445" i="16"/>
  <c r="Y444" i="16"/>
  <c r="Y443" i="16"/>
  <c r="Y442" i="16"/>
  <c r="Y441" i="16"/>
  <c r="Y440" i="16"/>
  <c r="Y439" i="16"/>
  <c r="Y438" i="16"/>
  <c r="Y437" i="16"/>
  <c r="Y436" i="16"/>
  <c r="Y435" i="16"/>
  <c r="Y434" i="16"/>
  <c r="Y433" i="16"/>
  <c r="Y432" i="16"/>
  <c r="Y431" i="16"/>
  <c r="Y430" i="16"/>
  <c r="Y429" i="16"/>
  <c r="Y428" i="16"/>
  <c r="Y427" i="16"/>
  <c r="Y426" i="16"/>
  <c r="Y425" i="16"/>
  <c r="Y424" i="16"/>
  <c r="Y423" i="16"/>
  <c r="Y422" i="16"/>
  <c r="Y421" i="16"/>
  <c r="Y420" i="16"/>
  <c r="Y419" i="16"/>
  <c r="Y418" i="16"/>
  <c r="Y417" i="16"/>
  <c r="Y416" i="16"/>
  <c r="Y415" i="16"/>
  <c r="Y414" i="16"/>
  <c r="Y413" i="16"/>
  <c r="Y412" i="16"/>
  <c r="Y411" i="16"/>
  <c r="Y410" i="16"/>
  <c r="Y409" i="16"/>
  <c r="Y408" i="16"/>
  <c r="Y407" i="16"/>
  <c r="Y406" i="16"/>
  <c r="Y405" i="16"/>
  <c r="Y404" i="16"/>
  <c r="Y403" i="16"/>
  <c r="Y402" i="16"/>
  <c r="Y401" i="16"/>
  <c r="Y400" i="16"/>
  <c r="Y399" i="16"/>
  <c r="Y398" i="16"/>
  <c r="Y397" i="16"/>
  <c r="Y396" i="16"/>
  <c r="Y395" i="16"/>
  <c r="Y394" i="16"/>
  <c r="Y393" i="16"/>
  <c r="Y392" i="16"/>
  <c r="Y391" i="16"/>
  <c r="Y390" i="16"/>
  <c r="Y389" i="16"/>
  <c r="Y388" i="16"/>
  <c r="Y387" i="16"/>
  <c r="Y386" i="16"/>
  <c r="Y385" i="16"/>
  <c r="Y384" i="16"/>
  <c r="Y383" i="16"/>
  <c r="Y382" i="16"/>
  <c r="Y381" i="16"/>
  <c r="Y380" i="16"/>
  <c r="Y379" i="16"/>
  <c r="Y378" i="16"/>
  <c r="Y377" i="16"/>
  <c r="Y376" i="16"/>
  <c r="Y375" i="16"/>
  <c r="Y374" i="16"/>
  <c r="Y373" i="16"/>
  <c r="Y372" i="16"/>
  <c r="Y371" i="16"/>
  <c r="Y370" i="16"/>
  <c r="Y369" i="16"/>
  <c r="Y368" i="16"/>
  <c r="Y367" i="16"/>
  <c r="Y366" i="16"/>
  <c r="Y365" i="16"/>
  <c r="Y364" i="16"/>
  <c r="Y363" i="16"/>
  <c r="Y362" i="16"/>
  <c r="Y361" i="16"/>
  <c r="Y360" i="16"/>
  <c r="Y359" i="16"/>
  <c r="Y358" i="16"/>
  <c r="Y357" i="16"/>
  <c r="Y356" i="16"/>
  <c r="Y355" i="16"/>
  <c r="Y354" i="16"/>
  <c r="Y353" i="16"/>
  <c r="Y352" i="16"/>
  <c r="Y351" i="16"/>
  <c r="Y350" i="16"/>
  <c r="Y349" i="16"/>
  <c r="Y348" i="16"/>
  <c r="Y347" i="16"/>
  <c r="Y346" i="16"/>
  <c r="Y345" i="16"/>
  <c r="Y344" i="16"/>
  <c r="Y343" i="16"/>
  <c r="Y342" i="16"/>
  <c r="Y341" i="16"/>
  <c r="Y340" i="16"/>
  <c r="Y686" i="16"/>
  <c r="Y687" i="16"/>
  <c r="Y688" i="16"/>
  <c r="Y689" i="16"/>
  <c r="Y690" i="16"/>
  <c r="Y691" i="16"/>
  <c r="Y692" i="16"/>
  <c r="Y693" i="16"/>
  <c r="AE693" i="16"/>
  <c r="Y694" i="16"/>
  <c r="AE694" i="16"/>
  <c r="Y695" i="16"/>
  <c r="AE695" i="16"/>
  <c r="Y696" i="16"/>
  <c r="AE696" i="16"/>
  <c r="Y697" i="16"/>
  <c r="AE697" i="16"/>
  <c r="Y698" i="16"/>
  <c r="AE698" i="16"/>
  <c r="Y699" i="16"/>
  <c r="AE699" i="16"/>
  <c r="Y700" i="16"/>
  <c r="AE700" i="16"/>
  <c r="Y701" i="16"/>
  <c r="AE701" i="16"/>
  <c r="Y702" i="16"/>
  <c r="AE702" i="16"/>
  <c r="Y703" i="16"/>
  <c r="AE703" i="16"/>
  <c r="Y704" i="16"/>
  <c r="AE704" i="16"/>
  <c r="Y705" i="16"/>
  <c r="AE705" i="16"/>
  <c r="Y706" i="16"/>
  <c r="AE706" i="16"/>
  <c r="Y707" i="16"/>
  <c r="AE707" i="16"/>
  <c r="Y708" i="16"/>
  <c r="AE708" i="16"/>
  <c r="Y709" i="16"/>
  <c r="AE709" i="16"/>
  <c r="Y710" i="16"/>
  <c r="AE710" i="16"/>
  <c r="Y711" i="16"/>
  <c r="AE711" i="16"/>
  <c r="Y712" i="16"/>
  <c r="AE712" i="16"/>
  <c r="Y713" i="16"/>
  <c r="AE713" i="16"/>
  <c r="Y714" i="16"/>
  <c r="AE714" i="16"/>
  <c r="Y715" i="16"/>
  <c r="AE715" i="16"/>
  <c r="Y716" i="16"/>
  <c r="AE716" i="16"/>
  <c r="Y717" i="16"/>
  <c r="AE717" i="16"/>
  <c r="Y718" i="16"/>
  <c r="AE718" i="16"/>
  <c r="Y719" i="16"/>
  <c r="AE719" i="16"/>
  <c r="Y720" i="16"/>
  <c r="AE720" i="16"/>
  <c r="Y721" i="16"/>
  <c r="AE721" i="16"/>
  <c r="Y722" i="16"/>
  <c r="AE722" i="16"/>
  <c r="Y723" i="16"/>
  <c r="AE723" i="16"/>
  <c r="Y724" i="16"/>
  <c r="AE724" i="16"/>
  <c r="Y725" i="16"/>
  <c r="AE725" i="16"/>
  <c r="Y726" i="16"/>
  <c r="AE726" i="16"/>
  <c r="Y727" i="16"/>
  <c r="AE727" i="16"/>
  <c r="Y728" i="16"/>
  <c r="AE728" i="16"/>
  <c r="Y729" i="16"/>
  <c r="AE729" i="16"/>
  <c r="Y730" i="16"/>
  <c r="AE730" i="16"/>
  <c r="Y731" i="16"/>
  <c r="AE731" i="16"/>
  <c r="Y732" i="16"/>
  <c r="AE732" i="16"/>
  <c r="Y733" i="16"/>
  <c r="AE733" i="16"/>
  <c r="Y734" i="16"/>
  <c r="AE734" i="16"/>
  <c r="Y735" i="16"/>
  <c r="AE735" i="16"/>
  <c r="Y736" i="16"/>
  <c r="AE736" i="16"/>
  <c r="Y737" i="16"/>
  <c r="AE737" i="16"/>
  <c r="Y738" i="16"/>
  <c r="AE738" i="16"/>
  <c r="Y739" i="16"/>
  <c r="AE739" i="16"/>
  <c r="Y740" i="16"/>
  <c r="AE740" i="16"/>
  <c r="Y741" i="16"/>
  <c r="AE741" i="16"/>
  <c r="Y742" i="16"/>
  <c r="AE742" i="16"/>
  <c r="Y743" i="16"/>
  <c r="AE743" i="16"/>
  <c r="Y744" i="16"/>
  <c r="AE744" i="16"/>
  <c r="Y745" i="16"/>
  <c r="AE745" i="16"/>
  <c r="Y746" i="16"/>
  <c r="AE746" i="16"/>
  <c r="Y747" i="16"/>
  <c r="AE747" i="16"/>
  <c r="Y748" i="16"/>
  <c r="AE748" i="16"/>
  <c r="Y749" i="16"/>
  <c r="AE749" i="16"/>
  <c r="Y750" i="16"/>
  <c r="AE750" i="16"/>
  <c r="Y751" i="16"/>
  <c r="AE751" i="16"/>
  <c r="Y752" i="16"/>
  <c r="AE752" i="16"/>
  <c r="Y753" i="16"/>
  <c r="AE753" i="16"/>
  <c r="Y754" i="16"/>
  <c r="AE754" i="16"/>
  <c r="Y755" i="16"/>
  <c r="AE755" i="16"/>
  <c r="Y756" i="16"/>
  <c r="AE756" i="16"/>
  <c r="Y757" i="16"/>
  <c r="AE757" i="16"/>
  <c r="Y758" i="16"/>
  <c r="AE758" i="16"/>
  <c r="Y759" i="16"/>
  <c r="AE759" i="16"/>
  <c r="Y760" i="16"/>
  <c r="AE760" i="16"/>
  <c r="Y761" i="16"/>
  <c r="AE761" i="16"/>
  <c r="Y762" i="16"/>
  <c r="AE762" i="16"/>
  <c r="Y763" i="16"/>
  <c r="AE763" i="16"/>
  <c r="Y764" i="16"/>
  <c r="AE764" i="16"/>
  <c r="Y765" i="16"/>
  <c r="AE765" i="16"/>
  <c r="Y766" i="16"/>
  <c r="AE766" i="16"/>
  <c r="Y767" i="16"/>
  <c r="AE767" i="16"/>
  <c r="Y768" i="16"/>
  <c r="AE768" i="16"/>
  <c r="Y769" i="16"/>
  <c r="AE769" i="16"/>
  <c r="Y770" i="16"/>
  <c r="AE770" i="16"/>
  <c r="Y771" i="16"/>
  <c r="AE771" i="16"/>
  <c r="Y772" i="16"/>
  <c r="AE772" i="16"/>
  <c r="Y773" i="16"/>
  <c r="AE773" i="16"/>
  <c r="Y774" i="16"/>
  <c r="AE774" i="16"/>
  <c r="Y775" i="16"/>
  <c r="AE775" i="16"/>
  <c r="Y776" i="16"/>
  <c r="AE776" i="16"/>
  <c r="Y777" i="16"/>
  <c r="AE777" i="16"/>
  <c r="Y778" i="16"/>
  <c r="AE778" i="16"/>
  <c r="Y779" i="16"/>
  <c r="AE779" i="16"/>
  <c r="Y780" i="16"/>
  <c r="AE780" i="16"/>
  <c r="Y781" i="16"/>
  <c r="AE781" i="16"/>
  <c r="Y782" i="16"/>
  <c r="AE782" i="16"/>
  <c r="Y783" i="16"/>
  <c r="AE783" i="16"/>
  <c r="Y784" i="16"/>
  <c r="AE784" i="16"/>
  <c r="Y785" i="16"/>
  <c r="AE785" i="16"/>
  <c r="Y786" i="16"/>
  <c r="AE786" i="16"/>
  <c r="Y787" i="16"/>
  <c r="AE787" i="16"/>
  <c r="Y788" i="16"/>
  <c r="AE788" i="16"/>
  <c r="Y789" i="16"/>
  <c r="AE789" i="16"/>
  <c r="Y790" i="16"/>
  <c r="AE790" i="16"/>
  <c r="Y791" i="16"/>
  <c r="AE791" i="16"/>
  <c r="Y792" i="16"/>
  <c r="AE792" i="16"/>
  <c r="Y793" i="16"/>
  <c r="AE793" i="16"/>
  <c r="Y794" i="16"/>
  <c r="AE794" i="16"/>
  <c r="Y795" i="16"/>
  <c r="AE795" i="16"/>
  <c r="Y796" i="16"/>
  <c r="AE796" i="16"/>
  <c r="Y797" i="16"/>
  <c r="AE797" i="16"/>
  <c r="Y798" i="16"/>
  <c r="AE798" i="16"/>
  <c r="Y799" i="16"/>
  <c r="AE799" i="16"/>
  <c r="Y800" i="16"/>
  <c r="AE800" i="16"/>
  <c r="Y801" i="16"/>
  <c r="AE801" i="16"/>
  <c r="Y802" i="16"/>
  <c r="AE802" i="16"/>
  <c r="Y803" i="16"/>
  <c r="AE803" i="16"/>
  <c r="Y804" i="16"/>
  <c r="AE804" i="16"/>
  <c r="Y805" i="16"/>
  <c r="AE805" i="16"/>
  <c r="Y806" i="16"/>
  <c r="AE806" i="16"/>
  <c r="Y807" i="16"/>
  <c r="AE807" i="16"/>
  <c r="Y808" i="16"/>
  <c r="AE808" i="16"/>
  <c r="Y809" i="16"/>
  <c r="AE809" i="16"/>
  <c r="Y810" i="16"/>
  <c r="AE810" i="16"/>
  <c r="Y811" i="16"/>
  <c r="AE811" i="16"/>
  <c r="Y812" i="16"/>
  <c r="AE812" i="16"/>
  <c r="Y813" i="16"/>
  <c r="AE813" i="16"/>
  <c r="Y814" i="16"/>
  <c r="AE814" i="16"/>
  <c r="Y815" i="16"/>
  <c r="AE815" i="16"/>
  <c r="Y816" i="16"/>
  <c r="AE816" i="16"/>
  <c r="Y817" i="16"/>
  <c r="AE817" i="16"/>
  <c r="Y818" i="16"/>
  <c r="AE818" i="16"/>
  <c r="Y819" i="16"/>
  <c r="AE819" i="16"/>
  <c r="Y820" i="16"/>
  <c r="AE820" i="16"/>
  <c r="Y821" i="16"/>
  <c r="AE821" i="16"/>
  <c r="Y822" i="16"/>
  <c r="AE822" i="16"/>
  <c r="Y823" i="16"/>
  <c r="AE823" i="16"/>
  <c r="Y824" i="16"/>
  <c r="AE824" i="16"/>
  <c r="Y825" i="16"/>
  <c r="AE825" i="16"/>
  <c r="Y826" i="16"/>
  <c r="AE826" i="16"/>
  <c r="Y827" i="16"/>
  <c r="AE827" i="16"/>
  <c r="Y828" i="16"/>
  <c r="AE828" i="16"/>
  <c r="Y829" i="16"/>
  <c r="AE829" i="16"/>
  <c r="Y830" i="16"/>
  <c r="AE830" i="16"/>
  <c r="Y831" i="16"/>
  <c r="AE831" i="16"/>
  <c r="Y832" i="16"/>
  <c r="AE832" i="16"/>
  <c r="Y833" i="16"/>
  <c r="AE833" i="16"/>
  <c r="Y834" i="16"/>
  <c r="AE834" i="16"/>
  <c r="Y835" i="16"/>
  <c r="AE835" i="16"/>
  <c r="Y836" i="16"/>
  <c r="AE836" i="16"/>
  <c r="Y837" i="16"/>
  <c r="AE837" i="16"/>
  <c r="Y838" i="16"/>
  <c r="AE838" i="16"/>
  <c r="Y839" i="16"/>
  <c r="AE839" i="16"/>
  <c r="Y840" i="16"/>
  <c r="AE840" i="16"/>
  <c r="Y841" i="16"/>
  <c r="AE841" i="16"/>
  <c r="Y842" i="16"/>
  <c r="AE842" i="16"/>
  <c r="Y843" i="16"/>
  <c r="AE843" i="16"/>
  <c r="Y844" i="16"/>
  <c r="AE844" i="16"/>
  <c r="Y845" i="16"/>
  <c r="AE845" i="16"/>
  <c r="Y846" i="16"/>
  <c r="AE846" i="16"/>
  <c r="Y847" i="16"/>
  <c r="AE847" i="16"/>
  <c r="Y848" i="16"/>
  <c r="AE848" i="16"/>
  <c r="Y849" i="16"/>
  <c r="AE849" i="16"/>
  <c r="Y850" i="16"/>
  <c r="AE850" i="16"/>
  <c r="Y851" i="16"/>
  <c r="AE851" i="16"/>
  <c r="Y852" i="16"/>
  <c r="AE852" i="16"/>
  <c r="Y853" i="16"/>
  <c r="AE853" i="16"/>
  <c r="Y854" i="16"/>
  <c r="AE854" i="16"/>
  <c r="Y855" i="16"/>
  <c r="AE855" i="16"/>
  <c r="Y856" i="16"/>
  <c r="AE856" i="16"/>
  <c r="Y857" i="16"/>
  <c r="AE857" i="16"/>
  <c r="Y858" i="16"/>
  <c r="AE858" i="16"/>
  <c r="Y859" i="16"/>
  <c r="AE859" i="16"/>
  <c r="Y860" i="16"/>
  <c r="AE860" i="16"/>
  <c r="Y861" i="16"/>
  <c r="AE861" i="16"/>
  <c r="Y862" i="16"/>
  <c r="AE862" i="16"/>
  <c r="Y863" i="16"/>
  <c r="AE863" i="16"/>
  <c r="Y864" i="16"/>
  <c r="AE864" i="16"/>
  <c r="Y865" i="16"/>
  <c r="AE865" i="16"/>
  <c r="Y866" i="16"/>
  <c r="AE866" i="16"/>
  <c r="Y867" i="16"/>
  <c r="AE867" i="16"/>
  <c r="Y868" i="16"/>
  <c r="AE868" i="16"/>
  <c r="Y869" i="16"/>
  <c r="AE869" i="16"/>
  <c r="Y870" i="16"/>
  <c r="AE870" i="16"/>
  <c r="Y871" i="16"/>
  <c r="AE871" i="16"/>
  <c r="Y872" i="16"/>
  <c r="AE872" i="16"/>
  <c r="Y873" i="16"/>
  <c r="AE873" i="16"/>
  <c r="Y874" i="16"/>
  <c r="AE874" i="16"/>
  <c r="Y875" i="16"/>
  <c r="AE875" i="16"/>
  <c r="Y876" i="16"/>
  <c r="AE876" i="16"/>
  <c r="Y877" i="16"/>
  <c r="AE877" i="16"/>
  <c r="Y878" i="16"/>
  <c r="AE878" i="16"/>
  <c r="Y879" i="16"/>
  <c r="AE879" i="16"/>
  <c r="Y880" i="16"/>
  <c r="AE880" i="16"/>
  <c r="Y881" i="16"/>
  <c r="AE881" i="16"/>
  <c r="Y882" i="16"/>
  <c r="AE882" i="16"/>
  <c r="Y883" i="16"/>
  <c r="AE883" i="16"/>
  <c r="Y884" i="16"/>
  <c r="AE884" i="16"/>
  <c r="Y885" i="16"/>
  <c r="AE885" i="16"/>
  <c r="Y886" i="16"/>
  <c r="AE886" i="16"/>
  <c r="Y887" i="16"/>
  <c r="AE887" i="16"/>
  <c r="Y888" i="16"/>
  <c r="AE888" i="16"/>
  <c r="Y889" i="16"/>
  <c r="AE889" i="16"/>
  <c r="Y890" i="16"/>
  <c r="AE890" i="16"/>
  <c r="Y891" i="16"/>
  <c r="AE891" i="16"/>
  <c r="Y892" i="16"/>
  <c r="AE892" i="16"/>
  <c r="Y893" i="16"/>
  <c r="AE893" i="16"/>
  <c r="Y894" i="16"/>
  <c r="AE894" i="16"/>
  <c r="Y895" i="16"/>
  <c r="AE895" i="16"/>
  <c r="Y896" i="16"/>
  <c r="AE896" i="16"/>
  <c r="Y897" i="16"/>
  <c r="AE897" i="16"/>
  <c r="Y898" i="16"/>
  <c r="AE898" i="16"/>
  <c r="Y899" i="16"/>
  <c r="AE899" i="16"/>
  <c r="Y900" i="16"/>
  <c r="AE900" i="16"/>
  <c r="Y901" i="16"/>
  <c r="AE901" i="16"/>
  <c r="Y902" i="16"/>
  <c r="AE902" i="16"/>
  <c r="Y903" i="16"/>
  <c r="AE903" i="16"/>
  <c r="Y904" i="16"/>
  <c r="AE904" i="16"/>
  <c r="Y905" i="16"/>
  <c r="AE905" i="16"/>
  <c r="Y906" i="16"/>
  <c r="AE906" i="16"/>
  <c r="Y907" i="16"/>
  <c r="AE907" i="16"/>
  <c r="Y908" i="16"/>
  <c r="AE908" i="16"/>
  <c r="Y909" i="16"/>
  <c r="AE909" i="16"/>
  <c r="Y910" i="16"/>
  <c r="AE910" i="16"/>
  <c r="Y911" i="16"/>
  <c r="AE911" i="16"/>
  <c r="Y912" i="16"/>
  <c r="AE912" i="16"/>
  <c r="Y913" i="16"/>
  <c r="AE913" i="16"/>
  <c r="Y914" i="16"/>
  <c r="AE914" i="16"/>
  <c r="Y915" i="16"/>
  <c r="AE915" i="16"/>
  <c r="Y916" i="16"/>
  <c r="AE916" i="16"/>
  <c r="Y917" i="16"/>
  <c r="AE917" i="16"/>
  <c r="Y918" i="16"/>
  <c r="AE918" i="16"/>
  <c r="Y919" i="16"/>
  <c r="AE919" i="16"/>
  <c r="Y920" i="16"/>
  <c r="AE920" i="16"/>
  <c r="Y921" i="16"/>
  <c r="AE921" i="16"/>
  <c r="Y922" i="16"/>
  <c r="AE922" i="16"/>
  <c r="Y923" i="16"/>
  <c r="AE923" i="16"/>
  <c r="Y924" i="16"/>
  <c r="AE924" i="16"/>
  <c r="Y925" i="16"/>
  <c r="AE925" i="16"/>
  <c r="Y926" i="16"/>
  <c r="AE926" i="16"/>
  <c r="Y927" i="16"/>
  <c r="AE927" i="16"/>
  <c r="Y928" i="16"/>
  <c r="AE928" i="16"/>
  <c r="Y929" i="16"/>
  <c r="AE929" i="16"/>
  <c r="Y930" i="16"/>
  <c r="AE930" i="16"/>
  <c r="Y931" i="16"/>
  <c r="AE931" i="16"/>
  <c r="Y932" i="16"/>
  <c r="AE932" i="16"/>
  <c r="Y933" i="16"/>
  <c r="AE933" i="16"/>
  <c r="Y934" i="16"/>
  <c r="AE934" i="16"/>
  <c r="Y935" i="16"/>
  <c r="AE935" i="16"/>
  <c r="Y936" i="16"/>
  <c r="AE936" i="16"/>
  <c r="Y937" i="16"/>
  <c r="AE937" i="16"/>
  <c r="Y938" i="16"/>
  <c r="AE938" i="16"/>
  <c r="Y939" i="16"/>
  <c r="AE939" i="16"/>
  <c r="Y940" i="16"/>
  <c r="AE940" i="16"/>
  <c r="Y941" i="16"/>
  <c r="AE941" i="16"/>
  <c r="Y942" i="16"/>
  <c r="AE942" i="16"/>
  <c r="Y943" i="16"/>
  <c r="AE943" i="16"/>
  <c r="Y944" i="16"/>
  <c r="AE944" i="16"/>
  <c r="Y945" i="16"/>
  <c r="AE945" i="16"/>
  <c r="Y946" i="16"/>
  <c r="AE946" i="16"/>
  <c r="Y947" i="16"/>
  <c r="AE947" i="16"/>
  <c r="Y948" i="16"/>
  <c r="AE948" i="16"/>
  <c r="Y949" i="16"/>
  <c r="AE949" i="16"/>
  <c r="Y950" i="16"/>
  <c r="AE950" i="16"/>
  <c r="Y951" i="16"/>
  <c r="AE951" i="16"/>
  <c r="Y952" i="16"/>
  <c r="AE952" i="16"/>
  <c r="Y953" i="16"/>
  <c r="AE953" i="16"/>
  <c r="Y954" i="16"/>
  <c r="AE954" i="16"/>
  <c r="Y955" i="16"/>
  <c r="AE955" i="16"/>
  <c r="Y956" i="16"/>
  <c r="AE956" i="16"/>
  <c r="Y957" i="16"/>
  <c r="AE957" i="16"/>
  <c r="Y958" i="16"/>
  <c r="AE958" i="16"/>
  <c r="Y959" i="16"/>
  <c r="AE959" i="16"/>
  <c r="Y960" i="16"/>
  <c r="AE960" i="16"/>
  <c r="Y961" i="16"/>
  <c r="AE961" i="16"/>
  <c r="Y962" i="16"/>
  <c r="AE962" i="16"/>
  <c r="Y963" i="16"/>
  <c r="AE963" i="16"/>
  <c r="Y964" i="16"/>
  <c r="AE964" i="16"/>
  <c r="Y965" i="16"/>
  <c r="AE965" i="16"/>
  <c r="Y966" i="16"/>
  <c r="AE966" i="16"/>
  <c r="Y967" i="16"/>
  <c r="AE967" i="16"/>
  <c r="Y968" i="16"/>
  <c r="AE968" i="16"/>
  <c r="Y969" i="16"/>
  <c r="AE969" i="16"/>
  <c r="Y970" i="16"/>
  <c r="AE970" i="16"/>
  <c r="Y971" i="16"/>
  <c r="AE971" i="16"/>
  <c r="Y972" i="16"/>
  <c r="AE972" i="16"/>
  <c r="Y973" i="16"/>
  <c r="AE973" i="16"/>
  <c r="Y974" i="16"/>
  <c r="AE974" i="16"/>
  <c r="Y975" i="16"/>
  <c r="AE975" i="16"/>
  <c r="Y976" i="16"/>
  <c r="AE976" i="16"/>
  <c r="Y977" i="16"/>
  <c r="AE977" i="16"/>
  <c r="Y978" i="16"/>
  <c r="AE978" i="16"/>
  <c r="Y979" i="16"/>
  <c r="AE979" i="16"/>
  <c r="Y980" i="16"/>
  <c r="AE980" i="16"/>
  <c r="Y981" i="16"/>
  <c r="AE981" i="16"/>
  <c r="Y982" i="16"/>
  <c r="AE982" i="16"/>
  <c r="Y983" i="16"/>
  <c r="AE983" i="16"/>
  <c r="Y984" i="16"/>
  <c r="AE984" i="16"/>
  <c r="Y985" i="16"/>
  <c r="AE985" i="16"/>
  <c r="Y986" i="16"/>
  <c r="AE986" i="16"/>
  <c r="Y987" i="16"/>
  <c r="AE987" i="16"/>
  <c r="Y988" i="16"/>
  <c r="AE988" i="16"/>
  <c r="Y989" i="16"/>
  <c r="AE989" i="16"/>
  <c r="Y990" i="16"/>
  <c r="AE990" i="16"/>
  <c r="Y991" i="16"/>
  <c r="AE991" i="16"/>
  <c r="Y992" i="16"/>
  <c r="AE992" i="16"/>
  <c r="Y993" i="16"/>
  <c r="AE993" i="16"/>
  <c r="Y994" i="16"/>
  <c r="AE994" i="16"/>
  <c r="Y995" i="16"/>
  <c r="AE995" i="16"/>
  <c r="Y996" i="16"/>
  <c r="AE996" i="16"/>
  <c r="Y997" i="16"/>
  <c r="AE997" i="16"/>
  <c r="Y998" i="16"/>
  <c r="AE998" i="16"/>
  <c r="Y999" i="16"/>
  <c r="AE999" i="16"/>
  <c r="Y1000" i="16"/>
  <c r="AE1000" i="16"/>
  <c r="Y1001" i="16"/>
  <c r="AE1001" i="16"/>
  <c r="Y1002" i="16"/>
  <c r="AE1002" i="16"/>
  <c r="Y1003" i="16"/>
  <c r="AE1003" i="16"/>
  <c r="Y1004" i="16"/>
  <c r="AE1004" i="16"/>
  <c r="Y1005" i="16"/>
  <c r="AE1005" i="16"/>
  <c r="Y1006" i="16"/>
  <c r="AE1006" i="16"/>
  <c r="Y1007" i="16"/>
  <c r="AE1007" i="16"/>
  <c r="Y1008" i="16"/>
  <c r="AE1008" i="16"/>
  <c r="Y1009" i="16"/>
  <c r="AE1009" i="16"/>
  <c r="Y1010" i="16"/>
  <c r="AE1010" i="16"/>
  <c r="Y1011" i="16"/>
  <c r="AE1011" i="16"/>
  <c r="Y1012" i="16"/>
  <c r="AE1012" i="16"/>
  <c r="Y1013" i="16"/>
  <c r="AE1013" i="16"/>
  <c r="Y1014" i="16"/>
  <c r="AE1014" i="16"/>
  <c r="Y1015" i="16"/>
  <c r="AE1015" i="16"/>
  <c r="Y1016" i="16"/>
  <c r="AE1016" i="16"/>
  <c r="Y1017" i="16"/>
  <c r="AE1017" i="16"/>
  <c r="Y1018" i="16"/>
  <c r="AE1018" i="16"/>
  <c r="Y1019" i="16"/>
  <c r="AE1019" i="16"/>
  <c r="Y1020" i="16"/>
  <c r="AE1020" i="16"/>
  <c r="Y1021" i="16"/>
  <c r="AE1021" i="16"/>
  <c r="Y1022" i="16"/>
  <c r="AE1022" i="16"/>
  <c r="Y1023" i="16"/>
  <c r="AE1023" i="16"/>
  <c r="Y1024" i="16"/>
  <c r="AE1024" i="16"/>
  <c r="Y1025" i="16"/>
  <c r="AE1025" i="16"/>
  <c r="Y1026" i="16"/>
  <c r="AE1026" i="16"/>
  <c r="Y1027" i="16"/>
  <c r="AE1027" i="16"/>
  <c r="Y1028" i="16"/>
  <c r="AE1028" i="16"/>
  <c r="Y1029" i="16"/>
  <c r="AE1029" i="16"/>
  <c r="Y1030" i="16"/>
  <c r="AE1030" i="16"/>
  <c r="Y1031" i="16"/>
  <c r="AE1031" i="16"/>
  <c r="Y1032" i="16"/>
  <c r="AE1032" i="16"/>
  <c r="Y1033" i="16"/>
  <c r="AE1033" i="16"/>
  <c r="Y1034" i="16"/>
  <c r="AE1034" i="16"/>
  <c r="Y1035" i="16"/>
  <c r="AE1035" i="16"/>
  <c r="Y1036" i="16"/>
  <c r="AE1036" i="16"/>
  <c r="Y1037" i="16"/>
  <c r="AE1037" i="16"/>
  <c r="Y1038" i="16"/>
  <c r="AE1038" i="16"/>
  <c r="Y1039" i="16"/>
  <c r="AE1039" i="16"/>
  <c r="Y1040" i="16"/>
  <c r="AE1040" i="16"/>
  <c r="Y1041" i="16"/>
  <c r="AE1041" i="16"/>
  <c r="Y1042" i="16"/>
  <c r="AE1042" i="16"/>
  <c r="Y1043" i="16"/>
  <c r="AE1043" i="16"/>
  <c r="Y1044" i="16"/>
  <c r="AE1044" i="16"/>
  <c r="Y1045" i="16"/>
  <c r="AE1045" i="16"/>
  <c r="Y1046" i="16"/>
  <c r="AE1046" i="16"/>
  <c r="Y1047" i="16"/>
  <c r="AE1047" i="16"/>
  <c r="Y1048" i="16"/>
  <c r="AE1048" i="16"/>
  <c r="Y1049" i="16"/>
  <c r="AE1049" i="16"/>
  <c r="Y1050" i="16"/>
  <c r="AE1050" i="16"/>
  <c r="Y1051" i="16"/>
  <c r="AE1051" i="16"/>
  <c r="Y1052" i="16"/>
  <c r="AE1052" i="16"/>
  <c r="Y1053" i="16"/>
  <c r="AE1053" i="16"/>
  <c r="Y1054" i="16"/>
  <c r="AE1054" i="16"/>
  <c r="Y1055" i="16"/>
  <c r="AE1055" i="16"/>
  <c r="Y1056" i="16"/>
  <c r="AE1056" i="16"/>
  <c r="Y1057" i="16"/>
  <c r="AE1057" i="16"/>
  <c r="Y1058" i="16"/>
  <c r="AE1058" i="16"/>
  <c r="Y1059" i="16"/>
  <c r="AE1059" i="16"/>
  <c r="Y1060" i="16"/>
  <c r="AE1060" i="16"/>
  <c r="Y1061" i="16"/>
  <c r="AE1061" i="16"/>
  <c r="Y1062" i="16"/>
  <c r="AE1062" i="16"/>
  <c r="Y1063" i="16"/>
  <c r="AE1063" i="16"/>
  <c r="Y1064" i="16"/>
  <c r="AE1064" i="16"/>
  <c r="Y1065" i="16"/>
  <c r="AE1065" i="16"/>
  <c r="Y1066" i="16"/>
  <c r="AE1066" i="16"/>
  <c r="Y1067" i="16"/>
  <c r="AE1067" i="16"/>
  <c r="Y1068" i="16"/>
  <c r="AE1068" i="16"/>
  <c r="Y1069" i="16"/>
  <c r="AE1069" i="16"/>
  <c r="Y1070" i="16"/>
  <c r="AE1070" i="16"/>
  <c r="Y1071" i="16"/>
  <c r="AE1071" i="16"/>
  <c r="Y1072" i="16"/>
  <c r="AE1072" i="16"/>
  <c r="Y1073" i="16"/>
  <c r="AE1073" i="16"/>
  <c r="Y1074" i="16"/>
  <c r="AE1074" i="16"/>
  <c r="Y1075" i="16"/>
  <c r="AE1075" i="16"/>
  <c r="Y1076" i="16"/>
  <c r="AE1076" i="16"/>
  <c r="Y1077" i="16"/>
  <c r="AE1077" i="16"/>
  <c r="Y1078" i="16"/>
  <c r="AE1078" i="16"/>
  <c r="Y1079" i="16"/>
  <c r="AE1079" i="16"/>
  <c r="Y1080" i="16"/>
  <c r="AE1080" i="16"/>
  <c r="Y1081" i="16"/>
  <c r="AE1081" i="16"/>
  <c r="Y1082" i="16"/>
  <c r="AE1082" i="16"/>
  <c r="Y1083" i="16"/>
  <c r="AE1083" i="16"/>
  <c r="Y1084" i="16"/>
  <c r="AE1084" i="16"/>
  <c r="Y1085" i="16"/>
  <c r="AE1085" i="16"/>
  <c r="Y1086" i="16"/>
  <c r="AE1086" i="16"/>
  <c r="Y1087" i="16"/>
  <c r="AE1087" i="16"/>
  <c r="Y1088" i="16"/>
  <c r="AE1088" i="16"/>
  <c r="Y1089" i="16"/>
  <c r="AE1089" i="16"/>
  <c r="Y1090" i="16"/>
  <c r="AE1090" i="16"/>
  <c r="Y1091" i="16"/>
  <c r="AE1091" i="16"/>
  <c r="Y1092" i="16"/>
  <c r="AE1092" i="16"/>
  <c r="Y1093" i="16"/>
  <c r="AE1093" i="16"/>
  <c r="Y1094" i="16"/>
  <c r="AE1094" i="16"/>
  <c r="AE2743" i="16" l="1"/>
  <c r="AE2742" i="16"/>
  <c r="AE2741" i="16"/>
  <c r="AE2740" i="16"/>
  <c r="AE2739" i="16"/>
  <c r="AE2738" i="16"/>
  <c r="AE2737" i="16"/>
  <c r="AE2736" i="16"/>
  <c r="AE2735" i="16"/>
  <c r="AE2734" i="16"/>
  <c r="AE2733" i="16"/>
  <c r="AE2732" i="16"/>
  <c r="AE2731" i="16"/>
  <c r="AE2730" i="16"/>
  <c r="AE2729" i="16"/>
  <c r="AE2728" i="16"/>
  <c r="AE2727" i="16"/>
  <c r="AE2726" i="16"/>
  <c r="AE2725" i="16"/>
  <c r="AE2724" i="16"/>
  <c r="AE2723" i="16"/>
  <c r="AE2722" i="16"/>
  <c r="AE2721" i="16"/>
  <c r="AE2720" i="16"/>
  <c r="AE2719" i="16"/>
  <c r="AE2718" i="16"/>
  <c r="AE2717" i="16"/>
  <c r="AE2716" i="16"/>
  <c r="AE2715" i="16"/>
  <c r="AE2714" i="16"/>
  <c r="AE2713" i="16"/>
  <c r="AE2712" i="16"/>
  <c r="AE2711" i="16"/>
  <c r="AE2710" i="16"/>
  <c r="AE2709" i="16"/>
  <c r="AE2708" i="16"/>
  <c r="AE2707" i="16"/>
  <c r="AE2706" i="16"/>
  <c r="AE2705" i="16"/>
  <c r="AE2704" i="16"/>
  <c r="AE2703" i="16"/>
  <c r="AE2702" i="16"/>
  <c r="AE2701" i="16"/>
  <c r="AE2700" i="16"/>
  <c r="AE2699" i="16"/>
  <c r="AE2698" i="16"/>
  <c r="AE2697" i="16"/>
  <c r="AE2696" i="16"/>
  <c r="AE2695" i="16"/>
  <c r="AE2694" i="16"/>
  <c r="AE2693" i="16"/>
  <c r="AE2692" i="16"/>
  <c r="AE2691" i="16"/>
  <c r="AE2690" i="16"/>
  <c r="AE2689" i="16"/>
  <c r="AE2688" i="16"/>
  <c r="AE2687" i="16"/>
  <c r="AE2686" i="16"/>
  <c r="AE2685" i="16"/>
  <c r="AE2684" i="16"/>
  <c r="AE2683" i="16"/>
  <c r="AE2682" i="16"/>
  <c r="AE2681" i="16"/>
  <c r="AE2680" i="16"/>
  <c r="AE2679" i="16"/>
  <c r="AE2678" i="16"/>
  <c r="AE2677" i="16"/>
  <c r="AE2676" i="16"/>
  <c r="AE2675" i="16"/>
  <c r="AE2674" i="16"/>
  <c r="AE2673" i="16"/>
  <c r="AE2672" i="16"/>
  <c r="AE2671" i="16"/>
  <c r="AE2670" i="16"/>
  <c r="AE2669" i="16"/>
  <c r="AE2668" i="16"/>
  <c r="AE2667" i="16"/>
  <c r="AE2666" i="16"/>
  <c r="AE2665" i="16"/>
  <c r="AE2664" i="16"/>
  <c r="AE2663" i="16"/>
  <c r="AE2662" i="16"/>
  <c r="AE2661" i="16"/>
  <c r="AE2660" i="16"/>
  <c r="AE2659" i="16"/>
  <c r="AE2658" i="16"/>
  <c r="AE2657" i="16"/>
  <c r="AE2656" i="16"/>
  <c r="AE2655" i="16"/>
  <c r="AE2654" i="16"/>
  <c r="AE2653" i="16"/>
  <c r="AE2652" i="16"/>
  <c r="AE2651" i="16"/>
  <c r="AE2650" i="16"/>
  <c r="AE2649" i="16"/>
  <c r="AE2648" i="16"/>
  <c r="AE2647" i="16"/>
  <c r="AE2646" i="16"/>
  <c r="AE2645" i="16"/>
  <c r="AE2644" i="16"/>
  <c r="AE2643" i="16"/>
  <c r="AE2642" i="16"/>
  <c r="AE2641" i="16"/>
  <c r="AE2640" i="16"/>
  <c r="AE2639" i="16"/>
  <c r="AE2638" i="16"/>
  <c r="AE2637" i="16"/>
  <c r="AE2636" i="16"/>
  <c r="AE2635" i="16"/>
  <c r="AE2634" i="16"/>
  <c r="AE2633" i="16"/>
  <c r="AE2632" i="16"/>
  <c r="AE2631" i="16"/>
  <c r="AE2630" i="16"/>
  <c r="AE2629" i="16"/>
  <c r="AE2628" i="16"/>
  <c r="AE2627" i="16"/>
  <c r="AE2626" i="16"/>
  <c r="AE2625" i="16"/>
  <c r="AE2624" i="16"/>
  <c r="AE2623" i="16"/>
  <c r="AE2622" i="16"/>
  <c r="AE2621" i="16"/>
  <c r="AE2620" i="16"/>
  <c r="AE2619" i="16"/>
  <c r="AE2618" i="16"/>
  <c r="AE2617" i="16"/>
  <c r="AE2616" i="16"/>
  <c r="AE2615" i="16"/>
  <c r="AE2614" i="16"/>
  <c r="AE2613" i="16"/>
  <c r="AE2612" i="16"/>
  <c r="AE2611" i="16"/>
  <c r="AE2610" i="16"/>
  <c r="AE2609" i="16"/>
  <c r="AE2608" i="16"/>
  <c r="AE2607" i="16"/>
  <c r="AE2606" i="16"/>
  <c r="AE2605" i="16"/>
  <c r="AE2604" i="16"/>
  <c r="AE2603" i="16"/>
  <c r="AE2602" i="16"/>
  <c r="AE2601" i="16"/>
  <c r="AE2600" i="16"/>
  <c r="AE2599" i="16"/>
  <c r="AE2598" i="16"/>
  <c r="AE2597" i="16"/>
  <c r="AE2596" i="16"/>
  <c r="AE2595" i="16"/>
  <c r="AE2594" i="16"/>
  <c r="AE2593" i="16"/>
  <c r="AE2592" i="16"/>
  <c r="AE2591" i="16"/>
  <c r="AE2590" i="16"/>
  <c r="AE2589" i="16"/>
  <c r="AE2588" i="16"/>
  <c r="AE2587" i="16"/>
  <c r="AE2586" i="16"/>
  <c r="AE2585" i="16"/>
  <c r="AE2584" i="16"/>
  <c r="AE2583" i="16"/>
  <c r="AE2582" i="16"/>
  <c r="AE2581" i="16"/>
  <c r="AE2580" i="16"/>
  <c r="AE2579" i="16"/>
  <c r="AE2578" i="16"/>
  <c r="AE2577" i="16"/>
  <c r="AE2576" i="16"/>
  <c r="AE2575" i="16"/>
  <c r="AE2574" i="16"/>
  <c r="AE2573" i="16"/>
  <c r="AE2572" i="16"/>
  <c r="AE2571" i="16"/>
  <c r="AE2570" i="16"/>
  <c r="AE2569" i="16"/>
  <c r="AE2568" i="16"/>
  <c r="AE2567" i="16"/>
  <c r="AE2566" i="16"/>
  <c r="AE2565" i="16"/>
  <c r="AE2564" i="16"/>
  <c r="AE2563" i="16"/>
  <c r="AE2562" i="16"/>
  <c r="AE2561" i="16"/>
  <c r="AE2560" i="16"/>
  <c r="AE2559" i="16"/>
  <c r="AE2558" i="16"/>
  <c r="AE2557" i="16"/>
  <c r="AE2556" i="16"/>
  <c r="AE2555" i="16"/>
  <c r="AE2554" i="16"/>
  <c r="AE2553" i="16"/>
  <c r="AE2552" i="16"/>
  <c r="AE2551" i="16"/>
  <c r="AE2550" i="16"/>
  <c r="AE2549" i="16"/>
  <c r="AE2548" i="16"/>
  <c r="AE2547" i="16"/>
  <c r="AE2546" i="16"/>
  <c r="AE2545" i="16"/>
  <c r="AE2544" i="16"/>
  <c r="AE2543" i="16"/>
  <c r="AE2542" i="16"/>
  <c r="AE2541" i="16"/>
  <c r="AE2540" i="16"/>
  <c r="AE2539" i="16"/>
  <c r="AE2538" i="16"/>
  <c r="AE2537" i="16"/>
  <c r="AE2536" i="16"/>
  <c r="AE2535" i="16"/>
  <c r="AE2534" i="16"/>
  <c r="AE2533" i="16"/>
  <c r="AE2532" i="16"/>
  <c r="AE2531" i="16"/>
  <c r="AE2530" i="16"/>
  <c r="AE2529" i="16"/>
  <c r="AE2528" i="16"/>
  <c r="AE2527" i="16"/>
  <c r="AE2526" i="16"/>
  <c r="AE2525" i="16"/>
  <c r="AE2524" i="16"/>
  <c r="AE2523" i="16"/>
  <c r="AE2522" i="16"/>
  <c r="AE2521" i="16"/>
  <c r="AE2520" i="16"/>
  <c r="AE2519" i="16"/>
  <c r="AE2518" i="16"/>
  <c r="AE2517" i="16"/>
  <c r="AE2516" i="16"/>
  <c r="AE2515" i="16"/>
  <c r="AE2514" i="16"/>
  <c r="AE2513" i="16"/>
  <c r="AE2512" i="16"/>
  <c r="AE2511" i="16"/>
  <c r="AE2510" i="16"/>
  <c r="AE2509" i="16"/>
  <c r="AE2508" i="16"/>
  <c r="AE2507" i="16"/>
  <c r="AE2506" i="16"/>
  <c r="AE2505" i="16"/>
  <c r="AE2504" i="16"/>
  <c r="AE2503" i="16"/>
  <c r="AE2502" i="16"/>
  <c r="AE2501" i="16"/>
  <c r="AE2500" i="16"/>
  <c r="AE2499" i="16"/>
  <c r="AE2498" i="16"/>
  <c r="AE2497" i="16"/>
  <c r="AE2496" i="16"/>
  <c r="AE2495" i="16"/>
  <c r="AE2494" i="16"/>
  <c r="AE2493" i="16"/>
  <c r="AE2492" i="16"/>
  <c r="AE2491" i="16"/>
  <c r="AE2490" i="16"/>
  <c r="AE2489" i="16"/>
  <c r="AE2488" i="16"/>
  <c r="AE2487" i="16"/>
  <c r="AE2486" i="16"/>
  <c r="AE2485" i="16"/>
  <c r="AE2484" i="16"/>
  <c r="AE2483" i="16"/>
  <c r="AE2482" i="16"/>
  <c r="AE2481" i="16"/>
  <c r="AE2480" i="16"/>
  <c r="AE2479" i="16"/>
  <c r="AE2478" i="16"/>
  <c r="AE2477" i="16"/>
  <c r="AE2476" i="16"/>
  <c r="AE2475" i="16"/>
  <c r="AE2474" i="16"/>
  <c r="AE2473" i="16"/>
  <c r="AE2472" i="16"/>
  <c r="AE2471" i="16"/>
  <c r="AE2470" i="16"/>
  <c r="AE2469" i="16"/>
  <c r="AE2468" i="16"/>
  <c r="AE2467" i="16"/>
  <c r="AE2466" i="16"/>
  <c r="AE2465" i="16"/>
  <c r="AE2464" i="16"/>
  <c r="AE2463" i="16"/>
  <c r="AE2462" i="16"/>
  <c r="AE2461" i="16"/>
  <c r="AE2460" i="16"/>
  <c r="AE2459" i="16"/>
  <c r="AE2458" i="16"/>
  <c r="AE2457" i="16"/>
  <c r="AE2456" i="16"/>
  <c r="AE2455" i="16"/>
  <c r="AE2454" i="16"/>
  <c r="AE2453" i="16"/>
  <c r="AE2452" i="16"/>
  <c r="AE2451" i="16"/>
  <c r="AE2450" i="16"/>
  <c r="AE2449" i="16"/>
  <c r="AE2448" i="16"/>
  <c r="AE2447" i="16"/>
  <c r="AE2446" i="16"/>
  <c r="AE2445" i="16"/>
  <c r="AE2444" i="16"/>
  <c r="AE2443" i="16"/>
  <c r="AE2442" i="16"/>
  <c r="AE2441" i="16"/>
  <c r="AE2440" i="16"/>
  <c r="AE2439" i="16"/>
  <c r="AE2438" i="16"/>
  <c r="AE2437" i="16"/>
  <c r="AE2436" i="16"/>
  <c r="AE2435" i="16"/>
  <c r="AE2434" i="16"/>
  <c r="AE2433" i="16"/>
  <c r="AE2432" i="16"/>
  <c r="AE2431" i="16"/>
  <c r="AE2430" i="16"/>
  <c r="AE2429" i="16"/>
  <c r="AE2428" i="16"/>
  <c r="AE2427" i="16"/>
  <c r="AE2426" i="16"/>
  <c r="AE2425" i="16"/>
  <c r="AE2424" i="16"/>
  <c r="AE2423" i="16"/>
  <c r="AE2422" i="16"/>
  <c r="AE2421" i="16"/>
  <c r="AE2420" i="16"/>
  <c r="AE2419" i="16"/>
  <c r="AE2418" i="16"/>
  <c r="AE2417" i="16"/>
  <c r="AE2416" i="16"/>
  <c r="AE2415" i="16"/>
  <c r="AE2414" i="16"/>
  <c r="AE2413" i="16"/>
  <c r="AE2412" i="16"/>
  <c r="AE2411" i="16"/>
  <c r="AE2410" i="16"/>
  <c r="AE2409" i="16"/>
  <c r="AE2408" i="16"/>
  <c r="AE2407" i="16"/>
  <c r="AE2406" i="16"/>
  <c r="AE2405" i="16"/>
  <c r="AE2404" i="16"/>
  <c r="AE2403" i="16"/>
  <c r="AE2402" i="16"/>
  <c r="AE2401" i="16"/>
  <c r="AE2400" i="16"/>
  <c r="AE2399" i="16"/>
  <c r="AE2398" i="16"/>
  <c r="AE2397" i="16"/>
  <c r="AE2396" i="16"/>
  <c r="AE2395" i="16"/>
  <c r="AE2394" i="16"/>
  <c r="AE2393" i="16"/>
  <c r="AE2392" i="16"/>
  <c r="AE2391" i="16"/>
  <c r="AE2390" i="16"/>
  <c r="AE2389" i="16"/>
  <c r="AE2388" i="16"/>
  <c r="AE2387" i="16"/>
  <c r="AE2386" i="16"/>
  <c r="AE2385" i="16"/>
  <c r="AE2384" i="16"/>
  <c r="AE2383" i="16"/>
  <c r="AE2382" i="16"/>
  <c r="AE2381" i="16"/>
  <c r="AE2380" i="16"/>
  <c r="AE2379" i="16"/>
  <c r="AE2378" i="16"/>
  <c r="AE2377" i="16"/>
  <c r="AE2376" i="16"/>
  <c r="AE2375" i="16"/>
  <c r="AE2374" i="16"/>
  <c r="AE2373" i="16"/>
  <c r="AE2372" i="16"/>
  <c r="AE2371" i="16"/>
  <c r="AE2370" i="16"/>
  <c r="AE2369" i="16"/>
  <c r="AE2368" i="16"/>
  <c r="AE2367" i="16"/>
  <c r="AE2366" i="16"/>
  <c r="AE2365" i="16"/>
  <c r="AE2364" i="16"/>
  <c r="AE2363" i="16"/>
  <c r="AE2362" i="16"/>
  <c r="AE2361" i="16"/>
  <c r="AE2360" i="16"/>
  <c r="AE2359" i="16"/>
  <c r="AE2358" i="16"/>
  <c r="AE2357" i="16"/>
  <c r="AE2356" i="16"/>
  <c r="AE2355" i="16"/>
  <c r="AE2354" i="16"/>
  <c r="AE2353" i="16"/>
  <c r="AE2352" i="16"/>
  <c r="AE2351" i="16"/>
  <c r="AE2350" i="16"/>
  <c r="AE2349" i="16"/>
  <c r="AE2348" i="16"/>
  <c r="AE2347" i="16"/>
  <c r="AE2346" i="16"/>
  <c r="AE2345" i="16"/>
  <c r="AE2344" i="16"/>
  <c r="AE2343" i="16"/>
  <c r="AE2342" i="16"/>
  <c r="AE2341" i="16"/>
  <c r="AE2340" i="16"/>
  <c r="AE2339" i="16"/>
  <c r="AE2338" i="16"/>
  <c r="AE2337" i="16"/>
  <c r="AE2336" i="16"/>
  <c r="AE2335" i="16"/>
  <c r="AE2334" i="16"/>
  <c r="AE2333" i="16"/>
  <c r="AE2332" i="16"/>
  <c r="AE2331" i="16"/>
  <c r="AE2330" i="16"/>
  <c r="AE2329" i="16"/>
  <c r="AE2328" i="16"/>
  <c r="AE2327" i="16"/>
  <c r="AE2326" i="16"/>
  <c r="AE2325" i="16"/>
  <c r="AE2324" i="16"/>
  <c r="AE2323" i="16"/>
  <c r="AE2322" i="16"/>
  <c r="AE2321" i="16"/>
  <c r="AE2320" i="16"/>
  <c r="AE2319" i="16"/>
  <c r="AE2318" i="16"/>
  <c r="AE2317" i="16"/>
  <c r="AE2316" i="16"/>
  <c r="AE2315" i="16"/>
  <c r="AE2314" i="16"/>
  <c r="AE2313" i="16"/>
  <c r="AE2312" i="16"/>
  <c r="AE2311" i="16"/>
  <c r="AE2310" i="16"/>
  <c r="AE2309" i="16"/>
  <c r="AE2308" i="16"/>
  <c r="AE2307" i="16"/>
  <c r="AE2306" i="16"/>
  <c r="AE2305" i="16"/>
  <c r="AE2304" i="16"/>
  <c r="AE2303" i="16"/>
  <c r="AE2302" i="16"/>
  <c r="AE2301" i="16"/>
  <c r="AE2300" i="16"/>
  <c r="AE2299" i="16"/>
  <c r="AE2298" i="16"/>
  <c r="AE2297" i="16"/>
  <c r="AE2296" i="16"/>
  <c r="AE2295" i="16"/>
  <c r="AE2294" i="16"/>
  <c r="AE2293" i="16"/>
  <c r="AE2292" i="16"/>
  <c r="AE2291" i="16"/>
  <c r="AE2290" i="16"/>
  <c r="AE2289" i="16"/>
  <c r="AE2288" i="16"/>
  <c r="AE2287" i="16"/>
  <c r="AE2286" i="16"/>
  <c r="AE2285" i="16"/>
  <c r="AE2284" i="16"/>
  <c r="AE2283" i="16"/>
  <c r="AE2282" i="16"/>
  <c r="AE2281" i="16"/>
  <c r="AE2280" i="16"/>
  <c r="AE2279" i="16"/>
  <c r="AE2278" i="16"/>
  <c r="AE2277" i="16"/>
  <c r="AE2276" i="16"/>
  <c r="AE2275" i="16"/>
  <c r="AE2274" i="16"/>
  <c r="AE2273" i="16"/>
  <c r="AE2272" i="16"/>
  <c r="AE2271" i="16"/>
  <c r="AE2270" i="16"/>
  <c r="AE2269" i="16"/>
  <c r="AE2268" i="16"/>
  <c r="AE2267" i="16"/>
  <c r="AE2266" i="16"/>
  <c r="AE2265" i="16"/>
  <c r="AE2264" i="16"/>
  <c r="AE2263" i="16"/>
  <c r="AE2262" i="16"/>
  <c r="AE2261" i="16"/>
  <c r="AE2260" i="16"/>
  <c r="AE2259" i="16"/>
  <c r="AE2258" i="16"/>
  <c r="AE2257" i="16"/>
  <c r="AE2256" i="16"/>
  <c r="AE2255" i="16"/>
  <c r="AE2254" i="16"/>
  <c r="AE2253" i="16"/>
  <c r="AE2252" i="16"/>
  <c r="AE2251" i="16"/>
  <c r="AE2250" i="16"/>
  <c r="AE2249" i="16"/>
  <c r="AE2248" i="16"/>
  <c r="AE2247" i="16"/>
  <c r="AE2246" i="16"/>
  <c r="AE2245" i="16"/>
  <c r="AE2244" i="16"/>
  <c r="AE2243" i="16"/>
  <c r="AE2242" i="16"/>
  <c r="AE2241" i="16"/>
  <c r="AE2240" i="16"/>
  <c r="AE2239" i="16"/>
  <c r="AE2238" i="16"/>
  <c r="AE2237" i="16"/>
  <c r="AE2236" i="16"/>
  <c r="AE2235" i="16"/>
  <c r="AE2234" i="16"/>
  <c r="AE2233" i="16"/>
  <c r="AE2232" i="16"/>
  <c r="AE2231" i="16"/>
  <c r="AE2230" i="16"/>
  <c r="AE2229" i="16"/>
  <c r="AE2228" i="16"/>
  <c r="AE2227" i="16"/>
  <c r="AE2226" i="16"/>
  <c r="AE2225" i="16"/>
  <c r="AE2224" i="16"/>
  <c r="AE2223" i="16"/>
  <c r="AE2222" i="16"/>
  <c r="AE2221" i="16"/>
  <c r="AE2220" i="16"/>
  <c r="AE2219" i="16"/>
  <c r="AE2218" i="16"/>
  <c r="AE2217" i="16"/>
  <c r="AE2216" i="16"/>
  <c r="AE2215" i="16"/>
  <c r="AE2214" i="16"/>
  <c r="AE2213" i="16"/>
  <c r="AE2212" i="16"/>
  <c r="AE2211" i="16"/>
  <c r="AE2210" i="16"/>
  <c r="AE2209" i="16"/>
  <c r="AE2208" i="16"/>
  <c r="AE2207" i="16"/>
  <c r="AE2206" i="16"/>
  <c r="AE2205" i="16"/>
  <c r="AE2204" i="16"/>
  <c r="AE2203" i="16"/>
  <c r="AE2202" i="16"/>
  <c r="AE2201" i="16"/>
  <c r="AE2200" i="16"/>
  <c r="AE2199" i="16"/>
  <c r="AE2198" i="16"/>
  <c r="AE2197" i="16"/>
  <c r="AE2196" i="16"/>
  <c r="AE2195" i="16"/>
  <c r="AE2194" i="16"/>
  <c r="AE2193" i="16"/>
  <c r="AE2192" i="16"/>
  <c r="I15" i="10" s="1"/>
  <c r="C9" i="5" s="1"/>
  <c r="AE2191" i="16"/>
  <c r="AE2190" i="16"/>
  <c r="AE2189" i="16"/>
  <c r="AE2188" i="16"/>
  <c r="AE2187" i="16"/>
  <c r="AE2186" i="16"/>
  <c r="AE2185" i="16"/>
  <c r="AE2184" i="16"/>
  <c r="AE2183" i="16"/>
  <c r="AE2182" i="16"/>
  <c r="AE2181" i="16"/>
  <c r="AE2180" i="16"/>
  <c r="AE2179" i="16"/>
  <c r="AE2178" i="16"/>
  <c r="AE2177" i="16"/>
  <c r="AE2176" i="16"/>
  <c r="AE2175" i="16"/>
  <c r="AE2174" i="16"/>
  <c r="AE2173" i="16"/>
  <c r="AE2172" i="16"/>
  <c r="AE2171" i="16"/>
  <c r="AE2170" i="16"/>
  <c r="AE2169" i="16"/>
  <c r="AE2168" i="16"/>
  <c r="AE2167" i="16"/>
  <c r="AE2166" i="16"/>
  <c r="AE2165" i="16"/>
  <c r="AE2164" i="16"/>
  <c r="AE2163" i="16"/>
  <c r="AE2162" i="16"/>
  <c r="AE2161" i="16"/>
  <c r="AE2160" i="16"/>
  <c r="AE2159" i="16"/>
  <c r="AE2158" i="16"/>
  <c r="AE2157" i="16"/>
  <c r="AE2156" i="16"/>
  <c r="AE2155" i="16"/>
  <c r="AE2154" i="16"/>
  <c r="AE2153" i="16"/>
  <c r="AE2152" i="16"/>
  <c r="AE2151" i="16"/>
  <c r="AE2150" i="16"/>
  <c r="AE2149" i="16"/>
  <c r="AE2148" i="16"/>
  <c r="AE2147" i="16"/>
  <c r="AE2146" i="16"/>
  <c r="AE2145" i="16"/>
  <c r="AE2144" i="16"/>
  <c r="AE2143" i="16"/>
  <c r="AE2142" i="16"/>
  <c r="AE2141" i="16"/>
  <c r="AE2140" i="16"/>
  <c r="AE2139" i="16"/>
  <c r="AE2138" i="16"/>
  <c r="AE2137" i="16"/>
  <c r="AE2136" i="16"/>
  <c r="AE2135" i="16"/>
  <c r="AE2134" i="16"/>
  <c r="AE2133" i="16"/>
  <c r="AE2132" i="16"/>
  <c r="AE2131" i="16"/>
  <c r="AE2130" i="16"/>
  <c r="AE2129" i="16"/>
  <c r="AE2128" i="16"/>
  <c r="AE2127" i="16"/>
  <c r="AE2126" i="16"/>
  <c r="AE2125" i="16"/>
  <c r="AE2124" i="16"/>
  <c r="AE2123" i="16"/>
  <c r="AE2122" i="16"/>
  <c r="AE2121" i="16"/>
  <c r="AE2120" i="16"/>
  <c r="AE2119" i="16"/>
  <c r="AE2118" i="16"/>
  <c r="AE2117" i="16"/>
  <c r="AE2116" i="16"/>
  <c r="AE2115" i="16"/>
  <c r="AE2114" i="16"/>
  <c r="AE2113" i="16"/>
  <c r="AE2112" i="16"/>
  <c r="AE2111" i="16"/>
  <c r="AE2110" i="16"/>
  <c r="AE2109" i="16"/>
  <c r="AE2108" i="16"/>
  <c r="AE2107" i="16"/>
  <c r="AE2106" i="16"/>
  <c r="AE2105" i="16"/>
  <c r="AE2104" i="16"/>
  <c r="AE2103" i="16"/>
  <c r="AE2102" i="16"/>
  <c r="AE2101" i="16"/>
  <c r="AE2100" i="16"/>
  <c r="AE2099" i="16"/>
  <c r="AE2098" i="16"/>
  <c r="AE2097" i="16"/>
  <c r="AE2096" i="16"/>
  <c r="AE2095" i="16"/>
  <c r="AE2094" i="16"/>
  <c r="AE2093" i="16"/>
  <c r="AE2092" i="16"/>
  <c r="AE2091" i="16"/>
  <c r="AE2090" i="16"/>
  <c r="AE2089" i="16"/>
  <c r="AE2088" i="16"/>
  <c r="AE2087" i="16"/>
  <c r="AE2086" i="16"/>
  <c r="AE2085" i="16"/>
  <c r="AE2084" i="16"/>
  <c r="AE2083" i="16"/>
  <c r="AE2082" i="16"/>
  <c r="AE2081" i="16"/>
  <c r="AE2080" i="16"/>
  <c r="AE2079" i="16"/>
  <c r="AE2078" i="16"/>
  <c r="AE2077" i="16"/>
  <c r="AE2076" i="16"/>
  <c r="AE2075" i="16"/>
  <c r="AE2074" i="16"/>
  <c r="AE2073" i="16"/>
  <c r="AE2072" i="16"/>
  <c r="AE2071" i="16"/>
  <c r="AE2070" i="16"/>
  <c r="AE2069" i="16"/>
  <c r="AE2068" i="16"/>
  <c r="AE2067" i="16"/>
  <c r="AE2066" i="16"/>
  <c r="AE2065" i="16"/>
  <c r="AE2064" i="16"/>
  <c r="AE2063" i="16"/>
  <c r="AE2062" i="16"/>
  <c r="AE2061" i="16"/>
  <c r="AE2060" i="16"/>
  <c r="AE2059" i="16"/>
  <c r="AE2058" i="16"/>
  <c r="AE2057" i="16"/>
  <c r="AE2056" i="16"/>
  <c r="AE2055" i="16"/>
  <c r="AE2054" i="16"/>
  <c r="AE2053" i="16"/>
  <c r="AE2052" i="16"/>
  <c r="AE2051" i="16"/>
  <c r="AE2050" i="16"/>
  <c r="AE2049" i="16"/>
  <c r="AE2048" i="16"/>
  <c r="AE2047" i="16"/>
  <c r="AE2046" i="16"/>
  <c r="AE2045" i="16"/>
  <c r="AE2044" i="16"/>
  <c r="AE2043" i="16"/>
  <c r="AE2042" i="16"/>
  <c r="AE2041" i="16"/>
  <c r="AE2040" i="16"/>
  <c r="AE2039" i="16"/>
  <c r="AE2038" i="16"/>
  <c r="AE2037" i="16"/>
  <c r="AE2036" i="16"/>
  <c r="AE2035" i="16"/>
  <c r="AE2034" i="16"/>
  <c r="AE2033" i="16"/>
  <c r="AE2032" i="16"/>
  <c r="AE2031" i="16"/>
  <c r="AE2030" i="16"/>
  <c r="AE2029" i="16"/>
  <c r="AE2028" i="16"/>
  <c r="AE2027" i="16"/>
  <c r="AE2026" i="16"/>
  <c r="AE2025" i="16"/>
  <c r="AE2024" i="16"/>
  <c r="AE2023" i="16"/>
  <c r="AE2022" i="16"/>
  <c r="AE2021" i="16"/>
  <c r="AE2020" i="16"/>
  <c r="AE2019" i="16"/>
  <c r="AE2018" i="16"/>
  <c r="AE2017" i="16"/>
  <c r="AE2016" i="16"/>
  <c r="AE2015" i="16"/>
  <c r="AE2014" i="16"/>
  <c r="AE2013" i="16"/>
  <c r="AE2012" i="16"/>
  <c r="AE2011" i="16"/>
  <c r="AE2010" i="16"/>
  <c r="AE2009" i="16"/>
  <c r="AE2008" i="16"/>
  <c r="AE2007" i="16"/>
  <c r="AE2006" i="16"/>
  <c r="AE2005" i="16"/>
  <c r="AE2004" i="16"/>
  <c r="AE2003" i="16"/>
  <c r="AE2002" i="16"/>
  <c r="AE2001" i="16"/>
  <c r="AE2000" i="16"/>
  <c r="AE1999" i="16"/>
  <c r="AE1998" i="16"/>
  <c r="AE1997" i="16"/>
  <c r="AE1996" i="16"/>
  <c r="AE1995" i="16"/>
  <c r="AE1994" i="16"/>
  <c r="AE1993" i="16"/>
  <c r="AE1992" i="16"/>
  <c r="AE1991" i="16"/>
  <c r="AE1990" i="16"/>
  <c r="AE1989" i="16"/>
  <c r="AE1988" i="16"/>
  <c r="AE1987" i="16"/>
  <c r="AE1986" i="16"/>
  <c r="AE1985" i="16"/>
  <c r="AE1984" i="16"/>
  <c r="AE1983" i="16"/>
  <c r="AE1982" i="16"/>
  <c r="AE1981" i="16"/>
  <c r="AE1980" i="16"/>
  <c r="AE1979" i="16"/>
  <c r="AE1978" i="16"/>
  <c r="AE1977" i="16"/>
  <c r="AE1976" i="16"/>
  <c r="AE1975" i="16"/>
  <c r="AE1974" i="16"/>
  <c r="AE1973" i="16"/>
  <c r="AE1972" i="16"/>
  <c r="AE1971" i="16"/>
  <c r="AE1970" i="16"/>
  <c r="AE1969" i="16"/>
  <c r="AE1968" i="16"/>
  <c r="AE1967" i="16"/>
  <c r="AE1966" i="16"/>
  <c r="AE1965" i="16"/>
  <c r="AE1964" i="16"/>
  <c r="AE1963" i="16"/>
  <c r="AE1962" i="16"/>
  <c r="AE1961" i="16"/>
  <c r="AE1960" i="16"/>
  <c r="AE1959" i="16"/>
  <c r="AE1958" i="16"/>
  <c r="AE1957" i="16"/>
  <c r="AE1956" i="16"/>
  <c r="AE1955" i="16"/>
  <c r="AE1954" i="16"/>
  <c r="AE1953" i="16"/>
  <c r="AE1952" i="16"/>
  <c r="AE1951" i="16"/>
  <c r="AE1950" i="16"/>
  <c r="AE1949" i="16"/>
  <c r="AE1948" i="16"/>
  <c r="AE1947" i="16"/>
  <c r="AE1946" i="16"/>
  <c r="AE1945" i="16"/>
  <c r="AE1944" i="16"/>
  <c r="AE1943" i="16"/>
  <c r="AE1942" i="16"/>
  <c r="AE1941" i="16"/>
  <c r="AE1940" i="16"/>
  <c r="AE1939" i="16"/>
  <c r="AE1938" i="16"/>
  <c r="AE1937" i="16"/>
  <c r="AE1936" i="16"/>
  <c r="AE1935" i="16"/>
  <c r="AE1934" i="16"/>
  <c r="AE1933" i="16"/>
  <c r="AE1932" i="16"/>
  <c r="AE1931" i="16"/>
  <c r="AE1930" i="16"/>
  <c r="AE1929" i="16"/>
  <c r="AE1928" i="16"/>
  <c r="AE1927" i="16"/>
  <c r="AE1926" i="16"/>
  <c r="AE1925" i="16"/>
  <c r="AE1924" i="16"/>
  <c r="AE1923" i="16"/>
  <c r="AE1922" i="16"/>
  <c r="AE1921" i="16"/>
  <c r="AE1920" i="16"/>
  <c r="AE1919" i="16"/>
  <c r="AE1918" i="16"/>
  <c r="AE1917" i="16"/>
  <c r="AE1916" i="16"/>
  <c r="AE1915" i="16"/>
  <c r="AE1914" i="16"/>
  <c r="AE1913" i="16"/>
  <c r="AE1912" i="16"/>
  <c r="AE1911" i="16"/>
  <c r="AE1910" i="16"/>
  <c r="AE1909" i="16"/>
  <c r="AE1908" i="16"/>
  <c r="AE1907" i="16"/>
  <c r="AE1906" i="16"/>
  <c r="AE1905" i="16"/>
  <c r="AE1904" i="16"/>
  <c r="AE1903" i="16"/>
  <c r="AE1902" i="16"/>
  <c r="AE1901" i="16"/>
  <c r="AE1900" i="16"/>
  <c r="AE1899" i="16"/>
  <c r="AE1898" i="16"/>
  <c r="AE1897" i="16"/>
  <c r="AE1896" i="16"/>
  <c r="AE1895" i="16"/>
  <c r="AE1894" i="16"/>
  <c r="AE1893" i="16"/>
  <c r="AE1892" i="16"/>
  <c r="AE1891" i="16"/>
  <c r="AE1890" i="16"/>
  <c r="AE1889" i="16"/>
  <c r="AE1888" i="16"/>
  <c r="AE1887" i="16"/>
  <c r="AE1886" i="16"/>
  <c r="AE1885" i="16"/>
  <c r="AE1884" i="16"/>
  <c r="AE1883" i="16"/>
  <c r="AE1882" i="16"/>
  <c r="AE1881" i="16"/>
  <c r="AE1880" i="16"/>
  <c r="AE1879" i="16"/>
  <c r="AE1878" i="16"/>
  <c r="AE1877" i="16"/>
  <c r="AE1876" i="16"/>
  <c r="AE1875" i="16"/>
  <c r="AE1874" i="16"/>
  <c r="AE1873" i="16"/>
  <c r="AE1872" i="16"/>
  <c r="AE1871" i="16"/>
  <c r="AE1870" i="16"/>
  <c r="AE1869" i="16"/>
  <c r="AE1868" i="16"/>
  <c r="AE1867" i="16"/>
  <c r="AE1866" i="16"/>
  <c r="AE1865" i="16"/>
  <c r="AE1864" i="16"/>
  <c r="AE1863" i="16"/>
  <c r="AE1862" i="16"/>
  <c r="AE1861" i="16"/>
  <c r="AE1860" i="16"/>
  <c r="AE1859" i="16"/>
  <c r="AE1858" i="16"/>
  <c r="AE1857" i="16"/>
  <c r="AE1856" i="16"/>
  <c r="AE1855" i="16"/>
  <c r="AE1854" i="16"/>
  <c r="AE1853" i="16"/>
  <c r="AE1852" i="16"/>
  <c r="AE1851" i="16"/>
  <c r="AE1850" i="16"/>
  <c r="AE1849" i="16"/>
  <c r="AE1848" i="16"/>
  <c r="AE1847" i="16"/>
  <c r="AE1846" i="16"/>
  <c r="AE1845" i="16"/>
  <c r="AE1844" i="16"/>
  <c r="AE1843" i="16"/>
  <c r="AE1842" i="16"/>
  <c r="AE1841" i="16"/>
  <c r="AE1840" i="16"/>
  <c r="AE1839" i="16"/>
  <c r="AE1838" i="16"/>
  <c r="AE1837" i="16"/>
  <c r="AE1836" i="16"/>
  <c r="AE1835" i="16"/>
  <c r="AE1834" i="16"/>
  <c r="AE1833" i="16"/>
  <c r="AE1832" i="16"/>
  <c r="AE1831" i="16"/>
  <c r="AE1830" i="16"/>
  <c r="AE1829" i="16"/>
  <c r="AE1828" i="16"/>
  <c r="AE1827" i="16"/>
  <c r="AE1826" i="16"/>
  <c r="AE1825" i="16"/>
  <c r="AE1824" i="16"/>
  <c r="AE1823" i="16"/>
  <c r="AE1822" i="16"/>
  <c r="AE1821" i="16"/>
  <c r="AE1820" i="16"/>
  <c r="AE1819" i="16"/>
  <c r="AE1818" i="16"/>
  <c r="AE1817" i="16"/>
  <c r="AE1816" i="16"/>
  <c r="AE1815" i="16"/>
  <c r="AE1814" i="16"/>
  <c r="AE1813" i="16"/>
  <c r="AE1812" i="16"/>
  <c r="AE1811" i="16"/>
  <c r="AE1810" i="16"/>
  <c r="AE1809" i="16"/>
  <c r="AE1808" i="16"/>
  <c r="AE1807" i="16"/>
  <c r="AE1806" i="16"/>
  <c r="AE1805" i="16"/>
  <c r="AE1804" i="16"/>
  <c r="AE1803" i="16"/>
  <c r="AE1802" i="16"/>
  <c r="AE1801" i="16"/>
  <c r="AE1800" i="16"/>
  <c r="AE1799" i="16"/>
  <c r="AE1798" i="16"/>
  <c r="AE1797" i="16"/>
  <c r="AE1796" i="16"/>
  <c r="AE1795" i="16"/>
  <c r="AE1794" i="16"/>
  <c r="AE1793" i="16"/>
  <c r="AE1792" i="16"/>
  <c r="AE1791" i="16"/>
  <c r="AE1790" i="16"/>
  <c r="AE1789" i="16"/>
  <c r="AE1788" i="16"/>
  <c r="AE1787" i="16"/>
  <c r="AE1786" i="16"/>
  <c r="AE1785" i="16"/>
  <c r="AE1784" i="16"/>
  <c r="AE1783" i="16"/>
  <c r="AE1782" i="16"/>
  <c r="AE1781" i="16"/>
  <c r="AE1780" i="16"/>
  <c r="AE1779" i="16"/>
  <c r="AE1778" i="16"/>
  <c r="AE1777" i="16"/>
  <c r="AE1776" i="16"/>
  <c r="AE1775" i="16"/>
  <c r="AE1774" i="16"/>
  <c r="AE1773" i="16"/>
  <c r="AE1772" i="16"/>
  <c r="AE1771" i="16"/>
  <c r="AE1770" i="16"/>
  <c r="AE1769" i="16"/>
  <c r="AE1768" i="16"/>
  <c r="AE1767" i="16"/>
  <c r="AE1766" i="16"/>
  <c r="AE1765" i="16"/>
  <c r="AE1764" i="16"/>
  <c r="AE1763" i="16"/>
  <c r="AE1762" i="16"/>
  <c r="AE1761" i="16"/>
  <c r="AE1760" i="16"/>
  <c r="AE1759" i="16"/>
  <c r="AE1758" i="16"/>
  <c r="AE1757" i="16"/>
  <c r="AE1756" i="16"/>
  <c r="AE1755" i="16"/>
  <c r="AE1754" i="16"/>
  <c r="AE1753" i="16"/>
  <c r="AE1752" i="16"/>
  <c r="AE1751" i="16"/>
  <c r="AE1750" i="16"/>
  <c r="AE1749" i="16"/>
  <c r="AE1748" i="16"/>
  <c r="AE1747" i="16"/>
  <c r="AE1746" i="16"/>
  <c r="AE1745" i="16"/>
  <c r="AE1744" i="16"/>
  <c r="AE1743" i="16"/>
  <c r="AE1742" i="16"/>
  <c r="AE1741" i="16"/>
  <c r="AE1740" i="16"/>
  <c r="AE1739" i="16"/>
  <c r="AE1738" i="16"/>
  <c r="AE1737" i="16"/>
  <c r="AE1736" i="16"/>
  <c r="AE1735" i="16"/>
  <c r="AE1734" i="16"/>
  <c r="AE1733" i="16"/>
  <c r="AE1732" i="16"/>
  <c r="AE1731" i="16"/>
  <c r="AE1730" i="16"/>
  <c r="AE1729" i="16"/>
  <c r="AE1728" i="16"/>
  <c r="AE1727" i="16"/>
  <c r="AE1726" i="16"/>
  <c r="AE1725" i="16"/>
  <c r="AE1724" i="16"/>
  <c r="AE1723" i="16"/>
  <c r="AE1722" i="16"/>
  <c r="AE1721" i="16"/>
  <c r="AE1720" i="16"/>
  <c r="AE1719" i="16"/>
  <c r="AE1718" i="16"/>
  <c r="AE1717" i="16"/>
  <c r="AE1716" i="16"/>
  <c r="AE1715" i="16"/>
  <c r="AE1714" i="16"/>
  <c r="AE1713" i="16"/>
  <c r="AE1712" i="16"/>
  <c r="AE1711" i="16"/>
  <c r="AE1710" i="16"/>
  <c r="AE1709" i="16"/>
  <c r="AE1708" i="16"/>
  <c r="AE1707" i="16"/>
  <c r="AE1706" i="16"/>
  <c r="AE1705" i="16"/>
  <c r="AE1704" i="16"/>
  <c r="AE1703" i="16"/>
  <c r="AE1702" i="16"/>
  <c r="AE1701" i="16"/>
  <c r="AE1700" i="16"/>
  <c r="AE1699" i="16"/>
  <c r="AE1698" i="16"/>
  <c r="AE1697" i="16"/>
  <c r="AE1696" i="16"/>
  <c r="AE1695" i="16"/>
  <c r="AE1694" i="16"/>
  <c r="AE1693" i="16"/>
  <c r="AE1692" i="16"/>
  <c r="AE1691" i="16"/>
  <c r="AE1690" i="16"/>
  <c r="AE1689" i="16"/>
  <c r="AE1688" i="16"/>
  <c r="AE1687" i="16"/>
  <c r="AE1686" i="16"/>
  <c r="AE1685" i="16"/>
  <c r="AE1684" i="16"/>
  <c r="AE1683" i="16"/>
  <c r="AE1682" i="16"/>
  <c r="AE1681" i="16"/>
  <c r="AE1680" i="16"/>
  <c r="AE1679" i="16"/>
  <c r="AE1678" i="16"/>
  <c r="AE1677" i="16"/>
  <c r="AE1676" i="16"/>
  <c r="AE1675" i="16"/>
  <c r="AE1674" i="16"/>
  <c r="AE1673" i="16"/>
  <c r="AE1672" i="16"/>
  <c r="AE1671" i="16"/>
  <c r="AE1670" i="16"/>
  <c r="AE1669" i="16"/>
  <c r="AE1668" i="16"/>
  <c r="AE1667" i="16"/>
  <c r="AE1666" i="16"/>
  <c r="AE1665" i="16"/>
  <c r="AE1664" i="16"/>
  <c r="AE1663" i="16"/>
  <c r="AE1662" i="16"/>
  <c r="AE1661" i="16"/>
  <c r="AE1660" i="16"/>
  <c r="AE1659" i="16"/>
  <c r="AE1658" i="16"/>
  <c r="AE1657" i="16"/>
  <c r="AE1656" i="16"/>
  <c r="AE1655" i="16"/>
  <c r="AE1654" i="16"/>
  <c r="AE1653" i="16"/>
  <c r="AE1652" i="16"/>
  <c r="AE1651" i="16"/>
  <c r="AE1650" i="16"/>
  <c r="AE1649" i="16"/>
  <c r="AE1648" i="16"/>
  <c r="AE1647" i="16"/>
  <c r="AE1646" i="16"/>
  <c r="AE1645" i="16"/>
  <c r="AE1644" i="16"/>
  <c r="AE1643" i="16"/>
  <c r="AE1642" i="16"/>
  <c r="AE1641" i="16"/>
  <c r="AE1640" i="16"/>
  <c r="AE1639" i="16"/>
  <c r="AE1638" i="16"/>
  <c r="AE1637" i="16"/>
  <c r="AE1636" i="16"/>
  <c r="AE1635" i="16"/>
  <c r="AE1634" i="16"/>
  <c r="AE1633" i="16"/>
  <c r="AE1632" i="16"/>
  <c r="AE1631" i="16"/>
  <c r="AE1630" i="16"/>
  <c r="AE1629" i="16"/>
  <c r="AE1628" i="16"/>
  <c r="AE1627" i="16"/>
  <c r="AE1626" i="16"/>
  <c r="AE1625" i="16"/>
  <c r="AE1624" i="16"/>
  <c r="AE1623" i="16"/>
  <c r="AE1622" i="16"/>
  <c r="AE1621" i="16"/>
  <c r="AE1620" i="16"/>
  <c r="AE1619" i="16"/>
  <c r="AE1618" i="16"/>
  <c r="AE1617" i="16"/>
  <c r="AE1616" i="16"/>
  <c r="AE1615" i="16"/>
  <c r="AE1614" i="16"/>
  <c r="AE1613" i="16"/>
  <c r="AE1612" i="16"/>
  <c r="AE1611" i="16"/>
  <c r="AE1610" i="16"/>
  <c r="AE1609" i="16"/>
  <c r="AE1608" i="16"/>
  <c r="AE1607" i="16"/>
  <c r="AE1606" i="16"/>
  <c r="AE1605" i="16"/>
  <c r="AE1604" i="16"/>
  <c r="AE1603" i="16"/>
  <c r="AE1602" i="16"/>
  <c r="AE1601" i="16"/>
  <c r="AE1600" i="16"/>
  <c r="AE1599" i="16"/>
  <c r="AE1598" i="16"/>
  <c r="AE1597" i="16"/>
  <c r="AE1596" i="16"/>
  <c r="AE1595" i="16"/>
  <c r="AE1594" i="16"/>
  <c r="AE1593" i="16"/>
  <c r="AE1592" i="16"/>
  <c r="AE1591" i="16"/>
  <c r="AE1590" i="16"/>
  <c r="AE1589" i="16"/>
  <c r="AE1588" i="16"/>
  <c r="AE1587" i="16"/>
  <c r="AE1586" i="16"/>
  <c r="AE1585" i="16"/>
  <c r="AE1584" i="16"/>
  <c r="AE1583" i="16"/>
  <c r="AE1582" i="16"/>
  <c r="AE1581" i="16"/>
  <c r="AE1580" i="16"/>
  <c r="AE1579" i="16"/>
  <c r="AE1578" i="16"/>
  <c r="AE1577" i="16"/>
  <c r="AE1576" i="16"/>
  <c r="AE1575" i="16"/>
  <c r="AE1574" i="16"/>
  <c r="AE1573" i="16"/>
  <c r="AE1572" i="16"/>
  <c r="AE1571" i="16"/>
  <c r="AE1570" i="16"/>
  <c r="AE1569" i="16"/>
  <c r="AE1568" i="16"/>
  <c r="AE1567" i="16"/>
  <c r="AE1566" i="16"/>
  <c r="AE1565" i="16"/>
  <c r="AE1564" i="16"/>
  <c r="AE1563" i="16"/>
  <c r="AE1562" i="16"/>
  <c r="AE1561" i="16"/>
  <c r="AE1560" i="16"/>
  <c r="AE1559" i="16"/>
  <c r="AE1558" i="16"/>
  <c r="AE1557" i="16"/>
  <c r="AE1556" i="16"/>
  <c r="AE1555" i="16"/>
  <c r="AE1554" i="16"/>
  <c r="AE1553" i="16"/>
  <c r="AE1552" i="16"/>
  <c r="AE1551" i="16"/>
  <c r="AE1550" i="16"/>
  <c r="AE1549" i="16"/>
  <c r="AE1548" i="16"/>
  <c r="AE1547" i="16"/>
  <c r="AE1546" i="16"/>
  <c r="AE1545" i="16"/>
  <c r="AE1544" i="16"/>
  <c r="AE1543" i="16"/>
  <c r="AE1542" i="16"/>
  <c r="AE1541" i="16"/>
  <c r="AE1540" i="16"/>
  <c r="AE1539" i="16"/>
  <c r="AE1538" i="16"/>
  <c r="AE1537" i="16"/>
  <c r="AE1536" i="16"/>
  <c r="AE1535" i="16"/>
  <c r="AE1534" i="16"/>
  <c r="AE1533" i="16"/>
  <c r="AE1532" i="16"/>
  <c r="AE1531" i="16"/>
  <c r="AE1530" i="16"/>
  <c r="AE1529" i="16"/>
  <c r="AE1528" i="16"/>
  <c r="AE1527" i="16"/>
  <c r="AE1526" i="16"/>
  <c r="AE1525" i="16"/>
  <c r="AE1524" i="16"/>
  <c r="AE1523" i="16"/>
  <c r="AE1522" i="16"/>
  <c r="AE1521" i="16"/>
  <c r="AE1520" i="16"/>
  <c r="AE1519" i="16"/>
  <c r="AE1518" i="16"/>
  <c r="AE1517" i="16"/>
  <c r="AE1516" i="16"/>
  <c r="AE1515" i="16"/>
  <c r="AE1514" i="16"/>
  <c r="AE1513" i="16"/>
  <c r="AE1512" i="16"/>
  <c r="AE1511" i="16"/>
  <c r="AE1510" i="16"/>
  <c r="AE1509" i="16"/>
  <c r="AE1508" i="16"/>
  <c r="AE1507" i="16"/>
  <c r="AE1506" i="16"/>
  <c r="AE1505" i="16"/>
  <c r="AE1504" i="16"/>
  <c r="AE1503" i="16"/>
  <c r="AE1502" i="16"/>
  <c r="AE1501" i="16"/>
  <c r="AE1500" i="16"/>
  <c r="AE1499" i="16"/>
  <c r="AE1498" i="16"/>
  <c r="AE1497" i="16"/>
  <c r="AE1496" i="16"/>
  <c r="AE1495" i="16"/>
  <c r="AE1494" i="16"/>
  <c r="AE1493" i="16"/>
  <c r="AE1492" i="16"/>
  <c r="AE1491" i="16"/>
  <c r="AE1490" i="16"/>
  <c r="AE1489" i="16"/>
  <c r="AE1488" i="16"/>
  <c r="AE1487" i="16"/>
  <c r="AE1486" i="16"/>
  <c r="AE1485" i="16"/>
  <c r="AE1484" i="16"/>
  <c r="AE1483" i="16"/>
  <c r="AE1482" i="16"/>
  <c r="AE1481" i="16"/>
  <c r="AE1480" i="16"/>
  <c r="AE1479" i="16"/>
  <c r="AE1478" i="16"/>
  <c r="AE1477" i="16"/>
  <c r="AE1476" i="16"/>
  <c r="AE1475" i="16"/>
  <c r="AE1474" i="16"/>
  <c r="AE1473" i="16"/>
  <c r="AE1472" i="16"/>
  <c r="AE1471" i="16"/>
  <c r="AE1470" i="16"/>
  <c r="AE1469" i="16"/>
  <c r="AE1468" i="16"/>
  <c r="AE1467" i="16"/>
  <c r="AE1466" i="16"/>
  <c r="AE1465" i="16"/>
  <c r="AE1464" i="16"/>
  <c r="AE1463" i="16"/>
  <c r="AE1462" i="16"/>
  <c r="AE1461" i="16"/>
  <c r="AE1460" i="16"/>
  <c r="AE1459" i="16"/>
  <c r="AE1458" i="16"/>
  <c r="AE1457" i="16"/>
  <c r="AE1456" i="16"/>
  <c r="AE1455" i="16"/>
  <c r="AE1454" i="16"/>
  <c r="AE1453" i="16"/>
  <c r="AE1452" i="16"/>
  <c r="AE1451" i="16"/>
  <c r="AE1450" i="16"/>
  <c r="AE1449" i="16"/>
  <c r="AE1448" i="16"/>
  <c r="AE1447" i="16"/>
  <c r="AE1446" i="16"/>
  <c r="AE1445" i="16"/>
  <c r="AE1444" i="16"/>
  <c r="AE1443" i="16"/>
  <c r="AE1442" i="16"/>
  <c r="AE1441" i="16"/>
  <c r="AE1440" i="16"/>
  <c r="AE1439" i="16"/>
  <c r="AE1438" i="16"/>
  <c r="AE1437" i="16"/>
  <c r="AE1436" i="16"/>
  <c r="AE1435" i="16"/>
  <c r="AE1434" i="16"/>
  <c r="AE1433" i="16"/>
  <c r="AE1432" i="16"/>
  <c r="AE1431" i="16"/>
  <c r="AE1430" i="16"/>
  <c r="AE1429" i="16"/>
  <c r="AE1428" i="16"/>
  <c r="AE1427" i="16"/>
  <c r="AE1426" i="16"/>
  <c r="AE1425" i="16"/>
  <c r="AE1424" i="16"/>
  <c r="AE1423" i="16"/>
  <c r="AE1422" i="16"/>
  <c r="AE1421" i="16"/>
  <c r="AE1420" i="16"/>
  <c r="AE1419" i="16"/>
  <c r="AE1418" i="16"/>
  <c r="AE1417" i="16"/>
  <c r="AE1416" i="16"/>
  <c r="AE1415" i="16"/>
  <c r="AE1414" i="16"/>
  <c r="AE1413" i="16"/>
  <c r="AE1412" i="16"/>
  <c r="AE1411" i="16"/>
  <c r="AE1410" i="16"/>
  <c r="AE1409" i="16"/>
  <c r="AE1408" i="16"/>
  <c r="AE1407" i="16"/>
  <c r="AE1406" i="16"/>
  <c r="AE1405" i="16"/>
  <c r="AE1404" i="16"/>
  <c r="AE1403" i="16"/>
  <c r="AE1402" i="16"/>
  <c r="AE1401" i="16"/>
  <c r="AE1400" i="16"/>
  <c r="AE1399" i="16"/>
  <c r="AE1398" i="16"/>
  <c r="AE1397" i="16"/>
  <c r="AE1396" i="16"/>
  <c r="AE1395" i="16"/>
  <c r="AE1394" i="16"/>
  <c r="AE1393" i="16"/>
  <c r="AE1392" i="16"/>
  <c r="AE1391" i="16"/>
  <c r="AE1390" i="16"/>
  <c r="AE1389" i="16"/>
  <c r="AE1388" i="16"/>
  <c r="AE1387" i="16"/>
  <c r="AE1386" i="16"/>
  <c r="AE1385" i="16"/>
  <c r="AE1384" i="16"/>
  <c r="AE1383" i="16"/>
  <c r="AE1382" i="16"/>
  <c r="AE1381" i="16"/>
  <c r="AE1380" i="16"/>
  <c r="AE1379" i="16"/>
  <c r="AE1378" i="16"/>
  <c r="AE1377" i="16"/>
  <c r="AE1376" i="16"/>
  <c r="AE1375" i="16"/>
  <c r="AE1374" i="16"/>
  <c r="AE1373" i="16"/>
  <c r="AE1372" i="16"/>
  <c r="AE1371" i="16"/>
  <c r="AE1370" i="16"/>
  <c r="AE1369" i="16"/>
  <c r="AE1368" i="16"/>
  <c r="AE1367" i="16"/>
  <c r="AE1366" i="16"/>
  <c r="AE1365" i="16"/>
  <c r="AE1364" i="16"/>
  <c r="AE1363" i="16"/>
  <c r="AE1362" i="16"/>
  <c r="AE1361" i="16"/>
  <c r="AE1360" i="16"/>
  <c r="AE1359" i="16"/>
  <c r="AE1358" i="16"/>
  <c r="AE1357" i="16"/>
  <c r="AE1356" i="16"/>
  <c r="AE1355" i="16"/>
  <c r="AE1354" i="16"/>
  <c r="AE1353" i="16"/>
  <c r="AE1352" i="16"/>
  <c r="AE1351" i="16"/>
  <c r="AE1350" i="16"/>
  <c r="AE1349" i="16"/>
  <c r="AE1348" i="16"/>
  <c r="AE1347" i="16"/>
  <c r="AE1346" i="16"/>
  <c r="AE1345" i="16"/>
  <c r="AE1344" i="16"/>
  <c r="AE1343" i="16"/>
  <c r="AE1342" i="16"/>
  <c r="AE1341" i="16"/>
  <c r="AE1340" i="16"/>
  <c r="AE1339" i="16"/>
  <c r="AE1338" i="16"/>
  <c r="AE1337" i="16"/>
  <c r="AE1336" i="16"/>
  <c r="AE1335" i="16"/>
  <c r="AE1334" i="16"/>
  <c r="AE1333" i="16"/>
  <c r="AE1332" i="16"/>
  <c r="AE1331" i="16"/>
  <c r="AE1330" i="16"/>
  <c r="AE1329" i="16"/>
  <c r="AE1328" i="16"/>
  <c r="AE1327" i="16"/>
  <c r="AE1326" i="16"/>
  <c r="AE1325" i="16"/>
  <c r="AE1324" i="16"/>
  <c r="AE1323" i="16"/>
  <c r="AE1322" i="16"/>
  <c r="AE1321" i="16"/>
  <c r="AE1320" i="16"/>
  <c r="AE1319" i="16"/>
  <c r="AE1318" i="16"/>
  <c r="AE1317" i="16"/>
  <c r="AE1316" i="16"/>
  <c r="AE1315" i="16"/>
  <c r="AE1314" i="16"/>
  <c r="AE1313" i="16"/>
  <c r="AE1312" i="16"/>
  <c r="AE1311" i="16"/>
  <c r="AE1310" i="16"/>
  <c r="AE1309" i="16"/>
  <c r="AE1308" i="16"/>
  <c r="AE1307" i="16"/>
  <c r="AE1306" i="16"/>
  <c r="AE1305" i="16"/>
  <c r="AE1304" i="16"/>
  <c r="AE1303" i="16"/>
  <c r="AE1302" i="16"/>
  <c r="AE1301" i="16"/>
  <c r="AE1300" i="16"/>
  <c r="AE1299" i="16"/>
  <c r="AE1298" i="16"/>
  <c r="AE1297" i="16"/>
  <c r="AE1296" i="16"/>
  <c r="AE1295" i="16"/>
  <c r="AE1294" i="16"/>
  <c r="AE1293" i="16"/>
  <c r="AE1292" i="16"/>
  <c r="AE1291" i="16"/>
  <c r="AE1290" i="16"/>
  <c r="AE1289" i="16"/>
  <c r="AE1288" i="16"/>
  <c r="AE1287" i="16"/>
  <c r="AE1286" i="16"/>
  <c r="AE1285" i="16"/>
  <c r="AE1284" i="16"/>
  <c r="AE1283" i="16"/>
  <c r="AE1282" i="16"/>
  <c r="AE1281" i="16"/>
  <c r="AE1280" i="16"/>
  <c r="AE1279" i="16"/>
  <c r="AE1278" i="16"/>
  <c r="AE1277" i="16"/>
  <c r="AE1276" i="16"/>
  <c r="AE1275" i="16"/>
  <c r="AE1274" i="16"/>
  <c r="AE1273" i="16"/>
  <c r="AE1272" i="16"/>
  <c r="AE1271" i="16"/>
  <c r="AE1270" i="16"/>
  <c r="AE1269" i="16"/>
  <c r="AE1268" i="16"/>
  <c r="AE1267" i="16"/>
  <c r="AE1266" i="16"/>
  <c r="AE1265" i="16"/>
  <c r="AE1264" i="16"/>
  <c r="AE1263" i="16"/>
  <c r="AE1262" i="16"/>
  <c r="AE1261" i="16"/>
  <c r="AE1260" i="16"/>
  <c r="AE1259" i="16"/>
  <c r="AE1258" i="16"/>
  <c r="AE1257" i="16"/>
  <c r="AE1256" i="16"/>
  <c r="AE1255" i="16"/>
  <c r="AE1254" i="16"/>
  <c r="AE1253" i="16"/>
  <c r="AE1252" i="16"/>
  <c r="AE1251" i="16"/>
  <c r="AE1250" i="16"/>
  <c r="AE1249" i="16"/>
  <c r="AE1248" i="16"/>
  <c r="AE1247" i="16"/>
  <c r="AE1246" i="16"/>
  <c r="AE1245" i="16"/>
  <c r="AE1244" i="16"/>
  <c r="AE1243" i="16"/>
  <c r="AE1242" i="16"/>
  <c r="AE1241" i="16"/>
  <c r="AE1240" i="16"/>
  <c r="AE1239" i="16"/>
  <c r="AE1238" i="16"/>
  <c r="AE1237" i="16"/>
  <c r="AE1236" i="16"/>
  <c r="AE1235" i="16"/>
  <c r="AE1234" i="16"/>
  <c r="AE1233" i="16"/>
  <c r="AE1232" i="16"/>
  <c r="AE1231" i="16"/>
  <c r="AE1230" i="16"/>
  <c r="AE1229" i="16"/>
  <c r="AE1228" i="16"/>
  <c r="AE1227" i="16"/>
  <c r="AE1226" i="16"/>
  <c r="AE1225" i="16"/>
  <c r="AE1224" i="16"/>
  <c r="AE1223" i="16"/>
  <c r="AE1222" i="16"/>
  <c r="AE1221" i="16"/>
  <c r="AE1220" i="16"/>
  <c r="AE1219" i="16"/>
  <c r="AE1218" i="16"/>
  <c r="AE1217" i="16"/>
  <c r="AE1216" i="16"/>
  <c r="AE1215" i="16"/>
  <c r="AE1214" i="16"/>
  <c r="AE1213" i="16"/>
  <c r="AE1212" i="16"/>
  <c r="AE1211" i="16"/>
  <c r="AE1210" i="16"/>
  <c r="AE1209" i="16"/>
  <c r="AE1208" i="16"/>
  <c r="AE1207" i="16"/>
  <c r="AE1206" i="16"/>
  <c r="AE1205" i="16"/>
  <c r="AE1204" i="16"/>
  <c r="AE1203" i="16"/>
  <c r="AE1202" i="16"/>
  <c r="AE1201" i="16"/>
  <c r="AE1200" i="16"/>
  <c r="AE1199" i="16"/>
  <c r="AE1198" i="16"/>
  <c r="AE1197" i="16"/>
  <c r="AE1196" i="16"/>
  <c r="AE1195" i="16"/>
  <c r="AE1194" i="16"/>
  <c r="AE1193" i="16"/>
  <c r="AE1192" i="16"/>
  <c r="AE1191" i="16"/>
  <c r="AE1190" i="16"/>
  <c r="AE1189" i="16"/>
  <c r="AE1188" i="16"/>
  <c r="AE1187" i="16"/>
  <c r="AE1186" i="16"/>
  <c r="AE1185" i="16"/>
  <c r="AE1184" i="16"/>
  <c r="AE1183" i="16"/>
  <c r="AE1182" i="16"/>
  <c r="AE1181" i="16"/>
  <c r="AE1180" i="16"/>
  <c r="AE1179" i="16"/>
  <c r="AE1178" i="16"/>
  <c r="AE1177" i="16"/>
  <c r="AE1176" i="16"/>
  <c r="AE1175" i="16"/>
  <c r="AE1174" i="16"/>
  <c r="AE1173" i="16"/>
  <c r="AE1172" i="16"/>
  <c r="AE1171" i="16"/>
  <c r="AE1170" i="16"/>
  <c r="AE1169" i="16"/>
  <c r="AE1168" i="16"/>
  <c r="AE1167" i="16"/>
  <c r="AE1166" i="16"/>
  <c r="AE1165" i="16"/>
  <c r="AE1164" i="16"/>
  <c r="AE1163" i="16"/>
  <c r="AE1162" i="16"/>
  <c r="AE1161" i="16"/>
  <c r="AE1160" i="16"/>
  <c r="AE1159" i="16"/>
  <c r="AE1158" i="16"/>
  <c r="AE1157" i="16"/>
  <c r="AE1156" i="16"/>
  <c r="AE1155" i="16"/>
  <c r="AE1154" i="16"/>
  <c r="AE1153" i="16"/>
  <c r="AE1152" i="16"/>
  <c r="AE1151" i="16"/>
  <c r="AE1150" i="16"/>
  <c r="AE1149" i="16"/>
  <c r="AE1148" i="16"/>
  <c r="AE1147" i="16"/>
  <c r="AE1146" i="16"/>
  <c r="AE1145" i="16"/>
  <c r="AE1144" i="16"/>
  <c r="AE1143" i="16"/>
  <c r="AE1142" i="16"/>
  <c r="AE1141" i="16"/>
  <c r="AE1140" i="16"/>
  <c r="AE1139" i="16"/>
  <c r="AE1138" i="16"/>
  <c r="AE1137" i="16"/>
  <c r="AE1136" i="16"/>
  <c r="AE1135" i="16"/>
  <c r="AE1134" i="16"/>
  <c r="AE1133" i="16"/>
  <c r="AE1132" i="16"/>
  <c r="AE1131" i="16"/>
  <c r="AE1130" i="16"/>
  <c r="AE1129" i="16"/>
  <c r="AE1128" i="16"/>
  <c r="AE1127" i="16"/>
  <c r="AE1126" i="16"/>
  <c r="AE1125" i="16"/>
  <c r="AE1124" i="16"/>
  <c r="AE1123" i="16"/>
  <c r="AE1122" i="16"/>
  <c r="AE1121" i="16"/>
  <c r="AE1120" i="16"/>
  <c r="AE1119" i="16"/>
  <c r="AE1118" i="16"/>
  <c r="AE1117" i="16"/>
  <c r="AE1116" i="16"/>
  <c r="AE1115" i="16"/>
  <c r="AE1114" i="16"/>
  <c r="AE1113" i="16"/>
  <c r="AE1112" i="16"/>
  <c r="AE1111" i="16"/>
  <c r="AE1110" i="16"/>
  <c r="AE1109" i="16"/>
  <c r="AE1108" i="16"/>
  <c r="AE1107" i="16"/>
  <c r="AE1106" i="16"/>
  <c r="AE1105" i="16"/>
  <c r="AE1104" i="16"/>
  <c r="AE1103" i="16"/>
  <c r="AE1102" i="16"/>
  <c r="AE1101" i="16"/>
  <c r="AE1100" i="16"/>
  <c r="AE1099" i="16"/>
  <c r="AE1098" i="16"/>
  <c r="AE1097" i="16"/>
  <c r="AE1096" i="16"/>
  <c r="AE1095" i="16"/>
  <c r="BD146" i="14" l="1"/>
  <c r="AH146" i="14"/>
  <c r="Y1814" i="16"/>
  <c r="Y1813" i="16"/>
  <c r="Y2225" i="16"/>
  <c r="Y2224" i="16"/>
  <c r="AQ162" i="14" l="1"/>
  <c r="O162" i="14"/>
  <c r="G9" i="10" l="1"/>
  <c r="D17" i="10"/>
  <c r="AH130" i="14" l="1"/>
  <c r="S16" i="10"/>
  <c r="R16" i="10"/>
  <c r="M14" i="10"/>
  <c r="G13" i="10"/>
  <c r="Y1948" i="16" l="1"/>
  <c r="Y1947" i="16"/>
  <c r="Y1946" i="16"/>
  <c r="Y1945" i="16"/>
  <c r="Y1944" i="16"/>
  <c r="Y1943" i="16"/>
  <c r="Y1942" i="16"/>
  <c r="Y1941" i="16"/>
  <c r="Y1940" i="16"/>
  <c r="Y1939" i="16"/>
  <c r="Y1938" i="16"/>
  <c r="Y1937" i="16"/>
  <c r="Y1936" i="16"/>
  <c r="Y1935" i="16"/>
  <c r="Y1934" i="16"/>
  <c r="Y1933" i="16"/>
  <c r="Y1932" i="16"/>
  <c r="Y1931" i="16"/>
  <c r="Y1930" i="16"/>
  <c r="Y1929" i="16"/>
  <c r="Y1928" i="16"/>
  <c r="Y1927" i="16"/>
  <c r="Y1926" i="16"/>
  <c r="Y1925" i="16"/>
  <c r="Y1924" i="16"/>
  <c r="Y1923" i="16"/>
  <c r="Y1922" i="16"/>
  <c r="Y1921" i="16"/>
  <c r="Y1920" i="16"/>
  <c r="Y1919" i="16"/>
  <c r="Y1918" i="16"/>
  <c r="Y1917" i="16"/>
  <c r="Y1916" i="16"/>
  <c r="Y1915" i="16"/>
  <c r="Y1914" i="16"/>
  <c r="Y1913" i="16"/>
  <c r="Y1912" i="16"/>
  <c r="Y1911" i="16"/>
  <c r="Y1910" i="16"/>
  <c r="Y1909" i="16"/>
  <c r="Y1908" i="16"/>
  <c r="Y1907" i="16"/>
  <c r="Y1906" i="16"/>
  <c r="Y1905" i="16"/>
  <c r="Y1904" i="16"/>
  <c r="Y1903" i="16"/>
  <c r="Y1902" i="16"/>
  <c r="Y1901" i="16"/>
  <c r="Y1900" i="16"/>
  <c r="Y1899" i="16"/>
  <c r="Y1898" i="16"/>
  <c r="Y1897" i="16"/>
  <c r="Y1896" i="16"/>
  <c r="Y1895" i="16"/>
  <c r="Y1894" i="16"/>
  <c r="Y1893" i="16"/>
  <c r="Y1892" i="16"/>
  <c r="Y1891" i="16"/>
  <c r="Y1890" i="16"/>
  <c r="Y1889" i="16"/>
  <c r="Y1888" i="16"/>
  <c r="Y1887" i="16"/>
  <c r="Y1886" i="16"/>
  <c r="Y1885" i="16"/>
  <c r="Y1884" i="16"/>
  <c r="Y1883" i="16"/>
  <c r="Y1882" i="16"/>
  <c r="Y1881" i="16"/>
  <c r="Y1880" i="16"/>
  <c r="Y1879" i="16"/>
  <c r="Y1878" i="16"/>
  <c r="Y1877" i="16"/>
  <c r="Y1876" i="16"/>
  <c r="Y1875" i="16"/>
  <c r="Y1874" i="16"/>
  <c r="Y1873" i="16"/>
  <c r="Y1872" i="16"/>
  <c r="Y1871" i="16"/>
  <c r="Y1870" i="16"/>
  <c r="Y1869" i="16"/>
  <c r="Y1868" i="16"/>
  <c r="Y1867" i="16"/>
  <c r="Y1866" i="16"/>
  <c r="Y1865" i="16"/>
  <c r="Y1864" i="16"/>
  <c r="Y1863" i="16"/>
  <c r="Y1862" i="16"/>
  <c r="Y1861" i="16"/>
  <c r="Y1860" i="16"/>
  <c r="Y1859" i="16"/>
  <c r="Y1858" i="16"/>
  <c r="Y1857" i="16"/>
  <c r="Y1856" i="16"/>
  <c r="Y1855" i="16"/>
  <c r="Y1854" i="16"/>
  <c r="Y1853" i="16"/>
  <c r="Y1852" i="16"/>
  <c r="Y1851" i="16"/>
  <c r="Y1850" i="16"/>
  <c r="Y1849" i="16"/>
  <c r="Y1848" i="16"/>
  <c r="Y1847" i="16"/>
  <c r="Y1846" i="16"/>
  <c r="Y1845" i="16"/>
  <c r="Y1844" i="16"/>
  <c r="Y1843" i="16"/>
  <c r="Y1842" i="16"/>
  <c r="Y1841" i="16"/>
  <c r="Y1840" i="16"/>
  <c r="Y1839" i="16"/>
  <c r="Y1838" i="16"/>
  <c r="Y1837" i="16"/>
  <c r="Y1836" i="16"/>
  <c r="Y1835" i="16"/>
  <c r="Y1834" i="16"/>
  <c r="Y1833" i="16"/>
  <c r="Y1832" i="16"/>
  <c r="Y1831" i="16"/>
  <c r="Y1830" i="16"/>
  <c r="Y1829" i="16"/>
  <c r="Y1828" i="16"/>
  <c r="Y1827" i="16"/>
  <c r="Y1826" i="16"/>
  <c r="Y1825" i="16"/>
  <c r="Y1824" i="16"/>
  <c r="Y1823" i="16"/>
  <c r="Y1822" i="16"/>
  <c r="Y1821" i="16"/>
  <c r="Y1820" i="16"/>
  <c r="Y1819" i="16"/>
  <c r="Y1818" i="16"/>
  <c r="Y1817" i="16"/>
  <c r="Y1816" i="16"/>
  <c r="Y1815" i="16"/>
  <c r="Y1812" i="16"/>
  <c r="Y1811" i="16"/>
  <c r="Y1810" i="16"/>
  <c r="Y1809" i="16"/>
  <c r="Y1808" i="16"/>
  <c r="Y1807" i="16"/>
  <c r="Y1806" i="16"/>
  <c r="Y1805" i="16"/>
  <c r="Y1804" i="16"/>
  <c r="Y1803" i="16"/>
  <c r="Y1802" i="16"/>
  <c r="Y1801" i="16"/>
  <c r="Y1800" i="16"/>
  <c r="Y1799" i="16"/>
  <c r="Y1798" i="16"/>
  <c r="Y1797" i="16"/>
  <c r="Y1796" i="16"/>
  <c r="Y1795" i="16"/>
  <c r="Y1794" i="16"/>
  <c r="Y1793" i="16"/>
  <c r="Y1792" i="16"/>
  <c r="Y1791" i="16"/>
  <c r="Y1790" i="16"/>
  <c r="Y1789" i="16"/>
  <c r="Y1788" i="16"/>
  <c r="Y1787" i="16"/>
  <c r="Y1786" i="16"/>
  <c r="Y1785" i="16"/>
  <c r="Y1784" i="16"/>
  <c r="Y1783" i="16"/>
  <c r="Y1782" i="16"/>
  <c r="Y1781" i="16"/>
  <c r="Y1780" i="16"/>
  <c r="Y1779" i="16"/>
  <c r="Y1778" i="16"/>
  <c r="Y1777" i="16"/>
  <c r="Y1776" i="16"/>
  <c r="Y1775" i="16"/>
  <c r="Y1774" i="16"/>
  <c r="Y1773" i="16"/>
  <c r="Y1772" i="16"/>
  <c r="Y1771" i="16"/>
  <c r="Y1770" i="16"/>
  <c r="Y1769" i="16"/>
  <c r="Y1768" i="16"/>
  <c r="Y1767" i="16"/>
  <c r="Y1766" i="16"/>
  <c r="Y1765" i="16"/>
  <c r="Y1764" i="16"/>
  <c r="Y1763" i="16"/>
  <c r="Y1762" i="16"/>
  <c r="Y1761" i="16"/>
  <c r="Y1760" i="16"/>
  <c r="Y1759" i="16"/>
  <c r="Y1758" i="16"/>
  <c r="Y1757" i="16"/>
  <c r="Y1756" i="16"/>
  <c r="Y1755" i="16"/>
  <c r="Y1754" i="16"/>
  <c r="Y1753" i="16"/>
  <c r="Y1752" i="16"/>
  <c r="Y1751" i="16"/>
  <c r="Y1750" i="16"/>
  <c r="Y1749" i="16"/>
  <c r="Y1748" i="16"/>
  <c r="Y1747" i="16"/>
  <c r="Y1746" i="16"/>
  <c r="Y1745" i="16"/>
  <c r="Y1744" i="16"/>
  <c r="Y1743" i="16"/>
  <c r="Y1742" i="16"/>
  <c r="Y1741" i="16"/>
  <c r="Y1740" i="16"/>
  <c r="Y1739" i="16"/>
  <c r="Y1738" i="16"/>
  <c r="Y1737" i="16"/>
  <c r="Y1736" i="16"/>
  <c r="Y1735" i="16"/>
  <c r="Y1734" i="16"/>
  <c r="Y1733" i="16"/>
  <c r="Y1732" i="16"/>
  <c r="Y1731" i="16"/>
  <c r="Y1730" i="16"/>
  <c r="Y1729" i="16"/>
  <c r="Y1728" i="16"/>
  <c r="Y1727" i="16"/>
  <c r="Y1726" i="16"/>
  <c r="Y1725" i="16"/>
  <c r="Y1724" i="16"/>
  <c r="Y1723" i="16"/>
  <c r="Y1722" i="16"/>
  <c r="Y1721" i="16"/>
  <c r="Y1720" i="16"/>
  <c r="Y1719" i="16"/>
  <c r="Y1718" i="16"/>
  <c r="Y1717" i="16"/>
  <c r="Y1716" i="16"/>
  <c r="Y1715" i="16"/>
  <c r="Y1714" i="16"/>
  <c r="Y1713" i="16"/>
  <c r="Y1712" i="16"/>
  <c r="Y1711" i="16"/>
  <c r="Y1710" i="16"/>
  <c r="Y1709" i="16"/>
  <c r="Y1708" i="16"/>
  <c r="Y1707" i="16"/>
  <c r="Y1706" i="16"/>
  <c r="Y1705" i="16"/>
  <c r="Y1704" i="16"/>
  <c r="Y1703" i="16"/>
  <c r="Y1702" i="16"/>
  <c r="Y1701" i="16"/>
  <c r="Y1700" i="16"/>
  <c r="Y1699" i="16"/>
  <c r="Y1698" i="16"/>
  <c r="Y1697" i="16"/>
  <c r="Y1696" i="16"/>
  <c r="Y1695" i="16"/>
  <c r="Y1694" i="16"/>
  <c r="Y1693" i="16"/>
  <c r="Y1692" i="16"/>
  <c r="Y1691" i="16"/>
  <c r="Y1690" i="16"/>
  <c r="Y1689" i="16"/>
  <c r="Y1688" i="16"/>
  <c r="Y1687" i="16"/>
  <c r="Y1686" i="16"/>
  <c r="Y1685" i="16"/>
  <c r="Y1684" i="16"/>
  <c r="Y1683" i="16"/>
  <c r="Y1682" i="16"/>
  <c r="Y1681" i="16"/>
  <c r="Y1680" i="16"/>
  <c r="Y1679" i="16"/>
  <c r="Y1678" i="16"/>
  <c r="Y1677" i="16"/>
  <c r="Y1676" i="16"/>
  <c r="Y1675" i="16"/>
  <c r="Y1674" i="16"/>
  <c r="Y1673" i="16"/>
  <c r="Y1672" i="16"/>
  <c r="Y1671" i="16"/>
  <c r="Y1670" i="16"/>
  <c r="Y1669" i="16"/>
  <c r="Y1668" i="16"/>
  <c r="Y1667" i="16"/>
  <c r="Y1666" i="16"/>
  <c r="Y1665" i="16"/>
  <c r="Y1664" i="16"/>
  <c r="Y1663" i="16"/>
  <c r="Y1662" i="16"/>
  <c r="Y1661" i="16"/>
  <c r="Y1660" i="16"/>
  <c r="Y1659" i="16"/>
  <c r="Y1658" i="16"/>
  <c r="Y1657" i="16"/>
  <c r="Y1656" i="16"/>
  <c r="Y1655" i="16"/>
  <c r="Y1654" i="16"/>
  <c r="Y1653" i="16"/>
  <c r="Y1652" i="16"/>
  <c r="Y1651" i="16"/>
  <c r="Y1650" i="16"/>
  <c r="Y1649" i="16"/>
  <c r="Y1648" i="16"/>
  <c r="Y1647" i="16"/>
  <c r="Y1646" i="16"/>
  <c r="Y1645" i="16"/>
  <c r="Y1644" i="16"/>
  <c r="Y1643" i="16"/>
  <c r="Y1642" i="16"/>
  <c r="Y1641" i="16"/>
  <c r="Y1640" i="16"/>
  <c r="Y1639" i="16"/>
  <c r="Y1638" i="16"/>
  <c r="Y1637" i="16"/>
  <c r="Y1636" i="16"/>
  <c r="Y1635" i="16"/>
  <c r="Y1634" i="16"/>
  <c r="Y1633" i="16"/>
  <c r="Y1632" i="16"/>
  <c r="Y1631" i="16"/>
  <c r="Y1630" i="16"/>
  <c r="Y1629" i="16"/>
  <c r="Y1628" i="16"/>
  <c r="Y1627" i="16"/>
  <c r="Y1626" i="16"/>
  <c r="Y1625" i="16"/>
  <c r="Y1624" i="16"/>
  <c r="Y1623" i="16"/>
  <c r="Y1622" i="16"/>
  <c r="Y1621" i="16"/>
  <c r="Y1620" i="16"/>
  <c r="Y1619" i="16"/>
  <c r="Y1618" i="16"/>
  <c r="Y1617" i="16"/>
  <c r="Y1616" i="16"/>
  <c r="Y1615" i="16"/>
  <c r="Y1614" i="16"/>
  <c r="Y1613" i="16"/>
  <c r="Y1612" i="16"/>
  <c r="Y1611" i="16"/>
  <c r="Y1610" i="16"/>
  <c r="Y1609" i="16"/>
  <c r="Y1608" i="16"/>
  <c r="Y1607" i="16"/>
  <c r="Y1606" i="16"/>
  <c r="Y1605" i="16"/>
  <c r="Y1604" i="16"/>
  <c r="Y1603" i="16"/>
  <c r="Y1602" i="16"/>
  <c r="Y1601" i="16"/>
  <c r="Y1600" i="16"/>
  <c r="Y1599" i="16"/>
  <c r="Y1598" i="16"/>
  <c r="Y1597" i="16"/>
  <c r="Y1596" i="16"/>
  <c r="Y1595" i="16"/>
  <c r="Y1594" i="16"/>
  <c r="Y1593" i="16"/>
  <c r="Y1592" i="16"/>
  <c r="Y1591" i="16"/>
  <c r="Y1590" i="16"/>
  <c r="Y1589" i="16"/>
  <c r="Y1588" i="16"/>
  <c r="Y1587" i="16"/>
  <c r="Y1586" i="16"/>
  <c r="Y1585" i="16"/>
  <c r="Y1584" i="16"/>
  <c r="Y1583" i="16"/>
  <c r="Y1582" i="16"/>
  <c r="Y1581" i="16"/>
  <c r="Y1580" i="16"/>
  <c r="Y1579" i="16"/>
  <c r="Y1578" i="16"/>
  <c r="Y1577" i="16"/>
  <c r="Y1576" i="16"/>
  <c r="Y1575" i="16"/>
  <c r="Y1574" i="16"/>
  <c r="Y1573" i="16"/>
  <c r="Y1572" i="16"/>
  <c r="Y1571" i="16"/>
  <c r="Y1570" i="16"/>
  <c r="Y1569" i="16"/>
  <c r="Y1568" i="16"/>
  <c r="Y1567" i="16"/>
  <c r="Y1566" i="16"/>
  <c r="Y1565" i="16"/>
  <c r="Y1564" i="16"/>
  <c r="Y1563" i="16"/>
  <c r="Y1562" i="16"/>
  <c r="Y1561" i="16"/>
  <c r="Y1560" i="16"/>
  <c r="Y1559" i="16"/>
  <c r="Y1558" i="16"/>
  <c r="Y1557" i="16"/>
  <c r="Y1556" i="16"/>
  <c r="Y1555" i="16"/>
  <c r="Y1554" i="16"/>
  <c r="Y1553" i="16"/>
  <c r="Y1552" i="16"/>
  <c r="Y1551" i="16"/>
  <c r="Y1550" i="16"/>
  <c r="Y1549" i="16"/>
  <c r="Y1548" i="16"/>
  <c r="Y1547" i="16"/>
  <c r="Y1546" i="16"/>
  <c r="Y1545" i="16"/>
  <c r="Y1544" i="16"/>
  <c r="Y1543" i="16"/>
  <c r="Y1542" i="16"/>
  <c r="Y1541" i="16"/>
  <c r="Y1540" i="16"/>
  <c r="Y2361" i="16" l="1"/>
  <c r="Y2360" i="16"/>
  <c r="Y2359" i="16"/>
  <c r="Y2358" i="16"/>
  <c r="Y2357" i="16"/>
  <c r="Y2356" i="16"/>
  <c r="Y2355" i="16"/>
  <c r="Y2354" i="16"/>
  <c r="Y2353" i="16"/>
  <c r="Y2352" i="16"/>
  <c r="Y2351" i="16"/>
  <c r="Y2350" i="16"/>
  <c r="Y2349" i="16"/>
  <c r="Y2348" i="16"/>
  <c r="Y2347" i="16"/>
  <c r="Y2346" i="16"/>
  <c r="Y2345" i="16"/>
  <c r="Y2344" i="16"/>
  <c r="Y2343" i="16"/>
  <c r="Y2342" i="16"/>
  <c r="Y2341" i="16"/>
  <c r="Y2340" i="16"/>
  <c r="Y2339" i="16"/>
  <c r="Y2338" i="16"/>
  <c r="Y2337" i="16"/>
  <c r="Y2336" i="16"/>
  <c r="Y2335" i="16"/>
  <c r="Y2334" i="16"/>
  <c r="Y2333" i="16"/>
  <c r="Y2332" i="16"/>
  <c r="Y2331" i="16"/>
  <c r="Y2330" i="16"/>
  <c r="Y2329" i="16"/>
  <c r="Y2328" i="16"/>
  <c r="Y2327" i="16"/>
  <c r="Y2326" i="16"/>
  <c r="Y2325" i="16"/>
  <c r="Y2324" i="16"/>
  <c r="Y2323" i="16"/>
  <c r="Y2322" i="16"/>
  <c r="Y2321" i="16"/>
  <c r="Y2320" i="16"/>
  <c r="Y2319" i="16"/>
  <c r="Y2318" i="16"/>
  <c r="Y2317" i="16"/>
  <c r="Y2316" i="16"/>
  <c r="Y2315" i="16"/>
  <c r="Y2314" i="16"/>
  <c r="Y2313" i="16"/>
  <c r="Y2312" i="16"/>
  <c r="Y2311" i="16"/>
  <c r="Y2310" i="16"/>
  <c r="Y2309" i="16"/>
  <c r="Y2308" i="16"/>
  <c r="Y2307" i="16"/>
  <c r="Y2306" i="16"/>
  <c r="Y2305" i="16"/>
  <c r="Y2304" i="16"/>
  <c r="Y2303" i="16"/>
  <c r="Y2302" i="16"/>
  <c r="Y2301" i="16"/>
  <c r="Y2300" i="16"/>
  <c r="Y2299" i="16"/>
  <c r="Y2298" i="16"/>
  <c r="Y2297" i="16"/>
  <c r="Y2296" i="16"/>
  <c r="Y2295" i="16"/>
  <c r="Y2294" i="16"/>
  <c r="Y2293" i="16"/>
  <c r="Y2292" i="16"/>
  <c r="Y2291" i="16"/>
  <c r="Y2290" i="16"/>
  <c r="Y2289" i="16"/>
  <c r="Y2288" i="16"/>
  <c r="Y2287" i="16"/>
  <c r="Y2286" i="16"/>
  <c r="Y2285" i="16"/>
  <c r="Y2284" i="16"/>
  <c r="Y2283" i="16"/>
  <c r="Y2282" i="16"/>
  <c r="Y2281" i="16"/>
  <c r="Y2280" i="16"/>
  <c r="Y2279" i="16"/>
  <c r="Y2278" i="16"/>
  <c r="Y2277" i="16"/>
  <c r="Y2276" i="16"/>
  <c r="Y2275" i="16"/>
  <c r="Y2274" i="16"/>
  <c r="Y2273" i="16"/>
  <c r="Y2272" i="16"/>
  <c r="Y2271" i="16"/>
  <c r="Y2270" i="16"/>
  <c r="Y2269" i="16"/>
  <c r="Y2268" i="16"/>
  <c r="Y2267" i="16"/>
  <c r="Y2266" i="16"/>
  <c r="Y2265" i="16"/>
  <c r="Y2264" i="16"/>
  <c r="Y2263" i="16"/>
  <c r="Y2262" i="16"/>
  <c r="Y2261" i="16"/>
  <c r="Y2260" i="16"/>
  <c r="Y2259" i="16"/>
  <c r="Y2258" i="16"/>
  <c r="Y2257" i="16"/>
  <c r="Y2256" i="16"/>
  <c r="Y2255" i="16"/>
  <c r="Y2254" i="16"/>
  <c r="Y2253" i="16"/>
  <c r="Y2252" i="16"/>
  <c r="Y2251" i="16"/>
  <c r="Y2250" i="16"/>
  <c r="Y2249" i="16"/>
  <c r="Y2248" i="16"/>
  <c r="Y2247" i="16"/>
  <c r="Y2246" i="16"/>
  <c r="Y2245" i="16"/>
  <c r="Y2244" i="16"/>
  <c r="Y2243" i="16"/>
  <c r="Y2242" i="16"/>
  <c r="Y2241" i="16"/>
  <c r="Y2240" i="16"/>
  <c r="Y2239" i="16"/>
  <c r="Y2238" i="16"/>
  <c r="Y2237" i="16"/>
  <c r="Y2236" i="16"/>
  <c r="Y2235" i="16"/>
  <c r="Y2234" i="16"/>
  <c r="Y2233" i="16"/>
  <c r="Y2232" i="16"/>
  <c r="Y2231" i="16"/>
  <c r="Y2230" i="16"/>
  <c r="Y2229" i="16"/>
  <c r="Y2228" i="16"/>
  <c r="Y2227" i="16"/>
  <c r="Y2226" i="16"/>
  <c r="Y2223" i="16"/>
  <c r="Y2222" i="16"/>
  <c r="Y2221" i="16"/>
  <c r="Y2220" i="16"/>
  <c r="Y2219" i="16"/>
  <c r="Y2218" i="16"/>
  <c r="Y2217" i="16"/>
  <c r="Y2216" i="16"/>
  <c r="Y2215" i="16"/>
  <c r="Y2214" i="16"/>
  <c r="Y2213" i="16"/>
  <c r="Y2212" i="16"/>
  <c r="Y2211" i="16"/>
  <c r="Y2210" i="16"/>
  <c r="Y2209" i="16"/>
  <c r="Y2208" i="16"/>
  <c r="Y2207" i="16"/>
  <c r="Y2206" i="16"/>
  <c r="Y2205" i="16"/>
  <c r="Y2204" i="16"/>
  <c r="Y2203" i="16"/>
  <c r="Y2202" i="16"/>
  <c r="Y2201" i="16"/>
  <c r="Y2200" i="16"/>
  <c r="Y2199" i="16"/>
  <c r="Y2198" i="16"/>
  <c r="Y2197" i="16"/>
  <c r="Y2196" i="16"/>
  <c r="Y2195" i="16"/>
  <c r="Y2194" i="16"/>
  <c r="Y2193" i="16"/>
  <c r="Y2192" i="16"/>
  <c r="I7" i="10" s="1"/>
  <c r="Y2191" i="16"/>
  <c r="Y2190" i="16"/>
  <c r="Y2189" i="16"/>
  <c r="Y2188" i="16"/>
  <c r="Y2187" i="16"/>
  <c r="Y2186" i="16"/>
  <c r="Y2185" i="16"/>
  <c r="Y2184" i="16"/>
  <c r="Y2183" i="16"/>
  <c r="Y2182" i="16"/>
  <c r="Y2181" i="16"/>
  <c r="Y2180" i="16"/>
  <c r="Y2179" i="16"/>
  <c r="Y2178" i="16"/>
  <c r="Y2177" i="16"/>
  <c r="Y2176" i="16"/>
  <c r="Y2175" i="16"/>
  <c r="Y2174" i="16"/>
  <c r="Y2173" i="16"/>
  <c r="Y2172" i="16"/>
  <c r="Y2171" i="16"/>
  <c r="Y2170" i="16"/>
  <c r="Y2169" i="16"/>
  <c r="Y2168" i="16"/>
  <c r="Y2167" i="16"/>
  <c r="Y2166" i="16"/>
  <c r="Y2165" i="16"/>
  <c r="Y2164" i="16"/>
  <c r="Y2163" i="16"/>
  <c r="Y2162" i="16"/>
  <c r="Y2161" i="16"/>
  <c r="Y2160" i="16"/>
  <c r="Y2159" i="16"/>
  <c r="Y2158" i="16"/>
  <c r="Y2157" i="16"/>
  <c r="Y2156" i="16"/>
  <c r="Y2155" i="16"/>
  <c r="Y2154" i="16"/>
  <c r="Y2153" i="16"/>
  <c r="Y2152" i="16"/>
  <c r="Y2151" i="16"/>
  <c r="Y2150" i="16"/>
  <c r="Y2149" i="16"/>
  <c r="Y2148" i="16"/>
  <c r="Y2147" i="16"/>
  <c r="Y2146" i="16"/>
  <c r="Y2145" i="16"/>
  <c r="Y2144" i="16"/>
  <c r="Y2143" i="16"/>
  <c r="Y2142" i="16"/>
  <c r="Y2141" i="16"/>
  <c r="Y2140" i="16"/>
  <c r="Y2139" i="16"/>
  <c r="Y2138" i="16"/>
  <c r="Y2137" i="16"/>
  <c r="Y2136" i="16"/>
  <c r="Y2135" i="16"/>
  <c r="Y2134" i="16"/>
  <c r="Y2133" i="16"/>
  <c r="Y2132" i="16"/>
  <c r="Y2131" i="16"/>
  <c r="Y2130" i="16"/>
  <c r="Y2129" i="16"/>
  <c r="Y2128" i="16"/>
  <c r="Y2127" i="16"/>
  <c r="Y2126" i="16"/>
  <c r="Y2125" i="16"/>
  <c r="Y2124" i="16"/>
  <c r="Y2123" i="16"/>
  <c r="Y2122" i="16"/>
  <c r="Y2121" i="16"/>
  <c r="Y2120" i="16"/>
  <c r="Y2119" i="16"/>
  <c r="Y2118" i="16"/>
  <c r="Y2117" i="16"/>
  <c r="Y2116" i="16"/>
  <c r="Y2115" i="16"/>
  <c r="Y2114" i="16"/>
  <c r="Y2113" i="16"/>
  <c r="Y2112" i="16"/>
  <c r="Y2111" i="16"/>
  <c r="Y2110" i="16"/>
  <c r="Y2109" i="16"/>
  <c r="Y2108" i="16"/>
  <c r="Y2107" i="16"/>
  <c r="Y2106" i="16"/>
  <c r="Y2105" i="16"/>
  <c r="Y2104" i="16"/>
  <c r="Y2103" i="16"/>
  <c r="Y2102" i="16"/>
  <c r="Y2101" i="16"/>
  <c r="Y2100" i="16"/>
  <c r="Y2099" i="16"/>
  <c r="Y2098" i="16"/>
  <c r="Y2097" i="16"/>
  <c r="Y2096" i="16"/>
  <c r="Y2095" i="16"/>
  <c r="Y2094" i="16"/>
  <c r="Y2093" i="16"/>
  <c r="Y2092" i="16"/>
  <c r="Y2091" i="16"/>
  <c r="Y2090" i="16"/>
  <c r="Y2089" i="16"/>
  <c r="Y2088" i="16"/>
  <c r="Y2087" i="16"/>
  <c r="Y2086" i="16"/>
  <c r="Y2085" i="16"/>
  <c r="Y2084" i="16"/>
  <c r="Y2083" i="16"/>
  <c r="Y2082" i="16"/>
  <c r="Y2081" i="16"/>
  <c r="Y2080" i="16"/>
  <c r="Y2079" i="16"/>
  <c r="Y2078" i="16"/>
  <c r="Y2077" i="16"/>
  <c r="Y2076" i="16"/>
  <c r="Y2075" i="16"/>
  <c r="Y2074" i="16"/>
  <c r="Y2073" i="16"/>
  <c r="Y2072" i="16"/>
  <c r="Y2071" i="16"/>
  <c r="Y2070" i="16"/>
  <c r="Y2069" i="16"/>
  <c r="Y2068" i="16"/>
  <c r="Y2067" i="16"/>
  <c r="Y2066" i="16"/>
  <c r="Y2065" i="16"/>
  <c r="Y2064" i="16"/>
  <c r="Y2063" i="16"/>
  <c r="Y2062" i="16"/>
  <c r="Y2061" i="16"/>
  <c r="Y2060" i="16"/>
  <c r="Y2059" i="16"/>
  <c r="Y2058" i="16"/>
  <c r="Y2057" i="16"/>
  <c r="Y2056" i="16"/>
  <c r="Y2055" i="16"/>
  <c r="Y2054" i="16"/>
  <c r="Y2053" i="16"/>
  <c r="Y2052" i="16"/>
  <c r="Y2051" i="16"/>
  <c r="Y2050" i="16"/>
  <c r="Y2049" i="16"/>
  <c r="Y2048" i="16"/>
  <c r="Y2047" i="16"/>
  <c r="Y2046" i="16"/>
  <c r="Y2045" i="16"/>
  <c r="Y2044" i="16"/>
  <c r="Y2043" i="16"/>
  <c r="Y2042" i="16"/>
  <c r="Y2041" i="16"/>
  <c r="Y2040" i="16"/>
  <c r="Y2039" i="16"/>
  <c r="Y2038" i="16"/>
  <c r="Y2037" i="16"/>
  <c r="Y2036" i="16"/>
  <c r="Y2035" i="16"/>
  <c r="Y2034" i="16"/>
  <c r="Y2033" i="16"/>
  <c r="Y2032" i="16"/>
  <c r="Y2031" i="16"/>
  <c r="Y2030" i="16"/>
  <c r="Y2029" i="16"/>
  <c r="Y2028" i="16"/>
  <c r="Y2027" i="16"/>
  <c r="Y2026" i="16"/>
  <c r="Y2025" i="16"/>
  <c r="Y2024" i="16"/>
  <c r="Y2023" i="16"/>
  <c r="Y2022" i="16"/>
  <c r="Y2021" i="16"/>
  <c r="Y2020" i="16"/>
  <c r="Y2019" i="16"/>
  <c r="Y2018" i="16"/>
  <c r="Y2017" i="16"/>
  <c r="Y2016" i="16"/>
  <c r="Y2015" i="16"/>
  <c r="Y2014" i="16"/>
  <c r="Y2013" i="16"/>
  <c r="Y2012" i="16"/>
  <c r="Y2011" i="16"/>
  <c r="Y2010" i="16"/>
  <c r="Y2009" i="16"/>
  <c r="Y2008" i="16"/>
  <c r="Y2007" i="16"/>
  <c r="Y2006" i="16"/>
  <c r="Y2005" i="16"/>
  <c r="Y2004" i="16"/>
  <c r="Y2003" i="16"/>
  <c r="Y2002" i="16"/>
  <c r="Y2001" i="16"/>
  <c r="Y2000" i="16"/>
  <c r="Y1999" i="16"/>
  <c r="Y1998" i="16"/>
  <c r="Y1997" i="16"/>
  <c r="Y1996" i="16"/>
  <c r="Y1995" i="16"/>
  <c r="Y1994" i="16"/>
  <c r="Y1993" i="16"/>
  <c r="Y1992" i="16"/>
  <c r="Y1991" i="16"/>
  <c r="Y1990" i="16"/>
  <c r="Y1989" i="16"/>
  <c r="Y1988" i="16"/>
  <c r="Y1987" i="16"/>
  <c r="Y1986" i="16"/>
  <c r="Y1985" i="16"/>
  <c r="Y1984" i="16"/>
  <c r="Y1983" i="16"/>
  <c r="Y1982" i="16"/>
  <c r="Y1981" i="16"/>
  <c r="Y1980" i="16"/>
  <c r="Y1979" i="16"/>
  <c r="Y1978" i="16"/>
  <c r="Y1977" i="16"/>
  <c r="Y1976" i="16"/>
  <c r="Y1975" i="16"/>
  <c r="Y1974" i="16"/>
  <c r="Y1973" i="16"/>
  <c r="Y1972" i="16"/>
  <c r="Y1971" i="16"/>
  <c r="Y1970" i="16"/>
  <c r="Y1969" i="16"/>
  <c r="Y1968" i="16"/>
  <c r="Y1967" i="16"/>
  <c r="Y1966" i="16"/>
  <c r="Y1965" i="16"/>
  <c r="Y1964" i="16"/>
  <c r="Y1963" i="16"/>
  <c r="Y1962" i="16"/>
  <c r="Y1961" i="16"/>
  <c r="Y1960" i="16"/>
  <c r="Y1959" i="16"/>
  <c r="Y1958" i="16"/>
  <c r="Y1957" i="16"/>
  <c r="Y1956" i="16"/>
  <c r="Y1955" i="16"/>
  <c r="Y1954" i="16"/>
  <c r="Y1953" i="16"/>
  <c r="Y1952" i="16"/>
  <c r="Y1951" i="16"/>
  <c r="Y1950" i="16"/>
  <c r="Y1949" i="16"/>
  <c r="AD284" i="14" l="1"/>
  <c r="AX246" i="14" l="1"/>
  <c r="K282" i="14"/>
  <c r="AP87" i="14"/>
  <c r="AP85" i="14"/>
  <c r="AP78" i="14"/>
  <c r="AP76" i="14"/>
  <c r="AP74" i="14"/>
  <c r="AP72" i="14"/>
  <c r="L85" i="14"/>
  <c r="L76" i="14"/>
  <c r="L74" i="14"/>
  <c r="L72" i="14"/>
  <c r="AH132" i="14"/>
  <c r="AM238" i="14"/>
  <c r="AM226" i="14"/>
  <c r="AM230" i="14" s="1"/>
  <c r="M211" i="14"/>
  <c r="AM194" i="14"/>
  <c r="M194" i="14"/>
  <c r="AU194" i="14" s="1"/>
  <c r="AH134" i="14"/>
  <c r="C16" i="10"/>
  <c r="C15" i="10"/>
  <c r="AU284" i="14"/>
  <c r="AU286" i="14"/>
  <c r="AU288" i="14"/>
  <c r="AU290" i="14"/>
  <c r="AZ290" i="14" s="1"/>
  <c r="AU292" i="14"/>
  <c r="AZ292" i="14"/>
  <c r="AU294" i="14"/>
  <c r="AZ294" i="14" s="1"/>
  <c r="AU296" i="14"/>
  <c r="AZ296" i="14" s="1"/>
  <c r="AU298" i="14"/>
  <c r="AZ298" i="14" s="1"/>
  <c r="AM211" i="14" l="1"/>
  <c r="M132" i="14"/>
  <c r="K284" i="14"/>
  <c r="AU200" i="14"/>
  <c r="AM200" i="14"/>
  <c r="BD130" i="14" l="1"/>
  <c r="AD282" i="14" s="1"/>
  <c r="AU282" i="14" s="1"/>
  <c r="AC162" i="14"/>
  <c r="BA162" i="14"/>
  <c r="N201" i="14"/>
  <c r="X211" i="14"/>
  <c r="AU211" i="14"/>
  <c r="I8" i="10" l="1"/>
  <c r="D18" i="10" s="1"/>
  <c r="F22" i="10"/>
  <c r="C7" i="5" s="1"/>
  <c r="G22" i="10" s="1"/>
  <c r="H22" i="10" l="1"/>
  <c r="AC169" i="14"/>
  <c r="K57" i="14"/>
  <c r="K99" i="14" s="1"/>
  <c r="C12" i="5"/>
  <c r="AT169" i="14"/>
  <c r="AU222" i="14" s="1"/>
  <c r="I14" i="10"/>
  <c r="O169" i="14" s="1"/>
  <c r="N13" i="10" l="1"/>
  <c r="N14" i="10" s="1"/>
  <c r="S15" i="10" s="1"/>
  <c r="S17" i="10" s="1"/>
  <c r="AU226" i="14"/>
  <c r="AU230" i="14" s="1"/>
  <c r="AU238" i="14" s="1"/>
  <c r="AU242" i="14" s="1"/>
  <c r="AN223" i="14"/>
  <c r="N223" i="14"/>
  <c r="AU234" i="14"/>
  <c r="AY151" i="14"/>
  <c r="C10" i="5"/>
  <c r="Y244" i="14" l="1"/>
  <c r="L243" i="14" s="1"/>
  <c r="D19" i="10"/>
  <c r="D12" i="5"/>
  <c r="D13" i="5"/>
  <c r="R15" i="10"/>
  <c r="R17" i="10" s="1"/>
  <c r="N15" i="10" s="1"/>
  <c r="AY303" i="14"/>
  <c r="K300" i="14" s="1"/>
  <c r="AY155" i="14"/>
  <c r="I22" i="10"/>
  <c r="C11" i="5"/>
  <c r="AH305" i="14" l="1"/>
  <c r="Q305" i="14"/>
  <c r="AT284" i="14"/>
  <c r="AZ284" i="14" s="1"/>
  <c r="AT282" i="14"/>
  <c r="AZ282" i="14" s="1"/>
  <c r="AT288" i="14"/>
  <c r="AZ288" i="14" s="1"/>
  <c r="AT286" i="14"/>
  <c r="AZ286" i="14" s="1"/>
  <c r="BA153" i="14"/>
  <c r="BA305" i="14" s="1"/>
  <c r="AY307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Pracuch</author>
    <author>Marek Mazur - FOKUS Consulting Sp. z o.o.</author>
  </authors>
  <commentList>
    <comment ref="C9" authorId="0" shapeId="0" xr:uid="{FAA6FBBC-98C0-4BEF-BCE1-1102FDEA2F14}">
      <text>
        <r>
          <rPr>
            <sz val="9"/>
            <color indexed="81"/>
            <rFont val="Tahoma"/>
            <family val="2"/>
            <charset val="238"/>
          </rPr>
          <t>Jeśli nie podlegasz przepisom p.poż. lub oświadczysz, że nie podlegasz tym przepisom, zawsze wybierz opcję "Na zewnątrz budynku". Zasada ta nie obowiązuje dla systemu SolarEdge.</t>
        </r>
      </text>
    </comment>
    <comment ref="C15" authorId="1" shapeId="0" xr:uid="{92266A6B-B75D-4DFD-B2CC-F4AB7B347C1A}">
      <text>
        <r>
          <rPr>
            <sz val="9"/>
            <color indexed="81"/>
            <rFont val="Tahoma"/>
            <family val="2"/>
            <charset val="238"/>
          </rPr>
          <t xml:space="preserve">Średnia, miesięczna opłata za składowe zmienne.
</t>
        </r>
        <r>
          <rPr>
            <b/>
            <sz val="9"/>
            <color indexed="81"/>
            <rFont val="Tahoma"/>
            <family val="2"/>
            <charset val="238"/>
          </rPr>
          <t>Dom - brutto
Firma - netto</t>
        </r>
      </text>
    </comment>
    <comment ref="C16" authorId="1" shapeId="0" xr:uid="{73136D56-5D66-4756-9DCA-F34ADAE552E8}">
      <text>
        <r>
          <rPr>
            <b/>
            <sz val="9"/>
            <color indexed="81"/>
            <rFont val="Tahoma"/>
            <family val="2"/>
            <charset val="238"/>
          </rPr>
          <t xml:space="preserve">Dom - brutto
</t>
        </r>
        <r>
          <rPr>
            <sz val="9"/>
            <color indexed="81"/>
            <rFont val="Tahoma"/>
            <family val="2"/>
            <charset val="238"/>
          </rPr>
          <t xml:space="preserve">- kwota (~0,64 - 0,72)
</t>
        </r>
        <r>
          <rPr>
            <b/>
            <sz val="9"/>
            <color indexed="81"/>
            <rFont val="Tahoma"/>
            <family val="2"/>
            <charset val="238"/>
          </rPr>
          <t>Firma - netto</t>
        </r>
        <r>
          <rPr>
            <sz val="9"/>
            <color indexed="81"/>
            <rFont val="Tahoma"/>
            <family val="2"/>
            <charset val="238"/>
          </rPr>
          <t xml:space="preserve">
- na taryfie (~0,6 - 0,7)
- umowa rozdzielna/negocjowana (~0,48 - 0,6)</t>
        </r>
      </text>
    </comment>
    <comment ref="C17" authorId="1" shapeId="0" xr:uid="{8ED197A0-30CB-4E67-9342-8B9978F32721}">
      <text>
        <r>
          <rPr>
            <sz val="9"/>
            <color indexed="81"/>
            <rFont val="Tahoma"/>
            <family val="2"/>
            <charset val="238"/>
          </rPr>
          <t>Sprawdź, czy roczne zużycie prądu jest zbliżone do wyniku wyliczeń. Jeśli nie, zmień opłaty miesięczne lub/i opłatę za 1kWh w komórkach powyżej.</t>
        </r>
      </text>
    </comment>
    <comment ref="C18" authorId="1" shapeId="0" xr:uid="{94F3D80B-9DAD-43B0-8578-7E821D14109F}">
      <text>
        <r>
          <rPr>
            <sz val="9"/>
            <color indexed="81"/>
            <rFont val="Tahoma"/>
            <family val="2"/>
            <charset val="238"/>
          </rPr>
          <t xml:space="preserve">Dobierz wielkość instalacji zwiększając lub zmniejszając liczbę paneli. Optymalna wielkość instalacji to od </t>
        </r>
        <r>
          <rPr>
            <b/>
            <sz val="9"/>
            <color indexed="81"/>
            <rFont val="Tahoma"/>
            <family val="2"/>
            <charset val="238"/>
          </rPr>
          <t>1,1</t>
        </r>
        <r>
          <rPr>
            <sz val="9"/>
            <color indexed="81"/>
            <rFont val="Tahoma"/>
            <family val="2"/>
            <charset val="238"/>
          </rPr>
          <t xml:space="preserve"> do </t>
        </r>
        <r>
          <rPr>
            <b/>
            <sz val="9"/>
            <color indexed="81"/>
            <rFont val="Tahoma"/>
            <family val="2"/>
            <charset val="238"/>
          </rPr>
          <t>1,25</t>
        </r>
        <r>
          <rPr>
            <sz val="9"/>
            <color indexed="81"/>
            <rFont val="Tahoma"/>
            <family val="2"/>
            <charset val="238"/>
          </rPr>
          <t xml:space="preserve"> potrzeb (zużycia)</t>
        </r>
      </text>
    </comment>
    <comment ref="C19" authorId="1" shapeId="0" xr:uid="{C6320DD8-3D0A-40E3-97E0-A7A16BBC6B0A}">
      <text>
        <r>
          <rPr>
            <sz val="9"/>
            <color indexed="81"/>
            <rFont val="Tahoma"/>
            <family val="2"/>
            <charset val="238"/>
          </rPr>
          <t>Liczba większa od zera to kwota w PLN za jaką trzeba dokupić prąd. "brak opłat" oznacza, że produkcja w pełni zaspokoi potrzeby klienta.</t>
        </r>
      </text>
    </comment>
    <comment ref="C20" authorId="1" shapeId="0" xr:uid="{11AF8F54-C8D2-40C4-B8F2-95F4181AD76D}">
      <text>
        <r>
          <rPr>
            <b/>
            <sz val="9"/>
            <color indexed="81"/>
            <rFont val="Tahoma"/>
            <family val="2"/>
            <charset val="238"/>
          </rPr>
          <t xml:space="preserve">Dom
</t>
        </r>
        <r>
          <rPr>
            <sz val="9"/>
            <color indexed="81"/>
            <rFont val="Tahoma"/>
            <family val="2"/>
            <charset val="238"/>
          </rPr>
          <t xml:space="preserve">- 10%
</t>
        </r>
        <r>
          <rPr>
            <b/>
            <sz val="9"/>
            <color indexed="81"/>
            <rFont val="Tahoma"/>
            <family val="2"/>
            <charset val="238"/>
          </rPr>
          <t xml:space="preserve">Firma
</t>
        </r>
        <r>
          <rPr>
            <sz val="9"/>
            <color indexed="81"/>
            <rFont val="Tahoma"/>
            <family val="2"/>
            <charset val="238"/>
          </rPr>
          <t>- od 10% do max 25%</t>
        </r>
      </text>
    </comment>
    <comment ref="C21" authorId="1" shapeId="0" xr:uid="{1C042E46-6947-47F2-8A3A-CCA1D3AF8D0F}">
      <text>
        <r>
          <rPr>
            <b/>
            <sz val="9"/>
            <color indexed="81"/>
            <rFont val="Tahoma"/>
            <family val="2"/>
            <charset val="238"/>
          </rPr>
          <t>Dom:</t>
        </r>
        <r>
          <rPr>
            <sz val="9"/>
            <color indexed="81"/>
            <rFont val="Tahoma"/>
            <family val="2"/>
            <charset val="238"/>
          </rPr>
          <t xml:space="preserve">
- standard = 30%
- ogrzewanie/klima = 40%
</t>
        </r>
        <r>
          <rPr>
            <b/>
            <sz val="9"/>
            <color indexed="81"/>
            <rFont val="Tahoma"/>
            <family val="2"/>
            <charset val="238"/>
          </rPr>
          <t>Firma:</t>
        </r>
        <r>
          <rPr>
            <sz val="9"/>
            <color indexed="81"/>
            <rFont val="Tahoma"/>
            <family val="2"/>
            <charset val="238"/>
          </rPr>
          <t xml:space="preserve">
- 1 zmiana bez weekendów = 35%
- 2 zmiany = 40%
- praca 24/h/365 = min 70%
- zużycie 2-3 razy większe od produkcji 80%</t>
        </r>
      </text>
    </comment>
    <comment ref="C22" authorId="1" shapeId="0" xr:uid="{A3EC3377-DB07-4317-9EE3-FF99E84E03C4}">
      <text>
        <r>
          <rPr>
            <b/>
            <sz val="9"/>
            <color indexed="81"/>
            <rFont val="Tahoma"/>
            <family val="2"/>
            <charset val="238"/>
          </rPr>
          <t xml:space="preserve">Dom
</t>
        </r>
        <r>
          <rPr>
            <sz val="9"/>
            <color indexed="81"/>
            <rFont val="Tahoma"/>
            <family val="2"/>
            <charset val="238"/>
          </rPr>
          <t xml:space="preserve">- prosument 80%&lt;10kW
- prosument 70%&gt;=10kW
</t>
        </r>
        <r>
          <rPr>
            <b/>
            <sz val="9"/>
            <color indexed="81"/>
            <rFont val="Tahoma"/>
            <family val="2"/>
            <charset val="238"/>
          </rPr>
          <t xml:space="preserve">Firma
</t>
        </r>
        <r>
          <rPr>
            <sz val="9"/>
            <color indexed="81"/>
            <rFont val="Tahoma"/>
            <family val="2"/>
            <charset val="238"/>
          </rPr>
          <t>- prosument 70%</t>
        </r>
      </text>
    </comment>
    <comment ref="C23" authorId="1" shapeId="0" xr:uid="{329772F3-70B8-4C2F-BDA3-02631B7E9843}">
      <text>
        <r>
          <rPr>
            <b/>
            <sz val="9"/>
            <color indexed="81"/>
            <rFont val="Tahoma"/>
            <family val="2"/>
            <charset val="238"/>
          </rPr>
          <t>Dom</t>
        </r>
        <r>
          <rPr>
            <sz val="9"/>
            <color indexed="81"/>
            <rFont val="Tahoma"/>
            <family val="2"/>
            <charset val="238"/>
          </rPr>
          <t xml:space="preserve">
- max 250zł
</t>
        </r>
        <r>
          <rPr>
            <b/>
            <sz val="9"/>
            <color indexed="81"/>
            <rFont val="Tahoma"/>
            <family val="2"/>
            <charset val="238"/>
          </rPr>
          <t>Firma</t>
        </r>
        <r>
          <rPr>
            <sz val="9"/>
            <color indexed="81"/>
            <rFont val="Tahoma"/>
            <family val="2"/>
            <charset val="238"/>
          </rPr>
          <t xml:space="preserve">
- od kilkuset złotych do kilkudziesięciu tysięcy złotych (zależy od taryfy i wielkości mocy przyłączeniowej)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Marek Mazur - FOKUS Consulting Sp. z o.o.</author>
    <author>MM</author>
  </authors>
  <commentList>
    <comment ref="B5" authorId="0" shapeId="0" xr:uid="{36B2A639-9CE9-4633-BC7C-FD16B06D75EE}">
      <text>
        <r>
          <rPr>
            <sz val="9"/>
            <color indexed="81"/>
            <rFont val="Tahoma"/>
            <family val="2"/>
            <charset val="238"/>
          </rPr>
          <t>Kwotowo - narzut kwotowy; za 1kW - narzut na jeden kW</t>
        </r>
      </text>
    </comment>
    <comment ref="B6" authorId="0" shapeId="0" xr:uid="{B422A049-9500-45F2-A910-4DD4DC74092B}">
      <text>
        <r>
          <rPr>
            <sz val="9"/>
            <color indexed="81"/>
            <rFont val="Tahoma"/>
            <family val="2"/>
            <charset val="238"/>
          </rPr>
          <t>Wpisz wielkość narzutu (kwota lub narzut na 1 kW)</t>
        </r>
      </text>
    </comment>
    <comment ref="B7" authorId="0" shapeId="0" xr:uid="{FCF83FB6-CC66-4971-AC3E-93AE44CB8C21}">
      <text>
        <r>
          <rPr>
            <sz val="9"/>
            <color indexed="81"/>
            <rFont val="Tahoma"/>
            <family val="2"/>
            <charset val="238"/>
          </rPr>
          <t>Wyliczona masa marży kontraktu. Wynagrodzenie prowizyjne oblicz mnożąc masę marży przez wskaźnik prowizyjny umowy z FOKUS</t>
        </r>
      </text>
    </comment>
    <comment ref="C7" authorId="1" shapeId="0" xr:uid="{CA47DB5A-173B-4FE9-B1EB-4DAF980D95A7}">
      <text>
        <r>
          <rPr>
            <sz val="9"/>
            <color indexed="81"/>
            <rFont val="Tahoma"/>
            <family val="2"/>
            <charset val="238"/>
          </rPr>
          <t>marża oferty</t>
        </r>
      </text>
    </comment>
    <comment ref="D12" authorId="0" shapeId="0" xr:uid="{8FA2B7C9-A174-4729-85E1-610FC5DBCA5B}">
      <text>
        <r>
          <rPr>
            <sz val="9"/>
            <color indexed="81"/>
            <rFont val="Tahoma"/>
            <family val="2"/>
            <charset val="238"/>
          </rPr>
          <t>Wyliczona cena za 1kW. Możesz ją dopasować, wpisując różne narzuty w komórkę C6</t>
        </r>
      </text>
    </comment>
    <comment ref="E13" authorId="0" shapeId="0" xr:uid="{8E5545CE-3D46-4A42-83F2-90632E7ABB95}">
      <text>
        <r>
          <rPr>
            <sz val="9"/>
            <color indexed="81"/>
            <rFont val="Tahoma"/>
            <family val="2"/>
            <charset val="238"/>
          </rPr>
          <t>minimalna marża 5% do bazy cenowej; max marża to 30% do bazy cenowej</t>
        </r>
      </text>
    </comment>
  </commentList>
</comments>
</file>

<file path=xl/sharedStrings.xml><?xml version="1.0" encoding="utf-8"?>
<sst xmlns="http://schemas.openxmlformats.org/spreadsheetml/2006/main" count="32685" uniqueCount="3062">
  <si>
    <t>Miejsce instalacji</t>
  </si>
  <si>
    <t>Rodzaj powierzchni</t>
  </si>
  <si>
    <t>Fronius 3.0-3-M Wi-Fi</t>
  </si>
  <si>
    <t>Fronius 3.7-3-M Wi-Fi</t>
  </si>
  <si>
    <t>Fronius 5.0-3-M Wi-Fi</t>
  </si>
  <si>
    <t>Fronius 6.0-3-M Wi-Fi</t>
  </si>
  <si>
    <t>Fronius 7.0-3-M Wi-Fi</t>
  </si>
  <si>
    <t>Fronius 8.2-3-M Wi-Fi</t>
  </si>
  <si>
    <t>Fronius 10.0-3-M Wi-Fi</t>
  </si>
  <si>
    <t>Fronius 15.0-3-M Wi-Fi</t>
  </si>
  <si>
    <t>Fronius 17.5-3-M Wi-Fi</t>
  </si>
  <si>
    <t>Fronius 20.0-3-M Wi-Fi</t>
  </si>
  <si>
    <t>Fronius 27.0-3-S Wi-Fi</t>
  </si>
  <si>
    <t>Fronius 20.0-3-M + Fronius 17.5-3-M Wi-Fi</t>
  </si>
  <si>
    <t>Fronius 20.0-3-M + Fronius 25.0-3-S Wi-Fi</t>
  </si>
  <si>
    <t>SolarEdge SE4K</t>
  </si>
  <si>
    <t>SolarEdge SE5K</t>
  </si>
  <si>
    <t>SolarEdge SE6K</t>
  </si>
  <si>
    <t>SolarEdge SE7K</t>
  </si>
  <si>
    <t>SolarEdge SE10K</t>
  </si>
  <si>
    <t>SolarEdge SE15K</t>
  </si>
  <si>
    <t>SolarEdge SE10K x 2</t>
  </si>
  <si>
    <t>SolarEdge 27.6K</t>
  </si>
  <si>
    <t>SolarEdge 27.6K + SolarEdge SE10K</t>
  </si>
  <si>
    <t>Moc kWp</t>
  </si>
  <si>
    <t>Cena netto</t>
  </si>
  <si>
    <t>Cena brutto</t>
  </si>
  <si>
    <t>Stawka VAT</t>
  </si>
  <si>
    <t>Nr sieci</t>
  </si>
  <si>
    <t>Nr ID</t>
  </si>
  <si>
    <t>netto</t>
  </si>
  <si>
    <t>brutto</t>
  </si>
  <si>
    <r>
      <t>Powierzchnia instalacji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</si>
  <si>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Gwarancja na sprawność</t>
  </si>
  <si>
    <t>Gwarancja na falownik</t>
  </si>
  <si>
    <t>12 lat</t>
  </si>
  <si>
    <t>20 lat</t>
  </si>
  <si>
    <t>10 lat</t>
  </si>
  <si>
    <t>5 lat</t>
  </si>
  <si>
    <t>Fronius</t>
  </si>
  <si>
    <t>SolarEdge</t>
  </si>
  <si>
    <t>Growatt 3000TL3-S Wi-Fi</t>
  </si>
  <si>
    <t>Growatt 4000TL3-S Wi-Fi</t>
  </si>
  <si>
    <t>Growatt 5000TL3-S Wi-Fi</t>
  </si>
  <si>
    <t>Growatt 6000TL3-S Wi-Fi</t>
  </si>
  <si>
    <t>Growatt 8000TL3-S Wi-Fi</t>
  </si>
  <si>
    <t>Growatt 10000TL3-S Wi-Fi</t>
  </si>
  <si>
    <t>Growatt 15000TL3-S Wi-Fi</t>
  </si>
  <si>
    <t>Growatt 17000TL3-S Wi-Fi</t>
  </si>
  <si>
    <t>Growatt 20000TL3-S Wi-Fi</t>
  </si>
  <si>
    <t>ul. Krótka 29/31, 42-202 Częstochowa</t>
  </si>
  <si>
    <t>Szacowana produkcja kWh/rok</t>
  </si>
  <si>
    <t>Liczba paneli szt.</t>
  </si>
  <si>
    <t>Sprawność modułu %</t>
  </si>
  <si>
    <r>
      <t>Uniknięta emisja kg CO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/rok</t>
    </r>
  </si>
  <si>
    <t>Growatt</t>
  </si>
  <si>
    <t>OFERTA</t>
  </si>
  <si>
    <t>NA SYSTEM</t>
  </si>
  <si>
    <t>FOTOWOLTAICZNY</t>
  </si>
  <si>
    <t>MODUŁÓW</t>
  </si>
  <si>
    <t>Opracowana przez</t>
  </si>
  <si>
    <t>Przygotowana dla</t>
  </si>
  <si>
    <t xml:space="preserve">▪ dostawę i montaż konstrukcji pod panele, </t>
  </si>
  <si>
    <t>▪ dostawę i montaż paneli fotowoltaicznych,</t>
  </si>
  <si>
    <t>▪ dostawę i montaż inwerterów (falownika DC/AC),</t>
  </si>
  <si>
    <t>▪ dostawę i montaż osprzętu elektrycznego i kabli,</t>
  </si>
  <si>
    <t xml:space="preserve">▪ podłączenie i uruchomienie instalacji, </t>
  </si>
  <si>
    <t>Warunki dostawy</t>
  </si>
  <si>
    <t>Zestawienie urzadzeń objętych ofertą:</t>
  </si>
  <si>
    <t>Panel fotowoltaiczny</t>
  </si>
  <si>
    <t xml:space="preserve">Montaż </t>
  </si>
  <si>
    <t xml:space="preserve">Niniejszy materiał ma charakter informacyjny i nie stanowi oferty w rozumieniu przepisów ustawy Kodeks Cywilny. Warunkiem realizacji niniejszej oferty jest podpisanie umowy. </t>
  </si>
  <si>
    <t>zielona-energia.com Klimczyk, Fonfara Sp. J.</t>
  </si>
  <si>
    <t>Adres instalacji</t>
  </si>
  <si>
    <t>Telefon</t>
  </si>
  <si>
    <t>Imię, nazwisko Eksperta</t>
  </si>
  <si>
    <t>Mail</t>
  </si>
  <si>
    <t>Oferta ważna do dnia</t>
  </si>
  <si>
    <t>▪ zgłoszenie do Operatora Systemu Dystrybucyjnego.</t>
  </si>
  <si>
    <t>▪ dostawa na terenie całego kraju jest bezpłatna,</t>
  </si>
  <si>
    <t>▪ harmonogram dostaw jest ustalany indywidualnie.</t>
  </si>
  <si>
    <t>NAZWA</t>
  </si>
  <si>
    <t>LP.</t>
  </si>
  <si>
    <t>MATERIAŁ</t>
  </si>
  <si>
    <t>Suma netto:</t>
  </si>
  <si>
    <t>Suma VAT:</t>
  </si>
  <si>
    <t>Cena całkowita:</t>
  </si>
  <si>
    <t>Okablowanie</t>
  </si>
  <si>
    <t>Konektory</t>
  </si>
  <si>
    <t>MC4</t>
  </si>
  <si>
    <t>Konstrukcja</t>
  </si>
  <si>
    <t>Usługa montażu</t>
  </si>
  <si>
    <t>Dokumentacja</t>
  </si>
  <si>
    <t>schemat, karty katalogowe, wniosek do OSD</t>
  </si>
  <si>
    <t>SPRAWNOŚĆ</t>
  </si>
  <si>
    <t>MODUŁU</t>
  </si>
  <si>
    <t>GWARANCJA</t>
  </si>
  <si>
    <t>NA FALOWNIK</t>
  </si>
  <si>
    <t>NA SPRAWNOŚĆ</t>
  </si>
  <si>
    <t>UNIKNIĘTA</t>
  </si>
  <si>
    <t>RÓWNOWAŻNIK</t>
  </si>
  <si>
    <t>REDUKCJI PRZEZ LAS</t>
  </si>
  <si>
    <t>ROCZNA PRODUKCJA</t>
  </si>
  <si>
    <t>PRĄDU W KWh</t>
  </si>
  <si>
    <t>SZT./KPL</t>
  </si>
  <si>
    <t>NIP: PL5732846029, REGON: 243309663</t>
  </si>
  <si>
    <t>tel. +48 34 324 20 20, kontakt@zielona-energia.com</t>
  </si>
  <si>
    <t>Szczegółowa wycena instalacji</t>
  </si>
  <si>
    <t>Nazwa</t>
  </si>
  <si>
    <t>Ilość</t>
  </si>
  <si>
    <t>Jednostka</t>
  </si>
  <si>
    <t>VAT%</t>
  </si>
  <si>
    <t>Cena jedn.</t>
  </si>
  <si>
    <t>Dopasowanie instalacji fotowoltaicznej</t>
  </si>
  <si>
    <t>PRZYKŁADOWA</t>
  </si>
  <si>
    <t>RATA LEASINGOWA</t>
  </si>
  <si>
    <t>RATA KREDYTU</t>
  </si>
  <si>
    <t>DLA DOMU</t>
  </si>
  <si>
    <t>DLA FIRMY</t>
  </si>
  <si>
    <t>Wartość netto</t>
  </si>
  <si>
    <t>Wartość brutto</t>
  </si>
  <si>
    <t>zł/rok</t>
  </si>
  <si>
    <t>zł/m-c</t>
  </si>
  <si>
    <t>kWh/rok</t>
  </si>
  <si>
    <t>zł/kWh</t>
  </si>
  <si>
    <t>Szacowane zapotrzebowanie na energię elektryczną</t>
  </si>
  <si>
    <t>kWh/m-c</t>
  </si>
  <si>
    <t>rok/rok</t>
  </si>
  <si>
    <t>Prognozowany wzrost ceny i kosztów energii elektrycznej rok do roku, przy nie zmienionym zapotrzebowaniu</t>
  </si>
  <si>
    <t>%</t>
  </si>
  <si>
    <t>Procent konsumpcji wyprodukowanej energii na potrzeby własne</t>
  </si>
  <si>
    <t>Procent energii oddanej do systemu dystrybucyjnego</t>
  </si>
  <si>
    <t xml:space="preserve"> Wybrane realizacje</t>
  </si>
  <si>
    <t>Energia elektryczna pobrana z systemu dystrybucyjnego / jeśli jest wartość ujemna oznacza to nadwyżkę w bilansie z OSD</t>
  </si>
  <si>
    <t>Dodatkowe informacje / uwagi</t>
  </si>
  <si>
    <t>Prognoza wzrostu kosztów prądu rok do roku [%]</t>
  </si>
  <si>
    <t>Procent konsumpcji wyprodukowanej energii na potrzeby własne [%]</t>
  </si>
  <si>
    <t>Poziom wsparcia prosumenta [%]</t>
  </si>
  <si>
    <t>Roczne opłaty operatora (abonament etc.) [zł]</t>
  </si>
  <si>
    <t>moc instalacji</t>
  </si>
  <si>
    <t>Obecny rachunek za energię elektryczną i opłaty zmienne</t>
  </si>
  <si>
    <t>zużycia</t>
  </si>
  <si>
    <t>Produkcja własna z uwzględnieniem bilansowania - Prosument 70% lub 80%</t>
  </si>
  <si>
    <t>Opłaty za składowe zmienne: energię czynną, przesył oraz opłatę jakościową (Firmy - netto, Klienci indywidualni - brutto)</t>
  </si>
  <si>
    <t>moc_instalacji</t>
  </si>
  <si>
    <t>ilosc_paneli</t>
  </si>
  <si>
    <t>nazwa_panela</t>
  </si>
  <si>
    <t>falownik</t>
  </si>
  <si>
    <t>fal_skrot</t>
  </si>
  <si>
    <t>moc_falownik</t>
  </si>
  <si>
    <t>cana_skosny</t>
  </si>
  <si>
    <t>cana_plaski</t>
  </si>
  <si>
    <t>cana_grunt</t>
  </si>
  <si>
    <t>cena_kw_skos</t>
  </si>
  <si>
    <t>cena_kw_plaski</t>
  </si>
  <si>
    <t>cena_kw_grunt</t>
  </si>
  <si>
    <t>fal_producent</t>
  </si>
  <si>
    <t>gwarancja_falownik</t>
  </si>
  <si>
    <t>panel_model</t>
  </si>
  <si>
    <t>panel_prawnosc</t>
  </si>
  <si>
    <t>gwarancja_sprawnosc</t>
  </si>
  <si>
    <t>gwarancja_panel</t>
  </si>
  <si>
    <t>panel_dlugosc</t>
  </si>
  <si>
    <t>panel_szerokosc</t>
  </si>
  <si>
    <t>panel_grubosc</t>
  </si>
  <si>
    <t>powierzchnia</t>
  </si>
  <si>
    <t>typ_panela</t>
  </si>
  <si>
    <t>panel_typ_ceny</t>
  </si>
  <si>
    <t>klasa_falownika</t>
  </si>
  <si>
    <t>polka_cenowa</t>
  </si>
  <si>
    <t>średnia</t>
  </si>
  <si>
    <t>Grow</t>
  </si>
  <si>
    <t>niska</t>
  </si>
  <si>
    <t>Growatt 7000TL3-S Wi-Fi</t>
  </si>
  <si>
    <t>Growatt 9000TL3-S WiFi</t>
  </si>
  <si>
    <t>Growatt 12000TL3-S Wi-Fi</t>
  </si>
  <si>
    <t>Growatt 25000TL3-S Wi-Fi</t>
  </si>
  <si>
    <t>Growatt 30000TL3-S Wi-Fi</t>
  </si>
  <si>
    <t>Growatt 33000TL3-S Wi-Fi</t>
  </si>
  <si>
    <t>Growatt 40000TL3-S Wi-Fi</t>
  </si>
  <si>
    <t>Growatt 20000TL3-S + 25000TL3-S Wi-Fi</t>
  </si>
  <si>
    <t>Fron</t>
  </si>
  <si>
    <t>Fronius 4.5-3-M Wi-Fi</t>
  </si>
  <si>
    <t>Fronius 12.5-3-M Wi-Fi</t>
  </si>
  <si>
    <t>Fronius 25.0-3-S Wi-Fi</t>
  </si>
  <si>
    <t>Fronius 12.5-3-M Wi-Fi+Fronius 20.0-3-M Wi-Fi</t>
  </si>
  <si>
    <t>Sola</t>
  </si>
  <si>
    <t>SolarEdge SE8K</t>
  </si>
  <si>
    <t>SolarEdge SE9K</t>
  </si>
  <si>
    <t>SolarEdge SE12.5K</t>
  </si>
  <si>
    <t>SolarEdge SE17K</t>
  </si>
  <si>
    <t>SolarEdge SE10K+SolarEdge SE12.5K</t>
  </si>
  <si>
    <t>SolarEdge 25K</t>
  </si>
  <si>
    <t>SolarEdge SE16K+SolarEdge SE16K</t>
  </si>
  <si>
    <t>19,09 %</t>
  </si>
  <si>
    <t>18,7 %</t>
  </si>
  <si>
    <t>Budżet</t>
  </si>
  <si>
    <t>Polikrystaliczne</t>
  </si>
  <si>
    <t>Monokrystaliczne</t>
  </si>
  <si>
    <t>Standard</t>
  </si>
  <si>
    <t>konfiguracja</t>
  </si>
  <si>
    <t>Oferta</t>
  </si>
  <si>
    <t>Bauer</t>
  </si>
  <si>
    <t>Qcells</t>
  </si>
  <si>
    <t>Gwarancja na panel</t>
  </si>
  <si>
    <t>Opłaty za prąd</t>
  </si>
  <si>
    <t>… plus opłaty stałe operatora</t>
  </si>
  <si>
    <t>Dane dotyczące zużycia i produkcji energii elektrycznej, wyrażono w kWh i sformatowano kursywą</t>
  </si>
  <si>
    <t>Szacowana produkcja roczna z instalacji fotowoltaicznej zielona-energia.com i koszt energii elektrycznej</t>
  </si>
  <si>
    <t>SPBT - prosta stopa zwrotu z inwestycji</t>
  </si>
  <si>
    <t>Kalkulator oferty na zakup systemu fotowoltaicznego Zielona-Energia.com</t>
  </si>
  <si>
    <t>▪ opiekę przedstawiciela,</t>
  </si>
  <si>
    <t>szt.</t>
  </si>
  <si>
    <t>kpl.</t>
  </si>
  <si>
    <t>System montażowy, usługa montażu</t>
  </si>
  <si>
    <t>EMISJA CO2/ROK</t>
  </si>
  <si>
    <t>mmazur@zielona-energia.com</t>
  </si>
  <si>
    <t>ID</t>
  </si>
  <si>
    <t>standard</t>
  </si>
  <si>
    <t>baza cenowa</t>
  </si>
  <si>
    <t>Marek Mazur</t>
  </si>
  <si>
    <t>na_mostkach</t>
  </si>
  <si>
    <t>na_mostkach_kw</t>
  </si>
  <si>
    <t>Kehua SPI6K-B</t>
  </si>
  <si>
    <t>Kehua SPI8K-B</t>
  </si>
  <si>
    <t>Kehua SPI10K-B</t>
  </si>
  <si>
    <t>Kehua SPI12K-B</t>
  </si>
  <si>
    <t>Kehua SPI15K-B</t>
  </si>
  <si>
    <t>Kehua SPI17K-B</t>
  </si>
  <si>
    <t>Kehua SPI20K-B</t>
  </si>
  <si>
    <t>Kehua SPI12K-B + SPI12K-B</t>
  </si>
  <si>
    <t>Kehua SPI30K-B</t>
  </si>
  <si>
    <t>Kehua SPI33K-B</t>
  </si>
  <si>
    <t>Kehua SPI36K-B</t>
  </si>
  <si>
    <t>Kehua SPI40K-B</t>
  </si>
  <si>
    <t>Kehua SPI49,9K-B</t>
  </si>
  <si>
    <t>Ulica</t>
  </si>
  <si>
    <t>17,11 %</t>
  </si>
  <si>
    <t>Producent i typ panela</t>
  </si>
  <si>
    <t>Producent falownika</t>
  </si>
  <si>
    <t>Uznany na rynku, polski dostawca systemów fotowoltaicznych dla przedsiębiorstw i klientów indywidualnych. Przy budowie instalacji Firma korzysta wyłącznie z certyfikowanych komponentów najwyższej klasy. Montaż realizowany jest przez doświadczone ekipy monterskie, posiadające certyfikaty Urzędu Dozoru Technicznego. Oprócz doskonałej jakości, starannie dobranych komponentów wyróżniają ich: krótkie terminy realizacji, opieka przedstawiciela w całym procesie inwestycyjnym oraz finansowanie instalacji - leasing dla firm i tani kredyt dla klientów indywidualnych.
Zielona-Energia.com jest wyłącznym dystrybutorem światowej klasy, opatentowanych hybrydowych podgrzewaczy wody użytkowej marki Logitex oraz wyłącznym importerem urządzeń WATTRouter usprawniających proces zarządzania energią w domu oraz przedsiębiorstwie.
Firma jest sponsorem strategicznym czołowej drużyny PGE Ekstraligi Żużla Włókniarza Częstochowa, jest też sponsorem drużyny siatkarskiej Asseco Resovia Rzeszów.</t>
  </si>
  <si>
    <t>30 lat</t>
  </si>
  <si>
    <t>Szacowany czas montażu:</t>
  </si>
  <si>
    <t>Zabezpieczenie DC / AC</t>
  </si>
  <si>
    <t>Prognozowany rachunek za energię elektryczną i opłaty zmienne za jeden rok</t>
  </si>
  <si>
    <t>Zysk z instalacji za 1 rok</t>
  </si>
  <si>
    <t>Zabezpieczenia DC/AC, uziom</t>
  </si>
  <si>
    <t>Dla klientów firmowych (min 15kWp) 30 dni od daty zaksięgowania zaliczki.</t>
  </si>
  <si>
    <t>Prognoza rachunku za energię elektryczną za jeden rok po uwzględnieniu własnej produkcji prądu</t>
  </si>
  <si>
    <t>19,74 %</t>
  </si>
  <si>
    <t>- sprawdź wymiary dachu/działki</t>
  </si>
  <si>
    <t>- zobacz jak dach/działka wygląda w Google Maps</t>
  </si>
  <si>
    <t>- zlokalizuj miejsce zamontowania licznika</t>
  </si>
  <si>
    <t>- zrób zdjęcia dachu - możesz użyć uchwytu do selfie</t>
  </si>
  <si>
    <r>
      <t xml:space="preserve">Wypełniając Arkusz Ustaleń Montażowych </t>
    </r>
    <r>
      <rPr>
        <b/>
        <sz val="11"/>
        <color rgb="FFFF0000"/>
        <rFont val="Calibri"/>
        <family val="2"/>
        <charset val="238"/>
        <scheme val="minor"/>
      </rPr>
      <t>Pamiętaj!</t>
    </r>
  </si>
  <si>
    <t>Qcells 335W mono - Q.PEAK DUO G7 335</t>
  </si>
  <si>
    <t>Qcells 335W mono - Q.PEAK DUO G7 335Growatt12</t>
  </si>
  <si>
    <t>Qcells 335W mono - Q.PEAK DUO G7 335Growatt13</t>
  </si>
  <si>
    <t>Qcells 335W mono - Q.PEAK DUO G7 335Growatt14</t>
  </si>
  <si>
    <t>Qcells 335W mono - Q.PEAK DUO G7 335Growatt15</t>
  </si>
  <si>
    <t>Qcells 335W mono - Q.PEAK DUO G7 335Growatt16</t>
  </si>
  <si>
    <t>Qcells 335W mono - Q.PEAK DUO G7 335Growatt17</t>
  </si>
  <si>
    <t>Qcells 335W mono - Q.PEAK DUO G7 335Growatt18</t>
  </si>
  <si>
    <t>Qcells 335W mono - Q.PEAK DUO G7 335Growatt19</t>
  </si>
  <si>
    <t>Qcells 335W mono - Q.PEAK DUO G7 335Growatt20</t>
  </si>
  <si>
    <t>Qcells 335W mono - Q.PEAK DUO G7 335Growatt21</t>
  </si>
  <si>
    <t>Qcells 335W mono - Q.PEAK DUO G7 335Growatt22</t>
  </si>
  <si>
    <t>Qcells 335W mono - Q.PEAK DUO G7 335Growatt23</t>
  </si>
  <si>
    <t>Qcells 335W mono - Q.PEAK DUO G7 335Growatt24</t>
  </si>
  <si>
    <t>Qcells 335W mono - Q.PEAK DUO G7 335Growatt25</t>
  </si>
  <si>
    <t>Qcells 335W mono - Q.PEAK DUO G7 335Growatt26</t>
  </si>
  <si>
    <t>Qcells 335W mono - Q.PEAK DUO G7 335Growatt27</t>
  </si>
  <si>
    <t>Qcells 335W mono - Q.PEAK DUO G7 335Growatt28</t>
  </si>
  <si>
    <t>Qcells 335W mono - Q.PEAK DUO G7 335Growatt29</t>
  </si>
  <si>
    <t>Qcells 335W mono - Q.PEAK DUO G7 335Growatt30</t>
  </si>
  <si>
    <t>Qcells 335W mono - Q.PEAK DUO G7 335Growatt31</t>
  </si>
  <si>
    <t>Qcells 335W mono - Q.PEAK DUO G7 335Growatt32</t>
  </si>
  <si>
    <t>Qcells 335W mono - Q.PEAK DUO G7 335Growatt33</t>
  </si>
  <si>
    <t>Qcells 335W mono - Q.PEAK DUO G7 335Growatt34</t>
  </si>
  <si>
    <t>Qcells 335W mono - Q.PEAK DUO G7 335Growatt35</t>
  </si>
  <si>
    <t>Qcells 335W mono - Q.PEAK DUO G7 335Growatt36</t>
  </si>
  <si>
    <t>Qcells 335W mono - Q.PEAK DUO G7 335Growatt37</t>
  </si>
  <si>
    <t>Qcells 335W mono - Q.PEAK DUO G7 335Growatt38</t>
  </si>
  <si>
    <t>Qcells 335W mono - Q.PEAK DUO G7 335Growatt39</t>
  </si>
  <si>
    <t>Qcells 335W mono - Q.PEAK DUO G7 335Growatt40</t>
  </si>
  <si>
    <t>Qcells 335W mono - Q.PEAK DUO G7 335Growatt41</t>
  </si>
  <si>
    <t>Qcells 335W mono - Q.PEAK DUO G7 335Growatt42</t>
  </si>
  <si>
    <t>Qcells 335W mono - Q.PEAK DUO G7 335Growatt45</t>
  </si>
  <si>
    <t>Qcells 335W mono - Q.PEAK DUO G7 335Growatt46</t>
  </si>
  <si>
    <t>Qcells 335W mono - Q.PEAK DUO G7 335Growatt47</t>
  </si>
  <si>
    <t>Qcells 335W mono - Q.PEAK DUO G7 335Growatt48</t>
  </si>
  <si>
    <t>Qcells 335W mono - Q.PEAK DUO G7 335Growatt49</t>
  </si>
  <si>
    <t>Qcells 335W mono - Q.PEAK DUO G7 335Growatt50</t>
  </si>
  <si>
    <t>Qcells 335W mono - Q.PEAK DUO G7 335Growatt51</t>
  </si>
  <si>
    <t>Qcells 335W mono - Q.PEAK DUO G7 335Growatt52</t>
  </si>
  <si>
    <t>Qcells 335W mono - Q.PEAK DUO G7 335Growatt53</t>
  </si>
  <si>
    <t>Qcells 335W mono - Q.PEAK DUO G7 335Growatt54</t>
  </si>
  <si>
    <t>Qcells 335W mono - Q.PEAK DUO G7 335Growatt55</t>
  </si>
  <si>
    <t>Qcells 335W mono - Q.PEAK DUO G7 335Growatt56</t>
  </si>
  <si>
    <t>Qcells 335W mono - Q.PEAK DUO G7 335Growatt57</t>
  </si>
  <si>
    <t>Qcells 335W mono - Q.PEAK DUO G7 335Growatt58</t>
  </si>
  <si>
    <t>Qcells 335W mono - Q.PEAK DUO G7 335Growatt59</t>
  </si>
  <si>
    <t>Qcells 335W mono - Q.PEAK DUO G7 335Growatt60</t>
  </si>
  <si>
    <t>Qcells 335W mono - Q.PEAK DUO G7 335Growatt61</t>
  </si>
  <si>
    <t>Qcells 335W mono - Q.PEAK DUO G7 335Growatt62</t>
  </si>
  <si>
    <t>Qcells 335W mono - Q.PEAK DUO G7 335Growatt63</t>
  </si>
  <si>
    <t>Qcells 335W mono - Q.PEAK DUO G7 335Growatt64</t>
  </si>
  <si>
    <t>Qcells 335W mono - Q.PEAK DUO G7 335Growatt65</t>
  </si>
  <si>
    <t>Qcells 335W mono - Q.PEAK DUO G7 335Growatt66</t>
  </si>
  <si>
    <t>Qcells 335W mono - Q.PEAK DUO G7 335Growatt67</t>
  </si>
  <si>
    <t>Qcells 335W mono - Q.PEAK DUO G7 335Growatt68</t>
  </si>
  <si>
    <t>Qcells 335W mono - Q.PEAK DUO G7 335Growatt69</t>
  </si>
  <si>
    <t>Qcells 335W mono - Q.PEAK DUO G7 335Growatt70</t>
  </si>
  <si>
    <t>Qcells 335W mono - Q.PEAK DUO G7 335Growatt71</t>
  </si>
  <si>
    <t>Qcells 335W mono - Q.PEAK DUO G7 335Growatt75</t>
  </si>
  <si>
    <t>Qcells 335W mono - Q.PEAK DUO G7 335Growatt76</t>
  </si>
  <si>
    <t>Qcells 335W mono - Q.PEAK DUO G7 335Growatt77</t>
  </si>
  <si>
    <t>Qcells 335W mono - Q.PEAK DUO G7 335Growatt78</t>
  </si>
  <si>
    <t>Qcells 335W mono - Q.PEAK DUO G7 335Growatt79</t>
  </si>
  <si>
    <t>Qcells 335W mono - Q.PEAK DUO G7 335Growatt80</t>
  </si>
  <si>
    <t>Qcells 335W mono - Q.PEAK DUO G7 335Growatt81</t>
  </si>
  <si>
    <t>Qcells 335W mono - Q.PEAK DUO G7 335Growatt82</t>
  </si>
  <si>
    <t>Qcells 335W mono - Q.PEAK DUO G7 335Growatt83</t>
  </si>
  <si>
    <t>Qcells 335W mono - Q.PEAK DUO G7 335Growatt84</t>
  </si>
  <si>
    <t>Qcells 335W mono - Q.PEAK DUO G7 335Growatt85</t>
  </si>
  <si>
    <t>Qcells 335W mono - Q.PEAK DUO G7 335Growatt86</t>
  </si>
  <si>
    <t>Qcells 335W mono - Q.PEAK DUO G7 335Growatt87</t>
  </si>
  <si>
    <t>Qcells 335W mono - Q.PEAK DUO G7 335Growatt88</t>
  </si>
  <si>
    <t>Qcells 335W mono - Q.PEAK DUO G7 335Growatt89</t>
  </si>
  <si>
    <t>Qcells 335W mono - Q.PEAK DUO G7 335Growatt90</t>
  </si>
  <si>
    <t>Qcells 335W mono - Q.PEAK DUO G7 335Growatt91</t>
  </si>
  <si>
    <t>Qcells 335W mono - Q.PEAK DUO G7 335Growatt92</t>
  </si>
  <si>
    <t>Qcells 335W mono - Q.PEAK DUO G7 335Growatt93</t>
  </si>
  <si>
    <t>Qcells 335W mono - Q.PEAK DUO G7 335Growatt94</t>
  </si>
  <si>
    <t>Qcells 335W mono - Q.PEAK DUO G7 335Growatt95</t>
  </si>
  <si>
    <t>Qcells 335W mono - Q.PEAK DUO G7 335Growatt96</t>
  </si>
  <si>
    <t>Qcells 335W mono - Q.PEAK DUO G7 335Growatt97</t>
  </si>
  <si>
    <t>Qcells 335W mono - Q.PEAK DUO G7 335Growatt98</t>
  </si>
  <si>
    <t>Qcells 335W mono - Q.PEAK DUO G7 335Growatt99</t>
  </si>
  <si>
    <t>Qcells 335W mono - Q.PEAK DUO G7 335Growatt100</t>
  </si>
  <si>
    <t>Qcells 335W mono - Q.PEAK DUO G7 335Growatt101</t>
  </si>
  <si>
    <t>Qcells 335W mono - Q.PEAK DUO G7 335Growatt102</t>
  </si>
  <si>
    <t>Qcells 335W mono - Q.PEAK DUO G7 335Growatt103</t>
  </si>
  <si>
    <t>Qcells 335W mono - Q.PEAK DUO G7 335Growatt104</t>
  </si>
  <si>
    <t>Qcells 335W mono - Q.PEAK DUO G7 335Growatt105</t>
  </si>
  <si>
    <t>Qcells 335W mono - Q.PEAK DUO G7 335Growatt106</t>
  </si>
  <si>
    <t>Qcells 335W mono - Q.PEAK DUO G7 335Growatt107</t>
  </si>
  <si>
    <t>Qcells 335W mono - Q.PEAK DUO G7 335Growatt108</t>
  </si>
  <si>
    <t>Qcells 335W mono - Q.PEAK DUO G7 335Growatt109</t>
  </si>
  <si>
    <t>Qcells 335W mono - Q.PEAK DUO G7 335Growatt110</t>
  </si>
  <si>
    <t>Qcells 335W mono - Q.PEAK DUO G7 335Growatt111</t>
  </si>
  <si>
    <t>Qcells 335W mono - Q.PEAK DUO G7 335Growatt112</t>
  </si>
  <si>
    <t>Qcells 335W mono - Q.PEAK DUO G7 335Growatt113</t>
  </si>
  <si>
    <t>Qcells 335W mono - Q.PEAK DUO G7 335Growatt114</t>
  </si>
  <si>
    <t>Qcells 335W mono - Q.PEAK DUO G7 335Growatt115</t>
  </si>
  <si>
    <t>Qcells 335W mono - Q.PEAK DUO G7 335Growatt116</t>
  </si>
  <si>
    <t>Qcells 335W mono - Q.PEAK DUO G7 335Growatt117</t>
  </si>
  <si>
    <t>Qcells 335W mono - Q.PEAK DUO G7 335Growatt118</t>
  </si>
  <si>
    <t>Qcells 335W mono - Q.PEAK DUO G7 335Growatt119</t>
  </si>
  <si>
    <t>Qcells 335W mono - Q.PEAK DUO G7 335Growatt120</t>
  </si>
  <si>
    <t>Qcells 335W mono - Q.PEAK DUO G7 335Growatt121</t>
  </si>
  <si>
    <t>Qcells 335W mono - Q.PEAK DUO G7 335Growatt122</t>
  </si>
  <si>
    <t>Qcells 335W mono - Q.PEAK DUO G7 335Growatt123</t>
  </si>
  <si>
    <t>Qcells 335W mono - Q.PEAK DUO G7 335Growatt124</t>
  </si>
  <si>
    <t>Qcells 335W mono - Q.PEAK DUO G7 335Growatt125</t>
  </si>
  <si>
    <t>Qcells 335W mono - Q.PEAK DUO G7 335Growatt126</t>
  </si>
  <si>
    <t>Qcells 335W mono - Q.PEAK DUO G7 335Growatt127</t>
  </si>
  <si>
    <t>Qcells 335W mono - Q.PEAK DUO G7 335Growatt128</t>
  </si>
  <si>
    <t>Qcells 335W mono - Q.PEAK DUO G7 335Growatt129</t>
  </si>
  <si>
    <t>Qcells 335W mono - Q.PEAK DUO G7 335Growatt130</t>
  </si>
  <si>
    <t>Qcells 335W mono - Q.PEAK DUO G7 335Growatt131</t>
  </si>
  <si>
    <t>Qcells 335W mono - Q.PEAK DUO G7 335Growatt132</t>
  </si>
  <si>
    <t>Qcells 335W mono - Q.PEAK DUO G7 335Growatt133</t>
  </si>
  <si>
    <t>Qcells 335W mono - Q.PEAK DUO G7 335Growatt134</t>
  </si>
  <si>
    <t>Qcells 335W mono - Q.PEAK DUO G7 335Growatt135</t>
  </si>
  <si>
    <t>Qcells 335W mono - Q.PEAK DUO G7 335Growatt136</t>
  </si>
  <si>
    <t>Qcells 335W mono - Q.PEAK DUO G7 335Growatt137</t>
  </si>
  <si>
    <t>Qcells 335W mono - Q.PEAK DUO G7 335Growatt138</t>
  </si>
  <si>
    <t>Qcells 335W mono - Q.PEAK DUO G7 335Growatt139</t>
  </si>
  <si>
    <t>Qcells 335W mono - Q.PEAK DUO G7 335Growatt140</t>
  </si>
  <si>
    <t>Qcells 335W mono - Q.PEAK DUO G7 335Growatt141</t>
  </si>
  <si>
    <t>Qcells 335W mono - Q.PEAK DUO G7 335Growatt142</t>
  </si>
  <si>
    <t>Qcells 335W mono - Q.PEAK DUO G7 335Growatt143</t>
  </si>
  <si>
    <t>Qcells 335W mono - Q.PEAK DUO G7 335Growatt144</t>
  </si>
  <si>
    <t>Qcells 335W mono - Q.PEAK DUO G7 335Growatt145</t>
  </si>
  <si>
    <t>Qcells 335W mono - Q.PEAK DUO G7 335Growatt146</t>
  </si>
  <si>
    <t>Qcells 335W mono - Q.PEAK DUO G7 335Growatt147</t>
  </si>
  <si>
    <t>Qcells 335W mono - Q.PEAK DUO G7 335Growatt148</t>
  </si>
  <si>
    <t>Qcells 335W mono - Q.PEAK DUO G7 335Growatt149</t>
  </si>
  <si>
    <t>Qcells 335W mono - Q.PEAK DUO G7 335Fronius10</t>
  </si>
  <si>
    <t>Qcells 335W mono - Q.PEAK DUO G7 335Fronius12</t>
  </si>
  <si>
    <t>Qcells 335W mono - Q.PEAK DUO G7 335Fronius13</t>
  </si>
  <si>
    <t>Qcells 335W mono - Q.PEAK DUO G7 335Fronius14</t>
  </si>
  <si>
    <t>Qcells 335W mono - Q.PEAK DUO G7 335Fronius15</t>
  </si>
  <si>
    <t>Qcells 335W mono - Q.PEAK DUO G7 335Fronius16</t>
  </si>
  <si>
    <t>Qcells 335W mono - Q.PEAK DUO G7 335Fronius17</t>
  </si>
  <si>
    <t>Qcells 335W mono - Q.PEAK DUO G7 335Fronius18</t>
  </si>
  <si>
    <t>Qcells 335W mono - Q.PEAK DUO G7 335Fronius19</t>
  </si>
  <si>
    <t>Qcells 335W mono - Q.PEAK DUO G7 335Fronius20</t>
  </si>
  <si>
    <t>Qcells 335W mono - Q.PEAK DUO G7 335Fronius21</t>
  </si>
  <si>
    <t>Qcells 335W mono - Q.PEAK DUO G7 335Fronius22</t>
  </si>
  <si>
    <t>Qcells 335W mono - Q.PEAK DUO G7 335Fronius23</t>
  </si>
  <si>
    <t>Qcells 335W mono - Q.PEAK DUO G7 335Fronius24</t>
  </si>
  <si>
    <t>Qcells 335W mono - Q.PEAK DUO G7 335Fronius25</t>
  </si>
  <si>
    <t>Qcells 335W mono - Q.PEAK DUO G7 335Fronius26</t>
  </si>
  <si>
    <t>Qcells 335W mono - Q.PEAK DUO G7 335Fronius27</t>
  </si>
  <si>
    <t>Qcells 335W mono - Q.PEAK DUO G7 335Fronius28</t>
  </si>
  <si>
    <t>Qcells 335W mono - Q.PEAK DUO G7 335Fronius29</t>
  </si>
  <si>
    <t>Qcells 335W mono - Q.PEAK DUO G7 335Fronius30</t>
  </si>
  <si>
    <t>Qcells 335W mono - Q.PEAK DUO G7 335Fronius31</t>
  </si>
  <si>
    <t>Qcells 335W mono - Q.PEAK DUO G7 335Fronius32</t>
  </si>
  <si>
    <t>Qcells 335W mono - Q.PEAK DUO G7 335Fronius33</t>
  </si>
  <si>
    <t>Qcells 335W mono - Q.PEAK DUO G7 335Fronius34</t>
  </si>
  <si>
    <t>Qcells 335W mono - Q.PEAK DUO G7 335Fronius35</t>
  </si>
  <si>
    <t>Qcells 335W mono - Q.PEAK DUO G7 335Fronius36</t>
  </si>
  <si>
    <t>Qcells 335W mono - Q.PEAK DUO G7 335Fronius37</t>
  </si>
  <si>
    <t>Qcells 335W mono - Q.PEAK DUO G7 335Fronius38</t>
  </si>
  <si>
    <t>Qcells 335W mono - Q.PEAK DUO G7 335Fronius39</t>
  </si>
  <si>
    <t>Qcells 335W mono - Q.PEAK DUO G7 335Fronius40</t>
  </si>
  <si>
    <t>Qcells 335W mono - Q.PEAK DUO G7 335Fronius41</t>
  </si>
  <si>
    <t>Qcells 335W mono - Q.PEAK DUO G7 335Fronius42</t>
  </si>
  <si>
    <t>Qcells 335W mono - Q.PEAK DUO G7 335Fronius43</t>
  </si>
  <si>
    <t>Qcells 335W mono - Q.PEAK DUO G7 335Fronius44</t>
  </si>
  <si>
    <t>Qcells 335W mono - Q.PEAK DUO G7 335Fronius45</t>
  </si>
  <si>
    <t>Qcells 335W mono - Q.PEAK DUO G7 335Fronius46</t>
  </si>
  <si>
    <t>Qcells 335W mono - Q.PEAK DUO G7 335Fronius47</t>
  </si>
  <si>
    <t>Qcells 335W mono - Q.PEAK DUO G7 335Fronius48</t>
  </si>
  <si>
    <t>Qcells 335W mono - Q.PEAK DUO G7 335Fronius49</t>
  </si>
  <si>
    <t>Qcells 335W mono - Q.PEAK DUO G7 335Fronius50</t>
  </si>
  <si>
    <t>Qcells 335W mono - Q.PEAK DUO G7 335Fronius51</t>
  </si>
  <si>
    <t>Qcells 335W mono - Q.PEAK DUO G7 335Fronius52</t>
  </si>
  <si>
    <t>Qcells 335W mono - Q.PEAK DUO G7 335Fronius53</t>
  </si>
  <si>
    <t>Qcells 335W mono - Q.PEAK DUO G7 335Fronius54</t>
  </si>
  <si>
    <t>Qcells 335W mono - Q.PEAK DUO G7 335Fronius55</t>
  </si>
  <si>
    <t>Qcells 335W mono - Q.PEAK DUO G7 335Fronius56</t>
  </si>
  <si>
    <t>Qcells 335W mono - Q.PEAK DUO G7 335Fronius57</t>
  </si>
  <si>
    <t>Qcells 335W mono - Q.PEAK DUO G7 335Fronius58</t>
  </si>
  <si>
    <t>Qcells 335W mono - Q.PEAK DUO G7 335Fronius59</t>
  </si>
  <si>
    <t>Qcells 335W mono - Q.PEAK DUO G7 335Fronius60</t>
  </si>
  <si>
    <t>Qcells 335W mono - Q.PEAK DUO G7 335Fronius61</t>
  </si>
  <si>
    <t>Qcells 335W mono - Q.PEAK DUO G7 335Fronius62</t>
  </si>
  <si>
    <t>Qcells 335W mono - Q.PEAK DUO G7 335Fronius63</t>
  </si>
  <si>
    <t>Qcells 335W mono - Q.PEAK DUO G7 335Fronius64</t>
  </si>
  <si>
    <t>Qcells 335W mono - Q.PEAK DUO G7 335Fronius65</t>
  </si>
  <si>
    <t>Qcells 335W mono - Q.PEAK DUO G7 335Fronius66</t>
  </si>
  <si>
    <t>Qcells 335W mono - Q.PEAK DUO G7 335Fronius67</t>
  </si>
  <si>
    <t>Qcells 335W mono - Q.PEAK DUO G7 335Fronius68</t>
  </si>
  <si>
    <t>Qcells 335W mono - Q.PEAK DUO G7 335Fronius69</t>
  </si>
  <si>
    <t>Qcells 335W mono - Q.PEAK DUO G7 335Fronius70</t>
  </si>
  <si>
    <t>Qcells 335W mono - Q.PEAK DUO G7 335Fronius71</t>
  </si>
  <si>
    <t>Qcells 335W mono - Q.PEAK DUO G7 335Fronius72</t>
  </si>
  <si>
    <t>Qcells 335W mono - Q.PEAK DUO G7 335Fronius73</t>
  </si>
  <si>
    <t>Qcells 335W mono - Q.PEAK DUO G7 335Fronius74</t>
  </si>
  <si>
    <t>Qcells 335W mono - Q.PEAK DUO G7 335Fronius75</t>
  </si>
  <si>
    <t>Qcells 335W mono - Q.PEAK DUO G7 335Fronius76</t>
  </si>
  <si>
    <t>Qcells 335W mono - Q.PEAK DUO G7 335Fronius77</t>
  </si>
  <si>
    <t>Qcells 335W mono - Q.PEAK DUO G7 335Fronius78</t>
  </si>
  <si>
    <t>Qcells 335W mono - Q.PEAK DUO G7 335Fronius79</t>
  </si>
  <si>
    <t>Qcells 335W mono - Q.PEAK DUO G7 335Fronius80</t>
  </si>
  <si>
    <t>Qcells 335W mono - Q.PEAK DUO G7 335Fronius81</t>
  </si>
  <si>
    <t>Qcells 335W mono - Q.PEAK DUO G7 335Fronius82</t>
  </si>
  <si>
    <t>Qcells 335W mono - Q.PEAK DUO G7 335Fronius83</t>
  </si>
  <si>
    <t>Qcells 335W mono - Q.PEAK DUO G7 335Fronius84</t>
  </si>
  <si>
    <t>Qcells 335W mono - Q.PEAK DUO G7 335Fronius85</t>
  </si>
  <si>
    <t>Qcells 335W mono - Q.PEAK DUO G7 335Fronius86</t>
  </si>
  <si>
    <t>Qcells 335W mono - Q.PEAK DUO G7 335Fronius87</t>
  </si>
  <si>
    <t>Qcells 335W mono - Q.PEAK DUO G7 335Fronius88</t>
  </si>
  <si>
    <t>Qcells 335W mono - Q.PEAK DUO G7 335Fronius89</t>
  </si>
  <si>
    <t>Qcells 335W mono - Q.PEAK DUO G7 335Fronius90</t>
  </si>
  <si>
    <t>Qcells 335W mono - Q.PEAK DUO G7 335Fronius91</t>
  </si>
  <si>
    <t>Qcells 335W mono - Q.PEAK DUO G7 335Fronius92</t>
  </si>
  <si>
    <t>Qcells 335W mono - Q.PEAK DUO G7 335Fronius93</t>
  </si>
  <si>
    <t>Qcells 335W mono - Q.PEAK DUO G7 335Fronius94</t>
  </si>
  <si>
    <t>Qcells 335W mono - Q.PEAK DUO G7 335Fronius95</t>
  </si>
  <si>
    <t>Qcells 335W mono - Q.PEAK DUO G7 335Fronius96</t>
  </si>
  <si>
    <t>Qcells 335W mono - Q.PEAK DUO G7 335Fronius97</t>
  </si>
  <si>
    <t>Qcells 335W mono - Q.PEAK DUO G7 335Fronius98</t>
  </si>
  <si>
    <t>Qcells 335W mono - Q.PEAK DUO G7 335Fronius99</t>
  </si>
  <si>
    <t>Qcells 335W mono - Q.PEAK DUO G7 335Fronius100</t>
  </si>
  <si>
    <t>Qcells 335W mono - Q.PEAK DUO G7 335Fronius101</t>
  </si>
  <si>
    <t>Qcells 335W mono - Q.PEAK DUO G7 335Fronius102</t>
  </si>
  <si>
    <t>Qcells 335W mono - Q.PEAK DUO G7 335Fronius103</t>
  </si>
  <si>
    <t>Qcells 335W mono - Q.PEAK DUO G7 335Fronius104</t>
  </si>
  <si>
    <t>Qcells 335W mono - Q.PEAK DUO G7 335Fronius105</t>
  </si>
  <si>
    <t>Qcells 335W mono - Q.PEAK DUO G7 335Fronius106</t>
  </si>
  <si>
    <t>Qcells 335W mono - Q.PEAK DUO G7 335Fronius107</t>
  </si>
  <si>
    <t>Qcells 335W mono - Q.PEAK DUO G7 335Fronius108</t>
  </si>
  <si>
    <t>Qcells 335W mono - Q.PEAK DUO G7 335Fronius109</t>
  </si>
  <si>
    <t>Qcells 335W mono - Q.PEAK DUO G7 335Fronius110</t>
  </si>
  <si>
    <t>Qcells 335W mono - Q.PEAK DUO G7 335Fronius111</t>
  </si>
  <si>
    <t>Qcells 335W mono - Q.PEAK DUO G7 335Fronius112</t>
  </si>
  <si>
    <t>Qcells 335W mono - Q.PEAK DUO G7 335Fronius113</t>
  </si>
  <si>
    <t>Qcells 335W mono - Q.PEAK DUO G7 335Fronius114</t>
  </si>
  <si>
    <t>Qcells 335W mono - Q.PEAK DUO G7 335Fronius115</t>
  </si>
  <si>
    <t>Qcells 335W mono - Q.PEAK DUO G7 335Fronius116</t>
  </si>
  <si>
    <t>Qcells 335W mono - Q.PEAK DUO G7 335Fronius117</t>
  </si>
  <si>
    <t>Qcells 335W mono - Q.PEAK DUO G7 335Fronius118</t>
  </si>
  <si>
    <t>Qcells 335W mono - Q.PEAK DUO G7 335Fronius119</t>
  </si>
  <si>
    <t>Qcells 335W mono - Q.PEAK DUO G7 335Fronius120</t>
  </si>
  <si>
    <t>Qcells 335W mono - Q.PEAK DUO G7 335Fronius121</t>
  </si>
  <si>
    <t>Qcells 335W mono - Q.PEAK DUO G7 335Fronius122</t>
  </si>
  <si>
    <t>Qcells 335W mono - Q.PEAK DUO G7 335Fronius123</t>
  </si>
  <si>
    <t>Qcells 335W mono - Q.PEAK DUO G7 335Fronius124</t>
  </si>
  <si>
    <t>Qcells 335W mono - Q.PEAK DUO G7 335Fronius125</t>
  </si>
  <si>
    <t>Qcells 335W mono - Q.PEAK DUO G7 335Fronius126</t>
  </si>
  <si>
    <t>Qcells 335W mono - Q.PEAK DUO G7 335Fronius127</t>
  </si>
  <si>
    <t>Qcells 335W mono - Q.PEAK DUO G7 335Fronius128</t>
  </si>
  <si>
    <t>Qcells 335W mono - Q.PEAK DUO G7 335Fronius129</t>
  </si>
  <si>
    <t>Qcells 335W mono - Q.PEAK DUO G7 335Fronius130</t>
  </si>
  <si>
    <t>Qcells 335W mono - Q.PEAK DUO G7 335Fronius131</t>
  </si>
  <si>
    <t>Qcells 335W mono - Q.PEAK DUO G7 335Fronius132</t>
  </si>
  <si>
    <t>Qcells 335W mono - Q.PEAK DUO G7 335Fronius133</t>
  </si>
  <si>
    <t>Qcells 335W mono - Q.PEAK DUO G7 335Fronius134</t>
  </si>
  <si>
    <t>Qcells 335W mono - Q.PEAK DUO G7 335Fronius135</t>
  </si>
  <si>
    <t>Qcells 335W mono - Q.PEAK DUO G7 335Fronius136</t>
  </si>
  <si>
    <t>Qcells 335W mono - Q.PEAK DUO G7 335Fronius137</t>
  </si>
  <si>
    <t>Qcells 335W mono - Q.PEAK DUO G7 335Fronius138</t>
  </si>
  <si>
    <t>Qcells 335W mono - Q.PEAK DUO G7 335Fronius139</t>
  </si>
  <si>
    <t>Qcells 335W mono - Q.PEAK DUO G7 335Fronius140</t>
  </si>
  <si>
    <t>Qcells 335W mono - Q.PEAK DUO G7 335Fronius141</t>
  </si>
  <si>
    <t>Qcells 335W mono - Q.PEAK DUO G7 335Fronius142</t>
  </si>
  <si>
    <t>Qcells 335W mono - Q.PEAK DUO G7 335Fronius143</t>
  </si>
  <si>
    <t>Qcells 335W mono - Q.PEAK DUO G7 335Fronius144</t>
  </si>
  <si>
    <t>Qcells 335W mono - Q.PEAK DUO G7 335Fronius145</t>
  </si>
  <si>
    <t>Qcells 335W mono - Q.PEAK DUO G7 335Fronius146</t>
  </si>
  <si>
    <t>Qcells 335W mono - Q.PEAK DUO G7 335Fronius147</t>
  </si>
  <si>
    <t>Qcells 335W mono - Q.PEAK DUO G7 335Fronius148</t>
  </si>
  <si>
    <t>Qcells 335W mono - Q.PEAK DUO G7 335Fronius149</t>
  </si>
  <si>
    <t>Qcells 335W mono - Q.PEAK DUO G7 335SolarEdge16</t>
  </si>
  <si>
    <t>Qcells 335W mono - Q.PEAK DUO G7 335SolarEdge17</t>
  </si>
  <si>
    <t>Qcells 335W mono - Q.PEAK DUO G7 335SolarEdge18</t>
  </si>
  <si>
    <t>Qcells 335W mono - Q.PEAK DUO G7 335SolarEdge19</t>
  </si>
  <si>
    <t>Qcells 335W mono - Q.PEAK DUO G7 335SolarEdge20</t>
  </si>
  <si>
    <t>Qcells 335W mono - Q.PEAK DUO G7 335SolarEdge21</t>
  </si>
  <si>
    <t>Qcells 335W mono - Q.PEAK DUO G7 335SolarEdge22</t>
  </si>
  <si>
    <t>Qcells 335W mono - Q.PEAK DUO G7 335SolarEdge23</t>
  </si>
  <si>
    <t>Qcells 335W mono - Q.PEAK DUO G7 335SolarEdge24</t>
  </si>
  <si>
    <t>Qcells 335W mono - Q.PEAK DUO G7 335SolarEdge25</t>
  </si>
  <si>
    <t>Qcells 335W mono - Q.PEAK DUO G7 335SolarEdge26</t>
  </si>
  <si>
    <t>Qcells 335W mono - Q.PEAK DUO G7 335SolarEdge27</t>
  </si>
  <si>
    <t>Qcells 335W mono - Q.PEAK DUO G7 335SolarEdge28</t>
  </si>
  <si>
    <t>Qcells 335W mono - Q.PEAK DUO G7 335SolarEdge29</t>
  </si>
  <si>
    <t>Qcells 335W mono - Q.PEAK DUO G7 335SolarEdge30</t>
  </si>
  <si>
    <t>Qcells 335W mono - Q.PEAK DUO G7 335SolarEdge31</t>
  </si>
  <si>
    <t>Qcells 335W mono - Q.PEAK DUO G7 335SolarEdge32</t>
  </si>
  <si>
    <t>Qcells 335W mono - Q.PEAK DUO G7 335SolarEdge33</t>
  </si>
  <si>
    <t>Qcells 335W mono - Q.PEAK DUO G7 335SolarEdge34</t>
  </si>
  <si>
    <t>Qcells 335W mono - Q.PEAK DUO G7 335SolarEdge35</t>
  </si>
  <si>
    <t>Qcells 335W mono - Q.PEAK DUO G7 335SolarEdge36</t>
  </si>
  <si>
    <t>Qcells 335W mono - Q.PEAK DUO G7 335SolarEdge37</t>
  </si>
  <si>
    <t>Qcells 335W mono - Q.PEAK DUO G7 335SolarEdge38</t>
  </si>
  <si>
    <t>Qcells 335W mono - Q.PEAK DUO G7 335SolarEdge39</t>
  </si>
  <si>
    <t>Qcells 335W mono - Q.PEAK DUO G7 335SolarEdge40</t>
  </si>
  <si>
    <t>Qcells 335W mono - Q.PEAK DUO G7 335SolarEdge41</t>
  </si>
  <si>
    <t>Qcells 335W mono - Q.PEAK DUO G7 335SolarEdge42</t>
  </si>
  <si>
    <t>Qcells 335W mono - Q.PEAK DUO G7 335SolarEdge43</t>
  </si>
  <si>
    <t>Qcells 335W mono - Q.PEAK DUO G7 335SolarEdge44</t>
  </si>
  <si>
    <t>Qcells 335W mono - Q.PEAK DUO G7 335SolarEdge45</t>
  </si>
  <si>
    <t>Qcells 335W mono - Q.PEAK DUO G7 335SolarEdge46</t>
  </si>
  <si>
    <t>Qcells 335W mono - Q.PEAK DUO G7 335SolarEdge47</t>
  </si>
  <si>
    <t>Qcells 335W mono - Q.PEAK DUO G7 335SolarEdge48</t>
  </si>
  <si>
    <t>Qcells 335W mono - Q.PEAK DUO G7 335SolarEdge49</t>
  </si>
  <si>
    <t>Qcells 335W mono - Q.PEAK DUO G7 335SolarEdge50</t>
  </si>
  <si>
    <t>Qcells 335W mono - Q.PEAK DUO G7 335SolarEdge51</t>
  </si>
  <si>
    <t>Qcells 335W mono - Q.PEAK DUO G7 335SolarEdge52</t>
  </si>
  <si>
    <t>Qcells 335W mono - Q.PEAK DUO G7 335SolarEdge53</t>
  </si>
  <si>
    <t>Qcells 335W mono - Q.PEAK DUO G7 335SolarEdge54</t>
  </si>
  <si>
    <t>Qcells 335W mono - Q.PEAK DUO G7 335SolarEdge55</t>
  </si>
  <si>
    <t>Qcells 335W mono - Q.PEAK DUO G7 335SolarEdge56</t>
  </si>
  <si>
    <t>Qcells 335W mono - Q.PEAK DUO G7 335SolarEdge57</t>
  </si>
  <si>
    <t>Qcells 335W mono - Q.PEAK DUO G7 335SolarEdge58</t>
  </si>
  <si>
    <t>Qcells 335W mono - Q.PEAK DUO G7 335SolarEdge59</t>
  </si>
  <si>
    <t>Qcells 335W mono - Q.PEAK DUO G7 335SolarEdge60</t>
  </si>
  <si>
    <t>Qcells 335W mono - Q.PEAK DUO G7 335SolarEdge61</t>
  </si>
  <si>
    <t>Qcells 335W mono - Q.PEAK DUO G7 335SolarEdge62</t>
  </si>
  <si>
    <t>Qcells 335W mono - Q.PEAK DUO G7 335SolarEdge63</t>
  </si>
  <si>
    <t>Qcells 335W mono - Q.PEAK DUO G7 335SolarEdge64</t>
  </si>
  <si>
    <t>Qcells 335W mono - Q.PEAK DUO G7 335SolarEdge65</t>
  </si>
  <si>
    <t>Qcells 335W mono - Q.PEAK DUO G7 335SolarEdge66</t>
  </si>
  <si>
    <t>Qcells 335W mono - Q.PEAK DUO G7 335SolarEdge67</t>
  </si>
  <si>
    <t>Qcells 335W mono - Q.PEAK DUO G7 335SolarEdge68</t>
  </si>
  <si>
    <t>Qcells 335W mono - Q.PEAK DUO G7 335SolarEdge69</t>
  </si>
  <si>
    <t>Qcells 335W mono - Q.PEAK DUO G7 335SolarEdge70</t>
  </si>
  <si>
    <t>Qcells 335W mono - Q.PEAK DUO G7 335SolarEdge71</t>
  </si>
  <si>
    <t>Qcells 335W mono - Q.PEAK DUO G7 335SolarEdge72</t>
  </si>
  <si>
    <t>Qcells 335W mono - Q.PEAK DUO G7 335SolarEdge73</t>
  </si>
  <si>
    <t>Qcells 335W mono - Q.PEAK DUO G7 335SolarEdge74</t>
  </si>
  <si>
    <t>Qcells 335W mono - Q.PEAK DUO G7 335SolarEdge75</t>
  </si>
  <si>
    <t>Qcells 335W mono - Q.PEAK DUO G7 335SolarEdge76</t>
  </si>
  <si>
    <t>Qcells 335W mono - Q.PEAK DUO G7 335SolarEdge77</t>
  </si>
  <si>
    <t>Qcells 335W mono - Q.PEAK DUO G7 335SolarEdge78</t>
  </si>
  <si>
    <t>Qcells 335W mono - Q.PEAK DUO G7 335SolarEdge79</t>
  </si>
  <si>
    <t>Qcells 335W mono - Q.PEAK DUO G7 335SolarEdge80</t>
  </si>
  <si>
    <t>Qcells 335W mono - Q.PEAK DUO G7 335SolarEdge81</t>
  </si>
  <si>
    <t>Qcells 335W mono - Q.PEAK DUO G7 335SolarEdge82</t>
  </si>
  <si>
    <t>Qcells 335W mono - Q.PEAK DUO G7 335SolarEdge83</t>
  </si>
  <si>
    <t>Qcells 335W mono - Q.PEAK DUO G7 335SolarEdge84</t>
  </si>
  <si>
    <t>Qcells 335W mono - Q.PEAK DUO G7 335SolarEdge85</t>
  </si>
  <si>
    <t>Qcells 335W mono - Q.PEAK DUO G7 335SolarEdge86</t>
  </si>
  <si>
    <t>Qcells 335W mono - Q.PEAK DUO G7 335SolarEdge87</t>
  </si>
  <si>
    <t>Qcells 335W mono - Q.PEAK DUO G7 335SolarEdge88</t>
  </si>
  <si>
    <t>Qcells 335W mono - Q.PEAK DUO G7 335SolarEdge89</t>
  </si>
  <si>
    <t>Qcells 335W mono - Q.PEAK DUO G7 335SolarEdge90</t>
  </si>
  <si>
    <t>Qcells 335W mono - Q.PEAK DUO G7 335SolarEdge91</t>
  </si>
  <si>
    <t>Qcells 335W mono - Q.PEAK DUO G7 335SolarEdge92</t>
  </si>
  <si>
    <t>Qcells 335W mono - Q.PEAK DUO G7 335SolarEdge93</t>
  </si>
  <si>
    <t>Qcells 335W mono - Q.PEAK DUO G7 335SolarEdge94</t>
  </si>
  <si>
    <t>Qcells 335W mono - Q.PEAK DUO G7 335SolarEdge95</t>
  </si>
  <si>
    <t>Qcells 335W mono - Q.PEAK DUO G7 335SolarEdge96</t>
  </si>
  <si>
    <t>Qcells 335W mono - Q.PEAK DUO G7 335SolarEdge97</t>
  </si>
  <si>
    <t>Qcells 335W mono - Q.PEAK DUO G7 335SolarEdge98</t>
  </si>
  <si>
    <t>Qcells 335W mono - Q.PEAK DUO G7 335SolarEdge99</t>
  </si>
  <si>
    <t>Qcells 335W mono - Q.PEAK DUO G7 335SolarEdge100</t>
  </si>
  <si>
    <t>Qcells 335W mono - Q.PEAK DUO G7 335SolarEdge101</t>
  </si>
  <si>
    <t>Qcells 335W mono - Q.PEAK DUO G7 335SolarEdge102</t>
  </si>
  <si>
    <t>Qcells 335W mono - Q.PEAK DUO G7 335SolarEdge103</t>
  </si>
  <si>
    <t>Qcells 335W mono - Q.PEAK DUO G7 335SolarEdge104</t>
  </si>
  <si>
    <t>Qcells 335W mono - Q.PEAK DUO G7 335SolarEdge105</t>
  </si>
  <si>
    <t>Qcells 335W mono - Q.PEAK DUO G7 335SolarEdge106</t>
  </si>
  <si>
    <t>Qcells 335W mono - Q.PEAK DUO G7 335SolarEdge107</t>
  </si>
  <si>
    <t>Qcells 335W mono - Q.PEAK DUO G7 335SolarEdge108</t>
  </si>
  <si>
    <t>Qcells 335W mono - Q.PEAK DUO G7 335SolarEdge109</t>
  </si>
  <si>
    <t>Qcells 335W mono - Q.PEAK DUO G7 335SolarEdge110</t>
  </si>
  <si>
    <t>Qcells 335W mono - Q.PEAK DUO G7 335SolarEdge111</t>
  </si>
  <si>
    <t>Qcells 335W mono - Q.PEAK DUO G7 335SolarEdge112</t>
  </si>
  <si>
    <t>Qcells 335W mono - Q.PEAK DUO G7 335SolarEdge113</t>
  </si>
  <si>
    <t>Qcells 335W mono - Q.PEAK DUO G7 335SolarEdge114</t>
  </si>
  <si>
    <t>Qcells 335W mono - Q.PEAK DUO G7 335SolarEdge115</t>
  </si>
  <si>
    <t>Qcells 335W mono - Q.PEAK DUO G7 335SolarEdge116</t>
  </si>
  <si>
    <t>Qcells 335W mono - Q.PEAK DUO G7 335SolarEdge117</t>
  </si>
  <si>
    <t>Qcells 335W mono - Q.PEAK DUO G7 335SolarEdge118</t>
  </si>
  <si>
    <t>Qcells 335W mono - Q.PEAK DUO G7 335SolarEdge119</t>
  </si>
  <si>
    <t>Qcells 335W mono - Q.PEAK DUO G7 335SolarEdge120</t>
  </si>
  <si>
    <t>Qcells 335W mono - Q.PEAK DUO G7 335SolarEdge121</t>
  </si>
  <si>
    <t>Qcells 335W mono - Q.PEAK DUO G7 335SolarEdge122</t>
  </si>
  <si>
    <t>Qcells 335W mono - Q.PEAK DUO G7 335SolarEdge123</t>
  </si>
  <si>
    <t>Qcells 335W mono - Q.PEAK DUO G7 335SolarEdge124</t>
  </si>
  <si>
    <t>Qcells 335W mono - Q.PEAK DUO G7 335SolarEdge125</t>
  </si>
  <si>
    <t>Qcells 335W mono - Q.PEAK DUO G7 335SolarEdge126</t>
  </si>
  <si>
    <t>Qcells 335W mono - Q.PEAK DUO G7 335SolarEdge127</t>
  </si>
  <si>
    <t>Qcells 335W mono - Q.PEAK DUO G7 335SolarEdge128</t>
  </si>
  <si>
    <t>Qcells 335W mono - Q.PEAK DUO G7 335SolarEdge129</t>
  </si>
  <si>
    <t>Qcells 335W mono - Q.PEAK DUO G7 335SolarEdge130</t>
  </si>
  <si>
    <t>Qcells 335W mono - Q.PEAK DUO G7 335SolarEdge131</t>
  </si>
  <si>
    <t>Qcells 335W mono - Q.PEAK DUO G7 335SolarEdge132</t>
  </si>
  <si>
    <t>Qcells 335W mono - Q.PEAK DUO G7 335SolarEdge133</t>
  </si>
  <si>
    <t>Qcells 335W mono - Q.PEAK DUO G7 335SolarEdge134</t>
  </si>
  <si>
    <t>Qcells 335W mono - Q.PEAK DUO G7 335SolarEdge135</t>
  </si>
  <si>
    <t>Qcells 335W mono - Q.PEAK DUO G7 335SolarEdge136</t>
  </si>
  <si>
    <t>Qcells 335W mono - Q.PEAK DUO G7 335SolarEdge137</t>
  </si>
  <si>
    <t>Qcells 335W mono - Q.PEAK DUO G7 335SolarEdge138</t>
  </si>
  <si>
    <t>Qcells 335W mono - Q.PEAK DUO G7 335SolarEdge139</t>
  </si>
  <si>
    <t>Qcells 335W mono - Q.PEAK DUO G7 335SolarEdge140</t>
  </si>
  <si>
    <t>Qcells 335W mono - Q.PEAK DUO G7 335SolarEdge141</t>
  </si>
  <si>
    <t>Qcells 335W mono - Q.PEAK DUO G7 335SolarEdge142</t>
  </si>
  <si>
    <t>Qcells 335W mono - Q.PEAK DUO G7 335SolarEdge143</t>
  </si>
  <si>
    <t>Qcells 335W mono - Q.PEAK DUO G7 335SolarEdge144</t>
  </si>
  <si>
    <t>Qcells 335W mono - Q.PEAK DUO G7 335SolarEdge145</t>
  </si>
  <si>
    <t>Qcells 335W mono - Q.PEAK DUO G7 335SolarEdge146</t>
  </si>
  <si>
    <t>Qcells 335W mono - Q.PEAK DUO G7 335SolarEdge147</t>
  </si>
  <si>
    <t>Qcells 335W mono - Q.PEAK DUO G7 335SolarEdge148</t>
  </si>
  <si>
    <t>Qcells 335W mono - Q.PEAK DUO G7 335SolarEdge149</t>
  </si>
  <si>
    <t>Qcells 335W mono - Q.PEAK DUO G7 335Growatt10</t>
  </si>
  <si>
    <t>Dobrany falownik</t>
  </si>
  <si>
    <t>Sposób finansowania</t>
  </si>
  <si>
    <t>kredyt</t>
  </si>
  <si>
    <t>leasing</t>
  </si>
  <si>
    <t>% wkładu własnego</t>
  </si>
  <si>
    <t>Szczegóły finansowania projektu</t>
  </si>
  <si>
    <t>Okres finansowania</t>
  </si>
  <si>
    <t>wpłata własna / I rata</t>
  </si>
  <si>
    <t>Sposób ofertowania</t>
  </si>
  <si>
    <t>do bazy</t>
  </si>
  <si>
    <t>gdy na czerwono, wymagana zgoda</t>
  </si>
  <si>
    <t>Moc instalacji kWp</t>
  </si>
  <si>
    <t>Wyliczone roczne zużycie prądu [kWh/rok]</t>
  </si>
  <si>
    <t>Dopasowanie instalacji do potrzeb (produkcja/zużycie)</t>
  </si>
  <si>
    <t>Bilans produkcji i zużycia prądu</t>
  </si>
  <si>
    <t>Falownik</t>
  </si>
  <si>
    <t>Panel</t>
  </si>
  <si>
    <r>
      <rPr>
        <sz val="11"/>
        <color rgb="FFFF0000"/>
        <rFont val="Calibri"/>
        <family val="2"/>
        <charset val="238"/>
        <scheme val="minor"/>
      </rPr>
      <t>lub</t>
    </r>
    <r>
      <rPr>
        <sz val="11"/>
        <color theme="1"/>
        <rFont val="Calibri"/>
        <family val="2"/>
        <charset val="238"/>
        <scheme val="minor"/>
      </rPr>
      <t xml:space="preserve"> kwota wpłaty własnej</t>
    </r>
  </si>
  <si>
    <t xml:space="preserve"> 83% po 25 latach </t>
  </si>
  <si>
    <t>80% po 25 latach</t>
  </si>
  <si>
    <t>83% po 25 latach</t>
  </si>
  <si>
    <t>82,5% po 30 latach</t>
  </si>
  <si>
    <t>Znshine</t>
  </si>
  <si>
    <t>85% po 25 latach</t>
  </si>
  <si>
    <t>waga</t>
  </si>
  <si>
    <t>Kabel solarny 4mm^2 lub 6mm^2</t>
  </si>
  <si>
    <t>Waga panela / paneli</t>
  </si>
  <si>
    <t>Qcells 355W mono - Q.PEAK DUO G8+ 355</t>
  </si>
  <si>
    <t xml:space="preserve">85% po 25 latach </t>
  </si>
  <si>
    <t>Qcells 355W mono - Q.PEAK DUO G8+ 355Growatt10</t>
  </si>
  <si>
    <t>Qcells 355W mono - Q.PEAK DUO G8+ 355Growatt12</t>
  </si>
  <si>
    <t>Qcells 355W mono - Q.PEAK DUO G8+ 355Growatt13</t>
  </si>
  <si>
    <t>Qcells 355W mono - Q.PEAK DUO G8+ 355Growatt15</t>
  </si>
  <si>
    <t>Qcells 355W mono - Q.PEAK DUO G8+ 355Growatt16</t>
  </si>
  <si>
    <t>Qcells 355W mono - Q.PEAK DUO G8+ 355Growatt17</t>
  </si>
  <si>
    <t>Qcells 355W mono - Q.PEAK DUO G8+ 355Growatt18</t>
  </si>
  <si>
    <t>Qcells 355W mono - Q.PEAK DUO G8+ 355Growatt19</t>
  </si>
  <si>
    <t>Qcells 355W mono - Q.PEAK DUO G8+ 355Growatt20</t>
  </si>
  <si>
    <t>Qcells 355W mono - Q.PEAK DUO G8+ 355Growatt21</t>
  </si>
  <si>
    <t>Qcells 355W mono - Q.PEAK DUO G8+ 355Growatt22</t>
  </si>
  <si>
    <t>Qcells 355W mono - Q.PEAK DUO G8+ 355Growatt23</t>
  </si>
  <si>
    <t>Qcells 355W mono - Q.PEAK DUO G8+ 355Growatt24</t>
  </si>
  <si>
    <t>Qcells 355W mono - Q.PEAK DUO G8+ 355Growatt25</t>
  </si>
  <si>
    <t>Qcells 355W mono - Q.PEAK DUO G8+ 355Growatt26</t>
  </si>
  <si>
    <t>Qcells 355W mono - Q.PEAK DUO G8+ 355Growatt27</t>
  </si>
  <si>
    <t>Qcells 355W mono - Q.PEAK DUO G8+ 355Growatt28</t>
  </si>
  <si>
    <t>Qcells 355W mono - Q.PEAK DUO G8+ 355Growatt29</t>
  </si>
  <si>
    <t>Qcells 355W mono - Q.PEAK DUO G8+ 355Growatt30</t>
  </si>
  <si>
    <t>Qcells 355W mono - Q.PEAK DUO G8+ 355Growatt31</t>
  </si>
  <si>
    <t>Qcells 355W mono - Q.PEAK DUO G8+ 355Growatt32</t>
  </si>
  <si>
    <t>Qcells 355W mono - Q.PEAK DUO G8+ 355Growatt33</t>
  </si>
  <si>
    <t>Qcells 355W mono - Q.PEAK DUO G8+ 355Growatt34</t>
  </si>
  <si>
    <t>Qcells 355W mono - Q.PEAK DUO G8+ 355Growatt35</t>
  </si>
  <si>
    <t>Qcells 355W mono - Q.PEAK DUO G8+ 355Growatt36</t>
  </si>
  <si>
    <t>Qcells 355W mono - Q.PEAK DUO G8+ 355Growatt37</t>
  </si>
  <si>
    <t>Qcells 355W mono - Q.PEAK DUO G8+ 355Growatt38</t>
  </si>
  <si>
    <t>Qcells 355W mono - Q.PEAK DUO G8+ 355Growatt39</t>
  </si>
  <si>
    <t>Qcells 355W mono - Q.PEAK DUO G8+ 355Growatt40</t>
  </si>
  <si>
    <t>Qcells 355W mono - Q.PEAK DUO G8+ 355Growatt43</t>
  </si>
  <si>
    <t>Qcells 355W mono - Q.PEAK DUO G8+ 355Growatt44</t>
  </si>
  <si>
    <t>Qcells 355W mono - Q.PEAK DUO G8+ 355Growatt45</t>
  </si>
  <si>
    <t>Qcells 355W mono - Q.PEAK DUO G8+ 355Growatt46</t>
  </si>
  <si>
    <t>Qcells 355W mono - Q.PEAK DUO G8+ 355Growatt47</t>
  </si>
  <si>
    <t>Qcells 355W mono - Q.PEAK DUO G8+ 355Growatt48</t>
  </si>
  <si>
    <t>Qcells 355W mono - Q.PEAK DUO G8+ 355Growatt49</t>
  </si>
  <si>
    <t>Qcells 355W mono - Q.PEAK DUO G8+ 355Growatt50</t>
  </si>
  <si>
    <t>Qcells 355W mono - Q.PEAK DUO G8+ 355Growatt51</t>
  </si>
  <si>
    <t>Qcells 355W mono - Q.PEAK DUO G8+ 355Growatt52</t>
  </si>
  <si>
    <t>Qcells 355W mono - Q.PEAK DUO G8+ 355Growatt53</t>
  </si>
  <si>
    <t>Qcells 355W mono - Q.PEAK DUO G8+ 355Growatt54</t>
  </si>
  <si>
    <t>Qcells 355W mono - Q.PEAK DUO G8+ 355Growatt55</t>
  </si>
  <si>
    <t>Qcells 355W mono - Q.PEAK DUO G8+ 355Growatt56</t>
  </si>
  <si>
    <t>Qcells 355W mono - Q.PEAK DUO G8+ 355Growatt57</t>
  </si>
  <si>
    <t>Qcells 355W mono - Q.PEAK DUO G8+ 355Growatt58</t>
  </si>
  <si>
    <t>Qcells 355W mono - Q.PEAK DUO G8+ 355Growatt59</t>
  </si>
  <si>
    <t>Qcells 355W mono - Q.PEAK DUO G8+ 355Growatt60</t>
  </si>
  <si>
    <t>Qcells 355W mono - Q.PEAK DUO G8+ 355Growatt61</t>
  </si>
  <si>
    <t>Qcells 355W mono - Q.PEAK DUO G8+ 355Growatt62</t>
  </si>
  <si>
    <t>Qcells 355W mono - Q.PEAK DUO G8+ 355Growatt63</t>
  </si>
  <si>
    <t>Qcells 355W mono - Q.PEAK DUO G8+ 355Growatt64</t>
  </si>
  <si>
    <t>Qcells 355W mono - Q.PEAK DUO G8+ 355Growatt65</t>
  </si>
  <si>
    <t>Qcells 355W mono - Q.PEAK DUO G8+ 355Growatt66</t>
  </si>
  <si>
    <t>Qcells 355W mono - Q.PEAK DUO G8+ 355Growatt67</t>
  </si>
  <si>
    <t>Qcells 355W mono - Q.PEAK DUO G8+ 355Growatt71</t>
  </si>
  <si>
    <t>Qcells 355W mono - Q.PEAK DUO G8+ 355Growatt72</t>
  </si>
  <si>
    <t>Qcells 355W mono - Q.PEAK DUO G8+ 355Growatt73</t>
  </si>
  <si>
    <t>Qcells 355W mono - Q.PEAK DUO G8+ 355Growatt74</t>
  </si>
  <si>
    <t>Qcells 355W mono - Q.PEAK DUO G8+ 355Growatt75</t>
  </si>
  <si>
    <t>Qcells 355W mono - Q.PEAK DUO G8+ 355Growatt76</t>
  </si>
  <si>
    <t>Qcells 355W mono - Q.PEAK DUO G8+ 355Growatt77</t>
  </si>
  <si>
    <t>Qcells 355W mono - Q.PEAK DUO G8+ 355Growatt78</t>
  </si>
  <si>
    <t>Qcells 355W mono - Q.PEAK DUO G8+ 355Growatt79</t>
  </si>
  <si>
    <t>Qcells 355W mono - Q.PEAK DUO G8+ 355Growatt80</t>
  </si>
  <si>
    <t>Qcells 355W mono - Q.PEAK DUO G8+ 355Growatt81</t>
  </si>
  <si>
    <t>Qcells 355W mono - Q.PEAK DUO G8+ 355Growatt82</t>
  </si>
  <si>
    <t>Qcells 355W mono - Q.PEAK DUO G8+ 355Growatt83</t>
  </si>
  <si>
    <t>Qcells 355W mono - Q.PEAK DUO G8+ 355Growatt84</t>
  </si>
  <si>
    <t>Qcells 355W mono - Q.PEAK DUO G8+ 355Growatt85</t>
  </si>
  <si>
    <t>Qcells 355W mono - Q.PEAK DUO G8+ 355Growatt86</t>
  </si>
  <si>
    <t>Qcells 355W mono - Q.PEAK DUO G8+ 355Growatt87</t>
  </si>
  <si>
    <t>Qcells 355W mono - Q.PEAK DUO G8+ 355Growatt88</t>
  </si>
  <si>
    <t>Qcells 355W mono - Q.PEAK DUO G8+ 355Growatt89</t>
  </si>
  <si>
    <t>Qcells 355W mono - Q.PEAK DUO G8+ 355Growatt90</t>
  </si>
  <si>
    <t>Qcells 355W mono - Q.PEAK DUO G8+ 355Growatt91</t>
  </si>
  <si>
    <t>Qcells 355W mono - Q.PEAK DUO G8+ 355Growatt92</t>
  </si>
  <si>
    <t>Qcells 355W mono - Q.PEAK DUO G8+ 355Growatt93</t>
  </si>
  <si>
    <t>Qcells 355W mono - Q.PEAK DUO G8+ 355Growatt94</t>
  </si>
  <si>
    <t>Qcells 355W mono - Q.PEAK DUO G8+ 355Growatt95</t>
  </si>
  <si>
    <t>Qcells 355W mono - Q.PEAK DUO G8+ 355Growatt96</t>
  </si>
  <si>
    <t>Qcells 355W mono - Q.PEAK DUO G8+ 355Growatt97</t>
  </si>
  <si>
    <t>Qcells 355W mono - Q.PEAK DUO G8+ 355Growatt98</t>
  </si>
  <si>
    <t>Qcells 355W mono - Q.PEAK DUO G8+ 355Growatt99</t>
  </si>
  <si>
    <t>Qcells 355W mono - Q.PEAK DUO G8+ 355Growatt100</t>
  </si>
  <si>
    <t>Qcells 355W mono - Q.PEAK DUO G8+ 355Growatt101</t>
  </si>
  <si>
    <t>Qcells 355W mono - Q.PEAK DUO G8+ 355Growatt102</t>
  </si>
  <si>
    <t>Qcells 355W mono - Q.PEAK DUO G8+ 355Growatt103</t>
  </si>
  <si>
    <t>Qcells 355W mono - Q.PEAK DUO G8+ 355Growatt104</t>
  </si>
  <si>
    <t>Qcells 355W mono - Q.PEAK DUO G8+ 355Growatt105</t>
  </si>
  <si>
    <t>Qcells 355W mono - Q.PEAK DUO G8+ 355Growatt106</t>
  </si>
  <si>
    <t>Qcells 355W mono - Q.PEAK DUO G8+ 355Growatt107</t>
  </si>
  <si>
    <t>Qcells 355W mono - Q.PEAK DUO G8+ 355Growatt108</t>
  </si>
  <si>
    <t>Qcells 355W mono - Q.PEAK DUO G8+ 355Growatt109</t>
  </si>
  <si>
    <t>Qcells 355W mono - Q.PEAK DUO G8+ 355Growatt110</t>
  </si>
  <si>
    <t>Qcells 355W mono - Q.PEAK DUO G8+ 355Growatt111</t>
  </si>
  <si>
    <t>Qcells 355W mono - Q.PEAK DUO G8+ 355Growatt112</t>
  </si>
  <si>
    <t>Qcells 355W mono - Q.PEAK DUO G8+ 355Growatt113</t>
  </si>
  <si>
    <t>Qcells 355W mono - Q.PEAK DUO G8+ 355Growatt114</t>
  </si>
  <si>
    <t>Qcells 355W mono - Q.PEAK DUO G8+ 355Growatt115</t>
  </si>
  <si>
    <t>Qcells 355W mono - Q.PEAK DUO G8+ 355Growatt116</t>
  </si>
  <si>
    <t>Qcells 355W mono - Q.PEAK DUO G8+ 355Growatt117</t>
  </si>
  <si>
    <t>Qcells 355W mono - Q.PEAK DUO G8+ 355Growatt118</t>
  </si>
  <si>
    <t>Qcells 355W mono - Q.PEAK DUO G8+ 355Growatt119</t>
  </si>
  <si>
    <t>Qcells 355W mono - Q.PEAK DUO G8+ 355Growatt120</t>
  </si>
  <si>
    <t>Qcells 355W mono - Q.PEAK DUO G8+ 355Growatt121</t>
  </si>
  <si>
    <t>Qcells 355W mono - Q.PEAK DUO G8+ 355Growatt122</t>
  </si>
  <si>
    <t>Qcells 355W mono - Q.PEAK DUO G8+ 355Growatt123</t>
  </si>
  <si>
    <t>Qcells 355W mono - Q.PEAK DUO G8+ 355Growatt124</t>
  </si>
  <si>
    <t>Qcells 355W mono - Q.PEAK DUO G8+ 355Growatt125</t>
  </si>
  <si>
    <t>Qcells 355W mono - Q.PEAK DUO G8+ 355Growatt126</t>
  </si>
  <si>
    <t>Qcells 355W mono - Q.PEAK DUO G8+ 355Growatt127</t>
  </si>
  <si>
    <t>Qcells 355W mono - Q.PEAK DUO G8+ 355Growatt128</t>
  </si>
  <si>
    <t>Qcells 355W mono - Q.PEAK DUO G8+ 355Growatt129</t>
  </si>
  <si>
    <t>Qcells 355W mono - Q.PEAK DUO G8+ 355Growatt130</t>
  </si>
  <si>
    <t>Qcells 355W mono - Q.PEAK DUO G8+ 355Growatt131</t>
  </si>
  <si>
    <t>Qcells 355W mono - Q.PEAK DUO G8+ 355Growatt132</t>
  </si>
  <si>
    <t>Qcells 355W mono - Q.PEAK DUO G8+ 355Growatt133</t>
  </si>
  <si>
    <t>Qcells 355W mono - Q.PEAK DUO G8+ 355Growatt134</t>
  </si>
  <si>
    <t>Qcells 355W mono - Q.PEAK DUO G8+ 355Growatt135</t>
  </si>
  <si>
    <t>Qcells 355W mono - Q.PEAK DUO G8+ 355Growatt136</t>
  </si>
  <si>
    <t>Qcells 355W mono - Q.PEAK DUO G8+ 355Growatt137</t>
  </si>
  <si>
    <t>Qcells 355W mono - Q.PEAK DUO G8+ 355Growatt138</t>
  </si>
  <si>
    <t>Qcells 355W mono - Q.PEAK DUO G8+ 355Growatt139</t>
  </si>
  <si>
    <t>Qcells 355W mono - Q.PEAK DUO G8+ 355Growatt140</t>
  </si>
  <si>
    <t>Qcells 355W mono - Q.PEAK DUO G8+ 355Fronius10</t>
  </si>
  <si>
    <t>Qcells 355W mono - Q.PEAK DUO G8+ 355Fronius11</t>
  </si>
  <si>
    <t>Qcells 355W mono - Q.PEAK DUO G8+ 355Fronius12</t>
  </si>
  <si>
    <t>Qcells 355W mono - Q.PEAK DUO G8+ 355Fronius13</t>
  </si>
  <si>
    <t>Qcells 355W mono - Q.PEAK DUO G8+ 355Fronius14</t>
  </si>
  <si>
    <t>Qcells 355W mono - Q.PEAK DUO G8+ 355Fronius15</t>
  </si>
  <si>
    <t>Qcells 355W mono - Q.PEAK DUO G8+ 355Fronius16</t>
  </si>
  <si>
    <t>Qcells 355W mono - Q.PEAK DUO G8+ 355Fronius17</t>
  </si>
  <si>
    <t>Qcells 355W mono - Q.PEAK DUO G8+ 355Fronius18</t>
  </si>
  <si>
    <t>Qcells 355W mono - Q.PEAK DUO G8+ 355Fronius19</t>
  </si>
  <si>
    <t>Qcells 355W mono - Q.PEAK DUO G8+ 355Fronius20</t>
  </si>
  <si>
    <t>Qcells 355W mono - Q.PEAK DUO G8+ 355Fronius21</t>
  </si>
  <si>
    <t>Qcells 355W mono - Q.PEAK DUO G8+ 355Fronius22</t>
  </si>
  <si>
    <t>Qcells 355W mono - Q.PEAK DUO G8+ 355Fronius23</t>
  </si>
  <si>
    <t>Qcells 355W mono - Q.PEAK DUO G8+ 355Fronius24</t>
  </si>
  <si>
    <t>Qcells 355W mono - Q.PEAK DUO G8+ 355Fronius25</t>
  </si>
  <si>
    <t>Qcells 355W mono - Q.PEAK DUO G8+ 355Fronius26</t>
  </si>
  <si>
    <t>Qcells 355W mono - Q.PEAK DUO G8+ 355Fronius27</t>
  </si>
  <si>
    <t>Qcells 355W mono - Q.PEAK DUO G8+ 355Fronius28</t>
  </si>
  <si>
    <t>Qcells 355W mono - Q.PEAK DUO G8+ 355Fronius29</t>
  </si>
  <si>
    <t>Qcells 355W mono - Q.PEAK DUO G8+ 355Fronius30</t>
  </si>
  <si>
    <t>Qcells 355W mono - Q.PEAK DUO G8+ 355Fronius31</t>
  </si>
  <si>
    <t>Qcells 355W mono - Q.PEAK DUO G8+ 355Fronius32</t>
  </si>
  <si>
    <t>Qcells 355W mono - Q.PEAK DUO G8+ 355Fronius33</t>
  </si>
  <si>
    <t>Qcells 355W mono - Q.PEAK DUO G8+ 355Fronius34</t>
  </si>
  <si>
    <t>Qcells 355W mono - Q.PEAK DUO G8+ 355Fronius35</t>
  </si>
  <si>
    <t>Qcells 355W mono - Q.PEAK DUO G8+ 355Fronius36</t>
  </si>
  <si>
    <t>Qcells 355W mono - Q.PEAK DUO G8+ 355Fronius37</t>
  </si>
  <si>
    <t>Qcells 355W mono - Q.PEAK DUO G8+ 355Fronius38</t>
  </si>
  <si>
    <t>Qcells 355W mono - Q.PEAK DUO G8+ 355Fronius39</t>
  </si>
  <si>
    <t>Qcells 355W mono - Q.PEAK DUO G8+ 355Fronius40</t>
  </si>
  <si>
    <t>Qcells 355W mono - Q.PEAK DUO G8+ 355Fronius41</t>
  </si>
  <si>
    <t>Qcells 355W mono - Q.PEAK DUO G8+ 355Fronius42</t>
  </si>
  <si>
    <t>Qcells 355W mono - Q.PEAK DUO G8+ 355Fronius43</t>
  </si>
  <si>
    <t>Qcells 355W mono - Q.PEAK DUO G8+ 355Fronius44</t>
  </si>
  <si>
    <t>Qcells 355W mono - Q.PEAK DUO G8+ 355Fronius45</t>
  </si>
  <si>
    <t>Qcells 355W mono - Q.PEAK DUO G8+ 355Fronius46</t>
  </si>
  <si>
    <t>Qcells 355W mono - Q.PEAK DUO G8+ 355Fronius47</t>
  </si>
  <si>
    <t>Qcells 355W mono - Q.PEAK DUO G8+ 355Fronius48</t>
  </si>
  <si>
    <t>Qcells 355W mono - Q.PEAK DUO G8+ 355Fronius49</t>
  </si>
  <si>
    <t>Qcells 355W mono - Q.PEAK DUO G8+ 355Fronius50</t>
  </si>
  <si>
    <t>Qcells 355W mono - Q.PEAK DUO G8+ 355Fronius51</t>
  </si>
  <si>
    <t>Qcells 355W mono - Q.PEAK DUO G8+ 355Fronius52</t>
  </si>
  <si>
    <t>Qcells 355W mono - Q.PEAK DUO G8+ 355Fronius53</t>
  </si>
  <si>
    <t>Qcells 355W mono - Q.PEAK DUO G8+ 355Fronius54</t>
  </si>
  <si>
    <t>Qcells 355W mono - Q.PEAK DUO G8+ 355Fronius55</t>
  </si>
  <si>
    <t>Qcells 355W mono - Q.PEAK DUO G8+ 355Fronius56</t>
  </si>
  <si>
    <t>Qcells 355W mono - Q.PEAK DUO G8+ 355Fronius57</t>
  </si>
  <si>
    <t>Qcells 355W mono - Q.PEAK DUO G8+ 355Fronius58</t>
  </si>
  <si>
    <t>Qcells 355W mono - Q.PEAK DUO G8+ 355Fronius59</t>
  </si>
  <si>
    <t>Qcells 355W mono - Q.PEAK DUO G8+ 355Fronius60</t>
  </si>
  <si>
    <t>Qcells 355W mono - Q.PEAK DUO G8+ 355Fronius61</t>
  </si>
  <si>
    <t>Qcells 355W mono - Q.PEAK DUO G8+ 355Fronius62</t>
  </si>
  <si>
    <t>Qcells 355W mono - Q.PEAK DUO G8+ 355Fronius63</t>
  </si>
  <si>
    <t>Qcells 355W mono - Q.PEAK DUO G8+ 355Fronius64</t>
  </si>
  <si>
    <t>Qcells 355W mono - Q.PEAK DUO G8+ 355Fronius65</t>
  </si>
  <si>
    <t>Qcells 355W mono - Q.PEAK DUO G8+ 355Fronius66</t>
  </si>
  <si>
    <t>Qcells 355W mono - Q.PEAK DUO G8+ 355Fronius67</t>
  </si>
  <si>
    <t>Qcells 355W mono - Q.PEAK DUO G8+ 355Fronius68</t>
  </si>
  <si>
    <t>Qcells 355W mono - Q.PEAK DUO G8+ 355Fronius69</t>
  </si>
  <si>
    <t>Qcells 355W mono - Q.PEAK DUO G8+ 355Fronius70</t>
  </si>
  <si>
    <t>Qcells 355W mono - Q.PEAK DUO G8+ 355Fronius71</t>
  </si>
  <si>
    <t>Qcells 355W mono - Q.PEAK DUO G8+ 355Fronius72</t>
  </si>
  <si>
    <t>Qcells 355W mono - Q.PEAK DUO G8+ 355Fronius73</t>
  </si>
  <si>
    <t>Qcells 355W mono - Q.PEAK DUO G8+ 355Fronius74</t>
  </si>
  <si>
    <t>Qcells 355W mono - Q.PEAK DUO G8+ 355Fronius75</t>
  </si>
  <si>
    <t>Qcells 355W mono - Q.PEAK DUO G8+ 355Fronius76</t>
  </si>
  <si>
    <t>Qcells 355W mono - Q.PEAK DUO G8+ 355Fronius77</t>
  </si>
  <si>
    <t>Qcells 355W mono - Q.PEAK DUO G8+ 355Fronius78</t>
  </si>
  <si>
    <t>Qcells 355W mono - Q.PEAK DUO G8+ 355Fronius79</t>
  </si>
  <si>
    <t>Qcells 355W mono - Q.PEAK DUO G8+ 355Fronius80</t>
  </si>
  <si>
    <t>Qcells 355W mono - Q.PEAK DUO G8+ 355Fronius81</t>
  </si>
  <si>
    <t>Qcells 355W mono - Q.PEAK DUO G8+ 355Fronius82</t>
  </si>
  <si>
    <t>Qcells 355W mono - Q.PEAK DUO G8+ 355Fronius83</t>
  </si>
  <si>
    <t>Qcells 355W mono - Q.PEAK DUO G8+ 355Fronius84</t>
  </si>
  <si>
    <t>Qcells 355W mono - Q.PEAK DUO G8+ 355Fronius85</t>
  </si>
  <si>
    <t>Qcells 355W mono - Q.PEAK DUO G8+ 355Fronius86</t>
  </si>
  <si>
    <t>Qcells 355W mono - Q.PEAK DUO G8+ 355Fronius87</t>
  </si>
  <si>
    <t>Qcells 355W mono - Q.PEAK DUO G8+ 355Fronius88</t>
  </si>
  <si>
    <t>Qcells 355W mono - Q.PEAK DUO G8+ 355Fronius89</t>
  </si>
  <si>
    <t>Qcells 355W mono - Q.PEAK DUO G8+ 355Fronius90</t>
  </si>
  <si>
    <t>Qcells 355W mono - Q.PEAK DUO G8+ 355Fronius91</t>
  </si>
  <si>
    <t>Qcells 355W mono - Q.PEAK DUO G8+ 355Fronius92</t>
  </si>
  <si>
    <t>Qcells 355W mono - Q.PEAK DUO G8+ 355Fronius93</t>
  </si>
  <si>
    <t>Qcells 355W mono - Q.PEAK DUO G8+ 355Fronius94</t>
  </si>
  <si>
    <t>Qcells 355W mono - Q.PEAK DUO G8+ 355Fronius95</t>
  </si>
  <si>
    <t>Qcells 355W mono - Q.PEAK DUO G8+ 355Fronius96</t>
  </si>
  <si>
    <t>Qcells 355W mono - Q.PEAK DUO G8+ 355Fronius97</t>
  </si>
  <si>
    <t>Qcells 355W mono - Q.PEAK DUO G8+ 355Fronius98</t>
  </si>
  <si>
    <t>Qcells 355W mono - Q.PEAK DUO G8+ 355Fronius99</t>
  </si>
  <si>
    <t>Qcells 355W mono - Q.PEAK DUO G8+ 355Fronius100</t>
  </si>
  <si>
    <t>Qcells 355W mono - Q.PEAK DUO G8+ 355Fronius101</t>
  </si>
  <si>
    <t>Qcells 355W mono - Q.PEAK DUO G8+ 355Fronius102</t>
  </si>
  <si>
    <t>Qcells 355W mono - Q.PEAK DUO G8+ 355Fronius103</t>
  </si>
  <si>
    <t>Qcells 355W mono - Q.PEAK DUO G8+ 355Fronius104</t>
  </si>
  <si>
    <t>Qcells 355W mono - Q.PEAK DUO G8+ 355Fronius105</t>
  </si>
  <si>
    <t>Qcells 355W mono - Q.PEAK DUO G8+ 355Fronius106</t>
  </si>
  <si>
    <t>Qcells 355W mono - Q.PEAK DUO G8+ 355Fronius107</t>
  </si>
  <si>
    <t>Qcells 355W mono - Q.PEAK DUO G8+ 355Fronius108</t>
  </si>
  <si>
    <t>Qcells 355W mono - Q.PEAK DUO G8+ 355Fronius109</t>
  </si>
  <si>
    <t>Qcells 355W mono - Q.PEAK DUO G8+ 355Fronius110</t>
  </si>
  <si>
    <t>Qcells 355W mono - Q.PEAK DUO G8+ 355Fronius111</t>
  </si>
  <si>
    <t>Qcells 355W mono - Q.PEAK DUO G8+ 355Fronius112</t>
  </si>
  <si>
    <t>Qcells 355W mono - Q.PEAK DUO G8+ 355Fronius113</t>
  </si>
  <si>
    <t>Qcells 355W mono - Q.PEAK DUO G8+ 355Fronius114</t>
  </si>
  <si>
    <t>Qcells 355W mono - Q.PEAK DUO G8+ 355Fronius115</t>
  </si>
  <si>
    <t>Qcells 355W mono - Q.PEAK DUO G8+ 355Fronius116</t>
  </si>
  <si>
    <t>Qcells 355W mono - Q.PEAK DUO G8+ 355Fronius117</t>
  </si>
  <si>
    <t>Qcells 355W mono - Q.PEAK DUO G8+ 355Fronius118</t>
  </si>
  <si>
    <t>Qcells 355W mono - Q.PEAK DUO G8+ 355Fronius119</t>
  </si>
  <si>
    <t>Qcells 355W mono - Q.PEAK DUO G8+ 355Fronius120</t>
  </si>
  <si>
    <t>Qcells 355W mono - Q.PEAK DUO G8+ 355Fronius121</t>
  </si>
  <si>
    <t>Qcells 355W mono - Q.PEAK DUO G8+ 355Fronius122</t>
  </si>
  <si>
    <t>Qcells 355W mono - Q.PEAK DUO G8+ 355Fronius123</t>
  </si>
  <si>
    <t>Qcells 355W mono - Q.PEAK DUO G8+ 355Fronius124</t>
  </si>
  <si>
    <t>Qcells 355W mono - Q.PEAK DUO G8+ 355Fronius125</t>
  </si>
  <si>
    <t>Qcells 355W mono - Q.PEAK DUO G8+ 355Fronius126</t>
  </si>
  <si>
    <t>Qcells 355W mono - Q.PEAK DUO G8+ 355Fronius127</t>
  </si>
  <si>
    <t>Qcells 355W mono - Q.PEAK DUO G8+ 355Fronius128</t>
  </si>
  <si>
    <t>Qcells 355W mono - Q.PEAK DUO G8+ 355Fronius129</t>
  </si>
  <si>
    <t>Qcells 355W mono - Q.PEAK DUO G8+ 355Fronius130</t>
  </si>
  <si>
    <t>Qcells 355W mono - Q.PEAK DUO G8+ 355Fronius131</t>
  </si>
  <si>
    <t>Qcells 355W mono - Q.PEAK DUO G8+ 355Fronius132</t>
  </si>
  <si>
    <t>Qcells 355W mono - Q.PEAK DUO G8+ 355Fronius133</t>
  </si>
  <si>
    <t>Qcells 355W mono - Q.PEAK DUO G8+ 355Fronius134</t>
  </si>
  <si>
    <t>Qcells 355W mono - Q.PEAK DUO G8+ 355Fronius135</t>
  </si>
  <si>
    <t>Qcells 355W mono - Q.PEAK DUO G8+ 355Fronius136</t>
  </si>
  <si>
    <t>Qcells 355W mono - Q.PEAK DUO G8+ 355Fronius137</t>
  </si>
  <si>
    <t>Qcells 355W mono - Q.PEAK DUO G8+ 355Fronius138</t>
  </si>
  <si>
    <t>Qcells 355W mono - Q.PEAK DUO G8+ 355Fronius139</t>
  </si>
  <si>
    <t>Qcells 355W mono - Q.PEAK DUO G8+ 355Fronius140</t>
  </si>
  <si>
    <t>Qcells 355W mono - Q.PEAK DUO G8+ 355SolarEdge14</t>
  </si>
  <si>
    <t>Qcells 355W mono - Q.PEAK DUO G8+ 355SolarEdge15</t>
  </si>
  <si>
    <t>Qcells 355W mono - Q.PEAK DUO G8+ 355SolarEdge16</t>
  </si>
  <si>
    <t>Qcells 355W mono - Q.PEAK DUO G8+ 355SolarEdge17</t>
  </si>
  <si>
    <t>Qcells 355W mono - Q.PEAK DUO G8+ 355SolarEdge18</t>
  </si>
  <si>
    <t>Qcells 355W mono - Q.PEAK DUO G8+ 355SolarEdge19</t>
  </si>
  <si>
    <t>Qcells 355W mono - Q.PEAK DUO G8+ 355SolarEdge20</t>
  </si>
  <si>
    <t>Qcells 355W mono - Q.PEAK DUO G8+ 355SolarEdge21</t>
  </si>
  <si>
    <t>Qcells 355W mono - Q.PEAK DUO G8+ 355SolarEdge22</t>
  </si>
  <si>
    <t>Qcells 355W mono - Q.PEAK DUO G8+ 355SolarEdge23</t>
  </si>
  <si>
    <t>Qcells 355W mono - Q.PEAK DUO G8+ 355SolarEdge24</t>
  </si>
  <si>
    <t>Qcells 355W mono - Q.PEAK DUO G8+ 355SolarEdge25</t>
  </si>
  <si>
    <t>Qcells 355W mono - Q.PEAK DUO G8+ 355SolarEdge26</t>
  </si>
  <si>
    <t>Qcells 355W mono - Q.PEAK DUO G8+ 355SolarEdge27</t>
  </si>
  <si>
    <t>Qcells 355W mono - Q.PEAK DUO G8+ 355SolarEdge28</t>
  </si>
  <si>
    <t>Qcells 355W mono - Q.PEAK DUO G8+ 355SolarEdge29</t>
  </si>
  <si>
    <t>Qcells 355W mono - Q.PEAK DUO G8+ 355SolarEdge30</t>
  </si>
  <si>
    <t>Qcells 355W mono - Q.PEAK DUO G8+ 355SolarEdge31</t>
  </si>
  <si>
    <t>Qcells 355W mono - Q.PEAK DUO G8+ 355SolarEdge32</t>
  </si>
  <si>
    <t>Qcells 355W mono - Q.PEAK DUO G8+ 355SolarEdge33</t>
  </si>
  <si>
    <t>Qcells 355W mono - Q.PEAK DUO G8+ 355SolarEdge34</t>
  </si>
  <si>
    <t>Qcells 355W mono - Q.PEAK DUO G8+ 355SolarEdge35</t>
  </si>
  <si>
    <t>Qcells 355W mono - Q.PEAK DUO G8+ 355SolarEdge36</t>
  </si>
  <si>
    <t>Qcells 355W mono - Q.PEAK DUO G8+ 355SolarEdge37</t>
  </si>
  <si>
    <t>Qcells 355W mono - Q.PEAK DUO G8+ 355SolarEdge38</t>
  </si>
  <si>
    <t>Qcells 355W mono - Q.PEAK DUO G8+ 355SolarEdge39</t>
  </si>
  <si>
    <t>Qcells 355W mono - Q.PEAK DUO G8+ 355SolarEdge40</t>
  </si>
  <si>
    <t>Qcells 355W mono - Q.PEAK DUO G8+ 355SolarEdge41</t>
  </si>
  <si>
    <t>Qcells 355W mono - Q.PEAK DUO G8+ 355SolarEdge42</t>
  </si>
  <si>
    <t>Qcells 355W mono - Q.PEAK DUO G8+ 355SolarEdge43</t>
  </si>
  <si>
    <t>Qcells 355W mono - Q.PEAK DUO G8+ 355SolarEdge44</t>
  </si>
  <si>
    <t>Qcells 355W mono - Q.PEAK DUO G8+ 355SolarEdge45</t>
  </si>
  <si>
    <t>Qcells 355W mono - Q.PEAK DUO G8+ 355SolarEdge46</t>
  </si>
  <si>
    <t>Qcells 355W mono - Q.PEAK DUO G8+ 355SolarEdge47</t>
  </si>
  <si>
    <t>Qcells 355W mono - Q.PEAK DUO G8+ 355SolarEdge48</t>
  </si>
  <si>
    <t>Qcells 355W mono - Q.PEAK DUO G8+ 355SolarEdge49</t>
  </si>
  <si>
    <t>Qcells 355W mono - Q.PEAK DUO G8+ 355SolarEdge50</t>
  </si>
  <si>
    <t>Qcells 355W mono - Q.PEAK DUO G8+ 355SolarEdge51</t>
  </si>
  <si>
    <t>Qcells 355W mono - Q.PEAK DUO G8+ 355SolarEdge52</t>
  </si>
  <si>
    <t>Qcells 355W mono - Q.PEAK DUO G8+ 355SolarEdge53</t>
  </si>
  <si>
    <t>Qcells 355W mono - Q.PEAK DUO G8+ 355SolarEdge54</t>
  </si>
  <si>
    <t>Qcells 355W mono - Q.PEAK DUO G8+ 355SolarEdge55</t>
  </si>
  <si>
    <t>Qcells 355W mono - Q.PEAK DUO G8+ 355SolarEdge56</t>
  </si>
  <si>
    <t>Qcells 355W mono - Q.PEAK DUO G8+ 355SolarEdge57</t>
  </si>
  <si>
    <t>Qcells 355W mono - Q.PEAK DUO G8+ 355SolarEdge58</t>
  </si>
  <si>
    <t>Qcells 355W mono - Q.PEAK DUO G8+ 355SolarEdge59</t>
  </si>
  <si>
    <t>Qcells 355W mono - Q.PEAK DUO G8+ 355SolarEdge60</t>
  </si>
  <si>
    <t>Qcells 355W mono - Q.PEAK DUO G8+ 355SolarEdge61</t>
  </si>
  <si>
    <t>Qcells 355W mono - Q.PEAK DUO G8+ 355SolarEdge62</t>
  </si>
  <si>
    <t>Qcells 355W mono - Q.PEAK DUO G8+ 355SolarEdge63</t>
  </si>
  <si>
    <t>Qcells 355W mono - Q.PEAK DUO G8+ 355SolarEdge64</t>
  </si>
  <si>
    <t>Qcells 355W mono - Q.PEAK DUO G8+ 355SolarEdge65</t>
  </si>
  <si>
    <t>Qcells 355W mono - Q.PEAK DUO G8+ 355SolarEdge66</t>
  </si>
  <si>
    <t>Qcells 355W mono - Q.PEAK DUO G8+ 355SolarEdge67</t>
  </si>
  <si>
    <t>Qcells 355W mono - Q.PEAK DUO G8+ 355SolarEdge68</t>
  </si>
  <si>
    <t>Qcells 355W mono - Q.PEAK DUO G8+ 355SolarEdge69</t>
  </si>
  <si>
    <t>Qcells 355W mono - Q.PEAK DUO G8+ 355SolarEdge70</t>
  </si>
  <si>
    <t>Qcells 355W mono - Q.PEAK DUO G8+ 355SolarEdge71</t>
  </si>
  <si>
    <t>Qcells 355W mono - Q.PEAK DUO G8+ 355SolarEdge72</t>
  </si>
  <si>
    <t>Qcells 355W mono - Q.PEAK DUO G8+ 355SolarEdge73</t>
  </si>
  <si>
    <t>Qcells 355W mono - Q.PEAK DUO G8+ 355SolarEdge74</t>
  </si>
  <si>
    <t>Qcells 355W mono - Q.PEAK DUO G8+ 355SolarEdge75</t>
  </si>
  <si>
    <t>Qcells 355W mono - Q.PEAK DUO G8+ 355SolarEdge76</t>
  </si>
  <si>
    <t>Qcells 355W mono - Q.PEAK DUO G8+ 355SolarEdge77</t>
  </si>
  <si>
    <t>Qcells 355W mono - Q.PEAK DUO G8+ 355SolarEdge78</t>
  </si>
  <si>
    <t>Qcells 355W mono - Q.PEAK DUO G8+ 355SolarEdge79</t>
  </si>
  <si>
    <t>Qcells 355W mono - Q.PEAK DUO G8+ 355SolarEdge80</t>
  </si>
  <si>
    <t>Qcells 355W mono - Q.PEAK DUO G8+ 355SolarEdge81</t>
  </si>
  <si>
    <t>Qcells 355W mono - Q.PEAK DUO G8+ 355SolarEdge82</t>
  </si>
  <si>
    <t>Qcells 355W mono - Q.PEAK DUO G8+ 355SolarEdge83</t>
  </si>
  <si>
    <t>Qcells 355W mono - Q.PEAK DUO G8+ 355SolarEdge84</t>
  </si>
  <si>
    <t>Qcells 355W mono - Q.PEAK DUO G8+ 355SolarEdge85</t>
  </si>
  <si>
    <t>Qcells 355W mono - Q.PEAK DUO G8+ 355SolarEdge86</t>
  </si>
  <si>
    <t>Qcells 355W mono - Q.PEAK DUO G8+ 355SolarEdge87</t>
  </si>
  <si>
    <t>Qcells 355W mono - Q.PEAK DUO G8+ 355SolarEdge88</t>
  </si>
  <si>
    <t>Qcells 355W mono - Q.PEAK DUO G8+ 355SolarEdge89</t>
  </si>
  <si>
    <t>Qcells 355W mono - Q.PEAK DUO G8+ 355SolarEdge90</t>
  </si>
  <si>
    <t>Qcells 355W mono - Q.PEAK DUO G8+ 355SolarEdge91</t>
  </si>
  <si>
    <t>Qcells 355W mono - Q.PEAK DUO G8+ 355SolarEdge92</t>
  </si>
  <si>
    <t>Qcells 355W mono - Q.PEAK DUO G8+ 355SolarEdge93</t>
  </si>
  <si>
    <t>Qcells 355W mono - Q.PEAK DUO G8+ 355SolarEdge94</t>
  </si>
  <si>
    <t>Qcells 355W mono - Q.PEAK DUO G8+ 355SolarEdge95</t>
  </si>
  <si>
    <t>Qcells 355W mono - Q.PEAK DUO G8+ 355SolarEdge96</t>
  </si>
  <si>
    <t>Qcells 355W mono - Q.PEAK DUO G8+ 355SolarEdge97</t>
  </si>
  <si>
    <t>Qcells 355W mono - Q.PEAK DUO G8+ 355SolarEdge98</t>
  </si>
  <si>
    <t>Qcells 355W mono - Q.PEAK DUO G8+ 355SolarEdge99</t>
  </si>
  <si>
    <t>Qcells 355W mono - Q.PEAK DUO G8+ 355SolarEdge100</t>
  </si>
  <si>
    <t>Qcells 355W mono - Q.PEAK DUO G8+ 355SolarEdge101</t>
  </si>
  <si>
    <t>Qcells 355W mono - Q.PEAK DUO G8+ 355SolarEdge102</t>
  </si>
  <si>
    <t>Qcells 355W mono - Q.PEAK DUO G8+ 355SolarEdge103</t>
  </si>
  <si>
    <t>Qcells 355W mono - Q.PEAK DUO G8+ 355SolarEdge104</t>
  </si>
  <si>
    <t>Qcells 355W mono - Q.PEAK DUO G8+ 355SolarEdge105</t>
  </si>
  <si>
    <t>Qcells 355W mono - Q.PEAK DUO G8+ 355SolarEdge106</t>
  </si>
  <si>
    <t>Qcells 355W mono - Q.PEAK DUO G8+ 355SolarEdge107</t>
  </si>
  <si>
    <t>Qcells 355W mono - Q.PEAK DUO G8+ 355SolarEdge108</t>
  </si>
  <si>
    <t>Qcells 355W mono - Q.PEAK DUO G8+ 355SolarEdge109</t>
  </si>
  <si>
    <t>Qcells 355W mono - Q.PEAK DUO G8+ 355SolarEdge110</t>
  </si>
  <si>
    <t>Qcells 355W mono - Q.PEAK DUO G8+ 355SolarEdge111</t>
  </si>
  <si>
    <t>Qcells 355W mono - Q.PEAK DUO G8+ 355SolarEdge112</t>
  </si>
  <si>
    <t>Qcells 355W mono - Q.PEAK DUO G8+ 355SolarEdge113</t>
  </si>
  <si>
    <t>Qcells 355W mono - Q.PEAK DUO G8+ 355SolarEdge114</t>
  </si>
  <si>
    <t>Qcells 355W mono - Q.PEAK DUO G8+ 355SolarEdge115</t>
  </si>
  <si>
    <t>Qcells 355W mono - Q.PEAK DUO G8+ 355SolarEdge116</t>
  </si>
  <si>
    <t>Qcells 355W mono - Q.PEAK DUO G8+ 355SolarEdge117</t>
  </si>
  <si>
    <t>Qcells 355W mono - Q.PEAK DUO G8+ 355SolarEdge118</t>
  </si>
  <si>
    <t>Qcells 355W mono - Q.PEAK DUO G8+ 355SolarEdge119</t>
  </si>
  <si>
    <t>Qcells 355W mono - Q.PEAK DUO G8+ 355SolarEdge120</t>
  </si>
  <si>
    <t>Qcells 355W mono - Q.PEAK DUO G8+ 355SolarEdge121</t>
  </si>
  <si>
    <t>Qcells 355W mono - Q.PEAK DUO G8+ 355SolarEdge122</t>
  </si>
  <si>
    <t>Qcells 355W mono - Q.PEAK DUO G8+ 355SolarEdge123</t>
  </si>
  <si>
    <t>Qcells 355W mono - Q.PEAK DUO G8+ 355SolarEdge124</t>
  </si>
  <si>
    <t>Qcells 355W mono - Q.PEAK DUO G8+ 355SolarEdge125</t>
  </si>
  <si>
    <t>Qcells 355W mono - Q.PEAK DUO G8+ 355SolarEdge126</t>
  </si>
  <si>
    <t>Qcells 355W mono - Q.PEAK DUO G8+ 355SolarEdge127</t>
  </si>
  <si>
    <t>Qcells 355W mono - Q.PEAK DUO G8+ 355SolarEdge128</t>
  </si>
  <si>
    <t>Qcells 355W mono - Q.PEAK DUO G8+ 355SolarEdge129</t>
  </si>
  <si>
    <t>Qcells 355W mono - Q.PEAK DUO G8+ 355SolarEdge130</t>
  </si>
  <si>
    <t>Qcells 355W mono - Q.PEAK DUO G8+ 355SolarEdge131</t>
  </si>
  <si>
    <t>Qcells 355W mono - Q.PEAK DUO G8+ 355SolarEdge132</t>
  </si>
  <si>
    <t>Qcells 355W mono - Q.PEAK DUO G8+ 355SolarEdge133</t>
  </si>
  <si>
    <t>Qcells 355W mono - Q.PEAK DUO G8+ 355SolarEdge134</t>
  </si>
  <si>
    <t>Qcells 355W mono - Q.PEAK DUO G8+ 355SolarEdge135</t>
  </si>
  <si>
    <t>Qcells 355W mono - Q.PEAK DUO G8+ 355SolarEdge136</t>
  </si>
  <si>
    <t>Qcells 355W mono - Q.PEAK DUO G8+ 355SolarEdge137</t>
  </si>
  <si>
    <t>Qcells 355W mono - Q.PEAK DUO G8+ 355SolarEdge138</t>
  </si>
  <si>
    <t>Qcells 355W mono - Q.PEAK DUO G8+ 355SolarEdge139</t>
  </si>
  <si>
    <t>Qcells 355W mono - Q.PEAK DUO G8+ 355SolarEdge140</t>
  </si>
  <si>
    <t>19,8 %</t>
  </si>
  <si>
    <t>Qcells 330W mono - Q.PEAK DUO G5/G7 330</t>
  </si>
  <si>
    <t>Qcells 330W mono - Q.PEAK DUO G5/G7 330Growatt10</t>
  </si>
  <si>
    <t>Qcells 330W mono - Q.PEAK DUO G5/G7 330Growatt13</t>
  </si>
  <si>
    <t>Qcells 330W mono - Q.PEAK DUO G5/G7 330Growatt14</t>
  </si>
  <si>
    <t>Qcells 330W mono - Q.PEAK DUO G5/G7 330Growatt16</t>
  </si>
  <si>
    <t>Qcells 330W mono - Q.PEAK DUO G5/G7 330Growatt17</t>
  </si>
  <si>
    <t>Qcells 330W mono - Q.PEAK DUO G5/G7 330Growatt18</t>
  </si>
  <si>
    <t>Qcells 330W mono - Q.PEAK DUO G5/G7 330Growatt19</t>
  </si>
  <si>
    <t>Qcells 330W mono - Q.PEAK DUO G5/G7 330Growatt20</t>
  </si>
  <si>
    <t>Qcells 330W mono - Q.PEAK DUO G5/G7 330Growatt21</t>
  </si>
  <si>
    <t>Qcells 330W mono - Q.PEAK DUO G5/G7 330Growatt22</t>
  </si>
  <si>
    <t>Qcells 330W mono - Q.PEAK DUO G5/G7 330Growatt23</t>
  </si>
  <si>
    <t>Qcells 330W mono - Q.PEAK DUO G5/G7 330Growatt24</t>
  </si>
  <si>
    <t>Qcells 330W mono - Q.PEAK DUO G5/G7 330Growatt25</t>
  </si>
  <si>
    <t>Qcells 330W mono - Q.PEAK DUO G5/G7 330Growatt26</t>
  </si>
  <si>
    <t>Qcells 330W mono - Q.PEAK DUO G5/G7 330Growatt27</t>
  </si>
  <si>
    <t>Qcells 330W mono - Q.PEAK DUO G5/G7 330Growatt28</t>
  </si>
  <si>
    <t>Qcells 330W mono - Q.PEAK DUO G5/G7 330Growatt29</t>
  </si>
  <si>
    <t>Qcells 330W mono - Q.PEAK DUO G5/G7 330Growatt30</t>
  </si>
  <si>
    <t>Qcells 330W mono - Q.PEAK DUO G5/G7 330Growatt31</t>
  </si>
  <si>
    <t>Qcells 330W mono - Q.PEAK DUO G5/G7 330Growatt32</t>
  </si>
  <si>
    <t>Qcells 330W mono - Q.PEAK DUO G5/G7 330Growatt33</t>
  </si>
  <si>
    <t>Qcells 330W mono - Q.PEAK DUO G5/G7 330Growatt34</t>
  </si>
  <si>
    <t>Qcells 330W mono - Q.PEAK DUO G5/G7 330Growatt35</t>
  </si>
  <si>
    <t>Qcells 330W mono - Q.PEAK DUO G5/G7 330Growatt36</t>
  </si>
  <si>
    <t>Qcells 330W mono - Q.PEAK DUO G5/G7 330Growatt37</t>
  </si>
  <si>
    <t>Qcells 330W mono - Q.PEAK DUO G5/G7 330Growatt38</t>
  </si>
  <si>
    <t>Qcells 330W mono - Q.PEAK DUO G5/G7 330Growatt39</t>
  </si>
  <si>
    <t>Qcells 330W mono - Q.PEAK DUO G5/G7 330Growatt40</t>
  </si>
  <si>
    <t>Qcells 330W mono - Q.PEAK DUO G5/G7 330Growatt41</t>
  </si>
  <si>
    <t>Qcells 330W mono - Q.PEAK DUO G5/G7 330Growatt42</t>
  </si>
  <si>
    <t>Qcells 330W mono - Q.PEAK DUO G5/G7 330Growatt43</t>
  </si>
  <si>
    <t>Qcells 330W mono - Q.PEAK DUO G5/G7 330Growatt46</t>
  </si>
  <si>
    <t>Qcells 330W mono - Q.PEAK DUO G5/G7 330Growatt47</t>
  </si>
  <si>
    <t>Qcells 330W mono - Q.PEAK DUO G5/G7 330Growatt48</t>
  </si>
  <si>
    <t>Qcells 330W mono - Q.PEAK DUO G5/G7 330Growatt49</t>
  </si>
  <si>
    <t>Qcells 330W mono - Q.PEAK DUO G5/G7 330Growatt50</t>
  </si>
  <si>
    <t>Qcells 330W mono - Q.PEAK DUO G5/G7 330Growatt51</t>
  </si>
  <si>
    <t>Qcells 330W mono - Q.PEAK DUO G5/G7 330Growatt52</t>
  </si>
  <si>
    <t>Qcells 330W mono - Q.PEAK DUO G5/G7 330Growatt53</t>
  </si>
  <si>
    <t>Qcells 330W mono - Q.PEAK DUO G5/G7 330Growatt54</t>
  </si>
  <si>
    <t>Qcells 330W mono - Q.PEAK DUO G5/G7 330Growatt55</t>
  </si>
  <si>
    <t>Qcells 330W mono - Q.PEAK DUO G5/G7 330Growatt56</t>
  </si>
  <si>
    <t>Qcells 330W mono - Q.PEAK DUO G5/G7 330Growatt57</t>
  </si>
  <si>
    <t>Qcells 330W mono - Q.PEAK DUO G5/G7 330Growatt58</t>
  </si>
  <si>
    <t>Qcells 330W mono - Q.PEAK DUO G5/G7 330Growatt59</t>
  </si>
  <si>
    <t>Qcells 330W mono - Q.PEAK DUO G5/G7 330Growatt60</t>
  </si>
  <si>
    <t>Qcells 330W mono - Q.PEAK DUO G5/G7 330Growatt61</t>
  </si>
  <si>
    <t>Qcells 330W mono - Q.PEAK DUO G5/G7 330Growatt62</t>
  </si>
  <si>
    <t>Qcells 330W mono - Q.PEAK DUO G5/G7 330Growatt63</t>
  </si>
  <si>
    <t>Qcells 330W mono - Q.PEAK DUO G5/G7 330Growatt64</t>
  </si>
  <si>
    <t>Qcells 330W mono - Q.PEAK DUO G5/G7 330Growatt65</t>
  </si>
  <si>
    <t>Qcells 330W mono - Q.PEAK DUO G5/G7 330Growatt66</t>
  </si>
  <si>
    <t>Qcells 330W mono - Q.PEAK DUO G5/G7 330Growatt67</t>
  </si>
  <si>
    <t>Qcells 330W mono - Q.PEAK DUO G5/G7 330Growatt68</t>
  </si>
  <si>
    <t>Qcells 330W mono - Q.PEAK DUO G5/G7 330Growatt69</t>
  </si>
  <si>
    <t>Qcells 330W mono - Q.PEAK DUO G5/G7 330Growatt70</t>
  </si>
  <si>
    <t>Qcells 330W mono - Q.PEAK DUO G5/G7 330Growatt71</t>
  </si>
  <si>
    <t>Qcells 330W mono - Q.PEAK DUO G5/G7 330Growatt72</t>
  </si>
  <si>
    <t>Qcells 330W mono - Q.PEAK DUO G5/G7 330Growatt76</t>
  </si>
  <si>
    <t>Qcells 330W mono - Q.PEAK DUO G5/G7 330Growatt77</t>
  </si>
  <si>
    <t>Qcells 330W mono - Q.PEAK DUO G5/G7 330Growatt78</t>
  </si>
  <si>
    <t>Qcells 330W mono - Q.PEAK DUO G5/G7 330Growatt79</t>
  </si>
  <si>
    <t>Qcells 330W mono - Q.PEAK DUO G5/G7 330Growatt80</t>
  </si>
  <si>
    <t>Qcells 330W mono - Q.PEAK DUO G5/G7 330Growatt81</t>
  </si>
  <si>
    <t>Qcells 330W mono - Q.PEAK DUO G5/G7 330Growatt82</t>
  </si>
  <si>
    <t>Qcells 330W mono - Q.PEAK DUO G5/G7 330Growatt83</t>
  </si>
  <si>
    <t>Qcells 330W mono - Q.PEAK DUO G5/G7 330Growatt84</t>
  </si>
  <si>
    <t>Qcells 330W mono - Q.PEAK DUO G5/G7 330Growatt85</t>
  </si>
  <si>
    <t>Qcells 330W mono - Q.PEAK DUO G5/G7 330Growatt86</t>
  </si>
  <si>
    <t>Qcells 330W mono - Q.PEAK DUO G5/G7 330Growatt87</t>
  </si>
  <si>
    <t>Qcells 330W mono - Q.PEAK DUO G5/G7 330Growatt88</t>
  </si>
  <si>
    <t>Qcells 330W mono - Q.PEAK DUO G5/G7 330Growatt89</t>
  </si>
  <si>
    <t>Qcells 330W mono - Q.PEAK DUO G5/G7 330Growatt90</t>
  </si>
  <si>
    <t>Qcells 330W mono - Q.PEAK DUO G5/G7 330Growatt91</t>
  </si>
  <si>
    <t>Qcells 330W mono - Q.PEAK DUO G5/G7 330Growatt92</t>
  </si>
  <si>
    <t>Qcells 330W mono - Q.PEAK DUO G5/G7 330Growatt93</t>
  </si>
  <si>
    <t>Qcells 330W mono - Q.PEAK DUO G5/G7 330Growatt94</t>
  </si>
  <si>
    <t>Qcells 330W mono - Q.PEAK DUO G5/G7 330Growatt95</t>
  </si>
  <si>
    <t>Qcells 330W mono - Q.PEAK DUO G5/G7 330Growatt96</t>
  </si>
  <si>
    <t>Qcells 330W mono - Q.PEAK DUO G5/G7 330Growatt97</t>
  </si>
  <si>
    <t>Qcells 330W mono - Q.PEAK DUO G5/G7 330Growatt98</t>
  </si>
  <si>
    <t>Qcells 330W mono - Q.PEAK DUO G5/G7 330Growatt99</t>
  </si>
  <si>
    <t>Qcells 330W mono - Q.PEAK DUO G5/G7 330Growatt100</t>
  </si>
  <si>
    <t>Qcells 330W mono - Q.PEAK DUO G5/G7 330Growatt101</t>
  </si>
  <si>
    <t>Qcells 330W mono - Q.PEAK DUO G5/G7 330Growatt102</t>
  </si>
  <si>
    <t>Qcells 330W mono - Q.PEAK DUO G5/G7 330Growatt103</t>
  </si>
  <si>
    <t>Qcells 330W mono - Q.PEAK DUO G5/G7 330Growatt104</t>
  </si>
  <si>
    <t>Qcells 330W mono - Q.PEAK DUO G5/G7 330Growatt105</t>
  </si>
  <si>
    <t>Qcells 330W mono - Q.PEAK DUO G5/G7 330Growatt106</t>
  </si>
  <si>
    <t>Qcells 330W mono - Q.PEAK DUO G5/G7 330Growatt107</t>
  </si>
  <si>
    <t>Qcells 330W mono - Q.PEAK DUO G5/G7 330Growatt108</t>
  </si>
  <si>
    <t>Qcells 330W mono - Q.PEAK DUO G5/G7 330Growatt109</t>
  </si>
  <si>
    <t>Qcells 330W mono - Q.PEAK DUO G5/G7 330Growatt110</t>
  </si>
  <si>
    <t>Qcells 330W mono - Q.PEAK DUO G5/G7 330Growatt111</t>
  </si>
  <si>
    <t>Qcells 330W mono - Q.PEAK DUO G5/G7 330Growatt112</t>
  </si>
  <si>
    <t>Qcells 330W mono - Q.PEAK DUO G5/G7 330Growatt113</t>
  </si>
  <si>
    <t>Qcells 330W mono - Q.PEAK DUO G5/G7 330Growatt114</t>
  </si>
  <si>
    <t>Qcells 330W mono - Q.PEAK DUO G5/G7 330Growatt115</t>
  </si>
  <si>
    <t>Qcells 330W mono - Q.PEAK DUO G5/G7 330Growatt116</t>
  </si>
  <si>
    <t>Qcells 330W mono - Q.PEAK DUO G5/G7 330Growatt117</t>
  </si>
  <si>
    <t>Qcells 330W mono - Q.PEAK DUO G5/G7 330Growatt118</t>
  </si>
  <si>
    <t>Qcells 330W mono - Q.PEAK DUO G5/G7 330Growatt119</t>
  </si>
  <si>
    <t>Qcells 330W mono - Q.PEAK DUO G5/G7 330Growatt120</t>
  </si>
  <si>
    <t>Qcells 330W mono - Q.PEAK DUO G5/G7 330Growatt121</t>
  </si>
  <si>
    <t>Qcells 330W mono - Q.PEAK DUO G5/G7 330Growatt122</t>
  </si>
  <si>
    <t>Qcells 330W mono - Q.PEAK DUO G5/G7 330Growatt123</t>
  </si>
  <si>
    <t>Qcells 330W mono - Q.PEAK DUO G5/G7 330Growatt124</t>
  </si>
  <si>
    <t>Qcells 330W mono - Q.PEAK DUO G5/G7 330Growatt125</t>
  </si>
  <si>
    <t>Qcells 330W mono - Q.PEAK DUO G5/G7 330Growatt126</t>
  </si>
  <si>
    <t>Qcells 330W mono - Q.PEAK DUO G5/G7 330Growatt127</t>
  </si>
  <si>
    <t>Qcells 330W mono - Q.PEAK DUO G5/G7 330Growatt128</t>
  </si>
  <si>
    <t>Qcells 330W mono - Q.PEAK DUO G5/G7 330Growatt129</t>
  </si>
  <si>
    <t>Qcells 330W mono - Q.PEAK DUO G5/G7 330Growatt130</t>
  </si>
  <si>
    <t>Qcells 330W mono - Q.PEAK DUO G5/G7 330Growatt131</t>
  </si>
  <si>
    <t>Qcells 330W mono - Q.PEAK DUO G5/G7 330Growatt132</t>
  </si>
  <si>
    <t>Qcells 330W mono - Q.PEAK DUO G5/G7 330Growatt133</t>
  </si>
  <si>
    <t>Qcells 330W mono - Q.PEAK DUO G5/G7 330Growatt134</t>
  </si>
  <si>
    <t>Qcells 330W mono - Q.PEAK DUO G5/G7 330Growatt135</t>
  </si>
  <si>
    <t>Qcells 330W mono - Q.PEAK DUO G5/G7 330Growatt136</t>
  </si>
  <si>
    <t>Qcells 330W mono - Q.PEAK DUO G5/G7 330Growatt137</t>
  </si>
  <si>
    <t>Qcells 330W mono - Q.PEAK DUO G5/G7 330Growatt138</t>
  </si>
  <si>
    <t>Qcells 330W mono - Q.PEAK DUO G5/G7 330Growatt139</t>
  </si>
  <si>
    <t>Qcells 330W mono - Q.PEAK DUO G5/G7 330Growatt140</t>
  </si>
  <si>
    <t>Qcells 330W mono - Q.PEAK DUO G5/G7 330Growatt141</t>
  </si>
  <si>
    <t>Qcells 330W mono - Q.PEAK DUO G5/G7 330Growatt142</t>
  </si>
  <si>
    <t>Qcells 330W mono - Q.PEAK DUO G5/G7 330Growatt143</t>
  </si>
  <si>
    <t>Qcells 330W mono - Q.PEAK DUO G5/G7 330Growatt144</t>
  </si>
  <si>
    <t>Qcells 330W mono - Q.PEAK DUO G5/G7 330Growatt145</t>
  </si>
  <si>
    <t>Qcells 330W mono - Q.PEAK DUO G5/G7 330Growatt146</t>
  </si>
  <si>
    <t>Qcells 330W mono - Q.PEAK DUO G5/G7 330Growatt147</t>
  </si>
  <si>
    <t>Qcells 330W mono - Q.PEAK DUO G5/G7 330Growatt148</t>
  </si>
  <si>
    <t>Qcells 330W mono - Q.PEAK DUO G5/G7 330Growatt149</t>
  </si>
  <si>
    <t>Qcells 330W mono - Q.PEAK DUO G5/G7 330Growatt150</t>
  </si>
  <si>
    <t>Qcells 330W mono - Q.PEAK DUO G5/G7 330Growatt151</t>
  </si>
  <si>
    <t>Qcells 330W mono - Q.PEAK DUO G5/G7 330Fronius10</t>
  </si>
  <si>
    <t>Qcells 330W mono - Q.PEAK DUO G5/G7 330Fronius12</t>
  </si>
  <si>
    <t>Qcells 330W mono - Q.PEAK DUO G5/G7 330Fronius13</t>
  </si>
  <si>
    <t>Qcells 330W mono - Q.PEAK DUO G5/G7 330Fronius14</t>
  </si>
  <si>
    <t>Qcells 330W mono - Q.PEAK DUO G5/G7 330Fronius15</t>
  </si>
  <si>
    <t>Qcells 330W mono - Q.PEAK DUO G5/G7 330Fronius16</t>
  </si>
  <si>
    <t>Qcells 330W mono - Q.PEAK DUO G5/G7 330Fronius17</t>
  </si>
  <si>
    <t>Qcells 330W mono - Q.PEAK DUO G5/G7 330Fronius18</t>
  </si>
  <si>
    <t>Qcells 330W mono - Q.PEAK DUO G5/G7 330Fronius19</t>
  </si>
  <si>
    <t>Qcells 330W mono - Q.PEAK DUO G5/G7 330Fronius20</t>
  </si>
  <si>
    <t>Qcells 330W mono - Q.PEAK DUO G5/G7 330Fronius21</t>
  </si>
  <si>
    <t>Qcells 330W mono - Q.PEAK DUO G5/G7 330Fronius22</t>
  </si>
  <si>
    <t>Qcells 330W mono - Q.PEAK DUO G5/G7 330Fronius23</t>
  </si>
  <si>
    <t>Qcells 330W mono - Q.PEAK DUO G5/G7 330Fronius24</t>
  </si>
  <si>
    <t>Qcells 330W mono - Q.PEAK DUO G5/G7 330Fronius25</t>
  </si>
  <si>
    <t>Qcells 330W mono - Q.PEAK DUO G5/G7 330Fronius26</t>
  </si>
  <si>
    <t>Qcells 330W mono - Q.PEAK DUO G5/G7 330Fronius27</t>
  </si>
  <si>
    <t>Qcells 330W mono - Q.PEAK DUO G5/G7 330Fronius28</t>
  </si>
  <si>
    <t>Qcells 330W mono - Q.PEAK DUO G5/G7 330Fronius29</t>
  </si>
  <si>
    <t>Qcells 330W mono - Q.PEAK DUO G5/G7 330Fronius30</t>
  </si>
  <si>
    <t>Qcells 330W mono - Q.PEAK DUO G5/G7 330Fronius31</t>
  </si>
  <si>
    <t>Qcells 330W mono - Q.PEAK DUO G5/G7 330Fronius32</t>
  </si>
  <si>
    <t>Qcells 330W mono - Q.PEAK DUO G5/G7 330Fronius33</t>
  </si>
  <si>
    <t>Qcells 330W mono - Q.PEAK DUO G5/G7 330Fronius34</t>
  </si>
  <si>
    <t>Qcells 330W mono - Q.PEAK DUO G5/G7 330Fronius35</t>
  </si>
  <si>
    <t>Qcells 330W mono - Q.PEAK DUO G5/G7 330Fronius36</t>
  </si>
  <si>
    <t>Qcells 330W mono - Q.PEAK DUO G5/G7 330Fronius37</t>
  </si>
  <si>
    <t>Qcells 330W mono - Q.PEAK DUO G5/G7 330Fronius38</t>
  </si>
  <si>
    <t>Qcells 330W mono - Q.PEAK DUO G5/G7 330Fronius39</t>
  </si>
  <si>
    <t>Qcells 330W mono - Q.PEAK DUO G5/G7 330Fronius40</t>
  </si>
  <si>
    <t>Qcells 330W mono - Q.PEAK DUO G5/G7 330Fronius41</t>
  </si>
  <si>
    <t>Qcells 330W mono - Q.PEAK DUO G5/G7 330Fronius42</t>
  </si>
  <si>
    <t>Qcells 330W mono - Q.PEAK DUO G5/G7 330Fronius43</t>
  </si>
  <si>
    <t>Qcells 330W mono - Q.PEAK DUO G5/G7 330Fronius44</t>
  </si>
  <si>
    <t>Qcells 330W mono - Q.PEAK DUO G5/G7 330Fronius45</t>
  </si>
  <si>
    <t>Qcells 330W mono - Q.PEAK DUO G5/G7 330Fronius46</t>
  </si>
  <si>
    <t>Qcells 330W mono - Q.PEAK DUO G5/G7 330Fronius47</t>
  </si>
  <si>
    <t>Qcells 330W mono - Q.PEAK DUO G5/G7 330Fronius48</t>
  </si>
  <si>
    <t>Qcells 330W mono - Q.PEAK DUO G5/G7 330Fronius49</t>
  </si>
  <si>
    <t>Qcells 330W mono - Q.PEAK DUO G5/G7 330Fronius50</t>
  </si>
  <si>
    <t>Qcells 330W mono - Q.PEAK DUO G5/G7 330Fronius51</t>
  </si>
  <si>
    <t>Qcells 330W mono - Q.PEAK DUO G5/G7 330Fronius52</t>
  </si>
  <si>
    <t>Qcells 330W mono - Q.PEAK DUO G5/G7 330Fronius53</t>
  </si>
  <si>
    <t>Qcells 330W mono - Q.PEAK DUO G5/G7 330Fronius54</t>
  </si>
  <si>
    <t>Qcells 330W mono - Q.PEAK DUO G5/G7 330Fronius55</t>
  </si>
  <si>
    <t>Qcells 330W mono - Q.PEAK DUO G5/G7 330Fronius56</t>
  </si>
  <si>
    <t>Qcells 330W mono - Q.PEAK DUO G5/G7 330Fronius57</t>
  </si>
  <si>
    <t>Qcells 330W mono - Q.PEAK DUO G5/G7 330Fronius58</t>
  </si>
  <si>
    <t>Qcells 330W mono - Q.PEAK DUO G5/G7 330Fronius59</t>
  </si>
  <si>
    <t>Qcells 330W mono - Q.PEAK DUO G5/G7 330Fronius60</t>
  </si>
  <si>
    <t>Qcells 330W mono - Q.PEAK DUO G5/G7 330Fronius61</t>
  </si>
  <si>
    <t>Qcells 330W mono - Q.PEAK DUO G5/G7 330Fronius62</t>
  </si>
  <si>
    <t>Qcells 330W mono - Q.PEAK DUO G5/G7 330Fronius63</t>
  </si>
  <si>
    <t>Qcells 330W mono - Q.PEAK DUO G5/G7 330Fronius64</t>
  </si>
  <si>
    <t>Qcells 330W mono - Q.PEAK DUO G5/G7 330Fronius65</t>
  </si>
  <si>
    <t>Qcells 330W mono - Q.PEAK DUO G5/G7 330Fronius66</t>
  </si>
  <si>
    <t>Qcells 330W mono - Q.PEAK DUO G5/G7 330Fronius67</t>
  </si>
  <si>
    <t>Qcells 330W mono - Q.PEAK DUO G5/G7 330Fronius68</t>
  </si>
  <si>
    <t>Qcells 330W mono - Q.PEAK DUO G5/G7 330Fronius69</t>
  </si>
  <si>
    <t>Qcells 330W mono - Q.PEAK DUO G5/G7 330Fronius70</t>
  </si>
  <si>
    <t>Qcells 330W mono - Q.PEAK DUO G5/G7 330Fronius71</t>
  </si>
  <si>
    <t>Qcells 330W mono - Q.PEAK DUO G5/G7 330Fronius72</t>
  </si>
  <si>
    <t>Qcells 330W mono - Q.PEAK DUO G5/G7 330Fronius73</t>
  </si>
  <si>
    <t>Qcells 330W mono - Q.PEAK DUO G5/G7 330Fronius74</t>
  </si>
  <si>
    <t>Qcells 330W mono - Q.PEAK DUO G5/G7 330Fronius75</t>
  </si>
  <si>
    <t>Qcells 330W mono - Q.PEAK DUO G5/G7 330Fronius76</t>
  </si>
  <si>
    <t>Qcells 330W mono - Q.PEAK DUO G5/G7 330Fronius77</t>
  </si>
  <si>
    <t>Qcells 330W mono - Q.PEAK DUO G5/G7 330Fronius78</t>
  </si>
  <si>
    <t>Qcells 330W mono - Q.PEAK DUO G5/G7 330Fronius79</t>
  </si>
  <si>
    <t>Qcells 330W mono - Q.PEAK DUO G5/G7 330Fronius80</t>
  </si>
  <si>
    <t>Qcells 330W mono - Q.PEAK DUO G5/G7 330Fronius81</t>
  </si>
  <si>
    <t>Qcells 330W mono - Q.PEAK DUO G5/G7 330Fronius82</t>
  </si>
  <si>
    <t>Qcells 330W mono - Q.PEAK DUO G5/G7 330Fronius83</t>
  </si>
  <si>
    <t>Qcells 330W mono - Q.PEAK DUO G5/G7 330Fronius84</t>
  </si>
  <si>
    <t>Qcells 330W mono - Q.PEAK DUO G5/G7 330Fronius85</t>
  </si>
  <si>
    <t>Qcells 330W mono - Q.PEAK DUO G5/G7 330Fronius86</t>
  </si>
  <si>
    <t>Qcells 330W mono - Q.PEAK DUO G5/G7 330Fronius87</t>
  </si>
  <si>
    <t>Qcells 330W mono - Q.PEAK DUO G5/G7 330Fronius88</t>
  </si>
  <si>
    <t>Qcells 330W mono - Q.PEAK DUO G5/G7 330Fronius89</t>
  </si>
  <si>
    <t>Qcells 330W mono - Q.PEAK DUO G5/G7 330Fronius90</t>
  </si>
  <si>
    <t>Qcells 330W mono - Q.PEAK DUO G5/G7 330Fronius91</t>
  </si>
  <si>
    <t>Qcells 330W mono - Q.PEAK DUO G5/G7 330Fronius92</t>
  </si>
  <si>
    <t>Qcells 330W mono - Q.PEAK DUO G5/G7 330Fronius93</t>
  </si>
  <si>
    <t>Qcells 330W mono - Q.PEAK DUO G5/G7 330Fronius94</t>
  </si>
  <si>
    <t>Qcells 330W mono - Q.PEAK DUO G5/G7 330Fronius95</t>
  </si>
  <si>
    <t>Qcells 330W mono - Q.PEAK DUO G5/G7 330Fronius96</t>
  </si>
  <si>
    <t>Qcells 330W mono - Q.PEAK DUO G5/G7 330Fronius97</t>
  </si>
  <si>
    <t>Qcells 330W mono - Q.PEAK DUO G5/G7 330Fronius98</t>
  </si>
  <si>
    <t>Qcells 330W mono - Q.PEAK DUO G5/G7 330Fronius99</t>
  </si>
  <si>
    <t>Qcells 330W mono - Q.PEAK DUO G5/G7 330Fronius100</t>
  </si>
  <si>
    <t>Qcells 330W mono - Q.PEAK DUO G5/G7 330Fronius101</t>
  </si>
  <si>
    <t>Qcells 330W mono - Q.PEAK DUO G5/G7 330Fronius102</t>
  </si>
  <si>
    <t>Qcells 330W mono - Q.PEAK DUO G5/G7 330Fronius103</t>
  </si>
  <si>
    <t>Qcells 330W mono - Q.PEAK DUO G5/G7 330Fronius104</t>
  </si>
  <si>
    <t>Qcells 330W mono - Q.PEAK DUO G5/G7 330Fronius105</t>
  </si>
  <si>
    <t>Qcells 330W mono - Q.PEAK DUO G5/G7 330Fronius106</t>
  </si>
  <si>
    <t>Qcells 330W mono - Q.PEAK DUO G5/G7 330Fronius107</t>
  </si>
  <si>
    <t>Qcells 330W mono - Q.PEAK DUO G5/G7 330Fronius108</t>
  </si>
  <si>
    <t>Qcells 330W mono - Q.PEAK DUO G5/G7 330Fronius109</t>
  </si>
  <si>
    <t>Qcells 330W mono - Q.PEAK DUO G5/G7 330Fronius110</t>
  </si>
  <si>
    <t>Qcells 330W mono - Q.PEAK DUO G5/G7 330Fronius111</t>
  </si>
  <si>
    <t>Qcells 330W mono - Q.PEAK DUO G5/G7 330Fronius112</t>
  </si>
  <si>
    <t>Qcells 330W mono - Q.PEAK DUO G5/G7 330Fronius113</t>
  </si>
  <si>
    <t>Qcells 330W mono - Q.PEAK DUO G5/G7 330Fronius114</t>
  </si>
  <si>
    <t>Qcells 330W mono - Q.PEAK DUO G5/G7 330Fronius115</t>
  </si>
  <si>
    <t>Qcells 330W mono - Q.PEAK DUO G5/G7 330Fronius116</t>
  </si>
  <si>
    <t>Qcells 330W mono - Q.PEAK DUO G5/G7 330Fronius117</t>
  </si>
  <si>
    <t>Qcells 330W mono - Q.PEAK DUO G5/G7 330Fronius118</t>
  </si>
  <si>
    <t>Qcells 330W mono - Q.PEAK DUO G5/G7 330Fronius119</t>
  </si>
  <si>
    <t>Qcells 330W mono - Q.PEAK DUO G5/G7 330Fronius120</t>
  </si>
  <si>
    <t>Qcells 330W mono - Q.PEAK DUO G5/G7 330Fronius121</t>
  </si>
  <si>
    <t>Qcells 330W mono - Q.PEAK DUO G5/G7 330Fronius122</t>
  </si>
  <si>
    <t>Qcells 330W mono - Q.PEAK DUO G5/G7 330Fronius123</t>
  </si>
  <si>
    <t>Qcells 330W mono - Q.PEAK DUO G5/G7 330Fronius124</t>
  </si>
  <si>
    <t>Qcells 330W mono - Q.PEAK DUO G5/G7 330Fronius125</t>
  </si>
  <si>
    <t>Qcells 330W mono - Q.PEAK DUO G5/G7 330Fronius126</t>
  </si>
  <si>
    <t>Qcells 330W mono - Q.PEAK DUO G5/G7 330Fronius127</t>
  </si>
  <si>
    <t>Qcells 330W mono - Q.PEAK DUO G5/G7 330Fronius128</t>
  </si>
  <si>
    <t>Qcells 330W mono - Q.PEAK DUO G5/G7 330Fronius129</t>
  </si>
  <si>
    <t>Qcells 330W mono - Q.PEAK DUO G5/G7 330Fronius130</t>
  </si>
  <si>
    <t>Qcells 330W mono - Q.PEAK DUO G5/G7 330Fronius131</t>
  </si>
  <si>
    <t>Qcells 330W mono - Q.PEAK DUO G5/G7 330Fronius132</t>
  </si>
  <si>
    <t>Qcells 330W mono - Q.PEAK DUO G5/G7 330Fronius133</t>
  </si>
  <si>
    <t>Qcells 330W mono - Q.PEAK DUO G5/G7 330Fronius134</t>
  </si>
  <si>
    <t>Qcells 330W mono - Q.PEAK DUO G5/G7 330Fronius135</t>
  </si>
  <si>
    <t>Qcells 330W mono - Q.PEAK DUO G5/G7 330Fronius136</t>
  </si>
  <si>
    <t>Qcells 330W mono - Q.PEAK DUO G5/G7 330Fronius137</t>
  </si>
  <si>
    <t>Qcells 330W mono - Q.PEAK DUO G5/G7 330Fronius138</t>
  </si>
  <si>
    <t>Qcells 330W mono - Q.PEAK DUO G5/G7 330Fronius139</t>
  </si>
  <si>
    <t>Qcells 330W mono - Q.PEAK DUO G5/G7 330Fronius140</t>
  </si>
  <si>
    <t>Qcells 330W mono - Q.PEAK DUO G5/G7 330Fronius141</t>
  </si>
  <si>
    <t>Qcells 330W mono - Q.PEAK DUO G5/G7 330Fronius142</t>
  </si>
  <si>
    <t>Qcells 330W mono - Q.PEAK DUO G5/G7 330Fronius143</t>
  </si>
  <si>
    <t>Qcells 330W mono - Q.PEAK DUO G5/G7 330Fronius144</t>
  </si>
  <si>
    <t>Qcells 330W mono - Q.PEAK DUO G5/G7 330Fronius145</t>
  </si>
  <si>
    <t>Qcells 330W mono - Q.PEAK DUO G5/G7 330Fronius146</t>
  </si>
  <si>
    <t>Qcells 330W mono - Q.PEAK DUO G5/G7 330Fronius147</t>
  </si>
  <si>
    <t>Qcells 330W mono - Q.PEAK DUO G5/G7 330Fronius148</t>
  </si>
  <si>
    <t>Qcells 330W mono - Q.PEAK DUO G5/G7 330Fronius149</t>
  </si>
  <si>
    <t>Qcells 330W mono - Q.PEAK DUO G5/G7 330Fronius150</t>
  </si>
  <si>
    <t>Qcells 330W mono - Q.PEAK DUO G5/G7 330Fronius151</t>
  </si>
  <si>
    <t>Qcells 330W mono - Q.PEAK DUO G5/G7 330SolarEdge16</t>
  </si>
  <si>
    <t>Qcells 330W mono - Q.PEAK DUO G5/G7 330SolarEdge17</t>
  </si>
  <si>
    <t>Qcells 330W mono - Q.PEAK DUO G5/G7 330SolarEdge18</t>
  </si>
  <si>
    <t>Qcells 330W mono - Q.PEAK DUO G5/G7 330SolarEdge19</t>
  </si>
  <si>
    <t>Qcells 330W mono - Q.PEAK DUO G5/G7 330SolarEdge20</t>
  </si>
  <si>
    <t>Qcells 330W mono - Q.PEAK DUO G5/G7 330SolarEdge21</t>
  </si>
  <si>
    <t>Qcells 330W mono - Q.PEAK DUO G5/G7 330SolarEdge22</t>
  </si>
  <si>
    <t>Qcells 330W mono - Q.PEAK DUO G5/G7 330SolarEdge23</t>
  </si>
  <si>
    <t>Qcells 330W mono - Q.PEAK DUO G5/G7 330SolarEdge24</t>
  </si>
  <si>
    <t>Qcells 330W mono - Q.PEAK DUO G5/G7 330SolarEdge25</t>
  </si>
  <si>
    <t>Qcells 330W mono - Q.PEAK DUO G5/G7 330SolarEdge26</t>
  </si>
  <si>
    <t>Qcells 330W mono - Q.PEAK DUO G5/G7 330SolarEdge27</t>
  </si>
  <si>
    <t>Qcells 330W mono - Q.PEAK DUO G5/G7 330SolarEdge28</t>
  </si>
  <si>
    <t>Qcells 330W mono - Q.PEAK DUO G5/G7 330SolarEdge29</t>
  </si>
  <si>
    <t>Qcells 330W mono - Q.PEAK DUO G5/G7 330SolarEdge30</t>
  </si>
  <si>
    <t>Qcells 330W mono - Q.PEAK DUO G5/G7 330SolarEdge31</t>
  </si>
  <si>
    <t>Qcells 330W mono - Q.PEAK DUO G5/G7 330SolarEdge32</t>
  </si>
  <si>
    <t>Qcells 330W mono - Q.PEAK DUO G5/G7 330SolarEdge33</t>
  </si>
  <si>
    <t>Qcells 330W mono - Q.PEAK DUO G5/G7 330SolarEdge34</t>
  </si>
  <si>
    <t>Qcells 330W mono - Q.PEAK DUO G5/G7 330SolarEdge35</t>
  </si>
  <si>
    <t>Qcells 330W mono - Q.PEAK DUO G5/G7 330SolarEdge36</t>
  </si>
  <si>
    <t>Qcells 330W mono - Q.PEAK DUO G5/G7 330SolarEdge37</t>
  </si>
  <si>
    <t>Qcells 330W mono - Q.PEAK DUO G5/G7 330SolarEdge38</t>
  </si>
  <si>
    <t>Qcells 330W mono - Q.PEAK DUO G5/G7 330SolarEdge39</t>
  </si>
  <si>
    <t>Qcells 330W mono - Q.PEAK DUO G5/G7 330SolarEdge40</t>
  </si>
  <si>
    <t>Qcells 330W mono - Q.PEAK DUO G5/G7 330SolarEdge41</t>
  </si>
  <si>
    <t>Qcells 330W mono - Q.PEAK DUO G5/G7 330SolarEdge42</t>
  </si>
  <si>
    <t>Qcells 330W mono - Q.PEAK DUO G5/G7 330SolarEdge43</t>
  </si>
  <si>
    <t>Qcells 330W mono - Q.PEAK DUO G5/G7 330SolarEdge44</t>
  </si>
  <si>
    <t>Qcells 330W mono - Q.PEAK DUO G5/G7 330SolarEdge45</t>
  </si>
  <si>
    <t>Qcells 330W mono - Q.PEAK DUO G5/G7 330SolarEdge46</t>
  </si>
  <si>
    <t>Qcells 330W mono - Q.PEAK DUO G5/G7 330SolarEdge47</t>
  </si>
  <si>
    <t>Qcells 330W mono - Q.PEAK DUO G5/G7 330SolarEdge48</t>
  </si>
  <si>
    <t>Qcells 330W mono - Q.PEAK DUO G5/G7 330SolarEdge49</t>
  </si>
  <si>
    <t>Qcells 330W mono - Q.PEAK DUO G5/G7 330SolarEdge50</t>
  </si>
  <si>
    <t>Qcells 330W mono - Q.PEAK DUO G5/G7 330SolarEdge51</t>
  </si>
  <si>
    <t>Qcells 330W mono - Q.PEAK DUO G5/G7 330SolarEdge52</t>
  </si>
  <si>
    <t>Qcells 330W mono - Q.PEAK DUO G5/G7 330SolarEdge53</t>
  </si>
  <si>
    <t>Qcells 330W mono - Q.PEAK DUO G5/G7 330SolarEdge54</t>
  </si>
  <si>
    <t>Qcells 330W mono - Q.PEAK DUO G5/G7 330SolarEdge55</t>
  </si>
  <si>
    <t>Qcells 330W mono - Q.PEAK DUO G5/G7 330SolarEdge56</t>
  </si>
  <si>
    <t>Qcells 330W mono - Q.PEAK DUO G5/G7 330SolarEdge57</t>
  </si>
  <si>
    <t>Qcells 330W mono - Q.PEAK DUO G5/G7 330SolarEdge58</t>
  </si>
  <si>
    <t>Qcells 330W mono - Q.PEAK DUO G5/G7 330SolarEdge59</t>
  </si>
  <si>
    <t>Qcells 330W mono - Q.PEAK DUO G5/G7 330SolarEdge60</t>
  </si>
  <si>
    <t>Qcells 330W mono - Q.PEAK DUO G5/G7 330SolarEdge61</t>
  </si>
  <si>
    <t>Qcells 330W mono - Q.PEAK DUO G5/G7 330SolarEdge62</t>
  </si>
  <si>
    <t>Qcells 330W mono - Q.PEAK DUO G5/G7 330SolarEdge63</t>
  </si>
  <si>
    <t>Qcells 330W mono - Q.PEAK DUO G5/G7 330SolarEdge64</t>
  </si>
  <si>
    <t>Qcells 330W mono - Q.PEAK DUO G5/G7 330SolarEdge65</t>
  </si>
  <si>
    <t>Qcells 330W mono - Q.PEAK DUO G5/G7 330SolarEdge66</t>
  </si>
  <si>
    <t>Qcells 330W mono - Q.PEAK DUO G5/G7 330SolarEdge67</t>
  </si>
  <si>
    <t>Qcells 330W mono - Q.PEAK DUO G5/G7 330SolarEdge68</t>
  </si>
  <si>
    <t>Qcells 330W mono - Q.PEAK DUO G5/G7 330SolarEdge69</t>
  </si>
  <si>
    <t>Qcells 330W mono - Q.PEAK DUO G5/G7 330SolarEdge70</t>
  </si>
  <si>
    <t>Qcells 330W mono - Q.PEAK DUO G5/G7 330SolarEdge71</t>
  </si>
  <si>
    <t>Qcells 330W mono - Q.PEAK DUO G5/G7 330SolarEdge72</t>
  </si>
  <si>
    <t>Qcells 330W mono - Q.PEAK DUO G5/G7 330SolarEdge73</t>
  </si>
  <si>
    <t>Qcells 330W mono - Q.PEAK DUO G5/G7 330SolarEdge74</t>
  </si>
  <si>
    <t>Qcells 330W mono - Q.PEAK DUO G5/G7 330SolarEdge75</t>
  </si>
  <si>
    <t>Qcells 330W mono - Q.PEAK DUO G5/G7 330SolarEdge76</t>
  </si>
  <si>
    <t>Qcells 330W mono - Q.PEAK DUO G5/G7 330SolarEdge77</t>
  </si>
  <si>
    <t>Qcells 330W mono - Q.PEAK DUO G5/G7 330SolarEdge78</t>
  </si>
  <si>
    <t>Qcells 330W mono - Q.PEAK DUO G5/G7 330SolarEdge79</t>
  </si>
  <si>
    <t>Qcells 330W mono - Q.PEAK DUO G5/G7 330SolarEdge80</t>
  </si>
  <si>
    <t>Qcells 330W mono - Q.PEAK DUO G5/G7 330SolarEdge81</t>
  </si>
  <si>
    <t>Qcells 330W mono - Q.PEAK DUO G5/G7 330SolarEdge82</t>
  </si>
  <si>
    <t>Qcells 330W mono - Q.PEAK DUO G5/G7 330SolarEdge83</t>
  </si>
  <si>
    <t>Qcells 330W mono - Q.PEAK DUO G5/G7 330SolarEdge84</t>
  </si>
  <si>
    <t>Qcells 330W mono - Q.PEAK DUO G5/G7 330SolarEdge85</t>
  </si>
  <si>
    <t>Qcells 330W mono - Q.PEAK DUO G5/G7 330SolarEdge86</t>
  </si>
  <si>
    <t>Qcells 330W mono - Q.PEAK DUO G5/G7 330SolarEdge87</t>
  </si>
  <si>
    <t>Qcells 330W mono - Q.PEAK DUO G5/G7 330SolarEdge88</t>
  </si>
  <si>
    <t>Qcells 330W mono - Q.PEAK DUO G5/G7 330SolarEdge89</t>
  </si>
  <si>
    <t>Qcells 330W mono - Q.PEAK DUO G5/G7 330SolarEdge90</t>
  </si>
  <si>
    <t>Qcells 330W mono - Q.PEAK DUO G5/G7 330SolarEdge91</t>
  </si>
  <si>
    <t>Qcells 330W mono - Q.PEAK DUO G5/G7 330SolarEdge92</t>
  </si>
  <si>
    <t>Qcells 330W mono - Q.PEAK DUO G5/G7 330SolarEdge93</t>
  </si>
  <si>
    <t>Qcells 330W mono - Q.PEAK DUO G5/G7 330SolarEdge94</t>
  </si>
  <si>
    <t>Qcells 330W mono - Q.PEAK DUO G5/G7 330SolarEdge95</t>
  </si>
  <si>
    <t>Qcells 330W mono - Q.PEAK DUO G5/G7 330SolarEdge96</t>
  </si>
  <si>
    <t>Qcells 330W mono - Q.PEAK DUO G5/G7 330SolarEdge97</t>
  </si>
  <si>
    <t>Qcells 330W mono - Q.PEAK DUO G5/G7 330SolarEdge98</t>
  </si>
  <si>
    <t>Qcells 330W mono - Q.PEAK DUO G5/G7 330SolarEdge99</t>
  </si>
  <si>
    <t>Qcells 330W mono - Q.PEAK DUO G5/G7 330SolarEdge100</t>
  </si>
  <si>
    <t>Qcells 330W mono - Q.PEAK DUO G5/G7 330SolarEdge101</t>
  </si>
  <si>
    <t>Qcells 330W mono - Q.PEAK DUO G5/G7 330SolarEdge102</t>
  </si>
  <si>
    <t>Qcells 330W mono - Q.PEAK DUO G5/G7 330SolarEdge103</t>
  </si>
  <si>
    <t>Qcells 330W mono - Q.PEAK DUO G5/G7 330SolarEdge104</t>
  </si>
  <si>
    <t>Qcells 330W mono - Q.PEAK DUO G5/G7 330SolarEdge105</t>
  </si>
  <si>
    <t>Qcells 330W mono - Q.PEAK DUO G5/G7 330SolarEdge106</t>
  </si>
  <si>
    <t>Qcells 330W mono - Q.PEAK DUO G5/G7 330SolarEdge107</t>
  </si>
  <si>
    <t>Qcells 330W mono - Q.PEAK DUO G5/G7 330SolarEdge108</t>
  </si>
  <si>
    <t>Qcells 330W mono - Q.PEAK DUO G5/G7 330SolarEdge109</t>
  </si>
  <si>
    <t>Qcells 330W mono - Q.PEAK DUO G5/G7 330SolarEdge110</t>
  </si>
  <si>
    <t>Qcells 330W mono - Q.PEAK DUO G5/G7 330SolarEdge111</t>
  </si>
  <si>
    <t>Qcells 330W mono - Q.PEAK DUO G5/G7 330SolarEdge112</t>
  </si>
  <si>
    <t>Qcells 330W mono - Q.PEAK DUO G5/G7 330SolarEdge113</t>
  </si>
  <si>
    <t>Qcells 330W mono - Q.PEAK DUO G5/G7 330SolarEdge114</t>
  </si>
  <si>
    <t>Qcells 330W mono - Q.PEAK DUO G5/G7 330SolarEdge115</t>
  </si>
  <si>
    <t>Qcells 330W mono - Q.PEAK DUO G5/G7 330SolarEdge116</t>
  </si>
  <si>
    <t>Qcells 330W mono - Q.PEAK DUO G5/G7 330SolarEdge117</t>
  </si>
  <si>
    <t>Qcells 330W mono - Q.PEAK DUO G5/G7 330SolarEdge118</t>
  </si>
  <si>
    <t>Qcells 330W mono - Q.PEAK DUO G5/G7 330SolarEdge119</t>
  </si>
  <si>
    <t>Qcells 330W mono - Q.PEAK DUO G5/G7 330SolarEdge120</t>
  </si>
  <si>
    <t>Qcells 330W mono - Q.PEAK DUO G5/G7 330SolarEdge121</t>
  </si>
  <si>
    <t>Qcells 330W mono - Q.PEAK DUO G5/G7 330SolarEdge122</t>
  </si>
  <si>
    <t>Qcells 330W mono - Q.PEAK DUO G5/G7 330SolarEdge123</t>
  </si>
  <si>
    <t>Qcells 330W mono - Q.PEAK DUO G5/G7 330SolarEdge124</t>
  </si>
  <si>
    <t>Qcells 330W mono - Q.PEAK DUO G5/G7 330SolarEdge125</t>
  </si>
  <si>
    <t>Qcells 330W mono - Q.PEAK DUO G5/G7 330SolarEdge126</t>
  </si>
  <si>
    <t>Qcells 330W mono - Q.PEAK DUO G5/G7 330SolarEdge127</t>
  </si>
  <si>
    <t>Qcells 330W mono - Q.PEAK DUO G5/G7 330SolarEdge128</t>
  </si>
  <si>
    <t>Qcells 330W mono - Q.PEAK DUO G5/G7 330SolarEdge129</t>
  </si>
  <si>
    <t>Qcells 330W mono - Q.PEAK DUO G5/G7 330SolarEdge130</t>
  </si>
  <si>
    <t>Qcells 330W mono - Q.PEAK DUO G5/G7 330SolarEdge131</t>
  </si>
  <si>
    <t>Qcells 330W mono - Q.PEAK DUO G5/G7 330SolarEdge132</t>
  </si>
  <si>
    <t>Qcells 330W mono - Q.PEAK DUO G5/G7 330SolarEdge133</t>
  </si>
  <si>
    <t>Qcells 330W mono - Q.PEAK DUO G5/G7 330SolarEdge134</t>
  </si>
  <si>
    <t>Qcells 330W mono - Q.PEAK DUO G5/G7 330SolarEdge135</t>
  </si>
  <si>
    <t>Qcells 330W mono - Q.PEAK DUO G5/G7 330SolarEdge136</t>
  </si>
  <si>
    <t>Qcells 330W mono - Q.PEAK DUO G5/G7 330SolarEdge137</t>
  </si>
  <si>
    <t>Qcells 330W mono - Q.PEAK DUO G5/G7 330SolarEdge138</t>
  </si>
  <si>
    <t>Qcells 330W mono - Q.PEAK DUO G5/G7 330SolarEdge139</t>
  </si>
  <si>
    <t>Qcells 330W mono - Q.PEAK DUO G5/G7 330SolarEdge140</t>
  </si>
  <si>
    <t>Qcells 330W mono - Q.PEAK DUO G5/G7 330SolarEdge141</t>
  </si>
  <si>
    <t>Qcells 330W mono - Q.PEAK DUO G5/G7 330SolarEdge142</t>
  </si>
  <si>
    <t>Qcells 330W mono - Q.PEAK DUO G5/G7 330SolarEdge143</t>
  </si>
  <si>
    <t>Qcells 330W mono - Q.PEAK DUO G5/G7 330SolarEdge144</t>
  </si>
  <si>
    <t>Qcells 330W mono - Q.PEAK DUO G5/G7 330SolarEdge145</t>
  </si>
  <si>
    <t>Qcells 330W mono - Q.PEAK DUO G5/G7 330SolarEdge146</t>
  </si>
  <si>
    <t>Qcells 330W mono - Q.PEAK DUO G5/G7 330SolarEdge147</t>
  </si>
  <si>
    <t>Qcells 330W mono - Q.PEAK DUO G5/G7 330SolarEdge148</t>
  </si>
  <si>
    <t>Qcells 330W mono - Q.PEAK DUO G5/G7 330SolarEdge149</t>
  </si>
  <si>
    <t>Qcells 330W mono - Q.PEAK DUO G5/G7 330SolarEdge150</t>
  </si>
  <si>
    <t>Qcells 330W mono - Q.PEAK DUO G5/G7 330SolarEdge151</t>
  </si>
  <si>
    <t>25 lat</t>
  </si>
  <si>
    <t>Znshine 310W mono - ZZXM6-60-310</t>
  </si>
  <si>
    <t>18,94 %</t>
  </si>
  <si>
    <t>Znshine 310W mono - ZZXM6-60-310Growatt10</t>
  </si>
  <si>
    <t>Znshine 310W mono - ZZXM6-60-310Growatt11</t>
  </si>
  <si>
    <t>Znshine 310W mono - ZZXM6-60-310Growatt13</t>
  </si>
  <si>
    <t>Znshine 310W mono - ZZXM6-60-310Growatt14</t>
  </si>
  <si>
    <t>Znshine 310W mono - ZZXM6-60-310Growatt15</t>
  </si>
  <si>
    <t>Znshine 310W mono - ZZXM6-60-310Growatt17</t>
  </si>
  <si>
    <t>Znshine 310W mono - ZZXM6-60-310Growatt18</t>
  </si>
  <si>
    <t>Znshine 310W mono - ZZXM6-60-310Growatt19</t>
  </si>
  <si>
    <t>Znshine 310W mono - ZZXM6-60-310Growatt20</t>
  </si>
  <si>
    <t>Znshine 310W mono - ZZXM6-60-310Growatt21</t>
  </si>
  <si>
    <t>Znshine 310W mono - ZZXM6-60-310Growatt22</t>
  </si>
  <si>
    <t>Znshine 310W mono - ZZXM6-60-310Growatt23</t>
  </si>
  <si>
    <t>Znshine 310W mono - ZZXM6-60-310Growatt24</t>
  </si>
  <si>
    <t>Znshine 310W mono - ZZXM6-60-310Growatt25</t>
  </si>
  <si>
    <t>Znshine 310W mono - ZZXM6-60-310Growatt26</t>
  </si>
  <si>
    <t>Znshine 310W mono - ZZXM6-60-310Growatt27</t>
  </si>
  <si>
    <t>Znshine 310W mono - ZZXM6-60-310Growatt28</t>
  </si>
  <si>
    <t>Znshine 310W mono - ZZXM6-60-310Growatt29</t>
  </si>
  <si>
    <t>Znshine 310W mono - ZZXM6-60-310Growatt30</t>
  </si>
  <si>
    <t>Znshine 310W mono - ZZXM6-60-310Growatt31</t>
  </si>
  <si>
    <t>Znshine 310W mono - ZZXM6-60-310Growatt32</t>
  </si>
  <si>
    <t>Znshine 310W mono - ZZXM6-60-310Growatt33</t>
  </si>
  <si>
    <t>Znshine 310W mono - ZZXM6-60-310Growatt34</t>
  </si>
  <si>
    <t>Znshine 310W mono - ZZXM6-60-310Growatt35</t>
  </si>
  <si>
    <t>Znshine 310W mono - ZZXM6-60-310Growatt36</t>
  </si>
  <si>
    <t>Znshine 310W mono - ZZXM6-60-310Growatt37</t>
  </si>
  <si>
    <t>Znshine 310W mono - ZZXM6-60-310Growatt38</t>
  </si>
  <si>
    <t>Znshine 310W mono - ZZXM6-60-310Growatt39</t>
  </si>
  <si>
    <t>Znshine 310W mono - ZZXM6-60-310Growatt40</t>
  </si>
  <si>
    <t>Znshine 310W mono - ZZXM6-60-310Growatt41</t>
  </si>
  <si>
    <t>Znshine 310W mono - ZZXM6-60-310Growatt42</t>
  </si>
  <si>
    <t>Znshine 310W mono - ZZXM6-60-310Growatt43</t>
  </si>
  <si>
    <t>Znshine 310W mono - ZZXM6-60-310Growatt44</t>
  </si>
  <si>
    <t>Znshine 310W mono - ZZXM6-60-310Growatt45</t>
  </si>
  <si>
    <t>Znshine 310W mono - ZZXM6-60-310Growatt46</t>
  </si>
  <si>
    <t>Znshine 310W mono - ZZXM6-60-310Growatt49</t>
  </si>
  <si>
    <t>Znshine 310W mono - ZZXM6-60-310Growatt50</t>
  </si>
  <si>
    <t>Znshine 310W mono - ZZXM6-60-310Growatt51</t>
  </si>
  <si>
    <t>Znshine 310W mono - ZZXM6-60-310Growatt52</t>
  </si>
  <si>
    <t>Znshine 310W mono - ZZXM6-60-310Growatt53</t>
  </si>
  <si>
    <t>Znshine 310W mono - ZZXM6-60-310Growatt54</t>
  </si>
  <si>
    <t>Znshine 310W mono - ZZXM6-60-310Growatt55</t>
  </si>
  <si>
    <t>Znshine 310W mono - ZZXM6-60-310Growatt56</t>
  </si>
  <si>
    <t>Znshine 310W mono - ZZXM6-60-310Growatt57</t>
  </si>
  <si>
    <t>Znshine 310W mono - ZZXM6-60-310Growatt58</t>
  </si>
  <si>
    <t>Znshine 310W mono - ZZXM6-60-310Growatt59</t>
  </si>
  <si>
    <t>Znshine 310W mono - ZZXM6-60-310Growatt60</t>
  </si>
  <si>
    <t>Znshine 310W mono - ZZXM6-60-310Growatt61</t>
  </si>
  <si>
    <t>Znshine 310W mono - ZZXM6-60-310Growatt62</t>
  </si>
  <si>
    <t>Znshine 310W mono - ZZXM6-60-310Growatt63</t>
  </si>
  <si>
    <t>Znshine 310W mono - ZZXM6-60-310Growatt64</t>
  </si>
  <si>
    <t>Znshine 310W mono - ZZXM6-60-310Growatt65</t>
  </si>
  <si>
    <t>Znshine 310W mono - ZZXM6-60-310Growatt66</t>
  </si>
  <si>
    <t>Znshine 310W mono - ZZXM6-60-310Growatt67</t>
  </si>
  <si>
    <t>Znshine 310W mono - ZZXM6-60-310Growatt68</t>
  </si>
  <si>
    <t>Znshine 310W mono - ZZXM6-60-310Growatt69</t>
  </si>
  <si>
    <t>Znshine 310W mono - ZZXM6-60-310Growatt70</t>
  </si>
  <si>
    <t>Znshine 310W mono - ZZXM6-60-310Growatt71</t>
  </si>
  <si>
    <t>Znshine 310W mono - ZZXM6-60-310Growatt72</t>
  </si>
  <si>
    <t>Znshine 310W mono - ZZXM6-60-310Growatt73</t>
  </si>
  <si>
    <t>Znshine 310W mono - ZZXM6-60-310Growatt74</t>
  </si>
  <si>
    <t>Znshine 310W mono - ZZXM6-60-310Growatt75</t>
  </si>
  <si>
    <t>Znshine 310W mono - ZZXM6-60-310Growatt76</t>
  </si>
  <si>
    <t>Znshine 310W mono - ZZXM6-60-310Growatt77</t>
  </si>
  <si>
    <t>Znshine 310W mono - ZZXM6-60-310Growatt81</t>
  </si>
  <si>
    <t>Znshine 310W mono - ZZXM6-60-310Growatt82</t>
  </si>
  <si>
    <t>Znshine 310W mono - ZZXM6-60-310Growatt83</t>
  </si>
  <si>
    <t>Znshine 310W mono - ZZXM6-60-310Growatt84</t>
  </si>
  <si>
    <t>Znshine 310W mono - ZZXM6-60-310Growatt85</t>
  </si>
  <si>
    <t>Znshine 310W mono - ZZXM6-60-310Growatt86</t>
  </si>
  <si>
    <t>Znshine 310W mono - ZZXM6-60-310Growatt87</t>
  </si>
  <si>
    <t>Znshine 310W mono - ZZXM6-60-310Growatt88</t>
  </si>
  <si>
    <t>Znshine 310W mono - ZZXM6-60-310Growatt89</t>
  </si>
  <si>
    <t>Znshine 310W mono - ZZXM6-60-310Growatt90</t>
  </si>
  <si>
    <t>Znshine 310W mono - ZZXM6-60-310Growatt91</t>
  </si>
  <si>
    <t>Znshine 310W mono - ZZXM6-60-310Growatt92</t>
  </si>
  <si>
    <t>Znshine 310W mono - ZZXM6-60-310Growatt93</t>
  </si>
  <si>
    <t>Znshine 310W mono - ZZXM6-60-310Growatt94</t>
  </si>
  <si>
    <t>Znshine 310W mono - ZZXM6-60-310Growatt95</t>
  </si>
  <si>
    <t>Znshine 310W mono - ZZXM6-60-310Growatt96</t>
  </si>
  <si>
    <t>Znshine 310W mono - ZZXM6-60-310Growatt97</t>
  </si>
  <si>
    <t>Znshine 310W mono - ZZXM6-60-310Growatt98</t>
  </si>
  <si>
    <t>Znshine 310W mono - ZZXM6-60-310Growatt99</t>
  </si>
  <si>
    <t>Znshine 310W mono - ZZXM6-60-310Growatt100</t>
  </si>
  <si>
    <t>Znshine 310W mono - ZZXM6-60-310Growatt101</t>
  </si>
  <si>
    <t>Znshine 310W mono - ZZXM6-60-310Growatt102</t>
  </si>
  <si>
    <t>Znshine 310W mono - ZZXM6-60-310Growatt103</t>
  </si>
  <si>
    <t>Znshine 310W mono - ZZXM6-60-310Growatt104</t>
  </si>
  <si>
    <t>Znshine 310W mono - ZZXM6-60-310Growatt105</t>
  </si>
  <si>
    <t>Znshine 310W mono - ZZXM6-60-310Growatt106</t>
  </si>
  <si>
    <t>Znshine 310W mono - ZZXM6-60-310Growatt107</t>
  </si>
  <si>
    <t>Znshine 310W mono - ZZXM6-60-310Growatt108</t>
  </si>
  <si>
    <t>Znshine 310W mono - ZZXM6-60-310Growatt109</t>
  </si>
  <si>
    <t>Znshine 310W mono - ZZXM6-60-310Growatt110</t>
  </si>
  <si>
    <t>Znshine 310W mono - ZZXM6-60-310Growatt111</t>
  </si>
  <si>
    <t>Znshine 310W mono - ZZXM6-60-310Growatt112</t>
  </si>
  <si>
    <t>Znshine 310W mono - ZZXM6-60-310Growatt113</t>
  </si>
  <si>
    <t>Znshine 310W mono - ZZXM6-60-310Growatt114</t>
  </si>
  <si>
    <t>Znshine 310W mono - ZZXM6-60-310Growatt115</t>
  </si>
  <si>
    <t>Znshine 310W mono - ZZXM6-60-310Growatt116</t>
  </si>
  <si>
    <t>Znshine 310W mono - ZZXM6-60-310Growatt117</t>
  </si>
  <si>
    <t>Znshine 310W mono - ZZXM6-60-310Growatt118</t>
  </si>
  <si>
    <t>Znshine 310W mono - ZZXM6-60-310Growatt119</t>
  </si>
  <si>
    <t>Znshine 310W mono - ZZXM6-60-310Growatt120</t>
  </si>
  <si>
    <t>Znshine 310W mono - ZZXM6-60-310Growatt121</t>
  </si>
  <si>
    <t>Znshine 310W mono - ZZXM6-60-310Growatt122</t>
  </si>
  <si>
    <t>Znshine 310W mono - ZZXM6-60-310Growatt123</t>
  </si>
  <si>
    <t>Znshine 310W mono - ZZXM6-60-310Growatt124</t>
  </si>
  <si>
    <t>Znshine 310W mono - ZZXM6-60-310Growatt125</t>
  </si>
  <si>
    <t>Znshine 310W mono - ZZXM6-60-310Growatt126</t>
  </si>
  <si>
    <t>Znshine 310W mono - ZZXM6-60-310Growatt127</t>
  </si>
  <si>
    <t>Znshine 310W mono - ZZXM6-60-310Growatt128</t>
  </si>
  <si>
    <t>Znshine 310W mono - ZZXM6-60-310Growatt129</t>
  </si>
  <si>
    <t>Znshine 310W mono - ZZXM6-60-310Growatt130</t>
  </si>
  <si>
    <t>Znshine 310W mono - ZZXM6-60-310Growatt131</t>
  </si>
  <si>
    <t>Znshine 310W mono - ZZXM6-60-310Growatt132</t>
  </si>
  <si>
    <t>Znshine 310W mono - ZZXM6-60-310Growatt133</t>
  </si>
  <si>
    <t>Znshine 310W mono - ZZXM6-60-310Growatt134</t>
  </si>
  <si>
    <t>Znshine 310W mono - ZZXM6-60-310Growatt135</t>
  </si>
  <si>
    <t>Znshine 310W mono - ZZXM6-60-310Growatt136</t>
  </si>
  <si>
    <t>Znshine 310W mono - ZZXM6-60-310Growatt137</t>
  </si>
  <si>
    <t>Znshine 310W mono - ZZXM6-60-310Growatt138</t>
  </si>
  <si>
    <t>Znshine 310W mono - ZZXM6-60-310Growatt139</t>
  </si>
  <si>
    <t>Znshine 310W mono - ZZXM6-60-310Growatt140</t>
  </si>
  <si>
    <t>Znshine 310W mono - ZZXM6-60-310Growatt141</t>
  </si>
  <si>
    <t>Znshine 310W mono - ZZXM6-60-310Growatt142</t>
  </si>
  <si>
    <t>Znshine 310W mono - ZZXM6-60-310Growatt143</t>
  </si>
  <si>
    <t>Znshine 310W mono - ZZXM6-60-310Growatt144</t>
  </si>
  <si>
    <t>Znshine 310W mono - ZZXM6-60-310Growatt145</t>
  </si>
  <si>
    <t>Znshine 310W mono - ZZXM6-60-310Growatt146</t>
  </si>
  <si>
    <t>Znshine 310W mono - ZZXM6-60-310Growatt147</t>
  </si>
  <si>
    <t>Znshine 310W mono - ZZXM6-60-310Growatt148</t>
  </si>
  <si>
    <t>Znshine 310W mono - ZZXM6-60-310Growatt149</t>
  </si>
  <si>
    <t>Znshine 310W mono - ZZXM6-60-310Growatt150</t>
  </si>
  <si>
    <t>Znshine 310W mono - ZZXM6-60-310Growatt151</t>
  </si>
  <si>
    <t>Znshine 310W mono - ZZXM6-60-310Growatt152</t>
  </si>
  <si>
    <t>Znshine 310W mono - ZZXM6-60-310Growatt153</t>
  </si>
  <si>
    <t>Znshine 310W mono - ZZXM6-60-310Growatt154</t>
  </si>
  <si>
    <t>Znshine 310W mono - ZZXM6-60-310Growatt155</t>
  </si>
  <si>
    <t>Znshine 310W mono - ZZXM6-60-310Growatt156</t>
  </si>
  <si>
    <t>Znshine 310W mono - ZZXM6-60-310Growatt157</t>
  </si>
  <si>
    <t>Znshine 310W mono - ZZXM6-60-310Growatt158</t>
  </si>
  <si>
    <t>Znshine 310W mono - ZZXM6-60-310Growatt159</t>
  </si>
  <si>
    <t>Znshine 310W mono - ZZXM6-60-310Growatt160</t>
  </si>
  <si>
    <t>Znshine 310W mono - ZZXM6-60-310Growatt161</t>
  </si>
  <si>
    <t>Znshine 310W mono - ZZXM6-60-310Fronius10</t>
  </si>
  <si>
    <t>Znshine 310W mono - ZZXM6-60-310Fronius11</t>
  </si>
  <si>
    <t>Znshine 310W mono - ZZXM6-60-310Fronius12</t>
  </si>
  <si>
    <t>Znshine 310W mono - ZZXM6-60-310Fronius13</t>
  </si>
  <si>
    <t>Znshine 310W mono - ZZXM6-60-310Fronius14</t>
  </si>
  <si>
    <t>Znshine 310W mono - ZZXM6-60-310Fronius15</t>
  </si>
  <si>
    <t>Znshine 310W mono - ZZXM6-60-310Fronius16</t>
  </si>
  <si>
    <t>Znshine 310W mono - ZZXM6-60-310Fronius17</t>
  </si>
  <si>
    <t>Znshine 310W mono - ZZXM6-60-310Fronius18</t>
  </si>
  <si>
    <t>Znshine 310W mono - ZZXM6-60-310Fronius19</t>
  </si>
  <si>
    <t>Znshine 310W mono - ZZXM6-60-310Fronius20</t>
  </si>
  <si>
    <t>Znshine 310W mono - ZZXM6-60-310Fronius21</t>
  </si>
  <si>
    <t>Znshine 310W mono - ZZXM6-60-310Fronius22</t>
  </si>
  <si>
    <t>Znshine 310W mono - ZZXM6-60-310Fronius23</t>
  </si>
  <si>
    <t>Znshine 310W mono - ZZXM6-60-310Fronius24</t>
  </si>
  <si>
    <t>Znshine 310W mono - ZZXM6-60-310Fronius25</t>
  </si>
  <si>
    <t>Znshine 310W mono - ZZXM6-60-310Fronius26</t>
  </si>
  <si>
    <t>Znshine 310W mono - ZZXM6-60-310Fronius27</t>
  </si>
  <si>
    <t>Znshine 310W mono - ZZXM6-60-310Fronius28</t>
  </si>
  <si>
    <t>Znshine 310W mono - ZZXM6-60-310Fronius29</t>
  </si>
  <si>
    <t>Znshine 310W mono - ZZXM6-60-310Fronius30</t>
  </si>
  <si>
    <t>Znshine 310W mono - ZZXM6-60-310Fronius31</t>
  </si>
  <si>
    <t>Znshine 310W mono - ZZXM6-60-310Fronius32</t>
  </si>
  <si>
    <t>Znshine 310W mono - ZZXM6-60-310Fronius33</t>
  </si>
  <si>
    <t>Znshine 310W mono - ZZXM6-60-310Fronius34</t>
  </si>
  <si>
    <t>Znshine 310W mono - ZZXM6-60-310Fronius35</t>
  </si>
  <si>
    <t>Znshine 310W mono - ZZXM6-60-310Fronius36</t>
  </si>
  <si>
    <t>Znshine 310W mono - ZZXM6-60-310Fronius37</t>
  </si>
  <si>
    <t>Znshine 310W mono - ZZXM6-60-310Fronius38</t>
  </si>
  <si>
    <t>Znshine 310W mono - ZZXM6-60-310Fronius39</t>
  </si>
  <si>
    <t>Znshine 310W mono - ZZXM6-60-310Fronius40</t>
  </si>
  <si>
    <t>Znshine 310W mono - ZZXM6-60-310Fronius41</t>
  </si>
  <si>
    <t>Znshine 310W mono - ZZXM6-60-310Fronius42</t>
  </si>
  <si>
    <t>Znshine 310W mono - ZZXM6-60-310Fronius43</t>
  </si>
  <si>
    <t>Znshine 310W mono - ZZXM6-60-310Fronius44</t>
  </si>
  <si>
    <t>Znshine 310W mono - ZZXM6-60-310Fronius45</t>
  </si>
  <si>
    <t>Znshine 310W mono - ZZXM6-60-310Fronius46</t>
  </si>
  <si>
    <t>Znshine 310W mono - ZZXM6-60-310Fronius47</t>
  </si>
  <si>
    <t>Znshine 310W mono - ZZXM6-60-310Fronius48</t>
  </si>
  <si>
    <t>Znshine 310W mono - ZZXM6-60-310Fronius49</t>
  </si>
  <si>
    <t>Znshine 310W mono - ZZXM6-60-310Fronius50</t>
  </si>
  <si>
    <t>Znshine 310W mono - ZZXM6-60-310Fronius51</t>
  </si>
  <si>
    <t>Znshine 310W mono - ZZXM6-60-310Fronius52</t>
  </si>
  <si>
    <t>Znshine 310W mono - ZZXM6-60-310Fronius53</t>
  </si>
  <si>
    <t>Znshine 310W mono - ZZXM6-60-310Fronius54</t>
  </si>
  <si>
    <t>Znshine 310W mono - ZZXM6-60-310Fronius55</t>
  </si>
  <si>
    <t>Znshine 310W mono - ZZXM6-60-310Fronius56</t>
  </si>
  <si>
    <t>Znshine 310W mono - ZZXM6-60-310Fronius57</t>
  </si>
  <si>
    <t>Znshine 310W mono - ZZXM6-60-310Fronius58</t>
  </si>
  <si>
    <t>Znshine 310W mono - ZZXM6-60-310Fronius59</t>
  </si>
  <si>
    <t>Znshine 310W mono - ZZXM6-60-310Fronius60</t>
  </si>
  <si>
    <t>Znshine 310W mono - ZZXM6-60-310Fronius61</t>
  </si>
  <si>
    <t>Znshine 310W mono - ZZXM6-60-310Fronius62</t>
  </si>
  <si>
    <t>Znshine 310W mono - ZZXM6-60-310Fronius63</t>
  </si>
  <si>
    <t>Znshine 310W mono - ZZXM6-60-310Fronius64</t>
  </si>
  <si>
    <t>Znshine 310W mono - ZZXM6-60-310Fronius65</t>
  </si>
  <si>
    <t>Znshine 310W mono - ZZXM6-60-310Fronius66</t>
  </si>
  <si>
    <t>Znshine 310W mono - ZZXM6-60-310Fronius67</t>
  </si>
  <si>
    <t>Znshine 310W mono - ZZXM6-60-310Fronius68</t>
  </si>
  <si>
    <t>Znshine 310W mono - ZZXM6-60-310Fronius69</t>
  </si>
  <si>
    <t>Znshine 310W mono - ZZXM6-60-310Fronius70</t>
  </si>
  <si>
    <t>Znshine 310W mono - ZZXM6-60-310Fronius71</t>
  </si>
  <si>
    <t>Znshine 310W mono - ZZXM6-60-310Fronius72</t>
  </si>
  <si>
    <t>Znshine 310W mono - ZZXM6-60-310Fronius73</t>
  </si>
  <si>
    <t>Znshine 310W mono - ZZXM6-60-310Fronius74</t>
  </si>
  <si>
    <t>Znshine 310W mono - ZZXM6-60-310Fronius75</t>
  </si>
  <si>
    <t>Znshine 310W mono - ZZXM6-60-310Fronius76</t>
  </si>
  <si>
    <t>Znshine 310W mono - ZZXM6-60-310Fronius77</t>
  </si>
  <si>
    <t>Znshine 310W mono - ZZXM6-60-310Fronius78</t>
  </si>
  <si>
    <t>Znshine 310W mono - ZZXM6-60-310Fronius79</t>
  </si>
  <si>
    <t>Znshine 310W mono - ZZXM6-60-310Fronius80</t>
  </si>
  <si>
    <t>Znshine 310W mono - ZZXM6-60-310Fronius81</t>
  </si>
  <si>
    <t>Znshine 310W mono - ZZXM6-60-310Fronius82</t>
  </si>
  <si>
    <t>Znshine 310W mono - ZZXM6-60-310Fronius83</t>
  </si>
  <si>
    <t>Znshine 310W mono - ZZXM6-60-310Fronius84</t>
  </si>
  <si>
    <t>Znshine 310W mono - ZZXM6-60-310Fronius85</t>
  </si>
  <si>
    <t>Znshine 310W mono - ZZXM6-60-310Fronius86</t>
  </si>
  <si>
    <t>Znshine 310W mono - ZZXM6-60-310Fronius87</t>
  </si>
  <si>
    <t>Znshine 310W mono - ZZXM6-60-310Fronius88</t>
  </si>
  <si>
    <t>Znshine 310W mono - ZZXM6-60-310Fronius89</t>
  </si>
  <si>
    <t>Znshine 310W mono - ZZXM6-60-310Fronius90</t>
  </si>
  <si>
    <t>Znshine 310W mono - ZZXM6-60-310Fronius91</t>
  </si>
  <si>
    <t>Znshine 310W mono - ZZXM6-60-310Fronius92</t>
  </si>
  <si>
    <t>Znshine 310W mono - ZZXM6-60-310Fronius93</t>
  </si>
  <si>
    <t>Znshine 310W mono - ZZXM6-60-310Fronius94</t>
  </si>
  <si>
    <t>Znshine 310W mono - ZZXM6-60-310Fronius95</t>
  </si>
  <si>
    <t>Znshine 310W mono - ZZXM6-60-310Fronius96</t>
  </si>
  <si>
    <t>Znshine 310W mono - ZZXM6-60-310Fronius97</t>
  </si>
  <si>
    <t>Znshine 310W mono - ZZXM6-60-310Fronius98</t>
  </si>
  <si>
    <t>Znshine 310W mono - ZZXM6-60-310Fronius99</t>
  </si>
  <si>
    <t>Znshine 310W mono - ZZXM6-60-310Fronius100</t>
  </si>
  <si>
    <t>Znshine 310W mono - ZZXM6-60-310Fronius101</t>
  </si>
  <si>
    <t>Znshine 310W mono - ZZXM6-60-310Fronius102</t>
  </si>
  <si>
    <t>Znshine 310W mono - ZZXM6-60-310Fronius103</t>
  </si>
  <si>
    <t>Znshine 310W mono - ZZXM6-60-310Fronius104</t>
  </si>
  <si>
    <t>Znshine 310W mono - ZZXM6-60-310Fronius105</t>
  </si>
  <si>
    <t>Znshine 310W mono - ZZXM6-60-310Fronius106</t>
  </si>
  <si>
    <t>Znshine 310W mono - ZZXM6-60-310Fronius107</t>
  </si>
  <si>
    <t>Znshine 310W mono - ZZXM6-60-310Fronius108</t>
  </si>
  <si>
    <t>Znshine 310W mono - ZZXM6-60-310Fronius109</t>
  </si>
  <si>
    <t>Znshine 310W mono - ZZXM6-60-310Fronius110</t>
  </si>
  <si>
    <t>Znshine 310W mono - ZZXM6-60-310Fronius111</t>
  </si>
  <si>
    <t>Znshine 310W mono - ZZXM6-60-310Fronius112</t>
  </si>
  <si>
    <t>Znshine 310W mono - ZZXM6-60-310Fronius113</t>
  </si>
  <si>
    <t>Znshine 310W mono - ZZXM6-60-310Fronius114</t>
  </si>
  <si>
    <t>Znshine 310W mono - ZZXM6-60-310Fronius115</t>
  </si>
  <si>
    <t>Znshine 310W mono - ZZXM6-60-310Fronius116</t>
  </si>
  <si>
    <t>Znshine 310W mono - ZZXM6-60-310Fronius117</t>
  </si>
  <si>
    <t>Znshine 310W mono - ZZXM6-60-310Fronius118</t>
  </si>
  <si>
    <t>Znshine 310W mono - ZZXM6-60-310Fronius119</t>
  </si>
  <si>
    <t>Znshine 310W mono - ZZXM6-60-310Fronius120</t>
  </si>
  <si>
    <t>Znshine 310W mono - ZZXM6-60-310Fronius121</t>
  </si>
  <si>
    <t>Znshine 310W mono - ZZXM6-60-310Fronius122</t>
  </si>
  <si>
    <t>Znshine 310W mono - ZZXM6-60-310Fronius123</t>
  </si>
  <si>
    <t>Znshine 310W mono - ZZXM6-60-310Fronius124</t>
  </si>
  <si>
    <t>Znshine 310W mono - ZZXM6-60-310Fronius125</t>
  </si>
  <si>
    <t>Znshine 310W mono - ZZXM6-60-310Fronius126</t>
  </si>
  <si>
    <t>Znshine 310W mono - ZZXM6-60-310Fronius127</t>
  </si>
  <si>
    <t>Znshine 310W mono - ZZXM6-60-310Fronius128</t>
  </si>
  <si>
    <t>Znshine 310W mono - ZZXM6-60-310Fronius129</t>
  </si>
  <si>
    <t>Znshine 310W mono - ZZXM6-60-310Fronius130</t>
  </si>
  <si>
    <t>Znshine 310W mono - ZZXM6-60-310Fronius131</t>
  </si>
  <si>
    <t>Znshine 310W mono - ZZXM6-60-310Fronius132</t>
  </si>
  <si>
    <t>Znshine 310W mono - ZZXM6-60-310Fronius133</t>
  </si>
  <si>
    <t>Znshine 310W mono - ZZXM6-60-310Fronius134</t>
  </si>
  <si>
    <t>Znshine 310W mono - ZZXM6-60-310Fronius135</t>
  </si>
  <si>
    <t>Znshine 310W mono - ZZXM6-60-310Fronius136</t>
  </si>
  <si>
    <t>Znshine 310W mono - ZZXM6-60-310Fronius137</t>
  </si>
  <si>
    <t>Znshine 310W mono - ZZXM6-60-310Fronius138</t>
  </si>
  <si>
    <t>Znshine 310W mono - ZZXM6-60-310Fronius139</t>
  </si>
  <si>
    <t>Znshine 310W mono - ZZXM6-60-310Fronius140</t>
  </si>
  <si>
    <t>Znshine 310W mono - ZZXM6-60-310Fronius141</t>
  </si>
  <si>
    <t>Znshine 310W mono - ZZXM6-60-310Fronius142</t>
  </si>
  <si>
    <t>Znshine 310W mono - ZZXM6-60-310Fronius143</t>
  </si>
  <si>
    <t>Znshine 310W mono - ZZXM6-60-310Fronius144</t>
  </si>
  <si>
    <t>Znshine 310W mono - ZZXM6-60-310Fronius145</t>
  </si>
  <si>
    <t>Znshine 310W mono - ZZXM6-60-310Fronius146</t>
  </si>
  <si>
    <t>Znshine 310W mono - ZZXM6-60-310Fronius147</t>
  </si>
  <si>
    <t>Znshine 310W mono - ZZXM6-60-310Fronius148</t>
  </si>
  <si>
    <t>Znshine 310W mono - ZZXM6-60-310Fronius149</t>
  </si>
  <si>
    <t>Znshine 310W mono - ZZXM6-60-310Fronius150</t>
  </si>
  <si>
    <t>Znshine 310W mono - ZZXM6-60-310Fronius151</t>
  </si>
  <si>
    <t>Znshine 310W mono - ZZXM6-60-310Fronius152</t>
  </si>
  <si>
    <t>Znshine 310W mono - ZZXM6-60-310Fronius153</t>
  </si>
  <si>
    <t>Znshine 310W mono - ZZXM6-60-310Fronius154</t>
  </si>
  <si>
    <t>Znshine 310W mono - ZZXM6-60-310Fronius155</t>
  </si>
  <si>
    <t>Znshine 310W mono - ZZXM6-60-310Fronius156</t>
  </si>
  <si>
    <t>Znshine 310W mono - ZZXM6-60-310Fronius157</t>
  </si>
  <si>
    <t>Znshine 310W mono - ZZXM6-60-310Fronius158</t>
  </si>
  <si>
    <t>Znshine 310W mono - ZZXM6-60-310Fronius159</t>
  </si>
  <si>
    <t>Znshine 310W mono - ZZXM6-60-310Fronius160</t>
  </si>
  <si>
    <t>Znshine 310W mono - ZZXM6-60-310Fronius161</t>
  </si>
  <si>
    <t>Znshine 310W mono - ZZXM6-60-310SolarEdge14</t>
  </si>
  <si>
    <t>Znshine 310W mono - ZZXM6-60-310SolarEdge15</t>
  </si>
  <si>
    <t>Znshine 310W mono - ZZXM6-60-310SolarEdge16</t>
  </si>
  <si>
    <t>Znshine 310W mono - ZZXM6-60-310SolarEdge17</t>
  </si>
  <si>
    <t>Znshine 310W mono - ZZXM6-60-310SolarEdge18</t>
  </si>
  <si>
    <t>Znshine 310W mono - ZZXM6-60-310SolarEdge19</t>
  </si>
  <si>
    <t>Znshine 310W mono - ZZXM6-60-310SolarEdge20</t>
  </si>
  <si>
    <t>Znshine 310W mono - ZZXM6-60-310SolarEdge21</t>
  </si>
  <si>
    <t>Znshine 310W mono - ZZXM6-60-310SolarEdge22</t>
  </si>
  <si>
    <t>Znshine 310W mono - ZZXM6-60-310SolarEdge23</t>
  </si>
  <si>
    <t>Znshine 310W mono - ZZXM6-60-310SolarEdge24</t>
  </si>
  <si>
    <t>Znshine 310W mono - ZZXM6-60-310SolarEdge25</t>
  </si>
  <si>
    <t>Znshine 310W mono - ZZXM6-60-310SolarEdge26</t>
  </si>
  <si>
    <t>Znshine 310W mono - ZZXM6-60-310SolarEdge27</t>
  </si>
  <si>
    <t>Znshine 310W mono - ZZXM6-60-310SolarEdge28</t>
  </si>
  <si>
    <t>Znshine 310W mono - ZZXM6-60-310SolarEdge29</t>
  </si>
  <si>
    <t>Znshine 310W mono - ZZXM6-60-310SolarEdge30</t>
  </si>
  <si>
    <t>Znshine 310W mono - ZZXM6-60-310SolarEdge31</t>
  </si>
  <si>
    <t>Znshine 310W mono - ZZXM6-60-310SolarEdge32</t>
  </si>
  <si>
    <t>Znshine 310W mono - ZZXM6-60-310SolarEdge33</t>
  </si>
  <si>
    <t>Znshine 310W mono - ZZXM6-60-310SolarEdge34</t>
  </si>
  <si>
    <t>Znshine 310W mono - ZZXM6-60-310SolarEdge35</t>
  </si>
  <si>
    <t>Znshine 310W mono - ZZXM6-60-310SolarEdge36</t>
  </si>
  <si>
    <t>Znshine 310W mono - ZZXM6-60-310SolarEdge37</t>
  </si>
  <si>
    <t>Znshine 310W mono - ZZXM6-60-310SolarEdge38</t>
  </si>
  <si>
    <t>Znshine 310W mono - ZZXM6-60-310SolarEdge39</t>
  </si>
  <si>
    <t>Znshine 310W mono - ZZXM6-60-310SolarEdge40</t>
  </si>
  <si>
    <t>Znshine 310W mono - ZZXM6-60-310SolarEdge41</t>
  </si>
  <si>
    <t>Znshine 310W mono - ZZXM6-60-310SolarEdge42</t>
  </si>
  <si>
    <t>Znshine 310W mono - ZZXM6-60-310SolarEdge43</t>
  </si>
  <si>
    <t>Znshine 310W mono - ZZXM6-60-310SolarEdge44</t>
  </si>
  <si>
    <t>Znshine 310W mono - ZZXM6-60-310SolarEdge45</t>
  </si>
  <si>
    <t>Znshine 310W mono - ZZXM6-60-310SolarEdge46</t>
  </si>
  <si>
    <t>Znshine 310W mono - ZZXM6-60-310SolarEdge47</t>
  </si>
  <si>
    <t>Znshine 310W mono - ZZXM6-60-310SolarEdge48</t>
  </si>
  <si>
    <t>Znshine 310W mono - ZZXM6-60-310SolarEdge49</t>
  </si>
  <si>
    <t>Znshine 310W mono - ZZXM6-60-310SolarEdge50</t>
  </si>
  <si>
    <t>Znshine 310W mono - ZZXM6-60-310SolarEdge51</t>
  </si>
  <si>
    <t>Znshine 310W mono - ZZXM6-60-310SolarEdge52</t>
  </si>
  <si>
    <t>Znshine 310W mono - ZZXM6-60-310SolarEdge53</t>
  </si>
  <si>
    <t>Znshine 310W mono - ZZXM6-60-310SolarEdge54</t>
  </si>
  <si>
    <t>Znshine 310W mono - ZZXM6-60-310SolarEdge55</t>
  </si>
  <si>
    <t>Znshine 310W mono - ZZXM6-60-310SolarEdge56</t>
  </si>
  <si>
    <t>Znshine 310W mono - ZZXM6-60-310SolarEdge57</t>
  </si>
  <si>
    <t>Znshine 310W mono - ZZXM6-60-310SolarEdge58</t>
  </si>
  <si>
    <t>Znshine 310W mono - ZZXM6-60-310SolarEdge59</t>
  </si>
  <si>
    <t>Znshine 310W mono - ZZXM6-60-310SolarEdge60</t>
  </si>
  <si>
    <t>Znshine 310W mono - ZZXM6-60-310SolarEdge61</t>
  </si>
  <si>
    <t>Znshine 310W mono - ZZXM6-60-310SolarEdge62</t>
  </si>
  <si>
    <t>Znshine 310W mono - ZZXM6-60-310SolarEdge63</t>
  </si>
  <si>
    <t>Znshine 310W mono - ZZXM6-60-310SolarEdge64</t>
  </si>
  <si>
    <t>Znshine 310W mono - ZZXM6-60-310SolarEdge65</t>
  </si>
  <si>
    <t>Znshine 310W mono - ZZXM6-60-310SolarEdge66</t>
  </si>
  <si>
    <t>Znshine 310W mono - ZZXM6-60-310SolarEdge67</t>
  </si>
  <si>
    <t>Znshine 310W mono - ZZXM6-60-310SolarEdge68</t>
  </si>
  <si>
    <t>Znshine 310W mono - ZZXM6-60-310SolarEdge69</t>
  </si>
  <si>
    <t>Znshine 310W mono - ZZXM6-60-310SolarEdge70</t>
  </si>
  <si>
    <t>Znshine 310W mono - ZZXM6-60-310SolarEdge71</t>
  </si>
  <si>
    <t>Znshine 310W mono - ZZXM6-60-310SolarEdge72</t>
  </si>
  <si>
    <t>Znshine 310W mono - ZZXM6-60-310SolarEdge73</t>
  </si>
  <si>
    <t>Znshine 310W mono - ZZXM6-60-310SolarEdge74</t>
  </si>
  <si>
    <t>Znshine 310W mono - ZZXM6-60-310SolarEdge75</t>
  </si>
  <si>
    <t>Znshine 310W mono - ZZXM6-60-310SolarEdge76</t>
  </si>
  <si>
    <t>Znshine 310W mono - ZZXM6-60-310SolarEdge77</t>
  </si>
  <si>
    <t>Znshine 310W mono - ZZXM6-60-310SolarEdge78</t>
  </si>
  <si>
    <t>Znshine 310W mono - ZZXM6-60-310SolarEdge79</t>
  </si>
  <si>
    <t>Znshine 310W mono - ZZXM6-60-310SolarEdge80</t>
  </si>
  <si>
    <t>Znshine 310W mono - ZZXM6-60-310SolarEdge81</t>
  </si>
  <si>
    <t>Znshine 310W mono - ZZXM6-60-310SolarEdge82</t>
  </si>
  <si>
    <t>Znshine 310W mono - ZZXM6-60-310SolarEdge83</t>
  </si>
  <si>
    <t>Znshine 310W mono - ZZXM6-60-310SolarEdge84</t>
  </si>
  <si>
    <t>Znshine 310W mono - ZZXM6-60-310SolarEdge85</t>
  </si>
  <si>
    <t>Znshine 310W mono - ZZXM6-60-310SolarEdge86</t>
  </si>
  <si>
    <t>Znshine 310W mono - ZZXM6-60-310SolarEdge87</t>
  </si>
  <si>
    <t>Znshine 310W mono - ZZXM6-60-310SolarEdge88</t>
  </si>
  <si>
    <t>Znshine 310W mono - ZZXM6-60-310SolarEdge89</t>
  </si>
  <si>
    <t>Znshine 310W mono - ZZXM6-60-310SolarEdge90</t>
  </si>
  <si>
    <t>Znshine 310W mono - ZZXM6-60-310SolarEdge91</t>
  </si>
  <si>
    <t>Znshine 310W mono - ZZXM6-60-310SolarEdge92</t>
  </si>
  <si>
    <t>Znshine 310W mono - ZZXM6-60-310SolarEdge93</t>
  </si>
  <si>
    <t>Znshine 310W mono - ZZXM6-60-310SolarEdge94</t>
  </si>
  <si>
    <t>Znshine 310W mono - ZZXM6-60-310SolarEdge95</t>
  </si>
  <si>
    <t>Znshine 310W mono - ZZXM6-60-310SolarEdge96</t>
  </si>
  <si>
    <t>Znshine 310W mono - ZZXM6-60-310SolarEdge97</t>
  </si>
  <si>
    <t>Znshine 310W mono - ZZXM6-60-310SolarEdge98</t>
  </si>
  <si>
    <t>Znshine 310W mono - ZZXM6-60-310SolarEdge99</t>
  </si>
  <si>
    <t>Znshine 310W mono - ZZXM6-60-310SolarEdge100</t>
  </si>
  <si>
    <t>Znshine 310W mono - ZZXM6-60-310SolarEdge101</t>
  </si>
  <si>
    <t>Znshine 310W mono - ZZXM6-60-310SolarEdge102</t>
  </si>
  <si>
    <t>Znshine 310W mono - ZZXM6-60-310SolarEdge103</t>
  </si>
  <si>
    <t>Znshine 310W mono - ZZXM6-60-310SolarEdge104</t>
  </si>
  <si>
    <t>Znshine 310W mono - ZZXM6-60-310SolarEdge105</t>
  </si>
  <si>
    <t>Znshine 310W mono - ZZXM6-60-310SolarEdge106</t>
  </si>
  <si>
    <t>Znshine 310W mono - ZZXM6-60-310SolarEdge107</t>
  </si>
  <si>
    <t>Znshine 310W mono - ZZXM6-60-310SolarEdge108</t>
  </si>
  <si>
    <t>Znshine 310W mono - ZZXM6-60-310SolarEdge109</t>
  </si>
  <si>
    <t>Znshine 310W mono - ZZXM6-60-310SolarEdge110</t>
  </si>
  <si>
    <t>Znshine 310W mono - ZZXM6-60-310SolarEdge111</t>
  </si>
  <si>
    <t>Znshine 310W mono - ZZXM6-60-310SolarEdge112</t>
  </si>
  <si>
    <t>Znshine 310W mono - ZZXM6-60-310SolarEdge113</t>
  </si>
  <si>
    <t>Znshine 310W mono - ZZXM6-60-310SolarEdge114</t>
  </si>
  <si>
    <t>Znshine 310W mono - ZZXM6-60-310SolarEdge115</t>
  </si>
  <si>
    <t>Znshine 310W mono - ZZXM6-60-310SolarEdge116</t>
  </si>
  <si>
    <t>Znshine 310W mono - ZZXM6-60-310SolarEdge117</t>
  </si>
  <si>
    <t>Znshine 310W mono - ZZXM6-60-310SolarEdge118</t>
  </si>
  <si>
    <t>Znshine 310W mono - ZZXM6-60-310SolarEdge119</t>
  </si>
  <si>
    <t>Znshine 310W mono - ZZXM6-60-310SolarEdge120</t>
  </si>
  <si>
    <t>Znshine 310W mono - ZZXM6-60-310SolarEdge121</t>
  </si>
  <si>
    <t>Znshine 310W mono - ZZXM6-60-310SolarEdge122</t>
  </si>
  <si>
    <t>Znshine 310W mono - ZZXM6-60-310SolarEdge123</t>
  </si>
  <si>
    <t>Znshine 310W mono - ZZXM6-60-310SolarEdge124</t>
  </si>
  <si>
    <t>Znshine 310W mono - ZZXM6-60-310SolarEdge125</t>
  </si>
  <si>
    <t>Znshine 310W mono - ZZXM6-60-310SolarEdge126</t>
  </si>
  <si>
    <t>Znshine 310W mono - ZZXM6-60-310SolarEdge127</t>
  </si>
  <si>
    <t>Znshine 310W mono - ZZXM6-60-310SolarEdge128</t>
  </si>
  <si>
    <t>Znshine 310W mono - ZZXM6-60-310SolarEdge129</t>
  </si>
  <si>
    <t>Znshine 310W mono - ZZXM6-60-310SolarEdge130</t>
  </si>
  <si>
    <t>Znshine 310W mono - ZZXM6-60-310SolarEdge131</t>
  </si>
  <si>
    <t>Znshine 310W mono - ZZXM6-60-310SolarEdge132</t>
  </si>
  <si>
    <t>Znshine 310W mono - ZZXM6-60-310SolarEdge133</t>
  </si>
  <si>
    <t>Znshine 310W mono - ZZXM6-60-310SolarEdge134</t>
  </si>
  <si>
    <t>Znshine 310W mono - ZZXM6-60-310SolarEdge135</t>
  </si>
  <si>
    <t>Znshine 310W mono - ZZXM6-60-310SolarEdge136</t>
  </si>
  <si>
    <t>Znshine 310W mono - ZZXM6-60-310SolarEdge137</t>
  </si>
  <si>
    <t>Znshine 310W mono - ZZXM6-60-310SolarEdge138</t>
  </si>
  <si>
    <t>Znshine 310W mono - ZZXM6-60-310SolarEdge139</t>
  </si>
  <si>
    <t>Znshine 310W mono - ZZXM6-60-310SolarEdge140</t>
  </si>
  <si>
    <t>Znshine 310W mono - ZZXM6-60-310SolarEdge141</t>
  </si>
  <si>
    <t>Znshine 310W mono - ZZXM6-60-310SolarEdge142</t>
  </si>
  <si>
    <t>Znshine 310W mono - ZZXM6-60-310SolarEdge143</t>
  </si>
  <si>
    <t>Znshine 310W mono - ZZXM6-60-310SolarEdge144</t>
  </si>
  <si>
    <t>Znshine 310W mono - ZZXM6-60-310SolarEdge145</t>
  </si>
  <si>
    <t>Znshine 310W mono - ZZXM6-60-310SolarEdge146</t>
  </si>
  <si>
    <t>Znshine 310W mono - ZZXM6-60-310SolarEdge147</t>
  </si>
  <si>
    <t>Znshine 310W mono - ZZXM6-60-310SolarEdge148</t>
  </si>
  <si>
    <t>Znshine 310W mono - ZZXM6-60-310SolarEdge149</t>
  </si>
  <si>
    <t>Znshine 310W mono - ZZXM6-60-310SolarEdge150</t>
  </si>
  <si>
    <t>Znshine 310W mono - ZZXM6-60-310SolarEdge151</t>
  </si>
  <si>
    <t>Znshine 310W mono - ZZXM6-60-310SolarEdge152</t>
  </si>
  <si>
    <t>Znshine 310W mono - ZZXM6-60-310SolarEdge153</t>
  </si>
  <si>
    <t>Znshine 310W mono - ZZXM6-60-310SolarEdge154</t>
  </si>
  <si>
    <t>Znshine 310W mono - ZZXM6-60-310SolarEdge155</t>
  </si>
  <si>
    <t>Znshine 310W mono - ZZXM6-60-310SolarEdge156</t>
  </si>
  <si>
    <t>Znshine 310W mono - ZZXM6-60-310SolarEdge157</t>
  </si>
  <si>
    <t>Znshine 310W mono - ZZXM6-60-310SolarEdge158</t>
  </si>
  <si>
    <t>Znshine 310W mono - ZZXM6-60-310SolarEdge159</t>
  </si>
  <si>
    <t>Znshine 310W mono - ZZXM6-60-310SolarEdge160</t>
  </si>
  <si>
    <t>Znshine 310W mono - ZZXM6-60-310SolarEdge161</t>
  </si>
  <si>
    <t>Dla klientów indywidualnych 50 dni od daty zaksięgowania zaliczki.</t>
  </si>
  <si>
    <t>Qcells 330W mono - Q.PEAK DUO G5/G7 330SolarEdge14</t>
  </si>
  <si>
    <t>Qcells 330W mono - Q.PEAK DUO G5/G7 330SolarEdge15</t>
  </si>
  <si>
    <t>Qcells 335W mono - Q.PEAK DUO G7 335SolarEdge14</t>
  </si>
  <si>
    <t>Qcells 335W mono - Q.PEAK DUO G7 335SolarEdge15</t>
  </si>
  <si>
    <t>Zabezpieczenia</t>
  </si>
  <si>
    <t>za 1 kW</t>
  </si>
  <si>
    <t>Dodatkowy koszt do instalacji pow 6.5kW w obiekcie pow 1000m3</t>
  </si>
  <si>
    <t>ppoz</t>
  </si>
  <si>
    <t>Qcells 335W mono - Q.PEAK DUO BLK G8+ 335</t>
  </si>
  <si>
    <t>Miejsce montażu falownika</t>
  </si>
  <si>
    <t>Qcells 335W mono - Q.PEAK DUO BLK G8+ 335Growatt10</t>
  </si>
  <si>
    <t>Qcells 335W mono - Q.PEAK DUO BLK G8+ 335Growatt12</t>
  </si>
  <si>
    <t>Qcells 335W mono - Q.PEAK DUO BLK G8+ 335Growatt13</t>
  </si>
  <si>
    <t>Qcells 335W mono - Q.PEAK DUO BLK G8+ 335Growatt14</t>
  </si>
  <si>
    <t>Qcells 335W mono - Q.PEAK DUO BLK G8+ 335Growatt15</t>
  </si>
  <si>
    <t>Qcells 335W mono - Q.PEAK DUO BLK G8+ 335Growatt16</t>
  </si>
  <si>
    <t>Qcells 335W mono - Q.PEAK DUO BLK G8+ 335Growatt17</t>
  </si>
  <si>
    <t>Qcells 335W mono - Q.PEAK DUO BLK G8+ 335Growatt18</t>
  </si>
  <si>
    <t>Qcells 335W mono - Q.PEAK DUO BLK G8+ 335Growatt19</t>
  </si>
  <si>
    <t>Qcells 335W mono - Q.PEAK DUO BLK G8+ 335Growatt20</t>
  </si>
  <si>
    <t>Qcells 335W mono - Q.PEAK DUO BLK G8+ 335Growatt21</t>
  </si>
  <si>
    <t>Qcells 335W mono - Q.PEAK DUO BLK G8+ 335Growatt22</t>
  </si>
  <si>
    <t>Qcells 335W mono - Q.PEAK DUO BLK G8+ 335Growatt23</t>
  </si>
  <si>
    <t>Qcells 335W mono - Q.PEAK DUO BLK G8+ 335Growatt24</t>
  </si>
  <si>
    <t>Qcells 335W mono - Q.PEAK DUO BLK G8+ 335Growatt25</t>
  </si>
  <si>
    <t>Qcells 335W mono - Q.PEAK DUO BLK G8+ 335Growatt26</t>
  </si>
  <si>
    <t>Qcells 335W mono - Q.PEAK DUO BLK G8+ 335Growatt27</t>
  </si>
  <si>
    <t>Qcells 335W mono - Q.PEAK DUO BLK G8+ 335Growatt28</t>
  </si>
  <si>
    <t>Qcells 335W mono - Q.PEAK DUO BLK G8+ 335Growatt29</t>
  </si>
  <si>
    <t>Qcells 335W mono - Q.PEAK DUO BLK G8+ 335Growatt30</t>
  </si>
  <si>
    <t>Qcells 335W mono - Q.PEAK DUO BLK G8+ 335Growatt31</t>
  </si>
  <si>
    <t>Qcells 335W mono - Q.PEAK DUO BLK G8+ 335Growatt32</t>
  </si>
  <si>
    <t>Qcells 335W mono - Q.PEAK DUO BLK G8+ 335Growatt33</t>
  </si>
  <si>
    <t>Qcells 335W mono - Q.PEAK DUO BLK G8+ 335Growatt34</t>
  </si>
  <si>
    <t>Qcells 335W mono - Q.PEAK DUO BLK G8+ 335Growatt35</t>
  </si>
  <si>
    <t>Qcells 335W mono - Q.PEAK DUO BLK G8+ 335Growatt36</t>
  </si>
  <si>
    <t>Qcells 335W mono - Q.PEAK DUO BLK G8+ 335Growatt37</t>
  </si>
  <si>
    <t>Qcells 335W mono - Q.PEAK DUO BLK G8+ 335Growatt38</t>
  </si>
  <si>
    <t>Qcells 335W mono - Q.PEAK DUO BLK G8+ 335Growatt39</t>
  </si>
  <si>
    <t>Qcells 335W mono - Q.PEAK DUO BLK G8+ 335Growatt40</t>
  </si>
  <si>
    <t>Qcells 335W mono - Q.PEAK DUO BLK G8+ 335Growatt41</t>
  </si>
  <si>
    <t>Qcells 335W mono - Q.PEAK DUO BLK G8+ 335Growatt42</t>
  </si>
  <si>
    <t>Qcells 335W mono - Q.PEAK DUO BLK G8+ 335Growatt45</t>
  </si>
  <si>
    <t>Qcells 335W mono - Q.PEAK DUO BLK G8+ 335Growatt46</t>
  </si>
  <si>
    <t>Qcells 335W mono - Q.PEAK DUO BLK G8+ 335Growatt47</t>
  </si>
  <si>
    <t>Qcells 335W mono - Q.PEAK DUO BLK G8+ 335Growatt48</t>
  </si>
  <si>
    <t>Qcells 335W mono - Q.PEAK DUO BLK G8+ 335Growatt49</t>
  </si>
  <si>
    <t>Qcells 335W mono - Q.PEAK DUO BLK G8+ 335Growatt50</t>
  </si>
  <si>
    <t>Qcells 335W mono - Q.PEAK DUO BLK G8+ 335Growatt51</t>
  </si>
  <si>
    <t>Qcells 335W mono - Q.PEAK DUO BLK G8+ 335Growatt52</t>
  </si>
  <si>
    <t>Qcells 335W mono - Q.PEAK DUO BLK G8+ 335Growatt53</t>
  </si>
  <si>
    <t>Qcells 335W mono - Q.PEAK DUO BLK G8+ 335Growatt54</t>
  </si>
  <si>
    <t>Qcells 335W mono - Q.PEAK DUO BLK G8+ 335Growatt55</t>
  </si>
  <si>
    <t>Qcells 335W mono - Q.PEAK DUO BLK G8+ 335Growatt56</t>
  </si>
  <si>
    <t>Qcells 335W mono - Q.PEAK DUO BLK G8+ 335Growatt57</t>
  </si>
  <si>
    <t>Qcells 335W mono - Q.PEAK DUO BLK G8+ 335Growatt58</t>
  </si>
  <si>
    <t>Qcells 335W mono - Q.PEAK DUO BLK G8+ 335Growatt59</t>
  </si>
  <si>
    <t>Qcells 335W mono - Q.PEAK DUO BLK G8+ 335Growatt60</t>
  </si>
  <si>
    <t>Qcells 335W mono - Q.PEAK DUO BLK G8+ 335Growatt61</t>
  </si>
  <si>
    <t>Qcells 335W mono - Q.PEAK DUO BLK G8+ 335Growatt62</t>
  </si>
  <si>
    <t>Qcells 335W mono - Q.PEAK DUO BLK G8+ 335Growatt63</t>
  </si>
  <si>
    <t>Qcells 335W mono - Q.PEAK DUO BLK G8+ 335Growatt64</t>
  </si>
  <si>
    <t>Qcells 335W mono - Q.PEAK DUO BLK G8+ 335Growatt65</t>
  </si>
  <si>
    <t>Qcells 335W mono - Q.PEAK DUO BLK G8+ 335Growatt66</t>
  </si>
  <si>
    <t>Qcells 335W mono - Q.PEAK DUO BLK G8+ 335Growatt67</t>
  </si>
  <si>
    <t>Qcells 335W mono - Q.PEAK DUO BLK G8+ 335Growatt68</t>
  </si>
  <si>
    <t>Qcells 335W mono - Q.PEAK DUO BLK G8+ 335Growatt69</t>
  </si>
  <si>
    <t>Qcells 335W mono - Q.PEAK DUO BLK G8+ 335Growatt70</t>
  </si>
  <si>
    <t>Qcells 335W mono - Q.PEAK DUO BLK G8+ 335Growatt71</t>
  </si>
  <si>
    <t>Qcells 335W mono - Q.PEAK DUO BLK G8+ 335Growatt75</t>
  </si>
  <si>
    <t>Qcells 335W mono - Q.PEAK DUO BLK G8+ 335Growatt76</t>
  </si>
  <si>
    <t>Qcells 335W mono - Q.PEAK DUO BLK G8+ 335Growatt77</t>
  </si>
  <si>
    <t>Qcells 335W mono - Q.PEAK DUO BLK G8+ 335Growatt78</t>
  </si>
  <si>
    <t>Qcells 335W mono - Q.PEAK DUO BLK G8+ 335Growatt79</t>
  </si>
  <si>
    <t>Qcells 335W mono - Q.PEAK DUO BLK G8+ 335Growatt80</t>
  </si>
  <si>
    <t>Qcells 335W mono - Q.PEAK DUO BLK G8+ 335Growatt81</t>
  </si>
  <si>
    <t>Qcells 335W mono - Q.PEAK DUO BLK G8+ 335Growatt82</t>
  </si>
  <si>
    <t>Qcells 335W mono - Q.PEAK DUO BLK G8+ 335Growatt83</t>
  </si>
  <si>
    <t>Qcells 335W mono - Q.PEAK DUO BLK G8+ 335Growatt84</t>
  </si>
  <si>
    <t>Qcells 335W mono - Q.PEAK DUO BLK G8+ 335Growatt85</t>
  </si>
  <si>
    <t>Qcells 335W mono - Q.PEAK DUO BLK G8+ 335Growatt86</t>
  </si>
  <si>
    <t>Qcells 335W mono - Q.PEAK DUO BLK G8+ 335Growatt87</t>
  </si>
  <si>
    <t>Qcells 335W mono - Q.PEAK DUO BLK G8+ 335Growatt88</t>
  </si>
  <si>
    <t>Qcells 335W mono - Q.PEAK DUO BLK G8+ 335Growatt89</t>
  </si>
  <si>
    <t>Qcells 335W mono - Q.PEAK DUO BLK G8+ 335Growatt90</t>
  </si>
  <si>
    <t>Qcells 335W mono - Q.PEAK DUO BLK G8+ 335Growatt91</t>
  </si>
  <si>
    <t>Qcells 335W mono - Q.PEAK DUO BLK G8+ 335Growatt92</t>
  </si>
  <si>
    <t>Qcells 335W mono - Q.PEAK DUO BLK G8+ 335Growatt93</t>
  </si>
  <si>
    <t>Qcells 335W mono - Q.PEAK DUO BLK G8+ 335Growatt94</t>
  </si>
  <si>
    <t>Qcells 335W mono - Q.PEAK DUO BLK G8+ 335Growatt95</t>
  </si>
  <si>
    <t>Qcells 335W mono - Q.PEAK DUO BLK G8+ 335Growatt96</t>
  </si>
  <si>
    <t>Qcells 335W mono - Q.PEAK DUO BLK G8+ 335Growatt97</t>
  </si>
  <si>
    <t>Qcells 335W mono - Q.PEAK DUO BLK G8+ 335Growatt98</t>
  </si>
  <si>
    <t>Qcells 335W mono - Q.PEAK DUO BLK G8+ 335Growatt99</t>
  </si>
  <si>
    <t>Qcells 335W mono - Q.PEAK DUO BLK G8+ 335Growatt100</t>
  </si>
  <si>
    <t>Qcells 335W mono - Q.PEAK DUO BLK G8+ 335Growatt101</t>
  </si>
  <si>
    <t>Qcells 335W mono - Q.PEAK DUO BLK G8+ 335Growatt102</t>
  </si>
  <si>
    <t>Qcells 335W mono - Q.PEAK DUO BLK G8+ 335Growatt103</t>
  </si>
  <si>
    <t>Qcells 335W mono - Q.PEAK DUO BLK G8+ 335Growatt104</t>
  </si>
  <si>
    <t>Qcells 335W mono - Q.PEAK DUO BLK G8+ 335Growatt105</t>
  </si>
  <si>
    <t>Qcells 335W mono - Q.PEAK DUO BLK G8+ 335Growatt106</t>
  </si>
  <si>
    <t>Qcells 335W mono - Q.PEAK DUO BLK G8+ 335Growatt107</t>
  </si>
  <si>
    <t>Qcells 335W mono - Q.PEAK DUO BLK G8+ 335Growatt108</t>
  </si>
  <si>
    <t>Qcells 335W mono - Q.PEAK DUO BLK G8+ 335Growatt109</t>
  </si>
  <si>
    <t>Qcells 335W mono - Q.PEAK DUO BLK G8+ 335Growatt110</t>
  </si>
  <si>
    <t>Qcells 335W mono - Q.PEAK DUO BLK G8+ 335Growatt111</t>
  </si>
  <si>
    <t>Qcells 335W mono - Q.PEAK DUO BLK G8+ 335Growatt112</t>
  </si>
  <si>
    <t>Qcells 335W mono - Q.PEAK DUO BLK G8+ 335Growatt113</t>
  </si>
  <si>
    <t>Qcells 335W mono - Q.PEAK DUO BLK G8+ 335Growatt114</t>
  </si>
  <si>
    <t>Qcells 335W mono - Q.PEAK DUO BLK G8+ 335Growatt115</t>
  </si>
  <si>
    <t>Qcells 335W mono - Q.PEAK DUO BLK G8+ 335Growatt116</t>
  </si>
  <si>
    <t>Qcells 335W mono - Q.PEAK DUO BLK G8+ 335Growatt117</t>
  </si>
  <si>
    <t>Qcells 335W mono - Q.PEAK DUO BLK G8+ 335Growatt118</t>
  </si>
  <si>
    <t>Qcells 335W mono - Q.PEAK DUO BLK G8+ 335Growatt119</t>
  </si>
  <si>
    <t>Qcells 335W mono - Q.PEAK DUO BLK G8+ 335Growatt120</t>
  </si>
  <si>
    <t>Qcells 335W mono - Q.PEAK DUO BLK G8+ 335Growatt121</t>
  </si>
  <si>
    <t>Qcells 335W mono - Q.PEAK DUO BLK G8+ 335Growatt122</t>
  </si>
  <si>
    <t>Qcells 335W mono - Q.PEAK DUO BLK G8+ 335Growatt123</t>
  </si>
  <si>
    <t>Qcells 335W mono - Q.PEAK DUO BLK G8+ 335Growatt124</t>
  </si>
  <si>
    <t>Qcells 335W mono - Q.PEAK DUO BLK G8+ 335Growatt125</t>
  </si>
  <si>
    <t>Qcells 335W mono - Q.PEAK DUO BLK G8+ 335Growatt126</t>
  </si>
  <si>
    <t>Qcells 335W mono - Q.PEAK DUO BLK G8+ 335Growatt127</t>
  </si>
  <si>
    <t>Qcells 335W mono - Q.PEAK DUO BLK G8+ 335Growatt128</t>
  </si>
  <si>
    <t>Qcells 335W mono - Q.PEAK DUO BLK G8+ 335Growatt129</t>
  </si>
  <si>
    <t>Qcells 335W mono - Q.PEAK DUO BLK G8+ 335Growatt130</t>
  </si>
  <si>
    <t>Qcells 335W mono - Q.PEAK DUO BLK G8+ 335Growatt131</t>
  </si>
  <si>
    <t>Qcells 335W mono - Q.PEAK DUO BLK G8+ 335Growatt132</t>
  </si>
  <si>
    <t>Qcells 335W mono - Q.PEAK DUO BLK G8+ 335Growatt133</t>
  </si>
  <si>
    <t>Qcells 335W mono - Q.PEAK DUO BLK G8+ 335Growatt134</t>
  </si>
  <si>
    <t>Qcells 335W mono - Q.PEAK DUO BLK G8+ 335Growatt135</t>
  </si>
  <si>
    <t>Qcells 335W mono - Q.PEAK DUO BLK G8+ 335Growatt136</t>
  </si>
  <si>
    <t>Qcells 335W mono - Q.PEAK DUO BLK G8+ 335Growatt137</t>
  </si>
  <si>
    <t>Qcells 335W mono - Q.PEAK DUO BLK G8+ 335Growatt138</t>
  </si>
  <si>
    <t>Qcells 335W mono - Q.PEAK DUO BLK G8+ 335Growatt139</t>
  </si>
  <si>
    <t>Qcells 335W mono - Q.PEAK DUO BLK G8+ 335Growatt140</t>
  </si>
  <si>
    <t>Qcells 335W mono - Q.PEAK DUO BLK G8+ 335Growatt141</t>
  </si>
  <si>
    <t>Qcells 335W mono - Q.PEAK DUO BLK G8+ 335Growatt142</t>
  </si>
  <si>
    <t>Qcells 335W mono - Q.PEAK DUO BLK G8+ 335Growatt143</t>
  </si>
  <si>
    <t>Qcells 335W mono - Q.PEAK DUO BLK G8+ 335Growatt144</t>
  </si>
  <si>
    <t>Qcells 335W mono - Q.PEAK DUO BLK G8+ 335Growatt145</t>
  </si>
  <si>
    <t>Qcells 335W mono - Q.PEAK DUO BLK G8+ 335Growatt146</t>
  </si>
  <si>
    <t>Qcells 335W mono - Q.PEAK DUO BLK G8+ 335Growatt147</t>
  </si>
  <si>
    <t>Qcells 335W mono - Q.PEAK DUO BLK G8+ 335Growatt148</t>
  </si>
  <si>
    <t>Qcells 335W mono - Q.PEAK DUO BLK G8+ 335Growatt149</t>
  </si>
  <si>
    <t>Qcells 335W mono - Q.PEAK DUO BLK G8+ 335Fronius10</t>
  </si>
  <si>
    <t>Qcells 335W mono - Q.PEAK DUO BLK G8+ 335Fronius12</t>
  </si>
  <si>
    <t>Qcells 335W mono - Q.PEAK DUO BLK G8+ 335Fronius13</t>
  </si>
  <si>
    <t>Qcells 335W mono - Q.PEAK DUO BLK G8+ 335Fronius14</t>
  </si>
  <si>
    <t>Qcells 335W mono - Q.PEAK DUO BLK G8+ 335Fronius15</t>
  </si>
  <si>
    <t>Qcells 335W mono - Q.PEAK DUO BLK G8+ 335Fronius16</t>
  </si>
  <si>
    <t>Qcells 335W mono - Q.PEAK DUO BLK G8+ 335Fronius17</t>
  </si>
  <si>
    <t>Qcells 335W mono - Q.PEAK DUO BLK G8+ 335Fronius18</t>
  </si>
  <si>
    <t>Qcells 335W mono - Q.PEAK DUO BLK G8+ 335Fronius19</t>
  </si>
  <si>
    <t>Qcells 335W mono - Q.PEAK DUO BLK G8+ 335Fronius20</t>
  </si>
  <si>
    <t>Qcells 335W mono - Q.PEAK DUO BLK G8+ 335Fronius21</t>
  </si>
  <si>
    <t>Qcells 335W mono - Q.PEAK DUO BLK G8+ 335Fronius22</t>
  </si>
  <si>
    <t>Qcells 335W mono - Q.PEAK DUO BLK G8+ 335Fronius23</t>
  </si>
  <si>
    <t>Qcells 335W mono - Q.PEAK DUO BLK G8+ 335Fronius24</t>
  </si>
  <si>
    <t>Qcells 335W mono - Q.PEAK DUO BLK G8+ 335Fronius25</t>
  </si>
  <si>
    <t>Qcells 335W mono - Q.PEAK DUO BLK G8+ 335Fronius26</t>
  </si>
  <si>
    <t>Qcells 335W mono - Q.PEAK DUO BLK G8+ 335Fronius27</t>
  </si>
  <si>
    <t>Qcells 335W mono - Q.PEAK DUO BLK G8+ 335Fronius28</t>
  </si>
  <si>
    <t>Qcells 335W mono - Q.PEAK DUO BLK G8+ 335Fronius29</t>
  </si>
  <si>
    <t>Qcells 335W mono - Q.PEAK DUO BLK G8+ 335Fronius30</t>
  </si>
  <si>
    <t>Qcells 335W mono - Q.PEAK DUO BLK G8+ 335Fronius31</t>
  </si>
  <si>
    <t>Qcells 335W mono - Q.PEAK DUO BLK G8+ 335Fronius32</t>
  </si>
  <si>
    <t>Qcells 335W mono - Q.PEAK DUO BLK G8+ 335Fronius33</t>
  </si>
  <si>
    <t>Qcells 335W mono - Q.PEAK DUO BLK G8+ 335Fronius34</t>
  </si>
  <si>
    <t>Qcells 335W mono - Q.PEAK DUO BLK G8+ 335Fronius35</t>
  </si>
  <si>
    <t>Qcells 335W mono - Q.PEAK DUO BLK G8+ 335Fronius36</t>
  </si>
  <si>
    <t>Qcells 335W mono - Q.PEAK DUO BLK G8+ 335Fronius37</t>
  </si>
  <si>
    <t>Qcells 335W mono - Q.PEAK DUO BLK G8+ 335Fronius38</t>
  </si>
  <si>
    <t>Qcells 335W mono - Q.PEAK DUO BLK G8+ 335Fronius39</t>
  </si>
  <si>
    <t>Qcells 335W mono - Q.PEAK DUO BLK G8+ 335Fronius40</t>
  </si>
  <si>
    <t>Qcells 335W mono - Q.PEAK DUO BLK G8+ 335Fronius41</t>
  </si>
  <si>
    <t>Qcells 335W mono - Q.PEAK DUO BLK G8+ 335Fronius42</t>
  </si>
  <si>
    <t>Qcells 335W mono - Q.PEAK DUO BLK G8+ 335Fronius43</t>
  </si>
  <si>
    <t>Qcells 335W mono - Q.PEAK DUO BLK G8+ 335Fronius44</t>
  </si>
  <si>
    <t>Qcells 335W mono - Q.PEAK DUO BLK G8+ 335Fronius45</t>
  </si>
  <si>
    <t>Qcells 335W mono - Q.PEAK DUO BLK G8+ 335Fronius46</t>
  </si>
  <si>
    <t>Qcells 335W mono - Q.PEAK DUO BLK G8+ 335Fronius47</t>
  </si>
  <si>
    <t>Qcells 335W mono - Q.PEAK DUO BLK G8+ 335Fronius48</t>
  </si>
  <si>
    <t>Qcells 335W mono - Q.PEAK DUO BLK G8+ 335Fronius49</t>
  </si>
  <si>
    <t>Qcells 335W mono - Q.PEAK DUO BLK G8+ 335Fronius50</t>
  </si>
  <si>
    <t>Qcells 335W mono - Q.PEAK DUO BLK G8+ 335Fronius51</t>
  </si>
  <si>
    <t>Qcells 335W mono - Q.PEAK DUO BLK G8+ 335Fronius52</t>
  </si>
  <si>
    <t>Qcells 335W mono - Q.PEAK DUO BLK G8+ 335Fronius53</t>
  </si>
  <si>
    <t>Qcells 335W mono - Q.PEAK DUO BLK G8+ 335Fronius54</t>
  </si>
  <si>
    <t>Qcells 335W mono - Q.PEAK DUO BLK G8+ 335Fronius55</t>
  </si>
  <si>
    <t>Qcells 335W mono - Q.PEAK DUO BLK G8+ 335Fronius56</t>
  </si>
  <si>
    <t>Qcells 335W mono - Q.PEAK DUO BLK G8+ 335Fronius57</t>
  </si>
  <si>
    <t>Qcells 335W mono - Q.PEAK DUO BLK G8+ 335Fronius58</t>
  </si>
  <si>
    <t>Qcells 335W mono - Q.PEAK DUO BLK G8+ 335Fronius59</t>
  </si>
  <si>
    <t>Qcells 335W mono - Q.PEAK DUO BLK G8+ 335Fronius60</t>
  </si>
  <si>
    <t>Qcells 335W mono - Q.PEAK DUO BLK G8+ 335Fronius61</t>
  </si>
  <si>
    <t>Qcells 335W mono - Q.PEAK DUO BLK G8+ 335Fronius62</t>
  </si>
  <si>
    <t>Qcells 335W mono - Q.PEAK DUO BLK G8+ 335Fronius63</t>
  </si>
  <si>
    <t>Qcells 335W mono - Q.PEAK DUO BLK G8+ 335Fronius64</t>
  </si>
  <si>
    <t>Qcells 335W mono - Q.PEAK DUO BLK G8+ 335Fronius65</t>
  </si>
  <si>
    <t>Qcells 335W mono - Q.PEAK DUO BLK G8+ 335Fronius66</t>
  </si>
  <si>
    <t>Qcells 335W mono - Q.PEAK DUO BLK G8+ 335Fronius67</t>
  </si>
  <si>
    <t>Qcells 335W mono - Q.PEAK DUO BLK G8+ 335Fronius68</t>
  </si>
  <si>
    <t>Qcells 335W mono - Q.PEAK DUO BLK G8+ 335Fronius69</t>
  </si>
  <si>
    <t>Qcells 335W mono - Q.PEAK DUO BLK G8+ 335Fronius70</t>
  </si>
  <si>
    <t>Qcells 335W mono - Q.PEAK DUO BLK G8+ 335Fronius71</t>
  </si>
  <si>
    <t>Qcells 335W mono - Q.PEAK DUO BLK G8+ 335Fronius72</t>
  </si>
  <si>
    <t>Qcells 335W mono - Q.PEAK DUO BLK G8+ 335Fronius73</t>
  </si>
  <si>
    <t>Qcells 335W mono - Q.PEAK DUO BLK G8+ 335Fronius74</t>
  </si>
  <si>
    <t>Qcells 335W mono - Q.PEAK DUO BLK G8+ 335Fronius75</t>
  </si>
  <si>
    <t>Qcells 335W mono - Q.PEAK DUO BLK G8+ 335Fronius76</t>
  </si>
  <si>
    <t>Qcells 335W mono - Q.PEAK DUO BLK G8+ 335Fronius77</t>
  </si>
  <si>
    <t>Qcells 335W mono - Q.PEAK DUO BLK G8+ 335Fronius78</t>
  </si>
  <si>
    <t>Qcells 335W mono - Q.PEAK DUO BLK G8+ 335Fronius79</t>
  </si>
  <si>
    <t>Qcells 335W mono - Q.PEAK DUO BLK G8+ 335Fronius80</t>
  </si>
  <si>
    <t>Qcells 335W mono - Q.PEAK DUO BLK G8+ 335Fronius81</t>
  </si>
  <si>
    <t>Qcells 335W mono - Q.PEAK DUO BLK G8+ 335Fronius82</t>
  </si>
  <si>
    <t>Qcells 335W mono - Q.PEAK DUO BLK G8+ 335Fronius83</t>
  </si>
  <si>
    <t>Qcells 335W mono - Q.PEAK DUO BLK G8+ 335Fronius84</t>
  </si>
  <si>
    <t>Qcells 335W mono - Q.PEAK DUO BLK G8+ 335Fronius85</t>
  </si>
  <si>
    <t>Qcells 335W mono - Q.PEAK DUO BLK G8+ 335Fronius86</t>
  </si>
  <si>
    <t>Qcells 335W mono - Q.PEAK DUO BLK G8+ 335Fronius87</t>
  </si>
  <si>
    <t>Qcells 335W mono - Q.PEAK DUO BLK G8+ 335Fronius88</t>
  </si>
  <si>
    <t>Qcells 335W mono - Q.PEAK DUO BLK G8+ 335Fronius89</t>
  </si>
  <si>
    <t>Qcells 335W mono - Q.PEAK DUO BLK G8+ 335Fronius90</t>
  </si>
  <si>
    <t>Qcells 335W mono - Q.PEAK DUO BLK G8+ 335Fronius91</t>
  </si>
  <si>
    <t>Qcells 335W mono - Q.PEAK DUO BLK G8+ 335Fronius92</t>
  </si>
  <si>
    <t>Qcells 335W mono - Q.PEAK DUO BLK G8+ 335Fronius93</t>
  </si>
  <si>
    <t>Qcells 335W mono - Q.PEAK DUO BLK G8+ 335Fronius94</t>
  </si>
  <si>
    <t>Qcells 335W mono - Q.PEAK DUO BLK G8+ 335Fronius95</t>
  </si>
  <si>
    <t>Qcells 335W mono - Q.PEAK DUO BLK G8+ 335Fronius96</t>
  </si>
  <si>
    <t>Qcells 335W mono - Q.PEAK DUO BLK G8+ 335Fronius97</t>
  </si>
  <si>
    <t>Qcells 335W mono - Q.PEAK DUO BLK G8+ 335Fronius98</t>
  </si>
  <si>
    <t>Qcells 335W mono - Q.PEAK DUO BLK G8+ 335Fronius99</t>
  </si>
  <si>
    <t>Qcells 335W mono - Q.PEAK DUO BLK G8+ 335Fronius100</t>
  </si>
  <si>
    <t>Qcells 335W mono - Q.PEAK DUO BLK G8+ 335Fronius101</t>
  </si>
  <si>
    <t>Qcells 335W mono - Q.PEAK DUO BLK G8+ 335Fronius102</t>
  </si>
  <si>
    <t>Qcells 335W mono - Q.PEAK DUO BLK G8+ 335Fronius103</t>
  </si>
  <si>
    <t>Qcells 335W mono - Q.PEAK DUO BLK G8+ 335Fronius104</t>
  </si>
  <si>
    <t>Qcells 335W mono - Q.PEAK DUO BLK G8+ 335Fronius105</t>
  </si>
  <si>
    <t>Qcells 335W mono - Q.PEAK DUO BLK G8+ 335Fronius106</t>
  </si>
  <si>
    <t>Qcells 335W mono - Q.PEAK DUO BLK G8+ 335Fronius107</t>
  </si>
  <si>
    <t>Qcells 335W mono - Q.PEAK DUO BLK G8+ 335Fronius108</t>
  </si>
  <si>
    <t>Qcells 335W mono - Q.PEAK DUO BLK G8+ 335Fronius109</t>
  </si>
  <si>
    <t>Qcells 335W mono - Q.PEAK DUO BLK G8+ 335Fronius110</t>
  </si>
  <si>
    <t>Qcells 335W mono - Q.PEAK DUO BLK G8+ 335Fronius111</t>
  </si>
  <si>
    <t>Qcells 335W mono - Q.PEAK DUO BLK G8+ 335Fronius112</t>
  </si>
  <si>
    <t>Qcells 335W mono - Q.PEAK DUO BLK G8+ 335Fronius113</t>
  </si>
  <si>
    <t>Qcells 335W mono - Q.PEAK DUO BLK G8+ 335Fronius114</t>
  </si>
  <si>
    <t>Qcells 335W mono - Q.PEAK DUO BLK G8+ 335Fronius115</t>
  </si>
  <si>
    <t>Qcells 335W mono - Q.PEAK DUO BLK G8+ 335Fronius116</t>
  </si>
  <si>
    <t>Qcells 335W mono - Q.PEAK DUO BLK G8+ 335Fronius117</t>
  </si>
  <si>
    <t>Qcells 335W mono - Q.PEAK DUO BLK G8+ 335Fronius118</t>
  </si>
  <si>
    <t>Qcells 335W mono - Q.PEAK DUO BLK G8+ 335Fronius119</t>
  </si>
  <si>
    <t>Qcells 335W mono - Q.PEAK DUO BLK G8+ 335Fronius120</t>
  </si>
  <si>
    <t>Qcells 335W mono - Q.PEAK DUO BLK G8+ 335Fronius121</t>
  </si>
  <si>
    <t>Qcells 335W mono - Q.PEAK DUO BLK G8+ 335Fronius122</t>
  </si>
  <si>
    <t>Qcells 335W mono - Q.PEAK DUO BLK G8+ 335Fronius123</t>
  </si>
  <si>
    <t>Qcells 335W mono - Q.PEAK DUO BLK G8+ 335Fronius124</t>
  </si>
  <si>
    <t>Qcells 335W mono - Q.PEAK DUO BLK G8+ 335Fronius125</t>
  </si>
  <si>
    <t>Qcells 335W mono - Q.PEAK DUO BLK G8+ 335Fronius126</t>
  </si>
  <si>
    <t>Qcells 335W mono - Q.PEAK DUO BLK G8+ 335Fronius127</t>
  </si>
  <si>
    <t>Qcells 335W mono - Q.PEAK DUO BLK G8+ 335Fronius128</t>
  </si>
  <si>
    <t>Qcells 335W mono - Q.PEAK DUO BLK G8+ 335Fronius129</t>
  </si>
  <si>
    <t>Qcells 335W mono - Q.PEAK DUO BLK G8+ 335Fronius130</t>
  </si>
  <si>
    <t>Qcells 335W mono - Q.PEAK DUO BLK G8+ 335Fronius131</t>
  </si>
  <si>
    <t>Qcells 335W mono - Q.PEAK DUO BLK G8+ 335Fronius132</t>
  </si>
  <si>
    <t>Qcells 335W mono - Q.PEAK DUO BLK G8+ 335Fronius133</t>
  </si>
  <si>
    <t>Qcells 335W mono - Q.PEAK DUO BLK G8+ 335Fronius134</t>
  </si>
  <si>
    <t>Qcells 335W mono - Q.PEAK DUO BLK G8+ 335Fronius135</t>
  </si>
  <si>
    <t>Qcells 335W mono - Q.PEAK DUO BLK G8+ 335Fronius136</t>
  </si>
  <si>
    <t>Qcells 335W mono - Q.PEAK DUO BLK G8+ 335Fronius137</t>
  </si>
  <si>
    <t>Qcells 335W mono - Q.PEAK DUO BLK G8+ 335Fronius138</t>
  </si>
  <si>
    <t>Qcells 335W mono - Q.PEAK DUO BLK G8+ 335Fronius139</t>
  </si>
  <si>
    <t>Qcells 335W mono - Q.PEAK DUO BLK G8+ 335Fronius140</t>
  </si>
  <si>
    <t>Qcells 335W mono - Q.PEAK DUO BLK G8+ 335Fronius141</t>
  </si>
  <si>
    <t>Qcells 335W mono - Q.PEAK DUO BLK G8+ 335Fronius142</t>
  </si>
  <si>
    <t>Qcells 335W mono - Q.PEAK DUO BLK G8+ 335Fronius143</t>
  </si>
  <si>
    <t>Qcells 335W mono - Q.PEAK DUO BLK G8+ 335Fronius144</t>
  </si>
  <si>
    <t>Qcells 335W mono - Q.PEAK DUO BLK G8+ 335Fronius145</t>
  </si>
  <si>
    <t>Qcells 335W mono - Q.PEAK DUO BLK G8+ 335Fronius146</t>
  </si>
  <si>
    <t>Qcells 335W mono - Q.PEAK DUO BLK G8+ 335Fronius147</t>
  </si>
  <si>
    <t>Qcells 335W mono - Q.PEAK DUO BLK G8+ 335Fronius148</t>
  </si>
  <si>
    <t>Qcells 335W mono - Q.PEAK DUO BLK G8+ 335Fronius149</t>
  </si>
  <si>
    <t>Qcells 335W mono - Q.PEAK DUO BLK G8+ 335SolarEdge14</t>
  </si>
  <si>
    <t>Qcells 335W mono - Q.PEAK DUO BLK G8+ 335SolarEdge15</t>
  </si>
  <si>
    <t>Qcells 335W mono - Q.PEAK DUO BLK G8+ 335SolarEdge16</t>
  </si>
  <si>
    <t>Qcells 335W mono - Q.PEAK DUO BLK G8+ 335SolarEdge17</t>
  </si>
  <si>
    <t>Qcells 335W mono - Q.PEAK DUO BLK G8+ 335SolarEdge18</t>
  </si>
  <si>
    <t>Qcells 335W mono - Q.PEAK DUO BLK G8+ 335SolarEdge19</t>
  </si>
  <si>
    <t>Qcells 335W mono - Q.PEAK DUO BLK G8+ 335SolarEdge20</t>
  </si>
  <si>
    <t>Qcells 335W mono - Q.PEAK DUO BLK G8+ 335SolarEdge21</t>
  </si>
  <si>
    <t>Qcells 335W mono - Q.PEAK DUO BLK G8+ 335SolarEdge22</t>
  </si>
  <si>
    <t>Qcells 335W mono - Q.PEAK DUO BLK G8+ 335SolarEdge23</t>
  </si>
  <si>
    <t>Qcells 335W mono - Q.PEAK DUO BLK G8+ 335SolarEdge24</t>
  </si>
  <si>
    <t>Qcells 335W mono - Q.PEAK DUO BLK G8+ 335SolarEdge25</t>
  </si>
  <si>
    <t>Qcells 335W mono - Q.PEAK DUO BLK G8+ 335SolarEdge26</t>
  </si>
  <si>
    <t>Qcells 335W mono - Q.PEAK DUO BLK G8+ 335SolarEdge27</t>
  </si>
  <si>
    <t>Qcells 335W mono - Q.PEAK DUO BLK G8+ 335SolarEdge28</t>
  </si>
  <si>
    <t>Qcells 335W mono - Q.PEAK DUO BLK G8+ 335SolarEdge29</t>
  </si>
  <si>
    <t>Qcells 335W mono - Q.PEAK DUO BLK G8+ 335SolarEdge30</t>
  </si>
  <si>
    <t>Qcells 335W mono - Q.PEAK DUO BLK G8+ 335SolarEdge31</t>
  </si>
  <si>
    <t>Qcells 335W mono - Q.PEAK DUO BLK G8+ 335SolarEdge32</t>
  </si>
  <si>
    <t>Qcells 335W mono - Q.PEAK DUO BLK G8+ 335SolarEdge33</t>
  </si>
  <si>
    <t>Qcells 335W mono - Q.PEAK DUO BLK G8+ 335SolarEdge34</t>
  </si>
  <si>
    <t>Qcells 335W mono - Q.PEAK DUO BLK G8+ 335SolarEdge35</t>
  </si>
  <si>
    <t>Qcells 335W mono - Q.PEAK DUO BLK G8+ 335SolarEdge36</t>
  </si>
  <si>
    <t>Qcells 335W mono - Q.PEAK DUO BLK G8+ 335SolarEdge37</t>
  </si>
  <si>
    <t>Qcells 335W mono - Q.PEAK DUO BLK G8+ 335SolarEdge38</t>
  </si>
  <si>
    <t>Qcells 335W mono - Q.PEAK DUO BLK G8+ 335SolarEdge39</t>
  </si>
  <si>
    <t>Qcells 335W mono - Q.PEAK DUO BLK G8+ 335SolarEdge40</t>
  </si>
  <si>
    <t>Qcells 335W mono - Q.PEAK DUO BLK G8+ 335SolarEdge41</t>
  </si>
  <si>
    <t>Qcells 335W mono - Q.PEAK DUO BLK G8+ 335SolarEdge42</t>
  </si>
  <si>
    <t>Qcells 335W mono - Q.PEAK DUO BLK G8+ 335SolarEdge43</t>
  </si>
  <si>
    <t>Qcells 335W mono - Q.PEAK DUO BLK G8+ 335SolarEdge44</t>
  </si>
  <si>
    <t>Qcells 335W mono - Q.PEAK DUO BLK G8+ 335SolarEdge45</t>
  </si>
  <si>
    <t>Qcells 335W mono - Q.PEAK DUO BLK G8+ 335SolarEdge46</t>
  </si>
  <si>
    <t>Qcells 335W mono - Q.PEAK DUO BLK G8+ 335SolarEdge47</t>
  </si>
  <si>
    <t>Qcells 335W mono - Q.PEAK DUO BLK G8+ 335SolarEdge48</t>
  </si>
  <si>
    <t>Qcells 335W mono - Q.PEAK DUO BLK G8+ 335SolarEdge49</t>
  </si>
  <si>
    <t>Qcells 335W mono - Q.PEAK DUO BLK G8+ 335SolarEdge50</t>
  </si>
  <si>
    <t>Qcells 335W mono - Q.PEAK DUO BLK G8+ 335SolarEdge51</t>
  </si>
  <si>
    <t>Qcells 335W mono - Q.PEAK DUO BLK G8+ 335SolarEdge52</t>
  </si>
  <si>
    <t>Qcells 335W mono - Q.PEAK DUO BLK G8+ 335SolarEdge53</t>
  </si>
  <si>
    <t>Qcells 335W mono - Q.PEAK DUO BLK G8+ 335SolarEdge54</t>
  </si>
  <si>
    <t>Qcells 335W mono - Q.PEAK DUO BLK G8+ 335SolarEdge55</t>
  </si>
  <si>
    <t>Qcells 335W mono - Q.PEAK DUO BLK G8+ 335SolarEdge56</t>
  </si>
  <si>
    <t>Qcells 335W mono - Q.PEAK DUO BLK G8+ 335SolarEdge57</t>
  </si>
  <si>
    <t>Qcells 335W mono - Q.PEAK DUO BLK G8+ 335SolarEdge58</t>
  </si>
  <si>
    <t>Qcells 335W mono - Q.PEAK DUO BLK G8+ 335SolarEdge59</t>
  </si>
  <si>
    <t>Qcells 335W mono - Q.PEAK DUO BLK G8+ 335SolarEdge60</t>
  </si>
  <si>
    <t>Qcells 335W mono - Q.PEAK DUO BLK G8+ 335SolarEdge61</t>
  </si>
  <si>
    <t>Qcells 335W mono - Q.PEAK DUO BLK G8+ 335SolarEdge62</t>
  </si>
  <si>
    <t>Qcells 335W mono - Q.PEAK DUO BLK G8+ 335SolarEdge63</t>
  </si>
  <si>
    <t>Qcells 335W mono - Q.PEAK DUO BLK G8+ 335SolarEdge64</t>
  </si>
  <si>
    <t>Qcells 335W mono - Q.PEAK DUO BLK G8+ 335SolarEdge65</t>
  </si>
  <si>
    <t>Qcells 335W mono - Q.PEAK DUO BLK G8+ 335SolarEdge66</t>
  </si>
  <si>
    <t>Qcells 335W mono - Q.PEAK DUO BLK G8+ 335SolarEdge67</t>
  </si>
  <si>
    <t>Qcells 335W mono - Q.PEAK DUO BLK G8+ 335SolarEdge68</t>
  </si>
  <si>
    <t>Qcells 335W mono - Q.PEAK DUO BLK G8+ 335SolarEdge69</t>
  </si>
  <si>
    <t>Qcells 335W mono - Q.PEAK DUO BLK G8+ 335SolarEdge70</t>
  </si>
  <si>
    <t>Qcells 335W mono - Q.PEAK DUO BLK G8+ 335SolarEdge71</t>
  </si>
  <si>
    <t>Qcells 335W mono - Q.PEAK DUO BLK G8+ 335SolarEdge72</t>
  </si>
  <si>
    <t>Qcells 335W mono - Q.PEAK DUO BLK G8+ 335SolarEdge73</t>
  </si>
  <si>
    <t>Qcells 335W mono - Q.PEAK DUO BLK G8+ 335SolarEdge74</t>
  </si>
  <si>
    <t>Qcells 335W mono - Q.PEAK DUO BLK G8+ 335SolarEdge75</t>
  </si>
  <si>
    <t>Qcells 335W mono - Q.PEAK DUO BLK G8+ 335SolarEdge76</t>
  </si>
  <si>
    <t>Qcells 335W mono - Q.PEAK DUO BLK G8+ 335SolarEdge77</t>
  </si>
  <si>
    <t>Qcells 335W mono - Q.PEAK DUO BLK G8+ 335SolarEdge78</t>
  </si>
  <si>
    <t>Qcells 335W mono - Q.PEAK DUO BLK G8+ 335SolarEdge79</t>
  </si>
  <si>
    <t>Qcells 335W mono - Q.PEAK DUO BLK G8+ 335SolarEdge80</t>
  </si>
  <si>
    <t>Qcells 335W mono - Q.PEAK DUO BLK G8+ 335SolarEdge81</t>
  </si>
  <si>
    <t>Qcells 335W mono - Q.PEAK DUO BLK G8+ 335SolarEdge82</t>
  </si>
  <si>
    <t>Qcells 335W mono - Q.PEAK DUO BLK G8+ 335SolarEdge83</t>
  </si>
  <si>
    <t>Qcells 335W mono - Q.PEAK DUO BLK G8+ 335SolarEdge84</t>
  </si>
  <si>
    <t>Qcells 335W mono - Q.PEAK DUO BLK G8+ 335SolarEdge85</t>
  </si>
  <si>
    <t>Qcells 335W mono - Q.PEAK DUO BLK G8+ 335SolarEdge86</t>
  </si>
  <si>
    <t>Qcells 335W mono - Q.PEAK DUO BLK G8+ 335SolarEdge87</t>
  </si>
  <si>
    <t>Qcells 335W mono - Q.PEAK DUO BLK G8+ 335SolarEdge88</t>
  </si>
  <si>
    <t>Qcells 335W mono - Q.PEAK DUO BLK G8+ 335SolarEdge89</t>
  </si>
  <si>
    <t>Qcells 335W mono - Q.PEAK DUO BLK G8+ 335SolarEdge90</t>
  </si>
  <si>
    <t>Qcells 335W mono - Q.PEAK DUO BLK G8+ 335SolarEdge91</t>
  </si>
  <si>
    <t>Qcells 335W mono - Q.PEAK DUO BLK G8+ 335SolarEdge92</t>
  </si>
  <si>
    <t>Qcells 335W mono - Q.PEAK DUO BLK G8+ 335SolarEdge93</t>
  </si>
  <si>
    <t>Qcells 335W mono - Q.PEAK DUO BLK G8+ 335SolarEdge94</t>
  </si>
  <si>
    <t>Qcells 335W mono - Q.PEAK DUO BLK G8+ 335SolarEdge95</t>
  </si>
  <si>
    <t>Qcells 335W mono - Q.PEAK DUO BLK G8+ 335SolarEdge96</t>
  </si>
  <si>
    <t>Qcells 335W mono - Q.PEAK DUO BLK G8+ 335SolarEdge97</t>
  </si>
  <si>
    <t>Qcells 335W mono - Q.PEAK DUO BLK G8+ 335SolarEdge98</t>
  </si>
  <si>
    <t>Qcells 335W mono - Q.PEAK DUO BLK G8+ 335SolarEdge99</t>
  </si>
  <si>
    <t>Qcells 335W mono - Q.PEAK DUO BLK G8+ 335SolarEdge100</t>
  </si>
  <si>
    <t>Qcells 335W mono - Q.PEAK DUO BLK G8+ 335SolarEdge101</t>
  </si>
  <si>
    <t>Qcells 335W mono - Q.PEAK DUO BLK G8+ 335SolarEdge102</t>
  </si>
  <si>
    <t>Qcells 335W mono - Q.PEAK DUO BLK G8+ 335SolarEdge103</t>
  </si>
  <si>
    <t>Qcells 335W mono - Q.PEAK DUO BLK G8+ 335SolarEdge104</t>
  </si>
  <si>
    <t>Qcells 335W mono - Q.PEAK DUO BLK G8+ 335SolarEdge105</t>
  </si>
  <si>
    <t>Qcells 335W mono - Q.PEAK DUO BLK G8+ 335SolarEdge106</t>
  </si>
  <si>
    <t>Qcells 335W mono - Q.PEAK DUO BLK G8+ 335SolarEdge107</t>
  </si>
  <si>
    <t>Qcells 335W mono - Q.PEAK DUO BLK G8+ 335SolarEdge108</t>
  </si>
  <si>
    <t>Qcells 335W mono - Q.PEAK DUO BLK G8+ 335SolarEdge109</t>
  </si>
  <si>
    <t>Qcells 335W mono - Q.PEAK DUO BLK G8+ 335SolarEdge110</t>
  </si>
  <si>
    <t>Qcells 335W mono - Q.PEAK DUO BLK G8+ 335SolarEdge111</t>
  </si>
  <si>
    <t>Qcells 335W mono - Q.PEAK DUO BLK G8+ 335SolarEdge112</t>
  </si>
  <si>
    <t>Qcells 335W mono - Q.PEAK DUO BLK G8+ 335SolarEdge113</t>
  </si>
  <si>
    <t>Qcells 335W mono - Q.PEAK DUO BLK G8+ 335SolarEdge114</t>
  </si>
  <si>
    <t>Qcells 335W mono - Q.PEAK DUO BLK G8+ 335SolarEdge115</t>
  </si>
  <si>
    <t>Qcells 335W mono - Q.PEAK DUO BLK G8+ 335SolarEdge116</t>
  </si>
  <si>
    <t>Qcells 335W mono - Q.PEAK DUO BLK G8+ 335SolarEdge117</t>
  </si>
  <si>
    <t>Qcells 335W mono - Q.PEAK DUO BLK G8+ 335SolarEdge118</t>
  </si>
  <si>
    <t>Qcells 335W mono - Q.PEAK DUO BLK G8+ 335SolarEdge119</t>
  </si>
  <si>
    <t>Qcells 335W mono - Q.PEAK DUO BLK G8+ 335SolarEdge120</t>
  </si>
  <si>
    <t>Qcells 335W mono - Q.PEAK DUO BLK G8+ 335SolarEdge121</t>
  </si>
  <si>
    <t>Qcells 335W mono - Q.PEAK DUO BLK G8+ 335SolarEdge122</t>
  </si>
  <si>
    <t>Qcells 335W mono - Q.PEAK DUO BLK G8+ 335SolarEdge123</t>
  </si>
  <si>
    <t>Qcells 335W mono - Q.PEAK DUO BLK G8+ 335SolarEdge124</t>
  </si>
  <si>
    <t>Qcells 335W mono - Q.PEAK DUO BLK G8+ 335SolarEdge125</t>
  </si>
  <si>
    <t>Qcells 335W mono - Q.PEAK DUO BLK G8+ 335SolarEdge126</t>
  </si>
  <si>
    <t>Qcells 335W mono - Q.PEAK DUO BLK G8+ 335SolarEdge127</t>
  </si>
  <si>
    <t>Qcells 335W mono - Q.PEAK DUO BLK G8+ 335SolarEdge128</t>
  </si>
  <si>
    <t>Qcells 335W mono - Q.PEAK DUO BLK G8+ 335SolarEdge129</t>
  </si>
  <si>
    <t>Qcells 335W mono - Q.PEAK DUO BLK G8+ 335SolarEdge130</t>
  </si>
  <si>
    <t>Qcells 335W mono - Q.PEAK DUO BLK G8+ 335SolarEdge131</t>
  </si>
  <si>
    <t>Qcells 335W mono - Q.PEAK DUO BLK G8+ 335SolarEdge132</t>
  </si>
  <si>
    <t>Qcells 335W mono - Q.PEAK DUO BLK G8+ 335SolarEdge133</t>
  </si>
  <si>
    <t>Qcells 335W mono - Q.PEAK DUO BLK G8+ 335SolarEdge134</t>
  </si>
  <si>
    <t>Qcells 335W mono - Q.PEAK DUO BLK G8+ 335SolarEdge135</t>
  </si>
  <si>
    <t>Qcells 335W mono - Q.PEAK DUO BLK G8+ 335SolarEdge136</t>
  </si>
  <si>
    <t>Qcells 335W mono - Q.PEAK DUO BLK G8+ 335SolarEdge137</t>
  </si>
  <si>
    <t>Qcells 335W mono - Q.PEAK DUO BLK G8+ 335SolarEdge138</t>
  </si>
  <si>
    <t>Qcells 335W mono - Q.PEAK DUO BLK G8+ 335SolarEdge139</t>
  </si>
  <si>
    <t>Qcells 335W mono - Q.PEAK DUO BLK G8+ 335SolarEdge140</t>
  </si>
  <si>
    <t>Qcells 335W mono - Q.PEAK DUO BLK G8+ 335SolarEdge141</t>
  </si>
  <si>
    <t>Qcells 335W mono - Q.PEAK DUO BLK G8+ 335SolarEdge142</t>
  </si>
  <si>
    <t>Qcells 335W mono - Q.PEAK DUO BLK G8+ 335SolarEdge143</t>
  </si>
  <si>
    <t>Qcells 335W mono - Q.PEAK DUO BLK G8+ 335SolarEdge144</t>
  </si>
  <si>
    <t>Qcells 335W mono - Q.PEAK DUO BLK G8+ 335SolarEdge145</t>
  </si>
  <si>
    <t>Qcells 335W mono - Q.PEAK DUO BLK G8+ 335SolarEdge146</t>
  </si>
  <si>
    <t>Qcells 335W mono - Q.PEAK DUO BLK G8+ 335SolarEdge147</t>
  </si>
  <si>
    <t>Qcells 335W mono - Q.PEAK DUO BLK G8+ 335SolarEdge148</t>
  </si>
  <si>
    <t>Qcells 335W mono - Q.PEAK DUO BLK G8+ 335SolarEdge149</t>
  </si>
  <si>
    <t>Zabezpieczenia p.poż.</t>
  </si>
  <si>
    <t>Wliczony koszt zabezpieczenia p.poż.</t>
  </si>
  <si>
    <t>z uwzględnieniem zabezpieczeń p.poż.</t>
  </si>
  <si>
    <t>©FC_81020</t>
  </si>
  <si>
    <t>SolarEdge SE16K x 3</t>
  </si>
  <si>
    <t>Growatt 50000KTL MAX</t>
  </si>
  <si>
    <t>Znshine 400W GG mono - ZXM6-NHLD144-400/M</t>
  </si>
  <si>
    <t>80% po 30 latach</t>
  </si>
  <si>
    <t>Znshine 400W GG BF mono - ZXM6-NHLDD144-400/M</t>
  </si>
  <si>
    <t>Growatt 50K MAX Wi-Fi</t>
  </si>
  <si>
    <t>Znshine 400W GG BF mono - ZXM6-NHLDD144-400/MGrowatt10</t>
  </si>
  <si>
    <t>Znshine 400W GG BF mono - ZXM6-NHLDD144-400/MGrowatt11</t>
  </si>
  <si>
    <t>Znshine 400W GG BF mono - ZXM6-NHLDD144-400/MGrowatt12</t>
  </si>
  <si>
    <t>Znshine 400W GG BF mono - ZXM6-NHLDD144-400/MGrowatt13</t>
  </si>
  <si>
    <t>Znshine 400W GG BF mono - ZXM6-NHLDD144-400/MGrowatt14</t>
  </si>
  <si>
    <t>Znshine 400W GG BF mono - ZXM6-NHLDD144-400/MGrowatt15</t>
  </si>
  <si>
    <t>Znshine 400W GG BF mono - ZXM6-NHLDD144-400/MGrowatt16</t>
  </si>
  <si>
    <t>Znshine 400W GG BF mono - ZXM6-NHLDD144-400/MGrowatt17</t>
  </si>
  <si>
    <t>Znshine 400W GG BF mono - ZXM6-NHLDD144-400/MGrowatt18</t>
  </si>
  <si>
    <t>Znshine 400W GG BF mono - ZXM6-NHLDD144-400/MGrowatt19</t>
  </si>
  <si>
    <t>Znshine 400W GG BF mono - ZXM6-NHLDD144-400/MGrowatt20</t>
  </si>
  <si>
    <t>Znshine 400W GG BF mono - ZXM6-NHLDD144-400/MGrowatt21</t>
  </si>
  <si>
    <t>Znshine 400W GG BF mono - ZXM6-NHLDD144-400/MGrowatt22</t>
  </si>
  <si>
    <t>Znshine 400W GG BF mono - ZXM6-NHLDD144-400/MGrowatt23</t>
  </si>
  <si>
    <t>Znshine 400W GG BF mono - ZXM6-NHLDD144-400/MGrowatt24</t>
  </si>
  <si>
    <t>Znshine 400W GG BF mono - ZXM6-NHLDD144-400/MGrowatt25</t>
  </si>
  <si>
    <t>Znshine 400W GG BF mono - ZXM6-NHLDD144-400/MGrowatt26</t>
  </si>
  <si>
    <t>Znshine 400W GG BF mono - ZXM6-NHLDD144-400/MGrowatt27</t>
  </si>
  <si>
    <t>Znshine 400W GG BF mono - ZXM6-NHLDD144-400/MGrowatt28</t>
  </si>
  <si>
    <t>Znshine 400W GG BF mono - ZXM6-NHLDD144-400/MGrowatt29</t>
  </si>
  <si>
    <t>Znshine 400W GG BF mono - ZXM6-NHLDD144-400/MGrowatt30</t>
  </si>
  <si>
    <t>Znshine 400W GG BF mono - ZXM6-NHLDD144-400/MGrowatt31</t>
  </si>
  <si>
    <t>Znshine 400W GG BF mono - ZXM6-NHLDD144-400/MGrowatt32</t>
  </si>
  <si>
    <t>Znshine 400W GG BF mono - ZXM6-NHLDD144-400/MGrowatt33</t>
  </si>
  <si>
    <t>Znshine 400W GG BF mono - ZXM6-NHLDD144-400/MGrowatt34</t>
  </si>
  <si>
    <t>Znshine 400W GG BF mono - ZXM6-NHLDD144-400/MGrowatt35</t>
  </si>
  <si>
    <t>Znshine 400W GG BF mono - ZXM6-NHLDD144-400/MGrowatt36</t>
  </si>
  <si>
    <t>Znshine 400W GG BF mono - ZXM6-NHLDD144-400/MGrowatt38</t>
  </si>
  <si>
    <t>Znshine 400W GG BF mono - ZXM6-NHLDD144-400/MGrowatt39</t>
  </si>
  <si>
    <t>Znshine 400W GG BF mono - ZXM6-NHLDD144-400/MGrowatt40</t>
  </si>
  <si>
    <t>Znshine 400W GG BF mono - ZXM6-NHLDD144-400/MGrowatt41</t>
  </si>
  <si>
    <t>Znshine 400W GG BF mono - ZXM6-NHLDD144-400/MGrowatt42</t>
  </si>
  <si>
    <t>Znshine 400W GG BF mono - ZXM6-NHLDD144-400/MGrowatt43</t>
  </si>
  <si>
    <t>Znshine 400W GG BF mono - ZXM6-NHLDD144-400/MGrowatt44</t>
  </si>
  <si>
    <t>Znshine 400W GG BF mono - ZXM6-NHLDD144-400/MGrowatt45</t>
  </si>
  <si>
    <t>Znshine 400W GG BF mono - ZXM6-NHLDD144-400/MGrowatt46</t>
  </si>
  <si>
    <t>Znshine 400W GG BF mono - ZXM6-NHLDD144-400/MGrowatt47</t>
  </si>
  <si>
    <t>Znshine 400W GG BF mono - ZXM6-NHLDD144-400/MGrowatt48</t>
  </si>
  <si>
    <t>Znshine 400W GG BF mono - ZXM6-NHLDD144-400/MGrowatt49</t>
  </si>
  <si>
    <t>Znshine 400W GG BF mono - ZXM6-NHLDD144-400/MGrowatt50</t>
  </si>
  <si>
    <t>Znshine 400W GG BF mono - ZXM6-NHLDD144-400/MGrowatt51</t>
  </si>
  <si>
    <t>Znshine 400W GG BF mono - ZXM6-NHLDD144-400/MGrowatt52</t>
  </si>
  <si>
    <t>Znshine 400W GG BF mono - ZXM6-NHLDD144-400/MGrowatt53</t>
  </si>
  <si>
    <t>Znshine 400W GG BF mono - ZXM6-NHLDD144-400/MGrowatt54</t>
  </si>
  <si>
    <t>Znshine 400W GG BF mono - ZXM6-NHLDD144-400/MGrowatt55</t>
  </si>
  <si>
    <t>Znshine 400W GG BF mono - ZXM6-NHLDD144-400/MGrowatt56</t>
  </si>
  <si>
    <t>Znshine 400W GG BF mono - ZXM6-NHLDD144-400/MGrowatt57</t>
  </si>
  <si>
    <t>Znshine 400W GG BF mono - ZXM6-NHLDD144-400/MGrowatt58</t>
  </si>
  <si>
    <t>Znshine 400W GG BF mono - ZXM6-NHLDD144-400/MGrowatt59</t>
  </si>
  <si>
    <t>Znshine 400W GG BF mono - ZXM6-NHLDD144-400/MGrowatt60</t>
  </si>
  <si>
    <t>Znshine 400W GG BF mono - ZXM6-NHLDD144-400/MGrowatt63</t>
  </si>
  <si>
    <t>Znshine 400W GG BF mono - ZXM6-NHLDD144-400/MGrowatt64</t>
  </si>
  <si>
    <t>Znshine 400W GG BF mono - ZXM6-NHLDD144-400/MGrowatt65</t>
  </si>
  <si>
    <t>Znshine 400W GG BF mono - ZXM6-NHLDD144-400/MGrowatt66</t>
  </si>
  <si>
    <t>Znshine 400W GG BF mono - ZXM6-NHLDD144-400/MGrowatt67</t>
  </si>
  <si>
    <t>Znshine 400W GG BF mono - ZXM6-NHLDD144-400/MGrowatt68</t>
  </si>
  <si>
    <t>Znshine 400W GG BF mono - ZXM6-NHLDD144-400/MGrowatt69</t>
  </si>
  <si>
    <t>Znshine 400W GG BF mono - ZXM6-NHLDD144-400/MGrowatt70</t>
  </si>
  <si>
    <t>Znshine 400W GG BF mono - ZXM6-NHLDD144-400/MGrowatt71</t>
  </si>
  <si>
    <t>Znshine 400W GG BF mono - ZXM6-NHLDD144-400/MGrowatt72</t>
  </si>
  <si>
    <t>Znshine 400W GG BF mono - ZXM6-NHLDD144-400/MGrowatt73</t>
  </si>
  <si>
    <t>Znshine 400W GG BF mono - ZXM6-NHLDD144-400/MGrowatt74</t>
  </si>
  <si>
    <t>Znshine 400W GG BF mono - ZXM6-NHLDD144-400/MGrowatt75</t>
  </si>
  <si>
    <t>Znshine 400W GG BF mono - ZXM6-NHLDD144-400/MGrowatt76</t>
  </si>
  <si>
    <t>Znshine 400W GG BF mono - ZXM6-NHLDD144-400/MGrowatt77</t>
  </si>
  <si>
    <t>Znshine 400W GG BF mono - ZXM6-NHLDD144-400/MGrowatt78</t>
  </si>
  <si>
    <t>Znshine 400W GG BF mono - ZXM6-NHLDD144-400/MGrowatt79</t>
  </si>
  <si>
    <t>Znshine 400W GG BF mono - ZXM6-NHLDD144-400/MGrowatt80</t>
  </si>
  <si>
    <t>Znshine 400W GG BF mono - ZXM6-NHLDD144-400/MGrowatt81</t>
  </si>
  <si>
    <t>Znshine 400W GG BF mono - ZXM6-NHLDD144-400/MGrowatt82</t>
  </si>
  <si>
    <t>Znshine 400W GG BF mono - ZXM6-NHLDD144-400/MGrowatt83</t>
  </si>
  <si>
    <t>Znshine 400W GG BF mono - ZXM6-NHLDD144-400/MGrowatt84</t>
  </si>
  <si>
    <t>Znshine 400W GG BF mono - ZXM6-NHLDD144-400/MGrowatt85</t>
  </si>
  <si>
    <t>Znshine 400W GG BF mono - ZXM6-NHLDD144-400/MGrowatt86</t>
  </si>
  <si>
    <t>Znshine 400W GG BF mono - ZXM6-NHLDD144-400/MGrowatt87</t>
  </si>
  <si>
    <t>Znshine 400W GG BF mono - ZXM6-NHLDD144-400/MGrowatt88</t>
  </si>
  <si>
    <t>Znshine 400W GG BF mono - ZXM6-NHLDD144-400/MGrowatt89</t>
  </si>
  <si>
    <t>Znshine 400W GG BF mono - ZXM6-NHLDD144-400/MGrowatt90</t>
  </si>
  <si>
    <t>Znshine 400W GG BF mono - ZXM6-NHLDD144-400/MGrowatt91</t>
  </si>
  <si>
    <t>Znshine 400W GG BF mono - ZXM6-NHLDD144-400/MGrowatt92</t>
  </si>
  <si>
    <t>Znshine 400W GG BF mono - ZXM6-NHLDD144-400/MGrowatt93</t>
  </si>
  <si>
    <t>Znshine 400W GG BF mono - ZXM6-NHLDD144-400/MGrowatt94</t>
  </si>
  <si>
    <t>Znshine 400W GG BF mono - ZXM6-NHLDD144-400/MGrowatt95</t>
  </si>
  <si>
    <t>Znshine 400W GG BF mono - ZXM6-NHLDD144-400/MGrowatt96</t>
  </si>
  <si>
    <t>Znshine 400W GG BF mono - ZXM6-NHLDD144-400/MGrowatt97</t>
  </si>
  <si>
    <t>Znshine 400W GG BF mono - ZXM6-NHLDD144-400/MGrowatt98</t>
  </si>
  <si>
    <t>Znshine 400W GG BF mono - ZXM6-NHLDD144-400/MGrowatt99</t>
  </si>
  <si>
    <t>Znshine 400W GG BF mono - ZXM6-NHLDD144-400/MGrowatt100</t>
  </si>
  <si>
    <t>Znshine 400W GG BF mono - ZXM6-NHLDD144-400/MGrowatt101</t>
  </si>
  <si>
    <t>Znshine 400W GG BF mono - ZXM6-NHLDD144-400/MGrowatt102</t>
  </si>
  <si>
    <t>Znshine 400W GG BF mono - ZXM6-NHLDD144-400/MGrowatt103</t>
  </si>
  <si>
    <t>Znshine 400W GG BF mono - ZXM6-NHLDD144-400/MGrowatt104</t>
  </si>
  <si>
    <t>Znshine 400W GG BF mono - ZXM6-NHLDD144-400/MGrowatt105</t>
  </si>
  <si>
    <t>Znshine 400W GG BF mono - ZXM6-NHLDD144-400/MGrowatt106</t>
  </si>
  <si>
    <t>Znshine 400W GG BF mono - ZXM6-NHLDD144-400/MGrowatt107</t>
  </si>
  <si>
    <t>Znshine 400W GG BF mono - ZXM6-NHLDD144-400/MGrowatt108</t>
  </si>
  <si>
    <t>Znshine 400W GG BF mono - ZXM6-NHLDD144-400/MGrowatt109</t>
  </si>
  <si>
    <t>Znshine 400W GG BF mono - ZXM6-NHLDD144-400/MGrowatt110</t>
  </si>
  <si>
    <t>Znshine 400W GG BF mono - ZXM6-NHLDD144-400/MGrowatt111</t>
  </si>
  <si>
    <t>Znshine 400W GG BF mono - ZXM6-NHLDD144-400/MGrowatt112</t>
  </si>
  <si>
    <t>Znshine 400W GG BF mono - ZXM6-NHLDD144-400/MGrowatt113</t>
  </si>
  <si>
    <t>Znshine 400W GG BF mono - ZXM6-NHLDD144-400/MGrowatt114</t>
  </si>
  <si>
    <t>Znshine 400W GG BF mono - ZXM6-NHLDD144-400/MGrowatt115</t>
  </si>
  <si>
    <t>Znshine 400W GG BF mono - ZXM6-NHLDD144-400/MGrowatt116</t>
  </si>
  <si>
    <t>Znshine 400W GG BF mono - ZXM6-NHLDD144-400/MGrowatt117</t>
  </si>
  <si>
    <t>Znshine 400W GG BF mono - ZXM6-NHLDD144-400/MGrowatt118</t>
  </si>
  <si>
    <t>Znshine 400W GG BF mono - ZXM6-NHLDD144-400/MGrowatt119</t>
  </si>
  <si>
    <t>Znshine 400W GG BF mono - ZXM6-NHLDD144-400/MGrowatt120</t>
  </si>
  <si>
    <t>Znshine 400W GG BF mono - ZXM6-NHLDD144-400/MGrowatt121</t>
  </si>
  <si>
    <t>Znshine 400W GG BF mono - ZXM6-NHLDD144-400/MGrowatt122</t>
  </si>
  <si>
    <t>Znshine 400W GG BF mono - ZXM6-NHLDD144-400/MGrowatt123</t>
  </si>
  <si>
    <t>Znshine 400W GG BF mono - ZXM6-NHLDD144-400/MGrowatt124</t>
  </si>
  <si>
    <t>Znshine 400W GG BF mono - ZXM6-NHLDD144-400/MFronius10</t>
  </si>
  <si>
    <t>Znshine 400W GG BF mono - ZXM6-NHLDD144-400/MFronius11</t>
  </si>
  <si>
    <t>Znshine 400W GG BF mono - ZXM6-NHLDD144-400/MFronius12</t>
  </si>
  <si>
    <t>Znshine 400W GG BF mono - ZXM6-NHLDD144-400/MFronius13</t>
  </si>
  <si>
    <t>Znshine 400W GG BF mono - ZXM6-NHLDD144-400/MFronius14</t>
  </si>
  <si>
    <t>Znshine 400W GG BF mono - ZXM6-NHLDD144-400/MFronius15</t>
  </si>
  <si>
    <t>Znshine 400W GG BF mono - ZXM6-NHLDD144-400/MFronius16</t>
  </si>
  <si>
    <t>Znshine 400W GG BF mono - ZXM6-NHLDD144-400/MFronius17</t>
  </si>
  <si>
    <t>Znshine 400W GG BF mono - ZXM6-NHLDD144-400/MFronius18</t>
  </si>
  <si>
    <t>Znshine 400W GG BF mono - ZXM6-NHLDD144-400/MFronius19</t>
  </si>
  <si>
    <t>Znshine 400W GG BF mono - ZXM6-NHLDD144-400/MFronius20</t>
  </si>
  <si>
    <t>Znshine 400W GG BF mono - ZXM6-NHLDD144-400/MFronius21</t>
  </si>
  <si>
    <t>Znshine 400W GG BF mono - ZXM6-NHLDD144-400/MFronius22</t>
  </si>
  <si>
    <t>Znshine 400W GG BF mono - ZXM6-NHLDD144-400/MFronius23</t>
  </si>
  <si>
    <t>Znshine 400W GG BF mono - ZXM6-NHLDD144-400/MFronius24</t>
  </si>
  <si>
    <t>Znshine 400W GG BF mono - ZXM6-NHLDD144-400/MFronius25</t>
  </si>
  <si>
    <t>Znshine 400W GG BF mono - ZXM6-NHLDD144-400/MFronius26</t>
  </si>
  <si>
    <t>Znshine 400W GG BF mono - ZXM6-NHLDD144-400/MFronius27</t>
  </si>
  <si>
    <t>Znshine 400W GG BF mono - ZXM6-NHLDD144-400/MFronius28</t>
  </si>
  <si>
    <t>Znshine 400W GG BF mono - ZXM6-NHLDD144-400/MFronius29</t>
  </si>
  <si>
    <t>Znshine 400W GG BF mono - ZXM6-NHLDD144-400/MFronius30</t>
  </si>
  <si>
    <t>Znshine 400W GG BF mono - ZXM6-NHLDD144-400/MFronius31</t>
  </si>
  <si>
    <t>Znshine 400W GG BF mono - ZXM6-NHLDD144-400/MFronius32</t>
  </si>
  <si>
    <t>Znshine 400W GG BF mono - ZXM6-NHLDD144-400/MFronius33</t>
  </si>
  <si>
    <t>Znshine 400W GG BF mono - ZXM6-NHLDD144-400/MFronius34</t>
  </si>
  <si>
    <t>Znshine 400W GG BF mono - ZXM6-NHLDD144-400/MFronius35</t>
  </si>
  <si>
    <t>Znshine 400W GG BF mono - ZXM6-NHLDD144-400/MFronius36</t>
  </si>
  <si>
    <t>Znshine 400W GG BF mono - ZXM6-NHLDD144-400/MFronius37</t>
  </si>
  <si>
    <t>Znshine 400W GG BF mono - ZXM6-NHLDD144-400/MFronius38</t>
  </si>
  <si>
    <t>Znshine 400W GG BF mono - ZXM6-NHLDD144-400/MFronius39</t>
  </si>
  <si>
    <t>Znshine 400W GG BF mono - ZXM6-NHLDD144-400/MFronius40</t>
  </si>
  <si>
    <t>Znshine 400W GG BF mono - ZXM6-NHLDD144-400/MFronius41</t>
  </si>
  <si>
    <t>Znshine 400W GG BF mono - ZXM6-NHLDD144-400/MFronius42</t>
  </si>
  <si>
    <t>Znshine 400W GG BF mono - ZXM6-NHLDD144-400/MFronius43</t>
  </si>
  <si>
    <t>Znshine 400W GG BF mono - ZXM6-NHLDD144-400/MFronius44</t>
  </si>
  <si>
    <t>Znshine 400W GG BF mono - ZXM6-NHLDD144-400/MFronius45</t>
  </si>
  <si>
    <t>Znshine 400W GG BF mono - ZXM6-NHLDD144-400/MFronius46</t>
  </si>
  <si>
    <t>Znshine 400W GG BF mono - ZXM6-NHLDD144-400/MFronius47</t>
  </si>
  <si>
    <t>Znshine 400W GG BF mono - ZXM6-NHLDD144-400/MFronius48</t>
  </si>
  <si>
    <t>Znshine 400W GG BF mono - ZXM6-NHLDD144-400/MFronius49</t>
  </si>
  <si>
    <t>Znshine 400W GG BF mono - ZXM6-NHLDD144-400/MFronius50</t>
  </si>
  <si>
    <t>Znshine 400W GG BF mono - ZXM6-NHLDD144-400/MFronius51</t>
  </si>
  <si>
    <t>Znshine 400W GG BF mono - ZXM6-NHLDD144-400/MFronius52</t>
  </si>
  <si>
    <t>Znshine 400W GG BF mono - ZXM6-NHLDD144-400/MFronius53</t>
  </si>
  <si>
    <t>Znshine 400W GG BF mono - ZXM6-NHLDD144-400/MFronius54</t>
  </si>
  <si>
    <t>Znshine 400W GG BF mono - ZXM6-NHLDD144-400/MFronius55</t>
  </si>
  <si>
    <t>Znshine 400W GG BF mono - ZXM6-NHLDD144-400/MFronius56</t>
  </si>
  <si>
    <t>Znshine 400W GG BF mono - ZXM6-NHLDD144-400/MFronius57</t>
  </si>
  <si>
    <t>Znshine 400W GG BF mono - ZXM6-NHLDD144-400/MFronius58</t>
  </si>
  <si>
    <t>Znshine 400W GG BF mono - ZXM6-NHLDD144-400/MFronius59</t>
  </si>
  <si>
    <t>Znshine 400W GG BF mono - ZXM6-NHLDD144-400/MFronius60</t>
  </si>
  <si>
    <t>Znshine 400W GG BF mono - ZXM6-NHLDD144-400/MFronius61</t>
  </si>
  <si>
    <t>Znshine 400W GG BF mono - ZXM6-NHLDD144-400/MFronius62</t>
  </si>
  <si>
    <t>Znshine 400W GG BF mono - ZXM6-NHLDD144-400/MFronius63</t>
  </si>
  <si>
    <t>Znshine 400W GG BF mono - ZXM6-NHLDD144-400/MFronius64</t>
  </si>
  <si>
    <t>Znshine 400W GG BF mono - ZXM6-NHLDD144-400/MFronius65</t>
  </si>
  <si>
    <t>Znshine 400W GG BF mono - ZXM6-NHLDD144-400/MFronius66</t>
  </si>
  <si>
    <t>Znshine 400W GG BF mono - ZXM6-NHLDD144-400/MFronius67</t>
  </si>
  <si>
    <t>Znshine 400W GG BF mono - ZXM6-NHLDD144-400/MFronius68</t>
  </si>
  <si>
    <t>Znshine 400W GG BF mono - ZXM6-NHLDD144-400/MFronius69</t>
  </si>
  <si>
    <t>Znshine 400W GG BF mono - ZXM6-NHLDD144-400/MFronius70</t>
  </si>
  <si>
    <t>Znshine 400W GG BF mono - ZXM6-NHLDD144-400/MFronius71</t>
  </si>
  <si>
    <t>Znshine 400W GG BF mono - ZXM6-NHLDD144-400/MFronius72</t>
  </si>
  <si>
    <t>Znshine 400W GG BF mono - ZXM6-NHLDD144-400/MFronius73</t>
  </si>
  <si>
    <t>Znshine 400W GG BF mono - ZXM6-NHLDD144-400/MFronius74</t>
  </si>
  <si>
    <t>Znshine 400W GG BF mono - ZXM6-NHLDD144-400/MFronius75</t>
  </si>
  <si>
    <t>Znshine 400W GG BF mono - ZXM6-NHLDD144-400/MFronius76</t>
  </si>
  <si>
    <t>Znshine 400W GG BF mono - ZXM6-NHLDD144-400/MFronius77</t>
  </si>
  <si>
    <t>Znshine 400W GG BF mono - ZXM6-NHLDD144-400/MFronius78</t>
  </si>
  <si>
    <t>Znshine 400W GG BF mono - ZXM6-NHLDD144-400/MFronius79</t>
  </si>
  <si>
    <t>Znshine 400W GG BF mono - ZXM6-NHLDD144-400/MFronius80</t>
  </si>
  <si>
    <t>Znshine 400W GG BF mono - ZXM6-NHLDD144-400/MFronius81</t>
  </si>
  <si>
    <t>Znshine 400W GG BF mono - ZXM6-NHLDD144-400/MFronius82</t>
  </si>
  <si>
    <t>Znshine 400W GG BF mono - ZXM6-NHLDD144-400/MFronius83</t>
  </si>
  <si>
    <t>Znshine 400W GG BF mono - ZXM6-NHLDD144-400/MFronius84</t>
  </si>
  <si>
    <t>Znshine 400W GG BF mono - ZXM6-NHLDD144-400/MFronius85</t>
  </si>
  <si>
    <t>Znshine 400W GG BF mono - ZXM6-NHLDD144-400/MFronius86</t>
  </si>
  <si>
    <t>Znshine 400W GG BF mono - ZXM6-NHLDD144-400/MFronius87</t>
  </si>
  <si>
    <t>Znshine 400W GG BF mono - ZXM6-NHLDD144-400/MFronius88</t>
  </si>
  <si>
    <t>Znshine 400W GG BF mono - ZXM6-NHLDD144-400/MFronius89</t>
  </si>
  <si>
    <t>Znshine 400W GG BF mono - ZXM6-NHLDD144-400/MFronius90</t>
  </si>
  <si>
    <t>Znshine 400W GG BF mono - ZXM6-NHLDD144-400/MFronius91</t>
  </si>
  <si>
    <t>Znshine 400W GG BF mono - ZXM6-NHLDD144-400/MFronius92</t>
  </si>
  <si>
    <t>Znshine 400W GG BF mono - ZXM6-NHLDD144-400/MFronius93</t>
  </si>
  <si>
    <t>Znshine 400W GG BF mono - ZXM6-NHLDD144-400/MFronius94</t>
  </si>
  <si>
    <t>Znshine 400W GG BF mono - ZXM6-NHLDD144-400/MFronius95</t>
  </si>
  <si>
    <t>Znshine 400W GG BF mono - ZXM6-NHLDD144-400/MFronius96</t>
  </si>
  <si>
    <t>Znshine 400W GG BF mono - ZXM6-NHLDD144-400/MFronius97</t>
  </si>
  <si>
    <t>Znshine 400W GG BF mono - ZXM6-NHLDD144-400/MFronius98</t>
  </si>
  <si>
    <t>Znshine 400W GG BF mono - ZXM6-NHLDD144-400/MFronius99</t>
  </si>
  <si>
    <t>Znshine 400W GG BF mono - ZXM6-NHLDD144-400/MFronius100</t>
  </si>
  <si>
    <t>Znshine 400W GG BF mono - ZXM6-NHLDD144-400/MFronius101</t>
  </si>
  <si>
    <t>Znshine 400W GG BF mono - ZXM6-NHLDD144-400/MFronius102</t>
  </si>
  <si>
    <t>Znshine 400W GG BF mono - ZXM6-NHLDD144-400/MFronius103</t>
  </si>
  <si>
    <t>Znshine 400W GG BF mono - ZXM6-NHLDD144-400/MFronius104</t>
  </si>
  <si>
    <t>Znshine 400W GG BF mono - ZXM6-NHLDD144-400/MFronius105</t>
  </si>
  <si>
    <t>Znshine 400W GG BF mono - ZXM6-NHLDD144-400/MFronius106</t>
  </si>
  <si>
    <t>Znshine 400W GG BF mono - ZXM6-NHLDD144-400/MFronius107</t>
  </si>
  <si>
    <t>Znshine 400W GG BF mono - ZXM6-NHLDD144-400/MFronius108</t>
  </si>
  <si>
    <t>Znshine 400W GG BF mono - ZXM6-NHLDD144-400/MFronius109</t>
  </si>
  <si>
    <t>Znshine 400W GG BF mono - ZXM6-NHLDD144-400/MFronius110</t>
  </si>
  <si>
    <t>Znshine 400W GG BF mono - ZXM6-NHLDD144-400/MFronius111</t>
  </si>
  <si>
    <t>Znshine 400W GG BF mono - ZXM6-NHLDD144-400/MFronius112</t>
  </si>
  <si>
    <t>Znshine 400W GG BF mono - ZXM6-NHLDD144-400/MFronius113</t>
  </si>
  <si>
    <t>Znshine 400W GG BF mono - ZXM6-NHLDD144-400/MFronius114</t>
  </si>
  <si>
    <t>Znshine 400W GG BF mono - ZXM6-NHLDD144-400/MFronius115</t>
  </si>
  <si>
    <t>Znshine 400W GG BF mono - ZXM6-NHLDD144-400/MFronius116</t>
  </si>
  <si>
    <t>Znshine 400W GG BF mono - ZXM6-NHLDD144-400/MFronius117</t>
  </si>
  <si>
    <t>Znshine 400W GG BF mono - ZXM6-NHLDD144-400/MFronius118</t>
  </si>
  <si>
    <t>Znshine 400W GG BF mono - ZXM6-NHLDD144-400/MFronius119</t>
  </si>
  <si>
    <t>Znshine 400W GG BF mono - ZXM6-NHLDD144-400/MFronius120</t>
  </si>
  <si>
    <t>Znshine 400W GG BF mono - ZXM6-NHLDD144-400/MFronius121</t>
  </si>
  <si>
    <t>Znshine 400W GG BF mono - ZXM6-NHLDD144-400/MFronius122</t>
  </si>
  <si>
    <t>Znshine 400W GG BF mono - ZXM6-NHLDD144-400/MFronius123</t>
  </si>
  <si>
    <t>Znshine 400W GG BF mono - ZXM6-NHLDD144-400/MFronius124</t>
  </si>
  <si>
    <t>Znshine 400W GG BF mono - ZXM6-NHLDD144-400/MSolarEdge14</t>
  </si>
  <si>
    <t>Znshine 400W GG BF mono - ZXM6-NHLDD144-400/MSolarEdge15</t>
  </si>
  <si>
    <t>Znshine 400W GG BF mono - ZXM6-NHLDD144-400/MSolarEdge16</t>
  </si>
  <si>
    <t>Znshine 400W GG BF mono - ZXM6-NHLDD144-400/MSolarEdge17</t>
  </si>
  <si>
    <t>Znshine 400W GG BF mono - ZXM6-NHLDD144-400/MSolarEdge18</t>
  </si>
  <si>
    <t>Znshine 400W GG BF mono - ZXM6-NHLDD144-400/MSolarEdge19</t>
  </si>
  <si>
    <t>Znshine 400W GG BF mono - ZXM6-NHLDD144-400/MSolarEdge20</t>
  </si>
  <si>
    <t>Znshine 400W GG BF mono - ZXM6-NHLDD144-400/MSolarEdge21</t>
  </si>
  <si>
    <t>Znshine 400W GG BF mono - ZXM6-NHLDD144-400/MSolarEdge22</t>
  </si>
  <si>
    <t>Znshine 400W GG BF mono - ZXM6-NHLDD144-400/MSolarEdge23</t>
  </si>
  <si>
    <t>Znshine 400W GG BF mono - ZXM6-NHLDD144-400/MSolarEdge24</t>
  </si>
  <si>
    <t>Znshine 400W GG BF mono - ZXM6-NHLDD144-400/MSolarEdge25</t>
  </si>
  <si>
    <t>Znshine 400W GG BF mono - ZXM6-NHLDD144-400/MSolarEdge26</t>
  </si>
  <si>
    <t>Znshine 400W GG BF mono - ZXM6-NHLDD144-400/MSolarEdge27</t>
  </si>
  <si>
    <t>Znshine 400W GG BF mono - ZXM6-NHLDD144-400/MSolarEdge28</t>
  </si>
  <si>
    <t>Znshine 400W GG BF mono - ZXM6-NHLDD144-400/MSolarEdge29</t>
  </si>
  <si>
    <t>Znshine 400W GG BF mono - ZXM6-NHLDD144-400/MSolarEdge30</t>
  </si>
  <si>
    <t>Znshine 400W GG BF mono - ZXM6-NHLDD144-400/MSolarEdge31</t>
  </si>
  <si>
    <t>Znshine 400W GG BF mono - ZXM6-NHLDD144-400/MSolarEdge32</t>
  </si>
  <si>
    <t>Znshine 400W GG BF mono - ZXM6-NHLDD144-400/MSolarEdge33</t>
  </si>
  <si>
    <t>Znshine 400W GG BF mono - ZXM6-NHLDD144-400/MSolarEdge34</t>
  </si>
  <si>
    <t>Znshine 400W GG BF mono - ZXM6-NHLDD144-400/MSolarEdge35</t>
  </si>
  <si>
    <t>Znshine 400W GG BF mono - ZXM6-NHLDD144-400/MSolarEdge36</t>
  </si>
  <si>
    <t>Znshine 400W GG BF mono - ZXM6-NHLDD144-400/MSolarEdge37</t>
  </si>
  <si>
    <t>Znshine 400W GG BF mono - ZXM6-NHLDD144-400/MSolarEdge38</t>
  </si>
  <si>
    <t>Znshine 400W GG BF mono - ZXM6-NHLDD144-400/MSolarEdge39</t>
  </si>
  <si>
    <t>Znshine 400W GG BF mono - ZXM6-NHLDD144-400/MSolarEdge40</t>
  </si>
  <si>
    <t>Znshine 400W GG BF mono - ZXM6-NHLDD144-400/MSolarEdge41</t>
  </si>
  <si>
    <t>Znshine 400W GG BF mono - ZXM6-NHLDD144-400/MSolarEdge42</t>
  </si>
  <si>
    <t>Znshine 400W GG BF mono - ZXM6-NHLDD144-400/MSolarEdge43</t>
  </si>
  <si>
    <t>Znshine 400W GG BF mono - ZXM6-NHLDD144-400/MSolarEdge44</t>
  </si>
  <si>
    <t>Znshine 400W GG BF mono - ZXM6-NHLDD144-400/MSolarEdge45</t>
  </si>
  <si>
    <t>Znshine 400W GG BF mono - ZXM6-NHLDD144-400/MSolarEdge46</t>
  </si>
  <si>
    <t>Znshine 400W GG BF mono - ZXM6-NHLDD144-400/MSolarEdge47</t>
  </si>
  <si>
    <t>Znshine 400W GG BF mono - ZXM6-NHLDD144-400/MSolarEdge48</t>
  </si>
  <si>
    <t>Znshine 400W GG BF mono - ZXM6-NHLDD144-400/MSolarEdge49</t>
  </si>
  <si>
    <t>Znshine 400W GG BF mono - ZXM6-NHLDD144-400/MSolarEdge50</t>
  </si>
  <si>
    <t>Znshine 400W GG BF mono - ZXM6-NHLDD144-400/MSolarEdge51</t>
  </si>
  <si>
    <t>Znshine 400W GG BF mono - ZXM6-NHLDD144-400/MSolarEdge52</t>
  </si>
  <si>
    <t>Znshine 400W GG BF mono - ZXM6-NHLDD144-400/MSolarEdge53</t>
  </si>
  <si>
    <t>Znshine 400W GG BF mono - ZXM6-NHLDD144-400/MSolarEdge54</t>
  </si>
  <si>
    <t>Znshine 400W GG BF mono - ZXM6-NHLDD144-400/MSolarEdge55</t>
  </si>
  <si>
    <t>Znshine 400W GG BF mono - ZXM6-NHLDD144-400/MSolarEdge56</t>
  </si>
  <si>
    <t>Znshine 400W GG BF mono - ZXM6-NHLDD144-400/MSolarEdge57</t>
  </si>
  <si>
    <t>Znshine 400W GG BF mono - ZXM6-NHLDD144-400/MSolarEdge58</t>
  </si>
  <si>
    <t>Znshine 400W GG BF mono - ZXM6-NHLDD144-400/MSolarEdge59</t>
  </si>
  <si>
    <t>Znshine 400W GG BF mono - ZXM6-NHLDD144-400/MSolarEdge60</t>
  </si>
  <si>
    <t>Znshine 400W GG BF mono - ZXM6-NHLDD144-400/MSolarEdge61</t>
  </si>
  <si>
    <t>Znshine 400W GG BF mono - ZXM6-NHLDD144-400/MSolarEdge62</t>
  </si>
  <si>
    <t>Znshine 400W GG BF mono - ZXM6-NHLDD144-400/MSolarEdge63</t>
  </si>
  <si>
    <t>Znshine 400W GG BF mono - ZXM6-NHLDD144-400/MSolarEdge64</t>
  </si>
  <si>
    <t>Znshine 400W GG BF mono - ZXM6-NHLDD144-400/MSolarEdge65</t>
  </si>
  <si>
    <t>Znshine 400W GG BF mono - ZXM6-NHLDD144-400/MSolarEdge66</t>
  </si>
  <si>
    <t>Znshine 400W GG BF mono - ZXM6-NHLDD144-400/MSolarEdge67</t>
  </si>
  <si>
    <t>Znshine 400W GG BF mono - ZXM6-NHLDD144-400/MSolarEdge68</t>
  </si>
  <si>
    <t>Znshine 400W GG BF mono - ZXM6-NHLDD144-400/MSolarEdge69</t>
  </si>
  <si>
    <t>Znshine 400W GG BF mono - ZXM6-NHLDD144-400/MSolarEdge70</t>
  </si>
  <si>
    <t>Znshine 400W GG BF mono - ZXM6-NHLDD144-400/MSolarEdge71</t>
  </si>
  <si>
    <t>Znshine 400W GG BF mono - ZXM6-NHLDD144-400/MSolarEdge72</t>
  </si>
  <si>
    <t>Znshine 400W GG BF mono - ZXM6-NHLDD144-400/MSolarEdge73</t>
  </si>
  <si>
    <t>Znshine 400W GG BF mono - ZXM6-NHLDD144-400/MSolarEdge74</t>
  </si>
  <si>
    <t>Znshine 400W GG BF mono - ZXM6-NHLDD144-400/MSolarEdge75</t>
  </si>
  <si>
    <t>Znshine 400W GG BF mono - ZXM6-NHLDD144-400/MSolarEdge76</t>
  </si>
  <si>
    <t>Znshine 400W GG BF mono - ZXM6-NHLDD144-400/MSolarEdge77</t>
  </si>
  <si>
    <t>Znshine 400W GG BF mono - ZXM6-NHLDD144-400/MSolarEdge78</t>
  </si>
  <si>
    <t>Znshine 400W GG BF mono - ZXM6-NHLDD144-400/MSolarEdge79</t>
  </si>
  <si>
    <t>Znshine 400W GG BF mono - ZXM6-NHLDD144-400/MSolarEdge80</t>
  </si>
  <si>
    <t>Znshine 400W GG BF mono - ZXM6-NHLDD144-400/MSolarEdge81</t>
  </si>
  <si>
    <t>Znshine 400W GG BF mono - ZXM6-NHLDD144-400/MSolarEdge82</t>
  </si>
  <si>
    <t>Znshine 400W GG BF mono - ZXM6-NHLDD144-400/MSolarEdge83</t>
  </si>
  <si>
    <t>Znshine 400W GG BF mono - ZXM6-NHLDD144-400/MSolarEdge84</t>
  </si>
  <si>
    <t>Znshine 400W GG BF mono - ZXM6-NHLDD144-400/MSolarEdge85</t>
  </si>
  <si>
    <t>Znshine 400W GG BF mono - ZXM6-NHLDD144-400/MSolarEdge86</t>
  </si>
  <si>
    <t>Znshine 400W GG BF mono - ZXM6-NHLDD144-400/MSolarEdge87</t>
  </si>
  <si>
    <t>Znshine 400W GG BF mono - ZXM6-NHLDD144-400/MSolarEdge88</t>
  </si>
  <si>
    <t>Znshine 400W GG BF mono - ZXM6-NHLDD144-400/MSolarEdge89</t>
  </si>
  <si>
    <t>Znshine 400W GG BF mono - ZXM6-NHLDD144-400/MSolarEdge90</t>
  </si>
  <si>
    <t>Znshine 400W GG BF mono - ZXM6-NHLDD144-400/MSolarEdge91</t>
  </si>
  <si>
    <t>Znshine 400W GG BF mono - ZXM6-NHLDD144-400/MSolarEdge92</t>
  </si>
  <si>
    <t>Znshine 400W GG BF mono - ZXM6-NHLDD144-400/MSolarEdge93</t>
  </si>
  <si>
    <t>Znshine 400W GG BF mono - ZXM6-NHLDD144-400/MSolarEdge94</t>
  </si>
  <si>
    <t>Znshine 400W GG BF mono - ZXM6-NHLDD144-400/MSolarEdge95</t>
  </si>
  <si>
    <t>Znshine 400W GG BF mono - ZXM6-NHLDD144-400/MSolarEdge96</t>
  </si>
  <si>
    <t>Znshine 400W GG BF mono - ZXM6-NHLDD144-400/MSolarEdge97</t>
  </si>
  <si>
    <t>Znshine 400W GG BF mono - ZXM6-NHLDD144-400/MSolarEdge98</t>
  </si>
  <si>
    <t>Znshine 400W GG BF mono - ZXM6-NHLDD144-400/MSolarEdge99</t>
  </si>
  <si>
    <t>Znshine 400W GG BF mono - ZXM6-NHLDD144-400/MSolarEdge100</t>
  </si>
  <si>
    <t>Znshine 400W GG BF mono - ZXM6-NHLDD144-400/MSolarEdge101</t>
  </si>
  <si>
    <t>Znshine 400W GG BF mono - ZXM6-NHLDD144-400/MSolarEdge102</t>
  </si>
  <si>
    <t>Znshine 400W GG BF mono - ZXM6-NHLDD144-400/MSolarEdge103</t>
  </si>
  <si>
    <t>Znshine 400W GG BF mono - ZXM6-NHLDD144-400/MSolarEdge104</t>
  </si>
  <si>
    <t>Znshine 400W GG BF mono - ZXM6-NHLDD144-400/MSolarEdge105</t>
  </si>
  <si>
    <t>Znshine 400W GG BF mono - ZXM6-NHLDD144-400/MSolarEdge106</t>
  </si>
  <si>
    <t>Znshine 400W GG BF mono - ZXM6-NHLDD144-400/MSolarEdge107</t>
  </si>
  <si>
    <t>Znshine 400W GG BF mono - ZXM6-NHLDD144-400/MSolarEdge108</t>
  </si>
  <si>
    <t>Znshine 400W GG BF mono - ZXM6-NHLDD144-400/MSolarEdge109</t>
  </si>
  <si>
    <t>Znshine 400W GG BF mono - ZXM6-NHLDD144-400/MSolarEdge110</t>
  </si>
  <si>
    <t>Znshine 400W GG BF mono - ZXM6-NHLDD144-400/MSolarEdge111</t>
  </si>
  <si>
    <t>Znshine 400W GG BF mono - ZXM6-NHLDD144-400/MSolarEdge112</t>
  </si>
  <si>
    <t>Znshine 400W GG BF mono - ZXM6-NHLDD144-400/MSolarEdge113</t>
  </si>
  <si>
    <t>Znshine 400W GG BF mono - ZXM6-NHLDD144-400/MSolarEdge114</t>
  </si>
  <si>
    <t>Znshine 400W GG BF mono - ZXM6-NHLDD144-400/MSolarEdge115</t>
  </si>
  <si>
    <t>Znshine 400W GG BF mono - ZXM6-NHLDD144-400/MSolarEdge116</t>
  </si>
  <si>
    <t>Znshine 400W GG BF mono - ZXM6-NHLDD144-400/MSolarEdge117</t>
  </si>
  <si>
    <t>Znshine 400W GG BF mono - ZXM6-NHLDD144-400/MSolarEdge118</t>
  </si>
  <si>
    <t>Znshine 400W GG BF mono - ZXM6-NHLDD144-400/MSolarEdge119</t>
  </si>
  <si>
    <t>Znshine 400W GG BF mono - ZXM6-NHLDD144-400/MSolarEdge120</t>
  </si>
  <si>
    <t>Znshine 400W GG BF mono - ZXM6-NHLDD144-400/MSolarEdge121</t>
  </si>
  <si>
    <t>Znshine 400W GG BF mono - ZXM6-NHLDD144-400/MSolarEdge122</t>
  </si>
  <si>
    <t>Znshine 400W GG BF mono - ZXM6-NHLDD144-400/MSolarEdge123</t>
  </si>
  <si>
    <t>Znshine 400W GG BF mono - ZXM6-NHLDD144-400/MSolarEdge124</t>
  </si>
  <si>
    <t>Znshine 400W GG mono - ZXM6-NHLD144-400/MGrowatt10</t>
  </si>
  <si>
    <t>Znshine 400W GG mono - ZXM6-NHLD144-400/MGrowatt11</t>
  </si>
  <si>
    <t>Znshine 400W GG mono - ZXM6-NHLD144-400/MGrowatt12</t>
  </si>
  <si>
    <t>Znshine 400W GG mono - ZXM6-NHLD144-400/MGrowatt13</t>
  </si>
  <si>
    <t>Znshine 400W GG mono - ZXM6-NHLD144-400/MGrowatt14</t>
  </si>
  <si>
    <t>Znshine 400W GG mono - ZXM6-NHLD144-400/MGrowatt15</t>
  </si>
  <si>
    <t>Znshine 400W GG mono - ZXM6-NHLD144-400/MGrowatt16</t>
  </si>
  <si>
    <t>Znshine 400W GG mono - ZXM6-NHLD144-400/MGrowatt17</t>
  </si>
  <si>
    <t>Znshine 400W GG mono - ZXM6-NHLD144-400/MGrowatt18</t>
  </si>
  <si>
    <t>Znshine 400W GG mono - ZXM6-NHLD144-400/MGrowatt19</t>
  </si>
  <si>
    <t>Znshine 400W GG mono - ZXM6-NHLD144-400/MGrowatt20</t>
  </si>
  <si>
    <t>Znshine 400W GG mono - ZXM6-NHLD144-400/MGrowatt21</t>
  </si>
  <si>
    <t>Znshine 400W GG mono - ZXM6-NHLD144-400/MGrowatt22</t>
  </si>
  <si>
    <t>Znshine 400W GG mono - ZXM6-NHLD144-400/MGrowatt23</t>
  </si>
  <si>
    <t>Znshine 400W GG mono - ZXM6-NHLD144-400/MGrowatt24</t>
  </si>
  <si>
    <t>Znshine 400W GG mono - ZXM6-NHLD144-400/MGrowatt25</t>
  </si>
  <si>
    <t>Znshine 400W GG mono - ZXM6-NHLD144-400/MGrowatt26</t>
  </si>
  <si>
    <t>Znshine 400W GG mono - ZXM6-NHLD144-400/MGrowatt27</t>
  </si>
  <si>
    <t>Znshine 400W GG mono - ZXM6-NHLD144-400/MGrowatt28</t>
  </si>
  <si>
    <t>Znshine 400W GG mono - ZXM6-NHLD144-400/MGrowatt29</t>
  </si>
  <si>
    <t>Znshine 400W GG mono - ZXM6-NHLD144-400/MGrowatt30</t>
  </si>
  <si>
    <t>Znshine 400W GG mono - ZXM6-NHLD144-400/MGrowatt31</t>
  </si>
  <si>
    <t>Znshine 400W GG mono - ZXM6-NHLD144-400/MGrowatt32</t>
  </si>
  <si>
    <t>Znshine 400W GG mono - ZXM6-NHLD144-400/MGrowatt33</t>
  </si>
  <si>
    <t>Znshine 400W GG mono - ZXM6-NHLD144-400/MGrowatt34</t>
  </si>
  <si>
    <t>Znshine 400W GG mono - ZXM6-NHLD144-400/MGrowatt35</t>
  </si>
  <si>
    <t>Znshine 400W GG mono - ZXM6-NHLD144-400/MGrowatt36</t>
  </si>
  <si>
    <t>Znshine 400W GG mono - ZXM6-NHLD144-400/MGrowatt38</t>
  </si>
  <si>
    <t>Znshine 400W GG mono - ZXM6-NHLD144-400/MGrowatt39</t>
  </si>
  <si>
    <t>Znshine 400W GG mono - ZXM6-NHLD144-400/MGrowatt40</t>
  </si>
  <si>
    <t>Znshine 400W GG mono - ZXM6-NHLD144-400/MGrowatt41</t>
  </si>
  <si>
    <t>Znshine 400W GG mono - ZXM6-NHLD144-400/MGrowatt42</t>
  </si>
  <si>
    <t>Znshine 400W GG mono - ZXM6-NHLD144-400/MGrowatt43</t>
  </si>
  <si>
    <t>Znshine 400W GG mono - ZXM6-NHLD144-400/MGrowatt44</t>
  </si>
  <si>
    <t>Znshine 400W GG mono - ZXM6-NHLD144-400/MGrowatt45</t>
  </si>
  <si>
    <t>Znshine 400W GG mono - ZXM6-NHLD144-400/MGrowatt46</t>
  </si>
  <si>
    <t>Znshine 400W GG mono - ZXM6-NHLD144-400/MGrowatt47</t>
  </si>
  <si>
    <t>Znshine 400W GG mono - ZXM6-NHLD144-400/MGrowatt48</t>
  </si>
  <si>
    <t>Znshine 400W GG mono - ZXM6-NHLD144-400/MGrowatt49</t>
  </si>
  <si>
    <t>Znshine 400W GG mono - ZXM6-NHLD144-400/MGrowatt50</t>
  </si>
  <si>
    <t>Znshine 400W GG mono - ZXM6-NHLD144-400/MGrowatt51</t>
  </si>
  <si>
    <t>Znshine 400W GG mono - ZXM6-NHLD144-400/MGrowatt52</t>
  </si>
  <si>
    <t>Znshine 400W GG mono - ZXM6-NHLD144-400/MGrowatt53</t>
  </si>
  <si>
    <t>Znshine 400W GG mono - ZXM6-NHLD144-400/MGrowatt54</t>
  </si>
  <si>
    <t>Znshine 400W GG mono - ZXM6-NHLD144-400/MGrowatt55</t>
  </si>
  <si>
    <t>Znshine 400W GG mono - ZXM6-NHLD144-400/MGrowatt56</t>
  </si>
  <si>
    <t>Znshine 400W GG mono - ZXM6-NHLD144-400/MGrowatt57</t>
  </si>
  <si>
    <t>Znshine 400W GG mono - ZXM6-NHLD144-400/MGrowatt58</t>
  </si>
  <si>
    <t>Znshine 400W GG mono - ZXM6-NHLD144-400/MGrowatt59</t>
  </si>
  <si>
    <t>Znshine 400W GG mono - ZXM6-NHLD144-400/MGrowatt60</t>
  </si>
  <si>
    <t>Znshine 400W GG mono - ZXM6-NHLD144-400/MGrowatt63</t>
  </si>
  <si>
    <t>Znshine 400W GG mono - ZXM6-NHLD144-400/MGrowatt64</t>
  </si>
  <si>
    <t>Znshine 400W GG mono - ZXM6-NHLD144-400/MGrowatt65</t>
  </si>
  <si>
    <t>Znshine 400W GG mono - ZXM6-NHLD144-400/MGrowatt66</t>
  </si>
  <si>
    <t>Znshine 400W GG mono - ZXM6-NHLD144-400/MGrowatt67</t>
  </si>
  <si>
    <t>Znshine 400W GG mono - ZXM6-NHLD144-400/MGrowatt68</t>
  </si>
  <si>
    <t>Znshine 400W GG mono - ZXM6-NHLD144-400/MGrowatt69</t>
  </si>
  <si>
    <t>Znshine 400W GG mono - ZXM6-NHLD144-400/MGrowatt70</t>
  </si>
  <si>
    <t>Znshine 400W GG mono - ZXM6-NHLD144-400/MGrowatt71</t>
  </si>
  <si>
    <t>Znshine 400W GG mono - ZXM6-NHLD144-400/MGrowatt72</t>
  </si>
  <si>
    <t>Znshine 400W GG mono - ZXM6-NHLD144-400/MGrowatt73</t>
  </si>
  <si>
    <t>Znshine 400W GG mono - ZXM6-NHLD144-400/MGrowatt74</t>
  </si>
  <si>
    <t>Znshine 400W GG mono - ZXM6-NHLD144-400/MGrowatt75</t>
  </si>
  <si>
    <t>Znshine 400W GG mono - ZXM6-NHLD144-400/MGrowatt76</t>
  </si>
  <si>
    <t>Znshine 400W GG mono - ZXM6-NHLD144-400/MGrowatt77</t>
  </si>
  <si>
    <t>Znshine 400W GG mono - ZXM6-NHLD144-400/MGrowatt78</t>
  </si>
  <si>
    <t>Znshine 400W GG mono - ZXM6-NHLD144-400/MGrowatt79</t>
  </si>
  <si>
    <t>Znshine 400W GG mono - ZXM6-NHLD144-400/MGrowatt80</t>
  </si>
  <si>
    <t>Znshine 400W GG mono - ZXM6-NHLD144-400/MGrowatt81</t>
  </si>
  <si>
    <t>Znshine 400W GG mono - ZXM6-NHLD144-400/MGrowatt82</t>
  </si>
  <si>
    <t>Znshine 400W GG mono - ZXM6-NHLD144-400/MGrowatt83</t>
  </si>
  <si>
    <t>Znshine 400W GG mono - ZXM6-NHLD144-400/MGrowatt84</t>
  </si>
  <si>
    <t>Znshine 400W GG mono - ZXM6-NHLD144-400/MGrowatt85</t>
  </si>
  <si>
    <t>Znshine 400W GG mono - ZXM6-NHLD144-400/MGrowatt86</t>
  </si>
  <si>
    <t>Znshine 400W GG mono - ZXM6-NHLD144-400/MGrowatt87</t>
  </si>
  <si>
    <t>Znshine 400W GG mono - ZXM6-NHLD144-400/MGrowatt88</t>
  </si>
  <si>
    <t>Znshine 400W GG mono - ZXM6-NHLD144-400/MGrowatt89</t>
  </si>
  <si>
    <t>Znshine 400W GG mono - ZXM6-NHLD144-400/MGrowatt90</t>
  </si>
  <si>
    <t>Znshine 400W GG mono - ZXM6-NHLD144-400/MGrowatt91</t>
  </si>
  <si>
    <t>Znshine 400W GG mono - ZXM6-NHLD144-400/MGrowatt92</t>
  </si>
  <si>
    <t>Znshine 400W GG mono - ZXM6-NHLD144-400/MGrowatt93</t>
  </si>
  <si>
    <t>Znshine 400W GG mono - ZXM6-NHLD144-400/MGrowatt94</t>
  </si>
  <si>
    <t>Znshine 400W GG mono - ZXM6-NHLD144-400/MGrowatt95</t>
  </si>
  <si>
    <t>Znshine 400W GG mono - ZXM6-NHLD144-400/MGrowatt96</t>
  </si>
  <si>
    <t>Znshine 400W GG mono - ZXM6-NHLD144-400/MGrowatt97</t>
  </si>
  <si>
    <t>Znshine 400W GG mono - ZXM6-NHLD144-400/MGrowatt98</t>
  </si>
  <si>
    <t>Znshine 400W GG mono - ZXM6-NHLD144-400/MGrowatt99</t>
  </si>
  <si>
    <t>Znshine 400W GG mono - ZXM6-NHLD144-400/MGrowatt100</t>
  </si>
  <si>
    <t>Znshine 400W GG mono - ZXM6-NHLD144-400/MGrowatt101</t>
  </si>
  <si>
    <t>Znshine 400W GG mono - ZXM6-NHLD144-400/MGrowatt102</t>
  </si>
  <si>
    <t>Znshine 400W GG mono - ZXM6-NHLD144-400/MGrowatt103</t>
  </si>
  <si>
    <t>Znshine 400W GG mono - ZXM6-NHLD144-400/MGrowatt104</t>
  </si>
  <si>
    <t>Znshine 400W GG mono - ZXM6-NHLD144-400/MGrowatt105</t>
  </si>
  <si>
    <t>Znshine 400W GG mono - ZXM6-NHLD144-400/MGrowatt106</t>
  </si>
  <si>
    <t>Znshine 400W GG mono - ZXM6-NHLD144-400/MGrowatt107</t>
  </si>
  <si>
    <t>Znshine 400W GG mono - ZXM6-NHLD144-400/MGrowatt108</t>
  </si>
  <si>
    <t>Znshine 400W GG mono - ZXM6-NHLD144-400/MGrowatt109</t>
  </si>
  <si>
    <t>Znshine 400W GG mono - ZXM6-NHLD144-400/MGrowatt110</t>
  </si>
  <si>
    <t>Znshine 400W GG mono - ZXM6-NHLD144-400/MGrowatt111</t>
  </si>
  <si>
    <t>Znshine 400W GG mono - ZXM6-NHLD144-400/MGrowatt112</t>
  </si>
  <si>
    <t>Znshine 400W GG mono - ZXM6-NHLD144-400/MGrowatt113</t>
  </si>
  <si>
    <t>Znshine 400W GG mono - ZXM6-NHLD144-400/MGrowatt114</t>
  </si>
  <si>
    <t>Znshine 400W GG mono - ZXM6-NHLD144-400/MGrowatt115</t>
  </si>
  <si>
    <t>Znshine 400W GG mono - ZXM6-NHLD144-400/MGrowatt116</t>
  </si>
  <si>
    <t>Znshine 400W GG mono - ZXM6-NHLD144-400/MGrowatt117</t>
  </si>
  <si>
    <t>Znshine 400W GG mono - ZXM6-NHLD144-400/MGrowatt118</t>
  </si>
  <si>
    <t>Znshine 400W GG mono - ZXM6-NHLD144-400/MGrowatt119</t>
  </si>
  <si>
    <t>Znshine 400W GG mono - ZXM6-NHLD144-400/MGrowatt120</t>
  </si>
  <si>
    <t>Znshine 400W GG mono - ZXM6-NHLD144-400/MGrowatt121</t>
  </si>
  <si>
    <t>Znshine 400W GG mono - ZXM6-NHLD144-400/MGrowatt122</t>
  </si>
  <si>
    <t>Znshine 400W GG mono - ZXM6-NHLD144-400/MGrowatt123</t>
  </si>
  <si>
    <t>Znshine 400W GG mono - ZXM6-NHLD144-400/MGrowatt124</t>
  </si>
  <si>
    <t>Znshine 400W GG mono - ZXM6-NHLD144-400/MFronius10</t>
  </si>
  <si>
    <t>Znshine 400W GG mono - ZXM6-NHLD144-400/MFronius11</t>
  </si>
  <si>
    <t>Znshine 400W GG mono - ZXM6-NHLD144-400/MFronius12</t>
  </si>
  <si>
    <t>Znshine 400W GG mono - ZXM6-NHLD144-400/MFronius13</t>
  </si>
  <si>
    <t>Znshine 400W GG mono - ZXM6-NHLD144-400/MFronius14</t>
  </si>
  <si>
    <t>Znshine 400W GG mono - ZXM6-NHLD144-400/MFronius15</t>
  </si>
  <si>
    <t>Znshine 400W GG mono - ZXM6-NHLD144-400/MFronius16</t>
  </si>
  <si>
    <t>Znshine 400W GG mono - ZXM6-NHLD144-400/MFronius17</t>
  </si>
  <si>
    <t>Znshine 400W GG mono - ZXM6-NHLD144-400/MFronius18</t>
  </si>
  <si>
    <t>Znshine 400W GG mono - ZXM6-NHLD144-400/MFronius19</t>
  </si>
  <si>
    <t>Znshine 400W GG mono - ZXM6-NHLD144-400/MFronius20</t>
  </si>
  <si>
    <t>Znshine 400W GG mono - ZXM6-NHLD144-400/MFronius21</t>
  </si>
  <si>
    <t>Znshine 400W GG mono - ZXM6-NHLD144-400/MFronius22</t>
  </si>
  <si>
    <t>Znshine 400W GG mono - ZXM6-NHLD144-400/MFronius23</t>
  </si>
  <si>
    <t>Znshine 400W GG mono - ZXM6-NHLD144-400/MFronius24</t>
  </si>
  <si>
    <t>Znshine 400W GG mono - ZXM6-NHLD144-400/MFronius25</t>
  </si>
  <si>
    <t>Znshine 400W GG mono - ZXM6-NHLD144-400/MFronius26</t>
  </si>
  <si>
    <t>Znshine 400W GG mono - ZXM6-NHLD144-400/MFronius27</t>
  </si>
  <si>
    <t>Znshine 400W GG mono - ZXM6-NHLD144-400/MFronius28</t>
  </si>
  <si>
    <t>Znshine 400W GG mono - ZXM6-NHLD144-400/MFronius29</t>
  </si>
  <si>
    <t>Znshine 400W GG mono - ZXM6-NHLD144-400/MFronius30</t>
  </si>
  <si>
    <t>Znshine 400W GG mono - ZXM6-NHLD144-400/MFronius31</t>
  </si>
  <si>
    <t>Znshine 400W GG mono - ZXM6-NHLD144-400/MFronius32</t>
  </si>
  <si>
    <t>Znshine 400W GG mono - ZXM6-NHLD144-400/MFronius33</t>
  </si>
  <si>
    <t>Znshine 400W GG mono - ZXM6-NHLD144-400/MFronius34</t>
  </si>
  <si>
    <t>Znshine 400W GG mono - ZXM6-NHLD144-400/MFronius35</t>
  </si>
  <si>
    <t>Znshine 400W GG mono - ZXM6-NHLD144-400/MFronius36</t>
  </si>
  <si>
    <t>Znshine 400W GG mono - ZXM6-NHLD144-400/MFronius37</t>
  </si>
  <si>
    <t>Znshine 400W GG mono - ZXM6-NHLD144-400/MFronius38</t>
  </si>
  <si>
    <t>Znshine 400W GG mono - ZXM6-NHLD144-400/MFronius39</t>
  </si>
  <si>
    <t>Znshine 400W GG mono - ZXM6-NHLD144-400/MFronius40</t>
  </si>
  <si>
    <t>Znshine 400W GG mono - ZXM6-NHLD144-400/MFronius41</t>
  </si>
  <si>
    <t>Znshine 400W GG mono - ZXM6-NHLD144-400/MFronius42</t>
  </si>
  <si>
    <t>Znshine 400W GG mono - ZXM6-NHLD144-400/MFronius43</t>
  </si>
  <si>
    <t>Znshine 400W GG mono - ZXM6-NHLD144-400/MFronius44</t>
  </si>
  <si>
    <t>Znshine 400W GG mono - ZXM6-NHLD144-400/MFronius45</t>
  </si>
  <si>
    <t>Znshine 400W GG mono - ZXM6-NHLD144-400/MFronius46</t>
  </si>
  <si>
    <t>Znshine 400W GG mono - ZXM6-NHLD144-400/MFronius47</t>
  </si>
  <si>
    <t>Znshine 400W GG mono - ZXM6-NHLD144-400/MFronius48</t>
  </si>
  <si>
    <t>Znshine 400W GG mono - ZXM6-NHLD144-400/MFronius49</t>
  </si>
  <si>
    <t>Znshine 400W GG mono - ZXM6-NHLD144-400/MFronius50</t>
  </si>
  <si>
    <t>Znshine 400W GG mono - ZXM6-NHLD144-400/MFronius51</t>
  </si>
  <si>
    <t>Znshine 400W GG mono - ZXM6-NHLD144-400/MFronius52</t>
  </si>
  <si>
    <t>Znshine 400W GG mono - ZXM6-NHLD144-400/MFronius53</t>
  </si>
  <si>
    <t>Znshine 400W GG mono - ZXM6-NHLD144-400/MFronius54</t>
  </si>
  <si>
    <t>Znshine 400W GG mono - ZXM6-NHLD144-400/MFronius55</t>
  </si>
  <si>
    <t>Znshine 400W GG mono - ZXM6-NHLD144-400/MFronius56</t>
  </si>
  <si>
    <t>Znshine 400W GG mono - ZXM6-NHLD144-400/MFronius57</t>
  </si>
  <si>
    <t>Znshine 400W GG mono - ZXM6-NHLD144-400/MFronius58</t>
  </si>
  <si>
    <t>Znshine 400W GG mono - ZXM6-NHLD144-400/MFronius59</t>
  </si>
  <si>
    <t>Znshine 400W GG mono - ZXM6-NHLD144-400/MFronius60</t>
  </si>
  <si>
    <t>Znshine 400W GG mono - ZXM6-NHLD144-400/MFronius61</t>
  </si>
  <si>
    <t>Znshine 400W GG mono - ZXM6-NHLD144-400/MFronius62</t>
  </si>
  <si>
    <t>Znshine 400W GG mono - ZXM6-NHLD144-400/MFronius63</t>
  </si>
  <si>
    <t>Znshine 400W GG mono - ZXM6-NHLD144-400/MFronius64</t>
  </si>
  <si>
    <t>Znshine 400W GG mono - ZXM6-NHLD144-400/MFronius65</t>
  </si>
  <si>
    <t>Znshine 400W GG mono - ZXM6-NHLD144-400/MFronius66</t>
  </si>
  <si>
    <t>Znshine 400W GG mono - ZXM6-NHLD144-400/MFronius67</t>
  </si>
  <si>
    <t>Znshine 400W GG mono - ZXM6-NHLD144-400/MFronius68</t>
  </si>
  <si>
    <t>Znshine 400W GG mono - ZXM6-NHLD144-400/MFronius69</t>
  </si>
  <si>
    <t>Znshine 400W GG mono - ZXM6-NHLD144-400/MFronius70</t>
  </si>
  <si>
    <t>Znshine 400W GG mono - ZXM6-NHLD144-400/MFronius71</t>
  </si>
  <si>
    <t>Znshine 400W GG mono - ZXM6-NHLD144-400/MFronius72</t>
  </si>
  <si>
    <t>Znshine 400W GG mono - ZXM6-NHLD144-400/MFronius73</t>
  </si>
  <si>
    <t>Znshine 400W GG mono - ZXM6-NHLD144-400/MFronius74</t>
  </si>
  <si>
    <t>Znshine 400W GG mono - ZXM6-NHLD144-400/MFronius75</t>
  </si>
  <si>
    <t>Znshine 400W GG mono - ZXM6-NHLD144-400/MFronius76</t>
  </si>
  <si>
    <t>Znshine 400W GG mono - ZXM6-NHLD144-400/MFronius77</t>
  </si>
  <si>
    <t>Znshine 400W GG mono - ZXM6-NHLD144-400/MFronius78</t>
  </si>
  <si>
    <t>Znshine 400W GG mono - ZXM6-NHLD144-400/MFronius79</t>
  </si>
  <si>
    <t>Znshine 400W GG mono - ZXM6-NHLD144-400/MFronius80</t>
  </si>
  <si>
    <t>Znshine 400W GG mono - ZXM6-NHLD144-400/MFronius81</t>
  </si>
  <si>
    <t>Znshine 400W GG mono - ZXM6-NHLD144-400/MFronius82</t>
  </si>
  <si>
    <t>Znshine 400W GG mono - ZXM6-NHLD144-400/MFronius83</t>
  </si>
  <si>
    <t>Znshine 400W GG mono - ZXM6-NHLD144-400/MFronius84</t>
  </si>
  <si>
    <t>Znshine 400W GG mono - ZXM6-NHLD144-400/MFronius85</t>
  </si>
  <si>
    <t>Znshine 400W GG mono - ZXM6-NHLD144-400/MFronius86</t>
  </si>
  <si>
    <t>Znshine 400W GG mono - ZXM6-NHLD144-400/MFronius87</t>
  </si>
  <si>
    <t>Znshine 400W GG mono - ZXM6-NHLD144-400/MFronius88</t>
  </si>
  <si>
    <t>Znshine 400W GG mono - ZXM6-NHLD144-400/MFronius89</t>
  </si>
  <si>
    <t>Znshine 400W GG mono - ZXM6-NHLD144-400/MFronius90</t>
  </si>
  <si>
    <t>Znshine 400W GG mono - ZXM6-NHLD144-400/MFronius91</t>
  </si>
  <si>
    <t>Znshine 400W GG mono - ZXM6-NHLD144-400/MFronius92</t>
  </si>
  <si>
    <t>Znshine 400W GG mono - ZXM6-NHLD144-400/MFronius93</t>
  </si>
  <si>
    <t>Znshine 400W GG mono - ZXM6-NHLD144-400/MFronius94</t>
  </si>
  <si>
    <t>Znshine 400W GG mono - ZXM6-NHLD144-400/MFronius95</t>
  </si>
  <si>
    <t>Znshine 400W GG mono - ZXM6-NHLD144-400/MFronius96</t>
  </si>
  <si>
    <t>Znshine 400W GG mono - ZXM6-NHLD144-400/MFronius97</t>
  </si>
  <si>
    <t>Znshine 400W GG mono - ZXM6-NHLD144-400/MFronius98</t>
  </si>
  <si>
    <t>Znshine 400W GG mono - ZXM6-NHLD144-400/MFronius99</t>
  </si>
  <si>
    <t>Znshine 400W GG mono - ZXM6-NHLD144-400/MFronius100</t>
  </si>
  <si>
    <t>Znshine 400W GG mono - ZXM6-NHLD144-400/MFronius101</t>
  </si>
  <si>
    <t>Znshine 400W GG mono - ZXM6-NHLD144-400/MFronius102</t>
  </si>
  <si>
    <t>Znshine 400W GG mono - ZXM6-NHLD144-400/MFronius103</t>
  </si>
  <si>
    <t>Znshine 400W GG mono - ZXM6-NHLD144-400/MFronius104</t>
  </si>
  <si>
    <t>Znshine 400W GG mono - ZXM6-NHLD144-400/MFronius105</t>
  </si>
  <si>
    <t>Znshine 400W GG mono - ZXM6-NHLD144-400/MFronius106</t>
  </si>
  <si>
    <t>Znshine 400W GG mono - ZXM6-NHLD144-400/MFronius107</t>
  </si>
  <si>
    <t>Znshine 400W GG mono - ZXM6-NHLD144-400/MFronius108</t>
  </si>
  <si>
    <t>Znshine 400W GG mono - ZXM6-NHLD144-400/MFronius109</t>
  </si>
  <si>
    <t>Znshine 400W GG mono - ZXM6-NHLD144-400/MFronius110</t>
  </si>
  <si>
    <t>Znshine 400W GG mono - ZXM6-NHLD144-400/MFronius111</t>
  </si>
  <si>
    <t>Znshine 400W GG mono - ZXM6-NHLD144-400/MFronius112</t>
  </si>
  <si>
    <t>Znshine 400W GG mono - ZXM6-NHLD144-400/MFronius113</t>
  </si>
  <si>
    <t>Znshine 400W GG mono - ZXM6-NHLD144-400/MFronius114</t>
  </si>
  <si>
    <t>Znshine 400W GG mono - ZXM6-NHLD144-400/MFronius115</t>
  </si>
  <si>
    <t>Znshine 400W GG mono - ZXM6-NHLD144-400/MFronius116</t>
  </si>
  <si>
    <t>Znshine 400W GG mono - ZXM6-NHLD144-400/MFronius117</t>
  </si>
  <si>
    <t>Znshine 400W GG mono - ZXM6-NHLD144-400/MFronius118</t>
  </si>
  <si>
    <t>Znshine 400W GG mono - ZXM6-NHLD144-400/MFronius119</t>
  </si>
  <si>
    <t>Znshine 400W GG mono - ZXM6-NHLD144-400/MFronius120</t>
  </si>
  <si>
    <t>Znshine 400W GG mono - ZXM6-NHLD144-400/MFronius121</t>
  </si>
  <si>
    <t>Znshine 400W GG mono - ZXM6-NHLD144-400/MFronius122</t>
  </si>
  <si>
    <t>Znshine 400W GG mono - ZXM6-NHLD144-400/MFronius123</t>
  </si>
  <si>
    <t>Znshine 400W GG mono - ZXM6-NHLD144-400/MFronius124</t>
  </si>
  <si>
    <t>Znshine 400W GG mono - ZXM6-NHLD144-400/MSolarEdge14</t>
  </si>
  <si>
    <t>Znshine 400W GG mono - ZXM6-NHLD144-400/MSolarEdge15</t>
  </si>
  <si>
    <t>Znshine 400W GG mono - ZXM6-NHLD144-400/MSolarEdge16</t>
  </si>
  <si>
    <t>Znshine 400W GG mono - ZXM6-NHLD144-400/MSolarEdge17</t>
  </si>
  <si>
    <t>Znshine 400W GG mono - ZXM6-NHLD144-400/MSolarEdge18</t>
  </si>
  <si>
    <t>Znshine 400W GG mono - ZXM6-NHLD144-400/MSolarEdge19</t>
  </si>
  <si>
    <t>Znshine 400W GG mono - ZXM6-NHLD144-400/MSolarEdge20</t>
  </si>
  <si>
    <t>Znshine 400W GG mono - ZXM6-NHLD144-400/MSolarEdge21</t>
  </si>
  <si>
    <t>Znshine 400W GG mono - ZXM6-NHLD144-400/MSolarEdge22</t>
  </si>
  <si>
    <t>Znshine 400W GG mono - ZXM6-NHLD144-400/MSolarEdge23</t>
  </si>
  <si>
    <t>Znshine 400W GG mono - ZXM6-NHLD144-400/MSolarEdge24</t>
  </si>
  <si>
    <t>Znshine 400W GG mono - ZXM6-NHLD144-400/MSolarEdge25</t>
  </si>
  <si>
    <t>Znshine 400W GG mono - ZXM6-NHLD144-400/MSolarEdge26</t>
  </si>
  <si>
    <t>Znshine 400W GG mono - ZXM6-NHLD144-400/MSolarEdge27</t>
  </si>
  <si>
    <t>Znshine 400W GG mono - ZXM6-NHLD144-400/MSolarEdge28</t>
  </si>
  <si>
    <t>Znshine 400W GG mono - ZXM6-NHLD144-400/MSolarEdge29</t>
  </si>
  <si>
    <t>Znshine 400W GG mono - ZXM6-NHLD144-400/MSolarEdge30</t>
  </si>
  <si>
    <t>Znshine 400W GG mono - ZXM6-NHLD144-400/MSolarEdge31</t>
  </si>
  <si>
    <t>Znshine 400W GG mono - ZXM6-NHLD144-400/MSolarEdge32</t>
  </si>
  <si>
    <t>Znshine 400W GG mono - ZXM6-NHLD144-400/MSolarEdge33</t>
  </si>
  <si>
    <t>Znshine 400W GG mono - ZXM6-NHLD144-400/MSolarEdge34</t>
  </si>
  <si>
    <t>Znshine 400W GG mono - ZXM6-NHLD144-400/MSolarEdge35</t>
  </si>
  <si>
    <t>Znshine 400W GG mono - ZXM6-NHLD144-400/MSolarEdge36</t>
  </si>
  <si>
    <t>Znshine 400W GG mono - ZXM6-NHLD144-400/MSolarEdge37</t>
  </si>
  <si>
    <t>Znshine 400W GG mono - ZXM6-NHLD144-400/MSolarEdge38</t>
  </si>
  <si>
    <t>Znshine 400W GG mono - ZXM6-NHLD144-400/MSolarEdge39</t>
  </si>
  <si>
    <t>Znshine 400W GG mono - ZXM6-NHLD144-400/MSolarEdge40</t>
  </si>
  <si>
    <t>Znshine 400W GG mono - ZXM6-NHLD144-400/MSolarEdge41</t>
  </si>
  <si>
    <t>Znshine 400W GG mono - ZXM6-NHLD144-400/MSolarEdge42</t>
  </si>
  <si>
    <t>Znshine 400W GG mono - ZXM6-NHLD144-400/MSolarEdge43</t>
  </si>
  <si>
    <t>Znshine 400W GG mono - ZXM6-NHLD144-400/MSolarEdge44</t>
  </si>
  <si>
    <t>Znshine 400W GG mono - ZXM6-NHLD144-400/MSolarEdge45</t>
  </si>
  <si>
    <t>Znshine 400W GG mono - ZXM6-NHLD144-400/MSolarEdge46</t>
  </si>
  <si>
    <t>Znshine 400W GG mono - ZXM6-NHLD144-400/MSolarEdge47</t>
  </si>
  <si>
    <t>Znshine 400W GG mono - ZXM6-NHLD144-400/MSolarEdge48</t>
  </si>
  <si>
    <t>Znshine 400W GG mono - ZXM6-NHLD144-400/MSolarEdge49</t>
  </si>
  <si>
    <t>Znshine 400W GG mono - ZXM6-NHLD144-400/MSolarEdge50</t>
  </si>
  <si>
    <t>Znshine 400W GG mono - ZXM6-NHLD144-400/MSolarEdge51</t>
  </si>
  <si>
    <t>Znshine 400W GG mono - ZXM6-NHLD144-400/MSolarEdge52</t>
  </si>
  <si>
    <t>Znshine 400W GG mono - ZXM6-NHLD144-400/MSolarEdge53</t>
  </si>
  <si>
    <t>Znshine 400W GG mono - ZXM6-NHLD144-400/MSolarEdge54</t>
  </si>
  <si>
    <t>Znshine 400W GG mono - ZXM6-NHLD144-400/MSolarEdge55</t>
  </si>
  <si>
    <t>Znshine 400W GG mono - ZXM6-NHLD144-400/MSolarEdge56</t>
  </si>
  <si>
    <t>Znshine 400W GG mono - ZXM6-NHLD144-400/MSolarEdge57</t>
  </si>
  <si>
    <t>Znshine 400W GG mono - ZXM6-NHLD144-400/MSolarEdge58</t>
  </si>
  <si>
    <t>Znshine 400W GG mono - ZXM6-NHLD144-400/MSolarEdge59</t>
  </si>
  <si>
    <t>Znshine 400W GG mono - ZXM6-NHLD144-400/MSolarEdge60</t>
  </si>
  <si>
    <t>Znshine 400W GG mono - ZXM6-NHLD144-400/MSolarEdge61</t>
  </si>
  <si>
    <t>Znshine 400W GG mono - ZXM6-NHLD144-400/MSolarEdge62</t>
  </si>
  <si>
    <t>Znshine 400W GG mono - ZXM6-NHLD144-400/MSolarEdge63</t>
  </si>
  <si>
    <t>Znshine 400W GG mono - ZXM6-NHLD144-400/MSolarEdge64</t>
  </si>
  <si>
    <t>Znshine 400W GG mono - ZXM6-NHLD144-400/MSolarEdge65</t>
  </si>
  <si>
    <t>Znshine 400W GG mono - ZXM6-NHLD144-400/MSolarEdge66</t>
  </si>
  <si>
    <t>Znshine 400W GG mono - ZXM6-NHLD144-400/MSolarEdge67</t>
  </si>
  <si>
    <t>Znshine 400W GG mono - ZXM6-NHLD144-400/MSolarEdge68</t>
  </si>
  <si>
    <t>Znshine 400W GG mono - ZXM6-NHLD144-400/MSolarEdge69</t>
  </si>
  <si>
    <t>Znshine 400W GG mono - ZXM6-NHLD144-400/MSolarEdge70</t>
  </si>
  <si>
    <t>Znshine 400W GG mono - ZXM6-NHLD144-400/MSolarEdge71</t>
  </si>
  <si>
    <t>Znshine 400W GG mono - ZXM6-NHLD144-400/MSolarEdge72</t>
  </si>
  <si>
    <t>Znshine 400W GG mono - ZXM6-NHLD144-400/MSolarEdge73</t>
  </si>
  <si>
    <t>Znshine 400W GG mono - ZXM6-NHLD144-400/MSolarEdge74</t>
  </si>
  <si>
    <t>Znshine 400W GG mono - ZXM6-NHLD144-400/MSolarEdge75</t>
  </si>
  <si>
    <t>Znshine 400W GG mono - ZXM6-NHLD144-400/MSolarEdge76</t>
  </si>
  <si>
    <t>Znshine 400W GG mono - ZXM6-NHLD144-400/MSolarEdge77</t>
  </si>
  <si>
    <t>Znshine 400W GG mono - ZXM6-NHLD144-400/MSolarEdge78</t>
  </si>
  <si>
    <t>Znshine 400W GG mono - ZXM6-NHLD144-400/MSolarEdge79</t>
  </si>
  <si>
    <t>Znshine 400W GG mono - ZXM6-NHLD144-400/MSolarEdge80</t>
  </si>
  <si>
    <t>Znshine 400W GG mono - ZXM6-NHLD144-400/MSolarEdge81</t>
  </si>
  <si>
    <t>Znshine 400W GG mono - ZXM6-NHLD144-400/MSolarEdge82</t>
  </si>
  <si>
    <t>Znshine 400W GG mono - ZXM6-NHLD144-400/MSolarEdge83</t>
  </si>
  <si>
    <t>Znshine 400W GG mono - ZXM6-NHLD144-400/MSolarEdge84</t>
  </si>
  <si>
    <t>Znshine 400W GG mono - ZXM6-NHLD144-400/MSolarEdge85</t>
  </si>
  <si>
    <t>Znshine 400W GG mono - ZXM6-NHLD144-400/MSolarEdge86</t>
  </si>
  <si>
    <t>Znshine 400W GG mono - ZXM6-NHLD144-400/MSolarEdge87</t>
  </si>
  <si>
    <t>Znshine 400W GG mono - ZXM6-NHLD144-400/MSolarEdge88</t>
  </si>
  <si>
    <t>Znshine 400W GG mono - ZXM6-NHLD144-400/MSolarEdge89</t>
  </si>
  <si>
    <t>Znshine 400W GG mono - ZXM6-NHLD144-400/MSolarEdge90</t>
  </si>
  <si>
    <t>Znshine 400W GG mono - ZXM6-NHLD144-400/MSolarEdge91</t>
  </si>
  <si>
    <t>Znshine 400W GG mono - ZXM6-NHLD144-400/MSolarEdge92</t>
  </si>
  <si>
    <t>Znshine 400W GG mono - ZXM6-NHLD144-400/MSolarEdge93</t>
  </si>
  <si>
    <t>Znshine 400W GG mono - ZXM6-NHLD144-400/MSolarEdge94</t>
  </si>
  <si>
    <t>Znshine 400W GG mono - ZXM6-NHLD144-400/MSolarEdge95</t>
  </si>
  <si>
    <t>Znshine 400W GG mono - ZXM6-NHLD144-400/MSolarEdge96</t>
  </si>
  <si>
    <t>Znshine 400W GG mono - ZXM6-NHLD144-400/MSolarEdge97</t>
  </si>
  <si>
    <t>Znshine 400W GG mono - ZXM6-NHLD144-400/MSolarEdge98</t>
  </si>
  <si>
    <t>Znshine 400W GG mono - ZXM6-NHLD144-400/MSolarEdge99</t>
  </si>
  <si>
    <t>Znshine 400W GG mono - ZXM6-NHLD144-400/MSolarEdge100</t>
  </si>
  <si>
    <t>Znshine 400W GG mono - ZXM6-NHLD144-400/MSolarEdge101</t>
  </si>
  <si>
    <t>Znshine 400W GG mono - ZXM6-NHLD144-400/MSolarEdge102</t>
  </si>
  <si>
    <t>Znshine 400W GG mono - ZXM6-NHLD144-400/MSolarEdge103</t>
  </si>
  <si>
    <t>Znshine 400W GG mono - ZXM6-NHLD144-400/MSolarEdge104</t>
  </si>
  <si>
    <t>Znshine 400W GG mono - ZXM6-NHLD144-400/MSolarEdge105</t>
  </si>
  <si>
    <t>Znshine 400W GG mono - ZXM6-NHLD144-400/MSolarEdge106</t>
  </si>
  <si>
    <t>Znshine 400W GG mono - ZXM6-NHLD144-400/MSolarEdge107</t>
  </si>
  <si>
    <t>Znshine 400W GG mono - ZXM6-NHLD144-400/MSolarEdge108</t>
  </si>
  <si>
    <t>Znshine 400W GG mono - ZXM6-NHLD144-400/MSolarEdge109</t>
  </si>
  <si>
    <t>Znshine 400W GG mono - ZXM6-NHLD144-400/MSolarEdge110</t>
  </si>
  <si>
    <t>Znshine 400W GG mono - ZXM6-NHLD144-400/MSolarEdge111</t>
  </si>
  <si>
    <t>Znshine 400W GG mono - ZXM6-NHLD144-400/MSolarEdge112</t>
  </si>
  <si>
    <t>Znshine 400W GG mono - ZXM6-NHLD144-400/MSolarEdge113</t>
  </si>
  <si>
    <t>Znshine 400W GG mono - ZXM6-NHLD144-400/MSolarEdge114</t>
  </si>
  <si>
    <t>Znshine 400W GG mono - ZXM6-NHLD144-400/MSolarEdge115</t>
  </si>
  <si>
    <t>Znshine 400W GG mono - ZXM6-NHLD144-400/MSolarEdge116</t>
  </si>
  <si>
    <t>Znshine 400W GG mono - ZXM6-NHLD144-400/MSolarEdge117</t>
  </si>
  <si>
    <t>Znshine 400W GG mono - ZXM6-NHLD144-400/MSolarEdge118</t>
  </si>
  <si>
    <t>Znshine 400W GG mono - ZXM6-NHLD144-400/MSolarEdge119</t>
  </si>
  <si>
    <t>Znshine 400W GG mono - ZXM6-NHLD144-400/MSolarEdge120</t>
  </si>
  <si>
    <t>Znshine 400W GG mono - ZXM6-NHLD144-400/MSolarEdge121</t>
  </si>
  <si>
    <t>Znshine 400W GG mono - ZXM6-NHLD144-400/MSolarEdge122</t>
  </si>
  <si>
    <t>Znshine 400W GG mono - ZXM6-NHLD144-400/MSolarEdge123</t>
  </si>
  <si>
    <t>Znshine 400W GG mono - ZXM6-NHLD144-400/MSolarEdge124</t>
  </si>
  <si>
    <t>Ulica 280W poli 178szt. Grow lub Fron - PROMOCJA</t>
  </si>
  <si>
    <t>Bauer GG310W mono 161szt. Grow lub Fron - PROMOCJA</t>
  </si>
  <si>
    <t>Bauer 320W mono 156szt. Grow lub Fron - PROMOCJA</t>
  </si>
  <si>
    <t>Bauer 335W mono 149szt. Grow lub Fron - PROMOCJA</t>
  </si>
  <si>
    <t>Ulica 280W poli 178szt. Grow lub Fron - PROMOCJAGrowatt178</t>
  </si>
  <si>
    <t>Ulica 280W poli 178szt. Grow lub Fron - PROMOCJAFronius178</t>
  </si>
  <si>
    <t>Bauer GG310W mono 161szt. Grow lub Fron - PROMOCJAGrowatt161</t>
  </si>
  <si>
    <t>Bauer GG310W mono 161szt. Grow lub Fron - PROMOCJAFronius161</t>
  </si>
  <si>
    <t>Bauer 320W mono 156szt. Grow lub Fron - PROMOCJAGrowatt156</t>
  </si>
  <si>
    <t>Bauer 320W mono 156szt. Grow lub Fron - PROMOCJAFronius156</t>
  </si>
  <si>
    <t>Bauer 335W mono 149szt. Grow lub Fron - PROMOCJAGrowatt149</t>
  </si>
  <si>
    <t>Bauer 335W mono 149szt. Grow lub Fron - PROMOCJAFronius149</t>
  </si>
  <si>
    <t>Zamów umowę / spotkanie z Ekspertem:</t>
  </si>
  <si>
    <t>+48 535 880 980 ; biuro@fokusconsulting.pl</t>
  </si>
  <si>
    <t>Dopasuj system fotowoltaiczny do swoich potrzeb</t>
  </si>
  <si>
    <t>PROJEKTOWANIE</t>
  </si>
  <si>
    <t>PODSUMOWANIE PROJEKTU</t>
  </si>
  <si>
    <t>CZĘŚĆ FINANSOWA - poglądowo</t>
  </si>
  <si>
    <t>Przykładowa rata</t>
  </si>
  <si>
    <t>SZACUNKOWA CENA SYSTEMU FOTOWOLTAICZNEGO</t>
  </si>
  <si>
    <t>Wypełniasz wyłącznie pola w kolorze jasnozielonym. Pozostałe pola wypełniają się automatycznie.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</si>
</sst>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zł&quot;;[Red]\-#,##0\ &quot;zł&quot;"/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0.0%"/>
    <numFmt numFmtId="170" formatCode="_-* #,##0\ &quot;zł&quot;_-;\-* #,##0\ &quot;zł&quot;_-;_-* &quot;-&quot;??\ &quot;zł&quot;_-;_-@_-"/>
  </numFmts>
  <fonts count="7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6.5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9"/>
      <color rgb="FFE10019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6"/>
      <color theme="1"/>
      <name val="Arial"/>
      <family val="2"/>
      <charset val="238"/>
    </font>
    <font>
      <sz val="6"/>
      <color theme="1"/>
      <name val="Arial"/>
      <family val="2"/>
    </font>
    <font>
      <b/>
      <sz val="40"/>
      <color theme="0" tint="-0.499984740745262"/>
      <name val="Arial Narrow"/>
      <family val="2"/>
      <charset val="238"/>
    </font>
    <font>
      <b/>
      <sz val="36"/>
      <name val="Arial Narrow"/>
      <family val="2"/>
      <charset val="238"/>
    </font>
    <font>
      <b/>
      <sz val="36"/>
      <color theme="0" tint="-0.499984740745262"/>
      <name val="Arial Narrow"/>
      <family val="2"/>
      <charset val="238"/>
    </font>
    <font>
      <i/>
      <sz val="10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b/>
      <sz val="36"/>
      <color theme="9" tint="-0.249977111117893"/>
      <name val="Arial Narrow"/>
      <family val="2"/>
      <charset val="238"/>
    </font>
    <font>
      <sz val="9"/>
      <color theme="1"/>
      <name val="Arial Narrow"/>
      <family val="2"/>
      <charset val="238"/>
    </font>
    <font>
      <b/>
      <sz val="11"/>
      <color theme="0" tint="-0.499984740745262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16"/>
      <color theme="9" tint="-0.249977111117893"/>
      <name val="Arial"/>
      <family val="2"/>
    </font>
    <font>
      <b/>
      <sz val="9"/>
      <color theme="0"/>
      <name val="Arial"/>
      <family val="2"/>
      <charset val="238"/>
    </font>
    <font>
      <sz val="9"/>
      <name val="Arial"/>
      <family val="2"/>
      <charset val="238"/>
    </font>
    <font>
      <b/>
      <sz val="11"/>
      <color theme="9" tint="-0.249977111117893"/>
      <name val="Arial Narrow"/>
      <family val="2"/>
      <charset val="238"/>
    </font>
    <font>
      <b/>
      <sz val="12"/>
      <color theme="9" tint="-0.249977111117893"/>
      <name val="Calibri"/>
      <family val="2"/>
      <charset val="238"/>
      <scheme val="minor"/>
    </font>
    <font>
      <b/>
      <sz val="12"/>
      <color theme="9" tint="-0.249977111117893"/>
      <name val="Arial Narrow"/>
      <family val="2"/>
      <charset val="238"/>
    </font>
    <font>
      <sz val="12"/>
      <color theme="9" tint="-0.249977111117893"/>
      <name val="Calibri"/>
      <family val="2"/>
      <charset val="238"/>
      <scheme val="minor"/>
    </font>
    <font>
      <sz val="9"/>
      <color theme="0" tint="-0.34998626667073579"/>
      <name val="Calibri"/>
      <family val="2"/>
      <charset val="238"/>
      <scheme val="minor"/>
    </font>
    <font>
      <sz val="11"/>
      <color theme="1"/>
      <name val="Raleway"/>
      <family val="2"/>
      <charset val="238"/>
    </font>
    <font>
      <sz val="8"/>
      <color theme="1"/>
      <name val="Raleway"/>
      <family val="2"/>
      <charset val="238"/>
    </font>
    <font>
      <sz val="10"/>
      <color theme="1"/>
      <name val="Raleway"/>
      <family val="2"/>
      <charset val="238"/>
    </font>
    <font>
      <b/>
      <sz val="8"/>
      <color theme="0"/>
      <name val="Arial"/>
      <family val="2"/>
      <charset val="238"/>
    </font>
    <font>
      <b/>
      <sz val="11"/>
      <color theme="1"/>
      <name val="Raleway"/>
      <family val="2"/>
      <charset val="238"/>
    </font>
    <font>
      <sz val="11"/>
      <color rgb="FFFAB900"/>
      <name val="Raleway"/>
      <family val="2"/>
      <charset val="238"/>
    </font>
    <font>
      <b/>
      <sz val="11"/>
      <color theme="1"/>
      <name val="Arial Narrow"/>
      <family val="2"/>
      <charset val="238"/>
    </font>
    <font>
      <sz val="8"/>
      <name val="Arial Narrow"/>
      <family val="2"/>
      <charset val="238"/>
    </font>
    <font>
      <b/>
      <sz val="16"/>
      <color rgb="FFFAB900"/>
      <name val="Arial"/>
      <family val="2"/>
      <charset val="238"/>
    </font>
    <font>
      <b/>
      <sz val="16"/>
      <color theme="9" tint="-0.249977111117893"/>
      <name val="Arial"/>
      <family val="2"/>
      <charset val="238"/>
    </font>
    <font>
      <b/>
      <sz val="8"/>
      <name val="Arial"/>
      <family val="2"/>
      <charset val="238"/>
    </font>
    <font>
      <sz val="9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sz val="11"/>
      <name val="Arial"/>
      <family val="2"/>
      <charset val="238"/>
    </font>
    <font>
      <sz val="11"/>
      <color theme="0" tint="-0.34998626667073579"/>
      <name val="Calibri"/>
      <family val="2"/>
      <charset val="238"/>
      <scheme val="minor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sz val="8"/>
      <color rgb="FF000000"/>
      <name val="Segoe UI"/>
      <family val="2"/>
      <charset val="238"/>
    </font>
    <font>
      <b/>
      <sz val="18"/>
      <name val="Arial"/>
      <family val="2"/>
      <charset val="238"/>
    </font>
    <font>
      <i/>
      <sz val="16"/>
      <name val="Arial"/>
      <family val="2"/>
      <charset val="238"/>
    </font>
    <font>
      <i/>
      <sz val="11"/>
      <name val="Arial"/>
      <family val="2"/>
      <charset val="238"/>
    </font>
    <font>
      <i/>
      <sz val="14"/>
      <name val="Arial"/>
      <family val="2"/>
      <charset val="238"/>
    </font>
    <font>
      <i/>
      <sz val="8"/>
      <color theme="1"/>
      <name val="Arial Narrow"/>
      <family val="2"/>
      <charset val="238"/>
    </font>
    <font>
      <sz val="8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sz val="8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8F8F8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dotted">
        <color auto="1"/>
      </bottom>
      <diagonal/>
    </border>
    <border>
      <left/>
      <right style="thin">
        <color indexed="64"/>
      </right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auto="1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/>
      <bottom style="dotted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4" fillId="0" borderId="0"/>
    <xf numFmtId="0" fontId="65" fillId="0" borderId="0" applyNumberFormat="0" applyFill="0" applyBorder="0" applyAlignment="0" applyProtection="0"/>
  </cellStyleXfs>
  <cellXfs count="369">
    <xf numFmtId="0" fontId="0" fillId="0" borderId="0" xfId="0"/>
    <xf numFmtId="0" fontId="2" fillId="0" borderId="0" xfId="0" applyFont="1"/>
    <xf numFmtId="0" fontId="0" fillId="2" borderId="0" xfId="0" applyFill="1"/>
    <xf numFmtId="0" fontId="0" fillId="2" borderId="0" xfId="0" applyFill="1" applyProtection="1">
      <protection locked="0"/>
    </xf>
    <xf numFmtId="0" fontId="6" fillId="0" borderId="0" xfId="0" applyFont="1" applyAlignment="1">
      <alignment vertical="center"/>
    </xf>
    <xf numFmtId="0" fontId="0" fillId="3" borderId="0" xfId="0" applyFill="1"/>
    <xf numFmtId="0" fontId="0" fillId="5" borderId="0" xfId="0" applyFill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12" fillId="0" borderId="0" xfId="0" applyFont="1"/>
    <xf numFmtId="0" fontId="14" fillId="0" borderId="0" xfId="0" applyFont="1"/>
    <xf numFmtId="0" fontId="15" fillId="0" borderId="0" xfId="0" applyFont="1" applyAlignment="1">
      <alignment horizontal="left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vertical="center"/>
    </xf>
    <xf numFmtId="0" fontId="8" fillId="0" borderId="0" xfId="0" applyFont="1"/>
    <xf numFmtId="0" fontId="13" fillId="2" borderId="0" xfId="4" applyFill="1" applyProtection="1"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0" fillId="0" borderId="0" xfId="0" applyBorder="1"/>
    <xf numFmtId="0" fontId="18" fillId="0" borderId="0" xfId="0" applyFont="1" applyBorder="1" applyAlignment="1">
      <alignment vertical="center"/>
    </xf>
    <xf numFmtId="0" fontId="16" fillId="0" borderId="0" xfId="0" applyFont="1" applyBorder="1" applyAlignment="1"/>
    <xf numFmtId="0" fontId="19" fillId="0" borderId="0" xfId="0" applyFont="1" applyAlignment="1">
      <alignment vertical="top"/>
    </xf>
    <xf numFmtId="0" fontId="25" fillId="5" borderId="0" xfId="0" applyFont="1" applyFill="1" applyAlignment="1">
      <alignment vertical="center"/>
    </xf>
    <xf numFmtId="0" fontId="35" fillId="5" borderId="0" xfId="0" applyFont="1" applyFill="1" applyAlignment="1">
      <alignment vertical="center"/>
    </xf>
    <xf numFmtId="0" fontId="36" fillId="5" borderId="0" xfId="0" applyFont="1" applyFill="1"/>
    <xf numFmtId="0" fontId="29" fillId="0" borderId="0" xfId="0" applyFont="1"/>
    <xf numFmtId="0" fontId="37" fillId="0" borderId="0" xfId="0" applyFont="1"/>
    <xf numFmtId="0" fontId="0" fillId="7" borderId="0" xfId="0" applyFill="1"/>
    <xf numFmtId="164" fontId="0" fillId="7" borderId="0" xfId="0" applyNumberFormat="1" applyFill="1"/>
    <xf numFmtId="164" fontId="0" fillId="7" borderId="0" xfId="2" applyFont="1" applyFill="1"/>
    <xf numFmtId="0" fontId="17" fillId="0" borderId="0" xfId="0" applyFont="1" applyAlignment="1">
      <alignment vertical="center"/>
    </xf>
    <xf numFmtId="0" fontId="20" fillId="0" borderId="0" xfId="0" applyFont="1" applyAlignment="1"/>
    <xf numFmtId="0" fontId="38" fillId="0" borderId="0" xfId="0" applyFont="1"/>
    <xf numFmtId="0" fontId="39" fillId="0" borderId="0" xfId="0" applyFont="1" applyAlignment="1">
      <alignment vertical="center"/>
    </xf>
    <xf numFmtId="0" fontId="40" fillId="0" borderId="0" xfId="0" applyFont="1"/>
    <xf numFmtId="0" fontId="27" fillId="0" borderId="0" xfId="0" applyFont="1"/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1" fontId="48" fillId="0" borderId="0" xfId="0" applyNumberFormat="1" applyFont="1" applyAlignment="1">
      <alignment vertical="center"/>
    </xf>
    <xf numFmtId="14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" fontId="48" fillId="0" borderId="0" xfId="0" applyNumberFormat="1" applyFont="1" applyBorder="1" applyAlignment="1">
      <alignment vertical="center"/>
    </xf>
    <xf numFmtId="2" fontId="49" fillId="0" borderId="0" xfId="0" applyNumberFormat="1" applyFont="1" applyAlignment="1"/>
    <xf numFmtId="0" fontId="50" fillId="0" borderId="0" xfId="0" applyFont="1"/>
    <xf numFmtId="0" fontId="29" fillId="0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0" fillId="0" borderId="15" xfId="0" applyBorder="1"/>
    <xf numFmtId="0" fontId="38" fillId="0" borderId="15" xfId="0" applyFont="1" applyBorder="1"/>
    <xf numFmtId="1" fontId="48" fillId="0" borderId="15" xfId="0" applyNumberFormat="1" applyFont="1" applyBorder="1" applyAlignment="1">
      <alignment vertical="center"/>
    </xf>
    <xf numFmtId="0" fontId="43" fillId="0" borderId="15" xfId="0" applyFont="1" applyBorder="1" applyAlignment="1"/>
    <xf numFmtId="0" fontId="29" fillId="0" borderId="0" xfId="0" applyFont="1" applyBorder="1" applyAlignment="1">
      <alignment vertical="center" wrapText="1"/>
    </xf>
    <xf numFmtId="0" fontId="29" fillId="0" borderId="15" xfId="0" applyFont="1" applyBorder="1" applyAlignment="1">
      <alignment vertical="center" wrapText="1"/>
    </xf>
    <xf numFmtId="0" fontId="27" fillId="0" borderId="0" xfId="0" applyFont="1" applyBorder="1"/>
    <xf numFmtId="0" fontId="27" fillId="0" borderId="0" xfId="0" applyFont="1" applyBorder="1" applyAlignment="1"/>
    <xf numFmtId="0" fontId="38" fillId="0" borderId="0" xfId="0" applyFont="1" applyBorder="1"/>
    <xf numFmtId="1" fontId="44" fillId="0" borderId="0" xfId="0" applyNumberFormat="1" applyFont="1" applyBorder="1" applyAlignment="1"/>
    <xf numFmtId="0" fontId="42" fillId="0" borderId="0" xfId="0" applyFont="1" applyBorder="1" applyAlignment="1">
      <alignment horizontal="center"/>
    </xf>
    <xf numFmtId="0" fontId="38" fillId="0" borderId="15" xfId="0" applyFont="1" applyBorder="1" applyAlignment="1"/>
    <xf numFmtId="2" fontId="46" fillId="0" borderId="0" xfId="0" applyNumberFormat="1" applyFont="1" applyBorder="1" applyAlignment="1">
      <alignment vertical="center"/>
    </xf>
    <xf numFmtId="2" fontId="46" fillId="0" borderId="15" xfId="0" applyNumberFormat="1" applyFont="1" applyBorder="1" applyAlignment="1">
      <alignment vertical="center"/>
    </xf>
    <xf numFmtId="0" fontId="50" fillId="0" borderId="0" xfId="0" applyFont="1" applyBorder="1" applyAlignment="1"/>
    <xf numFmtId="0" fontId="0" fillId="0" borderId="0" xfId="0" applyFill="1"/>
    <xf numFmtId="0" fontId="38" fillId="0" borderId="0" xfId="0" applyFont="1" applyBorder="1" applyAlignment="1"/>
    <xf numFmtId="0" fontId="52" fillId="0" borderId="0" xfId="0" applyFont="1"/>
    <xf numFmtId="2" fontId="52" fillId="0" borderId="0" xfId="0" applyNumberFormat="1" applyFont="1"/>
    <xf numFmtId="164" fontId="0" fillId="0" borderId="0" xfId="0" applyNumberFormat="1"/>
    <xf numFmtId="0" fontId="10" fillId="0" borderId="0" xfId="0" applyFont="1" applyAlignment="1">
      <alignment horizontal="left" vertical="center"/>
    </xf>
    <xf numFmtId="1" fontId="48" fillId="0" borderId="0" xfId="0" applyNumberFormat="1" applyFont="1" applyBorder="1" applyAlignment="1">
      <alignment horizontal="center" vertical="center"/>
    </xf>
    <xf numFmtId="1" fontId="48" fillId="0" borderId="15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left"/>
    </xf>
    <xf numFmtId="4" fontId="5" fillId="0" borderId="0" xfId="0" applyNumberFormat="1" applyFont="1" applyAlignment="1">
      <alignment horizontal="center" vertical="center"/>
    </xf>
    <xf numFmtId="0" fontId="0" fillId="0" borderId="10" xfId="0" applyBorder="1"/>
    <xf numFmtId="0" fontId="0" fillId="0" borderId="11" xfId="0" applyBorder="1"/>
    <xf numFmtId="1" fontId="47" fillId="0" borderId="0" xfId="0" applyNumberFormat="1" applyFont="1" applyFill="1" applyBorder="1" applyAlignment="1">
      <alignment vertical="center"/>
    </xf>
    <xf numFmtId="1" fontId="47" fillId="0" borderId="15" xfId="0" applyNumberFormat="1" applyFont="1" applyFill="1" applyBorder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14" xfId="0" applyBorder="1"/>
    <xf numFmtId="0" fontId="60" fillId="0" borderId="0" xfId="0" applyFont="1"/>
    <xf numFmtId="1" fontId="48" fillId="0" borderId="13" xfId="0" applyNumberFormat="1" applyFont="1" applyBorder="1" applyAlignment="1">
      <alignment horizontal="center" vertical="center"/>
    </xf>
    <xf numFmtId="1" fontId="48" fillId="0" borderId="16" xfId="0" applyNumberFormat="1" applyFont="1" applyBorder="1" applyAlignment="1">
      <alignment horizontal="center" vertical="center"/>
    </xf>
    <xf numFmtId="2" fontId="12" fillId="0" borderId="0" xfId="0" applyNumberFormat="1" applyFont="1"/>
    <xf numFmtId="1" fontId="0" fillId="3" borderId="0" xfId="0" applyNumberFormat="1" applyFill="1"/>
    <xf numFmtId="0" fontId="0" fillId="0" borderId="14" xfId="0" applyFill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29" fillId="0" borderId="10" xfId="0" applyFont="1" applyBorder="1" applyAlignment="1">
      <alignment vertical="center"/>
    </xf>
    <xf numFmtId="3" fontId="0" fillId="2" borderId="0" xfId="0" applyNumberFormat="1" applyFill="1" applyProtection="1">
      <protection locked="0"/>
    </xf>
    <xf numFmtId="0" fontId="10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Border="1"/>
    <xf numFmtId="9" fontId="10" fillId="2" borderId="18" xfId="0" applyNumberFormat="1" applyFont="1" applyFill="1" applyBorder="1" applyAlignment="1" applyProtection="1">
      <alignment horizontal="center" vertical="center"/>
      <protection locked="0"/>
    </xf>
    <xf numFmtId="0" fontId="10" fillId="2" borderId="16" xfId="0" applyFont="1" applyFill="1" applyBorder="1" applyAlignment="1" applyProtection="1">
      <alignment horizontal="center" vertical="center"/>
      <protection locked="0"/>
    </xf>
    <xf numFmtId="0" fontId="9" fillId="0" borderId="0" xfId="0" applyFont="1"/>
    <xf numFmtId="0" fontId="2" fillId="10" borderId="0" xfId="0" quotePrefix="1" applyFont="1" applyFill="1"/>
    <xf numFmtId="0" fontId="0" fillId="10" borderId="0" xfId="0" quotePrefix="1" applyFill="1"/>
    <xf numFmtId="0" fontId="10" fillId="0" borderId="0" xfId="0" applyFont="1" applyBorder="1" applyAlignment="1">
      <alignment vertical="center"/>
    </xf>
    <xf numFmtId="0" fontId="2" fillId="2" borderId="17" xfId="0" applyFont="1" applyFill="1" applyBorder="1" applyAlignment="1" applyProtection="1">
      <alignment vertical="center"/>
      <protection locked="0"/>
    </xf>
    <xf numFmtId="0" fontId="2" fillId="2" borderId="18" xfId="0" applyFont="1" applyFill="1" applyBorder="1" applyAlignment="1" applyProtection="1">
      <alignment vertical="center"/>
      <protection locked="0"/>
    </xf>
    <xf numFmtId="0" fontId="2" fillId="2" borderId="16" xfId="0" applyFont="1" applyFill="1" applyBorder="1" applyAlignment="1" applyProtection="1">
      <alignment horizontal="center" vertical="center"/>
      <protection locked="0"/>
    </xf>
    <xf numFmtId="0" fontId="2" fillId="0" borderId="14" xfId="0" applyFont="1" applyFill="1" applyBorder="1" applyAlignment="1">
      <alignment vertical="center"/>
    </xf>
    <xf numFmtId="0" fontId="62" fillId="2" borderId="16" xfId="0" applyFont="1" applyFill="1" applyBorder="1" applyAlignment="1" applyProtection="1">
      <alignment vertical="center" shrinkToFit="1"/>
      <protection locked="0"/>
    </xf>
    <xf numFmtId="0" fontId="0" fillId="0" borderId="16" xfId="0" applyFont="1" applyFill="1" applyBorder="1" applyAlignment="1" applyProtection="1">
      <alignment vertical="center"/>
    </xf>
    <xf numFmtId="0" fontId="2" fillId="0" borderId="26" xfId="0" applyFont="1" applyFill="1" applyBorder="1" applyAlignment="1">
      <alignment vertical="center"/>
    </xf>
    <xf numFmtId="0" fontId="0" fillId="0" borderId="28" xfId="0" applyFont="1" applyFill="1" applyBorder="1" applyAlignment="1">
      <alignment vertical="center"/>
    </xf>
    <xf numFmtId="0" fontId="0" fillId="0" borderId="29" xfId="0" applyBorder="1"/>
    <xf numFmtId="44" fontId="12" fillId="0" borderId="0" xfId="0" applyNumberFormat="1" applyFont="1"/>
    <xf numFmtId="0" fontId="4" fillId="2" borderId="0" xfId="4" applyFont="1" applyFill="1" applyProtection="1">
      <protection locked="0"/>
    </xf>
    <xf numFmtId="2" fontId="52" fillId="0" borderId="0" xfId="0" applyNumberFormat="1" applyFont="1" applyAlignment="1">
      <alignment horizontal="right"/>
    </xf>
    <xf numFmtId="9" fontId="52" fillId="0" borderId="0" xfId="1" applyFont="1" applyAlignment="1">
      <alignment horizontal="left"/>
    </xf>
    <xf numFmtId="0" fontId="70" fillId="0" borderId="0" xfId="0" applyFont="1"/>
    <xf numFmtId="0" fontId="0" fillId="0" borderId="25" xfId="0" applyBorder="1"/>
    <xf numFmtId="0" fontId="0" fillId="0" borderId="32" xfId="0" applyFill="1" applyBorder="1" applyAlignment="1">
      <alignment vertical="center"/>
    </xf>
    <xf numFmtId="0" fontId="0" fillId="0" borderId="27" xfId="0" applyBorder="1"/>
    <xf numFmtId="165" fontId="0" fillId="0" borderId="18" xfId="1" applyNumberFormat="1" applyFont="1" applyFill="1" applyBorder="1" applyAlignment="1">
      <alignment horizontal="right" vertical="center"/>
    </xf>
    <xf numFmtId="0" fontId="0" fillId="0" borderId="26" xfId="0" applyFill="1" applyBorder="1" applyAlignment="1">
      <alignment vertical="center"/>
    </xf>
    <xf numFmtId="0" fontId="0" fillId="0" borderId="18" xfId="0" applyBorder="1"/>
    <xf numFmtId="2" fontId="0" fillId="0" borderId="31" xfId="0" applyNumberFormat="1" applyFill="1" applyBorder="1" applyAlignment="1">
      <alignment vertical="center"/>
    </xf>
    <xf numFmtId="0" fontId="64" fillId="10" borderId="0" xfId="5" applyFill="1"/>
    <xf numFmtId="0" fontId="0" fillId="12" borderId="1" xfId="0" applyFont="1" applyFill="1" applyBorder="1" applyAlignment="1">
      <alignment vertical="center"/>
    </xf>
    <xf numFmtId="0" fontId="2" fillId="0" borderId="25" xfId="0" applyFont="1" applyBorder="1"/>
    <xf numFmtId="2" fontId="2" fillId="0" borderId="31" xfId="0" applyNumberFormat="1" applyFont="1" applyBorder="1"/>
    <xf numFmtId="2" fontId="10" fillId="0" borderId="18" xfId="0" applyNumberFormat="1" applyFont="1" applyFill="1" applyBorder="1" applyAlignment="1" applyProtection="1">
      <alignment horizontal="center" vertical="center"/>
    </xf>
    <xf numFmtId="0" fontId="0" fillId="0" borderId="9" xfId="0" applyFont="1" applyFill="1" applyBorder="1" applyAlignment="1">
      <alignment vertical="center"/>
    </xf>
    <xf numFmtId="0" fontId="10" fillId="2" borderId="18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>
      <alignment vertical="center"/>
    </xf>
    <xf numFmtId="0" fontId="2" fillId="0" borderId="0" xfId="0" applyFont="1" applyBorder="1"/>
    <xf numFmtId="0" fontId="2" fillId="0" borderId="13" xfId="0" applyFont="1" applyFill="1" applyBorder="1" applyAlignment="1">
      <alignment horizontal="right" vertical="center"/>
    </xf>
    <xf numFmtId="0" fontId="2" fillId="0" borderId="31" xfId="0" applyFont="1" applyFill="1" applyBorder="1" applyAlignment="1">
      <alignment horizontal="right" vertical="center"/>
    </xf>
    <xf numFmtId="0" fontId="2" fillId="0" borderId="15" xfId="0" applyFont="1" applyBorder="1"/>
    <xf numFmtId="0" fontId="2" fillId="0" borderId="16" xfId="0" applyFont="1" applyFill="1" applyBorder="1" applyAlignment="1">
      <alignment horizontal="right" vertical="center"/>
    </xf>
    <xf numFmtId="1" fontId="2" fillId="0" borderId="31" xfId="0" applyNumberFormat="1" applyFont="1" applyBorder="1"/>
    <xf numFmtId="1" fontId="10" fillId="0" borderId="18" xfId="0" applyNumberFormat="1" applyFont="1" applyFill="1" applyBorder="1" applyAlignment="1" applyProtection="1">
      <alignment horizontal="center" vertical="center"/>
    </xf>
    <xf numFmtId="44" fontId="10" fillId="0" borderId="18" xfId="3" applyFont="1" applyFill="1" applyBorder="1" applyAlignment="1" applyProtection="1">
      <alignment horizontal="center" vertical="center"/>
    </xf>
    <xf numFmtId="0" fontId="0" fillId="0" borderId="30" xfId="0" applyFont="1" applyFill="1" applyBorder="1" applyAlignment="1">
      <alignment vertical="center"/>
    </xf>
    <xf numFmtId="0" fontId="0" fillId="0" borderId="29" xfId="0" applyFont="1" applyFill="1" applyBorder="1" applyAlignment="1">
      <alignment vertical="center"/>
    </xf>
    <xf numFmtId="0" fontId="0" fillId="10" borderId="0" xfId="0" applyFill="1"/>
    <xf numFmtId="1" fontId="0" fillId="0" borderId="25" xfId="0" applyNumberFormat="1" applyBorder="1" applyAlignment="1">
      <alignment horizontal="right"/>
    </xf>
    <xf numFmtId="1" fontId="0" fillId="0" borderId="31" xfId="0" applyNumberFormat="1" applyBorder="1" applyAlignment="1">
      <alignment horizontal="right"/>
    </xf>
    <xf numFmtId="1" fontId="0" fillId="0" borderId="25" xfId="0" applyNumberFormat="1" applyBorder="1" applyAlignment="1"/>
    <xf numFmtId="0" fontId="12" fillId="0" borderId="0" xfId="0" applyNumberFormat="1" applyFont="1"/>
    <xf numFmtId="0" fontId="2" fillId="5" borderId="9" xfId="0" applyFont="1" applyFill="1" applyBorder="1" applyAlignment="1">
      <alignment horizontal="left" vertical="center"/>
    </xf>
    <xf numFmtId="0" fontId="2" fillId="5" borderId="11" xfId="0" applyFont="1" applyFill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16" fillId="0" borderId="0" xfId="0" applyFont="1" applyAlignment="1">
      <alignment vertical="center"/>
    </xf>
    <xf numFmtId="6" fontId="0" fillId="0" borderId="0" xfId="0" applyNumberFormat="1"/>
    <xf numFmtId="0" fontId="0" fillId="0" borderId="12" xfId="0" applyFont="1" applyFill="1" applyBorder="1" applyAlignment="1">
      <alignment vertical="center"/>
    </xf>
    <xf numFmtId="0" fontId="0" fillId="9" borderId="32" xfId="0" applyFill="1" applyBorder="1" applyAlignment="1">
      <alignment vertical="center"/>
    </xf>
    <xf numFmtId="0" fontId="0" fillId="9" borderId="27" xfId="0" applyFill="1" applyBorder="1"/>
    <xf numFmtId="170" fontId="1" fillId="9" borderId="18" xfId="3" applyNumberFormat="1" applyFont="1" applyFill="1" applyBorder="1"/>
    <xf numFmtId="0" fontId="4" fillId="0" borderId="14" xfId="0" applyFont="1" applyFill="1" applyBorder="1" applyAlignment="1">
      <alignment vertical="center"/>
    </xf>
    <xf numFmtId="0" fontId="52" fillId="0" borderId="0" xfId="0" applyFont="1" applyFill="1"/>
    <xf numFmtId="0" fontId="62" fillId="2" borderId="17" xfId="0" applyFont="1" applyFill="1" applyBorder="1" applyAlignment="1" applyProtection="1">
      <alignment vertical="center" shrinkToFit="1"/>
      <protection locked="0"/>
    </xf>
    <xf numFmtId="0" fontId="62" fillId="2" borderId="31" xfId="0" applyFont="1" applyFill="1" applyBorder="1" applyAlignment="1" applyProtection="1">
      <alignment vertical="center" shrinkToFit="1"/>
      <protection locked="0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0" fillId="0" borderId="25" xfId="0" applyNumberFormat="1" applyBorder="1" applyAlignment="1">
      <alignment horizontal="right"/>
    </xf>
    <xf numFmtId="1" fontId="0" fillId="0" borderId="31" xfId="0" applyNumberFormat="1" applyBorder="1" applyAlignment="1">
      <alignment horizontal="right"/>
    </xf>
    <xf numFmtId="0" fontId="62" fillId="0" borderId="1" xfId="0" applyFont="1" applyFill="1" applyBorder="1" applyAlignment="1">
      <alignment vertical="center"/>
    </xf>
    <xf numFmtId="44" fontId="4" fillId="0" borderId="15" xfId="3" applyFont="1" applyFill="1" applyBorder="1" applyAlignment="1" applyProtection="1">
      <alignment horizontal="center" vertical="center" shrinkToFit="1"/>
    </xf>
    <xf numFmtId="44" fontId="4" fillId="0" borderId="16" xfId="3" applyFont="1" applyFill="1" applyBorder="1" applyAlignment="1" applyProtection="1">
      <alignment horizontal="center" vertical="center" shrinkToFit="1"/>
    </xf>
    <xf numFmtId="0" fontId="68" fillId="11" borderId="1" xfId="0" applyFont="1" applyFill="1" applyBorder="1" applyAlignment="1">
      <alignment horizontal="left"/>
    </xf>
    <xf numFmtId="0" fontId="68" fillId="11" borderId="22" xfId="0" applyFont="1" applyFill="1" applyBorder="1" applyAlignment="1"/>
    <xf numFmtId="0" fontId="68" fillId="11" borderId="23" xfId="0" applyFont="1" applyFill="1" applyBorder="1" applyAlignment="1"/>
    <xf numFmtId="0" fontId="68" fillId="11" borderId="21" xfId="0" applyFont="1" applyFill="1" applyBorder="1" applyAlignment="1"/>
    <xf numFmtId="44" fontId="0" fillId="12" borderId="22" xfId="3" applyFont="1" applyFill="1" applyBorder="1" applyAlignment="1" applyProtection="1">
      <alignment horizontal="center" vertical="center"/>
    </xf>
    <xf numFmtId="44" fontId="0" fillId="12" borderId="23" xfId="3" applyFont="1" applyFill="1" applyBorder="1" applyAlignment="1" applyProtection="1">
      <alignment horizontal="center" vertical="center"/>
    </xf>
    <xf numFmtId="44" fontId="0" fillId="12" borderId="21" xfId="3" applyFont="1" applyFill="1" applyBorder="1" applyAlignment="1" applyProtection="1">
      <alignment horizontal="center" vertical="center"/>
    </xf>
    <xf numFmtId="0" fontId="62" fillId="2" borderId="24" xfId="0" applyFont="1" applyFill="1" applyBorder="1" applyAlignment="1" applyProtection="1">
      <alignment horizontal="left" vertical="center" shrinkToFit="1"/>
      <protection locked="0"/>
    </xf>
    <xf numFmtId="0" fontId="62" fillId="2" borderId="17" xfId="0" applyFont="1" applyFill="1" applyBorder="1" applyAlignment="1" applyProtection="1">
      <alignment horizontal="left" vertical="center" shrinkToFit="1"/>
      <protection locked="0"/>
    </xf>
    <xf numFmtId="9" fontId="62" fillId="2" borderId="25" xfId="1" applyFont="1" applyFill="1" applyBorder="1" applyAlignment="1" applyProtection="1">
      <alignment horizontal="center" vertical="center" shrinkToFit="1"/>
      <protection locked="0"/>
    </xf>
    <xf numFmtId="9" fontId="62" fillId="2" borderId="31" xfId="1" applyFont="1" applyFill="1" applyBorder="1" applyAlignment="1" applyProtection="1">
      <alignment horizontal="center" vertical="center" shrinkToFit="1"/>
      <protection locked="0"/>
    </xf>
    <xf numFmtId="44" fontId="4" fillId="0" borderId="24" xfId="3" applyFont="1" applyFill="1" applyBorder="1" applyAlignment="1" applyProtection="1">
      <alignment horizontal="center" vertical="center" shrinkToFit="1"/>
    </xf>
    <xf numFmtId="44" fontId="4" fillId="0" borderId="17" xfId="3" applyFont="1" applyFill="1" applyBorder="1" applyAlignment="1" applyProtection="1">
      <alignment horizontal="center" vertical="center" shrinkToFit="1"/>
    </xf>
    <xf numFmtId="0" fontId="62" fillId="2" borderId="25" xfId="0" applyFont="1" applyFill="1" applyBorder="1" applyAlignment="1" applyProtection="1">
      <alignment horizontal="center" vertical="center" shrinkToFit="1"/>
      <protection locked="0"/>
    </xf>
    <xf numFmtId="0" fontId="62" fillId="2" borderId="31" xfId="0" applyFont="1" applyFill="1" applyBorder="1" applyAlignment="1" applyProtection="1">
      <alignment horizontal="center" vertical="center" shrinkToFit="1"/>
      <protection locked="0"/>
    </xf>
    <xf numFmtId="1" fontId="62" fillId="2" borderId="15" xfId="1" applyNumberFormat="1" applyFont="1" applyFill="1" applyBorder="1" applyAlignment="1" applyProtection="1">
      <alignment horizontal="center" vertical="center" shrinkToFit="1"/>
      <protection locked="0"/>
    </xf>
    <xf numFmtId="1" fontId="62" fillId="2" borderId="16" xfId="1" applyNumberFormat="1" applyFont="1" applyFill="1" applyBorder="1" applyAlignment="1" applyProtection="1">
      <alignment horizontal="center" vertical="center" shrinkToFit="1"/>
      <protection locked="0"/>
    </xf>
    <xf numFmtId="0" fontId="2" fillId="0" borderId="22" xfId="0" applyFont="1" applyFill="1" applyBorder="1" applyAlignment="1">
      <alignment horizontal="left" vertical="center"/>
    </xf>
    <xf numFmtId="0" fontId="2" fillId="0" borderId="23" xfId="0" applyFont="1" applyFill="1" applyBorder="1" applyAlignment="1">
      <alignment horizontal="left" vertical="center"/>
    </xf>
    <xf numFmtId="0" fontId="2" fillId="0" borderId="21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16" fillId="0" borderId="6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/>
    </xf>
    <xf numFmtId="0" fontId="31" fillId="6" borderId="4" xfId="0" applyFont="1" applyFill="1" applyBorder="1" applyAlignment="1">
      <alignment horizontal="center" vertical="center"/>
    </xf>
    <xf numFmtId="0" fontId="31" fillId="6" borderId="5" xfId="0" applyFont="1" applyFill="1" applyBorder="1" applyAlignment="1">
      <alignment horizontal="center" vertical="center"/>
    </xf>
    <xf numFmtId="0" fontId="31" fillId="6" borderId="6" xfId="0" applyFont="1" applyFill="1" applyBorder="1" applyAlignment="1">
      <alignment horizontal="center" vertical="center"/>
    </xf>
    <xf numFmtId="0" fontId="31" fillId="6" borderId="7" xfId="0" applyFont="1" applyFill="1" applyBorder="1" applyAlignment="1">
      <alignment horizontal="center" vertical="center"/>
    </xf>
    <xf numFmtId="0" fontId="31" fillId="6" borderId="3" xfId="0" applyFont="1" applyFill="1" applyBorder="1" applyAlignment="1">
      <alignment horizontal="center" vertical="center"/>
    </xf>
    <xf numFmtId="0" fontId="31" fillId="6" borderId="8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left" vertical="center"/>
    </xf>
    <xf numFmtId="0" fontId="0" fillId="0" borderId="5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6" fillId="0" borderId="6" xfId="0" applyFont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 applyProtection="1">
      <alignment horizontal="center" vertical="center"/>
      <protection locked="0"/>
    </xf>
    <xf numFmtId="1" fontId="56" fillId="0" borderId="0" xfId="0" applyNumberFormat="1" applyFont="1" applyFill="1" applyBorder="1" applyAlignment="1">
      <alignment horizontal="center" vertical="center"/>
    </xf>
    <xf numFmtId="1" fontId="56" fillId="0" borderId="15" xfId="0" applyNumberFormat="1" applyFont="1" applyFill="1" applyBorder="1" applyAlignment="1">
      <alignment horizontal="center" vertical="center"/>
    </xf>
    <xf numFmtId="1" fontId="61" fillId="0" borderId="0" xfId="0" applyNumberFormat="1" applyFont="1" applyBorder="1" applyAlignment="1">
      <alignment horizontal="center" vertical="center"/>
    </xf>
    <xf numFmtId="1" fontId="61" fillId="0" borderId="15" xfId="0" applyNumberFormat="1" applyFont="1" applyBorder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0" fontId="30" fillId="0" borderId="0" xfId="0" applyFont="1" applyAlignment="1">
      <alignment horizontal="left" vertical="center"/>
    </xf>
    <xf numFmtId="44" fontId="0" fillId="5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44" fontId="34" fillId="5" borderId="0" xfId="0" applyNumberFormat="1" applyFont="1" applyFill="1" applyAlignment="1">
      <alignment horizontal="center" vertical="center"/>
    </xf>
    <xf numFmtId="2" fontId="33" fillId="0" borderId="0" xfId="0" applyNumberFormat="1" applyFont="1" applyAlignment="1">
      <alignment horizontal="left" vertical="center"/>
    </xf>
    <xf numFmtId="1" fontId="33" fillId="0" borderId="0" xfId="0" applyNumberFormat="1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165" fontId="33" fillId="0" borderId="0" xfId="1" applyNumberFormat="1" applyFont="1" applyAlignment="1">
      <alignment horizontal="left" vertical="center"/>
    </xf>
    <xf numFmtId="0" fontId="33" fillId="0" borderId="0" xfId="1" applyNumberFormat="1" applyFont="1" applyAlignment="1">
      <alignment horizontal="left" vertical="center"/>
    </xf>
    <xf numFmtId="0" fontId="25" fillId="5" borderId="0" xfId="0" applyFont="1" applyFill="1" applyAlignment="1" applyProtection="1">
      <alignment horizontal="left" vertical="top" wrapText="1"/>
      <protection locked="0"/>
    </xf>
    <xf numFmtId="0" fontId="29" fillId="0" borderId="0" xfId="0" applyFont="1" applyBorder="1" applyAlignment="1">
      <alignment horizontal="left" vertical="center" wrapText="1"/>
    </xf>
    <xf numFmtId="0" fontId="29" fillId="0" borderId="15" xfId="0" applyFont="1" applyBorder="1" applyAlignment="1">
      <alignment horizontal="left" vertical="center" wrapText="1"/>
    </xf>
    <xf numFmtId="9" fontId="29" fillId="0" borderId="0" xfId="1" applyFont="1" applyBorder="1" applyAlignment="1">
      <alignment horizontal="center" vertical="center"/>
    </xf>
    <xf numFmtId="0" fontId="51" fillId="0" borderId="0" xfId="1" applyNumberFormat="1" applyFont="1" applyFill="1" applyBorder="1" applyAlignment="1">
      <alignment horizontal="center" vertical="center"/>
    </xf>
    <xf numFmtId="0" fontId="51" fillId="0" borderId="15" xfId="1" applyNumberFormat="1" applyFont="1" applyFill="1" applyBorder="1" applyAlignment="1">
      <alignment horizontal="center" vertical="center"/>
    </xf>
    <xf numFmtId="1" fontId="48" fillId="0" borderId="0" xfId="0" applyNumberFormat="1" applyFont="1" applyBorder="1" applyAlignment="1">
      <alignment horizontal="center" vertical="center"/>
    </xf>
    <xf numFmtId="1" fontId="48" fillId="0" borderId="15" xfId="0" applyNumberFormat="1" applyFont="1" applyBorder="1" applyAlignment="1">
      <alignment horizontal="center" vertical="center"/>
    </xf>
    <xf numFmtId="1" fontId="59" fillId="0" borderId="0" xfId="0" applyNumberFormat="1" applyFont="1" applyFill="1" applyBorder="1" applyAlignment="1">
      <alignment horizontal="center" vertical="center"/>
    </xf>
    <xf numFmtId="1" fontId="59" fillId="0" borderId="15" xfId="0" applyNumberFormat="1" applyFont="1" applyFill="1" applyBorder="1" applyAlignment="1">
      <alignment horizontal="center" vertical="center"/>
    </xf>
    <xf numFmtId="1" fontId="61" fillId="0" borderId="0" xfId="0" applyNumberFormat="1" applyFont="1" applyFill="1" applyBorder="1" applyAlignment="1">
      <alignment horizontal="left" vertical="center"/>
    </xf>
    <xf numFmtId="1" fontId="61" fillId="0" borderId="15" xfId="0" applyNumberFormat="1" applyFont="1" applyFill="1" applyBorder="1" applyAlignment="1">
      <alignment horizontal="left" vertical="center"/>
    </xf>
    <xf numFmtId="1" fontId="53" fillId="0" borderId="0" xfId="0" applyNumberFormat="1" applyFont="1" applyFill="1" applyBorder="1" applyAlignment="1">
      <alignment horizontal="center" vertical="center"/>
    </xf>
    <xf numFmtId="1" fontId="53" fillId="0" borderId="15" xfId="0" applyNumberFormat="1" applyFont="1" applyFill="1" applyBorder="1" applyAlignment="1">
      <alignment horizontal="center" vertical="center"/>
    </xf>
    <xf numFmtId="0" fontId="41" fillId="6" borderId="4" xfId="0" applyFont="1" applyFill="1" applyBorder="1" applyAlignment="1">
      <alignment horizontal="center" vertical="center"/>
    </xf>
    <xf numFmtId="0" fontId="41" fillId="6" borderId="5" xfId="0" applyFont="1" applyFill="1" applyBorder="1" applyAlignment="1">
      <alignment horizontal="center" vertical="center"/>
    </xf>
    <xf numFmtId="0" fontId="41" fillId="6" borderId="6" xfId="0" applyFont="1" applyFill="1" applyBorder="1" applyAlignment="1">
      <alignment horizontal="center" vertical="center"/>
    </xf>
    <xf numFmtId="0" fontId="41" fillId="6" borderId="7" xfId="0" applyFont="1" applyFill="1" applyBorder="1" applyAlignment="1">
      <alignment horizontal="center" vertical="center"/>
    </xf>
    <xf numFmtId="0" fontId="41" fillId="6" borderId="3" xfId="0" applyFont="1" applyFill="1" applyBorder="1" applyAlignment="1">
      <alignment horizontal="center" vertical="center"/>
    </xf>
    <xf numFmtId="0" fontId="41" fillId="6" borderId="8" xfId="0" applyFont="1" applyFill="1" applyBorder="1" applyAlignment="1">
      <alignment horizontal="center" vertical="center"/>
    </xf>
    <xf numFmtId="0" fontId="41" fillId="6" borderId="4" xfId="0" applyFont="1" applyFill="1" applyBorder="1" applyAlignment="1">
      <alignment horizontal="center" vertical="center" wrapText="1"/>
    </xf>
    <xf numFmtId="0" fontId="41" fillId="6" borderId="5" xfId="0" applyFont="1" applyFill="1" applyBorder="1" applyAlignment="1">
      <alignment horizontal="center" vertical="center" wrapText="1"/>
    </xf>
    <xf numFmtId="0" fontId="41" fillId="6" borderId="7" xfId="0" applyFont="1" applyFill="1" applyBorder="1" applyAlignment="1">
      <alignment horizontal="center" vertical="center" wrapText="1"/>
    </xf>
    <xf numFmtId="0" fontId="41" fillId="6" borderId="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4" fillId="0" borderId="0" xfId="0" applyFont="1" applyAlignment="1">
      <alignment horizontal="left" vertical="top" wrapText="1"/>
    </xf>
    <xf numFmtId="1" fontId="58" fillId="0" borderId="0" xfId="0" applyNumberFormat="1" applyFont="1" applyFill="1" applyBorder="1" applyAlignment="1">
      <alignment horizontal="center" vertical="center"/>
    </xf>
    <xf numFmtId="1" fontId="58" fillId="0" borderId="15" xfId="0" applyNumberFormat="1" applyFont="1" applyFill="1" applyBorder="1" applyAlignment="1">
      <alignment horizontal="center" vertical="center"/>
    </xf>
    <xf numFmtId="1" fontId="61" fillId="0" borderId="0" xfId="0" applyNumberFormat="1" applyFont="1" applyBorder="1" applyAlignment="1">
      <alignment horizontal="left" vertical="center"/>
    </xf>
    <xf numFmtId="1" fontId="61" fillId="0" borderId="15" xfId="0" applyNumberFormat="1" applyFont="1" applyBorder="1" applyAlignment="1">
      <alignment horizontal="left" vertical="center"/>
    </xf>
    <xf numFmtId="9" fontId="51" fillId="0" borderId="0" xfId="1" applyFont="1" applyFill="1" applyBorder="1" applyAlignment="1">
      <alignment horizontal="center" vertical="center"/>
    </xf>
    <xf numFmtId="9" fontId="51" fillId="0" borderId="15" xfId="1" applyFont="1" applyFill="1" applyBorder="1" applyAlignment="1">
      <alignment horizontal="center" vertical="center"/>
    </xf>
    <xf numFmtId="2" fontId="51" fillId="0" borderId="0" xfId="1" applyNumberFormat="1" applyFont="1" applyFill="1" applyBorder="1" applyAlignment="1">
      <alignment horizontal="center" vertical="center"/>
    </xf>
    <xf numFmtId="2" fontId="51" fillId="0" borderId="15" xfId="1" applyNumberFormat="1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/>
    </xf>
    <xf numFmtId="1" fontId="57" fillId="0" borderId="0" xfId="0" applyNumberFormat="1" applyFont="1" applyFill="1" applyBorder="1" applyAlignment="1">
      <alignment horizontal="center" vertical="center"/>
    </xf>
    <xf numFmtId="1" fontId="57" fillId="0" borderId="15" xfId="0" applyNumberFormat="1" applyFont="1" applyFill="1" applyBorder="1" applyAlignment="1">
      <alignment horizontal="center" vertical="center"/>
    </xf>
    <xf numFmtId="0" fontId="51" fillId="8" borderId="0" xfId="1" applyNumberFormat="1" applyFont="1" applyFill="1" applyBorder="1" applyAlignment="1">
      <alignment horizontal="center" vertical="center"/>
    </xf>
    <xf numFmtId="0" fontId="51" fillId="8" borderId="15" xfId="1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0" fontId="29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2" fontId="26" fillId="0" borderId="0" xfId="0" applyNumberFormat="1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8" fillId="0" borderId="0" xfId="0" applyFont="1" applyBorder="1" applyAlignment="1">
      <alignment horizontal="left"/>
    </xf>
    <xf numFmtId="0" fontId="28" fillId="0" borderId="3" xfId="0" applyFont="1" applyBorder="1" applyAlignment="1">
      <alignment horizontal="left"/>
    </xf>
    <xf numFmtId="14" fontId="27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left" vertical="top"/>
    </xf>
    <xf numFmtId="0" fontId="27" fillId="2" borderId="0" xfId="0" applyFont="1" applyFill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44" fillId="0" borderId="0" xfId="0" applyFont="1" applyBorder="1" applyAlignment="1">
      <alignment horizontal="center"/>
    </xf>
    <xf numFmtId="0" fontId="17" fillId="0" borderId="0" xfId="0" applyFont="1" applyFill="1" applyAlignment="1">
      <alignment horizontal="left" vertical="center"/>
    </xf>
    <xf numFmtId="1" fontId="51" fillId="8" borderId="0" xfId="0" applyNumberFormat="1" applyFont="1" applyFill="1" applyBorder="1" applyAlignment="1">
      <alignment horizontal="center" vertical="center"/>
    </xf>
    <xf numFmtId="1" fontId="51" fillId="8" borderId="15" xfId="0" applyNumberFormat="1" applyFont="1" applyFill="1" applyBorder="1" applyAlignment="1">
      <alignment horizontal="center" vertical="center"/>
    </xf>
    <xf numFmtId="2" fontId="51" fillId="8" borderId="0" xfId="0" applyNumberFormat="1" applyFont="1" applyFill="1" applyBorder="1" applyAlignment="1">
      <alignment horizontal="center" vertical="center"/>
    </xf>
    <xf numFmtId="2" fontId="51" fillId="8" borderId="15" xfId="0" applyNumberFormat="1" applyFont="1" applyFill="1" applyBorder="1" applyAlignment="1">
      <alignment horizontal="center" vertical="center"/>
    </xf>
    <xf numFmtId="0" fontId="33" fillId="0" borderId="0" xfId="1" applyNumberFormat="1" applyFont="1" applyAlignment="1">
      <alignment horizontal="center" vertical="center"/>
    </xf>
    <xf numFmtId="1" fontId="54" fillId="0" borderId="0" xfId="0" applyNumberFormat="1" applyFont="1" applyFill="1" applyBorder="1" applyAlignment="1">
      <alignment horizontal="center" vertical="center"/>
    </xf>
    <xf numFmtId="1" fontId="54" fillId="0" borderId="15" xfId="0" applyNumberFormat="1" applyFont="1" applyFill="1" applyBorder="1" applyAlignment="1">
      <alignment horizontal="center" vertical="center"/>
    </xf>
    <xf numFmtId="9" fontId="45" fillId="0" borderId="6" xfId="0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2" fontId="45" fillId="0" borderId="4" xfId="0" applyNumberFormat="1" applyFont="1" applyFill="1" applyBorder="1" applyAlignment="1">
      <alignment vertical="center"/>
    </xf>
    <xf numFmtId="2" fontId="45" fillId="0" borderId="5" xfId="0" applyNumberFormat="1" applyFont="1" applyFill="1" applyBorder="1" applyAlignment="1">
      <alignment vertical="center"/>
    </xf>
    <xf numFmtId="2" fontId="45" fillId="0" borderId="7" xfId="0" applyNumberFormat="1" applyFont="1" applyFill="1" applyBorder="1" applyAlignment="1">
      <alignment vertical="center"/>
    </xf>
    <xf numFmtId="2" fontId="45" fillId="0" borderId="3" xfId="0" applyNumberFormat="1" applyFont="1" applyFill="1" applyBorder="1" applyAlignment="1">
      <alignment vertical="center"/>
    </xf>
    <xf numFmtId="2" fontId="45" fillId="0" borderId="6" xfId="0" applyNumberFormat="1" applyFont="1" applyFill="1" applyBorder="1" applyAlignment="1">
      <alignment vertical="center"/>
    </xf>
    <xf numFmtId="2" fontId="45" fillId="0" borderId="8" xfId="0" applyNumberFormat="1" applyFont="1" applyFill="1" applyBorder="1" applyAlignment="1">
      <alignment vertical="center"/>
    </xf>
    <xf numFmtId="0" fontId="45" fillId="5" borderId="4" xfId="0" applyFont="1" applyFill="1" applyBorder="1" applyAlignment="1" applyProtection="1">
      <alignment horizontal="left" vertical="center" wrapText="1"/>
      <protection locked="0"/>
    </xf>
    <xf numFmtId="0" fontId="45" fillId="5" borderId="5" xfId="0" applyFont="1" applyFill="1" applyBorder="1" applyAlignment="1" applyProtection="1">
      <alignment horizontal="left" vertical="center" wrapText="1"/>
      <protection locked="0"/>
    </xf>
    <xf numFmtId="0" fontId="45" fillId="5" borderId="6" xfId="0" applyFont="1" applyFill="1" applyBorder="1" applyAlignment="1" applyProtection="1">
      <alignment horizontal="left" vertical="center" wrapText="1"/>
      <protection locked="0"/>
    </xf>
    <xf numFmtId="0" fontId="45" fillId="5" borderId="7" xfId="0" applyFont="1" applyFill="1" applyBorder="1" applyAlignment="1" applyProtection="1">
      <alignment horizontal="left" vertical="center" wrapText="1"/>
      <protection locked="0"/>
    </xf>
    <xf numFmtId="0" fontId="45" fillId="5" borderId="3" xfId="0" applyFont="1" applyFill="1" applyBorder="1" applyAlignment="1" applyProtection="1">
      <alignment horizontal="left" vertical="center" wrapText="1"/>
      <protection locked="0"/>
    </xf>
    <xf numFmtId="0" fontId="45" fillId="5" borderId="8" xfId="0" applyFont="1" applyFill="1" applyBorder="1" applyAlignment="1" applyProtection="1">
      <alignment horizontal="left" vertical="center" wrapText="1"/>
      <protection locked="0"/>
    </xf>
    <xf numFmtId="0" fontId="45" fillId="5" borderId="4" xfId="0" applyFont="1" applyFill="1" applyBorder="1" applyAlignment="1" applyProtection="1">
      <alignment vertical="center"/>
      <protection locked="0"/>
    </xf>
    <xf numFmtId="0" fontId="45" fillId="5" borderId="5" xfId="0" applyFont="1" applyFill="1" applyBorder="1" applyAlignment="1" applyProtection="1">
      <alignment vertical="center"/>
      <protection locked="0"/>
    </xf>
    <xf numFmtId="0" fontId="45" fillId="5" borderId="6" xfId="0" applyFont="1" applyFill="1" applyBorder="1" applyAlignment="1" applyProtection="1">
      <alignment vertical="center"/>
      <protection locked="0"/>
    </xf>
    <xf numFmtId="0" fontId="45" fillId="5" borderId="7" xfId="0" applyFont="1" applyFill="1" applyBorder="1" applyAlignment="1" applyProtection="1">
      <alignment vertical="center"/>
      <protection locked="0"/>
    </xf>
    <xf numFmtId="0" fontId="45" fillId="5" borderId="3" xfId="0" applyFont="1" applyFill="1" applyBorder="1" applyAlignment="1" applyProtection="1">
      <alignment vertical="center"/>
      <protection locked="0"/>
    </xf>
    <xf numFmtId="0" fontId="45" fillId="5" borderId="8" xfId="0" applyFont="1" applyFill="1" applyBorder="1" applyAlignment="1" applyProtection="1">
      <alignment vertical="center"/>
      <protection locked="0"/>
    </xf>
    <xf numFmtId="0" fontId="45" fillId="5" borderId="4" xfId="0" applyFont="1" applyFill="1" applyBorder="1" applyAlignment="1" applyProtection="1">
      <alignment horizontal="center" vertical="center"/>
      <protection locked="0"/>
    </xf>
    <xf numFmtId="0" fontId="45" fillId="5" borderId="5" xfId="0" applyFont="1" applyFill="1" applyBorder="1" applyAlignment="1" applyProtection="1">
      <alignment horizontal="center" vertical="center"/>
      <protection locked="0"/>
    </xf>
    <xf numFmtId="0" fontId="45" fillId="5" borderId="6" xfId="0" applyFont="1" applyFill="1" applyBorder="1" applyAlignment="1" applyProtection="1">
      <alignment horizontal="center" vertical="center"/>
      <protection locked="0"/>
    </xf>
    <xf numFmtId="0" fontId="45" fillId="5" borderId="7" xfId="0" applyFont="1" applyFill="1" applyBorder="1" applyAlignment="1" applyProtection="1">
      <alignment horizontal="center" vertical="center"/>
      <protection locked="0"/>
    </xf>
    <xf numFmtId="0" fontId="45" fillId="5" borderId="3" xfId="0" applyFont="1" applyFill="1" applyBorder="1" applyAlignment="1" applyProtection="1">
      <alignment horizontal="center" vertical="center"/>
      <protection locked="0"/>
    </xf>
    <xf numFmtId="0" fontId="45" fillId="5" borderId="8" xfId="0" applyFont="1" applyFill="1" applyBorder="1" applyAlignment="1" applyProtection="1">
      <alignment horizontal="center" vertical="center"/>
      <protection locked="0"/>
    </xf>
    <xf numFmtId="2" fontId="45" fillId="5" borderId="4" xfId="0" applyNumberFormat="1" applyFont="1" applyFill="1" applyBorder="1" applyAlignment="1" applyProtection="1">
      <alignment vertical="center"/>
      <protection locked="0"/>
    </xf>
    <xf numFmtId="2" fontId="45" fillId="5" borderId="5" xfId="0" applyNumberFormat="1" applyFont="1" applyFill="1" applyBorder="1" applyAlignment="1" applyProtection="1">
      <alignment vertical="center"/>
      <protection locked="0"/>
    </xf>
    <xf numFmtId="2" fontId="45" fillId="5" borderId="6" xfId="0" applyNumberFormat="1" applyFont="1" applyFill="1" applyBorder="1" applyAlignment="1" applyProtection="1">
      <alignment vertical="center"/>
      <protection locked="0"/>
    </xf>
    <xf numFmtId="2" fontId="45" fillId="5" borderId="7" xfId="0" applyNumberFormat="1" applyFont="1" applyFill="1" applyBorder="1" applyAlignment="1" applyProtection="1">
      <alignment vertical="center"/>
      <protection locked="0"/>
    </xf>
    <xf numFmtId="2" fontId="45" fillId="5" borderId="3" xfId="0" applyNumberFormat="1" applyFont="1" applyFill="1" applyBorder="1" applyAlignment="1" applyProtection="1">
      <alignment vertical="center"/>
      <protection locked="0"/>
    </xf>
    <xf numFmtId="2" fontId="45" fillId="5" borderId="8" xfId="0" applyNumberFormat="1" applyFont="1" applyFill="1" applyBorder="1" applyAlignment="1" applyProtection="1">
      <alignment vertical="center"/>
      <protection locked="0"/>
    </xf>
    <xf numFmtId="2" fontId="33" fillId="0" borderId="0" xfId="0" applyNumberFormat="1" applyFont="1" applyAlignment="1">
      <alignment horizontal="center" vertical="center"/>
    </xf>
    <xf numFmtId="2" fontId="39" fillId="0" borderId="5" xfId="0" applyNumberFormat="1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3" fontId="66" fillId="0" borderId="0" xfId="0" quotePrefix="1" applyNumberFormat="1" applyFont="1" applyAlignment="1">
      <alignment horizontal="center" vertical="center"/>
    </xf>
    <xf numFmtId="2" fontId="2" fillId="7" borderId="1" xfId="0" applyNumberFormat="1" applyFont="1" applyFill="1" applyBorder="1" applyAlignment="1">
      <alignment horizontal="center" vertical="center"/>
    </xf>
    <xf numFmtId="44" fontId="2" fillId="7" borderId="1" xfId="3" applyFont="1" applyFill="1" applyBorder="1" applyAlignment="1">
      <alignment vertical="center"/>
    </xf>
    <xf numFmtId="9" fontId="2" fillId="7" borderId="1" xfId="1" applyFont="1" applyFill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0" fillId="0" borderId="14" xfId="0" applyFont="1" applyFill="1" applyBorder="1" applyAlignment="1">
      <alignment vertical="center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4" fontId="73" fillId="0" borderId="0" xfId="0" applyNumberFormat="1" applyFont="1" applyAlignment="1">
      <alignment horizontal="center" vertical="center" wrapText="1"/>
    </xf>
    <xf numFmtId="10" fontId="73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0" applyFont="1" applyAlignment="1"/>
    <xf numFmtId="4" fontId="73" fillId="0" borderId="0" xfId="0" applyNumberFormat="1" applyFont="1" applyAlignment="1">
      <alignment vertical="center"/>
    </xf>
    <xf numFmtId="0" fontId="73" fillId="0" borderId="0" xfId="0" applyNumberFormat="1" applyFont="1" applyAlignment="1"/>
    <xf numFmtId="4" fontId="73" fillId="0" borderId="0" xfId="0" applyNumberFormat="1" applyFont="1" applyAlignment="1"/>
    <xf numFmtId="49" fontId="73" fillId="0" borderId="0" xfId="0" applyNumberFormat="1" applyFont="1" applyAlignment="1">
      <alignment horizontal="center"/>
    </xf>
    <xf numFmtId="49" fontId="73" fillId="0" borderId="0" xfId="0" applyNumberFormat="1" applyFont="1" applyAlignment="1">
      <alignment vertical="center"/>
    </xf>
    <xf numFmtId="0" fontId="74" fillId="0" borderId="0" xfId="0" applyFont="1" applyBorder="1" applyAlignment="1">
      <alignment vertical="center"/>
    </xf>
    <xf numFmtId="4" fontId="73" fillId="0" borderId="0" xfId="0" applyNumberFormat="1" applyFont="1" applyAlignment="1">
      <alignment horizontal="left" vertical="center"/>
    </xf>
    <xf numFmtId="0" fontId="73" fillId="0" borderId="0" xfId="0" applyFont="1" applyAlignment="1">
      <alignment horizontal="left" vertical="center"/>
    </xf>
    <xf numFmtId="0" fontId="73" fillId="0" borderId="0" xfId="0" applyFont="1"/>
    <xf numFmtId="0" fontId="73" fillId="0" borderId="0" xfId="0" applyFont="1" applyAlignment="1">
      <alignment horizontal="left"/>
    </xf>
    <xf numFmtId="4" fontId="73" fillId="0" borderId="0" xfId="0" applyNumberFormat="1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0" xfId="0" applyNumberFormat="1" applyFont="1" applyBorder="1" applyAlignment="1">
      <alignment horizontal="center" vertical="center"/>
    </xf>
    <xf numFmtId="10" fontId="74" fillId="0" borderId="0" xfId="0" applyNumberFormat="1" applyFont="1" applyBorder="1" applyAlignment="1">
      <alignment vertical="center"/>
    </xf>
    <xf numFmtId="0" fontId="74" fillId="0" borderId="0" xfId="0" applyFont="1" applyBorder="1"/>
    <xf numFmtId="0" fontId="73" fillId="0" borderId="0" xfId="0" applyFont="1" applyFill="1"/>
    <xf numFmtId="10" fontId="73" fillId="0" borderId="0" xfId="0" applyNumberFormat="1" applyFont="1"/>
    <xf numFmtId="0" fontId="74" fillId="0" borderId="0" xfId="0" applyFont="1" applyAlignment="1">
      <alignment vertical="center"/>
    </xf>
    <xf numFmtId="49" fontId="73" fillId="0" borderId="0" xfId="0" applyNumberFormat="1" applyFont="1"/>
    <xf numFmtId="0" fontId="74" fillId="0" borderId="0" xfId="0" applyFont="1"/>
  </cellXfs>
  <cellStyles count="7">
    <cellStyle name="Dziesiętny" xfId="2" builtinId="3"/>
    <cellStyle name="Hiperłącze" xfId="4" builtinId="8"/>
    <cellStyle name="Hiperłącze 2" xfId="6" xr:uid="{9041A429-D05E-457F-A9FC-B8F433C27189}"/>
    <cellStyle name="Normalny" xfId="0" builtinId="0"/>
    <cellStyle name="Normalny 2" xfId="5" xr:uid="{05DD4296-5CE7-4E28-9FD7-CB0BBF5A529F}"/>
    <cellStyle name="Procentowy" xfId="1" builtinId="5"/>
    <cellStyle name="Walutowy" xfId="3" builtinId="4"/>
  </cellStyles>
  <dxfs count="4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theme="7" tint="0.59996337778862885"/>
      </font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8F8F8"/>
      <color rgb="FFCCFF99"/>
      <color rgb="FFCCECFF"/>
      <color rgb="FF009900"/>
      <color rgb="FFFFFFCC"/>
      <color rgb="FFFF9900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Label" lockText="1"/>
</file>

<file path=xl/ctrlProps/ctrlProp2.xml><?xml version="1.0" encoding="utf-8"?>
<formControlPr xmlns="http://schemas.microsoft.com/office/spreadsheetml/2009/9/main" objectType="Label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5.png"/><Relationship Id="rId21" Type="http://schemas.openxmlformats.org/officeDocument/2006/relationships/image" Target="../media/image23.jpeg"/><Relationship Id="rId34" Type="http://schemas.openxmlformats.org/officeDocument/2006/relationships/image" Target="../media/image36.em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jpe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2" Type="http://schemas.openxmlformats.org/officeDocument/2006/relationships/image" Target="../media/image4.jp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29" Type="http://schemas.openxmlformats.org/officeDocument/2006/relationships/image" Target="../media/image31.pn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jpeg"/><Relationship Id="rId32" Type="http://schemas.openxmlformats.org/officeDocument/2006/relationships/image" Target="../media/image34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jpeg"/><Relationship Id="rId28" Type="http://schemas.openxmlformats.org/officeDocument/2006/relationships/image" Target="../media/image30.pn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31" Type="http://schemas.openxmlformats.org/officeDocument/2006/relationships/image" Target="../media/image33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jpe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2.png"/><Relationship Id="rId8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406406</xdr:colOff>
      <xdr:row>0</xdr:row>
      <xdr:rowOff>35278</xdr:rowOff>
    </xdr:from>
    <xdr:to>
      <xdr:col>7</xdr:col>
      <xdr:colOff>964631</xdr:colOff>
      <xdr:row>4</xdr:row>
      <xdr:rowOff>70555</xdr:rowOff>
    </xdr:to>
    <xdr:pic>
      <xdr:nvPicPr>
        <xdr:cNvPr id="3" name="Obraz 2" descr="Znalezione obrazy dla zapytania zielona energia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4017" y="35278"/>
          <a:ext cx="1531892" cy="620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592667</xdr:colOff>
      <xdr:row>0</xdr:row>
      <xdr:rowOff>56446</xdr:rowOff>
    </xdr:from>
    <xdr:to>
      <xdr:col>6</xdr:col>
      <xdr:colOff>360166</xdr:colOff>
      <xdr:row>4</xdr:row>
      <xdr:rowOff>59505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0" y="56446"/>
          <a:ext cx="374277" cy="5886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149376</xdr:colOff>
      <xdr:row>251</xdr:row>
      <xdr:rowOff>59871</xdr:rowOff>
    </xdr:from>
    <xdr:to>
      <xdr:col>52</xdr:col>
      <xdr:colOff>46891</xdr:colOff>
      <xdr:row>257</xdr:row>
      <xdr:rowOff>103253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1376" y="27752221"/>
          <a:ext cx="1218315" cy="691082"/>
        </a:xfrm>
        <a:prstGeom prst="rect">
          <a:avLst/>
        </a:prstGeom>
      </xdr:spPr>
    </xdr:pic>
    <xdr:clientData/>
  </xdr:twoCellAnchor>
  <xdr:twoCellAnchor editAs="oneCell">
    <xdr:from>
      <xdr:col>8</xdr:col>
      <xdr:colOff>23651</xdr:colOff>
      <xdr:row>5</xdr:row>
      <xdr:rowOff>101774</xdr:rowOff>
    </xdr:from>
    <xdr:to>
      <xdr:col>27</xdr:col>
      <xdr:colOff>47738</xdr:colOff>
      <xdr:row>11</xdr:row>
      <xdr:rowOff>115604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451" y="641524"/>
          <a:ext cx="1954487" cy="871080"/>
        </a:xfrm>
        <a:prstGeom prst="rect">
          <a:avLst/>
        </a:prstGeom>
      </xdr:spPr>
    </xdr:pic>
    <xdr:clientData/>
  </xdr:twoCellAnchor>
  <xdr:twoCellAnchor editAs="oneCell">
    <xdr:from>
      <xdr:col>6</xdr:col>
      <xdr:colOff>81907</xdr:colOff>
      <xdr:row>68</xdr:row>
      <xdr:rowOff>44174</xdr:rowOff>
    </xdr:from>
    <xdr:to>
      <xdr:col>9</xdr:col>
      <xdr:colOff>27716</xdr:colOff>
      <xdr:row>70</xdr:row>
      <xdr:rowOff>35539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74" y="7381952"/>
          <a:ext cx="242142" cy="203031"/>
        </a:xfrm>
        <a:prstGeom prst="rect">
          <a:avLst/>
        </a:prstGeom>
      </xdr:spPr>
    </xdr:pic>
    <xdr:clientData/>
  </xdr:twoCellAnchor>
  <xdr:twoCellAnchor editAs="oneCell">
    <xdr:from>
      <xdr:col>36</xdr:col>
      <xdr:colOff>81907</xdr:colOff>
      <xdr:row>68</xdr:row>
      <xdr:rowOff>33130</xdr:rowOff>
    </xdr:from>
    <xdr:to>
      <xdr:col>39</xdr:col>
      <xdr:colOff>27964</xdr:colOff>
      <xdr:row>70</xdr:row>
      <xdr:rowOff>27918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7907" y="7370908"/>
          <a:ext cx="242390" cy="206454"/>
        </a:xfrm>
        <a:prstGeom prst="rect">
          <a:avLst/>
        </a:prstGeom>
      </xdr:spPr>
    </xdr:pic>
    <xdr:clientData/>
  </xdr:twoCellAnchor>
  <xdr:twoCellAnchor editAs="oneCell">
    <xdr:from>
      <xdr:col>36</xdr:col>
      <xdr:colOff>84360</xdr:colOff>
      <xdr:row>81</xdr:row>
      <xdr:rowOff>38652</xdr:rowOff>
    </xdr:from>
    <xdr:to>
      <xdr:col>39</xdr:col>
      <xdr:colOff>24038</xdr:colOff>
      <xdr:row>83</xdr:row>
      <xdr:rowOff>11184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360" y="8752263"/>
          <a:ext cx="236011" cy="184199"/>
        </a:xfrm>
        <a:prstGeom prst="rect">
          <a:avLst/>
        </a:prstGeom>
      </xdr:spPr>
    </xdr:pic>
    <xdr:clientData/>
  </xdr:twoCellAnchor>
  <xdr:twoCellAnchor editAs="oneCell">
    <xdr:from>
      <xdr:col>6</xdr:col>
      <xdr:colOff>85895</xdr:colOff>
      <xdr:row>73</xdr:row>
      <xdr:rowOff>104914</xdr:rowOff>
    </xdr:from>
    <xdr:to>
      <xdr:col>9</xdr:col>
      <xdr:colOff>13322</xdr:colOff>
      <xdr:row>75</xdr:row>
      <xdr:rowOff>86807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562" y="7971858"/>
          <a:ext cx="223760" cy="193560"/>
        </a:xfrm>
        <a:prstGeom prst="rect">
          <a:avLst/>
        </a:prstGeom>
      </xdr:spPr>
    </xdr:pic>
    <xdr:clientData/>
  </xdr:twoCellAnchor>
  <xdr:twoCellAnchor>
    <xdr:from>
      <xdr:col>7</xdr:col>
      <xdr:colOff>38652</xdr:colOff>
      <xdr:row>81</xdr:row>
      <xdr:rowOff>76689</xdr:rowOff>
    </xdr:from>
    <xdr:to>
      <xdr:col>8</xdr:col>
      <xdr:colOff>63499</xdr:colOff>
      <xdr:row>82</xdr:row>
      <xdr:rowOff>84667</xdr:rowOff>
    </xdr:to>
    <xdr:sp macro="" textlink="">
      <xdr:nvSpPr>
        <xdr:cNvPr id="12" name="Schemat blokowy: łączn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30096" y="8790300"/>
          <a:ext cx="123625" cy="113811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 editAs="oneCell">
    <xdr:from>
      <xdr:col>7</xdr:col>
      <xdr:colOff>28863</xdr:colOff>
      <xdr:row>158</xdr:row>
      <xdr:rowOff>51954</xdr:rowOff>
    </xdr:from>
    <xdr:to>
      <xdr:col>14</xdr:col>
      <xdr:colOff>24460</xdr:colOff>
      <xdr:row>163</xdr:row>
      <xdr:rowOff>105832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6227" y="17803090"/>
          <a:ext cx="722960" cy="675410"/>
        </a:xfrm>
        <a:prstGeom prst="rect">
          <a:avLst/>
        </a:prstGeom>
      </xdr:spPr>
    </xdr:pic>
    <xdr:clientData/>
  </xdr:twoCellAnchor>
  <xdr:twoCellAnchor editAs="oneCell">
    <xdr:from>
      <xdr:col>21</xdr:col>
      <xdr:colOff>19241</xdr:colOff>
      <xdr:row>158</xdr:row>
      <xdr:rowOff>53191</xdr:rowOff>
    </xdr:from>
    <xdr:to>
      <xdr:col>27</xdr:col>
      <xdr:colOff>57728</xdr:colOff>
      <xdr:row>163</xdr:row>
      <xdr:rowOff>35520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1332" y="17804327"/>
          <a:ext cx="661941" cy="600012"/>
        </a:xfrm>
        <a:prstGeom prst="rect">
          <a:avLst/>
        </a:prstGeom>
      </xdr:spPr>
    </xdr:pic>
    <xdr:clientData/>
  </xdr:twoCellAnchor>
  <xdr:twoCellAnchor editAs="oneCell">
    <xdr:from>
      <xdr:col>7</xdr:col>
      <xdr:colOff>65942</xdr:colOff>
      <xdr:row>165</xdr:row>
      <xdr:rowOff>70199</xdr:rowOff>
    </xdr:from>
    <xdr:to>
      <xdr:col>14</xdr:col>
      <xdr:colOff>22451</xdr:colOff>
      <xdr:row>169</xdr:row>
      <xdr:rowOff>94666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306" y="18658381"/>
          <a:ext cx="683872" cy="524387"/>
        </a:xfrm>
        <a:prstGeom prst="rect">
          <a:avLst/>
        </a:prstGeom>
      </xdr:spPr>
    </xdr:pic>
    <xdr:clientData/>
  </xdr:twoCellAnchor>
  <xdr:twoCellAnchor editAs="oneCell">
    <xdr:from>
      <xdr:col>34</xdr:col>
      <xdr:colOff>85311</xdr:colOff>
      <xdr:row>158</xdr:row>
      <xdr:rowOff>81187</xdr:rowOff>
    </xdr:from>
    <xdr:to>
      <xdr:col>41</xdr:col>
      <xdr:colOff>75047</xdr:colOff>
      <xdr:row>163</xdr:row>
      <xdr:rowOff>44159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18220" y="17832323"/>
          <a:ext cx="717100" cy="580655"/>
        </a:xfrm>
        <a:prstGeom prst="rect">
          <a:avLst/>
        </a:prstGeom>
      </xdr:spPr>
    </xdr:pic>
    <xdr:clientData/>
  </xdr:twoCellAnchor>
  <xdr:twoCellAnchor editAs="oneCell">
    <xdr:from>
      <xdr:col>47</xdr:col>
      <xdr:colOff>25017</xdr:colOff>
      <xdr:row>158</xdr:row>
      <xdr:rowOff>41690</xdr:rowOff>
    </xdr:from>
    <xdr:to>
      <xdr:col>51</xdr:col>
      <xdr:colOff>81378</xdr:colOff>
      <xdr:row>163</xdr:row>
      <xdr:rowOff>57726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08926" y="17792826"/>
          <a:ext cx="772179" cy="633719"/>
        </a:xfrm>
        <a:prstGeom prst="rect">
          <a:avLst/>
        </a:prstGeom>
      </xdr:spPr>
    </xdr:pic>
    <xdr:clientData/>
  </xdr:twoCellAnchor>
  <xdr:twoCellAnchor editAs="oneCell">
    <xdr:from>
      <xdr:col>22</xdr:col>
      <xdr:colOff>37204</xdr:colOff>
      <xdr:row>165</xdr:row>
      <xdr:rowOff>21162</xdr:rowOff>
    </xdr:from>
    <xdr:to>
      <xdr:col>27</xdr:col>
      <xdr:colOff>27605</xdr:colOff>
      <xdr:row>169</xdr:row>
      <xdr:rowOff>104928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23204" y="18609344"/>
          <a:ext cx="509946" cy="583686"/>
        </a:xfrm>
        <a:prstGeom prst="rect">
          <a:avLst/>
        </a:prstGeom>
      </xdr:spPr>
    </xdr:pic>
    <xdr:clientData/>
  </xdr:twoCellAnchor>
  <xdr:twoCellAnchor editAs="oneCell">
    <xdr:from>
      <xdr:col>38</xdr:col>
      <xdr:colOff>75046</xdr:colOff>
      <xdr:row>165</xdr:row>
      <xdr:rowOff>38443</xdr:rowOff>
    </xdr:from>
    <xdr:to>
      <xdr:col>43</xdr:col>
      <xdr:colOff>92363</xdr:colOff>
      <xdr:row>170</xdr:row>
      <xdr:rowOff>7500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23591" y="18626625"/>
          <a:ext cx="536863" cy="576927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164</xdr:row>
      <xdr:rowOff>34636</xdr:rowOff>
    </xdr:from>
    <xdr:to>
      <xdr:col>59</xdr:col>
      <xdr:colOff>80818</xdr:colOff>
      <xdr:row>170</xdr:row>
      <xdr:rowOff>81345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03636" y="18513136"/>
          <a:ext cx="808182" cy="764259"/>
        </a:xfrm>
        <a:prstGeom prst="rect">
          <a:avLst/>
        </a:prstGeom>
      </xdr:spPr>
    </xdr:pic>
    <xdr:clientData/>
  </xdr:twoCellAnchor>
  <xdr:twoCellAnchor editAs="oneCell">
    <xdr:from>
      <xdr:col>12</xdr:col>
      <xdr:colOff>46920</xdr:colOff>
      <xdr:row>221</xdr:row>
      <xdr:rowOff>6174</xdr:rowOff>
    </xdr:from>
    <xdr:to>
      <xdr:col>38</xdr:col>
      <xdr:colOff>67028</xdr:colOff>
      <xdr:row>223</xdr:row>
      <xdr:rowOff>91584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170" y="25048987"/>
          <a:ext cx="2702983" cy="299722"/>
        </a:xfrm>
        <a:prstGeom prst="rect">
          <a:avLst/>
        </a:prstGeom>
      </xdr:spPr>
    </xdr:pic>
    <xdr:clientData/>
  </xdr:twoCellAnchor>
  <xdr:twoCellAnchor>
    <xdr:from>
      <xdr:col>34</xdr:col>
      <xdr:colOff>46992</xdr:colOff>
      <xdr:row>251</xdr:row>
      <xdr:rowOff>59152</xdr:rowOff>
    </xdr:from>
    <xdr:to>
      <xdr:col>45</xdr:col>
      <xdr:colOff>147321</xdr:colOff>
      <xdr:row>257</xdr:row>
      <xdr:rowOff>87032</xdr:rowOff>
    </xdr:to>
    <xdr:pic>
      <xdr:nvPicPr>
        <xdr:cNvPr id="27" name="Obraz 26" descr="Obraz moÅ¼e zawieraÄ: drzewo, niebo, roÅlina, dom i na zewnÄtrz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1392" y="27751502"/>
          <a:ext cx="1217929" cy="67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86888</xdr:colOff>
      <xdr:row>251</xdr:row>
      <xdr:rowOff>61297</xdr:rowOff>
    </xdr:from>
    <xdr:to>
      <xdr:col>23</xdr:col>
      <xdr:colOff>51838</xdr:colOff>
      <xdr:row>257</xdr:row>
      <xdr:rowOff>79561</xdr:rowOff>
    </xdr:to>
    <xdr:pic>
      <xdr:nvPicPr>
        <xdr:cNvPr id="29" name="Obraz 28" descr="https://zielona-energia.com/wp-content/uploads/2019/05/DJI_0114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488" y="27753647"/>
          <a:ext cx="1184150" cy="665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82992</xdr:colOff>
      <xdr:row>257</xdr:row>
      <xdr:rowOff>71223</xdr:rowOff>
    </xdr:from>
    <xdr:to>
      <xdr:col>23</xdr:col>
      <xdr:colOff>48558</xdr:colOff>
      <xdr:row>263</xdr:row>
      <xdr:rowOff>83641</xdr:rowOff>
    </xdr:to>
    <xdr:pic>
      <xdr:nvPicPr>
        <xdr:cNvPr id="30" name="Obraz 29" descr="https://zielona-energia.com/wp-content/uploads/2019/04/DJI_0283.pn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592" y="28411273"/>
          <a:ext cx="1184766" cy="660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35604</xdr:colOff>
      <xdr:row>257</xdr:row>
      <xdr:rowOff>55423</xdr:rowOff>
    </xdr:from>
    <xdr:to>
      <xdr:col>35</xdr:col>
      <xdr:colOff>7470</xdr:colOff>
      <xdr:row>263</xdr:row>
      <xdr:rowOff>83614</xdr:rowOff>
    </xdr:to>
    <xdr:pic>
      <xdr:nvPicPr>
        <xdr:cNvPr id="31" name="Obraz 30" descr="https://zielona-energia.com/wp-content/uploads/2018/10/20160202_163516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2404" y="28395473"/>
          <a:ext cx="1191066" cy="675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100220</xdr:colOff>
      <xdr:row>257</xdr:row>
      <xdr:rowOff>79727</xdr:rowOff>
    </xdr:from>
    <xdr:to>
      <xdr:col>45</xdr:col>
      <xdr:colOff>149893</xdr:colOff>
      <xdr:row>263</xdr:row>
      <xdr:rowOff>83018</xdr:rowOff>
    </xdr:to>
    <xdr:pic>
      <xdr:nvPicPr>
        <xdr:cNvPr id="33" name="Obraz 32" descr="https://zielona-energia.com/wp-content/uploads/2018/10/DJI_0013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4620" y="28419777"/>
          <a:ext cx="1167273" cy="650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38898</xdr:colOff>
      <xdr:row>251</xdr:row>
      <xdr:rowOff>60886</xdr:rowOff>
    </xdr:from>
    <xdr:to>
      <xdr:col>35</xdr:col>
      <xdr:colOff>7103</xdr:colOff>
      <xdr:row>257</xdr:row>
      <xdr:rowOff>74695</xdr:rowOff>
    </xdr:to>
    <xdr:pic>
      <xdr:nvPicPr>
        <xdr:cNvPr id="36" name="Obraz 35" descr="https://zielona-energia.com/wp-content/uploads/2018/08/7_1_bialystok_instalacje_fotowoltaiczne.jpg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698" y="27753236"/>
          <a:ext cx="1187405" cy="661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45</xdr:col>
      <xdr:colOff>143204</xdr:colOff>
      <xdr:row>257</xdr:row>
      <xdr:rowOff>76557</xdr:rowOff>
    </xdr:from>
    <xdr:to>
      <xdr:col>50</xdr:col>
      <xdr:colOff>44264</xdr:colOff>
      <xdr:row>263</xdr:row>
      <xdr:rowOff>83613</xdr:rowOff>
    </xdr:to>
    <xdr:pic>
      <xdr:nvPicPr>
        <xdr:cNvPr id="41" name="Obraz 40" descr="https://zielona-energia.com/wp-content/uploads/2019/02/RzeDJI_0131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5204" y="28416607"/>
          <a:ext cx="1018660" cy="654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50</xdr:col>
      <xdr:colOff>40633</xdr:colOff>
      <xdr:row>257</xdr:row>
      <xdr:rowOff>76033</xdr:rowOff>
    </xdr:from>
    <xdr:to>
      <xdr:col>60</xdr:col>
      <xdr:colOff>73794</xdr:colOff>
      <xdr:row>263</xdr:row>
      <xdr:rowOff>83613</xdr:rowOff>
    </xdr:to>
    <xdr:pic>
      <xdr:nvPicPr>
        <xdr:cNvPr id="42" name="Obraz 41" descr="https://zielona-energia.com/wp-content/uploads/2018/02/8_1_instalacje_fotowoltaiczne.jp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233" y="28416083"/>
          <a:ext cx="1049161" cy="65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50</xdr:col>
      <xdr:colOff>16003</xdr:colOff>
      <xdr:row>251</xdr:row>
      <xdr:rowOff>56351</xdr:rowOff>
    </xdr:from>
    <xdr:to>
      <xdr:col>60</xdr:col>
      <xdr:colOff>73088</xdr:colOff>
      <xdr:row>257</xdr:row>
      <xdr:rowOff>75425</xdr:rowOff>
    </xdr:to>
    <xdr:pic>
      <xdr:nvPicPr>
        <xdr:cNvPr id="43" name="Obraz 42" descr="https://zielona-energia.com/wp-content/uploads/2018/08/Anton%C3%B3w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603" y="27748701"/>
          <a:ext cx="1073085" cy="6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84668</xdr:colOff>
      <xdr:row>176</xdr:row>
      <xdr:rowOff>4233</xdr:rowOff>
    </xdr:from>
    <xdr:to>
      <xdr:col>59</xdr:col>
      <xdr:colOff>62581</xdr:colOff>
      <xdr:row>181</xdr:row>
      <xdr:rowOff>80433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268" y="19511433"/>
          <a:ext cx="1400313" cy="615950"/>
        </a:xfrm>
        <a:prstGeom prst="rect">
          <a:avLst/>
        </a:prstGeom>
      </xdr:spPr>
    </xdr:pic>
    <xdr:clientData/>
  </xdr:twoCellAnchor>
  <xdr:twoCellAnchor editAs="oneCell">
    <xdr:from>
      <xdr:col>36</xdr:col>
      <xdr:colOff>79085</xdr:colOff>
      <xdr:row>77</xdr:row>
      <xdr:rowOff>13130</xdr:rowOff>
    </xdr:from>
    <xdr:to>
      <xdr:col>39</xdr:col>
      <xdr:colOff>24894</xdr:colOff>
      <xdr:row>79</xdr:row>
      <xdr:rowOff>4495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085" y="8303408"/>
          <a:ext cx="242142" cy="203031"/>
        </a:xfrm>
        <a:prstGeom prst="rect">
          <a:avLst/>
        </a:prstGeom>
      </xdr:spPr>
    </xdr:pic>
    <xdr:clientData/>
  </xdr:twoCellAnchor>
  <xdr:twoCellAnchor editAs="oneCell">
    <xdr:from>
      <xdr:col>12</xdr:col>
      <xdr:colOff>42341</xdr:colOff>
      <xdr:row>199</xdr:row>
      <xdr:rowOff>19227</xdr:rowOff>
    </xdr:from>
    <xdr:to>
      <xdr:col>38</xdr:col>
      <xdr:colOff>62449</xdr:colOff>
      <xdr:row>201</xdr:row>
      <xdr:rowOff>97581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591" y="22696665"/>
          <a:ext cx="2702983" cy="300604"/>
        </a:xfrm>
        <a:prstGeom prst="rect">
          <a:avLst/>
        </a:prstGeom>
      </xdr:spPr>
    </xdr:pic>
    <xdr:clientData/>
  </xdr:twoCellAnchor>
  <xdr:oneCellAnchor>
    <xdr:from>
      <xdr:col>13</xdr:col>
      <xdr:colOff>97635</xdr:colOff>
      <xdr:row>229</xdr:row>
      <xdr:rowOff>77659</xdr:rowOff>
    </xdr:from>
    <xdr:ext cx="209072" cy="212260"/>
    <xdr:pic>
      <xdr:nvPicPr>
        <xdr:cNvPr id="61" name="Obraz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37479" y="26003128"/>
          <a:ext cx="212260" cy="209072"/>
        </a:xfrm>
        <a:prstGeom prst="rect">
          <a:avLst/>
        </a:prstGeom>
      </xdr:spPr>
    </xdr:pic>
    <xdr:clientData/>
  </xdr:oneCellAnchor>
  <xdr:twoCellAnchor editAs="oneCell">
    <xdr:from>
      <xdr:col>16</xdr:col>
      <xdr:colOff>17495</xdr:colOff>
      <xdr:row>229</xdr:row>
      <xdr:rowOff>60861</xdr:rowOff>
    </xdr:from>
    <xdr:to>
      <xdr:col>18</xdr:col>
      <xdr:colOff>70245</xdr:colOff>
      <xdr:row>231</xdr:row>
      <xdr:rowOff>59096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495" y="25984736"/>
          <a:ext cx="259125" cy="2284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44985</xdr:colOff>
      <xdr:row>225</xdr:row>
      <xdr:rowOff>81143</xdr:rowOff>
    </xdr:from>
    <xdr:to>
      <xdr:col>13</xdr:col>
      <xdr:colOff>101007</xdr:colOff>
      <xdr:row>227</xdr:row>
      <xdr:rowOff>81144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048" y="25560518"/>
          <a:ext cx="262397" cy="230189"/>
        </a:xfrm>
        <a:prstGeom prst="rect">
          <a:avLst/>
        </a:prstGeom>
      </xdr:spPr>
    </xdr:pic>
    <xdr:clientData/>
  </xdr:twoCellAnchor>
  <xdr:oneCellAnchor>
    <xdr:from>
      <xdr:col>16</xdr:col>
      <xdr:colOff>13942</xdr:colOff>
      <xdr:row>225</xdr:row>
      <xdr:rowOff>58514</xdr:rowOff>
    </xdr:from>
    <xdr:ext cx="250689" cy="250689"/>
    <xdr:pic>
      <xdr:nvPicPr>
        <xdr:cNvPr id="64" name="Obraz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42" y="25537889"/>
          <a:ext cx="250689" cy="250689"/>
        </a:xfrm>
        <a:prstGeom prst="rect">
          <a:avLst/>
        </a:prstGeom>
      </xdr:spPr>
    </xdr:pic>
    <xdr:clientData/>
  </xdr:oneCellAnchor>
  <xdr:oneCellAnchor>
    <xdr:from>
      <xdr:col>14</xdr:col>
      <xdr:colOff>5743</xdr:colOff>
      <xdr:row>225</xdr:row>
      <xdr:rowOff>81009</xdr:rowOff>
    </xdr:from>
    <xdr:ext cx="209072" cy="212260"/>
    <xdr:pic>
      <xdr:nvPicPr>
        <xdr:cNvPr id="65" name="Obraz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48774" y="25561978"/>
          <a:ext cx="212260" cy="209072"/>
        </a:xfrm>
        <a:prstGeom prst="rect">
          <a:avLst/>
        </a:prstGeom>
      </xdr:spPr>
    </xdr:pic>
    <xdr:clientData/>
  </xdr:oneCellAnchor>
  <xdr:twoCellAnchor editAs="oneCell">
    <xdr:from>
      <xdr:col>11</xdr:col>
      <xdr:colOff>42162</xdr:colOff>
      <xdr:row>229</xdr:row>
      <xdr:rowOff>79206</xdr:rowOff>
    </xdr:from>
    <xdr:to>
      <xdr:col>13</xdr:col>
      <xdr:colOff>98184</xdr:colOff>
      <xdr:row>231</xdr:row>
      <xdr:rowOff>84498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25" y="26003081"/>
          <a:ext cx="262397" cy="235480"/>
        </a:xfrm>
        <a:prstGeom prst="rect">
          <a:avLst/>
        </a:prstGeom>
      </xdr:spPr>
    </xdr:pic>
    <xdr:clientData/>
  </xdr:twoCellAnchor>
  <xdr:oneCellAnchor>
    <xdr:from>
      <xdr:col>13</xdr:col>
      <xdr:colOff>94814</xdr:colOff>
      <xdr:row>233</xdr:row>
      <xdr:rowOff>84537</xdr:rowOff>
    </xdr:from>
    <xdr:ext cx="209072" cy="212260"/>
    <xdr:pic>
      <xdr:nvPicPr>
        <xdr:cNvPr id="67" name="Obraz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34658" y="26454506"/>
          <a:ext cx="212260" cy="209072"/>
        </a:xfrm>
        <a:prstGeom prst="rect">
          <a:avLst/>
        </a:prstGeom>
      </xdr:spPr>
    </xdr:pic>
    <xdr:clientData/>
  </xdr:oneCellAnchor>
  <xdr:twoCellAnchor editAs="oneCell">
    <xdr:from>
      <xdr:col>11</xdr:col>
      <xdr:colOff>42896</xdr:colOff>
      <xdr:row>233</xdr:row>
      <xdr:rowOff>67739</xdr:rowOff>
    </xdr:from>
    <xdr:to>
      <xdr:col>13</xdr:col>
      <xdr:colOff>95647</xdr:colOff>
      <xdr:row>235</xdr:row>
      <xdr:rowOff>60682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59" y="26436114"/>
          <a:ext cx="259126" cy="223131"/>
        </a:xfrm>
        <a:prstGeom prst="rect">
          <a:avLst/>
        </a:prstGeom>
      </xdr:spPr>
    </xdr:pic>
    <xdr:clientData/>
  </xdr:twoCellAnchor>
  <xdr:oneCellAnchor>
    <xdr:from>
      <xdr:col>16</xdr:col>
      <xdr:colOff>11115</xdr:colOff>
      <xdr:row>233</xdr:row>
      <xdr:rowOff>66276</xdr:rowOff>
    </xdr:from>
    <xdr:ext cx="250689" cy="250689"/>
    <xdr:pic>
      <xdr:nvPicPr>
        <xdr:cNvPr id="70" name="Obraz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115" y="26434651"/>
          <a:ext cx="250689" cy="250689"/>
        </a:xfrm>
        <a:prstGeom prst="rect">
          <a:avLst/>
        </a:prstGeom>
      </xdr:spPr>
    </xdr:pic>
    <xdr:clientData/>
  </xdr:oneCellAnchor>
  <xdr:twoCellAnchor editAs="oneCell">
    <xdr:from>
      <xdr:col>27</xdr:col>
      <xdr:colOff>39687</xdr:colOff>
      <xdr:row>301</xdr:row>
      <xdr:rowOff>63500</xdr:rowOff>
    </xdr:from>
    <xdr:to>
      <xdr:col>32</xdr:col>
      <xdr:colOff>52388</xdr:colOff>
      <xdr:row>305</xdr:row>
      <xdr:rowOff>82550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34139188"/>
          <a:ext cx="528638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63500</xdr:colOff>
      <xdr:row>301</xdr:row>
      <xdr:rowOff>55562</xdr:rowOff>
    </xdr:from>
    <xdr:to>
      <xdr:col>15</xdr:col>
      <xdr:colOff>69850</xdr:colOff>
      <xdr:row>305</xdr:row>
      <xdr:rowOff>36512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34131250"/>
          <a:ext cx="522288" cy="48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95250</xdr:colOff>
          <xdr:row>8</xdr:row>
          <xdr:rowOff>0</xdr:rowOff>
        </xdr:from>
        <xdr:to>
          <xdr:col>89</xdr:col>
          <xdr:colOff>76200</xdr:colOff>
          <xdr:row>15</xdr:row>
          <xdr:rowOff>57150</xdr:rowOff>
        </xdr:to>
        <xdr:sp macro="" textlink="">
          <xdr:nvSpPr>
            <xdr:cNvPr id="11271" name="Label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2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0" anchor="t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 celu zapisania oferty do pdf:</a:t>
              </a:r>
            </a:p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Wybierz: Plik/ Zapisz jako... i z listy format pdf </a:t>
              </a:r>
            </a:p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- aby wybrać konkretne strony (od 1 do 2 do 3 lub do 4) wybierz to co wyżej i datkowo /więcej opcji/opcje/strony od 1 do __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44451</xdr:colOff>
      <xdr:row>236</xdr:row>
      <xdr:rowOff>25400</xdr:rowOff>
    </xdr:from>
    <xdr:to>
      <xdr:col>14</xdr:col>
      <xdr:colOff>88901</xdr:colOff>
      <xdr:row>239</xdr:row>
      <xdr:rowOff>75691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62051" y="26098500"/>
          <a:ext cx="349250" cy="380491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242</xdr:row>
      <xdr:rowOff>6350</xdr:rowOff>
    </xdr:from>
    <xdr:to>
      <xdr:col>9</xdr:col>
      <xdr:colOff>80746</xdr:colOff>
      <xdr:row>245</xdr:row>
      <xdr:rowOff>60483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84200" y="26720800"/>
          <a:ext cx="410946" cy="416083"/>
        </a:xfrm>
        <a:prstGeom prst="rect">
          <a:avLst/>
        </a:prstGeom>
      </xdr:spPr>
    </xdr:pic>
    <xdr:clientData/>
  </xdr:twoCellAnchor>
  <xdr:twoCellAnchor editAs="oneCell">
    <xdr:from>
      <xdr:col>46</xdr:col>
      <xdr:colOff>89276</xdr:colOff>
      <xdr:row>33</xdr:row>
      <xdr:rowOff>95249</xdr:rowOff>
    </xdr:from>
    <xdr:to>
      <xdr:col>60</xdr:col>
      <xdr:colOff>43816</xdr:colOff>
      <xdr:row>43</xdr:row>
      <xdr:rowOff>83520</xdr:rowOff>
    </xdr:to>
    <xdr:pic>
      <xdr:nvPicPr>
        <xdr:cNvPr id="50" name="Obraz 49" descr="Znalezione obrazy dla zapytania logo asseco resovia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676" y="3867149"/>
          <a:ext cx="1681740" cy="1067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95250</xdr:colOff>
      <xdr:row>34</xdr:row>
      <xdr:rowOff>70128</xdr:rowOff>
    </xdr:from>
    <xdr:to>
      <xdr:col>48</xdr:col>
      <xdr:colOff>297071</xdr:colOff>
      <xdr:row>43</xdr:row>
      <xdr:rowOff>9338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650" y="3949978"/>
          <a:ext cx="913021" cy="910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12700</xdr:colOff>
          <xdr:row>13</xdr:row>
          <xdr:rowOff>57150</xdr:rowOff>
        </xdr:from>
        <xdr:to>
          <xdr:col>89</xdr:col>
          <xdr:colOff>95250</xdr:colOff>
          <xdr:row>30</xdr:row>
          <xdr:rowOff>19050</xdr:rowOff>
        </xdr:to>
        <xdr:sp macro="" textlink="">
          <xdr:nvSpPr>
            <xdr:cNvPr id="11272" name="Label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2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0" anchor="t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 celu zapisania oferty do pdf bez strony dopasowania instalacji tj. 1,2 i 4 stronę...</a:t>
              </a:r>
            </a:p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Zaznacz komórkę A1, przytrzymaj klewy klawisz myszy i zaznacz na szaro 1 i drugą stronę, następnie trzymając klawisz ctrl, kliknij myszką w lewy, górny róg 4 strony i nie zwalniając klawisza ctrl zaznacz całą 4 stronę.</a:t>
              </a:r>
            </a:p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Wybierz: Plik/ Zapisz jako... i z listy format pdf </a:t>
              </a:r>
            </a:p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- aby wybrać konkretne strony (od 1 do 2 do 3 lub do 4) wybierz to co wyżej i datkowo /więcej opcji/opcje/(co opublikować) Zaznaczenie</a:t>
              </a:r>
            </a:p>
          </xdr:txBody>
        </xdr:sp>
        <xdr:clientData/>
      </xdr:twoCellAnchor>
    </mc:Choice>
    <mc:Fallback/>
  </mc:AlternateContent>
  <xdr:twoCellAnchor editAs="oneCell">
    <xdr:from>
      <xdr:col>45</xdr:col>
      <xdr:colOff>152401</xdr:colOff>
      <xdr:row>175</xdr:row>
      <xdr:rowOff>19234</xdr:rowOff>
    </xdr:from>
    <xdr:to>
      <xdr:col>48</xdr:col>
      <xdr:colOff>63501</xdr:colOff>
      <xdr:row>182</xdr:row>
      <xdr:rowOff>82549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724401" y="19418484"/>
          <a:ext cx="520700" cy="818965"/>
        </a:xfrm>
        <a:prstGeom prst="rect">
          <a:avLst/>
        </a:prstGeom>
      </xdr:spPr>
    </xdr:pic>
    <xdr:clientData/>
  </xdr:twoCellAnchor>
  <xdr:twoCellAnchor editAs="oneCell">
    <xdr:from>
      <xdr:col>48</xdr:col>
      <xdr:colOff>91017</xdr:colOff>
      <xdr:row>90</xdr:row>
      <xdr:rowOff>92949</xdr:rowOff>
    </xdr:from>
    <xdr:to>
      <xdr:col>59</xdr:col>
      <xdr:colOff>68930</xdr:colOff>
      <xdr:row>96</xdr:row>
      <xdr:rowOff>61199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2617" y="9941799"/>
          <a:ext cx="1400313" cy="615950"/>
        </a:xfrm>
        <a:prstGeom prst="rect">
          <a:avLst/>
        </a:prstGeom>
      </xdr:spPr>
    </xdr:pic>
    <xdr:clientData/>
  </xdr:twoCellAnchor>
  <xdr:twoCellAnchor editAs="oneCell">
    <xdr:from>
      <xdr:col>45</xdr:col>
      <xdr:colOff>158750</xdr:colOff>
      <xdr:row>90</xdr:row>
      <xdr:rowOff>0</xdr:rowOff>
    </xdr:from>
    <xdr:to>
      <xdr:col>48</xdr:col>
      <xdr:colOff>69850</xdr:colOff>
      <xdr:row>97</xdr:row>
      <xdr:rowOff>63315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730750" y="9848850"/>
          <a:ext cx="520700" cy="818965"/>
        </a:xfrm>
        <a:prstGeom prst="rect">
          <a:avLst/>
        </a:prstGeom>
      </xdr:spPr>
    </xdr:pic>
    <xdr:clientData/>
  </xdr:twoCellAnchor>
  <xdr:twoCellAnchor editAs="oneCell">
    <xdr:from>
      <xdr:col>48</xdr:col>
      <xdr:colOff>179917</xdr:colOff>
      <xdr:row>266</xdr:row>
      <xdr:rowOff>29449</xdr:rowOff>
    </xdr:from>
    <xdr:to>
      <xdr:col>60</xdr:col>
      <xdr:colOff>56230</xdr:colOff>
      <xdr:row>271</xdr:row>
      <xdr:rowOff>105649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1517" y="29341049"/>
          <a:ext cx="1400313" cy="615950"/>
        </a:xfrm>
        <a:prstGeom prst="rect">
          <a:avLst/>
        </a:prstGeom>
      </xdr:spPr>
    </xdr:pic>
    <xdr:clientData/>
  </xdr:twoCellAnchor>
  <xdr:twoCellAnchor editAs="oneCell">
    <xdr:from>
      <xdr:col>45</xdr:col>
      <xdr:colOff>247650</xdr:colOff>
      <xdr:row>265</xdr:row>
      <xdr:rowOff>44450</xdr:rowOff>
    </xdr:from>
    <xdr:to>
      <xdr:col>48</xdr:col>
      <xdr:colOff>158750</xdr:colOff>
      <xdr:row>272</xdr:row>
      <xdr:rowOff>107765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819650" y="29248100"/>
          <a:ext cx="520700" cy="818965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6</xdr:row>
      <xdr:rowOff>101600</xdr:rowOff>
    </xdr:from>
    <xdr:to>
      <xdr:col>8</xdr:col>
      <xdr:colOff>63500</xdr:colOff>
      <xdr:row>12</xdr:row>
      <xdr:rowOff>18865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55600" y="749300"/>
          <a:ext cx="520700" cy="8189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/Documents/Dzia&#322;alno&#347;&#263;%20gospodarcza/FOKUS/FOTOWOLTANIKA/Zielona%20Energia/Nowa%20umowa%202019/cenniki/AXPO-%20KALKULATOR_PV_06.06.19r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k wypełnić ofertę"/>
      <sheetName val="KROK 1 - kalkulator"/>
      <sheetName val="dane analityczne"/>
      <sheetName val="wykresy"/>
      <sheetName val="cennik"/>
      <sheetName val="roboczy"/>
      <sheetName val="1"/>
      <sheetName val="3"/>
      <sheetName val="KROK 2 - ZAKRES"/>
      <sheetName val="KROK 3 "/>
      <sheetName val="Katalog rys. "/>
      <sheetName val="Katalog PV"/>
      <sheetName val="KROK 3 - JA SOLAR"/>
      <sheetName val="KROK 3 - TR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W16" t="str">
            <v>RSM60-6-280P</v>
          </cell>
        </row>
      </sheetData>
      <sheetData sheetId="10">
        <row r="2">
          <cell r="B2" t="str">
            <v>BVM6610M - 300</v>
          </cell>
          <cell r="C2"/>
        </row>
        <row r="3">
          <cell r="B3" t="str">
            <v>BVM6610M - 305</v>
          </cell>
          <cell r="C3"/>
        </row>
        <row r="4">
          <cell r="B4" t="str">
            <v>LR6-60PE</v>
          </cell>
          <cell r="C4"/>
        </row>
        <row r="5">
          <cell r="B5" t="str">
            <v>LR6-60PB</v>
          </cell>
          <cell r="C5"/>
        </row>
        <row r="6">
          <cell r="B6" t="str">
            <v>LR6-60PE</v>
          </cell>
          <cell r="C6"/>
        </row>
        <row r="7">
          <cell r="B7" t="str">
            <v>RSM 60 -6-295M-315M/5BB</v>
          </cell>
          <cell r="C7"/>
        </row>
        <row r="8">
          <cell r="B8" t="str">
            <v>HCUT320/156-120</v>
          </cell>
          <cell r="C8"/>
        </row>
        <row r="9">
          <cell r="B9" t="str">
            <v>BS-320-PMHB5-EL</v>
          </cell>
          <cell r="C9"/>
        </row>
        <row r="10">
          <cell r="B10" t="str">
            <v>LG330N1C-A5</v>
          </cell>
          <cell r="C10"/>
        </row>
        <row r="11">
          <cell r="B11" t="str">
            <v>RSM60-6-280P</v>
          </cell>
          <cell r="C11"/>
        </row>
        <row r="12">
          <cell r="B12" t="str">
            <v>TP660P-280W</v>
          </cell>
          <cell r="C12"/>
        </row>
        <row r="13">
          <cell r="B13" t="str">
            <v>BFR-G4.1</v>
          </cell>
          <cell r="C13"/>
        </row>
        <row r="14">
          <cell r="B14" t="str">
            <v>ND-AK275</v>
          </cell>
          <cell r="C14"/>
        </row>
        <row r="15">
          <cell r="B15" t="str">
            <v>BVM6610P-270</v>
          </cell>
          <cell r="C15"/>
        </row>
      </sheetData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17D6C-EB02-4DE2-B886-4F0A310786CA}">
  <sheetPr codeName="Arkusz9">
    <tabColor theme="9" tint="0.59999389629810485"/>
    <pageSetUpPr fitToPage="1"/>
  </sheetPr>
  <dimension ref="B1:S41"/>
  <sheetViews>
    <sheetView showGridLines="0" showRowColHeaders="0" tabSelected="1" zoomScale="90" zoomScaleNormal="90" workbookViewId="0"/>
  </sheetViews>
  <sheetFormatPr defaultRowHeight="14.5" x14ac:dyDescent="0.35"/>
  <cols>
    <col min="1" max="1" width="1.1796875" customWidth="1"/>
    <col min="2" max="2" width="5.08984375" customWidth="1"/>
    <col min="3" max="3" width="32.54296875" customWidth="1"/>
    <col min="4" max="4" width="43.1796875" customWidth="1"/>
    <col min="5" max="5" width="1.26953125" customWidth="1"/>
    <col min="7" max="8" width="13.90625" customWidth="1"/>
    <col min="9" max="9" width="10.7265625" bestFit="1" customWidth="1"/>
    <col min="10" max="10" width="0.6328125" customWidth="1"/>
    <col min="11" max="12" width="0.453125" customWidth="1"/>
    <col min="13" max="13" width="25.7265625" customWidth="1"/>
    <col min="17" max="17" width="3.26953125" customWidth="1"/>
    <col min="18" max="18" width="13.08984375" bestFit="1" customWidth="1"/>
    <col min="19" max="19" width="13.1796875" customWidth="1"/>
  </cols>
  <sheetData>
    <row r="1" spans="2:19" ht="5" customHeight="1" x14ac:dyDescent="0.35"/>
    <row r="2" spans="2:19" ht="12" customHeight="1" x14ac:dyDescent="0.35">
      <c r="B2" s="1" t="s">
        <v>210</v>
      </c>
    </row>
    <row r="3" spans="2:19" x14ac:dyDescent="0.35">
      <c r="B3" s="69" t="s">
        <v>50</v>
      </c>
      <c r="C3" s="69"/>
      <c r="D3" s="69" t="s">
        <v>3053</v>
      </c>
    </row>
    <row r="4" spans="2:19" x14ac:dyDescent="0.35">
      <c r="B4" s="4" t="s">
        <v>2358</v>
      </c>
      <c r="C4" s="69"/>
      <c r="D4" s="336" t="s">
        <v>3054</v>
      </c>
    </row>
    <row r="5" spans="2:19" x14ac:dyDescent="0.35">
      <c r="B5" s="340" t="s">
        <v>3061</v>
      </c>
      <c r="C5" s="69"/>
      <c r="D5" s="336"/>
    </row>
    <row r="6" spans="2:19" x14ac:dyDescent="0.35">
      <c r="B6" s="171" t="s">
        <v>3056</v>
      </c>
      <c r="C6" s="171"/>
      <c r="D6" s="171"/>
      <c r="F6" s="172" t="s">
        <v>3057</v>
      </c>
      <c r="G6" s="173"/>
      <c r="H6" s="173"/>
      <c r="I6" s="174"/>
      <c r="L6" s="10" t="s">
        <v>3041</v>
      </c>
      <c r="M6" s="172" t="s">
        <v>3058</v>
      </c>
      <c r="N6" s="173"/>
      <c r="O6" s="173"/>
      <c r="P6" s="174"/>
    </row>
    <row r="7" spans="2:19" ht="14.5" customHeight="1" x14ac:dyDescent="0.35">
      <c r="B7" s="163">
        <v>1</v>
      </c>
      <c r="C7" s="132" t="s">
        <v>1</v>
      </c>
      <c r="D7" s="161"/>
      <c r="F7" s="124" t="s">
        <v>32</v>
      </c>
      <c r="G7" s="120"/>
      <c r="H7" s="120"/>
      <c r="I7" s="126" t="e">
        <f>VLOOKUP(D10&amp;D11&amp;D12,cennik_182019!$A$2:$AC$2743,25,0)*D12*IF(D7="Dach skośny",1.1,IF(D7="Dach płaski",1.25,IF(D7="Gruntowa",1.3,1.2)))</f>
        <v>#N/A</v>
      </c>
      <c r="L7" s="10" t="s">
        <v>3042</v>
      </c>
      <c r="M7" s="113" t="s">
        <v>664</v>
      </c>
      <c r="N7" s="178"/>
      <c r="O7" s="178"/>
      <c r="P7" s="179"/>
    </row>
    <row r="8" spans="2:19" ht="14.5" customHeight="1" x14ac:dyDescent="0.35">
      <c r="B8" s="164"/>
      <c r="C8" s="155" t="s">
        <v>0</v>
      </c>
      <c r="D8" s="162"/>
      <c r="F8" s="112" t="s">
        <v>51</v>
      </c>
      <c r="G8" s="129"/>
      <c r="H8" s="129"/>
      <c r="I8" s="140" t="e">
        <f>ROUND(I12*1000*1.02,-1)</f>
        <v>#N/A</v>
      </c>
      <c r="L8" s="10" t="s">
        <v>3043</v>
      </c>
      <c r="M8" s="143" t="s">
        <v>669</v>
      </c>
      <c r="N8" s="184"/>
      <c r="O8" s="184"/>
      <c r="P8" s="185"/>
    </row>
    <row r="9" spans="2:19" ht="14.5" customHeight="1" x14ac:dyDescent="0.35">
      <c r="B9" s="165"/>
      <c r="C9" s="159" t="s">
        <v>1945</v>
      </c>
      <c r="D9" s="110"/>
      <c r="F9" s="124" t="s">
        <v>679</v>
      </c>
      <c r="G9" s="166">
        <f>D10</f>
        <v>0</v>
      </c>
      <c r="H9" s="166"/>
      <c r="I9" s="167"/>
      <c r="L9" s="10" t="s">
        <v>3044</v>
      </c>
      <c r="M9" s="143" t="s">
        <v>667</v>
      </c>
      <c r="N9" s="180"/>
      <c r="O9" s="180"/>
      <c r="P9" s="181"/>
    </row>
    <row r="10" spans="2:19" ht="14.5" customHeight="1" x14ac:dyDescent="0.35">
      <c r="B10" s="163">
        <v>2</v>
      </c>
      <c r="C10" s="132" t="s">
        <v>238</v>
      </c>
      <c r="D10" s="106"/>
      <c r="F10" s="124" t="s">
        <v>689</v>
      </c>
      <c r="G10" s="148"/>
      <c r="H10" s="146" t="e">
        <f>VLOOKUP(D10&amp;D11&amp;D12,cennik_182019!$A$2:$AC$2743,28,0)&amp;"kg"</f>
        <v>#N/A</v>
      </c>
      <c r="I10" s="147" t="e">
        <f>VLOOKUP(D10&amp;D11&amp;D12,cennik_182019!$A$2:$AC$2743,28,0)*D12&amp;"kg"</f>
        <v>#N/A</v>
      </c>
      <c r="L10" s="10" t="s">
        <v>1488</v>
      </c>
      <c r="M10" s="144" t="s">
        <v>680</v>
      </c>
      <c r="N10" s="186"/>
      <c r="O10" s="186"/>
      <c r="P10" s="187"/>
    </row>
    <row r="11" spans="2:19" x14ac:dyDescent="0.35">
      <c r="B11" s="164"/>
      <c r="C11" s="155" t="s">
        <v>239</v>
      </c>
      <c r="D11" s="107"/>
      <c r="F11" s="121" t="s">
        <v>53</v>
      </c>
      <c r="G11" s="122"/>
      <c r="H11" s="122"/>
      <c r="I11" s="123" t="e">
        <f>VLOOKUP(D10&amp;D11&amp;D12,cennik_182019!$A$2:$AC$2743,19,0)</f>
        <v>#N/A</v>
      </c>
      <c r="L11" s="10" t="s">
        <v>1075</v>
      </c>
      <c r="M11" s="21"/>
      <c r="N11" s="21"/>
      <c r="O11" s="21"/>
    </row>
    <row r="12" spans="2:19" ht="14.5" customHeight="1" x14ac:dyDescent="0.35">
      <c r="B12" s="165"/>
      <c r="C12" s="341" t="s">
        <v>52</v>
      </c>
      <c r="D12" s="108"/>
      <c r="F12" s="112" t="s">
        <v>674</v>
      </c>
      <c r="G12" s="129"/>
      <c r="H12" s="129"/>
      <c r="I12" s="130" t="e">
        <f>ROUND(VLOOKUP(D10&amp;D11&amp;D12,cennik_182019!$A$2:$AC$2743,2,0),2)</f>
        <v>#N/A</v>
      </c>
      <c r="L12" s="10" t="s">
        <v>255</v>
      </c>
      <c r="M12" s="188" t="s">
        <v>668</v>
      </c>
      <c r="N12" s="189"/>
      <c r="O12" s="189"/>
      <c r="P12" s="190"/>
    </row>
    <row r="13" spans="2:19" ht="15" customHeight="1" x14ac:dyDescent="0.35">
      <c r="B13" s="152">
        <v>3</v>
      </c>
      <c r="C13" s="92" t="s">
        <v>663</v>
      </c>
      <c r="D13" s="111" t="e">
        <f>VLOOKUP(D10&amp;D11&amp;D12,cennik_182019!$A$2:$AC$2743,5,0)</f>
        <v>#N/A</v>
      </c>
      <c r="F13" s="124" t="s">
        <v>678</v>
      </c>
      <c r="G13" s="166" t="e">
        <f>D13</f>
        <v>#N/A</v>
      </c>
      <c r="H13" s="166"/>
      <c r="I13" s="167"/>
      <c r="L13" s="10" t="s">
        <v>1944</v>
      </c>
      <c r="M13" s="113" t="s">
        <v>670</v>
      </c>
      <c r="N13" s="182">
        <f>IF(N7="środki własne",H22,IF(N9=0,IF(N10=0,0,N10),IF(N10=0,IF(N7="leasing",N9*G22,N9*H22),IF(N7="leasing",G22-N10,H22-N10))))</f>
        <v>0</v>
      </c>
      <c r="O13" s="182"/>
      <c r="P13" s="183"/>
    </row>
    <row r="14" spans="2:19" ht="14.5" customHeight="1" x14ac:dyDescent="0.35">
      <c r="B14" s="163">
        <v>4</v>
      </c>
      <c r="C14" s="150" t="s">
        <v>3055</v>
      </c>
      <c r="D14" s="151"/>
      <c r="F14" s="121" t="s">
        <v>54</v>
      </c>
      <c r="G14" s="122"/>
      <c r="H14" s="122"/>
      <c r="I14" s="125" t="e">
        <f>ROUND(0.778*I8,0)</f>
        <v>#N/A</v>
      </c>
      <c r="L14" s="10" t="s">
        <v>690</v>
      </c>
      <c r="M14" s="114" t="str">
        <f>"finansowanie - "&amp;N7</f>
        <v xml:space="preserve">finansowanie - </v>
      </c>
      <c r="N14" s="169" t="e">
        <f>IF(N7="leasing",G22-N13,H22-N13)</f>
        <v>#N/A</v>
      </c>
      <c r="O14" s="169"/>
      <c r="P14" s="170"/>
      <c r="R14" s="10" t="s">
        <v>665</v>
      </c>
      <c r="S14" s="10" t="s">
        <v>666</v>
      </c>
    </row>
    <row r="15" spans="2:19" ht="21" x14ac:dyDescent="0.35">
      <c r="B15" s="164"/>
      <c r="C15" s="93" t="str">
        <f>IF(D8="Firma","Opłaty netto za składowe zmienne: energię czynną, przesył oraz opłatę jakościową [zł/miesiąc]","Opłaty brutto za składowe zmienne: energię czynną, przesył oraz opłatę jakościową [zł/miesiąc]")</f>
        <v>Opłaty brutto za składowe zmienne: energię czynną, przesył oraz opłatę jakościową [zł/miesiąc]</v>
      </c>
      <c r="D15" s="133"/>
      <c r="F15" s="156" t="s">
        <v>2356</v>
      </c>
      <c r="G15" s="157"/>
      <c r="H15" s="157"/>
      <c r="I15" s="158" t="e">
        <f>IF(D9="Na zewnątrz budynku",0,ROUND(VLOOKUP(D10&amp;D11&amp;D12,cennik_182019!$A$2:$AE$2743,31,0),2))</f>
        <v>#N/A</v>
      </c>
      <c r="L15" s="10" t="s">
        <v>2361</v>
      </c>
      <c r="M15" s="128" t="s">
        <v>3059</v>
      </c>
      <c r="N15" s="175" t="e">
        <f>IF(N7="kredyt",R17,IF(N7="środki własne",0,S17))</f>
        <v>#N/A</v>
      </c>
      <c r="O15" s="176"/>
      <c r="P15" s="177"/>
      <c r="R15" s="115" t="e">
        <f>N14*(1+(N8*R16))</f>
        <v>#N/A</v>
      </c>
      <c r="S15" s="115" t="e">
        <f>N14*(1+S16)</f>
        <v>#N/A</v>
      </c>
    </row>
    <row r="16" spans="2:19" x14ac:dyDescent="0.35">
      <c r="B16" s="164"/>
      <c r="C16" s="93" t="str">
        <f>IF(D8="Firma","Opłaty netto za 1 kWh [zł]","Opłaty brutto za 1 kWh [zł]")</f>
        <v>Opłaty brutto za 1 kWh [zł]</v>
      </c>
      <c r="D16" s="133"/>
      <c r="F16" s="134" t="s">
        <v>204</v>
      </c>
      <c r="G16" s="135"/>
      <c r="H16" s="135"/>
      <c r="I16" s="136" t="e">
        <f>VLOOKUP(D10&amp;D11&amp;D12,cennik_182019!$A$2:$AC$2743,21,0)</f>
        <v>#N/A</v>
      </c>
      <c r="L16" s="10" t="s">
        <v>2363</v>
      </c>
      <c r="R16" s="10">
        <f>IF(N8&lt;=60,0.25%,0.3%)</f>
        <v>2.5000000000000001E-3</v>
      </c>
      <c r="S16" s="10">
        <f>IF(N8&lt;=60,13%,14.5%)</f>
        <v>0.13</v>
      </c>
    </row>
    <row r="17" spans="2:19" x14ac:dyDescent="0.35">
      <c r="B17" s="164"/>
      <c r="C17" s="93" t="s">
        <v>675</v>
      </c>
      <c r="D17" s="141" t="e">
        <f>(D15/D16)*12</f>
        <v>#DIV/0!</v>
      </c>
      <c r="F17" s="112" t="s">
        <v>34</v>
      </c>
      <c r="G17" s="129"/>
      <c r="H17" s="129"/>
      <c r="I17" s="137" t="e">
        <f>VLOOKUP(D10&amp;D11&amp;D12,cennik_182019!$A$2:$AC$2743,17,0)</f>
        <v>#N/A</v>
      </c>
      <c r="L17" s="10"/>
      <c r="R17" s="115" t="e">
        <f>R15/$N$8</f>
        <v>#N/A</v>
      </c>
      <c r="S17" s="149" t="e">
        <f>S15/$N$8</f>
        <v>#N/A</v>
      </c>
    </row>
    <row r="18" spans="2:19" ht="21" x14ac:dyDescent="0.35">
      <c r="B18" s="164"/>
      <c r="C18" s="93" t="s">
        <v>676</v>
      </c>
      <c r="D18" s="131" t="e">
        <f>I8/D17</f>
        <v>#N/A</v>
      </c>
      <c r="F18" s="109" t="s">
        <v>33</v>
      </c>
      <c r="G18" s="138"/>
      <c r="H18" s="138"/>
      <c r="I18" s="139" t="e">
        <f>VLOOKUP(D10&amp;D11&amp;D12,cennik_182019!$A$2:$AC$2743,20,0)</f>
        <v>#N/A</v>
      </c>
      <c r="L18" s="10"/>
    </row>
    <row r="19" spans="2:19" x14ac:dyDescent="0.35">
      <c r="B19" s="164"/>
      <c r="C19" s="93" t="s">
        <v>677</v>
      </c>
      <c r="D19" s="142" t="e">
        <f>Do_druku!AU242</f>
        <v>#DIV/0!</v>
      </c>
      <c r="L19" s="10"/>
    </row>
    <row r="20" spans="2:19" x14ac:dyDescent="0.35">
      <c r="B20" s="164"/>
      <c r="C20" s="93" t="s">
        <v>135</v>
      </c>
      <c r="D20" s="100"/>
      <c r="F20" s="168" t="s">
        <v>3060</v>
      </c>
      <c r="G20" s="168"/>
      <c r="H20" s="168"/>
      <c r="I20" s="168"/>
      <c r="L20" s="10"/>
    </row>
    <row r="21" spans="2:19" ht="21" x14ac:dyDescent="0.35">
      <c r="B21" s="164"/>
      <c r="C21" s="93" t="s">
        <v>136</v>
      </c>
      <c r="D21" s="100"/>
      <c r="F21" s="9" t="s">
        <v>24</v>
      </c>
      <c r="G21" s="9" t="s">
        <v>25</v>
      </c>
      <c r="H21" s="9" t="s">
        <v>26</v>
      </c>
      <c r="I21" s="9" t="s">
        <v>27</v>
      </c>
    </row>
    <row r="22" spans="2:19" ht="16" customHeight="1" x14ac:dyDescent="0.35">
      <c r="B22" s="164"/>
      <c r="C22" s="93" t="s">
        <v>137</v>
      </c>
      <c r="D22" s="100"/>
      <c r="F22" s="337" t="e">
        <f>I12</f>
        <v>#N/A</v>
      </c>
      <c r="G22" s="338" t="e">
        <f>VLOOKUP(D10&amp;D11&amp;D12,cennik_182019!$A$2:$AC$2743,IF(D7="Dach skośny",8,IF(D7="Dach płaski",9,IF(D7="Konstrukcja wznosząca na mostkach trapezowych",11,10))),0)+DaneEksperta!C7+I15</f>
        <v>#N/A</v>
      </c>
      <c r="H22" s="338" t="e">
        <f>IF(D8="Dom mieszkalny",G22*1.08,G22*1.23)</f>
        <v>#N/A</v>
      </c>
      <c r="I22" s="339" t="str">
        <f>IF(ISERROR((H22-G22)/G22),"",(H22-G22)/G22)</f>
        <v/>
      </c>
    </row>
    <row r="23" spans="2:19" ht="20.5" customHeight="1" x14ac:dyDescent="0.35">
      <c r="B23" s="165"/>
      <c r="C23" s="94" t="s">
        <v>138</v>
      </c>
      <c r="D23" s="101"/>
      <c r="G23" s="90" t="e">
        <f>VLOOKUP(D10&amp;D11&amp;D12,cennik_182019!$A$2:$AC$2743,IF(D7="Dach skośny",11,IF(D7="Dach płaski",12,13)),0)</f>
        <v>#N/A</v>
      </c>
    </row>
    <row r="24" spans="2:19" ht="17.5" customHeight="1" x14ac:dyDescent="0.35">
      <c r="G24" s="90"/>
    </row>
    <row r="25" spans="2:19" ht="17.5" customHeight="1" x14ac:dyDescent="0.35">
      <c r="G25" s="90"/>
    </row>
    <row r="26" spans="2:19" ht="17.5" customHeight="1" x14ac:dyDescent="0.35">
      <c r="G26" s="90"/>
    </row>
    <row r="38" spans="8:12" x14ac:dyDescent="0.35">
      <c r="K38" s="7"/>
      <c r="L38" s="8"/>
    </row>
    <row r="39" spans="8:12" x14ac:dyDescent="0.35">
      <c r="K39" s="7"/>
      <c r="L39" s="8"/>
    </row>
    <row r="40" spans="8:12" x14ac:dyDescent="0.35">
      <c r="K40" s="7"/>
      <c r="L40" s="8"/>
    </row>
    <row r="41" spans="8:12" x14ac:dyDescent="0.35">
      <c r="H41" s="19"/>
      <c r="I41" s="18"/>
    </row>
  </sheetData>
  <mergeCells count="17">
    <mergeCell ref="B6:D6"/>
    <mergeCell ref="F6:I6"/>
    <mergeCell ref="N15:P15"/>
    <mergeCell ref="M6:P6"/>
    <mergeCell ref="N7:P7"/>
    <mergeCell ref="N9:P9"/>
    <mergeCell ref="N13:P13"/>
    <mergeCell ref="N8:P8"/>
    <mergeCell ref="N10:P10"/>
    <mergeCell ref="M12:P12"/>
    <mergeCell ref="B7:B9"/>
    <mergeCell ref="B10:B12"/>
    <mergeCell ref="B14:B23"/>
    <mergeCell ref="G9:I9"/>
    <mergeCell ref="G13:I13"/>
    <mergeCell ref="F20:I20"/>
    <mergeCell ref="N14:P14"/>
  </mergeCells>
  <conditionalFormatting sqref="D18">
    <cfRule type="cellIs" dxfId="3" priority="1" operator="between">
      <formula>1.1</formula>
      <formula>1.25</formula>
    </cfRule>
  </conditionalFormatting>
  <dataValidations count="8">
    <dataValidation type="list" allowBlank="1" showInputMessage="1" showErrorMessage="1" sqref="D8" xr:uid="{38F0F86C-3010-4CE1-AB9E-78663777894E}">
      <formula1>"Dom mieszkalny,Firma"</formula1>
    </dataValidation>
    <dataValidation type="list" allowBlank="1" showInputMessage="1" showErrorMessage="1" sqref="D7" xr:uid="{BDE4EEBA-0857-4A90-9056-DFDF3836CAFA}">
      <formula1>"Dach skośny,Dach płaski,Konstrukcja wznosząca na mostkach trapezowych,Gruntowa"</formula1>
    </dataValidation>
    <dataValidation type="list" allowBlank="1" showInputMessage="1" showErrorMessage="1" sqref="D10" xr:uid="{8C8CF371-B187-4657-92C4-D1C0E61E71D2}">
      <formula1>$L$6:$L$16</formula1>
    </dataValidation>
    <dataValidation type="list" allowBlank="1" showInputMessage="1" showErrorMessage="1" sqref="D11" xr:uid="{42E68060-40CE-4BD2-9081-7E0DD24DB8BF}">
      <formula1>"Growatt,Fronius,SolarEdge"</formula1>
    </dataValidation>
    <dataValidation type="list" allowBlank="1" showInputMessage="1" showErrorMessage="1" sqref="D22" xr:uid="{B461DF41-FEE0-4944-A7E0-A137EA6E2DB1}">
      <formula1>"80%,70%"</formula1>
    </dataValidation>
    <dataValidation type="list" allowBlank="1" showInputMessage="1" showErrorMessage="1" sqref="N7:P7" xr:uid="{F812AA98-A839-4B72-8E9F-DA432AD37457}">
      <formula1>"środki własne,kredyt,leasing"</formula1>
    </dataValidation>
    <dataValidation type="list" allowBlank="1" showInputMessage="1" showErrorMessage="1" sqref="N8:P8" xr:uid="{A290EAA2-0A5F-4407-AC19-E1AFFFECAABD}">
      <formula1>"12,24,36,48,60,72,84,96,108,120"</formula1>
    </dataValidation>
    <dataValidation type="list" allowBlank="1" showInputMessage="1" showErrorMessage="1" sqref="D9" xr:uid="{F45E7A62-EBE6-4B1E-9350-F5CDFAAF9492}">
      <formula1>"Wewnątrz budynku,Na zewnątrz budynku"</formula1>
    </dataValidation>
  </dataValidations>
  <pageMargins left="0.25" right="0.25" top="0.75" bottom="0.75" header="0.3" footer="0.3"/>
  <pageSetup paperSize="9" scale="46" fitToHeight="0" orientation="portrait" horizontalDpi="300" verticalDpi="300" r:id="rId1"/>
  <ignoredErrors>
    <ignoredError sqref="O14:P14 O13:P13" unlockedFormula="1"/>
    <ignoredError sqref="R17:S17 I8 G22:G23" evalError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7E214C-2ACF-441C-9085-B3CC1A64C017}">
          <x14:formula1>
            <xm:f>cennik_182019!$AF$2:$AF$154</xm:f>
          </x14:formula1>
          <xm:sqref>D12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86569-A3F6-4C4E-99EF-AAE5D9DFC022}">
  <sheetPr codeName="Arkusz12"/>
  <dimension ref="A1:BI8514"/>
  <sheetViews>
    <sheetView zoomScale="88" zoomScaleNormal="88" workbookViewId="0">
      <pane ySplit="1" topLeftCell="A2" activePane="bottomLeft" state="frozen"/>
      <selection pane="bottomLeft" activeCell="A2" sqref="A2"/>
    </sheetView>
  </sheetViews>
  <sheetFormatPr defaultColWidth="9.1796875" defaultRowHeight="14.5" x14ac:dyDescent="0.35"/>
  <cols>
    <col min="1" max="1" width="39.08984375" style="77" customWidth="1"/>
    <col min="2" max="2" width="8.54296875" style="77" customWidth="1"/>
    <col min="3" max="3" width="6" style="77" customWidth="1"/>
    <col min="4" max="4" width="42.08984375" style="77" customWidth="1"/>
    <col min="5" max="5" width="30.6328125" style="77" customWidth="1"/>
    <col min="6" max="17" width="9.1796875" style="77"/>
    <col min="18" max="18" width="13" style="77" customWidth="1"/>
    <col min="19" max="19" width="9.1796875" style="77"/>
    <col min="20" max="20" width="13.90625" style="77" bestFit="1" customWidth="1"/>
    <col min="21" max="21" width="9.1796875" style="77"/>
    <col min="22" max="22" width="8.26953125" style="77" bestFit="1" customWidth="1"/>
    <col min="23" max="23" width="9" style="77" bestFit="1" customWidth="1"/>
    <col min="24" max="24" width="8.54296875" style="77" bestFit="1" customWidth="1"/>
    <col min="25" max="25" width="8.54296875" style="77" customWidth="1"/>
    <col min="26" max="27" width="9.1796875" style="77"/>
    <col min="28" max="28" width="10.453125" style="77" customWidth="1"/>
    <col min="29" max="29" width="9.1796875" style="77"/>
    <col min="31" max="31" width="10.81640625" customWidth="1"/>
  </cols>
  <sheetData>
    <row r="1" spans="1:61" ht="21" x14ac:dyDescent="0.35">
      <c r="A1" s="342" t="s">
        <v>200</v>
      </c>
      <c r="B1" s="343" t="s">
        <v>144</v>
      </c>
      <c r="C1" s="343" t="s">
        <v>145</v>
      </c>
      <c r="D1" s="343" t="s">
        <v>146</v>
      </c>
      <c r="E1" s="343" t="s">
        <v>147</v>
      </c>
      <c r="F1" s="343" t="s">
        <v>148</v>
      </c>
      <c r="G1" s="343" t="s">
        <v>149</v>
      </c>
      <c r="H1" s="344" t="s">
        <v>150</v>
      </c>
      <c r="I1" s="344" t="s">
        <v>151</v>
      </c>
      <c r="J1" s="344" t="s">
        <v>152</v>
      </c>
      <c r="K1" s="344" t="s">
        <v>221</v>
      </c>
      <c r="L1" s="344" t="s">
        <v>153</v>
      </c>
      <c r="M1" s="344" t="s">
        <v>154</v>
      </c>
      <c r="N1" s="344" t="s">
        <v>155</v>
      </c>
      <c r="O1" s="344" t="s">
        <v>222</v>
      </c>
      <c r="P1" s="343" t="s">
        <v>156</v>
      </c>
      <c r="Q1" s="344" t="s">
        <v>157</v>
      </c>
      <c r="R1" s="344" t="s">
        <v>158</v>
      </c>
      <c r="S1" s="343" t="s">
        <v>159</v>
      </c>
      <c r="T1" s="343" t="s">
        <v>160</v>
      </c>
      <c r="U1" s="343" t="s">
        <v>161</v>
      </c>
      <c r="V1" s="342" t="s">
        <v>162</v>
      </c>
      <c r="W1" s="342" t="s">
        <v>163</v>
      </c>
      <c r="X1" s="342" t="s">
        <v>164</v>
      </c>
      <c r="Y1" s="342" t="s">
        <v>165</v>
      </c>
      <c r="Z1" s="342" t="s">
        <v>166</v>
      </c>
      <c r="AA1" s="342" t="s">
        <v>167</v>
      </c>
      <c r="AB1" s="342" t="s">
        <v>687</v>
      </c>
      <c r="AC1" s="342" t="s">
        <v>169</v>
      </c>
      <c r="AD1" s="10">
        <v>5969</v>
      </c>
      <c r="AE1" s="342" t="s">
        <v>1943</v>
      </c>
      <c r="AH1" t="s">
        <v>217</v>
      </c>
      <c r="AJ1" s="72" t="s">
        <v>144</v>
      </c>
      <c r="AK1" s="72" t="s">
        <v>145</v>
      </c>
      <c r="AL1" s="72" t="s">
        <v>146</v>
      </c>
      <c r="AM1" s="72" t="s">
        <v>147</v>
      </c>
      <c r="AN1" s="72" t="s">
        <v>148</v>
      </c>
      <c r="AO1" s="72" t="s">
        <v>149</v>
      </c>
      <c r="AP1" s="73" t="s">
        <v>150</v>
      </c>
      <c r="AQ1" s="73" t="s">
        <v>151</v>
      </c>
      <c r="AR1" s="73" t="s">
        <v>152</v>
      </c>
      <c r="AS1" s="73" t="s">
        <v>153</v>
      </c>
      <c r="AT1" s="73" t="s">
        <v>154</v>
      </c>
      <c r="AU1" s="73" t="s">
        <v>155</v>
      </c>
      <c r="AV1" s="72" t="s">
        <v>156</v>
      </c>
      <c r="AW1" s="73" t="s">
        <v>157</v>
      </c>
      <c r="AX1" s="73" t="s">
        <v>158</v>
      </c>
      <c r="AY1" s="72" t="s">
        <v>159</v>
      </c>
      <c r="AZ1" s="72" t="s">
        <v>160</v>
      </c>
      <c r="BA1" s="72" t="s">
        <v>161</v>
      </c>
      <c r="BB1" s="74" t="s">
        <v>162</v>
      </c>
      <c r="BC1" s="74" t="s">
        <v>163</v>
      </c>
      <c r="BD1" s="74" t="s">
        <v>164</v>
      </c>
      <c r="BE1" s="74" t="s">
        <v>165</v>
      </c>
      <c r="BF1" s="74" t="s">
        <v>166</v>
      </c>
      <c r="BG1" s="74" t="s">
        <v>167</v>
      </c>
      <c r="BH1" s="74" t="s">
        <v>168</v>
      </c>
      <c r="BI1" s="74" t="s">
        <v>169</v>
      </c>
    </row>
    <row r="2" spans="1:61" x14ac:dyDescent="0.35">
      <c r="A2" s="342" t="s">
        <v>2365</v>
      </c>
      <c r="B2" s="343">
        <v>4</v>
      </c>
      <c r="C2" s="343">
        <v>10</v>
      </c>
      <c r="D2" s="343" t="s">
        <v>2363</v>
      </c>
      <c r="E2" s="343" t="s">
        <v>42</v>
      </c>
      <c r="F2" s="343" t="s">
        <v>171</v>
      </c>
      <c r="G2" s="343">
        <v>4</v>
      </c>
      <c r="H2" s="344">
        <v>16300</v>
      </c>
      <c r="I2" s="344">
        <v>17100</v>
      </c>
      <c r="J2" s="344">
        <v>17500</v>
      </c>
      <c r="K2" s="344">
        <v>17700</v>
      </c>
      <c r="L2" s="344">
        <v>4075</v>
      </c>
      <c r="M2" s="344">
        <v>4275</v>
      </c>
      <c r="N2" s="344">
        <v>4375</v>
      </c>
      <c r="O2" s="344">
        <v>4425</v>
      </c>
      <c r="P2" s="343" t="s">
        <v>55</v>
      </c>
      <c r="Q2" s="344">
        <v>10</v>
      </c>
      <c r="R2" s="344" t="s">
        <v>685</v>
      </c>
      <c r="S2" s="345">
        <v>0.19700000000000001</v>
      </c>
      <c r="T2" s="343" t="s">
        <v>2362</v>
      </c>
      <c r="U2" s="343">
        <v>12</v>
      </c>
      <c r="V2" s="342">
        <v>2.024</v>
      </c>
      <c r="W2" s="342">
        <v>1.002</v>
      </c>
      <c r="X2" s="342">
        <v>3.5000000000000003E-2</v>
      </c>
      <c r="Y2" s="342">
        <f>V2*W2</f>
        <v>2.0280480000000001</v>
      </c>
      <c r="Z2" s="342" t="s">
        <v>198</v>
      </c>
      <c r="AA2" s="342" t="s">
        <v>170</v>
      </c>
      <c r="AB2" s="342">
        <v>22.5</v>
      </c>
      <c r="AC2" s="342" t="s">
        <v>218</v>
      </c>
      <c r="AD2" s="10"/>
      <c r="AE2" s="342">
        <v>0</v>
      </c>
      <c r="AF2">
        <v>10</v>
      </c>
      <c r="AJ2" s="72"/>
      <c r="AK2" s="72"/>
      <c r="AL2" s="72"/>
      <c r="AM2" s="72"/>
      <c r="AN2" s="72"/>
      <c r="AO2" s="72"/>
      <c r="AP2" s="73"/>
      <c r="AQ2" s="73"/>
      <c r="AR2" s="73"/>
      <c r="AS2" s="73"/>
      <c r="AT2" s="73"/>
      <c r="AU2" s="73"/>
      <c r="AV2" s="72"/>
      <c r="AW2" s="73"/>
      <c r="AX2" s="73"/>
      <c r="AY2" s="72"/>
      <c r="AZ2" s="72"/>
      <c r="BA2" s="72"/>
      <c r="BB2" s="74"/>
      <c r="BC2" s="74"/>
      <c r="BD2" s="74"/>
      <c r="BE2" s="74"/>
      <c r="BF2" s="74"/>
      <c r="BG2" s="74"/>
      <c r="BH2" s="74"/>
      <c r="BI2" s="74"/>
    </row>
    <row r="3" spans="1:61" x14ac:dyDescent="0.35">
      <c r="A3" s="342" t="s">
        <v>2366</v>
      </c>
      <c r="B3" s="343">
        <v>4.4000000000000004</v>
      </c>
      <c r="C3" s="343">
        <v>11</v>
      </c>
      <c r="D3" s="343" t="s">
        <v>2363</v>
      </c>
      <c r="E3" s="343" t="s">
        <v>42</v>
      </c>
      <c r="F3" s="343" t="s">
        <v>171</v>
      </c>
      <c r="G3" s="343">
        <v>4</v>
      </c>
      <c r="H3" s="344">
        <v>17200</v>
      </c>
      <c r="I3" s="344">
        <v>17900</v>
      </c>
      <c r="J3" s="344">
        <v>18700</v>
      </c>
      <c r="K3" s="344">
        <v>18500</v>
      </c>
      <c r="L3" s="344">
        <v>3909.0909090909086</v>
      </c>
      <c r="M3" s="344">
        <v>4068.181818181818</v>
      </c>
      <c r="N3" s="344">
        <v>4250</v>
      </c>
      <c r="O3" s="344">
        <v>4204.545454545454</v>
      </c>
      <c r="P3" s="343" t="s">
        <v>55</v>
      </c>
      <c r="Q3" s="344">
        <v>10</v>
      </c>
      <c r="R3" s="344" t="s">
        <v>685</v>
      </c>
      <c r="S3" s="345">
        <v>0.19700000000000001</v>
      </c>
      <c r="T3" s="343" t="s">
        <v>2362</v>
      </c>
      <c r="U3" s="343">
        <v>12</v>
      </c>
      <c r="V3" s="342">
        <v>2.024</v>
      </c>
      <c r="W3" s="342">
        <v>1.002</v>
      </c>
      <c r="X3" s="342">
        <v>3.5000000000000003E-2</v>
      </c>
      <c r="Y3" s="342">
        <f t="shared" ref="Y3:Y66" si="0">V3*W3</f>
        <v>2.0280480000000001</v>
      </c>
      <c r="Z3" s="342" t="s">
        <v>198</v>
      </c>
      <c r="AA3" s="342" t="s">
        <v>170</v>
      </c>
      <c r="AB3" s="342">
        <v>22.5</v>
      </c>
      <c r="AC3" s="342" t="s">
        <v>218</v>
      </c>
      <c r="AD3" s="10"/>
      <c r="AE3" s="342">
        <v>0</v>
      </c>
      <c r="AF3">
        <v>11</v>
      </c>
      <c r="AJ3" s="72"/>
      <c r="AK3" s="72"/>
      <c r="AL3" s="72"/>
      <c r="AM3" s="72"/>
      <c r="AN3" s="72"/>
      <c r="AO3" s="72"/>
      <c r="AP3" s="73"/>
      <c r="AQ3" s="73"/>
      <c r="AR3" s="73"/>
      <c r="AS3" s="73"/>
      <c r="AT3" s="73"/>
      <c r="AU3" s="73"/>
      <c r="AV3" s="72"/>
      <c r="AW3" s="73"/>
      <c r="AX3" s="73"/>
      <c r="AY3" s="72"/>
      <c r="AZ3" s="72"/>
      <c r="BA3" s="72"/>
      <c r="BB3" s="74"/>
      <c r="BC3" s="74"/>
      <c r="BD3" s="74"/>
      <c r="BE3" s="74"/>
      <c r="BF3" s="74"/>
      <c r="BG3" s="74"/>
      <c r="BH3" s="74"/>
      <c r="BI3" s="74"/>
    </row>
    <row r="4" spans="1:61" x14ac:dyDescent="0.35">
      <c r="A4" s="342" t="s">
        <v>2367</v>
      </c>
      <c r="B4" s="343">
        <v>4.8000000000000007</v>
      </c>
      <c r="C4" s="343">
        <v>12</v>
      </c>
      <c r="D4" s="343" t="s">
        <v>2363</v>
      </c>
      <c r="E4" s="343" t="s">
        <v>42</v>
      </c>
      <c r="F4" s="343" t="s">
        <v>171</v>
      </c>
      <c r="G4" s="343">
        <v>4</v>
      </c>
      <c r="H4" s="344">
        <v>17800</v>
      </c>
      <c r="I4" s="344">
        <v>18400</v>
      </c>
      <c r="J4" s="344">
        <v>19300</v>
      </c>
      <c r="K4" s="344">
        <v>19000</v>
      </c>
      <c r="L4" s="344">
        <v>3708.3333333333326</v>
      </c>
      <c r="M4" s="344">
        <v>3833.3333333333326</v>
      </c>
      <c r="N4" s="344">
        <v>4020.8333333333326</v>
      </c>
      <c r="O4" s="344">
        <v>3958.3333333333326</v>
      </c>
      <c r="P4" s="343" t="s">
        <v>55</v>
      </c>
      <c r="Q4" s="344">
        <v>10</v>
      </c>
      <c r="R4" s="344" t="s">
        <v>685</v>
      </c>
      <c r="S4" s="345">
        <v>0.19700000000000001</v>
      </c>
      <c r="T4" s="343" t="s">
        <v>2362</v>
      </c>
      <c r="U4" s="343">
        <v>12</v>
      </c>
      <c r="V4" s="342">
        <v>2.024</v>
      </c>
      <c r="W4" s="342">
        <v>1.002</v>
      </c>
      <c r="X4" s="342">
        <v>3.5000000000000003E-2</v>
      </c>
      <c r="Y4" s="342">
        <f t="shared" si="0"/>
        <v>2.0280480000000001</v>
      </c>
      <c r="Z4" s="342" t="s">
        <v>198</v>
      </c>
      <c r="AA4" s="342" t="s">
        <v>170</v>
      </c>
      <c r="AB4" s="342">
        <v>22.5</v>
      </c>
      <c r="AC4" s="342" t="s">
        <v>218</v>
      </c>
      <c r="AD4" s="10"/>
      <c r="AE4" s="342">
        <v>0</v>
      </c>
      <c r="AF4">
        <v>12</v>
      </c>
      <c r="AJ4" s="72"/>
      <c r="AK4" s="72"/>
      <c r="AL4" s="72"/>
      <c r="AM4" s="72"/>
      <c r="AN4" s="72"/>
      <c r="AO4" s="72"/>
      <c r="AP4" s="73"/>
      <c r="AQ4" s="73"/>
      <c r="AR4" s="73"/>
      <c r="AS4" s="73"/>
      <c r="AT4" s="73"/>
      <c r="AU4" s="73"/>
      <c r="AV4" s="72"/>
      <c r="AW4" s="73"/>
      <c r="AX4" s="73"/>
      <c r="AY4" s="72"/>
      <c r="AZ4" s="72"/>
      <c r="BA4" s="72"/>
      <c r="BB4" s="74"/>
      <c r="BC4" s="74"/>
      <c r="BD4" s="74"/>
      <c r="BE4" s="74"/>
      <c r="BF4" s="74"/>
      <c r="BG4" s="74"/>
      <c r="BH4" s="74"/>
      <c r="BI4" s="74"/>
    </row>
    <row r="5" spans="1:61" x14ac:dyDescent="0.35">
      <c r="A5" s="342" t="s">
        <v>2368</v>
      </c>
      <c r="B5" s="343">
        <v>5.2</v>
      </c>
      <c r="C5" s="343">
        <v>13</v>
      </c>
      <c r="D5" s="343" t="s">
        <v>2363</v>
      </c>
      <c r="E5" s="343" t="s">
        <v>43</v>
      </c>
      <c r="F5" s="343" t="s">
        <v>171</v>
      </c>
      <c r="G5" s="343">
        <v>5</v>
      </c>
      <c r="H5" s="344">
        <v>19200</v>
      </c>
      <c r="I5" s="344">
        <v>20000</v>
      </c>
      <c r="J5" s="344">
        <v>20600</v>
      </c>
      <c r="K5" s="344">
        <v>20600</v>
      </c>
      <c r="L5" s="344">
        <v>3692.3076923076924</v>
      </c>
      <c r="M5" s="344">
        <v>3846.1538461538462</v>
      </c>
      <c r="N5" s="344">
        <v>3961.5384615384614</v>
      </c>
      <c r="O5" s="344">
        <v>3961.5384615384614</v>
      </c>
      <c r="P5" s="343" t="s">
        <v>55</v>
      </c>
      <c r="Q5" s="344">
        <v>10</v>
      </c>
      <c r="R5" s="344" t="s">
        <v>685</v>
      </c>
      <c r="S5" s="345">
        <v>0.19700000000000001</v>
      </c>
      <c r="T5" s="343" t="s">
        <v>2362</v>
      </c>
      <c r="U5" s="343">
        <v>12</v>
      </c>
      <c r="V5" s="342">
        <v>2.024</v>
      </c>
      <c r="W5" s="342">
        <v>1.002</v>
      </c>
      <c r="X5" s="342">
        <v>3.5000000000000003E-2</v>
      </c>
      <c r="Y5" s="342">
        <f t="shared" si="0"/>
        <v>2.0280480000000001</v>
      </c>
      <c r="Z5" s="342" t="s">
        <v>198</v>
      </c>
      <c r="AA5" s="342" t="s">
        <v>170</v>
      </c>
      <c r="AB5" s="342">
        <v>22.5</v>
      </c>
      <c r="AC5" s="342" t="s">
        <v>218</v>
      </c>
      <c r="AD5" s="10"/>
      <c r="AE5" s="342">
        <v>0</v>
      </c>
      <c r="AF5">
        <v>13</v>
      </c>
      <c r="AJ5" s="72"/>
      <c r="AK5" s="72"/>
      <c r="AL5" s="72"/>
      <c r="AM5" s="72"/>
      <c r="AN5" s="72"/>
      <c r="AO5" s="72"/>
      <c r="AP5" s="73"/>
      <c r="AQ5" s="73"/>
      <c r="AR5" s="73"/>
      <c r="AS5" s="73"/>
      <c r="AT5" s="73"/>
      <c r="AU5" s="73"/>
      <c r="AV5" s="72"/>
      <c r="AW5" s="73"/>
      <c r="AX5" s="73"/>
      <c r="AY5" s="72"/>
      <c r="AZ5" s="72"/>
      <c r="BA5" s="72"/>
      <c r="BB5" s="74"/>
      <c r="BC5" s="74"/>
      <c r="BD5" s="74"/>
      <c r="BE5" s="74"/>
      <c r="BF5" s="74"/>
      <c r="BG5" s="74"/>
      <c r="BH5" s="74"/>
      <c r="BI5" s="74"/>
    </row>
    <row r="6" spans="1:61" x14ac:dyDescent="0.35">
      <c r="A6" s="342" t="s">
        <v>2369</v>
      </c>
      <c r="B6" s="343">
        <v>5.6000000000000005</v>
      </c>
      <c r="C6" s="343">
        <v>14</v>
      </c>
      <c r="D6" s="343" t="s">
        <v>2363</v>
      </c>
      <c r="E6" s="343" t="s">
        <v>43</v>
      </c>
      <c r="F6" s="343" t="s">
        <v>171</v>
      </c>
      <c r="G6" s="343">
        <v>5</v>
      </c>
      <c r="H6" s="344">
        <v>19800</v>
      </c>
      <c r="I6" s="344">
        <v>20900</v>
      </c>
      <c r="J6" s="344">
        <v>21300</v>
      </c>
      <c r="K6" s="344">
        <v>21500</v>
      </c>
      <c r="L6" s="344">
        <v>3535.7142857142853</v>
      </c>
      <c r="M6" s="344">
        <v>3732.1428571428569</v>
      </c>
      <c r="N6" s="344">
        <v>3803.571428571428</v>
      </c>
      <c r="O6" s="344">
        <v>3839.2857142857138</v>
      </c>
      <c r="P6" s="343" t="s">
        <v>55</v>
      </c>
      <c r="Q6" s="344">
        <v>10</v>
      </c>
      <c r="R6" s="344" t="s">
        <v>685</v>
      </c>
      <c r="S6" s="345">
        <v>0.19700000000000001</v>
      </c>
      <c r="T6" s="343" t="s">
        <v>2362</v>
      </c>
      <c r="U6" s="343">
        <v>12</v>
      </c>
      <c r="V6" s="342">
        <v>2.024</v>
      </c>
      <c r="W6" s="342">
        <v>1.002</v>
      </c>
      <c r="X6" s="342">
        <v>3.5000000000000003E-2</v>
      </c>
      <c r="Y6" s="342">
        <f t="shared" si="0"/>
        <v>2.0280480000000001</v>
      </c>
      <c r="Z6" s="342" t="s">
        <v>198</v>
      </c>
      <c r="AA6" s="342" t="s">
        <v>170</v>
      </c>
      <c r="AB6" s="342">
        <v>22.5</v>
      </c>
      <c r="AC6" s="342" t="s">
        <v>218</v>
      </c>
      <c r="AD6" s="10"/>
      <c r="AE6" s="342">
        <v>0</v>
      </c>
      <c r="AF6">
        <v>14</v>
      </c>
      <c r="AJ6" s="72"/>
      <c r="AK6" s="72"/>
      <c r="AL6" s="72"/>
      <c r="AM6" s="72"/>
      <c r="AN6" s="72"/>
      <c r="AO6" s="72"/>
      <c r="AP6" s="73"/>
      <c r="AQ6" s="73"/>
      <c r="AR6" s="73"/>
      <c r="AS6" s="73"/>
      <c r="AT6" s="73"/>
      <c r="AU6" s="73"/>
      <c r="AV6" s="72"/>
      <c r="AW6" s="73"/>
      <c r="AX6" s="73"/>
      <c r="AY6" s="72"/>
      <c r="AZ6" s="72"/>
      <c r="BA6" s="72"/>
      <c r="BB6" s="74"/>
      <c r="BC6" s="74"/>
      <c r="BD6" s="74"/>
      <c r="BE6" s="74"/>
      <c r="BF6" s="74"/>
      <c r="BG6" s="74"/>
      <c r="BH6" s="74"/>
      <c r="BI6" s="74"/>
    </row>
    <row r="7" spans="1:61" x14ac:dyDescent="0.35">
      <c r="A7" s="342" t="s">
        <v>2370</v>
      </c>
      <c r="B7" s="343">
        <v>6</v>
      </c>
      <c r="C7" s="343">
        <v>15</v>
      </c>
      <c r="D7" s="343" t="s">
        <v>2363</v>
      </c>
      <c r="E7" s="343" t="s">
        <v>44</v>
      </c>
      <c r="F7" s="343" t="s">
        <v>171</v>
      </c>
      <c r="G7" s="343">
        <v>6</v>
      </c>
      <c r="H7" s="344">
        <v>21400</v>
      </c>
      <c r="I7" s="344">
        <v>22200</v>
      </c>
      <c r="J7" s="344">
        <v>23200</v>
      </c>
      <c r="K7" s="344">
        <v>23400</v>
      </c>
      <c r="L7" s="344">
        <v>3566.6666666666665</v>
      </c>
      <c r="M7" s="344">
        <v>3700</v>
      </c>
      <c r="N7" s="344">
        <v>3866.6666666666665</v>
      </c>
      <c r="O7" s="344">
        <v>3900</v>
      </c>
      <c r="P7" s="343" t="s">
        <v>55</v>
      </c>
      <c r="Q7" s="344">
        <v>10</v>
      </c>
      <c r="R7" s="344" t="s">
        <v>685</v>
      </c>
      <c r="S7" s="345">
        <v>0.19700000000000001</v>
      </c>
      <c r="T7" s="343" t="s">
        <v>2362</v>
      </c>
      <c r="U7" s="343">
        <v>12</v>
      </c>
      <c r="V7" s="342">
        <v>2.024</v>
      </c>
      <c r="W7" s="342">
        <v>1.002</v>
      </c>
      <c r="X7" s="342">
        <v>3.5000000000000003E-2</v>
      </c>
      <c r="Y7" s="342">
        <f t="shared" si="0"/>
        <v>2.0280480000000001</v>
      </c>
      <c r="Z7" s="342" t="s">
        <v>198</v>
      </c>
      <c r="AA7" s="342" t="s">
        <v>170</v>
      </c>
      <c r="AB7" s="342">
        <v>22.5</v>
      </c>
      <c r="AC7" s="342" t="s">
        <v>218</v>
      </c>
      <c r="AD7" s="10"/>
      <c r="AE7" s="346">
        <f>IFERROR(VLOOKUP(E7,ppoz!$A$2:$B$42,2,0),0)</f>
        <v>3500</v>
      </c>
      <c r="AF7">
        <v>15</v>
      </c>
      <c r="AJ7" s="72"/>
      <c r="AK7" s="72"/>
      <c r="AL7" s="72"/>
      <c r="AM7" s="72"/>
      <c r="AN7" s="72"/>
      <c r="AO7" s="72"/>
      <c r="AP7" s="73"/>
      <c r="AQ7" s="73"/>
      <c r="AR7" s="73"/>
      <c r="AS7" s="73"/>
      <c r="AT7" s="73"/>
      <c r="AU7" s="73"/>
      <c r="AV7" s="72"/>
      <c r="AW7" s="73"/>
      <c r="AX7" s="73"/>
      <c r="AY7" s="72"/>
      <c r="AZ7" s="72"/>
      <c r="BA7" s="72"/>
      <c r="BB7" s="74"/>
      <c r="BC7" s="74"/>
      <c r="BD7" s="74"/>
      <c r="BE7" s="74"/>
      <c r="BF7" s="74"/>
      <c r="BG7" s="74"/>
      <c r="BH7" s="74"/>
      <c r="BI7" s="74"/>
    </row>
    <row r="8" spans="1:61" x14ac:dyDescent="0.35">
      <c r="A8" s="342" t="s">
        <v>2371</v>
      </c>
      <c r="B8" s="343">
        <v>6.4</v>
      </c>
      <c r="C8" s="343">
        <v>16</v>
      </c>
      <c r="D8" s="343" t="s">
        <v>2363</v>
      </c>
      <c r="E8" s="343" t="s">
        <v>44</v>
      </c>
      <c r="F8" s="343" t="s">
        <v>171</v>
      </c>
      <c r="G8" s="343">
        <v>6</v>
      </c>
      <c r="H8" s="344">
        <v>22400</v>
      </c>
      <c r="I8" s="344">
        <v>23800</v>
      </c>
      <c r="J8" s="344">
        <v>24200</v>
      </c>
      <c r="K8" s="344">
        <v>24900</v>
      </c>
      <c r="L8" s="344">
        <v>3500</v>
      </c>
      <c r="M8" s="344">
        <v>3718.75</v>
      </c>
      <c r="N8" s="344">
        <v>3781.25</v>
      </c>
      <c r="O8" s="344">
        <v>3890.625</v>
      </c>
      <c r="P8" s="343" t="s">
        <v>55</v>
      </c>
      <c r="Q8" s="344">
        <v>10</v>
      </c>
      <c r="R8" s="344" t="s">
        <v>685</v>
      </c>
      <c r="S8" s="345">
        <v>0.19700000000000001</v>
      </c>
      <c r="T8" s="343" t="s">
        <v>2362</v>
      </c>
      <c r="U8" s="343">
        <v>12</v>
      </c>
      <c r="V8" s="342">
        <v>2.024</v>
      </c>
      <c r="W8" s="342">
        <v>1.002</v>
      </c>
      <c r="X8" s="342">
        <v>3.5000000000000003E-2</v>
      </c>
      <c r="Y8" s="342">
        <f t="shared" si="0"/>
        <v>2.0280480000000001</v>
      </c>
      <c r="Z8" s="342" t="s">
        <v>198</v>
      </c>
      <c r="AA8" s="342" t="s">
        <v>170</v>
      </c>
      <c r="AB8" s="342">
        <v>22.5</v>
      </c>
      <c r="AC8" s="342" t="s">
        <v>218</v>
      </c>
      <c r="AD8" s="10"/>
      <c r="AE8" s="346">
        <f>IFERROR(VLOOKUP(E8,ppoz!$A$2:$B$42,2,0),0)</f>
        <v>3500</v>
      </c>
      <c r="AF8">
        <v>16</v>
      </c>
      <c r="AJ8" s="72"/>
      <c r="AK8" s="72"/>
      <c r="AL8" s="72"/>
      <c r="AM8" s="72"/>
      <c r="AN8" s="72"/>
      <c r="AO8" s="72"/>
      <c r="AP8" s="73"/>
      <c r="AQ8" s="73"/>
      <c r="AR8" s="73"/>
      <c r="AS8" s="73"/>
      <c r="AT8" s="73"/>
      <c r="AU8" s="73"/>
      <c r="AV8" s="72"/>
      <c r="AW8" s="73"/>
      <c r="AX8" s="73"/>
      <c r="AY8" s="72"/>
      <c r="AZ8" s="72"/>
      <c r="BA8" s="72"/>
      <c r="BB8" s="74"/>
      <c r="BC8" s="74"/>
      <c r="BD8" s="74"/>
      <c r="BE8" s="74"/>
      <c r="BF8" s="74"/>
      <c r="BG8" s="74"/>
      <c r="BH8" s="74"/>
      <c r="BI8" s="74"/>
    </row>
    <row r="9" spans="1:61" x14ac:dyDescent="0.35">
      <c r="A9" s="342" t="s">
        <v>2372</v>
      </c>
      <c r="B9" s="343">
        <v>6.8000000000000007</v>
      </c>
      <c r="C9" s="343">
        <v>17</v>
      </c>
      <c r="D9" s="343" t="s">
        <v>2363</v>
      </c>
      <c r="E9" s="343" t="s">
        <v>44</v>
      </c>
      <c r="F9" s="343" t="s">
        <v>171</v>
      </c>
      <c r="G9" s="343">
        <v>6</v>
      </c>
      <c r="H9" s="344">
        <v>23200</v>
      </c>
      <c r="I9" s="344">
        <v>24400</v>
      </c>
      <c r="J9" s="344">
        <v>25000</v>
      </c>
      <c r="K9" s="344">
        <v>25500</v>
      </c>
      <c r="L9" s="344">
        <v>3411.7647058823527</v>
      </c>
      <c r="M9" s="344">
        <v>3588.2352941176468</v>
      </c>
      <c r="N9" s="344">
        <v>3676.4705882352937</v>
      </c>
      <c r="O9" s="344">
        <v>3749.9999999999995</v>
      </c>
      <c r="P9" s="343" t="s">
        <v>55</v>
      </c>
      <c r="Q9" s="344">
        <v>10</v>
      </c>
      <c r="R9" s="344" t="s">
        <v>685</v>
      </c>
      <c r="S9" s="345">
        <v>0.19700000000000001</v>
      </c>
      <c r="T9" s="343" t="s">
        <v>2362</v>
      </c>
      <c r="U9" s="343">
        <v>12</v>
      </c>
      <c r="V9" s="342">
        <v>2.024</v>
      </c>
      <c r="W9" s="342">
        <v>1.002</v>
      </c>
      <c r="X9" s="342">
        <v>3.5000000000000003E-2</v>
      </c>
      <c r="Y9" s="342">
        <f t="shared" si="0"/>
        <v>2.0280480000000001</v>
      </c>
      <c r="Z9" s="342" t="s">
        <v>198</v>
      </c>
      <c r="AA9" s="342" t="s">
        <v>170</v>
      </c>
      <c r="AB9" s="342">
        <v>22.5</v>
      </c>
      <c r="AC9" s="342" t="s">
        <v>218</v>
      </c>
      <c r="AD9" s="10"/>
      <c r="AE9" s="346">
        <f>IFERROR(VLOOKUP(E9,ppoz!$A$2:$B$42,2,0),0)</f>
        <v>3500</v>
      </c>
      <c r="AF9">
        <v>17</v>
      </c>
      <c r="AJ9" s="72"/>
      <c r="AK9" s="72"/>
      <c r="AL9" s="72"/>
      <c r="AM9" s="72"/>
      <c r="AN9" s="72"/>
      <c r="AO9" s="72"/>
      <c r="AP9" s="73"/>
      <c r="AQ9" s="73"/>
      <c r="AR9" s="73"/>
      <c r="AS9" s="73"/>
      <c r="AT9" s="73"/>
      <c r="AU9" s="73"/>
      <c r="AV9" s="72"/>
      <c r="AW9" s="73"/>
      <c r="AX9" s="73"/>
      <c r="AY9" s="72"/>
      <c r="AZ9" s="72"/>
      <c r="BA9" s="72"/>
      <c r="BB9" s="74"/>
      <c r="BC9" s="74"/>
      <c r="BD9" s="74"/>
      <c r="BE9" s="74"/>
      <c r="BF9" s="74"/>
      <c r="BG9" s="74"/>
      <c r="BH9" s="74"/>
      <c r="BI9" s="74"/>
    </row>
    <row r="10" spans="1:61" x14ac:dyDescent="0.35">
      <c r="A10" s="342" t="s">
        <v>2373</v>
      </c>
      <c r="B10" s="343">
        <v>7.2</v>
      </c>
      <c r="C10" s="343">
        <v>18</v>
      </c>
      <c r="D10" s="343" t="s">
        <v>2363</v>
      </c>
      <c r="E10" s="343" t="s">
        <v>173</v>
      </c>
      <c r="F10" s="343" t="s">
        <v>171</v>
      </c>
      <c r="G10" s="343">
        <v>7</v>
      </c>
      <c r="H10" s="344">
        <v>25500</v>
      </c>
      <c r="I10" s="344">
        <v>26600</v>
      </c>
      <c r="J10" s="344">
        <v>27200</v>
      </c>
      <c r="K10" s="344">
        <v>27700</v>
      </c>
      <c r="L10" s="344">
        <v>3541.6666666666665</v>
      </c>
      <c r="M10" s="344">
        <v>3694.4444444444443</v>
      </c>
      <c r="N10" s="344">
        <v>3777.7777777777778</v>
      </c>
      <c r="O10" s="344">
        <v>3847.2222222222222</v>
      </c>
      <c r="P10" s="343" t="s">
        <v>55</v>
      </c>
      <c r="Q10" s="344">
        <v>10</v>
      </c>
      <c r="R10" s="344" t="s">
        <v>685</v>
      </c>
      <c r="S10" s="345">
        <v>0.19700000000000001</v>
      </c>
      <c r="T10" s="343" t="s">
        <v>2362</v>
      </c>
      <c r="U10" s="343">
        <v>12</v>
      </c>
      <c r="V10" s="342">
        <v>2.024</v>
      </c>
      <c r="W10" s="342">
        <v>1.002</v>
      </c>
      <c r="X10" s="342">
        <v>3.5000000000000003E-2</v>
      </c>
      <c r="Y10" s="342">
        <f t="shared" si="0"/>
        <v>2.0280480000000001</v>
      </c>
      <c r="Z10" s="342" t="s">
        <v>198</v>
      </c>
      <c r="AA10" s="342" t="s">
        <v>170</v>
      </c>
      <c r="AB10" s="342">
        <v>22.5</v>
      </c>
      <c r="AC10" s="342" t="s">
        <v>218</v>
      </c>
      <c r="AD10" s="10"/>
      <c r="AE10" s="346">
        <f>IFERROR(VLOOKUP(E10,ppoz!$A$2:$B$42,2,0),0)</f>
        <v>3500</v>
      </c>
      <c r="AF10">
        <v>18</v>
      </c>
      <c r="AJ10" s="72"/>
      <c r="AK10" s="72"/>
      <c r="AL10" s="72"/>
      <c r="AM10" s="72"/>
      <c r="AN10" s="72"/>
      <c r="AO10" s="72"/>
      <c r="AP10" s="73"/>
      <c r="AQ10" s="73"/>
      <c r="AR10" s="73"/>
      <c r="AS10" s="73"/>
      <c r="AT10" s="73"/>
      <c r="AU10" s="73"/>
      <c r="AV10" s="72"/>
      <c r="AW10" s="73"/>
      <c r="AX10" s="73"/>
      <c r="AY10" s="72"/>
      <c r="AZ10" s="72"/>
      <c r="BA10" s="72"/>
      <c r="BB10" s="74"/>
      <c r="BC10" s="74"/>
      <c r="BD10" s="74"/>
      <c r="BE10" s="74"/>
      <c r="BF10" s="74"/>
      <c r="BG10" s="74"/>
      <c r="BH10" s="74"/>
      <c r="BI10" s="74"/>
    </row>
    <row r="11" spans="1:61" x14ac:dyDescent="0.35">
      <c r="A11" s="342" t="s">
        <v>2374</v>
      </c>
      <c r="B11" s="343">
        <v>7.6000000000000005</v>
      </c>
      <c r="C11" s="343">
        <v>19</v>
      </c>
      <c r="D11" s="343" t="s">
        <v>2363</v>
      </c>
      <c r="E11" s="343" t="s">
        <v>173</v>
      </c>
      <c r="F11" s="343" t="s">
        <v>171</v>
      </c>
      <c r="G11" s="343">
        <v>7</v>
      </c>
      <c r="H11" s="344">
        <v>26100</v>
      </c>
      <c r="I11" s="344">
        <v>27400</v>
      </c>
      <c r="J11" s="344">
        <v>28200</v>
      </c>
      <c r="K11" s="344">
        <v>28600</v>
      </c>
      <c r="L11" s="344">
        <v>3434.2105263157891</v>
      </c>
      <c r="M11" s="344">
        <v>3605.2631578947367</v>
      </c>
      <c r="N11" s="344">
        <v>3710.5263157894733</v>
      </c>
      <c r="O11" s="344">
        <v>3763.1578947368416</v>
      </c>
      <c r="P11" s="343" t="s">
        <v>55</v>
      </c>
      <c r="Q11" s="344">
        <v>10</v>
      </c>
      <c r="R11" s="344" t="s">
        <v>685</v>
      </c>
      <c r="S11" s="345">
        <v>0.19700000000000001</v>
      </c>
      <c r="T11" s="343" t="s">
        <v>2362</v>
      </c>
      <c r="U11" s="343">
        <v>12</v>
      </c>
      <c r="V11" s="342">
        <v>2.024</v>
      </c>
      <c r="W11" s="342">
        <v>1.002</v>
      </c>
      <c r="X11" s="342">
        <v>3.5000000000000003E-2</v>
      </c>
      <c r="Y11" s="342">
        <f t="shared" si="0"/>
        <v>2.0280480000000001</v>
      </c>
      <c r="Z11" s="342" t="s">
        <v>198</v>
      </c>
      <c r="AA11" s="342" t="s">
        <v>170</v>
      </c>
      <c r="AB11" s="342">
        <v>22.5</v>
      </c>
      <c r="AC11" s="342" t="s">
        <v>218</v>
      </c>
      <c r="AD11" s="10"/>
      <c r="AE11" s="346">
        <f>IFERROR(VLOOKUP(E11,ppoz!$A$2:$B$42,2,0),0)</f>
        <v>3500</v>
      </c>
      <c r="AF11">
        <v>19</v>
      </c>
      <c r="AJ11" s="72"/>
      <c r="AK11" s="72"/>
      <c r="AL11" s="72"/>
      <c r="AM11" s="72"/>
      <c r="AN11" s="72"/>
      <c r="AO11" s="72"/>
      <c r="AP11" s="73"/>
      <c r="AQ11" s="73"/>
      <c r="AR11" s="73"/>
      <c r="AS11" s="73"/>
      <c r="AT11" s="73"/>
      <c r="AU11" s="73"/>
      <c r="AV11" s="72"/>
      <c r="AW11" s="73"/>
      <c r="AX11" s="73"/>
      <c r="AY11" s="72"/>
      <c r="AZ11" s="72"/>
      <c r="BA11" s="72"/>
      <c r="BB11" s="74"/>
      <c r="BC11" s="74"/>
      <c r="BD11" s="74"/>
      <c r="BE11" s="74"/>
      <c r="BF11" s="74"/>
      <c r="BG11" s="74"/>
      <c r="BH11" s="74"/>
      <c r="BI11" s="74"/>
    </row>
    <row r="12" spans="1:61" x14ac:dyDescent="0.35">
      <c r="A12" s="342" t="s">
        <v>2375</v>
      </c>
      <c r="B12" s="343">
        <v>8</v>
      </c>
      <c r="C12" s="343">
        <v>20</v>
      </c>
      <c r="D12" s="343" t="s">
        <v>2363</v>
      </c>
      <c r="E12" s="343" t="s">
        <v>45</v>
      </c>
      <c r="F12" s="343" t="s">
        <v>171</v>
      </c>
      <c r="G12" s="343">
        <v>8</v>
      </c>
      <c r="H12" s="344">
        <v>26700</v>
      </c>
      <c r="I12" s="344">
        <v>28100</v>
      </c>
      <c r="J12" s="344">
        <v>28900</v>
      </c>
      <c r="K12" s="344">
        <v>29200</v>
      </c>
      <c r="L12" s="344">
        <v>3337.5</v>
      </c>
      <c r="M12" s="344">
        <v>3512.5</v>
      </c>
      <c r="N12" s="344">
        <v>3612.5</v>
      </c>
      <c r="O12" s="344">
        <v>3650</v>
      </c>
      <c r="P12" s="343" t="s">
        <v>55</v>
      </c>
      <c r="Q12" s="344">
        <v>10</v>
      </c>
      <c r="R12" s="344" t="s">
        <v>685</v>
      </c>
      <c r="S12" s="345">
        <v>0.19700000000000001</v>
      </c>
      <c r="T12" s="343" t="s">
        <v>2362</v>
      </c>
      <c r="U12" s="343">
        <v>12</v>
      </c>
      <c r="V12" s="342">
        <v>2.024</v>
      </c>
      <c r="W12" s="342">
        <v>1.002</v>
      </c>
      <c r="X12" s="342">
        <v>3.5000000000000003E-2</v>
      </c>
      <c r="Y12" s="342">
        <f t="shared" si="0"/>
        <v>2.0280480000000001</v>
      </c>
      <c r="Z12" s="342" t="s">
        <v>198</v>
      </c>
      <c r="AA12" s="342" t="s">
        <v>170</v>
      </c>
      <c r="AB12" s="342">
        <v>22.5</v>
      </c>
      <c r="AC12" s="342" t="s">
        <v>218</v>
      </c>
      <c r="AD12" s="10"/>
      <c r="AE12" s="346">
        <f>IFERROR(VLOOKUP(E12,ppoz!$A$2:$B$42,2,0),0)</f>
        <v>3500</v>
      </c>
      <c r="AF12">
        <v>20</v>
      </c>
      <c r="AJ12" s="72"/>
      <c r="AK12" s="72"/>
      <c r="AL12" s="72"/>
      <c r="AM12" s="72"/>
      <c r="AN12" s="72"/>
      <c r="AO12" s="72"/>
      <c r="AP12" s="73"/>
      <c r="AQ12" s="73"/>
      <c r="AR12" s="73"/>
      <c r="AS12" s="73"/>
      <c r="AT12" s="73"/>
      <c r="AU12" s="73"/>
      <c r="AV12" s="72"/>
      <c r="AW12" s="73"/>
      <c r="AX12" s="73"/>
      <c r="AY12" s="72"/>
      <c r="AZ12" s="72"/>
      <c r="BA12" s="72"/>
      <c r="BB12" s="74"/>
      <c r="BC12" s="74"/>
      <c r="BD12" s="74"/>
      <c r="BE12" s="74"/>
      <c r="BF12" s="74"/>
      <c r="BG12" s="74"/>
      <c r="BH12" s="74"/>
      <c r="BI12" s="74"/>
    </row>
    <row r="13" spans="1:61" x14ac:dyDescent="0.35">
      <c r="A13" s="342" t="s">
        <v>2376</v>
      </c>
      <c r="B13" s="343">
        <v>8.4</v>
      </c>
      <c r="C13" s="343">
        <v>21</v>
      </c>
      <c r="D13" s="343" t="s">
        <v>2363</v>
      </c>
      <c r="E13" s="343" t="s">
        <v>45</v>
      </c>
      <c r="F13" s="343" t="s">
        <v>171</v>
      </c>
      <c r="G13" s="343">
        <v>8</v>
      </c>
      <c r="H13" s="344">
        <v>27800</v>
      </c>
      <c r="I13" s="344">
        <v>29100</v>
      </c>
      <c r="J13" s="344">
        <v>30700</v>
      </c>
      <c r="K13" s="344">
        <v>30300</v>
      </c>
      <c r="L13" s="344">
        <v>3309.5238095238092</v>
      </c>
      <c r="M13" s="344">
        <v>3464.2857142857142</v>
      </c>
      <c r="N13" s="344">
        <v>3654.7619047619046</v>
      </c>
      <c r="O13" s="344">
        <v>3607.1428571428569</v>
      </c>
      <c r="P13" s="343" t="s">
        <v>55</v>
      </c>
      <c r="Q13" s="344">
        <v>10</v>
      </c>
      <c r="R13" s="344" t="s">
        <v>685</v>
      </c>
      <c r="S13" s="345">
        <v>0.19700000000000001</v>
      </c>
      <c r="T13" s="343" t="s">
        <v>2362</v>
      </c>
      <c r="U13" s="343">
        <v>12</v>
      </c>
      <c r="V13" s="342">
        <v>2.024</v>
      </c>
      <c r="W13" s="342">
        <v>1.002</v>
      </c>
      <c r="X13" s="342">
        <v>3.5000000000000003E-2</v>
      </c>
      <c r="Y13" s="342">
        <f t="shared" si="0"/>
        <v>2.0280480000000001</v>
      </c>
      <c r="Z13" s="342" t="s">
        <v>198</v>
      </c>
      <c r="AA13" s="342" t="s">
        <v>170</v>
      </c>
      <c r="AB13" s="342">
        <v>22.5</v>
      </c>
      <c r="AC13" s="342" t="s">
        <v>218</v>
      </c>
      <c r="AD13" s="10"/>
      <c r="AE13" s="346">
        <f>IFERROR(VLOOKUP(E13,ppoz!$A$2:$B$42,2,0),0)</f>
        <v>3500</v>
      </c>
      <c r="AF13">
        <v>21</v>
      </c>
      <c r="AJ13" s="72"/>
      <c r="AK13" s="72"/>
      <c r="AL13" s="72"/>
      <c r="AM13" s="72"/>
      <c r="AN13" s="72"/>
      <c r="AO13" s="72"/>
      <c r="AP13" s="73"/>
      <c r="AQ13" s="73"/>
      <c r="AR13" s="73"/>
      <c r="AS13" s="73"/>
      <c r="AT13" s="73"/>
      <c r="AU13" s="73"/>
      <c r="AV13" s="72"/>
      <c r="AW13" s="73"/>
      <c r="AX13" s="73"/>
      <c r="AY13" s="72"/>
      <c r="AZ13" s="72"/>
      <c r="BA13" s="72"/>
      <c r="BB13" s="74"/>
      <c r="BC13" s="74"/>
      <c r="BD13" s="74"/>
      <c r="BE13" s="74"/>
      <c r="BF13" s="74"/>
      <c r="BG13" s="74"/>
      <c r="BH13" s="74"/>
      <c r="BI13" s="74"/>
    </row>
    <row r="14" spans="1:61" x14ac:dyDescent="0.35">
      <c r="A14" s="342" t="s">
        <v>2377</v>
      </c>
      <c r="B14" s="343">
        <v>8.8000000000000007</v>
      </c>
      <c r="C14" s="343">
        <v>22</v>
      </c>
      <c r="D14" s="343" t="s">
        <v>2363</v>
      </c>
      <c r="E14" s="343" t="s">
        <v>45</v>
      </c>
      <c r="F14" s="343" t="s">
        <v>171</v>
      </c>
      <c r="G14" s="343">
        <v>8</v>
      </c>
      <c r="H14" s="344">
        <v>28900</v>
      </c>
      <c r="I14" s="344">
        <v>30100</v>
      </c>
      <c r="J14" s="344">
        <v>31600</v>
      </c>
      <c r="K14" s="344">
        <v>31200</v>
      </c>
      <c r="L14" s="344">
        <v>3284.090909090909</v>
      </c>
      <c r="M14" s="344">
        <v>3420.454545454545</v>
      </c>
      <c r="N14" s="344">
        <v>3590.9090909090905</v>
      </c>
      <c r="O14" s="344">
        <v>3545.454545454545</v>
      </c>
      <c r="P14" s="343" t="s">
        <v>55</v>
      </c>
      <c r="Q14" s="344">
        <v>10</v>
      </c>
      <c r="R14" s="344" t="s">
        <v>685</v>
      </c>
      <c r="S14" s="345">
        <v>0.19700000000000001</v>
      </c>
      <c r="T14" s="343" t="s">
        <v>2362</v>
      </c>
      <c r="U14" s="343">
        <v>12</v>
      </c>
      <c r="V14" s="342">
        <v>2.024</v>
      </c>
      <c r="W14" s="342">
        <v>1.002</v>
      </c>
      <c r="X14" s="342">
        <v>3.5000000000000003E-2</v>
      </c>
      <c r="Y14" s="342">
        <f t="shared" si="0"/>
        <v>2.0280480000000001</v>
      </c>
      <c r="Z14" s="342" t="s">
        <v>198</v>
      </c>
      <c r="AA14" s="342" t="s">
        <v>170</v>
      </c>
      <c r="AB14" s="342">
        <v>22.5</v>
      </c>
      <c r="AC14" s="342" t="s">
        <v>218</v>
      </c>
      <c r="AD14" s="10"/>
      <c r="AE14" s="346">
        <f>IFERROR(VLOOKUP(E14,ppoz!$A$2:$B$42,2,0),0)</f>
        <v>3500</v>
      </c>
      <c r="AF14">
        <v>22</v>
      </c>
      <c r="AJ14" s="72"/>
      <c r="AK14" s="72"/>
      <c r="AL14" s="72"/>
      <c r="AM14" s="72"/>
      <c r="AN14" s="72"/>
      <c r="AO14" s="72"/>
      <c r="AP14" s="73"/>
      <c r="AQ14" s="73"/>
      <c r="AR14" s="73"/>
      <c r="AS14" s="73"/>
      <c r="AT14" s="73"/>
      <c r="AU14" s="73"/>
      <c r="AV14" s="72"/>
      <c r="AW14" s="73"/>
      <c r="AX14" s="73"/>
      <c r="AY14" s="72"/>
      <c r="AZ14" s="72"/>
      <c r="BA14" s="72"/>
      <c r="BB14" s="74"/>
      <c r="BC14" s="74"/>
      <c r="BD14" s="74"/>
      <c r="BE14" s="74"/>
      <c r="BF14" s="74"/>
      <c r="BG14" s="74"/>
      <c r="BH14" s="74"/>
      <c r="BI14" s="74"/>
    </row>
    <row r="15" spans="1:61" x14ac:dyDescent="0.35">
      <c r="A15" s="342" t="s">
        <v>2378</v>
      </c>
      <c r="B15" s="343">
        <v>9.2000000000000011</v>
      </c>
      <c r="C15" s="343">
        <v>23</v>
      </c>
      <c r="D15" s="343" t="s">
        <v>2363</v>
      </c>
      <c r="E15" s="343" t="s">
        <v>174</v>
      </c>
      <c r="F15" s="343" t="s">
        <v>171</v>
      </c>
      <c r="G15" s="343">
        <v>9</v>
      </c>
      <c r="H15" s="344">
        <v>30500</v>
      </c>
      <c r="I15" s="344">
        <v>32000</v>
      </c>
      <c r="J15" s="344">
        <v>33300</v>
      </c>
      <c r="K15" s="344">
        <v>33200</v>
      </c>
      <c r="L15" s="344">
        <v>3315.2173913043475</v>
      </c>
      <c r="M15" s="344">
        <v>3478.260869565217</v>
      </c>
      <c r="N15" s="344">
        <v>3619.565217391304</v>
      </c>
      <c r="O15" s="344">
        <v>3608.6956521739125</v>
      </c>
      <c r="P15" s="343" t="s">
        <v>55</v>
      </c>
      <c r="Q15" s="344">
        <v>10</v>
      </c>
      <c r="R15" s="344" t="s">
        <v>685</v>
      </c>
      <c r="S15" s="345">
        <v>0.19700000000000001</v>
      </c>
      <c r="T15" s="343" t="s">
        <v>2362</v>
      </c>
      <c r="U15" s="343">
        <v>12</v>
      </c>
      <c r="V15" s="342">
        <v>2.024</v>
      </c>
      <c r="W15" s="342">
        <v>1.002</v>
      </c>
      <c r="X15" s="342">
        <v>3.5000000000000003E-2</v>
      </c>
      <c r="Y15" s="342">
        <f t="shared" si="0"/>
        <v>2.0280480000000001</v>
      </c>
      <c r="Z15" s="342" t="s">
        <v>198</v>
      </c>
      <c r="AA15" s="342" t="s">
        <v>170</v>
      </c>
      <c r="AB15" s="342">
        <v>22.5</v>
      </c>
      <c r="AC15" s="342" t="s">
        <v>218</v>
      </c>
      <c r="AD15" s="10"/>
      <c r="AE15" s="346">
        <f>IFERROR(VLOOKUP(E15,ppoz!$A$2:$B$42,2,0),0)</f>
        <v>3500</v>
      </c>
      <c r="AF15">
        <v>23</v>
      </c>
      <c r="AJ15" s="72"/>
      <c r="AK15" s="72"/>
      <c r="AL15" s="72"/>
      <c r="AM15" s="72"/>
      <c r="AN15" s="72"/>
      <c r="AO15" s="72"/>
      <c r="AP15" s="73"/>
      <c r="AQ15" s="73"/>
      <c r="AR15" s="73"/>
      <c r="AS15" s="73"/>
      <c r="AT15" s="73"/>
      <c r="AU15" s="73"/>
      <c r="AV15" s="72"/>
      <c r="AW15" s="73"/>
      <c r="AX15" s="73"/>
      <c r="AY15" s="72"/>
      <c r="AZ15" s="72"/>
      <c r="BA15" s="72"/>
      <c r="BB15" s="74"/>
      <c r="BC15" s="74"/>
      <c r="BD15" s="74"/>
      <c r="BE15" s="74"/>
      <c r="BF15" s="74"/>
      <c r="BG15" s="74"/>
      <c r="BH15" s="74"/>
      <c r="BI15" s="74"/>
    </row>
    <row r="16" spans="1:61" x14ac:dyDescent="0.35">
      <c r="A16" s="342" t="s">
        <v>2379</v>
      </c>
      <c r="B16" s="343">
        <v>9.6000000000000014</v>
      </c>
      <c r="C16" s="343">
        <v>24</v>
      </c>
      <c r="D16" s="343" t="s">
        <v>2363</v>
      </c>
      <c r="E16" s="343" t="s">
        <v>174</v>
      </c>
      <c r="F16" s="343" t="s">
        <v>171</v>
      </c>
      <c r="G16" s="343">
        <v>9</v>
      </c>
      <c r="H16" s="344">
        <v>30800</v>
      </c>
      <c r="I16" s="344">
        <v>32400</v>
      </c>
      <c r="J16" s="344">
        <v>33900</v>
      </c>
      <c r="K16" s="344">
        <v>33600</v>
      </c>
      <c r="L16" s="344">
        <v>3208.333333333333</v>
      </c>
      <c r="M16" s="344">
        <v>3374.9999999999995</v>
      </c>
      <c r="N16" s="344">
        <v>3531.2499999999995</v>
      </c>
      <c r="O16" s="344">
        <v>3499.9999999999995</v>
      </c>
      <c r="P16" s="343" t="s">
        <v>55</v>
      </c>
      <c r="Q16" s="344">
        <v>10</v>
      </c>
      <c r="R16" s="344" t="s">
        <v>685</v>
      </c>
      <c r="S16" s="345">
        <v>0.19700000000000001</v>
      </c>
      <c r="T16" s="343" t="s">
        <v>2362</v>
      </c>
      <c r="U16" s="343">
        <v>12</v>
      </c>
      <c r="V16" s="342">
        <v>2.024</v>
      </c>
      <c r="W16" s="342">
        <v>1.002</v>
      </c>
      <c r="X16" s="342">
        <v>3.5000000000000003E-2</v>
      </c>
      <c r="Y16" s="342">
        <f t="shared" si="0"/>
        <v>2.0280480000000001</v>
      </c>
      <c r="Z16" s="342" t="s">
        <v>198</v>
      </c>
      <c r="AA16" s="342" t="s">
        <v>170</v>
      </c>
      <c r="AB16" s="342">
        <v>22.5</v>
      </c>
      <c r="AC16" s="342" t="s">
        <v>218</v>
      </c>
      <c r="AD16" s="10"/>
      <c r="AE16" s="346">
        <f>IFERROR(VLOOKUP(E16,ppoz!$A$2:$B$42,2,0),0)</f>
        <v>3500</v>
      </c>
      <c r="AF16">
        <v>24</v>
      </c>
      <c r="AJ16" s="72"/>
      <c r="AK16" s="72"/>
      <c r="AL16" s="72"/>
      <c r="AM16" s="72"/>
      <c r="AN16" s="72"/>
      <c r="AO16" s="72"/>
      <c r="AP16" s="73"/>
      <c r="AQ16" s="73"/>
      <c r="AR16" s="73"/>
      <c r="AS16" s="73"/>
      <c r="AT16" s="73"/>
      <c r="AU16" s="73"/>
      <c r="AV16" s="72"/>
      <c r="AW16" s="73"/>
      <c r="AX16" s="73"/>
      <c r="AY16" s="72"/>
      <c r="AZ16" s="72"/>
      <c r="BA16" s="72"/>
      <c r="BB16" s="74"/>
      <c r="BC16" s="74"/>
      <c r="BD16" s="74"/>
      <c r="BE16" s="74"/>
      <c r="BF16" s="74"/>
      <c r="BG16" s="74"/>
      <c r="BH16" s="74"/>
      <c r="BI16" s="74"/>
    </row>
    <row r="17" spans="1:61" x14ac:dyDescent="0.35">
      <c r="A17" s="342" t="s">
        <v>2380</v>
      </c>
      <c r="B17" s="343">
        <v>10</v>
      </c>
      <c r="C17" s="343">
        <v>25</v>
      </c>
      <c r="D17" s="343" t="s">
        <v>2363</v>
      </c>
      <c r="E17" s="343" t="s">
        <v>46</v>
      </c>
      <c r="F17" s="343" t="s">
        <v>171</v>
      </c>
      <c r="G17" s="343">
        <v>10</v>
      </c>
      <c r="H17" s="344">
        <v>31600</v>
      </c>
      <c r="I17" s="344">
        <v>33200</v>
      </c>
      <c r="J17" s="344">
        <v>34700</v>
      </c>
      <c r="K17" s="344">
        <v>34900</v>
      </c>
      <c r="L17" s="344">
        <v>3160</v>
      </c>
      <c r="M17" s="344">
        <v>3320</v>
      </c>
      <c r="N17" s="344">
        <v>3470</v>
      </c>
      <c r="O17" s="344">
        <v>3490</v>
      </c>
      <c r="P17" s="343" t="s">
        <v>55</v>
      </c>
      <c r="Q17" s="344">
        <v>10</v>
      </c>
      <c r="R17" s="344" t="s">
        <v>685</v>
      </c>
      <c r="S17" s="345">
        <v>0.19700000000000001</v>
      </c>
      <c r="T17" s="343" t="s">
        <v>2362</v>
      </c>
      <c r="U17" s="343">
        <v>12</v>
      </c>
      <c r="V17" s="342">
        <v>2.024</v>
      </c>
      <c r="W17" s="342">
        <v>1.002</v>
      </c>
      <c r="X17" s="342">
        <v>3.5000000000000003E-2</v>
      </c>
      <c r="Y17" s="342">
        <f t="shared" si="0"/>
        <v>2.0280480000000001</v>
      </c>
      <c r="Z17" s="342" t="s">
        <v>198</v>
      </c>
      <c r="AA17" s="342" t="s">
        <v>170</v>
      </c>
      <c r="AB17" s="342">
        <v>22.5</v>
      </c>
      <c r="AC17" s="342" t="s">
        <v>218</v>
      </c>
      <c r="AD17" s="10"/>
      <c r="AE17" s="346">
        <f>IFERROR(VLOOKUP(E17,ppoz!$A$2:$B$42,2,0),0)</f>
        <v>3500</v>
      </c>
      <c r="AF17">
        <v>25</v>
      </c>
      <c r="AJ17" s="72"/>
      <c r="AK17" s="72"/>
      <c r="AL17" s="72"/>
      <c r="AM17" s="72"/>
      <c r="AN17" s="72"/>
      <c r="AO17" s="72"/>
      <c r="AP17" s="73"/>
      <c r="AQ17" s="73"/>
      <c r="AR17" s="73"/>
      <c r="AS17" s="73"/>
      <c r="AT17" s="73"/>
      <c r="AU17" s="73"/>
      <c r="AV17" s="72"/>
      <c r="AW17" s="73"/>
      <c r="AX17" s="73"/>
      <c r="AY17" s="72"/>
      <c r="AZ17" s="72"/>
      <c r="BA17" s="72"/>
      <c r="BB17" s="74"/>
      <c r="BC17" s="74"/>
      <c r="BD17" s="74"/>
      <c r="BE17" s="74"/>
      <c r="BF17" s="74"/>
      <c r="BG17" s="74"/>
      <c r="BH17" s="74"/>
      <c r="BI17" s="74"/>
    </row>
    <row r="18" spans="1:61" x14ac:dyDescent="0.35">
      <c r="A18" s="342" t="s">
        <v>2381</v>
      </c>
      <c r="B18" s="343">
        <v>10.4</v>
      </c>
      <c r="C18" s="343">
        <v>26</v>
      </c>
      <c r="D18" s="343" t="s">
        <v>2363</v>
      </c>
      <c r="E18" s="343" t="s">
        <v>46</v>
      </c>
      <c r="F18" s="343" t="s">
        <v>171</v>
      </c>
      <c r="G18" s="343">
        <v>10</v>
      </c>
      <c r="H18" s="344">
        <v>32300</v>
      </c>
      <c r="I18" s="344">
        <v>33700</v>
      </c>
      <c r="J18" s="344">
        <v>35100</v>
      </c>
      <c r="K18" s="344">
        <v>35400</v>
      </c>
      <c r="L18" s="344">
        <v>3105.7692307692305</v>
      </c>
      <c r="M18" s="344">
        <v>3240.3846153846152</v>
      </c>
      <c r="N18" s="344">
        <v>3375</v>
      </c>
      <c r="O18" s="344">
        <v>3403.8461538461538</v>
      </c>
      <c r="P18" s="343" t="s">
        <v>55</v>
      </c>
      <c r="Q18" s="344">
        <v>10</v>
      </c>
      <c r="R18" s="344" t="s">
        <v>685</v>
      </c>
      <c r="S18" s="345">
        <v>0.19700000000000001</v>
      </c>
      <c r="T18" s="343" t="s">
        <v>2362</v>
      </c>
      <c r="U18" s="343">
        <v>12</v>
      </c>
      <c r="V18" s="342">
        <v>2.024</v>
      </c>
      <c r="W18" s="342">
        <v>1.002</v>
      </c>
      <c r="X18" s="342">
        <v>3.5000000000000003E-2</v>
      </c>
      <c r="Y18" s="342">
        <f t="shared" si="0"/>
        <v>2.0280480000000001</v>
      </c>
      <c r="Z18" s="342" t="s">
        <v>198</v>
      </c>
      <c r="AA18" s="342" t="s">
        <v>170</v>
      </c>
      <c r="AB18" s="342">
        <v>22.5</v>
      </c>
      <c r="AC18" s="342" t="s">
        <v>218</v>
      </c>
      <c r="AD18" s="10"/>
      <c r="AE18" s="346">
        <f>IFERROR(VLOOKUP(E18,ppoz!$A$2:$B$42,2,0),0)</f>
        <v>3500</v>
      </c>
      <c r="AF18">
        <v>26</v>
      </c>
      <c r="AJ18" s="72"/>
      <c r="AK18" s="72"/>
      <c r="AL18" s="72"/>
      <c r="AM18" s="72"/>
      <c r="AN18" s="72"/>
      <c r="AO18" s="72"/>
      <c r="AP18" s="73"/>
      <c r="AQ18" s="73"/>
      <c r="AR18" s="73"/>
      <c r="AS18" s="73"/>
      <c r="AT18" s="73"/>
      <c r="AU18" s="73"/>
      <c r="AV18" s="72"/>
      <c r="AW18" s="73"/>
      <c r="AX18" s="73"/>
      <c r="AY18" s="72"/>
      <c r="AZ18" s="72"/>
      <c r="BA18" s="72"/>
      <c r="BB18" s="74"/>
      <c r="BC18" s="74"/>
      <c r="BD18" s="74"/>
      <c r="BE18" s="74"/>
      <c r="BF18" s="74"/>
      <c r="BG18" s="74"/>
      <c r="BH18" s="74"/>
      <c r="BI18" s="74"/>
    </row>
    <row r="19" spans="1:61" x14ac:dyDescent="0.35">
      <c r="A19" s="342" t="s">
        <v>2382</v>
      </c>
      <c r="B19" s="343">
        <v>10.8</v>
      </c>
      <c r="C19" s="343">
        <v>27</v>
      </c>
      <c r="D19" s="343" t="s">
        <v>2363</v>
      </c>
      <c r="E19" s="343" t="s">
        <v>46</v>
      </c>
      <c r="F19" s="343" t="s">
        <v>171</v>
      </c>
      <c r="G19" s="343">
        <v>10</v>
      </c>
      <c r="H19" s="344">
        <v>32900</v>
      </c>
      <c r="I19" s="344">
        <v>34500</v>
      </c>
      <c r="J19" s="344">
        <v>35600</v>
      </c>
      <c r="K19" s="344">
        <v>36300</v>
      </c>
      <c r="L19" s="344">
        <v>3046.2962962962961</v>
      </c>
      <c r="M19" s="344">
        <v>3194.4444444444443</v>
      </c>
      <c r="N19" s="344">
        <v>3296.2962962962961</v>
      </c>
      <c r="O19" s="344">
        <v>3361.1111111111109</v>
      </c>
      <c r="P19" s="343" t="s">
        <v>55</v>
      </c>
      <c r="Q19" s="344">
        <v>10</v>
      </c>
      <c r="R19" s="344" t="s">
        <v>685</v>
      </c>
      <c r="S19" s="345">
        <v>0.19700000000000001</v>
      </c>
      <c r="T19" s="343" t="s">
        <v>2362</v>
      </c>
      <c r="U19" s="343">
        <v>12</v>
      </c>
      <c r="V19" s="342">
        <v>2.024</v>
      </c>
      <c r="W19" s="342">
        <v>1.002</v>
      </c>
      <c r="X19" s="342">
        <v>3.5000000000000003E-2</v>
      </c>
      <c r="Y19" s="342">
        <f t="shared" si="0"/>
        <v>2.0280480000000001</v>
      </c>
      <c r="Z19" s="342" t="s">
        <v>198</v>
      </c>
      <c r="AA19" s="342" t="s">
        <v>170</v>
      </c>
      <c r="AB19" s="342">
        <v>22.5</v>
      </c>
      <c r="AC19" s="342" t="s">
        <v>218</v>
      </c>
      <c r="AD19" s="10"/>
      <c r="AE19" s="346">
        <f>IFERROR(VLOOKUP(E19,ppoz!$A$2:$B$42,2,0),0)</f>
        <v>3500</v>
      </c>
      <c r="AF19">
        <v>27</v>
      </c>
      <c r="AJ19" s="72"/>
      <c r="AK19" s="72"/>
      <c r="AL19" s="72"/>
      <c r="AM19" s="72"/>
      <c r="AN19" s="72"/>
      <c r="AO19" s="72"/>
      <c r="AP19" s="73"/>
      <c r="AQ19" s="73"/>
      <c r="AR19" s="73"/>
      <c r="AS19" s="73"/>
      <c r="AT19" s="73"/>
      <c r="AU19" s="73"/>
      <c r="AV19" s="72"/>
      <c r="AW19" s="73"/>
      <c r="AX19" s="73"/>
      <c r="AY19" s="72"/>
      <c r="AZ19" s="72"/>
      <c r="BA19" s="72"/>
      <c r="BB19" s="74"/>
      <c r="BC19" s="74"/>
      <c r="BD19" s="74"/>
      <c r="BE19" s="74"/>
      <c r="BF19" s="74"/>
      <c r="BG19" s="74"/>
      <c r="BH19" s="74"/>
      <c r="BI19" s="74"/>
    </row>
    <row r="20" spans="1:61" x14ac:dyDescent="0.35">
      <c r="A20" s="342" t="s">
        <v>2383</v>
      </c>
      <c r="B20" s="343">
        <v>11.200000000000001</v>
      </c>
      <c r="C20" s="343">
        <v>28</v>
      </c>
      <c r="D20" s="343" t="s">
        <v>2363</v>
      </c>
      <c r="E20" s="343" t="s">
        <v>46</v>
      </c>
      <c r="F20" s="343" t="s">
        <v>171</v>
      </c>
      <c r="G20" s="343">
        <v>10</v>
      </c>
      <c r="H20" s="344">
        <v>33800</v>
      </c>
      <c r="I20" s="344">
        <v>35700</v>
      </c>
      <c r="J20" s="344">
        <v>37000</v>
      </c>
      <c r="K20" s="344">
        <v>37400</v>
      </c>
      <c r="L20" s="344">
        <v>3017.8571428571427</v>
      </c>
      <c r="M20" s="344">
        <v>3187.4999999999995</v>
      </c>
      <c r="N20" s="344">
        <v>3303.5714285714284</v>
      </c>
      <c r="O20" s="344">
        <v>3339.2857142857138</v>
      </c>
      <c r="P20" s="343" t="s">
        <v>55</v>
      </c>
      <c r="Q20" s="344">
        <v>10</v>
      </c>
      <c r="R20" s="344" t="s">
        <v>685</v>
      </c>
      <c r="S20" s="345">
        <v>0.19700000000000001</v>
      </c>
      <c r="T20" s="343" t="s">
        <v>2362</v>
      </c>
      <c r="U20" s="343">
        <v>12</v>
      </c>
      <c r="V20" s="342">
        <v>2.024</v>
      </c>
      <c r="W20" s="342">
        <v>1.002</v>
      </c>
      <c r="X20" s="342">
        <v>3.5000000000000003E-2</v>
      </c>
      <c r="Y20" s="342">
        <f t="shared" si="0"/>
        <v>2.0280480000000001</v>
      </c>
      <c r="Z20" s="342" t="s">
        <v>198</v>
      </c>
      <c r="AA20" s="342" t="s">
        <v>170</v>
      </c>
      <c r="AB20" s="342">
        <v>22.5</v>
      </c>
      <c r="AC20" s="342" t="s">
        <v>218</v>
      </c>
      <c r="AD20" s="10"/>
      <c r="AE20" s="346">
        <f>IFERROR(VLOOKUP(E20,ppoz!$A$2:$B$42,2,0),0)</f>
        <v>3500</v>
      </c>
      <c r="AF20">
        <v>28</v>
      </c>
      <c r="AJ20" s="72"/>
      <c r="AK20" s="72"/>
      <c r="AL20" s="72"/>
      <c r="AM20" s="72"/>
      <c r="AN20" s="72"/>
      <c r="AO20" s="72"/>
      <c r="AP20" s="73"/>
      <c r="AQ20" s="73"/>
      <c r="AR20" s="73"/>
      <c r="AS20" s="73"/>
      <c r="AT20" s="73"/>
      <c r="AU20" s="73"/>
      <c r="AV20" s="72"/>
      <c r="AW20" s="73"/>
      <c r="AX20" s="73"/>
      <c r="AY20" s="72"/>
      <c r="AZ20" s="72"/>
      <c r="BA20" s="72"/>
      <c r="BB20" s="74"/>
      <c r="BC20" s="74"/>
      <c r="BD20" s="74"/>
      <c r="BE20" s="74"/>
      <c r="BF20" s="74"/>
      <c r="BG20" s="74"/>
      <c r="BH20" s="74"/>
      <c r="BI20" s="74"/>
    </row>
    <row r="21" spans="1:61" x14ac:dyDescent="0.35">
      <c r="A21" s="342" t="s">
        <v>2384</v>
      </c>
      <c r="B21" s="343">
        <v>11.600000000000001</v>
      </c>
      <c r="C21" s="343">
        <v>29</v>
      </c>
      <c r="D21" s="343" t="s">
        <v>2363</v>
      </c>
      <c r="E21" s="343" t="s">
        <v>46</v>
      </c>
      <c r="F21" s="343" t="s">
        <v>171</v>
      </c>
      <c r="G21" s="343">
        <v>10</v>
      </c>
      <c r="H21" s="344">
        <v>34500</v>
      </c>
      <c r="I21" s="344">
        <v>36400</v>
      </c>
      <c r="J21" s="344">
        <v>38000</v>
      </c>
      <c r="K21" s="344">
        <v>38100</v>
      </c>
      <c r="L21" s="344">
        <v>2974.1379310344823</v>
      </c>
      <c r="M21" s="344">
        <v>3137.9310344827582</v>
      </c>
      <c r="N21" s="344">
        <v>3275.8620689655168</v>
      </c>
      <c r="O21" s="344">
        <v>3284.4827586206893</v>
      </c>
      <c r="P21" s="343" t="s">
        <v>55</v>
      </c>
      <c r="Q21" s="344">
        <v>10</v>
      </c>
      <c r="R21" s="344" t="s">
        <v>685</v>
      </c>
      <c r="S21" s="345">
        <v>0.19700000000000001</v>
      </c>
      <c r="T21" s="343" t="s">
        <v>2362</v>
      </c>
      <c r="U21" s="343">
        <v>12</v>
      </c>
      <c r="V21" s="342">
        <v>2.024</v>
      </c>
      <c r="W21" s="342">
        <v>1.002</v>
      </c>
      <c r="X21" s="342">
        <v>3.5000000000000003E-2</v>
      </c>
      <c r="Y21" s="342">
        <f t="shared" si="0"/>
        <v>2.0280480000000001</v>
      </c>
      <c r="Z21" s="342" t="s">
        <v>198</v>
      </c>
      <c r="AA21" s="342" t="s">
        <v>170</v>
      </c>
      <c r="AB21" s="342">
        <v>22.5</v>
      </c>
      <c r="AC21" s="342" t="s">
        <v>218</v>
      </c>
      <c r="AD21" s="10"/>
      <c r="AE21" s="346">
        <f>IFERROR(VLOOKUP(E21,ppoz!$A$2:$B$42,2,0),0)</f>
        <v>3500</v>
      </c>
      <c r="AF21">
        <v>29</v>
      </c>
      <c r="AJ21" s="72"/>
      <c r="AK21" s="72"/>
      <c r="AL21" s="72"/>
      <c r="AM21" s="72"/>
      <c r="AN21" s="72"/>
      <c r="AO21" s="72"/>
      <c r="AP21" s="73"/>
      <c r="AQ21" s="73"/>
      <c r="AR21" s="73"/>
      <c r="AS21" s="73"/>
      <c r="AT21" s="73"/>
      <c r="AU21" s="73"/>
      <c r="AV21" s="72"/>
      <c r="AW21" s="73"/>
      <c r="AX21" s="73"/>
      <c r="AY21" s="72"/>
      <c r="AZ21" s="72"/>
      <c r="BA21" s="72"/>
      <c r="BB21" s="74"/>
      <c r="BC21" s="74"/>
      <c r="BD21" s="74"/>
      <c r="BE21" s="74"/>
      <c r="BF21" s="74"/>
      <c r="BG21" s="74"/>
      <c r="BH21" s="74"/>
      <c r="BI21" s="74"/>
    </row>
    <row r="22" spans="1:61" x14ac:dyDescent="0.35">
      <c r="A22" s="342" t="s">
        <v>2385</v>
      </c>
      <c r="B22" s="343">
        <v>12</v>
      </c>
      <c r="C22" s="343">
        <v>30</v>
      </c>
      <c r="D22" s="343" t="s">
        <v>2363</v>
      </c>
      <c r="E22" s="343" t="s">
        <v>175</v>
      </c>
      <c r="F22" s="343" t="s">
        <v>171</v>
      </c>
      <c r="G22" s="343">
        <v>12</v>
      </c>
      <c r="H22" s="344">
        <v>36600</v>
      </c>
      <c r="I22" s="344">
        <v>38500</v>
      </c>
      <c r="J22" s="344">
        <v>40300</v>
      </c>
      <c r="K22" s="344">
        <v>40200</v>
      </c>
      <c r="L22" s="344">
        <v>3050</v>
      </c>
      <c r="M22" s="344">
        <v>3208.3333333333335</v>
      </c>
      <c r="N22" s="344">
        <v>3358.3333333333335</v>
      </c>
      <c r="O22" s="344">
        <v>3350</v>
      </c>
      <c r="P22" s="343" t="s">
        <v>55</v>
      </c>
      <c r="Q22" s="344">
        <v>10</v>
      </c>
      <c r="R22" s="344" t="s">
        <v>685</v>
      </c>
      <c r="S22" s="345">
        <v>0.19700000000000001</v>
      </c>
      <c r="T22" s="343" t="s">
        <v>2362</v>
      </c>
      <c r="U22" s="343">
        <v>12</v>
      </c>
      <c r="V22" s="342">
        <v>2.024</v>
      </c>
      <c r="W22" s="342">
        <v>1.002</v>
      </c>
      <c r="X22" s="342">
        <v>3.5000000000000003E-2</v>
      </c>
      <c r="Y22" s="342">
        <f t="shared" si="0"/>
        <v>2.0280480000000001</v>
      </c>
      <c r="Z22" s="342" t="s">
        <v>198</v>
      </c>
      <c r="AA22" s="342" t="s">
        <v>170</v>
      </c>
      <c r="AB22" s="342">
        <v>22.5</v>
      </c>
      <c r="AC22" s="342" t="s">
        <v>218</v>
      </c>
      <c r="AD22" s="10"/>
      <c r="AE22" s="346">
        <f>IFERROR(VLOOKUP(E22,ppoz!$A$2:$B$42,2,0),0)</f>
        <v>3500</v>
      </c>
      <c r="AF22">
        <v>30</v>
      </c>
      <c r="AJ22" s="72"/>
      <c r="AK22" s="72"/>
      <c r="AL22" s="72"/>
      <c r="AM22" s="72"/>
      <c r="AN22" s="72"/>
      <c r="AO22" s="72"/>
      <c r="AP22" s="73"/>
      <c r="AQ22" s="73"/>
      <c r="AR22" s="73"/>
      <c r="AS22" s="73"/>
      <c r="AT22" s="73"/>
      <c r="AU22" s="73"/>
      <c r="AV22" s="72"/>
      <c r="AW22" s="73"/>
      <c r="AX22" s="73"/>
      <c r="AY22" s="72"/>
      <c r="AZ22" s="72"/>
      <c r="BA22" s="72"/>
      <c r="BB22" s="74"/>
      <c r="BC22" s="74"/>
      <c r="BD22" s="74"/>
      <c r="BE22" s="74"/>
      <c r="BF22" s="74"/>
      <c r="BG22" s="74"/>
      <c r="BH22" s="74"/>
      <c r="BI22" s="74"/>
    </row>
    <row r="23" spans="1:61" x14ac:dyDescent="0.35">
      <c r="A23" s="342" t="s">
        <v>2386</v>
      </c>
      <c r="B23" s="343">
        <v>12.4</v>
      </c>
      <c r="C23" s="343">
        <v>31</v>
      </c>
      <c r="D23" s="343" t="s">
        <v>2363</v>
      </c>
      <c r="E23" s="343" t="s">
        <v>175</v>
      </c>
      <c r="F23" s="343" t="s">
        <v>171</v>
      </c>
      <c r="G23" s="343">
        <v>12</v>
      </c>
      <c r="H23" s="344">
        <v>37700</v>
      </c>
      <c r="I23" s="344">
        <v>39600</v>
      </c>
      <c r="J23" s="344">
        <v>41300</v>
      </c>
      <c r="K23" s="344">
        <v>41400</v>
      </c>
      <c r="L23" s="344">
        <v>3040.322580645161</v>
      </c>
      <c r="M23" s="344">
        <v>3193.5483870967741</v>
      </c>
      <c r="N23" s="344">
        <v>3330.6451612903224</v>
      </c>
      <c r="O23" s="344">
        <v>3338.7096774193546</v>
      </c>
      <c r="P23" s="343" t="s">
        <v>55</v>
      </c>
      <c r="Q23" s="344">
        <v>10</v>
      </c>
      <c r="R23" s="344" t="s">
        <v>685</v>
      </c>
      <c r="S23" s="345">
        <v>0.19700000000000001</v>
      </c>
      <c r="T23" s="343" t="s">
        <v>2362</v>
      </c>
      <c r="U23" s="343">
        <v>12</v>
      </c>
      <c r="V23" s="342">
        <v>2.024</v>
      </c>
      <c r="W23" s="342">
        <v>1.002</v>
      </c>
      <c r="X23" s="342">
        <v>3.5000000000000003E-2</v>
      </c>
      <c r="Y23" s="342">
        <f t="shared" si="0"/>
        <v>2.0280480000000001</v>
      </c>
      <c r="Z23" s="342" t="s">
        <v>198</v>
      </c>
      <c r="AA23" s="342" t="s">
        <v>170</v>
      </c>
      <c r="AB23" s="342">
        <v>22.5</v>
      </c>
      <c r="AC23" s="342" t="s">
        <v>218</v>
      </c>
      <c r="AD23" s="10"/>
      <c r="AE23" s="346">
        <f>IFERROR(VLOOKUP(E23,ppoz!$A$2:$B$42,2,0),0)</f>
        <v>3500</v>
      </c>
      <c r="AF23">
        <v>31</v>
      </c>
      <c r="AJ23" s="72"/>
      <c r="AK23" s="72"/>
      <c r="AL23" s="72"/>
      <c r="AM23" s="72"/>
      <c r="AN23" s="72"/>
      <c r="AO23" s="72"/>
      <c r="AP23" s="73"/>
      <c r="AQ23" s="73"/>
      <c r="AR23" s="73"/>
      <c r="AS23" s="73"/>
      <c r="AT23" s="73"/>
      <c r="AU23" s="73"/>
      <c r="AV23" s="72"/>
      <c r="AW23" s="73"/>
      <c r="AX23" s="73"/>
      <c r="AY23" s="72"/>
      <c r="AZ23" s="72"/>
      <c r="BA23" s="72"/>
      <c r="BB23" s="74"/>
      <c r="BC23" s="74"/>
      <c r="BD23" s="74"/>
      <c r="BE23" s="74"/>
      <c r="BF23" s="74"/>
      <c r="BG23" s="74"/>
      <c r="BH23" s="74"/>
      <c r="BI23" s="74"/>
    </row>
    <row r="24" spans="1:61" x14ac:dyDescent="0.35">
      <c r="A24" s="342" t="s">
        <v>2387</v>
      </c>
      <c r="B24" s="343">
        <v>12.8</v>
      </c>
      <c r="C24" s="343">
        <v>32</v>
      </c>
      <c r="D24" s="343" t="s">
        <v>2363</v>
      </c>
      <c r="E24" s="343" t="s">
        <v>175</v>
      </c>
      <c r="F24" s="343" t="s">
        <v>171</v>
      </c>
      <c r="G24" s="343">
        <v>12</v>
      </c>
      <c r="H24" s="344">
        <v>38200</v>
      </c>
      <c r="I24" s="344">
        <v>40300</v>
      </c>
      <c r="J24" s="344">
        <v>41800</v>
      </c>
      <c r="K24" s="344">
        <v>42000</v>
      </c>
      <c r="L24" s="344">
        <v>2984.375</v>
      </c>
      <c r="M24" s="344">
        <v>3148.4375</v>
      </c>
      <c r="N24" s="344">
        <v>3265.625</v>
      </c>
      <c r="O24" s="344">
        <v>3281.25</v>
      </c>
      <c r="P24" s="343" t="s">
        <v>55</v>
      </c>
      <c r="Q24" s="344">
        <v>10</v>
      </c>
      <c r="R24" s="344" t="s">
        <v>685</v>
      </c>
      <c r="S24" s="345">
        <v>0.19700000000000001</v>
      </c>
      <c r="T24" s="343" t="s">
        <v>2362</v>
      </c>
      <c r="U24" s="343">
        <v>12</v>
      </c>
      <c r="V24" s="342">
        <v>2.024</v>
      </c>
      <c r="W24" s="342">
        <v>1.002</v>
      </c>
      <c r="X24" s="342">
        <v>3.5000000000000003E-2</v>
      </c>
      <c r="Y24" s="342">
        <f t="shared" si="0"/>
        <v>2.0280480000000001</v>
      </c>
      <c r="Z24" s="342" t="s">
        <v>198</v>
      </c>
      <c r="AA24" s="342" t="s">
        <v>170</v>
      </c>
      <c r="AB24" s="342">
        <v>22.5</v>
      </c>
      <c r="AC24" s="342" t="s">
        <v>218</v>
      </c>
      <c r="AD24" s="10"/>
      <c r="AE24" s="346">
        <f>IFERROR(VLOOKUP(E24,ppoz!$A$2:$B$42,2,0),0)</f>
        <v>3500</v>
      </c>
      <c r="AF24">
        <v>32</v>
      </c>
      <c r="AJ24" s="72"/>
      <c r="AK24" s="72"/>
      <c r="AL24" s="72"/>
      <c r="AM24" s="72"/>
      <c r="AN24" s="72"/>
      <c r="AO24" s="72"/>
      <c r="AP24" s="73"/>
      <c r="AQ24" s="73"/>
      <c r="AR24" s="73"/>
      <c r="AS24" s="73"/>
      <c r="AT24" s="73"/>
      <c r="AU24" s="73"/>
      <c r="AV24" s="72"/>
      <c r="AW24" s="73"/>
      <c r="AX24" s="73"/>
      <c r="AY24" s="72"/>
      <c r="AZ24" s="72"/>
      <c r="BA24" s="72"/>
      <c r="BB24" s="74"/>
      <c r="BC24" s="74"/>
      <c r="BD24" s="74"/>
      <c r="BE24" s="74"/>
      <c r="BF24" s="74"/>
      <c r="BG24" s="74"/>
      <c r="BH24" s="74"/>
      <c r="BI24" s="74"/>
    </row>
    <row r="25" spans="1:61" x14ac:dyDescent="0.35">
      <c r="A25" s="342" t="s">
        <v>2388</v>
      </c>
      <c r="B25" s="343">
        <v>13.200000000000001</v>
      </c>
      <c r="C25" s="343">
        <v>33</v>
      </c>
      <c r="D25" s="343" t="s">
        <v>2363</v>
      </c>
      <c r="E25" s="343" t="s">
        <v>175</v>
      </c>
      <c r="F25" s="343" t="s">
        <v>171</v>
      </c>
      <c r="G25" s="343">
        <v>12</v>
      </c>
      <c r="H25" s="344">
        <v>39400</v>
      </c>
      <c r="I25" s="344">
        <v>41300</v>
      </c>
      <c r="J25" s="344">
        <v>42900</v>
      </c>
      <c r="K25" s="344">
        <v>43000</v>
      </c>
      <c r="L25" s="344">
        <v>2984.8484848484845</v>
      </c>
      <c r="M25" s="344">
        <v>3128.7878787878785</v>
      </c>
      <c r="N25" s="344">
        <v>3249.9999999999995</v>
      </c>
      <c r="O25" s="344">
        <v>3257.5757575757575</v>
      </c>
      <c r="P25" s="343" t="s">
        <v>55</v>
      </c>
      <c r="Q25" s="344">
        <v>10</v>
      </c>
      <c r="R25" s="344" t="s">
        <v>685</v>
      </c>
      <c r="S25" s="345">
        <v>0.19700000000000001</v>
      </c>
      <c r="T25" s="343" t="s">
        <v>2362</v>
      </c>
      <c r="U25" s="343">
        <v>12</v>
      </c>
      <c r="V25" s="342">
        <v>2.024</v>
      </c>
      <c r="W25" s="342">
        <v>1.002</v>
      </c>
      <c r="X25" s="342">
        <v>3.5000000000000003E-2</v>
      </c>
      <c r="Y25" s="342">
        <f t="shared" si="0"/>
        <v>2.0280480000000001</v>
      </c>
      <c r="Z25" s="342" t="s">
        <v>198</v>
      </c>
      <c r="AA25" s="342" t="s">
        <v>170</v>
      </c>
      <c r="AB25" s="342">
        <v>22.5</v>
      </c>
      <c r="AC25" s="342" t="s">
        <v>218</v>
      </c>
      <c r="AD25" s="10"/>
      <c r="AE25" s="346">
        <f>IFERROR(VLOOKUP(E25,ppoz!$A$2:$B$42,2,0),0)</f>
        <v>3500</v>
      </c>
      <c r="AF25">
        <v>33</v>
      </c>
      <c r="AJ25" s="72"/>
      <c r="AK25" s="72"/>
      <c r="AL25" s="72"/>
      <c r="AM25" s="72"/>
      <c r="AN25" s="72"/>
      <c r="AO25" s="72"/>
      <c r="AP25" s="73"/>
      <c r="AQ25" s="73"/>
      <c r="AR25" s="73"/>
      <c r="AS25" s="73"/>
      <c r="AT25" s="73"/>
      <c r="AU25" s="73"/>
      <c r="AV25" s="72"/>
      <c r="AW25" s="73"/>
      <c r="AX25" s="73"/>
      <c r="AY25" s="72"/>
      <c r="AZ25" s="72"/>
      <c r="BA25" s="72"/>
      <c r="BB25" s="74"/>
      <c r="BC25" s="74"/>
      <c r="BD25" s="74"/>
      <c r="BE25" s="74"/>
      <c r="BF25" s="74"/>
      <c r="BG25" s="74"/>
      <c r="BH25" s="74"/>
      <c r="BI25" s="74"/>
    </row>
    <row r="26" spans="1:61" x14ac:dyDescent="0.35">
      <c r="A26" s="342" t="s">
        <v>2389</v>
      </c>
      <c r="B26" s="343">
        <v>13.600000000000001</v>
      </c>
      <c r="C26" s="343">
        <v>34</v>
      </c>
      <c r="D26" s="343" t="s">
        <v>2363</v>
      </c>
      <c r="E26" s="343" t="s">
        <v>175</v>
      </c>
      <c r="F26" s="343" t="s">
        <v>171</v>
      </c>
      <c r="G26" s="343">
        <v>12</v>
      </c>
      <c r="H26" s="344">
        <v>40000</v>
      </c>
      <c r="I26" s="344">
        <v>42100</v>
      </c>
      <c r="J26" s="344">
        <v>43500</v>
      </c>
      <c r="K26" s="344">
        <v>43800</v>
      </c>
      <c r="L26" s="344">
        <v>2941.1764705882351</v>
      </c>
      <c r="M26" s="344">
        <v>3095.5882352941171</v>
      </c>
      <c r="N26" s="344">
        <v>3198.5294117647054</v>
      </c>
      <c r="O26" s="344">
        <v>3220.5882352941171</v>
      </c>
      <c r="P26" s="343" t="s">
        <v>55</v>
      </c>
      <c r="Q26" s="344">
        <v>10</v>
      </c>
      <c r="R26" s="344" t="s">
        <v>685</v>
      </c>
      <c r="S26" s="345">
        <v>0.19700000000000001</v>
      </c>
      <c r="T26" s="343" t="s">
        <v>2362</v>
      </c>
      <c r="U26" s="343">
        <v>12</v>
      </c>
      <c r="V26" s="342">
        <v>2.024</v>
      </c>
      <c r="W26" s="342">
        <v>1.002</v>
      </c>
      <c r="X26" s="342">
        <v>3.5000000000000003E-2</v>
      </c>
      <c r="Y26" s="342">
        <f t="shared" si="0"/>
        <v>2.0280480000000001</v>
      </c>
      <c r="Z26" s="342" t="s">
        <v>198</v>
      </c>
      <c r="AA26" s="342" t="s">
        <v>170</v>
      </c>
      <c r="AB26" s="342">
        <v>22.5</v>
      </c>
      <c r="AC26" s="342" t="s">
        <v>218</v>
      </c>
      <c r="AD26" s="10"/>
      <c r="AE26" s="346">
        <f>IFERROR(VLOOKUP(E26,ppoz!$A$2:$B$42,2,0),0)</f>
        <v>3500</v>
      </c>
      <c r="AF26">
        <v>34</v>
      </c>
      <c r="AJ26" s="72"/>
      <c r="AK26" s="72"/>
      <c r="AL26" s="72"/>
      <c r="AM26" s="72"/>
      <c r="AN26" s="72"/>
      <c r="AO26" s="72"/>
      <c r="AP26" s="73"/>
      <c r="AQ26" s="73"/>
      <c r="AR26" s="73"/>
      <c r="AS26" s="73"/>
      <c r="AT26" s="73"/>
      <c r="AU26" s="73"/>
      <c r="AV26" s="72"/>
      <c r="AW26" s="73"/>
      <c r="AX26" s="73"/>
      <c r="AY26" s="72"/>
      <c r="AZ26" s="72"/>
      <c r="BA26" s="72"/>
      <c r="BB26" s="74"/>
      <c r="BC26" s="74"/>
      <c r="BD26" s="74"/>
      <c r="BE26" s="74"/>
      <c r="BF26" s="74"/>
      <c r="BG26" s="74"/>
      <c r="BH26" s="74"/>
      <c r="BI26" s="74"/>
    </row>
    <row r="27" spans="1:61" x14ac:dyDescent="0.35">
      <c r="A27" s="342" t="s">
        <v>2390</v>
      </c>
      <c r="B27" s="343">
        <v>14</v>
      </c>
      <c r="C27" s="343">
        <v>35</v>
      </c>
      <c r="D27" s="343" t="s">
        <v>2363</v>
      </c>
      <c r="E27" s="343" t="s">
        <v>175</v>
      </c>
      <c r="F27" s="343" t="s">
        <v>171</v>
      </c>
      <c r="G27" s="343">
        <v>12</v>
      </c>
      <c r="H27" s="344">
        <v>40700</v>
      </c>
      <c r="I27" s="344">
        <v>42900</v>
      </c>
      <c r="J27" s="344">
        <v>44200</v>
      </c>
      <c r="K27" s="344">
        <v>45200</v>
      </c>
      <c r="L27" s="344">
        <v>2907.1428571428573</v>
      </c>
      <c r="M27" s="344">
        <v>3064.2857142857142</v>
      </c>
      <c r="N27" s="344">
        <v>3157.1428571428573</v>
      </c>
      <c r="O27" s="344">
        <v>3228.5714285714284</v>
      </c>
      <c r="P27" s="343" t="s">
        <v>55</v>
      </c>
      <c r="Q27" s="344">
        <v>10</v>
      </c>
      <c r="R27" s="344" t="s">
        <v>685</v>
      </c>
      <c r="S27" s="345">
        <v>0.19700000000000001</v>
      </c>
      <c r="T27" s="343" t="s">
        <v>2362</v>
      </c>
      <c r="U27" s="343">
        <v>12</v>
      </c>
      <c r="V27" s="342">
        <v>2.024</v>
      </c>
      <c r="W27" s="342">
        <v>1.002</v>
      </c>
      <c r="X27" s="342">
        <v>3.5000000000000003E-2</v>
      </c>
      <c r="Y27" s="342">
        <f t="shared" si="0"/>
        <v>2.0280480000000001</v>
      </c>
      <c r="Z27" s="342" t="s">
        <v>198</v>
      </c>
      <c r="AA27" s="342" t="s">
        <v>170</v>
      </c>
      <c r="AB27" s="342">
        <v>22.5</v>
      </c>
      <c r="AC27" s="342" t="s">
        <v>218</v>
      </c>
      <c r="AD27" s="10"/>
      <c r="AE27" s="346">
        <f>IFERROR(VLOOKUP(E27,ppoz!$A$2:$B$42,2,0),0)</f>
        <v>3500</v>
      </c>
      <c r="AF27">
        <v>35</v>
      </c>
      <c r="AJ27" s="72"/>
      <c r="AK27" s="72"/>
      <c r="AL27" s="72"/>
      <c r="AM27" s="72"/>
      <c r="AN27" s="72"/>
      <c r="AO27" s="72"/>
      <c r="AP27" s="73"/>
      <c r="AQ27" s="73"/>
      <c r="AR27" s="73"/>
      <c r="AS27" s="73"/>
      <c r="AT27" s="73"/>
      <c r="AU27" s="73"/>
      <c r="AV27" s="72"/>
      <c r="AW27" s="73"/>
      <c r="AX27" s="73"/>
      <c r="AY27" s="72"/>
      <c r="AZ27" s="72"/>
      <c r="BA27" s="72"/>
      <c r="BB27" s="74"/>
      <c r="BC27" s="74"/>
      <c r="BD27" s="74"/>
      <c r="BE27" s="74"/>
      <c r="BF27" s="74"/>
      <c r="BG27" s="74"/>
      <c r="BH27" s="74"/>
      <c r="BI27" s="74"/>
    </row>
    <row r="28" spans="1:61" x14ac:dyDescent="0.35">
      <c r="A28" s="342" t="s">
        <v>2391</v>
      </c>
      <c r="B28" s="343">
        <v>14.4</v>
      </c>
      <c r="C28" s="343">
        <v>36</v>
      </c>
      <c r="D28" s="343" t="s">
        <v>2363</v>
      </c>
      <c r="E28" s="343" t="s">
        <v>175</v>
      </c>
      <c r="F28" s="343" t="s">
        <v>171</v>
      </c>
      <c r="G28" s="343">
        <v>12</v>
      </c>
      <c r="H28" s="344">
        <v>41800</v>
      </c>
      <c r="I28" s="344">
        <v>44200</v>
      </c>
      <c r="J28" s="344">
        <v>45200</v>
      </c>
      <c r="K28" s="344">
        <v>46500</v>
      </c>
      <c r="L28" s="344">
        <v>2902.7777777777778</v>
      </c>
      <c r="M28" s="344">
        <v>3069.4444444444443</v>
      </c>
      <c r="N28" s="344">
        <v>3138.8888888888887</v>
      </c>
      <c r="O28" s="344">
        <v>3229.1666666666665</v>
      </c>
      <c r="P28" s="343" t="s">
        <v>55</v>
      </c>
      <c r="Q28" s="344">
        <v>10</v>
      </c>
      <c r="R28" s="344" t="s">
        <v>685</v>
      </c>
      <c r="S28" s="345">
        <v>0.19700000000000001</v>
      </c>
      <c r="T28" s="343" t="s">
        <v>2362</v>
      </c>
      <c r="U28" s="343">
        <v>12</v>
      </c>
      <c r="V28" s="342">
        <v>2.024</v>
      </c>
      <c r="W28" s="342">
        <v>1.002</v>
      </c>
      <c r="X28" s="342">
        <v>3.5000000000000003E-2</v>
      </c>
      <c r="Y28" s="342">
        <f t="shared" si="0"/>
        <v>2.0280480000000001</v>
      </c>
      <c r="Z28" s="342" t="s">
        <v>198</v>
      </c>
      <c r="AA28" s="342" t="s">
        <v>170</v>
      </c>
      <c r="AB28" s="342">
        <v>22.5</v>
      </c>
      <c r="AC28" s="342" t="s">
        <v>218</v>
      </c>
      <c r="AD28" s="10"/>
      <c r="AE28" s="346">
        <f>IFERROR(VLOOKUP(E28,ppoz!$A$2:$B$42,2,0),0)</f>
        <v>3500</v>
      </c>
      <c r="AF28">
        <v>36</v>
      </c>
      <c r="AJ28" s="72"/>
      <c r="AK28" s="72"/>
      <c r="AL28" s="72"/>
      <c r="AM28" s="72"/>
      <c r="AN28" s="72"/>
      <c r="AO28" s="72"/>
      <c r="AP28" s="73"/>
      <c r="AQ28" s="73"/>
      <c r="AR28" s="73"/>
      <c r="AS28" s="73"/>
      <c r="AT28" s="73"/>
      <c r="AU28" s="73"/>
      <c r="AV28" s="72"/>
      <c r="AW28" s="73"/>
      <c r="AX28" s="73"/>
      <c r="AY28" s="72"/>
      <c r="AZ28" s="72"/>
      <c r="BA28" s="72"/>
      <c r="BB28" s="74"/>
      <c r="BC28" s="74"/>
      <c r="BD28" s="74"/>
      <c r="BE28" s="74"/>
      <c r="BF28" s="74"/>
      <c r="BG28" s="74"/>
      <c r="BH28" s="74"/>
      <c r="BI28" s="74"/>
    </row>
    <row r="29" spans="1:61" x14ac:dyDescent="0.35">
      <c r="A29" s="342" t="s">
        <v>2392</v>
      </c>
      <c r="B29" s="343">
        <v>15.200000000000001</v>
      </c>
      <c r="C29" s="343">
        <v>38</v>
      </c>
      <c r="D29" s="343" t="s">
        <v>2363</v>
      </c>
      <c r="E29" s="343" t="s">
        <v>47</v>
      </c>
      <c r="F29" s="343" t="s">
        <v>171</v>
      </c>
      <c r="G29" s="343">
        <v>15</v>
      </c>
      <c r="H29" s="344">
        <v>44500</v>
      </c>
      <c r="I29" s="344">
        <v>47000</v>
      </c>
      <c r="J29" s="344">
        <v>48600</v>
      </c>
      <c r="K29" s="344">
        <v>49300</v>
      </c>
      <c r="L29" s="344">
        <v>2927.6315789473683</v>
      </c>
      <c r="M29" s="344">
        <v>3092.1052631578946</v>
      </c>
      <c r="N29" s="344">
        <v>3197.3684210526312</v>
      </c>
      <c r="O29" s="344">
        <v>3243.4210526315787</v>
      </c>
      <c r="P29" s="343" t="s">
        <v>55</v>
      </c>
      <c r="Q29" s="344">
        <v>10</v>
      </c>
      <c r="R29" s="344" t="s">
        <v>685</v>
      </c>
      <c r="S29" s="345">
        <v>0.19700000000000001</v>
      </c>
      <c r="T29" s="343" t="s">
        <v>2362</v>
      </c>
      <c r="U29" s="343">
        <v>12</v>
      </c>
      <c r="V29" s="342">
        <v>2.024</v>
      </c>
      <c r="W29" s="342">
        <v>1.002</v>
      </c>
      <c r="X29" s="342">
        <v>3.5000000000000003E-2</v>
      </c>
      <c r="Y29" s="342">
        <f t="shared" si="0"/>
        <v>2.0280480000000001</v>
      </c>
      <c r="Z29" s="342" t="s">
        <v>198</v>
      </c>
      <c r="AA29" s="342" t="s">
        <v>170</v>
      </c>
      <c r="AB29" s="342">
        <v>22.5</v>
      </c>
      <c r="AC29" s="342" t="s">
        <v>218</v>
      </c>
      <c r="AD29" s="10"/>
      <c r="AE29" s="346">
        <f>IFERROR(VLOOKUP(E29,ppoz!$A$2:$B$42,2,0),0)</f>
        <v>3500</v>
      </c>
      <c r="AF29">
        <v>37</v>
      </c>
      <c r="AJ29" s="72"/>
      <c r="AK29" s="72"/>
      <c r="AL29" s="72"/>
      <c r="AM29" s="72"/>
      <c r="AN29" s="72"/>
      <c r="AO29" s="72"/>
      <c r="AP29" s="73"/>
      <c r="AQ29" s="73"/>
      <c r="AR29" s="73"/>
      <c r="AS29" s="73"/>
      <c r="AT29" s="73"/>
      <c r="AU29" s="73"/>
      <c r="AV29" s="72"/>
      <c r="AW29" s="73"/>
      <c r="AX29" s="73"/>
      <c r="AY29" s="72"/>
      <c r="AZ29" s="72"/>
      <c r="BA29" s="72"/>
      <c r="BB29" s="74"/>
      <c r="BC29" s="74"/>
      <c r="BD29" s="74"/>
      <c r="BE29" s="74"/>
      <c r="BF29" s="74"/>
      <c r="BG29" s="74"/>
      <c r="BH29" s="74"/>
      <c r="BI29" s="74"/>
    </row>
    <row r="30" spans="1:61" x14ac:dyDescent="0.35">
      <c r="A30" s="342" t="s">
        <v>2393</v>
      </c>
      <c r="B30" s="343">
        <v>15.600000000000001</v>
      </c>
      <c r="C30" s="343">
        <v>39</v>
      </c>
      <c r="D30" s="343" t="s">
        <v>2363</v>
      </c>
      <c r="E30" s="343" t="s">
        <v>47</v>
      </c>
      <c r="F30" s="343" t="s">
        <v>171</v>
      </c>
      <c r="G30" s="343">
        <v>15</v>
      </c>
      <c r="H30" s="344">
        <v>45300</v>
      </c>
      <c r="I30" s="344">
        <v>47800</v>
      </c>
      <c r="J30" s="344">
        <v>49200</v>
      </c>
      <c r="K30" s="344">
        <v>50100</v>
      </c>
      <c r="L30" s="344">
        <v>2903.8461538461534</v>
      </c>
      <c r="M30" s="344">
        <v>3064.102564102564</v>
      </c>
      <c r="N30" s="344">
        <v>3153.8461538461534</v>
      </c>
      <c r="O30" s="344">
        <v>3211.5384615384614</v>
      </c>
      <c r="P30" s="343" t="s">
        <v>55</v>
      </c>
      <c r="Q30" s="344">
        <v>10</v>
      </c>
      <c r="R30" s="344" t="s">
        <v>685</v>
      </c>
      <c r="S30" s="345">
        <v>0.19700000000000001</v>
      </c>
      <c r="T30" s="343" t="s">
        <v>2362</v>
      </c>
      <c r="U30" s="343">
        <v>12</v>
      </c>
      <c r="V30" s="342">
        <v>2.024</v>
      </c>
      <c r="W30" s="342">
        <v>1.002</v>
      </c>
      <c r="X30" s="342">
        <v>3.5000000000000003E-2</v>
      </c>
      <c r="Y30" s="342">
        <f t="shared" si="0"/>
        <v>2.0280480000000001</v>
      </c>
      <c r="Z30" s="342" t="s">
        <v>198</v>
      </c>
      <c r="AA30" s="342" t="s">
        <v>170</v>
      </c>
      <c r="AB30" s="342">
        <v>22.5</v>
      </c>
      <c r="AC30" s="342" t="s">
        <v>218</v>
      </c>
      <c r="AD30" s="10"/>
      <c r="AE30" s="346">
        <f>IFERROR(VLOOKUP(E30,ppoz!$A$2:$B$42,2,0),0)</f>
        <v>3500</v>
      </c>
      <c r="AF30">
        <v>38</v>
      </c>
      <c r="AJ30" s="72"/>
      <c r="AK30" s="72"/>
      <c r="AL30" s="72"/>
      <c r="AM30" s="72"/>
      <c r="AN30" s="72"/>
      <c r="AO30" s="72"/>
      <c r="AP30" s="73"/>
      <c r="AQ30" s="73"/>
      <c r="AR30" s="73"/>
      <c r="AS30" s="73"/>
      <c r="AT30" s="73"/>
      <c r="AU30" s="73"/>
      <c r="AV30" s="72"/>
      <c r="AW30" s="73"/>
      <c r="AX30" s="73"/>
      <c r="AY30" s="72"/>
      <c r="AZ30" s="72"/>
      <c r="BA30" s="72"/>
      <c r="BB30" s="74"/>
      <c r="BC30" s="74"/>
      <c r="BD30" s="74"/>
      <c r="BE30" s="74"/>
      <c r="BF30" s="74"/>
      <c r="BG30" s="74"/>
      <c r="BH30" s="74"/>
      <c r="BI30" s="74"/>
    </row>
    <row r="31" spans="1:61" x14ac:dyDescent="0.35">
      <c r="A31" s="342" t="s">
        <v>2394</v>
      </c>
      <c r="B31" s="343">
        <v>16</v>
      </c>
      <c r="C31" s="343">
        <v>40</v>
      </c>
      <c r="D31" s="343" t="s">
        <v>2363</v>
      </c>
      <c r="E31" s="343" t="s">
        <v>47</v>
      </c>
      <c r="F31" s="343" t="s">
        <v>171</v>
      </c>
      <c r="G31" s="343">
        <v>15</v>
      </c>
      <c r="H31" s="344">
        <v>45900</v>
      </c>
      <c r="I31" s="344">
        <v>48400</v>
      </c>
      <c r="J31" s="344">
        <v>49700</v>
      </c>
      <c r="K31" s="344">
        <v>50700</v>
      </c>
      <c r="L31" s="344">
        <v>2868.75</v>
      </c>
      <c r="M31" s="344">
        <v>3025</v>
      </c>
      <c r="N31" s="344">
        <v>3106.25</v>
      </c>
      <c r="O31" s="344">
        <v>3168.75</v>
      </c>
      <c r="P31" s="343" t="s">
        <v>55</v>
      </c>
      <c r="Q31" s="344">
        <v>10</v>
      </c>
      <c r="R31" s="344" t="s">
        <v>685</v>
      </c>
      <c r="S31" s="345">
        <v>0.19700000000000001</v>
      </c>
      <c r="T31" s="343" t="s">
        <v>2362</v>
      </c>
      <c r="U31" s="343">
        <v>12</v>
      </c>
      <c r="V31" s="342">
        <v>2.024</v>
      </c>
      <c r="W31" s="342">
        <v>1.002</v>
      </c>
      <c r="X31" s="342">
        <v>3.5000000000000003E-2</v>
      </c>
      <c r="Y31" s="342">
        <f t="shared" si="0"/>
        <v>2.0280480000000001</v>
      </c>
      <c r="Z31" s="342" t="s">
        <v>198</v>
      </c>
      <c r="AA31" s="342" t="s">
        <v>170</v>
      </c>
      <c r="AB31" s="342">
        <v>22.5</v>
      </c>
      <c r="AC31" s="342" t="s">
        <v>218</v>
      </c>
      <c r="AD31" s="10"/>
      <c r="AE31" s="346">
        <f>IFERROR(VLOOKUP(E31,ppoz!$A$2:$B$42,2,0),0)</f>
        <v>3500</v>
      </c>
      <c r="AF31">
        <v>39</v>
      </c>
      <c r="AJ31" s="72"/>
      <c r="AK31" s="72"/>
      <c r="AL31" s="72"/>
      <c r="AM31" s="72"/>
      <c r="AN31" s="72"/>
      <c r="AO31" s="72"/>
      <c r="AP31" s="73"/>
      <c r="AQ31" s="73"/>
      <c r="AR31" s="73"/>
      <c r="AS31" s="73"/>
      <c r="AT31" s="73"/>
      <c r="AU31" s="73"/>
      <c r="AV31" s="72"/>
      <c r="AW31" s="73"/>
      <c r="AX31" s="73"/>
      <c r="AY31" s="72"/>
      <c r="AZ31" s="72"/>
      <c r="BA31" s="72"/>
      <c r="BB31" s="74"/>
      <c r="BC31" s="74"/>
      <c r="BD31" s="74"/>
      <c r="BE31" s="74"/>
      <c r="BF31" s="74"/>
      <c r="BG31" s="74"/>
      <c r="BH31" s="74"/>
      <c r="BI31" s="74"/>
    </row>
    <row r="32" spans="1:61" x14ac:dyDescent="0.35">
      <c r="A32" s="342" t="s">
        <v>2395</v>
      </c>
      <c r="B32" s="343">
        <v>16.400000000000002</v>
      </c>
      <c r="C32" s="343">
        <v>41</v>
      </c>
      <c r="D32" s="343" t="s">
        <v>2363</v>
      </c>
      <c r="E32" s="343" t="s">
        <v>47</v>
      </c>
      <c r="F32" s="343" t="s">
        <v>171</v>
      </c>
      <c r="G32" s="343">
        <v>15</v>
      </c>
      <c r="H32" s="344">
        <v>46900</v>
      </c>
      <c r="I32" s="344">
        <v>49400</v>
      </c>
      <c r="J32" s="344">
        <v>50800</v>
      </c>
      <c r="K32" s="344">
        <v>51700</v>
      </c>
      <c r="L32" s="344">
        <v>2859.7560975609754</v>
      </c>
      <c r="M32" s="344">
        <v>3012.1951219512193</v>
      </c>
      <c r="N32" s="344">
        <v>3097.5609756097556</v>
      </c>
      <c r="O32" s="344">
        <v>3152.4390243902435</v>
      </c>
      <c r="P32" s="343" t="s">
        <v>55</v>
      </c>
      <c r="Q32" s="344">
        <v>10</v>
      </c>
      <c r="R32" s="344" t="s">
        <v>685</v>
      </c>
      <c r="S32" s="345">
        <v>0.19700000000000001</v>
      </c>
      <c r="T32" s="343" t="s">
        <v>2362</v>
      </c>
      <c r="U32" s="343">
        <v>12</v>
      </c>
      <c r="V32" s="342">
        <v>2.024</v>
      </c>
      <c r="W32" s="342">
        <v>1.002</v>
      </c>
      <c r="X32" s="342">
        <v>3.5000000000000003E-2</v>
      </c>
      <c r="Y32" s="342">
        <f t="shared" si="0"/>
        <v>2.0280480000000001</v>
      </c>
      <c r="Z32" s="342" t="s">
        <v>198</v>
      </c>
      <c r="AA32" s="342" t="s">
        <v>170</v>
      </c>
      <c r="AB32" s="342">
        <v>22.5</v>
      </c>
      <c r="AC32" s="342" t="s">
        <v>218</v>
      </c>
      <c r="AD32" s="10"/>
      <c r="AE32" s="346">
        <f>IFERROR(VLOOKUP(E32,ppoz!$A$2:$B$42,2,0),0)</f>
        <v>3500</v>
      </c>
      <c r="AF32">
        <v>40</v>
      </c>
      <c r="AJ32" s="72"/>
      <c r="AK32" s="72"/>
      <c r="AL32" s="72"/>
      <c r="AM32" s="72"/>
      <c r="AN32" s="72"/>
      <c r="AO32" s="72"/>
      <c r="AP32" s="73"/>
      <c r="AQ32" s="73"/>
      <c r="AR32" s="73"/>
      <c r="AS32" s="73"/>
      <c r="AT32" s="73"/>
      <c r="AU32" s="73"/>
      <c r="AV32" s="72"/>
      <c r="AW32" s="73"/>
      <c r="AX32" s="73"/>
      <c r="AY32" s="72"/>
      <c r="AZ32" s="72"/>
      <c r="BA32" s="72"/>
      <c r="BB32" s="74"/>
      <c r="BC32" s="74"/>
      <c r="BD32" s="74"/>
      <c r="BE32" s="74"/>
      <c r="BF32" s="74"/>
      <c r="BG32" s="74"/>
      <c r="BH32" s="74"/>
      <c r="BI32" s="74"/>
    </row>
    <row r="33" spans="1:61" x14ac:dyDescent="0.35">
      <c r="A33" s="342" t="s">
        <v>2396</v>
      </c>
      <c r="B33" s="343">
        <v>16.8</v>
      </c>
      <c r="C33" s="343">
        <v>42</v>
      </c>
      <c r="D33" s="343" t="s">
        <v>2363</v>
      </c>
      <c r="E33" s="343" t="s">
        <v>47</v>
      </c>
      <c r="F33" s="343" t="s">
        <v>171</v>
      </c>
      <c r="G33" s="343">
        <v>15</v>
      </c>
      <c r="H33" s="344">
        <v>47500</v>
      </c>
      <c r="I33" s="344">
        <v>50000</v>
      </c>
      <c r="J33" s="344">
        <v>52000</v>
      </c>
      <c r="K33" s="344">
        <v>52300</v>
      </c>
      <c r="L33" s="344">
        <v>2827.3809523809523</v>
      </c>
      <c r="M33" s="344">
        <v>2976.1904761904761</v>
      </c>
      <c r="N33" s="344">
        <v>3095.238095238095</v>
      </c>
      <c r="O33" s="344">
        <v>3113.0952380952381</v>
      </c>
      <c r="P33" s="343" t="s">
        <v>55</v>
      </c>
      <c r="Q33" s="344">
        <v>10</v>
      </c>
      <c r="R33" s="344" t="s">
        <v>685</v>
      </c>
      <c r="S33" s="345">
        <v>0.19700000000000001</v>
      </c>
      <c r="T33" s="343" t="s">
        <v>2362</v>
      </c>
      <c r="U33" s="343">
        <v>12</v>
      </c>
      <c r="V33" s="342">
        <v>2.024</v>
      </c>
      <c r="W33" s="342">
        <v>1.002</v>
      </c>
      <c r="X33" s="342">
        <v>3.5000000000000003E-2</v>
      </c>
      <c r="Y33" s="342">
        <f t="shared" si="0"/>
        <v>2.0280480000000001</v>
      </c>
      <c r="Z33" s="342" t="s">
        <v>198</v>
      </c>
      <c r="AA33" s="342" t="s">
        <v>170</v>
      </c>
      <c r="AB33" s="342">
        <v>22.5</v>
      </c>
      <c r="AC33" s="342" t="s">
        <v>218</v>
      </c>
      <c r="AD33" s="10"/>
      <c r="AE33" s="346">
        <f>IFERROR(VLOOKUP(E33,ppoz!$A$2:$B$42,2,0),0)</f>
        <v>3500</v>
      </c>
      <c r="AF33">
        <v>41</v>
      </c>
      <c r="AJ33" s="72"/>
      <c r="AK33" s="72"/>
      <c r="AL33" s="72"/>
      <c r="AM33" s="72"/>
      <c r="AN33" s="72"/>
      <c r="AO33" s="72"/>
      <c r="AP33" s="73"/>
      <c r="AQ33" s="73"/>
      <c r="AR33" s="73"/>
      <c r="AS33" s="73"/>
      <c r="AT33" s="73"/>
      <c r="AU33" s="73"/>
      <c r="AV33" s="72"/>
      <c r="AW33" s="73"/>
      <c r="AX33" s="73"/>
      <c r="AY33" s="72"/>
      <c r="AZ33" s="72"/>
      <c r="BA33" s="72"/>
      <c r="BB33" s="74"/>
      <c r="BC33" s="74"/>
      <c r="BD33" s="74"/>
      <c r="BE33" s="74"/>
      <c r="BF33" s="74"/>
      <c r="BG33" s="74"/>
      <c r="BH33" s="74"/>
      <c r="BI33" s="74"/>
    </row>
    <row r="34" spans="1:61" x14ac:dyDescent="0.35">
      <c r="A34" s="342" t="s">
        <v>2397</v>
      </c>
      <c r="B34" s="343">
        <v>17.2</v>
      </c>
      <c r="C34" s="343">
        <v>43</v>
      </c>
      <c r="D34" s="343" t="s">
        <v>2363</v>
      </c>
      <c r="E34" s="343" t="s">
        <v>48</v>
      </c>
      <c r="F34" s="343" t="s">
        <v>171</v>
      </c>
      <c r="G34" s="343">
        <v>17</v>
      </c>
      <c r="H34" s="344">
        <v>49000</v>
      </c>
      <c r="I34" s="344">
        <v>51800</v>
      </c>
      <c r="J34" s="344">
        <v>54100</v>
      </c>
      <c r="K34" s="344">
        <v>54100</v>
      </c>
      <c r="L34" s="344">
        <v>2848.8372093023258</v>
      </c>
      <c r="M34" s="344">
        <v>3011.6279069767443</v>
      </c>
      <c r="N34" s="344">
        <v>3145.3488372093025</v>
      </c>
      <c r="O34" s="344">
        <v>3145.3488372093025</v>
      </c>
      <c r="P34" s="343" t="s">
        <v>55</v>
      </c>
      <c r="Q34" s="344">
        <v>10</v>
      </c>
      <c r="R34" s="344" t="s">
        <v>685</v>
      </c>
      <c r="S34" s="345">
        <v>0.19700000000000001</v>
      </c>
      <c r="T34" s="343" t="s">
        <v>2362</v>
      </c>
      <c r="U34" s="343">
        <v>12</v>
      </c>
      <c r="V34" s="342">
        <v>2.024</v>
      </c>
      <c r="W34" s="342">
        <v>1.002</v>
      </c>
      <c r="X34" s="342">
        <v>3.5000000000000003E-2</v>
      </c>
      <c r="Y34" s="342">
        <f t="shared" si="0"/>
        <v>2.0280480000000001</v>
      </c>
      <c r="Z34" s="342" t="s">
        <v>198</v>
      </c>
      <c r="AA34" s="342" t="s">
        <v>170</v>
      </c>
      <c r="AB34" s="342">
        <v>22.5</v>
      </c>
      <c r="AC34" s="342" t="s">
        <v>218</v>
      </c>
      <c r="AD34" s="10"/>
      <c r="AE34" s="346">
        <f>IFERROR(VLOOKUP(E34,ppoz!$A$2:$B$42,2,0),0)</f>
        <v>3500</v>
      </c>
      <c r="AF34">
        <v>42</v>
      </c>
      <c r="AJ34" s="72"/>
      <c r="AK34" s="72"/>
      <c r="AL34" s="72"/>
      <c r="AM34" s="72"/>
      <c r="AN34" s="72"/>
      <c r="AO34" s="72"/>
      <c r="AP34" s="73"/>
      <c r="AQ34" s="73"/>
      <c r="AR34" s="73"/>
      <c r="AS34" s="73"/>
      <c r="AT34" s="73"/>
      <c r="AU34" s="73"/>
      <c r="AV34" s="72"/>
      <c r="AW34" s="73"/>
      <c r="AX34" s="73"/>
      <c r="AY34" s="72"/>
      <c r="AZ34" s="72"/>
      <c r="BA34" s="72"/>
      <c r="BB34" s="74"/>
      <c r="BC34" s="74"/>
      <c r="BD34" s="74"/>
      <c r="BE34" s="74"/>
      <c r="BF34" s="74"/>
      <c r="BG34" s="74"/>
      <c r="BH34" s="74"/>
      <c r="BI34" s="74"/>
    </row>
    <row r="35" spans="1:61" x14ac:dyDescent="0.35">
      <c r="A35" s="342" t="s">
        <v>2398</v>
      </c>
      <c r="B35" s="343">
        <v>17.600000000000001</v>
      </c>
      <c r="C35" s="343">
        <v>44</v>
      </c>
      <c r="D35" s="343" t="s">
        <v>2363</v>
      </c>
      <c r="E35" s="343" t="s">
        <v>48</v>
      </c>
      <c r="F35" s="343" t="s">
        <v>171</v>
      </c>
      <c r="G35" s="343">
        <v>17</v>
      </c>
      <c r="H35" s="344">
        <v>49600</v>
      </c>
      <c r="I35" s="344">
        <v>52500</v>
      </c>
      <c r="J35" s="344">
        <v>55200</v>
      </c>
      <c r="K35" s="344">
        <v>54800</v>
      </c>
      <c r="L35" s="344">
        <v>2818.181818181818</v>
      </c>
      <c r="M35" s="344">
        <v>2982.954545454545</v>
      </c>
      <c r="N35" s="344">
        <v>3136.363636363636</v>
      </c>
      <c r="O35" s="344">
        <v>3113.6363636363635</v>
      </c>
      <c r="P35" s="343" t="s">
        <v>55</v>
      </c>
      <c r="Q35" s="344">
        <v>10</v>
      </c>
      <c r="R35" s="344" t="s">
        <v>685</v>
      </c>
      <c r="S35" s="345">
        <v>0.19700000000000001</v>
      </c>
      <c r="T35" s="343" t="s">
        <v>2362</v>
      </c>
      <c r="U35" s="343">
        <v>12</v>
      </c>
      <c r="V35" s="342">
        <v>2.024</v>
      </c>
      <c r="W35" s="342">
        <v>1.002</v>
      </c>
      <c r="X35" s="342">
        <v>3.5000000000000003E-2</v>
      </c>
      <c r="Y35" s="342">
        <f t="shared" si="0"/>
        <v>2.0280480000000001</v>
      </c>
      <c r="Z35" s="342" t="s">
        <v>198</v>
      </c>
      <c r="AA35" s="342" t="s">
        <v>170</v>
      </c>
      <c r="AB35" s="342">
        <v>22.5</v>
      </c>
      <c r="AC35" s="342" t="s">
        <v>218</v>
      </c>
      <c r="AD35" s="10"/>
      <c r="AE35" s="346">
        <f>IFERROR(VLOOKUP(E35,ppoz!$A$2:$B$42,2,0),0)</f>
        <v>3500</v>
      </c>
      <c r="AF35">
        <v>43</v>
      </c>
      <c r="AJ35" s="72"/>
      <c r="AK35" s="72"/>
      <c r="AL35" s="72"/>
      <c r="AM35" s="72"/>
      <c r="AN35" s="72"/>
      <c r="AO35" s="72"/>
      <c r="AP35" s="73"/>
      <c r="AQ35" s="73"/>
      <c r="AR35" s="73"/>
      <c r="AS35" s="73"/>
      <c r="AT35" s="73"/>
      <c r="AU35" s="73"/>
      <c r="AV35" s="72"/>
      <c r="AW35" s="73"/>
      <c r="AX35" s="73"/>
      <c r="AY35" s="72"/>
      <c r="AZ35" s="72"/>
      <c r="BA35" s="72"/>
      <c r="BB35" s="74"/>
      <c r="BC35" s="74"/>
      <c r="BD35" s="74"/>
      <c r="BE35" s="74"/>
      <c r="BF35" s="74"/>
      <c r="BG35" s="74"/>
      <c r="BH35" s="74"/>
      <c r="BI35" s="74"/>
    </row>
    <row r="36" spans="1:61" x14ac:dyDescent="0.35">
      <c r="A36" s="342" t="s">
        <v>2399</v>
      </c>
      <c r="B36" s="343">
        <v>18</v>
      </c>
      <c r="C36" s="343">
        <v>45</v>
      </c>
      <c r="D36" s="343" t="s">
        <v>2363</v>
      </c>
      <c r="E36" s="343" t="s">
        <v>48</v>
      </c>
      <c r="F36" s="343" t="s">
        <v>171</v>
      </c>
      <c r="G36" s="343">
        <v>17</v>
      </c>
      <c r="H36" s="344">
        <v>50300</v>
      </c>
      <c r="I36" s="344">
        <v>53200</v>
      </c>
      <c r="J36" s="344">
        <v>55700</v>
      </c>
      <c r="K36" s="344">
        <v>56100</v>
      </c>
      <c r="L36" s="344">
        <v>2794.4444444444443</v>
      </c>
      <c r="M36" s="344">
        <v>2955.5555555555557</v>
      </c>
      <c r="N36" s="344">
        <v>3094.4444444444443</v>
      </c>
      <c r="O36" s="344">
        <v>3116.6666666666665</v>
      </c>
      <c r="P36" s="343" t="s">
        <v>55</v>
      </c>
      <c r="Q36" s="344">
        <v>10</v>
      </c>
      <c r="R36" s="344" t="s">
        <v>685</v>
      </c>
      <c r="S36" s="345">
        <v>0.19700000000000001</v>
      </c>
      <c r="T36" s="343" t="s">
        <v>2362</v>
      </c>
      <c r="U36" s="343">
        <v>12</v>
      </c>
      <c r="V36" s="342">
        <v>2.024</v>
      </c>
      <c r="W36" s="342">
        <v>1.002</v>
      </c>
      <c r="X36" s="342">
        <v>3.5000000000000003E-2</v>
      </c>
      <c r="Y36" s="342">
        <f t="shared" si="0"/>
        <v>2.0280480000000001</v>
      </c>
      <c r="Z36" s="342" t="s">
        <v>198</v>
      </c>
      <c r="AA36" s="342" t="s">
        <v>170</v>
      </c>
      <c r="AB36" s="342">
        <v>22.5</v>
      </c>
      <c r="AC36" s="342" t="s">
        <v>218</v>
      </c>
      <c r="AD36" s="10"/>
      <c r="AE36" s="346">
        <f>IFERROR(VLOOKUP(E36,ppoz!$A$2:$B$42,2,0),0)</f>
        <v>3500</v>
      </c>
      <c r="AF36">
        <v>44</v>
      </c>
      <c r="AJ36" s="72"/>
      <c r="AK36" s="72"/>
      <c r="AL36" s="72"/>
      <c r="AM36" s="72"/>
      <c r="AN36" s="72"/>
      <c r="AO36" s="72"/>
      <c r="AP36" s="73"/>
      <c r="AQ36" s="73"/>
      <c r="AR36" s="73"/>
      <c r="AS36" s="73"/>
      <c r="AT36" s="73"/>
      <c r="AU36" s="73"/>
      <c r="AV36" s="72"/>
      <c r="AW36" s="73"/>
      <c r="AX36" s="73"/>
      <c r="AY36" s="72"/>
      <c r="AZ36" s="72"/>
      <c r="BA36" s="72"/>
      <c r="BB36" s="74"/>
      <c r="BC36" s="74"/>
      <c r="BD36" s="74"/>
      <c r="BE36" s="74"/>
      <c r="BF36" s="74"/>
      <c r="BG36" s="74"/>
      <c r="BH36" s="74"/>
      <c r="BI36" s="74"/>
    </row>
    <row r="37" spans="1:61" x14ac:dyDescent="0.35">
      <c r="A37" s="342" t="s">
        <v>2400</v>
      </c>
      <c r="B37" s="343">
        <v>18.400000000000002</v>
      </c>
      <c r="C37" s="343">
        <v>46</v>
      </c>
      <c r="D37" s="343" t="s">
        <v>2363</v>
      </c>
      <c r="E37" s="343" t="s">
        <v>48</v>
      </c>
      <c r="F37" s="343" t="s">
        <v>171</v>
      </c>
      <c r="G37" s="343">
        <v>17</v>
      </c>
      <c r="H37" s="344">
        <v>51500</v>
      </c>
      <c r="I37" s="344">
        <v>54200</v>
      </c>
      <c r="J37" s="344">
        <v>56700</v>
      </c>
      <c r="K37" s="344">
        <v>57100</v>
      </c>
      <c r="L37" s="344">
        <v>2798.9130434782605</v>
      </c>
      <c r="M37" s="344">
        <v>2945.652173913043</v>
      </c>
      <c r="N37" s="344">
        <v>3081.5217391304345</v>
      </c>
      <c r="O37" s="344">
        <v>3103.260869565217</v>
      </c>
      <c r="P37" s="343" t="s">
        <v>55</v>
      </c>
      <c r="Q37" s="344">
        <v>10</v>
      </c>
      <c r="R37" s="344" t="s">
        <v>685</v>
      </c>
      <c r="S37" s="345">
        <v>0.19700000000000001</v>
      </c>
      <c r="T37" s="343" t="s">
        <v>2362</v>
      </c>
      <c r="U37" s="343">
        <v>12</v>
      </c>
      <c r="V37" s="342">
        <v>2.024</v>
      </c>
      <c r="W37" s="342">
        <v>1.002</v>
      </c>
      <c r="X37" s="342">
        <v>3.5000000000000003E-2</v>
      </c>
      <c r="Y37" s="342">
        <f t="shared" si="0"/>
        <v>2.0280480000000001</v>
      </c>
      <c r="Z37" s="342" t="s">
        <v>198</v>
      </c>
      <c r="AA37" s="342" t="s">
        <v>170</v>
      </c>
      <c r="AB37" s="342">
        <v>22.5</v>
      </c>
      <c r="AC37" s="342" t="s">
        <v>218</v>
      </c>
      <c r="AD37" s="10"/>
      <c r="AE37" s="346">
        <f>IFERROR(VLOOKUP(E37,ppoz!$A$2:$B$42,2,0),0)</f>
        <v>3500</v>
      </c>
      <c r="AF37">
        <v>45</v>
      </c>
      <c r="AJ37" s="72"/>
      <c r="AK37" s="72"/>
      <c r="AL37" s="72"/>
      <c r="AM37" s="72"/>
      <c r="AN37" s="72"/>
      <c r="AO37" s="72"/>
      <c r="AP37" s="73"/>
      <c r="AQ37" s="73"/>
      <c r="AR37" s="73"/>
      <c r="AS37" s="73"/>
      <c r="AT37" s="73"/>
      <c r="AU37" s="73"/>
      <c r="AV37" s="72"/>
      <c r="AW37" s="73"/>
      <c r="AX37" s="73"/>
      <c r="AY37" s="72"/>
      <c r="AZ37" s="72"/>
      <c r="BA37" s="72"/>
      <c r="BB37" s="74"/>
      <c r="BC37" s="74"/>
      <c r="BD37" s="74"/>
      <c r="BE37" s="74"/>
      <c r="BF37" s="74"/>
      <c r="BG37" s="74"/>
      <c r="BH37" s="74"/>
      <c r="BI37" s="74"/>
    </row>
    <row r="38" spans="1:61" x14ac:dyDescent="0.35">
      <c r="A38" s="342" t="s">
        <v>2401</v>
      </c>
      <c r="B38" s="343">
        <v>18.8</v>
      </c>
      <c r="C38" s="343">
        <v>47</v>
      </c>
      <c r="D38" s="343" t="s">
        <v>2363</v>
      </c>
      <c r="E38" s="343" t="s">
        <v>48</v>
      </c>
      <c r="F38" s="343" t="s">
        <v>171</v>
      </c>
      <c r="G38" s="343">
        <v>17</v>
      </c>
      <c r="H38" s="344">
        <v>53100</v>
      </c>
      <c r="I38" s="344">
        <v>55700</v>
      </c>
      <c r="J38" s="344">
        <v>58800</v>
      </c>
      <c r="K38" s="344">
        <v>58600</v>
      </c>
      <c r="L38" s="344">
        <v>2824.4680851063827</v>
      </c>
      <c r="M38" s="344">
        <v>2962.7659574468084</v>
      </c>
      <c r="N38" s="344">
        <v>3127.6595744680849</v>
      </c>
      <c r="O38" s="344">
        <v>3117.0212765957444</v>
      </c>
      <c r="P38" s="343" t="s">
        <v>55</v>
      </c>
      <c r="Q38" s="344">
        <v>10</v>
      </c>
      <c r="R38" s="344" t="s">
        <v>685</v>
      </c>
      <c r="S38" s="345">
        <v>0.19700000000000001</v>
      </c>
      <c r="T38" s="343" t="s">
        <v>2362</v>
      </c>
      <c r="U38" s="343">
        <v>12</v>
      </c>
      <c r="V38" s="342">
        <v>2.024</v>
      </c>
      <c r="W38" s="342">
        <v>1.002</v>
      </c>
      <c r="X38" s="342">
        <v>3.5000000000000003E-2</v>
      </c>
      <c r="Y38" s="342">
        <f t="shared" si="0"/>
        <v>2.0280480000000001</v>
      </c>
      <c r="Z38" s="342" t="s">
        <v>198</v>
      </c>
      <c r="AA38" s="342" t="s">
        <v>170</v>
      </c>
      <c r="AB38" s="342">
        <v>22.5</v>
      </c>
      <c r="AC38" s="342" t="s">
        <v>218</v>
      </c>
      <c r="AD38" s="10"/>
      <c r="AE38" s="346">
        <f>IFERROR(VLOOKUP(E38,ppoz!$A$2:$B$42,2,0),0)</f>
        <v>3500</v>
      </c>
      <c r="AF38">
        <v>46</v>
      </c>
      <c r="AJ38" s="72"/>
      <c r="AK38" s="72"/>
      <c r="AL38" s="72"/>
      <c r="AM38" s="72"/>
      <c r="AN38" s="72"/>
      <c r="AO38" s="72"/>
      <c r="AP38" s="73"/>
      <c r="AQ38" s="73"/>
      <c r="AR38" s="73"/>
      <c r="AS38" s="73"/>
      <c r="AT38" s="73"/>
      <c r="AU38" s="73"/>
      <c r="AV38" s="72"/>
      <c r="AW38" s="73"/>
      <c r="AX38" s="73"/>
      <c r="AY38" s="72"/>
      <c r="AZ38" s="72"/>
      <c r="BA38" s="72"/>
      <c r="BB38" s="74"/>
      <c r="BC38" s="74"/>
      <c r="BD38" s="74"/>
      <c r="BE38" s="74"/>
      <c r="BF38" s="74"/>
      <c r="BG38" s="74"/>
      <c r="BH38" s="74"/>
      <c r="BI38" s="74"/>
    </row>
    <row r="39" spans="1:61" x14ac:dyDescent="0.35">
      <c r="A39" s="342" t="s">
        <v>2402</v>
      </c>
      <c r="B39" s="343">
        <v>19.200000000000003</v>
      </c>
      <c r="C39" s="343">
        <v>48</v>
      </c>
      <c r="D39" s="343" t="s">
        <v>2363</v>
      </c>
      <c r="E39" s="343" t="s">
        <v>48</v>
      </c>
      <c r="F39" s="343" t="s">
        <v>171</v>
      </c>
      <c r="G39" s="343">
        <v>17</v>
      </c>
      <c r="H39" s="344">
        <v>54000</v>
      </c>
      <c r="I39" s="344">
        <v>56700</v>
      </c>
      <c r="J39" s="344">
        <v>59800</v>
      </c>
      <c r="K39" s="344">
        <v>59600</v>
      </c>
      <c r="L39" s="344">
        <v>2812.4999999999995</v>
      </c>
      <c r="M39" s="344">
        <v>2953.1249999999995</v>
      </c>
      <c r="N39" s="344">
        <v>3114.583333333333</v>
      </c>
      <c r="O39" s="344">
        <v>3104.1666666666661</v>
      </c>
      <c r="P39" s="343" t="s">
        <v>55</v>
      </c>
      <c r="Q39" s="344">
        <v>10</v>
      </c>
      <c r="R39" s="344" t="s">
        <v>685</v>
      </c>
      <c r="S39" s="345">
        <v>0.19700000000000001</v>
      </c>
      <c r="T39" s="343" t="s">
        <v>2362</v>
      </c>
      <c r="U39" s="343">
        <v>12</v>
      </c>
      <c r="V39" s="342">
        <v>2.024</v>
      </c>
      <c r="W39" s="342">
        <v>1.002</v>
      </c>
      <c r="X39" s="342">
        <v>3.5000000000000003E-2</v>
      </c>
      <c r="Y39" s="342">
        <f t="shared" si="0"/>
        <v>2.0280480000000001</v>
      </c>
      <c r="Z39" s="342" t="s">
        <v>198</v>
      </c>
      <c r="AA39" s="342" t="s">
        <v>170</v>
      </c>
      <c r="AB39" s="342">
        <v>22.5</v>
      </c>
      <c r="AC39" s="342" t="s">
        <v>218</v>
      </c>
      <c r="AD39" s="10"/>
      <c r="AE39" s="346">
        <f>IFERROR(VLOOKUP(E39,ppoz!$A$2:$B$42,2,0),0)</f>
        <v>3500</v>
      </c>
      <c r="AF39">
        <v>47</v>
      </c>
      <c r="AJ39" s="72"/>
      <c r="AK39" s="72"/>
      <c r="AL39" s="72"/>
      <c r="AM39" s="72"/>
      <c r="AN39" s="72"/>
      <c r="AO39" s="72"/>
      <c r="AP39" s="73"/>
      <c r="AQ39" s="73"/>
      <c r="AR39" s="73"/>
      <c r="AS39" s="73"/>
      <c r="AT39" s="73"/>
      <c r="AU39" s="73"/>
      <c r="AV39" s="72"/>
      <c r="AW39" s="73"/>
      <c r="AX39" s="73"/>
      <c r="AY39" s="72"/>
      <c r="AZ39" s="72"/>
      <c r="BA39" s="72"/>
      <c r="BB39" s="74"/>
      <c r="BC39" s="74"/>
      <c r="BD39" s="74"/>
      <c r="BE39" s="74"/>
      <c r="BF39" s="74"/>
      <c r="BG39" s="74"/>
      <c r="BH39" s="74"/>
      <c r="BI39" s="74"/>
    </row>
    <row r="40" spans="1:61" x14ac:dyDescent="0.35">
      <c r="A40" s="342" t="s">
        <v>2403</v>
      </c>
      <c r="B40" s="343">
        <v>19.600000000000001</v>
      </c>
      <c r="C40" s="343">
        <v>49</v>
      </c>
      <c r="D40" s="343" t="s">
        <v>2363</v>
      </c>
      <c r="E40" s="343" t="s">
        <v>48</v>
      </c>
      <c r="F40" s="343" t="s">
        <v>171</v>
      </c>
      <c r="G40" s="343">
        <v>17</v>
      </c>
      <c r="H40" s="344">
        <v>54700</v>
      </c>
      <c r="I40" s="344">
        <v>57500</v>
      </c>
      <c r="J40" s="344">
        <v>60500</v>
      </c>
      <c r="K40" s="344">
        <v>60400</v>
      </c>
      <c r="L40" s="344">
        <v>2790.8163265306121</v>
      </c>
      <c r="M40" s="344">
        <v>2933.6734693877547</v>
      </c>
      <c r="N40" s="344">
        <v>3086.7346938775509</v>
      </c>
      <c r="O40" s="344">
        <v>3081.6326530612241</v>
      </c>
      <c r="P40" s="343" t="s">
        <v>55</v>
      </c>
      <c r="Q40" s="344">
        <v>10</v>
      </c>
      <c r="R40" s="344" t="s">
        <v>685</v>
      </c>
      <c r="S40" s="345">
        <v>0.19700000000000001</v>
      </c>
      <c r="T40" s="343" t="s">
        <v>2362</v>
      </c>
      <c r="U40" s="343">
        <v>12</v>
      </c>
      <c r="V40" s="342">
        <v>2.024</v>
      </c>
      <c r="W40" s="342">
        <v>1.002</v>
      </c>
      <c r="X40" s="342">
        <v>3.5000000000000003E-2</v>
      </c>
      <c r="Y40" s="342">
        <f t="shared" si="0"/>
        <v>2.0280480000000001</v>
      </c>
      <c r="Z40" s="342" t="s">
        <v>198</v>
      </c>
      <c r="AA40" s="342" t="s">
        <v>170</v>
      </c>
      <c r="AB40" s="342">
        <v>22.5</v>
      </c>
      <c r="AC40" s="342" t="s">
        <v>218</v>
      </c>
      <c r="AD40" s="10"/>
      <c r="AE40" s="346">
        <f>IFERROR(VLOOKUP(E40,ppoz!$A$2:$B$42,2,0),0)</f>
        <v>3500</v>
      </c>
      <c r="AF40">
        <v>48</v>
      </c>
      <c r="AJ40" s="72"/>
      <c r="AK40" s="72"/>
      <c r="AL40" s="72"/>
      <c r="AM40" s="72"/>
      <c r="AN40" s="72"/>
      <c r="AO40" s="72"/>
      <c r="AP40" s="73"/>
      <c r="AQ40" s="73"/>
      <c r="AR40" s="73"/>
      <c r="AS40" s="73"/>
      <c r="AT40" s="73"/>
      <c r="AU40" s="73"/>
      <c r="AV40" s="72"/>
      <c r="AW40" s="73"/>
      <c r="AX40" s="73"/>
      <c r="AY40" s="72"/>
      <c r="AZ40" s="72"/>
      <c r="BA40" s="72"/>
      <c r="BB40" s="74"/>
      <c r="BC40" s="74"/>
      <c r="BD40" s="74"/>
      <c r="BE40" s="74"/>
      <c r="BF40" s="74"/>
      <c r="BG40" s="74"/>
      <c r="BH40" s="74"/>
      <c r="BI40" s="74"/>
    </row>
    <row r="41" spans="1:61" x14ac:dyDescent="0.35">
      <c r="A41" s="342" t="s">
        <v>2404</v>
      </c>
      <c r="B41" s="343">
        <v>20</v>
      </c>
      <c r="C41" s="343">
        <v>50</v>
      </c>
      <c r="D41" s="343" t="s">
        <v>2363</v>
      </c>
      <c r="E41" s="343" t="s">
        <v>49</v>
      </c>
      <c r="F41" s="343" t="s">
        <v>171</v>
      </c>
      <c r="G41" s="343">
        <v>20</v>
      </c>
      <c r="H41" s="344">
        <v>55700</v>
      </c>
      <c r="I41" s="344">
        <v>58900</v>
      </c>
      <c r="J41" s="344">
        <v>61300</v>
      </c>
      <c r="K41" s="344">
        <v>61800</v>
      </c>
      <c r="L41" s="344">
        <v>2785</v>
      </c>
      <c r="M41" s="344">
        <v>2945</v>
      </c>
      <c r="N41" s="344">
        <v>3065</v>
      </c>
      <c r="O41" s="344">
        <v>3090</v>
      </c>
      <c r="P41" s="343" t="s">
        <v>55</v>
      </c>
      <c r="Q41" s="344">
        <v>10</v>
      </c>
      <c r="R41" s="344" t="s">
        <v>685</v>
      </c>
      <c r="S41" s="345">
        <v>0.19700000000000001</v>
      </c>
      <c r="T41" s="343" t="s">
        <v>2362</v>
      </c>
      <c r="U41" s="343">
        <v>12</v>
      </c>
      <c r="V41" s="342">
        <v>2.024</v>
      </c>
      <c r="W41" s="342">
        <v>1.002</v>
      </c>
      <c r="X41" s="342">
        <v>3.5000000000000003E-2</v>
      </c>
      <c r="Y41" s="342">
        <f t="shared" si="0"/>
        <v>2.0280480000000001</v>
      </c>
      <c r="Z41" s="342" t="s">
        <v>198</v>
      </c>
      <c r="AA41" s="342" t="s">
        <v>170</v>
      </c>
      <c r="AB41" s="342">
        <v>22.5</v>
      </c>
      <c r="AC41" s="342" t="s">
        <v>218</v>
      </c>
      <c r="AD41" s="10"/>
      <c r="AE41" s="346">
        <f>IFERROR(VLOOKUP(E41,ppoz!$A$2:$B$42,2,0),0)</f>
        <v>3500</v>
      </c>
      <c r="AF41">
        <v>49</v>
      </c>
      <c r="AJ41" s="72"/>
      <c r="AK41" s="72"/>
      <c r="AL41" s="72"/>
      <c r="AM41" s="72"/>
      <c r="AN41" s="72"/>
      <c r="AO41" s="72"/>
      <c r="AP41" s="73"/>
      <c r="AQ41" s="73"/>
      <c r="AR41" s="73"/>
      <c r="AS41" s="73"/>
      <c r="AT41" s="73"/>
      <c r="AU41" s="73"/>
      <c r="AV41" s="72"/>
      <c r="AW41" s="73"/>
      <c r="AX41" s="73"/>
      <c r="AY41" s="72"/>
      <c r="AZ41" s="72"/>
      <c r="BA41" s="72"/>
      <c r="BB41" s="74"/>
      <c r="BC41" s="74"/>
      <c r="BD41" s="74"/>
      <c r="BE41" s="74"/>
      <c r="BF41" s="74"/>
      <c r="BG41" s="74"/>
      <c r="BH41" s="74"/>
      <c r="BI41" s="74"/>
    </row>
    <row r="42" spans="1:61" x14ac:dyDescent="0.35">
      <c r="A42" s="342" t="s">
        <v>2405</v>
      </c>
      <c r="B42" s="343">
        <v>20.400000000000002</v>
      </c>
      <c r="C42" s="343">
        <v>51</v>
      </c>
      <c r="D42" s="343" t="s">
        <v>2363</v>
      </c>
      <c r="E42" s="343" t="s">
        <v>49</v>
      </c>
      <c r="F42" s="343" t="s">
        <v>171</v>
      </c>
      <c r="G42" s="343">
        <v>20</v>
      </c>
      <c r="H42" s="344">
        <v>56200</v>
      </c>
      <c r="I42" s="344">
        <v>59600</v>
      </c>
      <c r="J42" s="344">
        <v>62200</v>
      </c>
      <c r="K42" s="344">
        <v>62500</v>
      </c>
      <c r="L42" s="344">
        <v>2754.9019607843134</v>
      </c>
      <c r="M42" s="344">
        <v>2921.5686274509799</v>
      </c>
      <c r="N42" s="344">
        <v>3049.0196078431368</v>
      </c>
      <c r="O42" s="344">
        <v>3063.7254901960782</v>
      </c>
      <c r="P42" s="343" t="s">
        <v>55</v>
      </c>
      <c r="Q42" s="344">
        <v>10</v>
      </c>
      <c r="R42" s="344" t="s">
        <v>685</v>
      </c>
      <c r="S42" s="345">
        <v>0.19700000000000001</v>
      </c>
      <c r="T42" s="343" t="s">
        <v>2362</v>
      </c>
      <c r="U42" s="343">
        <v>12</v>
      </c>
      <c r="V42" s="342">
        <v>2.024</v>
      </c>
      <c r="W42" s="342">
        <v>1.002</v>
      </c>
      <c r="X42" s="342">
        <v>3.5000000000000003E-2</v>
      </c>
      <c r="Y42" s="342">
        <f t="shared" si="0"/>
        <v>2.0280480000000001</v>
      </c>
      <c r="Z42" s="342" t="s">
        <v>198</v>
      </c>
      <c r="AA42" s="342" t="s">
        <v>170</v>
      </c>
      <c r="AB42" s="342">
        <v>22.5</v>
      </c>
      <c r="AC42" s="342" t="s">
        <v>218</v>
      </c>
      <c r="AD42" s="10"/>
      <c r="AE42" s="346">
        <f>IFERROR(VLOOKUP(E42,ppoz!$A$2:$B$42,2,0),0)</f>
        <v>3500</v>
      </c>
      <c r="AF42">
        <v>50</v>
      </c>
      <c r="AJ42" s="72"/>
      <c r="AK42" s="72"/>
      <c r="AL42" s="72"/>
      <c r="AM42" s="72"/>
      <c r="AN42" s="72"/>
      <c r="AO42" s="72"/>
      <c r="AP42" s="73"/>
      <c r="AQ42" s="73"/>
      <c r="AR42" s="73"/>
      <c r="AS42" s="73"/>
      <c r="AT42" s="73"/>
      <c r="AU42" s="73"/>
      <c r="AV42" s="72"/>
      <c r="AW42" s="73"/>
      <c r="AX42" s="73"/>
      <c r="AY42" s="72"/>
      <c r="AZ42" s="72"/>
      <c r="BA42" s="72"/>
      <c r="BB42" s="74"/>
      <c r="BC42" s="74"/>
      <c r="BD42" s="74"/>
      <c r="BE42" s="74"/>
      <c r="BF42" s="74"/>
      <c r="BG42" s="74"/>
      <c r="BH42" s="74"/>
      <c r="BI42" s="74"/>
    </row>
    <row r="43" spans="1:61" x14ac:dyDescent="0.35">
      <c r="A43" s="342" t="s">
        <v>2406</v>
      </c>
      <c r="B43" s="343">
        <v>20.8</v>
      </c>
      <c r="C43" s="343">
        <v>52</v>
      </c>
      <c r="D43" s="343" t="s">
        <v>2363</v>
      </c>
      <c r="E43" s="343" t="s">
        <v>49</v>
      </c>
      <c r="F43" s="343" t="s">
        <v>171</v>
      </c>
      <c r="G43" s="343">
        <v>20</v>
      </c>
      <c r="H43" s="344">
        <v>56800</v>
      </c>
      <c r="I43" s="344">
        <v>60200</v>
      </c>
      <c r="J43" s="344">
        <v>62800</v>
      </c>
      <c r="K43" s="344">
        <v>63000</v>
      </c>
      <c r="L43" s="344">
        <v>2730.7692307692305</v>
      </c>
      <c r="M43" s="344">
        <v>2894.2307692307691</v>
      </c>
      <c r="N43" s="344">
        <v>3019.2307692307691</v>
      </c>
      <c r="O43" s="344">
        <v>3028.8461538461538</v>
      </c>
      <c r="P43" s="343" t="s">
        <v>55</v>
      </c>
      <c r="Q43" s="344">
        <v>10</v>
      </c>
      <c r="R43" s="344" t="s">
        <v>685</v>
      </c>
      <c r="S43" s="345">
        <v>0.19700000000000001</v>
      </c>
      <c r="T43" s="343" t="s">
        <v>2362</v>
      </c>
      <c r="U43" s="343">
        <v>12</v>
      </c>
      <c r="V43" s="342">
        <v>2.024</v>
      </c>
      <c r="W43" s="342">
        <v>1.002</v>
      </c>
      <c r="X43" s="342">
        <v>3.5000000000000003E-2</v>
      </c>
      <c r="Y43" s="342">
        <f t="shared" si="0"/>
        <v>2.0280480000000001</v>
      </c>
      <c r="Z43" s="342" t="s">
        <v>198</v>
      </c>
      <c r="AA43" s="342" t="s">
        <v>170</v>
      </c>
      <c r="AB43" s="342">
        <v>22.5</v>
      </c>
      <c r="AC43" s="342" t="s">
        <v>218</v>
      </c>
      <c r="AD43" s="10"/>
      <c r="AE43" s="346">
        <f>IFERROR(VLOOKUP(E43,ppoz!$A$2:$B$42,2,0),0)</f>
        <v>3500</v>
      </c>
      <c r="AF43">
        <v>51</v>
      </c>
      <c r="AJ43" s="72"/>
      <c r="AK43" s="72"/>
      <c r="AL43" s="72"/>
      <c r="AM43" s="72"/>
      <c r="AN43" s="72"/>
      <c r="AO43" s="72"/>
      <c r="AP43" s="73"/>
      <c r="AQ43" s="73"/>
      <c r="AR43" s="73"/>
      <c r="AS43" s="73"/>
      <c r="AT43" s="73"/>
      <c r="AU43" s="73"/>
      <c r="AV43" s="72"/>
      <c r="AW43" s="73"/>
      <c r="AX43" s="73"/>
      <c r="AY43" s="72"/>
      <c r="AZ43" s="72"/>
      <c r="BA43" s="72"/>
      <c r="BB43" s="74"/>
      <c r="BC43" s="74"/>
      <c r="BD43" s="74"/>
      <c r="BE43" s="74"/>
      <c r="BF43" s="74"/>
      <c r="BG43" s="74"/>
      <c r="BH43" s="74"/>
      <c r="BI43" s="74"/>
    </row>
    <row r="44" spans="1:61" x14ac:dyDescent="0.35">
      <c r="A44" s="342" t="s">
        <v>2407</v>
      </c>
      <c r="B44" s="343">
        <v>21.200000000000003</v>
      </c>
      <c r="C44" s="343">
        <v>53</v>
      </c>
      <c r="D44" s="343" t="s">
        <v>2363</v>
      </c>
      <c r="E44" s="343" t="s">
        <v>49</v>
      </c>
      <c r="F44" s="343" t="s">
        <v>171</v>
      </c>
      <c r="G44" s="343">
        <v>20</v>
      </c>
      <c r="H44" s="344">
        <v>57800</v>
      </c>
      <c r="I44" s="344">
        <v>61100</v>
      </c>
      <c r="J44" s="344">
        <v>63700</v>
      </c>
      <c r="K44" s="344">
        <v>64000</v>
      </c>
      <c r="L44" s="344">
        <v>2726.4150943396221</v>
      </c>
      <c r="M44" s="344">
        <v>2882.0754716981128</v>
      </c>
      <c r="N44" s="344">
        <v>3004.716981132075</v>
      </c>
      <c r="O44" s="344">
        <v>3018.8679245283015</v>
      </c>
      <c r="P44" s="343" t="s">
        <v>55</v>
      </c>
      <c r="Q44" s="344">
        <v>10</v>
      </c>
      <c r="R44" s="344" t="s">
        <v>685</v>
      </c>
      <c r="S44" s="345">
        <v>0.19700000000000001</v>
      </c>
      <c r="T44" s="343" t="s">
        <v>2362</v>
      </c>
      <c r="U44" s="343">
        <v>12</v>
      </c>
      <c r="V44" s="342">
        <v>2.024</v>
      </c>
      <c r="W44" s="342">
        <v>1.002</v>
      </c>
      <c r="X44" s="342">
        <v>3.5000000000000003E-2</v>
      </c>
      <c r="Y44" s="342">
        <f t="shared" si="0"/>
        <v>2.0280480000000001</v>
      </c>
      <c r="Z44" s="342" t="s">
        <v>198</v>
      </c>
      <c r="AA44" s="342" t="s">
        <v>170</v>
      </c>
      <c r="AB44" s="342">
        <v>22.5</v>
      </c>
      <c r="AC44" s="342" t="s">
        <v>218</v>
      </c>
      <c r="AD44" s="10"/>
      <c r="AE44" s="346">
        <f>IFERROR(VLOOKUP(E44,ppoz!$A$2:$B$42,2,0),0)</f>
        <v>3500</v>
      </c>
      <c r="AF44">
        <v>52</v>
      </c>
      <c r="AJ44" s="72"/>
      <c r="AK44" s="72"/>
      <c r="AL44" s="72"/>
      <c r="AM44" s="72"/>
      <c r="AN44" s="72"/>
      <c r="AO44" s="72"/>
      <c r="AP44" s="73"/>
      <c r="AQ44" s="73"/>
      <c r="AR44" s="73"/>
      <c r="AS44" s="73"/>
      <c r="AT44" s="73"/>
      <c r="AU44" s="73"/>
      <c r="AV44" s="72"/>
      <c r="AW44" s="73"/>
      <c r="AX44" s="73"/>
      <c r="AY44" s="72"/>
      <c r="AZ44" s="72"/>
      <c r="BA44" s="72"/>
      <c r="BB44" s="74"/>
      <c r="BC44" s="74"/>
      <c r="BD44" s="74"/>
      <c r="BE44" s="74"/>
      <c r="BF44" s="74"/>
      <c r="BG44" s="74"/>
      <c r="BH44" s="74"/>
      <c r="BI44" s="74"/>
    </row>
    <row r="45" spans="1:61" x14ac:dyDescent="0.35">
      <c r="A45" s="342" t="s">
        <v>2408</v>
      </c>
      <c r="B45" s="343">
        <v>21.6</v>
      </c>
      <c r="C45" s="343">
        <v>54</v>
      </c>
      <c r="D45" s="343" t="s">
        <v>2363</v>
      </c>
      <c r="E45" s="343" t="s">
        <v>49</v>
      </c>
      <c r="F45" s="343" t="s">
        <v>171</v>
      </c>
      <c r="G45" s="343">
        <v>20</v>
      </c>
      <c r="H45" s="344">
        <v>58400</v>
      </c>
      <c r="I45" s="344">
        <v>61700</v>
      </c>
      <c r="J45" s="344">
        <v>64300</v>
      </c>
      <c r="K45" s="344">
        <v>64600</v>
      </c>
      <c r="L45" s="344">
        <v>2703.7037037037035</v>
      </c>
      <c r="M45" s="344">
        <v>2856.4814814814813</v>
      </c>
      <c r="N45" s="344">
        <v>2976.8518518518517</v>
      </c>
      <c r="O45" s="344">
        <v>2990.7407407407404</v>
      </c>
      <c r="P45" s="343" t="s">
        <v>55</v>
      </c>
      <c r="Q45" s="344">
        <v>10</v>
      </c>
      <c r="R45" s="344" t="s">
        <v>685</v>
      </c>
      <c r="S45" s="345">
        <v>0.19700000000000001</v>
      </c>
      <c r="T45" s="343" t="s">
        <v>2362</v>
      </c>
      <c r="U45" s="343">
        <v>12</v>
      </c>
      <c r="V45" s="342">
        <v>2.024</v>
      </c>
      <c r="W45" s="342">
        <v>1.002</v>
      </c>
      <c r="X45" s="342">
        <v>3.5000000000000003E-2</v>
      </c>
      <c r="Y45" s="342">
        <f t="shared" si="0"/>
        <v>2.0280480000000001</v>
      </c>
      <c r="Z45" s="342" t="s">
        <v>198</v>
      </c>
      <c r="AA45" s="342" t="s">
        <v>170</v>
      </c>
      <c r="AB45" s="342">
        <v>22.5</v>
      </c>
      <c r="AC45" s="342" t="s">
        <v>218</v>
      </c>
      <c r="AD45" s="10"/>
      <c r="AE45" s="346">
        <f>IFERROR(VLOOKUP(E45,ppoz!$A$2:$B$42,2,0),0)</f>
        <v>3500</v>
      </c>
      <c r="AF45">
        <v>53</v>
      </c>
      <c r="AJ45" s="72"/>
      <c r="AK45" s="72"/>
      <c r="AL45" s="72"/>
      <c r="AM45" s="72"/>
      <c r="AN45" s="72"/>
      <c r="AO45" s="72"/>
      <c r="AP45" s="73"/>
      <c r="AQ45" s="73"/>
      <c r="AR45" s="73"/>
      <c r="AS45" s="73"/>
      <c r="AT45" s="73"/>
      <c r="AU45" s="73"/>
      <c r="AV45" s="72"/>
      <c r="AW45" s="73"/>
      <c r="AX45" s="73"/>
      <c r="AY45" s="72"/>
      <c r="AZ45" s="72"/>
      <c r="BA45" s="72"/>
      <c r="BB45" s="74"/>
      <c r="BC45" s="74"/>
      <c r="BD45" s="74"/>
      <c r="BE45" s="74"/>
      <c r="BF45" s="74"/>
      <c r="BG45" s="74"/>
      <c r="BH45" s="74"/>
      <c r="BI45" s="74"/>
    </row>
    <row r="46" spans="1:61" x14ac:dyDescent="0.35">
      <c r="A46" s="342" t="s">
        <v>2409</v>
      </c>
      <c r="B46" s="343">
        <v>22</v>
      </c>
      <c r="C46" s="343">
        <v>55</v>
      </c>
      <c r="D46" s="343" t="s">
        <v>2363</v>
      </c>
      <c r="E46" s="343" t="s">
        <v>49</v>
      </c>
      <c r="F46" s="343" t="s">
        <v>171</v>
      </c>
      <c r="G46" s="343">
        <v>20</v>
      </c>
      <c r="H46" s="344">
        <v>59200</v>
      </c>
      <c r="I46" s="344">
        <v>62300</v>
      </c>
      <c r="J46" s="344">
        <v>64900</v>
      </c>
      <c r="K46" s="344">
        <v>65800</v>
      </c>
      <c r="L46" s="344">
        <v>2690.909090909091</v>
      </c>
      <c r="M46" s="344">
        <v>2831.818181818182</v>
      </c>
      <c r="N46" s="344">
        <v>2950</v>
      </c>
      <c r="O46" s="344">
        <v>2990.909090909091</v>
      </c>
      <c r="P46" s="343" t="s">
        <v>55</v>
      </c>
      <c r="Q46" s="344">
        <v>10</v>
      </c>
      <c r="R46" s="344" t="s">
        <v>685</v>
      </c>
      <c r="S46" s="345">
        <v>0.19700000000000001</v>
      </c>
      <c r="T46" s="343" t="s">
        <v>2362</v>
      </c>
      <c r="U46" s="343">
        <v>12</v>
      </c>
      <c r="V46" s="342">
        <v>2.024</v>
      </c>
      <c r="W46" s="342">
        <v>1.002</v>
      </c>
      <c r="X46" s="342">
        <v>3.5000000000000003E-2</v>
      </c>
      <c r="Y46" s="342">
        <f t="shared" si="0"/>
        <v>2.0280480000000001</v>
      </c>
      <c r="Z46" s="342" t="s">
        <v>198</v>
      </c>
      <c r="AA46" s="342" t="s">
        <v>170</v>
      </c>
      <c r="AB46" s="342">
        <v>22.5</v>
      </c>
      <c r="AC46" s="342" t="s">
        <v>218</v>
      </c>
      <c r="AD46" s="10"/>
      <c r="AE46" s="346">
        <f>IFERROR(VLOOKUP(E46,ppoz!$A$2:$B$42,2,0),0)</f>
        <v>3500</v>
      </c>
      <c r="AF46">
        <v>54</v>
      </c>
      <c r="AJ46" s="72"/>
      <c r="AK46" s="72"/>
      <c r="AL46" s="72"/>
      <c r="AM46" s="72"/>
      <c r="AN46" s="72"/>
      <c r="AO46" s="72"/>
      <c r="AP46" s="73"/>
      <c r="AQ46" s="73"/>
      <c r="AR46" s="73"/>
      <c r="AS46" s="73"/>
      <c r="AT46" s="73"/>
      <c r="AU46" s="73"/>
      <c r="AV46" s="72"/>
      <c r="AW46" s="73"/>
      <c r="AX46" s="73"/>
      <c r="AY46" s="72"/>
      <c r="AZ46" s="72"/>
      <c r="BA46" s="72"/>
      <c r="BB46" s="74"/>
      <c r="BC46" s="74"/>
      <c r="BD46" s="74"/>
      <c r="BE46" s="74"/>
      <c r="BF46" s="74"/>
      <c r="BG46" s="74"/>
      <c r="BH46" s="74"/>
      <c r="BI46" s="74"/>
    </row>
    <row r="47" spans="1:61" x14ac:dyDescent="0.35">
      <c r="A47" s="342" t="s">
        <v>2410</v>
      </c>
      <c r="B47" s="343">
        <v>22.400000000000002</v>
      </c>
      <c r="C47" s="343">
        <v>56</v>
      </c>
      <c r="D47" s="343" t="s">
        <v>2363</v>
      </c>
      <c r="E47" s="343" t="s">
        <v>49</v>
      </c>
      <c r="F47" s="343" t="s">
        <v>171</v>
      </c>
      <c r="G47" s="343">
        <v>20</v>
      </c>
      <c r="H47" s="344">
        <v>62100</v>
      </c>
      <c r="I47" s="344">
        <v>65300</v>
      </c>
      <c r="J47" s="344">
        <v>68400</v>
      </c>
      <c r="K47" s="344">
        <v>68700</v>
      </c>
      <c r="L47" s="344">
        <v>2772.3214285714284</v>
      </c>
      <c r="M47" s="344">
        <v>2915.1785714285711</v>
      </c>
      <c r="N47" s="344">
        <v>3053.5714285714284</v>
      </c>
      <c r="O47" s="344">
        <v>3066.9642857142853</v>
      </c>
      <c r="P47" s="343" t="s">
        <v>55</v>
      </c>
      <c r="Q47" s="344">
        <v>10</v>
      </c>
      <c r="R47" s="344" t="s">
        <v>685</v>
      </c>
      <c r="S47" s="345">
        <v>0.19700000000000001</v>
      </c>
      <c r="T47" s="343" t="s">
        <v>2362</v>
      </c>
      <c r="U47" s="343">
        <v>12</v>
      </c>
      <c r="V47" s="342">
        <v>2.024</v>
      </c>
      <c r="W47" s="342">
        <v>1.002</v>
      </c>
      <c r="X47" s="342">
        <v>3.5000000000000003E-2</v>
      </c>
      <c r="Y47" s="342">
        <f t="shared" si="0"/>
        <v>2.0280480000000001</v>
      </c>
      <c r="Z47" s="342" t="s">
        <v>198</v>
      </c>
      <c r="AA47" s="342" t="s">
        <v>170</v>
      </c>
      <c r="AB47" s="342">
        <v>22.5</v>
      </c>
      <c r="AC47" s="342" t="s">
        <v>218</v>
      </c>
      <c r="AD47" s="10"/>
      <c r="AE47" s="346">
        <f>IFERROR(VLOOKUP(E47,ppoz!$A$2:$B$42,2,0),0)</f>
        <v>3500</v>
      </c>
      <c r="AF47">
        <v>55</v>
      </c>
      <c r="AJ47" s="72"/>
      <c r="AK47" s="72"/>
      <c r="AL47" s="72"/>
      <c r="AM47" s="72"/>
      <c r="AN47" s="72"/>
      <c r="AO47" s="72"/>
      <c r="AP47" s="73"/>
      <c r="AQ47" s="73"/>
      <c r="AR47" s="73"/>
      <c r="AS47" s="73"/>
      <c r="AT47" s="73"/>
      <c r="AU47" s="73"/>
      <c r="AV47" s="72"/>
      <c r="AW47" s="73"/>
      <c r="AX47" s="73"/>
      <c r="AY47" s="72"/>
      <c r="AZ47" s="72"/>
      <c r="BA47" s="72"/>
      <c r="BB47" s="74"/>
      <c r="BC47" s="74"/>
      <c r="BD47" s="74"/>
      <c r="BE47" s="74"/>
      <c r="BF47" s="74"/>
      <c r="BG47" s="74"/>
      <c r="BH47" s="74"/>
      <c r="BI47" s="74"/>
    </row>
    <row r="48" spans="1:61" x14ac:dyDescent="0.35">
      <c r="A48" s="342" t="s">
        <v>2411</v>
      </c>
      <c r="B48" s="343">
        <v>22.8</v>
      </c>
      <c r="C48" s="343">
        <v>57</v>
      </c>
      <c r="D48" s="343" t="s">
        <v>2363</v>
      </c>
      <c r="E48" s="343" t="s">
        <v>49</v>
      </c>
      <c r="F48" s="343" t="s">
        <v>171</v>
      </c>
      <c r="G48" s="343">
        <v>20</v>
      </c>
      <c r="H48" s="344">
        <v>62800</v>
      </c>
      <c r="I48" s="344">
        <v>66100</v>
      </c>
      <c r="J48" s="344">
        <v>69900</v>
      </c>
      <c r="K48" s="344">
        <v>69500</v>
      </c>
      <c r="L48" s="344">
        <v>2754.3859649122805</v>
      </c>
      <c r="M48" s="344">
        <v>2899.1228070175439</v>
      </c>
      <c r="N48" s="344">
        <v>3065.7894736842104</v>
      </c>
      <c r="O48" s="344">
        <v>3048.2456140350878</v>
      </c>
      <c r="P48" s="343" t="s">
        <v>55</v>
      </c>
      <c r="Q48" s="344">
        <v>10</v>
      </c>
      <c r="R48" s="344" t="s">
        <v>685</v>
      </c>
      <c r="S48" s="345">
        <v>0.19700000000000001</v>
      </c>
      <c r="T48" s="343" t="s">
        <v>2362</v>
      </c>
      <c r="U48" s="343">
        <v>12</v>
      </c>
      <c r="V48" s="342">
        <v>2.024</v>
      </c>
      <c r="W48" s="342">
        <v>1.002</v>
      </c>
      <c r="X48" s="342">
        <v>3.5000000000000003E-2</v>
      </c>
      <c r="Y48" s="342">
        <f t="shared" si="0"/>
        <v>2.0280480000000001</v>
      </c>
      <c r="Z48" s="342" t="s">
        <v>198</v>
      </c>
      <c r="AA48" s="342" t="s">
        <v>170</v>
      </c>
      <c r="AB48" s="342">
        <v>22.5</v>
      </c>
      <c r="AC48" s="342" t="s">
        <v>218</v>
      </c>
      <c r="AD48" s="10"/>
      <c r="AE48" s="346">
        <f>IFERROR(VLOOKUP(E48,ppoz!$A$2:$B$42,2,0),0)</f>
        <v>3500</v>
      </c>
      <c r="AF48">
        <v>56</v>
      </c>
      <c r="AJ48" s="72"/>
      <c r="AK48" s="72"/>
      <c r="AL48" s="72"/>
      <c r="AM48" s="72"/>
      <c r="AN48" s="72"/>
      <c r="AO48" s="72"/>
      <c r="AP48" s="73"/>
      <c r="AQ48" s="73"/>
      <c r="AR48" s="73"/>
      <c r="AS48" s="73"/>
      <c r="AT48" s="73"/>
      <c r="AU48" s="73"/>
      <c r="AV48" s="72"/>
      <c r="AW48" s="73"/>
      <c r="AX48" s="73"/>
      <c r="AY48" s="72"/>
      <c r="AZ48" s="72"/>
      <c r="BA48" s="72"/>
      <c r="BB48" s="74"/>
      <c r="BC48" s="74"/>
      <c r="BD48" s="74"/>
      <c r="BE48" s="74"/>
      <c r="BF48" s="74"/>
      <c r="BG48" s="74"/>
      <c r="BH48" s="74"/>
      <c r="BI48" s="74"/>
    </row>
    <row r="49" spans="1:61" x14ac:dyDescent="0.35">
      <c r="A49" s="342" t="s">
        <v>2412</v>
      </c>
      <c r="B49" s="343">
        <v>23.200000000000003</v>
      </c>
      <c r="C49" s="343">
        <v>58</v>
      </c>
      <c r="D49" s="343" t="s">
        <v>2363</v>
      </c>
      <c r="E49" s="343" t="s">
        <v>49</v>
      </c>
      <c r="F49" s="343" t="s">
        <v>171</v>
      </c>
      <c r="G49" s="343">
        <v>20</v>
      </c>
      <c r="H49" s="344">
        <v>63800</v>
      </c>
      <c r="I49" s="344">
        <v>67100</v>
      </c>
      <c r="J49" s="344">
        <v>70900</v>
      </c>
      <c r="K49" s="344">
        <v>70600</v>
      </c>
      <c r="L49" s="344">
        <v>2749.9999999999995</v>
      </c>
      <c r="M49" s="344">
        <v>2892.2413793103447</v>
      </c>
      <c r="N49" s="344">
        <v>3056.0344827586205</v>
      </c>
      <c r="O49" s="344">
        <v>3043.1034482758619</v>
      </c>
      <c r="P49" s="343" t="s">
        <v>55</v>
      </c>
      <c r="Q49" s="344">
        <v>10</v>
      </c>
      <c r="R49" s="344" t="s">
        <v>685</v>
      </c>
      <c r="S49" s="345">
        <v>0.19700000000000001</v>
      </c>
      <c r="T49" s="343" t="s">
        <v>2362</v>
      </c>
      <c r="U49" s="343">
        <v>12</v>
      </c>
      <c r="V49" s="342">
        <v>2.024</v>
      </c>
      <c r="W49" s="342">
        <v>1.002</v>
      </c>
      <c r="X49" s="342">
        <v>3.5000000000000003E-2</v>
      </c>
      <c r="Y49" s="342">
        <f t="shared" si="0"/>
        <v>2.0280480000000001</v>
      </c>
      <c r="Z49" s="342" t="s">
        <v>198</v>
      </c>
      <c r="AA49" s="342" t="s">
        <v>170</v>
      </c>
      <c r="AB49" s="342">
        <v>22.5</v>
      </c>
      <c r="AC49" s="342" t="s">
        <v>218</v>
      </c>
      <c r="AD49" s="10"/>
      <c r="AE49" s="346">
        <f>IFERROR(VLOOKUP(E49,ppoz!$A$2:$B$42,2,0),0)</f>
        <v>3500</v>
      </c>
      <c r="AF49">
        <v>57</v>
      </c>
      <c r="AJ49" s="72"/>
      <c r="AK49" s="72"/>
      <c r="AL49" s="72"/>
      <c r="AM49" s="72"/>
      <c r="AN49" s="72"/>
      <c r="AO49" s="72"/>
      <c r="AP49" s="73"/>
      <c r="AQ49" s="73"/>
      <c r="AR49" s="73"/>
      <c r="AS49" s="73"/>
      <c r="AT49" s="73"/>
      <c r="AU49" s="73"/>
      <c r="AV49" s="72"/>
      <c r="AW49" s="73"/>
      <c r="AX49" s="73"/>
      <c r="AY49" s="72"/>
      <c r="AZ49" s="72"/>
      <c r="BA49" s="72"/>
      <c r="BB49" s="74"/>
      <c r="BC49" s="74"/>
      <c r="BD49" s="74"/>
      <c r="BE49" s="74"/>
      <c r="BF49" s="74"/>
      <c r="BG49" s="74"/>
      <c r="BH49" s="74"/>
      <c r="BI49" s="74"/>
    </row>
    <row r="50" spans="1:61" x14ac:dyDescent="0.35">
      <c r="A50" s="342" t="s">
        <v>2413</v>
      </c>
      <c r="B50" s="343">
        <v>23.6</v>
      </c>
      <c r="C50" s="343">
        <v>59</v>
      </c>
      <c r="D50" s="343" t="s">
        <v>2363</v>
      </c>
      <c r="E50" s="343" t="s">
        <v>49</v>
      </c>
      <c r="F50" s="343" t="s">
        <v>171</v>
      </c>
      <c r="G50" s="343">
        <v>20</v>
      </c>
      <c r="H50" s="344">
        <v>64600</v>
      </c>
      <c r="I50" s="344">
        <v>68000</v>
      </c>
      <c r="J50" s="344">
        <v>71400</v>
      </c>
      <c r="K50" s="344">
        <v>71500</v>
      </c>
      <c r="L50" s="344">
        <v>2737.28813559322</v>
      </c>
      <c r="M50" s="344">
        <v>2881.3559322033898</v>
      </c>
      <c r="N50" s="344">
        <v>3025.4237288135591</v>
      </c>
      <c r="O50" s="344">
        <v>3029.6610169491523</v>
      </c>
      <c r="P50" s="343" t="s">
        <v>55</v>
      </c>
      <c r="Q50" s="344">
        <v>10</v>
      </c>
      <c r="R50" s="344" t="s">
        <v>685</v>
      </c>
      <c r="S50" s="345">
        <v>0.19700000000000001</v>
      </c>
      <c r="T50" s="343" t="s">
        <v>2362</v>
      </c>
      <c r="U50" s="343">
        <v>12</v>
      </c>
      <c r="V50" s="342">
        <v>2.024</v>
      </c>
      <c r="W50" s="342">
        <v>1.002</v>
      </c>
      <c r="X50" s="342">
        <v>3.5000000000000003E-2</v>
      </c>
      <c r="Y50" s="342">
        <f t="shared" si="0"/>
        <v>2.0280480000000001</v>
      </c>
      <c r="Z50" s="342" t="s">
        <v>198</v>
      </c>
      <c r="AA50" s="342" t="s">
        <v>170</v>
      </c>
      <c r="AB50" s="342">
        <v>22.5</v>
      </c>
      <c r="AC50" s="342" t="s">
        <v>218</v>
      </c>
      <c r="AD50" s="10"/>
      <c r="AE50" s="346">
        <f>IFERROR(VLOOKUP(E50,ppoz!$A$2:$B$42,2,0),0)</f>
        <v>3500</v>
      </c>
      <c r="AF50">
        <v>58</v>
      </c>
      <c r="AJ50" s="72"/>
      <c r="AK50" s="72"/>
      <c r="AL50" s="72"/>
      <c r="AM50" s="72"/>
      <c r="AN50" s="72"/>
      <c r="AO50" s="72"/>
      <c r="AP50" s="73"/>
      <c r="AQ50" s="73"/>
      <c r="AR50" s="73"/>
      <c r="AS50" s="73"/>
      <c r="AT50" s="73"/>
      <c r="AU50" s="73"/>
      <c r="AV50" s="72"/>
      <c r="AW50" s="73"/>
      <c r="AX50" s="73"/>
      <c r="AY50" s="72"/>
      <c r="AZ50" s="72"/>
      <c r="BA50" s="72"/>
      <c r="BB50" s="74"/>
      <c r="BC50" s="74"/>
      <c r="BD50" s="74"/>
      <c r="BE50" s="74"/>
      <c r="BF50" s="74"/>
      <c r="BG50" s="74"/>
      <c r="BH50" s="74"/>
      <c r="BI50" s="74"/>
    </row>
    <row r="51" spans="1:61" x14ac:dyDescent="0.35">
      <c r="A51" s="342" t="s">
        <v>2414</v>
      </c>
      <c r="B51" s="343">
        <v>24</v>
      </c>
      <c r="C51" s="343">
        <v>60</v>
      </c>
      <c r="D51" s="343" t="s">
        <v>2363</v>
      </c>
      <c r="E51" s="343" t="s">
        <v>49</v>
      </c>
      <c r="F51" s="343" t="s">
        <v>171</v>
      </c>
      <c r="G51" s="343">
        <v>20</v>
      </c>
      <c r="H51" s="344">
        <v>65100</v>
      </c>
      <c r="I51" s="344">
        <v>68600</v>
      </c>
      <c r="J51" s="344">
        <v>72000</v>
      </c>
      <c r="K51" s="344">
        <v>72000</v>
      </c>
      <c r="L51" s="344">
        <v>2712.5</v>
      </c>
      <c r="M51" s="344">
        <v>2858.3333333333335</v>
      </c>
      <c r="N51" s="344">
        <v>3000</v>
      </c>
      <c r="O51" s="344">
        <v>3000</v>
      </c>
      <c r="P51" s="343" t="s">
        <v>55</v>
      </c>
      <c r="Q51" s="344">
        <v>10</v>
      </c>
      <c r="R51" s="344" t="s">
        <v>685</v>
      </c>
      <c r="S51" s="345">
        <v>0.19700000000000001</v>
      </c>
      <c r="T51" s="343" t="s">
        <v>2362</v>
      </c>
      <c r="U51" s="343">
        <v>12</v>
      </c>
      <c r="V51" s="342">
        <v>2.024</v>
      </c>
      <c r="W51" s="342">
        <v>1.002</v>
      </c>
      <c r="X51" s="342">
        <v>3.5000000000000003E-2</v>
      </c>
      <c r="Y51" s="342">
        <f t="shared" si="0"/>
        <v>2.0280480000000001</v>
      </c>
      <c r="Z51" s="342" t="s">
        <v>198</v>
      </c>
      <c r="AA51" s="342" t="s">
        <v>170</v>
      </c>
      <c r="AB51" s="342">
        <v>22.5</v>
      </c>
      <c r="AC51" s="342" t="s">
        <v>218</v>
      </c>
      <c r="AD51" s="10"/>
      <c r="AE51" s="346">
        <f>IFERROR(VLOOKUP(E51,ppoz!$A$2:$B$42,2,0),0)</f>
        <v>3500</v>
      </c>
      <c r="AF51">
        <v>59</v>
      </c>
      <c r="AJ51" s="72"/>
      <c r="AK51" s="72"/>
      <c r="AL51" s="72"/>
      <c r="AM51" s="72"/>
      <c r="AN51" s="72"/>
      <c r="AO51" s="72"/>
      <c r="AP51" s="73"/>
      <c r="AQ51" s="73"/>
      <c r="AR51" s="73"/>
      <c r="AS51" s="73"/>
      <c r="AT51" s="73"/>
      <c r="AU51" s="73"/>
      <c r="AV51" s="72"/>
      <c r="AW51" s="73"/>
      <c r="AX51" s="73"/>
      <c r="AY51" s="72"/>
      <c r="AZ51" s="72"/>
      <c r="BA51" s="72"/>
      <c r="BB51" s="74"/>
      <c r="BC51" s="74"/>
      <c r="BD51" s="74"/>
      <c r="BE51" s="74"/>
      <c r="BF51" s="74"/>
      <c r="BG51" s="74"/>
      <c r="BH51" s="74"/>
      <c r="BI51" s="74"/>
    </row>
    <row r="52" spans="1:61" x14ac:dyDescent="0.35">
      <c r="A52" s="342" t="s">
        <v>2415</v>
      </c>
      <c r="B52" s="343">
        <v>25.200000000000003</v>
      </c>
      <c r="C52" s="343">
        <v>63</v>
      </c>
      <c r="D52" s="343" t="s">
        <v>2363</v>
      </c>
      <c r="E52" s="343" t="s">
        <v>176</v>
      </c>
      <c r="F52" s="343" t="s">
        <v>171</v>
      </c>
      <c r="G52" s="343">
        <v>25</v>
      </c>
      <c r="H52" s="344">
        <v>70600</v>
      </c>
      <c r="I52" s="344">
        <v>73800</v>
      </c>
      <c r="J52" s="344">
        <v>77700</v>
      </c>
      <c r="K52" s="344">
        <v>77200</v>
      </c>
      <c r="L52" s="344">
        <v>2801.5873015873012</v>
      </c>
      <c r="M52" s="344">
        <v>2928.5714285714284</v>
      </c>
      <c r="N52" s="344">
        <v>3083.333333333333</v>
      </c>
      <c r="O52" s="344">
        <v>3063.4920634920632</v>
      </c>
      <c r="P52" s="343" t="s">
        <v>55</v>
      </c>
      <c r="Q52" s="344">
        <v>10</v>
      </c>
      <c r="R52" s="344" t="s">
        <v>685</v>
      </c>
      <c r="S52" s="345">
        <v>0.19700000000000001</v>
      </c>
      <c r="T52" s="343" t="s">
        <v>2362</v>
      </c>
      <c r="U52" s="343">
        <v>12</v>
      </c>
      <c r="V52" s="342">
        <v>2.024</v>
      </c>
      <c r="W52" s="342">
        <v>1.002</v>
      </c>
      <c r="X52" s="342">
        <v>3.5000000000000003E-2</v>
      </c>
      <c r="Y52" s="342">
        <f t="shared" si="0"/>
        <v>2.0280480000000001</v>
      </c>
      <c r="Z52" s="342" t="s">
        <v>198</v>
      </c>
      <c r="AA52" s="342" t="s">
        <v>170</v>
      </c>
      <c r="AB52" s="342">
        <v>22.5</v>
      </c>
      <c r="AC52" s="342" t="s">
        <v>218</v>
      </c>
      <c r="AD52" s="10"/>
      <c r="AE52" s="346">
        <f>IFERROR(VLOOKUP(E52,ppoz!$A$2:$B$42,2,0),0)</f>
        <v>3500</v>
      </c>
      <c r="AF52">
        <v>60</v>
      </c>
      <c r="AJ52" s="72"/>
      <c r="AK52" s="72"/>
      <c r="AL52" s="72"/>
      <c r="AM52" s="72"/>
      <c r="AN52" s="72"/>
      <c r="AO52" s="72"/>
      <c r="AP52" s="73"/>
      <c r="AQ52" s="73"/>
      <c r="AR52" s="73"/>
      <c r="AS52" s="73"/>
      <c r="AT52" s="73"/>
      <c r="AU52" s="73"/>
      <c r="AV52" s="72"/>
      <c r="AW52" s="73"/>
      <c r="AX52" s="73"/>
      <c r="AY52" s="72"/>
      <c r="AZ52" s="72"/>
      <c r="BA52" s="72"/>
      <c r="BB52" s="74"/>
      <c r="BC52" s="74"/>
      <c r="BD52" s="74"/>
      <c r="BE52" s="74"/>
      <c r="BF52" s="74"/>
      <c r="BG52" s="74"/>
      <c r="BH52" s="74"/>
      <c r="BI52" s="74"/>
    </row>
    <row r="53" spans="1:61" x14ac:dyDescent="0.35">
      <c r="A53" s="342" t="s">
        <v>2416</v>
      </c>
      <c r="B53" s="343">
        <v>25.6</v>
      </c>
      <c r="C53" s="343">
        <v>64</v>
      </c>
      <c r="D53" s="343" t="s">
        <v>2363</v>
      </c>
      <c r="E53" s="343" t="s">
        <v>176</v>
      </c>
      <c r="F53" s="343" t="s">
        <v>171</v>
      </c>
      <c r="G53" s="343">
        <v>25</v>
      </c>
      <c r="H53" s="344">
        <v>71300</v>
      </c>
      <c r="I53" s="344">
        <v>74500</v>
      </c>
      <c r="J53" s="344">
        <v>78300</v>
      </c>
      <c r="K53" s="344">
        <v>77900</v>
      </c>
      <c r="L53" s="344">
        <v>2785.15625</v>
      </c>
      <c r="M53" s="344">
        <v>2910.15625</v>
      </c>
      <c r="N53" s="344">
        <v>3058.59375</v>
      </c>
      <c r="O53" s="344">
        <v>3042.96875</v>
      </c>
      <c r="P53" s="343" t="s">
        <v>55</v>
      </c>
      <c r="Q53" s="344">
        <v>10</v>
      </c>
      <c r="R53" s="344" t="s">
        <v>685</v>
      </c>
      <c r="S53" s="345">
        <v>0.19700000000000001</v>
      </c>
      <c r="T53" s="343" t="s">
        <v>2362</v>
      </c>
      <c r="U53" s="343">
        <v>12</v>
      </c>
      <c r="V53" s="342">
        <v>2.024</v>
      </c>
      <c r="W53" s="342">
        <v>1.002</v>
      </c>
      <c r="X53" s="342">
        <v>3.5000000000000003E-2</v>
      </c>
      <c r="Y53" s="342">
        <f t="shared" si="0"/>
        <v>2.0280480000000001</v>
      </c>
      <c r="Z53" s="342" t="s">
        <v>198</v>
      </c>
      <c r="AA53" s="342" t="s">
        <v>170</v>
      </c>
      <c r="AB53" s="342">
        <v>22.5</v>
      </c>
      <c r="AC53" s="342" t="s">
        <v>218</v>
      </c>
      <c r="AD53" s="10"/>
      <c r="AE53" s="346">
        <f>IFERROR(VLOOKUP(E53,ppoz!$A$2:$B$42,2,0),0)</f>
        <v>3500</v>
      </c>
      <c r="AF53">
        <v>61</v>
      </c>
      <c r="AJ53" s="72"/>
      <c r="AK53" s="72"/>
      <c r="AL53" s="72"/>
      <c r="AM53" s="72"/>
      <c r="AN53" s="72"/>
      <c r="AO53" s="72"/>
      <c r="AP53" s="73"/>
      <c r="AQ53" s="73"/>
      <c r="AR53" s="73"/>
      <c r="AS53" s="73"/>
      <c r="AT53" s="73"/>
      <c r="AU53" s="73"/>
      <c r="AV53" s="72"/>
      <c r="AW53" s="73"/>
      <c r="AX53" s="73"/>
      <c r="AY53" s="72"/>
      <c r="AZ53" s="72"/>
      <c r="BA53" s="72"/>
      <c r="BB53" s="74"/>
      <c r="BC53" s="74"/>
      <c r="BD53" s="74"/>
      <c r="BE53" s="74"/>
      <c r="BF53" s="74"/>
      <c r="BG53" s="74"/>
      <c r="BH53" s="74"/>
      <c r="BI53" s="74"/>
    </row>
    <row r="54" spans="1:61" x14ac:dyDescent="0.35">
      <c r="A54" s="342" t="s">
        <v>2417</v>
      </c>
      <c r="B54" s="343">
        <v>26</v>
      </c>
      <c r="C54" s="343">
        <v>65</v>
      </c>
      <c r="D54" s="343" t="s">
        <v>2363</v>
      </c>
      <c r="E54" s="343" t="s">
        <v>176</v>
      </c>
      <c r="F54" s="343" t="s">
        <v>171</v>
      </c>
      <c r="G54" s="343">
        <v>25</v>
      </c>
      <c r="H54" s="344">
        <v>71800</v>
      </c>
      <c r="I54" s="344">
        <v>75600</v>
      </c>
      <c r="J54" s="344">
        <v>79400</v>
      </c>
      <c r="K54" s="344">
        <v>79600</v>
      </c>
      <c r="L54" s="344">
        <v>2761.5384615384614</v>
      </c>
      <c r="M54" s="344">
        <v>2907.6923076923076</v>
      </c>
      <c r="N54" s="344">
        <v>3053.8461538461538</v>
      </c>
      <c r="O54" s="344">
        <v>3061.5384615384614</v>
      </c>
      <c r="P54" s="343" t="s">
        <v>55</v>
      </c>
      <c r="Q54" s="344">
        <v>10</v>
      </c>
      <c r="R54" s="344" t="s">
        <v>685</v>
      </c>
      <c r="S54" s="345">
        <v>0.19700000000000001</v>
      </c>
      <c r="T54" s="343" t="s">
        <v>2362</v>
      </c>
      <c r="U54" s="343">
        <v>12</v>
      </c>
      <c r="V54" s="342">
        <v>2.024</v>
      </c>
      <c r="W54" s="342">
        <v>1.002</v>
      </c>
      <c r="X54" s="342">
        <v>3.5000000000000003E-2</v>
      </c>
      <c r="Y54" s="342">
        <f t="shared" si="0"/>
        <v>2.0280480000000001</v>
      </c>
      <c r="Z54" s="342" t="s">
        <v>198</v>
      </c>
      <c r="AA54" s="342" t="s">
        <v>170</v>
      </c>
      <c r="AB54" s="342">
        <v>22.5</v>
      </c>
      <c r="AC54" s="342" t="s">
        <v>218</v>
      </c>
      <c r="AD54" s="10"/>
      <c r="AE54" s="346">
        <f>IFERROR(VLOOKUP(E54,ppoz!$A$2:$B$42,2,0),0)</f>
        <v>3500</v>
      </c>
      <c r="AF54">
        <v>62</v>
      </c>
      <c r="AJ54" s="72"/>
      <c r="AK54" s="72"/>
      <c r="AL54" s="72"/>
      <c r="AM54" s="72"/>
      <c r="AN54" s="72"/>
      <c r="AO54" s="72"/>
      <c r="AP54" s="73"/>
      <c r="AQ54" s="73"/>
      <c r="AR54" s="73"/>
      <c r="AS54" s="73"/>
      <c r="AT54" s="73"/>
      <c r="AU54" s="73"/>
      <c r="AV54" s="72"/>
      <c r="AW54" s="73"/>
      <c r="AX54" s="73"/>
      <c r="AY54" s="72"/>
      <c r="AZ54" s="72"/>
      <c r="BA54" s="72"/>
      <c r="BB54" s="74"/>
      <c r="BC54" s="74"/>
      <c r="BD54" s="74"/>
      <c r="BE54" s="74"/>
      <c r="BF54" s="74"/>
      <c r="BG54" s="74"/>
      <c r="BH54" s="74"/>
      <c r="BI54" s="74"/>
    </row>
    <row r="55" spans="1:61" x14ac:dyDescent="0.35">
      <c r="A55" s="342" t="s">
        <v>2418</v>
      </c>
      <c r="B55" s="343">
        <v>26.400000000000002</v>
      </c>
      <c r="C55" s="343">
        <v>66</v>
      </c>
      <c r="D55" s="343" t="s">
        <v>2363</v>
      </c>
      <c r="E55" s="343" t="s">
        <v>176</v>
      </c>
      <c r="F55" s="343" t="s">
        <v>171</v>
      </c>
      <c r="G55" s="343">
        <v>25</v>
      </c>
      <c r="H55" s="344">
        <v>72200</v>
      </c>
      <c r="I55" s="344">
        <v>75900</v>
      </c>
      <c r="J55" s="344">
        <v>79800</v>
      </c>
      <c r="K55" s="344">
        <v>80000</v>
      </c>
      <c r="L55" s="344">
        <v>2734.8484848484845</v>
      </c>
      <c r="M55" s="344">
        <v>2874.9999999999995</v>
      </c>
      <c r="N55" s="344">
        <v>3022.7272727272725</v>
      </c>
      <c r="O55" s="344">
        <v>3030.30303030303</v>
      </c>
      <c r="P55" s="343" t="s">
        <v>55</v>
      </c>
      <c r="Q55" s="344">
        <v>10</v>
      </c>
      <c r="R55" s="344" t="s">
        <v>685</v>
      </c>
      <c r="S55" s="345">
        <v>0.19700000000000001</v>
      </c>
      <c r="T55" s="343" t="s">
        <v>2362</v>
      </c>
      <c r="U55" s="343">
        <v>12</v>
      </c>
      <c r="V55" s="342">
        <v>2.024</v>
      </c>
      <c r="W55" s="342">
        <v>1.002</v>
      </c>
      <c r="X55" s="342">
        <v>3.5000000000000003E-2</v>
      </c>
      <c r="Y55" s="342">
        <f t="shared" si="0"/>
        <v>2.0280480000000001</v>
      </c>
      <c r="Z55" s="342" t="s">
        <v>198</v>
      </c>
      <c r="AA55" s="342" t="s">
        <v>170</v>
      </c>
      <c r="AB55" s="342">
        <v>22.5</v>
      </c>
      <c r="AC55" s="342" t="s">
        <v>218</v>
      </c>
      <c r="AD55" s="10"/>
      <c r="AE55" s="346">
        <f>IFERROR(VLOOKUP(E55,ppoz!$A$2:$B$42,2,0),0)</f>
        <v>3500</v>
      </c>
      <c r="AF55">
        <v>63</v>
      </c>
      <c r="AJ55" s="72"/>
      <c r="AK55" s="72"/>
      <c r="AL55" s="72"/>
      <c r="AM55" s="72"/>
      <c r="AN55" s="72"/>
      <c r="AO55" s="72"/>
      <c r="AP55" s="73"/>
      <c r="AQ55" s="73"/>
      <c r="AR55" s="73"/>
      <c r="AS55" s="73"/>
      <c r="AT55" s="73"/>
      <c r="AU55" s="73"/>
      <c r="AV55" s="72"/>
      <c r="AW55" s="73"/>
      <c r="AX55" s="73"/>
      <c r="AY55" s="72"/>
      <c r="AZ55" s="72"/>
      <c r="BA55" s="72"/>
      <c r="BB55" s="74"/>
      <c r="BC55" s="74"/>
      <c r="BD55" s="74"/>
      <c r="BE55" s="74"/>
      <c r="BF55" s="74"/>
      <c r="BG55" s="74"/>
      <c r="BH55" s="74"/>
      <c r="BI55" s="74"/>
    </row>
    <row r="56" spans="1:61" x14ac:dyDescent="0.35">
      <c r="A56" s="342" t="s">
        <v>2419</v>
      </c>
      <c r="B56" s="343">
        <v>26.8</v>
      </c>
      <c r="C56" s="343">
        <v>67</v>
      </c>
      <c r="D56" s="343" t="s">
        <v>2363</v>
      </c>
      <c r="E56" s="343" t="s">
        <v>176</v>
      </c>
      <c r="F56" s="343" t="s">
        <v>171</v>
      </c>
      <c r="G56" s="343">
        <v>25</v>
      </c>
      <c r="H56" s="344">
        <v>73100</v>
      </c>
      <c r="I56" s="344">
        <v>77600</v>
      </c>
      <c r="J56" s="344">
        <v>80300</v>
      </c>
      <c r="K56" s="344">
        <v>81600</v>
      </c>
      <c r="L56" s="344">
        <v>2727.6119402985073</v>
      </c>
      <c r="M56" s="344">
        <v>2895.5223880597014</v>
      </c>
      <c r="N56" s="344">
        <v>2996.2686567164178</v>
      </c>
      <c r="O56" s="344">
        <v>3044.7761194029849</v>
      </c>
      <c r="P56" s="343" t="s">
        <v>55</v>
      </c>
      <c r="Q56" s="344">
        <v>10</v>
      </c>
      <c r="R56" s="344" t="s">
        <v>685</v>
      </c>
      <c r="S56" s="345">
        <v>0.19700000000000001</v>
      </c>
      <c r="T56" s="343" t="s">
        <v>2362</v>
      </c>
      <c r="U56" s="343">
        <v>12</v>
      </c>
      <c r="V56" s="342">
        <v>2.024</v>
      </c>
      <c r="W56" s="342">
        <v>1.002</v>
      </c>
      <c r="X56" s="342">
        <v>3.5000000000000003E-2</v>
      </c>
      <c r="Y56" s="342">
        <f t="shared" si="0"/>
        <v>2.0280480000000001</v>
      </c>
      <c r="Z56" s="342" t="s">
        <v>198</v>
      </c>
      <c r="AA56" s="342" t="s">
        <v>170</v>
      </c>
      <c r="AB56" s="342">
        <v>22.5</v>
      </c>
      <c r="AC56" s="342" t="s">
        <v>218</v>
      </c>
      <c r="AD56" s="10"/>
      <c r="AE56" s="346">
        <f>IFERROR(VLOOKUP(E56,ppoz!$A$2:$B$42,2,0),0)</f>
        <v>3500</v>
      </c>
      <c r="AF56">
        <v>64</v>
      </c>
      <c r="AJ56" s="72"/>
      <c r="AK56" s="72"/>
      <c r="AL56" s="72"/>
      <c r="AM56" s="72"/>
      <c r="AN56" s="72"/>
      <c r="AO56" s="72"/>
      <c r="AP56" s="73"/>
      <c r="AQ56" s="73"/>
      <c r="AR56" s="73"/>
      <c r="AS56" s="73"/>
      <c r="AT56" s="73"/>
      <c r="AU56" s="73"/>
      <c r="AV56" s="72"/>
      <c r="AW56" s="73"/>
      <c r="AX56" s="73"/>
      <c r="AY56" s="72"/>
      <c r="AZ56" s="72"/>
      <c r="BA56" s="72"/>
      <c r="BB56" s="74"/>
      <c r="BC56" s="74"/>
      <c r="BD56" s="74"/>
      <c r="BE56" s="74"/>
      <c r="BF56" s="74"/>
      <c r="BG56" s="74"/>
      <c r="BH56" s="74"/>
      <c r="BI56" s="74"/>
    </row>
    <row r="57" spans="1:61" x14ac:dyDescent="0.35">
      <c r="A57" s="342" t="s">
        <v>2420</v>
      </c>
      <c r="B57" s="343">
        <v>27.200000000000003</v>
      </c>
      <c r="C57" s="343">
        <v>68</v>
      </c>
      <c r="D57" s="343" t="s">
        <v>2363</v>
      </c>
      <c r="E57" s="343" t="s">
        <v>176</v>
      </c>
      <c r="F57" s="343" t="s">
        <v>171</v>
      </c>
      <c r="G57" s="343">
        <v>25</v>
      </c>
      <c r="H57" s="344">
        <v>74100</v>
      </c>
      <c r="I57" s="344">
        <v>78500</v>
      </c>
      <c r="J57" s="344">
        <v>81300</v>
      </c>
      <c r="K57" s="344">
        <v>82600</v>
      </c>
      <c r="L57" s="344">
        <v>2724.2647058823527</v>
      </c>
      <c r="M57" s="344">
        <v>2886.0294117647054</v>
      </c>
      <c r="N57" s="344">
        <v>2988.9705882352937</v>
      </c>
      <c r="O57" s="344">
        <v>3036.7647058823527</v>
      </c>
      <c r="P57" s="343" t="s">
        <v>55</v>
      </c>
      <c r="Q57" s="344">
        <v>10</v>
      </c>
      <c r="R57" s="344" t="s">
        <v>685</v>
      </c>
      <c r="S57" s="345">
        <v>0.19700000000000001</v>
      </c>
      <c r="T57" s="343" t="s">
        <v>2362</v>
      </c>
      <c r="U57" s="343">
        <v>12</v>
      </c>
      <c r="V57" s="342">
        <v>2.024</v>
      </c>
      <c r="W57" s="342">
        <v>1.002</v>
      </c>
      <c r="X57" s="342">
        <v>3.5000000000000003E-2</v>
      </c>
      <c r="Y57" s="342">
        <f t="shared" si="0"/>
        <v>2.0280480000000001</v>
      </c>
      <c r="Z57" s="342" t="s">
        <v>198</v>
      </c>
      <c r="AA57" s="342" t="s">
        <v>170</v>
      </c>
      <c r="AB57" s="342">
        <v>22.5</v>
      </c>
      <c r="AC57" s="342" t="s">
        <v>218</v>
      </c>
      <c r="AD57" s="10"/>
      <c r="AE57" s="346">
        <f>IFERROR(VLOOKUP(E57,ppoz!$A$2:$B$42,2,0),0)</f>
        <v>3500</v>
      </c>
      <c r="AF57">
        <v>65</v>
      </c>
      <c r="AJ57" s="72"/>
      <c r="AK57" s="72"/>
      <c r="AL57" s="72"/>
      <c r="AM57" s="72"/>
      <c r="AN57" s="72"/>
      <c r="AO57" s="72"/>
      <c r="AP57" s="73"/>
      <c r="AQ57" s="73"/>
      <c r="AR57" s="73"/>
      <c r="AS57" s="73"/>
      <c r="AT57" s="73"/>
      <c r="AU57" s="73"/>
      <c r="AV57" s="72"/>
      <c r="AW57" s="73"/>
      <c r="AX57" s="73"/>
      <c r="AY57" s="72"/>
      <c r="AZ57" s="72"/>
      <c r="BA57" s="72"/>
      <c r="BB57" s="74"/>
      <c r="BC57" s="74"/>
      <c r="BD57" s="74"/>
      <c r="BE57" s="74"/>
      <c r="BF57" s="74"/>
      <c r="BG57" s="74"/>
      <c r="BH57" s="74"/>
      <c r="BI57" s="74"/>
    </row>
    <row r="58" spans="1:61" x14ac:dyDescent="0.35">
      <c r="A58" s="342" t="s">
        <v>2421</v>
      </c>
      <c r="B58" s="343">
        <v>27.6</v>
      </c>
      <c r="C58" s="343">
        <v>69</v>
      </c>
      <c r="D58" s="343" t="s">
        <v>2363</v>
      </c>
      <c r="E58" s="343" t="s">
        <v>176</v>
      </c>
      <c r="F58" s="343" t="s">
        <v>171</v>
      </c>
      <c r="G58" s="343">
        <v>25</v>
      </c>
      <c r="H58" s="344">
        <v>74700</v>
      </c>
      <c r="I58" s="344">
        <v>79100</v>
      </c>
      <c r="J58" s="344">
        <v>82100</v>
      </c>
      <c r="K58" s="344">
        <v>83100</v>
      </c>
      <c r="L58" s="344">
        <v>2706.5217391304345</v>
      </c>
      <c r="M58" s="344">
        <v>2865.942028985507</v>
      </c>
      <c r="N58" s="344">
        <v>2974.63768115942</v>
      </c>
      <c r="O58" s="344">
        <v>3010.869565217391</v>
      </c>
      <c r="P58" s="343" t="s">
        <v>55</v>
      </c>
      <c r="Q58" s="344">
        <v>10</v>
      </c>
      <c r="R58" s="344" t="s">
        <v>685</v>
      </c>
      <c r="S58" s="345">
        <v>0.19700000000000001</v>
      </c>
      <c r="T58" s="343" t="s">
        <v>2362</v>
      </c>
      <c r="U58" s="343">
        <v>12</v>
      </c>
      <c r="V58" s="342">
        <v>2.024</v>
      </c>
      <c r="W58" s="342">
        <v>1.002</v>
      </c>
      <c r="X58" s="342">
        <v>3.5000000000000003E-2</v>
      </c>
      <c r="Y58" s="342">
        <f t="shared" si="0"/>
        <v>2.0280480000000001</v>
      </c>
      <c r="Z58" s="342" t="s">
        <v>198</v>
      </c>
      <c r="AA58" s="342" t="s">
        <v>170</v>
      </c>
      <c r="AB58" s="342">
        <v>22.5</v>
      </c>
      <c r="AC58" s="342" t="s">
        <v>218</v>
      </c>
      <c r="AD58" s="10"/>
      <c r="AE58" s="346">
        <f>IFERROR(VLOOKUP(E58,ppoz!$A$2:$B$42,2,0),0)</f>
        <v>3500</v>
      </c>
      <c r="AF58">
        <v>66</v>
      </c>
      <c r="AJ58" s="72"/>
      <c r="AK58" s="72"/>
      <c r="AL58" s="72"/>
      <c r="AM58" s="72"/>
      <c r="AN58" s="72"/>
      <c r="AO58" s="72"/>
      <c r="AP58" s="73"/>
      <c r="AQ58" s="73"/>
      <c r="AR58" s="73"/>
      <c r="AS58" s="73"/>
      <c r="AT58" s="73"/>
      <c r="AU58" s="73"/>
      <c r="AV58" s="72"/>
      <c r="AW58" s="73"/>
      <c r="AX58" s="73"/>
      <c r="AY58" s="72"/>
      <c r="AZ58" s="72"/>
      <c r="BA58" s="72"/>
      <c r="BB58" s="74"/>
      <c r="BC58" s="74"/>
      <c r="BD58" s="74"/>
      <c r="BE58" s="74"/>
      <c r="BF58" s="74"/>
      <c r="BG58" s="74"/>
      <c r="BH58" s="74"/>
      <c r="BI58" s="74"/>
    </row>
    <row r="59" spans="1:61" x14ac:dyDescent="0.35">
      <c r="A59" s="342" t="s">
        <v>2422</v>
      </c>
      <c r="B59" s="343">
        <v>28</v>
      </c>
      <c r="C59" s="343">
        <v>70</v>
      </c>
      <c r="D59" s="343" t="s">
        <v>2363</v>
      </c>
      <c r="E59" s="343" t="s">
        <v>176</v>
      </c>
      <c r="F59" s="343" t="s">
        <v>171</v>
      </c>
      <c r="G59" s="343">
        <v>25</v>
      </c>
      <c r="H59" s="344">
        <v>75300</v>
      </c>
      <c r="I59" s="344">
        <v>79700</v>
      </c>
      <c r="J59" s="344">
        <v>82700</v>
      </c>
      <c r="K59" s="344">
        <v>83700</v>
      </c>
      <c r="L59" s="344">
        <v>2689.2857142857142</v>
      </c>
      <c r="M59" s="344">
        <v>2846.4285714285716</v>
      </c>
      <c r="N59" s="344">
        <v>2953.5714285714284</v>
      </c>
      <c r="O59" s="344">
        <v>2989.2857142857142</v>
      </c>
      <c r="P59" s="343" t="s">
        <v>55</v>
      </c>
      <c r="Q59" s="344">
        <v>10</v>
      </c>
      <c r="R59" s="344" t="s">
        <v>685</v>
      </c>
      <c r="S59" s="345">
        <v>0.19700000000000001</v>
      </c>
      <c r="T59" s="343" t="s">
        <v>2362</v>
      </c>
      <c r="U59" s="343">
        <v>12</v>
      </c>
      <c r="V59" s="342">
        <v>2.024</v>
      </c>
      <c r="W59" s="342">
        <v>1.002</v>
      </c>
      <c r="X59" s="342">
        <v>3.5000000000000003E-2</v>
      </c>
      <c r="Y59" s="342">
        <f t="shared" si="0"/>
        <v>2.0280480000000001</v>
      </c>
      <c r="Z59" s="342" t="s">
        <v>198</v>
      </c>
      <c r="AA59" s="342" t="s">
        <v>170</v>
      </c>
      <c r="AB59" s="342">
        <v>22.5</v>
      </c>
      <c r="AC59" s="342" t="s">
        <v>218</v>
      </c>
      <c r="AD59" s="10"/>
      <c r="AE59" s="346">
        <f>IFERROR(VLOOKUP(E59,ppoz!$A$2:$B$42,2,0),0)</f>
        <v>3500</v>
      </c>
      <c r="AF59">
        <v>67</v>
      </c>
      <c r="AJ59" s="72"/>
      <c r="AK59" s="72"/>
      <c r="AL59" s="72"/>
      <c r="AM59" s="72"/>
      <c r="AN59" s="72"/>
      <c r="AO59" s="72"/>
      <c r="AP59" s="73"/>
      <c r="AQ59" s="73"/>
      <c r="AR59" s="73"/>
      <c r="AS59" s="73"/>
      <c r="AT59" s="73"/>
      <c r="AU59" s="73"/>
      <c r="AV59" s="72"/>
      <c r="AW59" s="73"/>
      <c r="AX59" s="73"/>
      <c r="AY59" s="72"/>
      <c r="AZ59" s="72"/>
      <c r="BA59" s="72"/>
      <c r="BB59" s="74"/>
      <c r="BC59" s="74"/>
      <c r="BD59" s="74"/>
      <c r="BE59" s="74"/>
      <c r="BF59" s="74"/>
      <c r="BG59" s="74"/>
      <c r="BH59" s="74"/>
      <c r="BI59" s="74"/>
    </row>
    <row r="60" spans="1:61" x14ac:dyDescent="0.35">
      <c r="A60" s="342" t="s">
        <v>2423</v>
      </c>
      <c r="B60" s="343">
        <v>28.400000000000002</v>
      </c>
      <c r="C60" s="343">
        <v>71</v>
      </c>
      <c r="D60" s="343" t="s">
        <v>2363</v>
      </c>
      <c r="E60" s="343" t="s">
        <v>176</v>
      </c>
      <c r="F60" s="343" t="s">
        <v>171</v>
      </c>
      <c r="G60" s="343">
        <v>25</v>
      </c>
      <c r="H60" s="344">
        <v>76700</v>
      </c>
      <c r="I60" s="344">
        <v>80600</v>
      </c>
      <c r="J60" s="344">
        <v>83600</v>
      </c>
      <c r="K60" s="344">
        <v>84700</v>
      </c>
      <c r="L60" s="344">
        <v>2700.7042253521126</v>
      </c>
      <c r="M60" s="344">
        <v>2838.0281690140841</v>
      </c>
      <c r="N60" s="344">
        <v>2943.6619718309857</v>
      </c>
      <c r="O60" s="344">
        <v>2982.394366197183</v>
      </c>
      <c r="P60" s="343" t="s">
        <v>55</v>
      </c>
      <c r="Q60" s="344">
        <v>10</v>
      </c>
      <c r="R60" s="344" t="s">
        <v>685</v>
      </c>
      <c r="S60" s="345">
        <v>0.19700000000000001</v>
      </c>
      <c r="T60" s="343" t="s">
        <v>2362</v>
      </c>
      <c r="U60" s="343">
        <v>12</v>
      </c>
      <c r="V60" s="342">
        <v>2.024</v>
      </c>
      <c r="W60" s="342">
        <v>1.002</v>
      </c>
      <c r="X60" s="342">
        <v>3.5000000000000003E-2</v>
      </c>
      <c r="Y60" s="342">
        <f t="shared" si="0"/>
        <v>2.0280480000000001</v>
      </c>
      <c r="Z60" s="342" t="s">
        <v>198</v>
      </c>
      <c r="AA60" s="342" t="s">
        <v>170</v>
      </c>
      <c r="AB60" s="342">
        <v>22.5</v>
      </c>
      <c r="AC60" s="342" t="s">
        <v>218</v>
      </c>
      <c r="AD60" s="10"/>
      <c r="AE60" s="346">
        <f>IFERROR(VLOOKUP(E60,ppoz!$A$2:$B$42,2,0),0)</f>
        <v>3500</v>
      </c>
      <c r="AF60">
        <v>68</v>
      </c>
      <c r="AJ60" s="72"/>
      <c r="AK60" s="72"/>
      <c r="AL60" s="72"/>
      <c r="AM60" s="72"/>
      <c r="AN60" s="72"/>
      <c r="AO60" s="72"/>
      <c r="AP60" s="73"/>
      <c r="AQ60" s="73"/>
      <c r="AR60" s="73"/>
      <c r="AS60" s="73"/>
      <c r="AT60" s="73"/>
      <c r="AU60" s="73"/>
      <c r="AV60" s="72"/>
      <c r="AW60" s="73"/>
      <c r="AX60" s="73"/>
      <c r="AY60" s="72"/>
      <c r="AZ60" s="72"/>
      <c r="BA60" s="72"/>
      <c r="BB60" s="74"/>
      <c r="BC60" s="74"/>
      <c r="BD60" s="74"/>
      <c r="BE60" s="74"/>
      <c r="BF60" s="74"/>
      <c r="BG60" s="74"/>
      <c r="BH60" s="74"/>
      <c r="BI60" s="74"/>
    </row>
    <row r="61" spans="1:61" x14ac:dyDescent="0.35">
      <c r="A61" s="342" t="s">
        <v>2424</v>
      </c>
      <c r="B61" s="343">
        <v>28.8</v>
      </c>
      <c r="C61" s="343">
        <v>72</v>
      </c>
      <c r="D61" s="343" t="s">
        <v>2363</v>
      </c>
      <c r="E61" s="343" t="s">
        <v>176</v>
      </c>
      <c r="F61" s="343" t="s">
        <v>171</v>
      </c>
      <c r="G61" s="343">
        <v>25</v>
      </c>
      <c r="H61" s="344">
        <v>77200</v>
      </c>
      <c r="I61" s="344">
        <v>81200</v>
      </c>
      <c r="J61" s="344">
        <v>83900</v>
      </c>
      <c r="K61" s="344">
        <v>85200</v>
      </c>
      <c r="L61" s="344">
        <v>2680.5555555555557</v>
      </c>
      <c r="M61" s="344">
        <v>2819.4444444444443</v>
      </c>
      <c r="N61" s="344">
        <v>2913.1944444444443</v>
      </c>
      <c r="O61" s="344">
        <v>2958.3333333333335</v>
      </c>
      <c r="P61" s="343" t="s">
        <v>55</v>
      </c>
      <c r="Q61" s="344">
        <v>10</v>
      </c>
      <c r="R61" s="344" t="s">
        <v>685</v>
      </c>
      <c r="S61" s="345">
        <v>0.19700000000000001</v>
      </c>
      <c r="T61" s="343" t="s">
        <v>2362</v>
      </c>
      <c r="U61" s="343">
        <v>12</v>
      </c>
      <c r="V61" s="342">
        <v>2.024</v>
      </c>
      <c r="W61" s="342">
        <v>1.002</v>
      </c>
      <c r="X61" s="342">
        <v>3.5000000000000003E-2</v>
      </c>
      <c r="Y61" s="342">
        <f t="shared" si="0"/>
        <v>2.0280480000000001</v>
      </c>
      <c r="Z61" s="342" t="s">
        <v>198</v>
      </c>
      <c r="AA61" s="342" t="s">
        <v>170</v>
      </c>
      <c r="AB61" s="342">
        <v>22.5</v>
      </c>
      <c r="AC61" s="342" t="s">
        <v>218</v>
      </c>
      <c r="AD61" s="10"/>
      <c r="AE61" s="346">
        <f>IFERROR(VLOOKUP(E61,ppoz!$A$2:$B$42,2,0),0)</f>
        <v>3500</v>
      </c>
      <c r="AF61">
        <v>69</v>
      </c>
      <c r="AJ61" s="72"/>
      <c r="AK61" s="72"/>
      <c r="AL61" s="72"/>
      <c r="AM61" s="72"/>
      <c r="AN61" s="72"/>
      <c r="AO61" s="72"/>
      <c r="AP61" s="73"/>
      <c r="AQ61" s="73"/>
      <c r="AR61" s="73"/>
      <c r="AS61" s="73"/>
      <c r="AT61" s="73"/>
      <c r="AU61" s="73"/>
      <c r="AV61" s="72"/>
      <c r="AW61" s="73"/>
      <c r="AX61" s="73"/>
      <c r="AY61" s="72"/>
      <c r="AZ61" s="72"/>
      <c r="BA61" s="72"/>
      <c r="BB61" s="74"/>
      <c r="BC61" s="74"/>
      <c r="BD61" s="74"/>
      <c r="BE61" s="74"/>
      <c r="BF61" s="74"/>
      <c r="BG61" s="74"/>
      <c r="BH61" s="74"/>
      <c r="BI61" s="74"/>
    </row>
    <row r="62" spans="1:61" x14ac:dyDescent="0.35">
      <c r="A62" s="342" t="s">
        <v>2425</v>
      </c>
      <c r="B62" s="343">
        <v>29.200000000000003</v>
      </c>
      <c r="C62" s="343">
        <v>73</v>
      </c>
      <c r="D62" s="343" t="s">
        <v>2363</v>
      </c>
      <c r="E62" s="343" t="s">
        <v>176</v>
      </c>
      <c r="F62" s="343" t="s">
        <v>171</v>
      </c>
      <c r="G62" s="343">
        <v>25</v>
      </c>
      <c r="H62" s="344">
        <v>78200</v>
      </c>
      <c r="I62" s="344">
        <v>82600</v>
      </c>
      <c r="J62" s="344">
        <v>86700</v>
      </c>
      <c r="K62" s="344">
        <v>86700</v>
      </c>
      <c r="L62" s="344">
        <v>2678.0821917808216</v>
      </c>
      <c r="M62" s="344">
        <v>2828.767123287671</v>
      </c>
      <c r="N62" s="344">
        <v>2969.1780821917805</v>
      </c>
      <c r="O62" s="344">
        <v>2969.1780821917805</v>
      </c>
      <c r="P62" s="343" t="s">
        <v>55</v>
      </c>
      <c r="Q62" s="344">
        <v>10</v>
      </c>
      <c r="R62" s="344" t="s">
        <v>685</v>
      </c>
      <c r="S62" s="345">
        <v>0.19700000000000001</v>
      </c>
      <c r="T62" s="343" t="s">
        <v>2362</v>
      </c>
      <c r="U62" s="343">
        <v>12</v>
      </c>
      <c r="V62" s="342">
        <v>2.024</v>
      </c>
      <c r="W62" s="342">
        <v>1.002</v>
      </c>
      <c r="X62" s="342">
        <v>3.5000000000000003E-2</v>
      </c>
      <c r="Y62" s="342">
        <f t="shared" si="0"/>
        <v>2.0280480000000001</v>
      </c>
      <c r="Z62" s="342" t="s">
        <v>198</v>
      </c>
      <c r="AA62" s="342" t="s">
        <v>170</v>
      </c>
      <c r="AB62" s="342">
        <v>22.5</v>
      </c>
      <c r="AC62" s="342" t="s">
        <v>218</v>
      </c>
      <c r="AD62" s="10"/>
      <c r="AE62" s="346">
        <f>IFERROR(VLOOKUP(E62,ppoz!$A$2:$B$42,2,0),0)</f>
        <v>3500</v>
      </c>
      <c r="AF62">
        <v>70</v>
      </c>
      <c r="AJ62" s="72"/>
      <c r="AK62" s="72"/>
      <c r="AL62" s="72"/>
      <c r="AM62" s="72"/>
      <c r="AN62" s="72"/>
      <c r="AO62" s="72"/>
      <c r="AP62" s="73"/>
      <c r="AQ62" s="73"/>
      <c r="AR62" s="73"/>
      <c r="AS62" s="73"/>
      <c r="AT62" s="73"/>
      <c r="AU62" s="73"/>
      <c r="AV62" s="72"/>
      <c r="AW62" s="73"/>
      <c r="AX62" s="73"/>
      <c r="AY62" s="72"/>
      <c r="AZ62" s="72"/>
      <c r="BA62" s="72"/>
      <c r="BB62" s="74"/>
      <c r="BC62" s="74"/>
      <c r="BD62" s="74"/>
      <c r="BE62" s="74"/>
      <c r="BF62" s="74"/>
      <c r="BG62" s="74"/>
      <c r="BH62" s="74"/>
      <c r="BI62" s="74"/>
    </row>
    <row r="63" spans="1:61" x14ac:dyDescent="0.35">
      <c r="A63" s="342" t="s">
        <v>2426</v>
      </c>
      <c r="B63" s="343">
        <v>29.6</v>
      </c>
      <c r="C63" s="343">
        <v>74</v>
      </c>
      <c r="D63" s="343" t="s">
        <v>2363</v>
      </c>
      <c r="E63" s="343" t="s">
        <v>176</v>
      </c>
      <c r="F63" s="343" t="s">
        <v>171</v>
      </c>
      <c r="G63" s="343">
        <v>25</v>
      </c>
      <c r="H63" s="344">
        <v>79300</v>
      </c>
      <c r="I63" s="344">
        <v>83700</v>
      </c>
      <c r="J63" s="344">
        <v>87700</v>
      </c>
      <c r="K63" s="344">
        <v>87700</v>
      </c>
      <c r="L63" s="344">
        <v>2679.0540540540537</v>
      </c>
      <c r="M63" s="344">
        <v>2827.7027027027025</v>
      </c>
      <c r="N63" s="344">
        <v>2962.8378378378375</v>
      </c>
      <c r="O63" s="344">
        <v>2962.8378378378375</v>
      </c>
      <c r="P63" s="343" t="s">
        <v>55</v>
      </c>
      <c r="Q63" s="344">
        <v>10</v>
      </c>
      <c r="R63" s="344" t="s">
        <v>685</v>
      </c>
      <c r="S63" s="345">
        <v>0.19700000000000001</v>
      </c>
      <c r="T63" s="343" t="s">
        <v>2362</v>
      </c>
      <c r="U63" s="343">
        <v>12</v>
      </c>
      <c r="V63" s="342">
        <v>2.024</v>
      </c>
      <c r="W63" s="342">
        <v>1.002</v>
      </c>
      <c r="X63" s="342">
        <v>3.5000000000000003E-2</v>
      </c>
      <c r="Y63" s="342">
        <f t="shared" si="0"/>
        <v>2.0280480000000001</v>
      </c>
      <c r="Z63" s="342" t="s">
        <v>198</v>
      </c>
      <c r="AA63" s="342" t="s">
        <v>170</v>
      </c>
      <c r="AB63" s="342">
        <v>22.5</v>
      </c>
      <c r="AC63" s="342" t="s">
        <v>218</v>
      </c>
      <c r="AD63" s="10"/>
      <c r="AE63" s="346">
        <f>IFERROR(VLOOKUP(E63,ppoz!$A$2:$B$42,2,0),0)</f>
        <v>3500</v>
      </c>
      <c r="AF63">
        <v>71</v>
      </c>
      <c r="AJ63" s="72"/>
      <c r="AK63" s="72"/>
      <c r="AL63" s="72"/>
      <c r="AM63" s="72"/>
      <c r="AN63" s="72"/>
      <c r="AO63" s="72"/>
      <c r="AP63" s="73"/>
      <c r="AQ63" s="73"/>
      <c r="AR63" s="73"/>
      <c r="AS63" s="73"/>
      <c r="AT63" s="73"/>
      <c r="AU63" s="73"/>
      <c r="AV63" s="72"/>
      <c r="AW63" s="73"/>
      <c r="AX63" s="73"/>
      <c r="AY63" s="72"/>
      <c r="AZ63" s="72"/>
      <c r="BA63" s="72"/>
      <c r="BB63" s="74"/>
      <c r="BC63" s="74"/>
      <c r="BD63" s="74"/>
      <c r="BE63" s="74"/>
      <c r="BF63" s="74"/>
      <c r="BG63" s="74"/>
      <c r="BH63" s="74"/>
      <c r="BI63" s="74"/>
    </row>
    <row r="64" spans="1:61" x14ac:dyDescent="0.35">
      <c r="A64" s="342" t="s">
        <v>2427</v>
      </c>
      <c r="B64" s="343">
        <v>30</v>
      </c>
      <c r="C64" s="343">
        <v>75</v>
      </c>
      <c r="D64" s="343" t="s">
        <v>2363</v>
      </c>
      <c r="E64" s="343" t="s">
        <v>177</v>
      </c>
      <c r="F64" s="343" t="s">
        <v>171</v>
      </c>
      <c r="G64" s="343">
        <v>30</v>
      </c>
      <c r="H64" s="344">
        <v>80600</v>
      </c>
      <c r="I64" s="344">
        <v>85600</v>
      </c>
      <c r="J64" s="344">
        <v>88700</v>
      </c>
      <c r="K64" s="344">
        <v>90200</v>
      </c>
      <c r="L64" s="344">
        <v>2686.6666666666665</v>
      </c>
      <c r="M64" s="344">
        <v>2853.3333333333335</v>
      </c>
      <c r="N64" s="344">
        <v>2956.6666666666665</v>
      </c>
      <c r="O64" s="344">
        <v>3006.6666666666665</v>
      </c>
      <c r="P64" s="343" t="s">
        <v>55</v>
      </c>
      <c r="Q64" s="344">
        <v>10</v>
      </c>
      <c r="R64" s="344" t="s">
        <v>685</v>
      </c>
      <c r="S64" s="345">
        <v>0.19700000000000001</v>
      </c>
      <c r="T64" s="343" t="s">
        <v>2362</v>
      </c>
      <c r="U64" s="343">
        <v>12</v>
      </c>
      <c r="V64" s="342">
        <v>2.024</v>
      </c>
      <c r="W64" s="342">
        <v>1.002</v>
      </c>
      <c r="X64" s="342">
        <v>3.5000000000000003E-2</v>
      </c>
      <c r="Y64" s="342">
        <f t="shared" si="0"/>
        <v>2.0280480000000001</v>
      </c>
      <c r="Z64" s="342" t="s">
        <v>198</v>
      </c>
      <c r="AA64" s="342" t="s">
        <v>170</v>
      </c>
      <c r="AB64" s="342">
        <v>22.5</v>
      </c>
      <c r="AC64" s="342" t="s">
        <v>218</v>
      </c>
      <c r="AD64" s="10"/>
      <c r="AE64" s="346">
        <f>IFERROR(VLOOKUP(E64,ppoz!$A$2:$B$42,2,0),0)</f>
        <v>3500</v>
      </c>
      <c r="AF64">
        <v>72</v>
      </c>
      <c r="AJ64" s="72"/>
      <c r="AK64" s="72"/>
      <c r="AL64" s="72"/>
      <c r="AM64" s="72"/>
      <c r="AN64" s="72"/>
      <c r="AO64" s="72"/>
      <c r="AP64" s="73"/>
      <c r="AQ64" s="73"/>
      <c r="AR64" s="73"/>
      <c r="AS64" s="73"/>
      <c r="AT64" s="73"/>
      <c r="AU64" s="73"/>
      <c r="AV64" s="72"/>
      <c r="AW64" s="73"/>
      <c r="AX64" s="73"/>
      <c r="AY64" s="72"/>
      <c r="AZ64" s="72"/>
      <c r="BA64" s="72"/>
      <c r="BB64" s="74"/>
      <c r="BC64" s="74"/>
      <c r="BD64" s="74"/>
      <c r="BE64" s="74"/>
      <c r="BF64" s="74"/>
      <c r="BG64" s="74"/>
      <c r="BH64" s="74"/>
      <c r="BI64" s="74"/>
    </row>
    <row r="65" spans="1:61" x14ac:dyDescent="0.35">
      <c r="A65" s="342" t="s">
        <v>2428</v>
      </c>
      <c r="B65" s="343">
        <v>30.400000000000002</v>
      </c>
      <c r="C65" s="343">
        <v>76</v>
      </c>
      <c r="D65" s="343" t="s">
        <v>2363</v>
      </c>
      <c r="E65" s="343" t="s">
        <v>177</v>
      </c>
      <c r="F65" s="343" t="s">
        <v>171</v>
      </c>
      <c r="G65" s="343">
        <v>30</v>
      </c>
      <c r="H65" s="344">
        <v>83300</v>
      </c>
      <c r="I65" s="344">
        <v>88200</v>
      </c>
      <c r="J65" s="344">
        <v>92400</v>
      </c>
      <c r="K65" s="344">
        <v>92800</v>
      </c>
      <c r="L65" s="344">
        <v>2740.1315789473683</v>
      </c>
      <c r="M65" s="344">
        <v>2901.3157894736842</v>
      </c>
      <c r="N65" s="344">
        <v>3039.4736842105262</v>
      </c>
      <c r="O65" s="344">
        <v>3052.6315789473683</v>
      </c>
      <c r="P65" s="343" t="s">
        <v>55</v>
      </c>
      <c r="Q65" s="344">
        <v>10</v>
      </c>
      <c r="R65" s="344" t="s">
        <v>685</v>
      </c>
      <c r="S65" s="345">
        <v>0.19700000000000001</v>
      </c>
      <c r="T65" s="343" t="s">
        <v>2362</v>
      </c>
      <c r="U65" s="343">
        <v>12</v>
      </c>
      <c r="V65" s="342">
        <v>2.024</v>
      </c>
      <c r="W65" s="342">
        <v>1.002</v>
      </c>
      <c r="X65" s="342">
        <v>3.5000000000000003E-2</v>
      </c>
      <c r="Y65" s="342">
        <f t="shared" si="0"/>
        <v>2.0280480000000001</v>
      </c>
      <c r="Z65" s="342" t="s">
        <v>198</v>
      </c>
      <c r="AA65" s="342" t="s">
        <v>170</v>
      </c>
      <c r="AB65" s="342">
        <v>22.5</v>
      </c>
      <c r="AC65" s="342" t="s">
        <v>218</v>
      </c>
      <c r="AD65" s="10"/>
      <c r="AE65" s="346">
        <f>IFERROR(VLOOKUP(E65,ppoz!$A$2:$B$42,2,0),0)</f>
        <v>3500</v>
      </c>
      <c r="AF65">
        <v>73</v>
      </c>
      <c r="AJ65" s="72"/>
      <c r="AK65" s="72"/>
      <c r="AL65" s="72"/>
      <c r="AM65" s="72"/>
      <c r="AN65" s="72"/>
      <c r="AO65" s="72"/>
      <c r="AP65" s="73"/>
      <c r="AQ65" s="73"/>
      <c r="AR65" s="73"/>
      <c r="AS65" s="73"/>
      <c r="AT65" s="73"/>
      <c r="AU65" s="73"/>
      <c r="AV65" s="72"/>
      <c r="AW65" s="73"/>
      <c r="AX65" s="73"/>
      <c r="AY65" s="72"/>
      <c r="AZ65" s="72"/>
      <c r="BA65" s="72"/>
      <c r="BB65" s="74"/>
      <c r="BC65" s="74"/>
      <c r="BD65" s="74"/>
      <c r="BE65" s="74"/>
      <c r="BF65" s="74"/>
      <c r="BG65" s="74"/>
      <c r="BH65" s="74"/>
      <c r="BI65" s="74"/>
    </row>
    <row r="66" spans="1:61" x14ac:dyDescent="0.35">
      <c r="A66" s="342" t="s">
        <v>2429</v>
      </c>
      <c r="B66" s="343">
        <v>30.8</v>
      </c>
      <c r="C66" s="343">
        <v>77</v>
      </c>
      <c r="D66" s="343" t="s">
        <v>2363</v>
      </c>
      <c r="E66" s="343" t="s">
        <v>177</v>
      </c>
      <c r="F66" s="343" t="s">
        <v>171</v>
      </c>
      <c r="G66" s="343">
        <v>30</v>
      </c>
      <c r="H66" s="344">
        <v>83700</v>
      </c>
      <c r="I66" s="344">
        <v>88800</v>
      </c>
      <c r="J66" s="344">
        <v>93000</v>
      </c>
      <c r="K66" s="344">
        <v>93400</v>
      </c>
      <c r="L66" s="344">
        <v>2717.5324675324673</v>
      </c>
      <c r="M66" s="344">
        <v>2883.1168831168829</v>
      </c>
      <c r="N66" s="344">
        <v>3019.4805194805194</v>
      </c>
      <c r="O66" s="344">
        <v>3032.4675324675322</v>
      </c>
      <c r="P66" s="343" t="s">
        <v>55</v>
      </c>
      <c r="Q66" s="344">
        <v>10</v>
      </c>
      <c r="R66" s="344" t="s">
        <v>685</v>
      </c>
      <c r="S66" s="345">
        <v>0.19700000000000001</v>
      </c>
      <c r="T66" s="343" t="s">
        <v>2362</v>
      </c>
      <c r="U66" s="343">
        <v>12</v>
      </c>
      <c r="V66" s="342">
        <v>2.024</v>
      </c>
      <c r="W66" s="342">
        <v>1.002</v>
      </c>
      <c r="X66" s="342">
        <v>3.5000000000000003E-2</v>
      </c>
      <c r="Y66" s="342">
        <f t="shared" si="0"/>
        <v>2.0280480000000001</v>
      </c>
      <c r="Z66" s="342" t="s">
        <v>198</v>
      </c>
      <c r="AA66" s="342" t="s">
        <v>170</v>
      </c>
      <c r="AB66" s="342">
        <v>22.5</v>
      </c>
      <c r="AC66" s="342" t="s">
        <v>218</v>
      </c>
      <c r="AD66" s="10"/>
      <c r="AE66" s="346">
        <f>IFERROR(VLOOKUP(E66,ppoz!$A$2:$B$42,2,0),0)</f>
        <v>3500</v>
      </c>
      <c r="AF66">
        <v>74</v>
      </c>
      <c r="AJ66" s="72"/>
      <c r="AK66" s="72"/>
      <c r="AL66" s="72"/>
      <c r="AM66" s="72"/>
      <c r="AN66" s="72"/>
      <c r="AO66" s="72"/>
      <c r="AP66" s="73"/>
      <c r="AQ66" s="73"/>
      <c r="AR66" s="73"/>
      <c r="AS66" s="73"/>
      <c r="AT66" s="73"/>
      <c r="AU66" s="73"/>
      <c r="AV66" s="72"/>
      <c r="AW66" s="73"/>
      <c r="AX66" s="73"/>
      <c r="AY66" s="72"/>
      <c r="AZ66" s="72"/>
      <c r="BA66" s="72"/>
      <c r="BB66" s="74"/>
      <c r="BC66" s="74"/>
      <c r="BD66" s="74"/>
      <c r="BE66" s="74"/>
      <c r="BF66" s="74"/>
      <c r="BG66" s="74"/>
      <c r="BH66" s="74"/>
      <c r="BI66" s="74"/>
    </row>
    <row r="67" spans="1:61" x14ac:dyDescent="0.35">
      <c r="A67" s="342" t="s">
        <v>2430</v>
      </c>
      <c r="B67" s="343">
        <v>31.200000000000003</v>
      </c>
      <c r="C67" s="343">
        <v>78</v>
      </c>
      <c r="D67" s="343" t="s">
        <v>2363</v>
      </c>
      <c r="E67" s="343" t="s">
        <v>177</v>
      </c>
      <c r="F67" s="343" t="s">
        <v>171</v>
      </c>
      <c r="G67" s="343">
        <v>30</v>
      </c>
      <c r="H67" s="344">
        <v>84800</v>
      </c>
      <c r="I67" s="344">
        <v>89700</v>
      </c>
      <c r="J67" s="344">
        <v>93900</v>
      </c>
      <c r="K67" s="344">
        <v>94300</v>
      </c>
      <c r="L67" s="344">
        <v>2717.9487179487178</v>
      </c>
      <c r="M67" s="344">
        <v>2874.9999999999995</v>
      </c>
      <c r="N67" s="344">
        <v>3009.6153846153843</v>
      </c>
      <c r="O67" s="344">
        <v>3022.435897435897</v>
      </c>
      <c r="P67" s="343" t="s">
        <v>55</v>
      </c>
      <c r="Q67" s="344">
        <v>10</v>
      </c>
      <c r="R67" s="344" t="s">
        <v>685</v>
      </c>
      <c r="S67" s="345">
        <v>0.19700000000000001</v>
      </c>
      <c r="T67" s="343" t="s">
        <v>2362</v>
      </c>
      <c r="U67" s="343">
        <v>12</v>
      </c>
      <c r="V67" s="342">
        <v>2.024</v>
      </c>
      <c r="W67" s="342">
        <v>1.002</v>
      </c>
      <c r="X67" s="342">
        <v>3.5000000000000003E-2</v>
      </c>
      <c r="Y67" s="342">
        <f t="shared" ref="Y67:Y130" si="1">V67*W67</f>
        <v>2.0280480000000001</v>
      </c>
      <c r="Z67" s="342" t="s">
        <v>198</v>
      </c>
      <c r="AA67" s="342" t="s">
        <v>170</v>
      </c>
      <c r="AB67" s="342">
        <v>22.5</v>
      </c>
      <c r="AC67" s="342" t="s">
        <v>218</v>
      </c>
      <c r="AD67" s="10"/>
      <c r="AE67" s="346">
        <f>IFERROR(VLOOKUP(E67,ppoz!$A$2:$B$42,2,0),0)</f>
        <v>3500</v>
      </c>
      <c r="AF67">
        <v>75</v>
      </c>
      <c r="AJ67" s="72"/>
      <c r="AK67" s="72"/>
      <c r="AL67" s="72"/>
      <c r="AM67" s="72"/>
      <c r="AN67" s="72"/>
      <c r="AO67" s="72"/>
      <c r="AP67" s="73"/>
      <c r="AQ67" s="73"/>
      <c r="AR67" s="73"/>
      <c r="AS67" s="73"/>
      <c r="AT67" s="73"/>
      <c r="AU67" s="73"/>
      <c r="AV67" s="72"/>
      <c r="AW67" s="73"/>
      <c r="AX67" s="73"/>
      <c r="AY67" s="72"/>
      <c r="AZ67" s="72"/>
      <c r="BA67" s="72"/>
      <c r="BB67" s="74"/>
      <c r="BC67" s="74"/>
      <c r="BD67" s="74"/>
      <c r="BE67" s="74"/>
      <c r="BF67" s="74"/>
      <c r="BG67" s="74"/>
      <c r="BH67" s="74"/>
      <c r="BI67" s="74"/>
    </row>
    <row r="68" spans="1:61" x14ac:dyDescent="0.35">
      <c r="A68" s="342" t="s">
        <v>2431</v>
      </c>
      <c r="B68" s="343">
        <v>31.6</v>
      </c>
      <c r="C68" s="343">
        <v>79</v>
      </c>
      <c r="D68" s="343" t="s">
        <v>2363</v>
      </c>
      <c r="E68" s="343" t="s">
        <v>177</v>
      </c>
      <c r="F68" s="343" t="s">
        <v>171</v>
      </c>
      <c r="G68" s="343">
        <v>30</v>
      </c>
      <c r="H68" s="344">
        <v>85800</v>
      </c>
      <c r="I68" s="344">
        <v>90300</v>
      </c>
      <c r="J68" s="344">
        <v>94500</v>
      </c>
      <c r="K68" s="344">
        <v>94900</v>
      </c>
      <c r="L68" s="344">
        <v>2715.1898734177212</v>
      </c>
      <c r="M68" s="344">
        <v>2857.5949367088606</v>
      </c>
      <c r="N68" s="344">
        <v>2990.506329113924</v>
      </c>
      <c r="O68" s="344">
        <v>3003.164556962025</v>
      </c>
      <c r="P68" s="343" t="s">
        <v>55</v>
      </c>
      <c r="Q68" s="344">
        <v>10</v>
      </c>
      <c r="R68" s="344" t="s">
        <v>685</v>
      </c>
      <c r="S68" s="345">
        <v>0.19700000000000001</v>
      </c>
      <c r="T68" s="343" t="s">
        <v>2362</v>
      </c>
      <c r="U68" s="343">
        <v>12</v>
      </c>
      <c r="V68" s="342">
        <v>2.024</v>
      </c>
      <c r="W68" s="342">
        <v>1.002</v>
      </c>
      <c r="X68" s="342">
        <v>3.5000000000000003E-2</v>
      </c>
      <c r="Y68" s="342">
        <f t="shared" si="1"/>
        <v>2.0280480000000001</v>
      </c>
      <c r="Z68" s="342" t="s">
        <v>198</v>
      </c>
      <c r="AA68" s="342" t="s">
        <v>170</v>
      </c>
      <c r="AB68" s="342">
        <v>22.5</v>
      </c>
      <c r="AC68" s="342" t="s">
        <v>218</v>
      </c>
      <c r="AD68" s="10"/>
      <c r="AE68" s="346">
        <f>IFERROR(VLOOKUP(E68,ppoz!$A$2:$B$42,2,0),0)</f>
        <v>3500</v>
      </c>
      <c r="AF68">
        <v>76</v>
      </c>
      <c r="AJ68" s="72"/>
      <c r="AK68" s="72"/>
      <c r="AL68" s="72"/>
      <c r="AM68" s="72"/>
      <c r="AN68" s="72"/>
      <c r="AO68" s="72"/>
      <c r="AP68" s="73"/>
      <c r="AQ68" s="73"/>
      <c r="AR68" s="73"/>
      <c r="AS68" s="73"/>
      <c r="AT68" s="73"/>
      <c r="AU68" s="73"/>
      <c r="AV68" s="72"/>
      <c r="AW68" s="73"/>
      <c r="AX68" s="73"/>
      <c r="AY68" s="72"/>
      <c r="AZ68" s="72"/>
      <c r="BA68" s="72"/>
      <c r="BB68" s="74"/>
      <c r="BC68" s="74"/>
      <c r="BD68" s="74"/>
      <c r="BE68" s="74"/>
      <c r="BF68" s="74"/>
      <c r="BG68" s="74"/>
      <c r="BH68" s="74"/>
      <c r="BI68" s="74"/>
    </row>
    <row r="69" spans="1:61" x14ac:dyDescent="0.35">
      <c r="A69" s="342" t="s">
        <v>2432</v>
      </c>
      <c r="B69" s="343">
        <v>32</v>
      </c>
      <c r="C69" s="343">
        <v>80</v>
      </c>
      <c r="D69" s="343" t="s">
        <v>2363</v>
      </c>
      <c r="E69" s="343" t="s">
        <v>177</v>
      </c>
      <c r="F69" s="343" t="s">
        <v>171</v>
      </c>
      <c r="G69" s="343">
        <v>30</v>
      </c>
      <c r="H69" s="344">
        <v>86400</v>
      </c>
      <c r="I69" s="344">
        <v>90900</v>
      </c>
      <c r="J69" s="344">
        <v>95100</v>
      </c>
      <c r="K69" s="344">
        <v>95500</v>
      </c>
      <c r="L69" s="344">
        <v>2700</v>
      </c>
      <c r="M69" s="344">
        <v>2840.625</v>
      </c>
      <c r="N69" s="344">
        <v>2971.875</v>
      </c>
      <c r="O69" s="344">
        <v>2984.375</v>
      </c>
      <c r="P69" s="343" t="s">
        <v>55</v>
      </c>
      <c r="Q69" s="344">
        <v>10</v>
      </c>
      <c r="R69" s="344" t="s">
        <v>685</v>
      </c>
      <c r="S69" s="345">
        <v>0.19700000000000001</v>
      </c>
      <c r="T69" s="343" t="s">
        <v>2362</v>
      </c>
      <c r="U69" s="343">
        <v>12</v>
      </c>
      <c r="V69" s="342">
        <v>2.024</v>
      </c>
      <c r="W69" s="342">
        <v>1.002</v>
      </c>
      <c r="X69" s="342">
        <v>3.5000000000000003E-2</v>
      </c>
      <c r="Y69" s="342">
        <f t="shared" si="1"/>
        <v>2.0280480000000001</v>
      </c>
      <c r="Z69" s="342" t="s">
        <v>198</v>
      </c>
      <c r="AA69" s="342" t="s">
        <v>170</v>
      </c>
      <c r="AB69" s="342">
        <v>22.5</v>
      </c>
      <c r="AC69" s="342" t="s">
        <v>218</v>
      </c>
      <c r="AD69" s="10"/>
      <c r="AE69" s="346">
        <f>IFERROR(VLOOKUP(E69,ppoz!$A$2:$B$42,2,0),0)</f>
        <v>3500</v>
      </c>
      <c r="AF69">
        <v>77</v>
      </c>
      <c r="AJ69" s="72"/>
      <c r="AK69" s="72"/>
      <c r="AL69" s="72"/>
      <c r="AM69" s="72"/>
      <c r="AN69" s="72"/>
      <c r="AO69" s="72"/>
      <c r="AP69" s="73"/>
      <c r="AQ69" s="73"/>
      <c r="AR69" s="73"/>
      <c r="AS69" s="73"/>
      <c r="AT69" s="73"/>
      <c r="AU69" s="73"/>
      <c r="AV69" s="72"/>
      <c r="AW69" s="73"/>
      <c r="AX69" s="73"/>
      <c r="AY69" s="72"/>
      <c r="AZ69" s="72"/>
      <c r="BA69" s="72"/>
      <c r="BB69" s="74"/>
      <c r="BC69" s="74"/>
      <c r="BD69" s="74"/>
      <c r="BE69" s="74"/>
      <c r="BF69" s="74"/>
      <c r="BG69" s="74"/>
      <c r="BH69" s="74"/>
      <c r="BI69" s="74"/>
    </row>
    <row r="70" spans="1:61" x14ac:dyDescent="0.35">
      <c r="A70" s="342" t="s">
        <v>2433</v>
      </c>
      <c r="B70" s="343">
        <v>32.4</v>
      </c>
      <c r="C70" s="343">
        <v>81</v>
      </c>
      <c r="D70" s="343" t="s">
        <v>2363</v>
      </c>
      <c r="E70" s="343" t="s">
        <v>177</v>
      </c>
      <c r="F70" s="343" t="s">
        <v>171</v>
      </c>
      <c r="G70" s="343">
        <v>30</v>
      </c>
      <c r="H70" s="344">
        <v>87500</v>
      </c>
      <c r="I70" s="344">
        <v>91800</v>
      </c>
      <c r="J70" s="344">
        <v>96900</v>
      </c>
      <c r="K70" s="344">
        <v>96400</v>
      </c>
      <c r="L70" s="344">
        <v>2700.6172839506175</v>
      </c>
      <c r="M70" s="344">
        <v>2833.3333333333335</v>
      </c>
      <c r="N70" s="344">
        <v>2990.7407407407409</v>
      </c>
      <c r="O70" s="344">
        <v>2975.3086419753085</v>
      </c>
      <c r="P70" s="343" t="s">
        <v>55</v>
      </c>
      <c r="Q70" s="344">
        <v>10</v>
      </c>
      <c r="R70" s="344" t="s">
        <v>685</v>
      </c>
      <c r="S70" s="345">
        <v>0.19700000000000001</v>
      </c>
      <c r="T70" s="343" t="s">
        <v>2362</v>
      </c>
      <c r="U70" s="343">
        <v>12</v>
      </c>
      <c r="V70" s="342">
        <v>2.024</v>
      </c>
      <c r="W70" s="342">
        <v>1.002</v>
      </c>
      <c r="X70" s="342">
        <v>3.5000000000000003E-2</v>
      </c>
      <c r="Y70" s="342">
        <f t="shared" si="1"/>
        <v>2.0280480000000001</v>
      </c>
      <c r="Z70" s="342" t="s">
        <v>198</v>
      </c>
      <c r="AA70" s="342" t="s">
        <v>170</v>
      </c>
      <c r="AB70" s="342">
        <v>22.5</v>
      </c>
      <c r="AC70" s="342" t="s">
        <v>218</v>
      </c>
      <c r="AD70" s="10"/>
      <c r="AE70" s="346">
        <f>IFERROR(VLOOKUP(E70,ppoz!$A$2:$B$42,2,0),0)</f>
        <v>3500</v>
      </c>
      <c r="AF70">
        <v>78</v>
      </c>
      <c r="AJ70" s="72"/>
      <c r="AK70" s="72"/>
      <c r="AL70" s="72"/>
      <c r="AM70" s="72"/>
      <c r="AN70" s="72"/>
      <c r="AO70" s="72"/>
      <c r="AP70" s="73"/>
      <c r="AQ70" s="73"/>
      <c r="AR70" s="73"/>
      <c r="AS70" s="73"/>
      <c r="AT70" s="73"/>
      <c r="AU70" s="73"/>
      <c r="AV70" s="72"/>
      <c r="AW70" s="73"/>
      <c r="AX70" s="73"/>
      <c r="AY70" s="72"/>
      <c r="AZ70" s="72"/>
      <c r="BA70" s="72"/>
      <c r="BB70" s="74"/>
      <c r="BC70" s="74"/>
      <c r="BD70" s="74"/>
      <c r="BE70" s="74"/>
      <c r="BF70" s="74"/>
      <c r="BG70" s="74"/>
      <c r="BH70" s="74"/>
      <c r="BI70" s="74"/>
    </row>
    <row r="71" spans="1:61" x14ac:dyDescent="0.35">
      <c r="A71" s="342" t="s">
        <v>2434</v>
      </c>
      <c r="B71" s="343">
        <v>32.800000000000004</v>
      </c>
      <c r="C71" s="343">
        <v>82</v>
      </c>
      <c r="D71" s="343" t="s">
        <v>2363</v>
      </c>
      <c r="E71" s="343" t="s">
        <v>177</v>
      </c>
      <c r="F71" s="343" t="s">
        <v>171</v>
      </c>
      <c r="G71" s="343">
        <v>30</v>
      </c>
      <c r="H71" s="344">
        <v>88000</v>
      </c>
      <c r="I71" s="344">
        <v>92400</v>
      </c>
      <c r="J71" s="344">
        <v>97500</v>
      </c>
      <c r="K71" s="344">
        <v>97000</v>
      </c>
      <c r="L71" s="344">
        <v>2682.9268292682923</v>
      </c>
      <c r="M71" s="344">
        <v>2817.0731707317068</v>
      </c>
      <c r="N71" s="344">
        <v>2972.5609756097556</v>
      </c>
      <c r="O71" s="344">
        <v>2957.3170731707314</v>
      </c>
      <c r="P71" s="343" t="s">
        <v>55</v>
      </c>
      <c r="Q71" s="344">
        <v>10</v>
      </c>
      <c r="R71" s="344" t="s">
        <v>685</v>
      </c>
      <c r="S71" s="345">
        <v>0.19700000000000001</v>
      </c>
      <c r="T71" s="343" t="s">
        <v>2362</v>
      </c>
      <c r="U71" s="343">
        <v>12</v>
      </c>
      <c r="V71" s="342">
        <v>2.024</v>
      </c>
      <c r="W71" s="342">
        <v>1.002</v>
      </c>
      <c r="X71" s="342">
        <v>3.5000000000000003E-2</v>
      </c>
      <c r="Y71" s="342">
        <f t="shared" si="1"/>
        <v>2.0280480000000001</v>
      </c>
      <c r="Z71" s="342" t="s">
        <v>198</v>
      </c>
      <c r="AA71" s="342" t="s">
        <v>170</v>
      </c>
      <c r="AB71" s="342">
        <v>22.5</v>
      </c>
      <c r="AC71" s="342" t="s">
        <v>218</v>
      </c>
      <c r="AD71" s="10"/>
      <c r="AE71" s="346">
        <f>IFERROR(VLOOKUP(E71,ppoz!$A$2:$B$42,2,0),0)</f>
        <v>3500</v>
      </c>
      <c r="AF71">
        <v>79</v>
      </c>
      <c r="AJ71" s="72"/>
      <c r="AK71" s="72"/>
      <c r="AL71" s="72"/>
      <c r="AM71" s="72"/>
      <c r="AN71" s="72"/>
      <c r="AO71" s="72"/>
      <c r="AP71" s="73"/>
      <c r="AQ71" s="73"/>
      <c r="AR71" s="73"/>
      <c r="AS71" s="73"/>
      <c r="AT71" s="73"/>
      <c r="AU71" s="73"/>
      <c r="AV71" s="72"/>
      <c r="AW71" s="73"/>
      <c r="AX71" s="73"/>
      <c r="AY71" s="72"/>
      <c r="AZ71" s="72"/>
      <c r="BA71" s="72"/>
      <c r="BB71" s="74"/>
      <c r="BC71" s="74"/>
      <c r="BD71" s="74"/>
      <c r="BE71" s="74"/>
      <c r="BF71" s="74"/>
      <c r="BG71" s="74"/>
      <c r="BH71" s="74"/>
      <c r="BI71" s="74"/>
    </row>
    <row r="72" spans="1:61" x14ac:dyDescent="0.35">
      <c r="A72" s="342" t="s">
        <v>2435</v>
      </c>
      <c r="B72" s="343">
        <v>33.200000000000003</v>
      </c>
      <c r="C72" s="343">
        <v>83</v>
      </c>
      <c r="D72" s="343" t="s">
        <v>2363</v>
      </c>
      <c r="E72" s="343" t="s">
        <v>178</v>
      </c>
      <c r="F72" s="343" t="s">
        <v>171</v>
      </c>
      <c r="G72" s="343">
        <v>33</v>
      </c>
      <c r="H72" s="344">
        <v>89300</v>
      </c>
      <c r="I72" s="344">
        <v>94100</v>
      </c>
      <c r="J72" s="344">
        <v>98700</v>
      </c>
      <c r="K72" s="344">
        <v>98700</v>
      </c>
      <c r="L72" s="344">
        <v>2689.7590361445782</v>
      </c>
      <c r="M72" s="344">
        <v>2834.3373493975901</v>
      </c>
      <c r="N72" s="344">
        <v>2972.8915662650602</v>
      </c>
      <c r="O72" s="344">
        <v>2972.8915662650602</v>
      </c>
      <c r="P72" s="343" t="s">
        <v>55</v>
      </c>
      <c r="Q72" s="344">
        <v>10</v>
      </c>
      <c r="R72" s="344" t="s">
        <v>685</v>
      </c>
      <c r="S72" s="345">
        <v>0.19700000000000001</v>
      </c>
      <c r="T72" s="343" t="s">
        <v>2362</v>
      </c>
      <c r="U72" s="343">
        <v>12</v>
      </c>
      <c r="V72" s="342">
        <v>2.024</v>
      </c>
      <c r="W72" s="342">
        <v>1.002</v>
      </c>
      <c r="X72" s="342">
        <v>3.5000000000000003E-2</v>
      </c>
      <c r="Y72" s="342">
        <f t="shared" si="1"/>
        <v>2.0280480000000001</v>
      </c>
      <c r="Z72" s="342" t="s">
        <v>198</v>
      </c>
      <c r="AA72" s="342" t="s">
        <v>170</v>
      </c>
      <c r="AB72" s="342">
        <v>22.5</v>
      </c>
      <c r="AC72" s="342" t="s">
        <v>218</v>
      </c>
      <c r="AD72" s="10"/>
      <c r="AE72" s="346">
        <f>IFERROR(VLOOKUP(E72,ppoz!$A$2:$B$42,2,0),0)</f>
        <v>3500</v>
      </c>
      <c r="AF72">
        <v>80</v>
      </c>
      <c r="AJ72" s="72"/>
      <c r="AK72" s="72"/>
      <c r="AL72" s="72"/>
      <c r="AM72" s="72"/>
      <c r="AN72" s="72"/>
      <c r="AO72" s="72"/>
      <c r="AP72" s="73"/>
      <c r="AQ72" s="73"/>
      <c r="AR72" s="73"/>
      <c r="AS72" s="73"/>
      <c r="AT72" s="73"/>
      <c r="AU72" s="73"/>
      <c r="AV72" s="72"/>
      <c r="AW72" s="73"/>
      <c r="AX72" s="73"/>
      <c r="AY72" s="72"/>
      <c r="AZ72" s="72"/>
      <c r="BA72" s="72"/>
      <c r="BB72" s="74"/>
      <c r="BC72" s="74"/>
      <c r="BD72" s="74"/>
      <c r="BE72" s="74"/>
      <c r="BF72" s="74"/>
      <c r="BG72" s="74"/>
      <c r="BH72" s="74"/>
      <c r="BI72" s="74"/>
    </row>
    <row r="73" spans="1:61" x14ac:dyDescent="0.35">
      <c r="A73" s="342" t="s">
        <v>2436</v>
      </c>
      <c r="B73" s="343">
        <v>33.6</v>
      </c>
      <c r="C73" s="343">
        <v>84</v>
      </c>
      <c r="D73" s="343" t="s">
        <v>2363</v>
      </c>
      <c r="E73" s="343" t="s">
        <v>178</v>
      </c>
      <c r="F73" s="343" t="s">
        <v>171</v>
      </c>
      <c r="G73" s="343">
        <v>33</v>
      </c>
      <c r="H73" s="344">
        <v>89800</v>
      </c>
      <c r="I73" s="344">
        <v>94600</v>
      </c>
      <c r="J73" s="344">
        <v>99200</v>
      </c>
      <c r="K73" s="344">
        <v>99200</v>
      </c>
      <c r="L73" s="344">
        <v>2672.6190476190477</v>
      </c>
      <c r="M73" s="344">
        <v>2815.4761904761904</v>
      </c>
      <c r="N73" s="344">
        <v>2952.3809523809523</v>
      </c>
      <c r="O73" s="344">
        <v>2952.3809523809523</v>
      </c>
      <c r="P73" s="343" t="s">
        <v>55</v>
      </c>
      <c r="Q73" s="344">
        <v>10</v>
      </c>
      <c r="R73" s="344" t="s">
        <v>685</v>
      </c>
      <c r="S73" s="345">
        <v>0.19700000000000001</v>
      </c>
      <c r="T73" s="343" t="s">
        <v>2362</v>
      </c>
      <c r="U73" s="343">
        <v>12</v>
      </c>
      <c r="V73" s="342">
        <v>2.024</v>
      </c>
      <c r="W73" s="342">
        <v>1.002</v>
      </c>
      <c r="X73" s="342">
        <v>3.5000000000000003E-2</v>
      </c>
      <c r="Y73" s="342">
        <f t="shared" si="1"/>
        <v>2.0280480000000001</v>
      </c>
      <c r="Z73" s="342" t="s">
        <v>198</v>
      </c>
      <c r="AA73" s="342" t="s">
        <v>170</v>
      </c>
      <c r="AB73" s="342">
        <v>22.5</v>
      </c>
      <c r="AC73" s="342" t="s">
        <v>218</v>
      </c>
      <c r="AD73" s="10"/>
      <c r="AE73" s="346">
        <f>IFERROR(VLOOKUP(E73,ppoz!$A$2:$B$42,2,0),0)</f>
        <v>3500</v>
      </c>
      <c r="AF73">
        <v>81</v>
      </c>
      <c r="AJ73" s="72"/>
      <c r="AK73" s="72"/>
      <c r="AL73" s="72"/>
      <c r="AM73" s="72"/>
      <c r="AN73" s="72"/>
      <c r="AO73" s="72"/>
      <c r="AP73" s="73"/>
      <c r="AQ73" s="73"/>
      <c r="AR73" s="73"/>
      <c r="AS73" s="73"/>
      <c r="AT73" s="73"/>
      <c r="AU73" s="73"/>
      <c r="AV73" s="72"/>
      <c r="AW73" s="73"/>
      <c r="AX73" s="73"/>
      <c r="AY73" s="72"/>
      <c r="AZ73" s="72"/>
      <c r="BA73" s="72"/>
      <c r="BB73" s="74"/>
      <c r="BC73" s="74"/>
      <c r="BD73" s="74"/>
      <c r="BE73" s="74"/>
      <c r="BF73" s="74"/>
      <c r="BG73" s="74"/>
      <c r="BH73" s="74"/>
      <c r="BI73" s="74"/>
    </row>
    <row r="74" spans="1:61" x14ac:dyDescent="0.35">
      <c r="A74" s="342" t="s">
        <v>2437</v>
      </c>
      <c r="B74" s="343">
        <v>34</v>
      </c>
      <c r="C74" s="343">
        <v>85</v>
      </c>
      <c r="D74" s="343" t="s">
        <v>2363</v>
      </c>
      <c r="E74" s="343" t="s">
        <v>178</v>
      </c>
      <c r="F74" s="343" t="s">
        <v>171</v>
      </c>
      <c r="G74" s="343">
        <v>33</v>
      </c>
      <c r="H74" s="344">
        <v>90600</v>
      </c>
      <c r="I74" s="344">
        <v>95400</v>
      </c>
      <c r="J74" s="344">
        <v>99800</v>
      </c>
      <c r="K74" s="344">
        <v>100500</v>
      </c>
      <c r="L74" s="344">
        <v>2664.705882352941</v>
      </c>
      <c r="M74" s="344">
        <v>2805.8823529411766</v>
      </c>
      <c r="N74" s="344">
        <v>2935.294117647059</v>
      </c>
      <c r="O74" s="344">
        <v>2955.8823529411766</v>
      </c>
      <c r="P74" s="343" t="s">
        <v>55</v>
      </c>
      <c r="Q74" s="344">
        <v>10</v>
      </c>
      <c r="R74" s="344" t="s">
        <v>685</v>
      </c>
      <c r="S74" s="345">
        <v>0.19700000000000001</v>
      </c>
      <c r="T74" s="343" t="s">
        <v>2362</v>
      </c>
      <c r="U74" s="343">
        <v>12</v>
      </c>
      <c r="V74" s="342">
        <v>2.024</v>
      </c>
      <c r="W74" s="342">
        <v>1.002</v>
      </c>
      <c r="X74" s="342">
        <v>3.5000000000000003E-2</v>
      </c>
      <c r="Y74" s="342">
        <f t="shared" si="1"/>
        <v>2.0280480000000001</v>
      </c>
      <c r="Z74" s="342" t="s">
        <v>198</v>
      </c>
      <c r="AA74" s="342" t="s">
        <v>170</v>
      </c>
      <c r="AB74" s="342">
        <v>22.5</v>
      </c>
      <c r="AC74" s="342" t="s">
        <v>218</v>
      </c>
      <c r="AD74" s="10"/>
      <c r="AE74" s="346">
        <f>IFERROR(VLOOKUP(E74,ppoz!$A$2:$B$42,2,0),0)</f>
        <v>3500</v>
      </c>
      <c r="AF74">
        <v>82</v>
      </c>
      <c r="AJ74" s="72"/>
      <c r="AK74" s="72"/>
      <c r="AL74" s="72"/>
      <c r="AM74" s="72"/>
      <c r="AN74" s="72"/>
      <c r="AO74" s="72"/>
      <c r="AP74" s="73"/>
      <c r="AQ74" s="73"/>
      <c r="AR74" s="73"/>
      <c r="AS74" s="73"/>
      <c r="AT74" s="73"/>
      <c r="AU74" s="73"/>
      <c r="AV74" s="72"/>
      <c r="AW74" s="73"/>
      <c r="AX74" s="73"/>
      <c r="AY74" s="72"/>
      <c r="AZ74" s="72"/>
      <c r="BA74" s="72"/>
      <c r="BB74" s="74"/>
      <c r="BC74" s="74"/>
      <c r="BD74" s="74"/>
      <c r="BE74" s="74"/>
      <c r="BF74" s="74"/>
      <c r="BG74" s="74"/>
      <c r="BH74" s="74"/>
      <c r="BI74" s="74"/>
    </row>
    <row r="75" spans="1:61" x14ac:dyDescent="0.35">
      <c r="A75" s="342" t="s">
        <v>2438</v>
      </c>
      <c r="B75" s="343">
        <v>34.4</v>
      </c>
      <c r="C75" s="343">
        <v>86</v>
      </c>
      <c r="D75" s="343" t="s">
        <v>2363</v>
      </c>
      <c r="E75" s="343" t="s">
        <v>178</v>
      </c>
      <c r="F75" s="343" t="s">
        <v>171</v>
      </c>
      <c r="G75" s="343">
        <v>33</v>
      </c>
      <c r="H75" s="344">
        <v>91800</v>
      </c>
      <c r="I75" s="344">
        <v>96300</v>
      </c>
      <c r="J75" s="344">
        <v>100700</v>
      </c>
      <c r="K75" s="344">
        <v>101500</v>
      </c>
      <c r="L75" s="344">
        <v>2668.604651162791</v>
      </c>
      <c r="M75" s="344">
        <v>2799.4186046511627</v>
      </c>
      <c r="N75" s="344">
        <v>2927.3255813953488</v>
      </c>
      <c r="O75" s="344">
        <v>2950.5813953488373</v>
      </c>
      <c r="P75" s="343" t="s">
        <v>55</v>
      </c>
      <c r="Q75" s="344">
        <v>10</v>
      </c>
      <c r="R75" s="344" t="s">
        <v>685</v>
      </c>
      <c r="S75" s="345">
        <v>0.19700000000000001</v>
      </c>
      <c r="T75" s="343" t="s">
        <v>2362</v>
      </c>
      <c r="U75" s="343">
        <v>12</v>
      </c>
      <c r="V75" s="342">
        <v>2.024</v>
      </c>
      <c r="W75" s="342">
        <v>1.002</v>
      </c>
      <c r="X75" s="342">
        <v>3.5000000000000003E-2</v>
      </c>
      <c r="Y75" s="342">
        <f t="shared" si="1"/>
        <v>2.0280480000000001</v>
      </c>
      <c r="Z75" s="342" t="s">
        <v>198</v>
      </c>
      <c r="AA75" s="342" t="s">
        <v>170</v>
      </c>
      <c r="AB75" s="342">
        <v>22.5</v>
      </c>
      <c r="AC75" s="342" t="s">
        <v>218</v>
      </c>
      <c r="AD75" s="10"/>
      <c r="AE75" s="346">
        <f>IFERROR(VLOOKUP(E75,ppoz!$A$2:$B$42,2,0),0)</f>
        <v>3500</v>
      </c>
      <c r="AF75">
        <v>83</v>
      </c>
      <c r="AJ75" s="72"/>
      <c r="AK75" s="72"/>
      <c r="AL75" s="72"/>
      <c r="AM75" s="72"/>
      <c r="AN75" s="72"/>
      <c r="AO75" s="72"/>
      <c r="AP75" s="73"/>
      <c r="AQ75" s="73"/>
      <c r="AR75" s="73"/>
      <c r="AS75" s="73"/>
      <c r="AT75" s="73"/>
      <c r="AU75" s="73"/>
      <c r="AV75" s="72"/>
      <c r="AW75" s="73"/>
      <c r="AX75" s="73"/>
      <c r="AY75" s="72"/>
      <c r="AZ75" s="72"/>
      <c r="BA75" s="72"/>
      <c r="BB75" s="74"/>
      <c r="BC75" s="74"/>
      <c r="BD75" s="74"/>
      <c r="BE75" s="74"/>
      <c r="BF75" s="74"/>
      <c r="BG75" s="74"/>
      <c r="BH75" s="74"/>
      <c r="BI75" s="74"/>
    </row>
    <row r="76" spans="1:61" x14ac:dyDescent="0.35">
      <c r="A76" s="342" t="s">
        <v>2439</v>
      </c>
      <c r="B76" s="343">
        <v>34.800000000000004</v>
      </c>
      <c r="C76" s="343">
        <v>87</v>
      </c>
      <c r="D76" s="343" t="s">
        <v>2363</v>
      </c>
      <c r="E76" s="343" t="s">
        <v>178</v>
      </c>
      <c r="F76" s="343" t="s">
        <v>171</v>
      </c>
      <c r="G76" s="343">
        <v>33</v>
      </c>
      <c r="H76" s="344">
        <v>92600</v>
      </c>
      <c r="I76" s="344">
        <v>97000</v>
      </c>
      <c r="J76" s="344">
        <v>101300</v>
      </c>
      <c r="K76" s="344">
        <v>102100</v>
      </c>
      <c r="L76" s="344">
        <v>2660.9195402298847</v>
      </c>
      <c r="M76" s="344">
        <v>2787.35632183908</v>
      </c>
      <c r="N76" s="344">
        <v>2910.9195402298847</v>
      </c>
      <c r="O76" s="344">
        <v>2933.9080459770112</v>
      </c>
      <c r="P76" s="343" t="s">
        <v>55</v>
      </c>
      <c r="Q76" s="344">
        <v>10</v>
      </c>
      <c r="R76" s="344" t="s">
        <v>685</v>
      </c>
      <c r="S76" s="345">
        <v>0.19700000000000001</v>
      </c>
      <c r="T76" s="343" t="s">
        <v>2362</v>
      </c>
      <c r="U76" s="343">
        <v>12</v>
      </c>
      <c r="V76" s="342">
        <v>2.024</v>
      </c>
      <c r="W76" s="342">
        <v>1.002</v>
      </c>
      <c r="X76" s="342">
        <v>3.5000000000000003E-2</v>
      </c>
      <c r="Y76" s="342">
        <f t="shared" si="1"/>
        <v>2.0280480000000001</v>
      </c>
      <c r="Z76" s="342" t="s">
        <v>198</v>
      </c>
      <c r="AA76" s="342" t="s">
        <v>170</v>
      </c>
      <c r="AB76" s="342">
        <v>22.5</v>
      </c>
      <c r="AC76" s="342" t="s">
        <v>218</v>
      </c>
      <c r="AD76" s="10"/>
      <c r="AE76" s="346">
        <f>IFERROR(VLOOKUP(E76,ppoz!$A$2:$B$42,2,0),0)</f>
        <v>3500</v>
      </c>
      <c r="AF76">
        <v>84</v>
      </c>
      <c r="AJ76" s="72"/>
      <c r="AK76" s="72"/>
      <c r="AL76" s="72"/>
      <c r="AM76" s="72"/>
      <c r="AN76" s="72"/>
      <c r="AO76" s="72"/>
      <c r="AP76" s="73"/>
      <c r="AQ76" s="73"/>
      <c r="AR76" s="73"/>
      <c r="AS76" s="73"/>
      <c r="AT76" s="73"/>
      <c r="AU76" s="73"/>
      <c r="AV76" s="72"/>
      <c r="AW76" s="73"/>
      <c r="AX76" s="73"/>
      <c r="AY76" s="72"/>
      <c r="AZ76" s="72"/>
      <c r="BA76" s="72"/>
      <c r="BB76" s="74"/>
      <c r="BC76" s="74"/>
      <c r="BD76" s="74"/>
      <c r="BE76" s="74"/>
      <c r="BF76" s="74"/>
      <c r="BG76" s="74"/>
      <c r="BH76" s="74"/>
      <c r="BI76" s="74"/>
    </row>
    <row r="77" spans="1:61" x14ac:dyDescent="0.35">
      <c r="A77" s="342" t="s">
        <v>2440</v>
      </c>
      <c r="B77" s="343">
        <v>35.200000000000003</v>
      </c>
      <c r="C77" s="343">
        <v>88</v>
      </c>
      <c r="D77" s="343" t="s">
        <v>2363</v>
      </c>
      <c r="E77" s="343" t="s">
        <v>178</v>
      </c>
      <c r="F77" s="343" t="s">
        <v>171</v>
      </c>
      <c r="G77" s="343">
        <v>33</v>
      </c>
      <c r="H77" s="344">
        <v>93500</v>
      </c>
      <c r="I77" s="344">
        <v>97900</v>
      </c>
      <c r="J77" s="344">
        <v>102200</v>
      </c>
      <c r="K77" s="344">
        <v>103100</v>
      </c>
      <c r="L77" s="344">
        <v>2656.25</v>
      </c>
      <c r="M77" s="344">
        <v>2781.25</v>
      </c>
      <c r="N77" s="344">
        <v>2903.4090909090905</v>
      </c>
      <c r="O77" s="344">
        <v>2928.9772727272725</v>
      </c>
      <c r="P77" s="343" t="s">
        <v>55</v>
      </c>
      <c r="Q77" s="344">
        <v>10</v>
      </c>
      <c r="R77" s="344" t="s">
        <v>685</v>
      </c>
      <c r="S77" s="345">
        <v>0.19700000000000001</v>
      </c>
      <c r="T77" s="343" t="s">
        <v>2362</v>
      </c>
      <c r="U77" s="343">
        <v>12</v>
      </c>
      <c r="V77" s="342">
        <v>2.024</v>
      </c>
      <c r="W77" s="342">
        <v>1.002</v>
      </c>
      <c r="X77" s="342">
        <v>3.5000000000000003E-2</v>
      </c>
      <c r="Y77" s="342">
        <f t="shared" si="1"/>
        <v>2.0280480000000001</v>
      </c>
      <c r="Z77" s="342" t="s">
        <v>198</v>
      </c>
      <c r="AA77" s="342" t="s">
        <v>170</v>
      </c>
      <c r="AB77" s="342">
        <v>22.5</v>
      </c>
      <c r="AC77" s="342" t="s">
        <v>218</v>
      </c>
      <c r="AD77" s="10"/>
      <c r="AE77" s="346">
        <f>IFERROR(VLOOKUP(E77,ppoz!$A$2:$B$42,2,0),0)</f>
        <v>3500</v>
      </c>
      <c r="AF77">
        <v>85</v>
      </c>
      <c r="AJ77" s="72"/>
      <c r="AK77" s="72"/>
      <c r="AL77" s="72"/>
      <c r="AM77" s="72"/>
      <c r="AN77" s="72"/>
      <c r="AO77" s="72"/>
      <c r="AP77" s="73"/>
      <c r="AQ77" s="73"/>
      <c r="AR77" s="73"/>
      <c r="AS77" s="73"/>
      <c r="AT77" s="73"/>
      <c r="AU77" s="73"/>
      <c r="AV77" s="72"/>
      <c r="AW77" s="73"/>
      <c r="AX77" s="73"/>
      <c r="AY77" s="72"/>
      <c r="AZ77" s="72"/>
      <c r="BA77" s="72"/>
      <c r="BB77" s="74"/>
      <c r="BC77" s="74"/>
      <c r="BD77" s="74"/>
      <c r="BE77" s="74"/>
      <c r="BF77" s="74"/>
      <c r="BG77" s="74"/>
      <c r="BH77" s="74"/>
      <c r="BI77" s="74"/>
    </row>
    <row r="78" spans="1:61" x14ac:dyDescent="0.35">
      <c r="A78" s="342" t="s">
        <v>2441</v>
      </c>
      <c r="B78" s="343">
        <v>35.6</v>
      </c>
      <c r="C78" s="343">
        <v>89</v>
      </c>
      <c r="D78" s="343" t="s">
        <v>2363</v>
      </c>
      <c r="E78" s="343" t="s">
        <v>178</v>
      </c>
      <c r="F78" s="343" t="s">
        <v>171</v>
      </c>
      <c r="G78" s="343">
        <v>33</v>
      </c>
      <c r="H78" s="344">
        <v>94300</v>
      </c>
      <c r="I78" s="344">
        <v>98900</v>
      </c>
      <c r="J78" s="344">
        <v>105100</v>
      </c>
      <c r="K78" s="344">
        <v>104000</v>
      </c>
      <c r="L78" s="344">
        <v>2648.8764044943819</v>
      </c>
      <c r="M78" s="344">
        <v>2778.0898876404494</v>
      </c>
      <c r="N78" s="344">
        <v>2952.2471910112358</v>
      </c>
      <c r="O78" s="344">
        <v>2921.3483146067415</v>
      </c>
      <c r="P78" s="343" t="s">
        <v>55</v>
      </c>
      <c r="Q78" s="344">
        <v>10</v>
      </c>
      <c r="R78" s="344" t="s">
        <v>685</v>
      </c>
      <c r="S78" s="345">
        <v>0.19700000000000001</v>
      </c>
      <c r="T78" s="343" t="s">
        <v>2362</v>
      </c>
      <c r="U78" s="343">
        <v>12</v>
      </c>
      <c r="V78" s="342">
        <v>2.024</v>
      </c>
      <c r="W78" s="342">
        <v>1.002</v>
      </c>
      <c r="X78" s="342">
        <v>3.5000000000000003E-2</v>
      </c>
      <c r="Y78" s="342">
        <f t="shared" si="1"/>
        <v>2.0280480000000001</v>
      </c>
      <c r="Z78" s="342" t="s">
        <v>198</v>
      </c>
      <c r="AA78" s="342" t="s">
        <v>170</v>
      </c>
      <c r="AB78" s="342">
        <v>22.5</v>
      </c>
      <c r="AC78" s="342" t="s">
        <v>218</v>
      </c>
      <c r="AD78" s="10"/>
      <c r="AE78" s="346">
        <f>IFERROR(VLOOKUP(E78,ppoz!$A$2:$B$42,2,0),0)</f>
        <v>3500</v>
      </c>
      <c r="AF78">
        <v>86</v>
      </c>
      <c r="AJ78" s="72"/>
      <c r="AK78" s="72"/>
      <c r="AL78" s="72"/>
      <c r="AM78" s="72"/>
      <c r="AN78" s="72"/>
      <c r="AO78" s="72"/>
      <c r="AP78" s="73"/>
      <c r="AQ78" s="73"/>
      <c r="AR78" s="73"/>
      <c r="AS78" s="73"/>
      <c r="AT78" s="73"/>
      <c r="AU78" s="73"/>
      <c r="AV78" s="72"/>
      <c r="AW78" s="73"/>
      <c r="AX78" s="73"/>
      <c r="AY78" s="72"/>
      <c r="AZ78" s="72"/>
      <c r="BA78" s="72"/>
      <c r="BB78" s="74"/>
      <c r="BC78" s="74"/>
      <c r="BD78" s="74"/>
      <c r="BE78" s="74"/>
      <c r="BF78" s="74"/>
      <c r="BG78" s="74"/>
      <c r="BH78" s="74"/>
      <c r="BI78" s="74"/>
    </row>
    <row r="79" spans="1:61" x14ac:dyDescent="0.35">
      <c r="A79" s="342" t="s">
        <v>2442</v>
      </c>
      <c r="B79" s="343">
        <v>36</v>
      </c>
      <c r="C79" s="343">
        <v>90</v>
      </c>
      <c r="D79" s="343" t="s">
        <v>2363</v>
      </c>
      <c r="E79" s="343" t="s">
        <v>178</v>
      </c>
      <c r="F79" s="343" t="s">
        <v>171</v>
      </c>
      <c r="G79" s="343">
        <v>33</v>
      </c>
      <c r="H79" s="344">
        <v>94900</v>
      </c>
      <c r="I79" s="344">
        <v>99400</v>
      </c>
      <c r="J79" s="344">
        <v>105700</v>
      </c>
      <c r="K79" s="344">
        <v>104600</v>
      </c>
      <c r="L79" s="344">
        <v>2636.1111111111113</v>
      </c>
      <c r="M79" s="344">
        <v>2761.1111111111113</v>
      </c>
      <c r="N79" s="344">
        <v>2936.1111111111113</v>
      </c>
      <c r="O79" s="344">
        <v>2905.5555555555557</v>
      </c>
      <c r="P79" s="343" t="s">
        <v>55</v>
      </c>
      <c r="Q79" s="344">
        <v>10</v>
      </c>
      <c r="R79" s="344" t="s">
        <v>685</v>
      </c>
      <c r="S79" s="345">
        <v>0.19700000000000001</v>
      </c>
      <c r="T79" s="343" t="s">
        <v>2362</v>
      </c>
      <c r="U79" s="343">
        <v>12</v>
      </c>
      <c r="V79" s="342">
        <v>2.024</v>
      </c>
      <c r="W79" s="342">
        <v>1.002</v>
      </c>
      <c r="X79" s="342">
        <v>3.5000000000000003E-2</v>
      </c>
      <c r="Y79" s="342">
        <f t="shared" si="1"/>
        <v>2.0280480000000001</v>
      </c>
      <c r="Z79" s="342" t="s">
        <v>198</v>
      </c>
      <c r="AA79" s="342" t="s">
        <v>170</v>
      </c>
      <c r="AB79" s="342">
        <v>22.5</v>
      </c>
      <c r="AC79" s="342" t="s">
        <v>218</v>
      </c>
      <c r="AD79" s="10"/>
      <c r="AE79" s="346">
        <f>IFERROR(VLOOKUP(E79,ppoz!$A$2:$B$42,2,0),0)</f>
        <v>3500</v>
      </c>
      <c r="AF79">
        <v>87</v>
      </c>
      <c r="AJ79" s="72"/>
      <c r="AK79" s="72"/>
      <c r="AL79" s="72"/>
      <c r="AM79" s="72"/>
      <c r="AN79" s="72"/>
      <c r="AO79" s="72"/>
      <c r="AP79" s="73"/>
      <c r="AQ79" s="73"/>
      <c r="AR79" s="73"/>
      <c r="AS79" s="73"/>
      <c r="AT79" s="73"/>
      <c r="AU79" s="73"/>
      <c r="AV79" s="72"/>
      <c r="AW79" s="73"/>
      <c r="AX79" s="73"/>
      <c r="AY79" s="72"/>
      <c r="AZ79" s="72"/>
      <c r="BA79" s="72"/>
      <c r="BB79" s="74"/>
      <c r="BC79" s="74"/>
      <c r="BD79" s="74"/>
      <c r="BE79" s="74"/>
      <c r="BF79" s="74"/>
      <c r="BG79" s="74"/>
      <c r="BH79" s="74"/>
      <c r="BI79" s="74"/>
    </row>
    <row r="80" spans="1:61" x14ac:dyDescent="0.35">
      <c r="A80" s="342" t="s">
        <v>2443</v>
      </c>
      <c r="B80" s="343">
        <v>36.4</v>
      </c>
      <c r="C80" s="343">
        <v>91</v>
      </c>
      <c r="D80" s="343" t="s">
        <v>2363</v>
      </c>
      <c r="E80" s="343" t="s">
        <v>178</v>
      </c>
      <c r="F80" s="343" t="s">
        <v>171</v>
      </c>
      <c r="G80" s="343">
        <v>33</v>
      </c>
      <c r="H80" s="344">
        <v>95700</v>
      </c>
      <c r="I80" s="344">
        <v>100600</v>
      </c>
      <c r="J80" s="344">
        <v>106600</v>
      </c>
      <c r="K80" s="344">
        <v>105800</v>
      </c>
      <c r="L80" s="344">
        <v>2629.1208791208792</v>
      </c>
      <c r="M80" s="344">
        <v>2763.7362637362639</v>
      </c>
      <c r="N80" s="344">
        <v>2928.5714285714289</v>
      </c>
      <c r="O80" s="344">
        <v>2906.5934065934066</v>
      </c>
      <c r="P80" s="343" t="s">
        <v>55</v>
      </c>
      <c r="Q80" s="344">
        <v>10</v>
      </c>
      <c r="R80" s="344" t="s">
        <v>685</v>
      </c>
      <c r="S80" s="345">
        <v>0.19700000000000001</v>
      </c>
      <c r="T80" s="343" t="s">
        <v>2362</v>
      </c>
      <c r="U80" s="343">
        <v>12</v>
      </c>
      <c r="V80" s="342">
        <v>2.024</v>
      </c>
      <c r="W80" s="342">
        <v>1.002</v>
      </c>
      <c r="X80" s="342">
        <v>3.5000000000000003E-2</v>
      </c>
      <c r="Y80" s="342">
        <f t="shared" si="1"/>
        <v>2.0280480000000001</v>
      </c>
      <c r="Z80" s="342" t="s">
        <v>198</v>
      </c>
      <c r="AA80" s="342" t="s">
        <v>170</v>
      </c>
      <c r="AB80" s="342">
        <v>22.5</v>
      </c>
      <c r="AC80" s="342" t="s">
        <v>218</v>
      </c>
      <c r="AD80" s="10"/>
      <c r="AE80" s="346">
        <f>IFERROR(VLOOKUP(E80,ppoz!$A$2:$B$42,2,0),0)</f>
        <v>3500</v>
      </c>
      <c r="AF80">
        <v>88</v>
      </c>
      <c r="AJ80" s="72"/>
      <c r="AK80" s="72"/>
      <c r="AL80" s="72"/>
      <c r="AM80" s="72"/>
      <c r="AN80" s="72"/>
      <c r="AO80" s="72"/>
      <c r="AP80" s="73"/>
      <c r="AQ80" s="73"/>
      <c r="AR80" s="73"/>
      <c r="AS80" s="73"/>
      <c r="AT80" s="73"/>
      <c r="AU80" s="73"/>
      <c r="AV80" s="72"/>
      <c r="AW80" s="73"/>
      <c r="AX80" s="73"/>
      <c r="AY80" s="72"/>
      <c r="AZ80" s="72"/>
      <c r="BA80" s="72"/>
      <c r="BB80" s="74"/>
      <c r="BC80" s="74"/>
      <c r="BD80" s="74"/>
      <c r="BE80" s="74"/>
      <c r="BF80" s="74"/>
      <c r="BG80" s="74"/>
      <c r="BH80" s="74"/>
      <c r="BI80" s="74"/>
    </row>
    <row r="81" spans="1:61" x14ac:dyDescent="0.35">
      <c r="A81" s="342" t="s">
        <v>2444</v>
      </c>
      <c r="B81" s="343">
        <v>36.800000000000004</v>
      </c>
      <c r="C81" s="343">
        <v>92</v>
      </c>
      <c r="D81" s="343" t="s">
        <v>2363</v>
      </c>
      <c r="E81" s="343" t="s">
        <v>178</v>
      </c>
      <c r="F81" s="343" t="s">
        <v>171</v>
      </c>
      <c r="G81" s="343">
        <v>33</v>
      </c>
      <c r="H81" s="344">
        <v>97000</v>
      </c>
      <c r="I81" s="344">
        <v>101200</v>
      </c>
      <c r="J81" s="344">
        <v>107200</v>
      </c>
      <c r="K81" s="344">
        <v>106400</v>
      </c>
      <c r="L81" s="344">
        <v>2635.869565217391</v>
      </c>
      <c r="M81" s="344">
        <v>2749.9999999999995</v>
      </c>
      <c r="N81" s="344">
        <v>2913.0434782608691</v>
      </c>
      <c r="O81" s="344">
        <v>2891.3043478260865</v>
      </c>
      <c r="P81" s="343" t="s">
        <v>55</v>
      </c>
      <c r="Q81" s="344">
        <v>10</v>
      </c>
      <c r="R81" s="344" t="s">
        <v>685</v>
      </c>
      <c r="S81" s="345">
        <v>0.19700000000000001</v>
      </c>
      <c r="T81" s="343" t="s">
        <v>2362</v>
      </c>
      <c r="U81" s="343">
        <v>12</v>
      </c>
      <c r="V81" s="342">
        <v>2.024</v>
      </c>
      <c r="W81" s="342">
        <v>1.002</v>
      </c>
      <c r="X81" s="342">
        <v>3.5000000000000003E-2</v>
      </c>
      <c r="Y81" s="342">
        <f t="shared" si="1"/>
        <v>2.0280480000000001</v>
      </c>
      <c r="Z81" s="342" t="s">
        <v>198</v>
      </c>
      <c r="AA81" s="342" t="s">
        <v>170</v>
      </c>
      <c r="AB81" s="342">
        <v>22.5</v>
      </c>
      <c r="AC81" s="342" t="s">
        <v>218</v>
      </c>
      <c r="AD81" s="10"/>
      <c r="AE81" s="346">
        <f>IFERROR(VLOOKUP(E81,ppoz!$A$2:$B$42,2,0),0)</f>
        <v>3500</v>
      </c>
      <c r="AF81">
        <v>89</v>
      </c>
      <c r="AJ81" s="72"/>
      <c r="AK81" s="72"/>
      <c r="AL81" s="72"/>
      <c r="AM81" s="72"/>
      <c r="AN81" s="72"/>
      <c r="AO81" s="72"/>
      <c r="AP81" s="73"/>
      <c r="AQ81" s="73"/>
      <c r="AR81" s="73"/>
      <c r="AS81" s="73"/>
      <c r="AT81" s="73"/>
      <c r="AU81" s="73"/>
      <c r="AV81" s="72"/>
      <c r="AW81" s="73"/>
      <c r="AX81" s="73"/>
      <c r="AY81" s="72"/>
      <c r="AZ81" s="72"/>
      <c r="BA81" s="72"/>
      <c r="BB81" s="74"/>
      <c r="BC81" s="74"/>
      <c r="BD81" s="74"/>
      <c r="BE81" s="74"/>
      <c r="BF81" s="74"/>
      <c r="BG81" s="74"/>
      <c r="BH81" s="74"/>
      <c r="BI81" s="74"/>
    </row>
    <row r="82" spans="1:61" x14ac:dyDescent="0.35">
      <c r="A82" s="342" t="s">
        <v>2445</v>
      </c>
      <c r="B82" s="343">
        <v>37.200000000000003</v>
      </c>
      <c r="C82" s="343">
        <v>93</v>
      </c>
      <c r="D82" s="343" t="s">
        <v>2363</v>
      </c>
      <c r="E82" s="343" t="s">
        <v>178</v>
      </c>
      <c r="F82" s="343" t="s">
        <v>171</v>
      </c>
      <c r="G82" s="343">
        <v>33</v>
      </c>
      <c r="H82" s="344">
        <v>98000</v>
      </c>
      <c r="I82" s="344">
        <v>102400</v>
      </c>
      <c r="J82" s="344">
        <v>108100</v>
      </c>
      <c r="K82" s="344">
        <v>107600</v>
      </c>
      <c r="L82" s="344">
        <v>2634.4086021505373</v>
      </c>
      <c r="M82" s="344">
        <v>2752.6881720430106</v>
      </c>
      <c r="N82" s="344">
        <v>2905.9139784946233</v>
      </c>
      <c r="O82" s="344">
        <v>2892.4731182795695</v>
      </c>
      <c r="P82" s="343" t="s">
        <v>55</v>
      </c>
      <c r="Q82" s="344">
        <v>10</v>
      </c>
      <c r="R82" s="344" t="s">
        <v>685</v>
      </c>
      <c r="S82" s="345">
        <v>0.19700000000000001</v>
      </c>
      <c r="T82" s="343" t="s">
        <v>2362</v>
      </c>
      <c r="U82" s="343">
        <v>12</v>
      </c>
      <c r="V82" s="342">
        <v>2.024</v>
      </c>
      <c r="W82" s="342">
        <v>1.002</v>
      </c>
      <c r="X82" s="342">
        <v>3.5000000000000003E-2</v>
      </c>
      <c r="Y82" s="342">
        <f t="shared" si="1"/>
        <v>2.0280480000000001</v>
      </c>
      <c r="Z82" s="342" t="s">
        <v>198</v>
      </c>
      <c r="AA82" s="342" t="s">
        <v>170</v>
      </c>
      <c r="AB82" s="342">
        <v>22.5</v>
      </c>
      <c r="AC82" s="342" t="s">
        <v>218</v>
      </c>
      <c r="AD82" s="10"/>
      <c r="AE82" s="346">
        <f>IFERROR(VLOOKUP(E82,ppoz!$A$2:$B$42,2,0),0)</f>
        <v>3500</v>
      </c>
      <c r="AF82">
        <v>90</v>
      </c>
      <c r="AJ82" s="72"/>
      <c r="AK82" s="72"/>
      <c r="AL82" s="72"/>
      <c r="AM82" s="72"/>
      <c r="AN82" s="72"/>
      <c r="AO82" s="72"/>
      <c r="AP82" s="73"/>
      <c r="AQ82" s="73"/>
      <c r="AR82" s="73"/>
      <c r="AS82" s="73"/>
      <c r="AT82" s="73"/>
      <c r="AU82" s="73"/>
      <c r="AV82" s="72"/>
      <c r="AW82" s="73"/>
      <c r="AX82" s="73"/>
      <c r="AY82" s="72"/>
      <c r="AZ82" s="72"/>
      <c r="BA82" s="72"/>
      <c r="BB82" s="74"/>
      <c r="BC82" s="74"/>
      <c r="BD82" s="74"/>
      <c r="BE82" s="74"/>
      <c r="BF82" s="74"/>
      <c r="BG82" s="74"/>
      <c r="BH82" s="74"/>
      <c r="BI82" s="74"/>
    </row>
    <row r="83" spans="1:61" x14ac:dyDescent="0.35">
      <c r="A83" s="342" t="s">
        <v>2446</v>
      </c>
      <c r="B83" s="343">
        <v>37.6</v>
      </c>
      <c r="C83" s="343">
        <v>94</v>
      </c>
      <c r="D83" s="343" t="s">
        <v>2363</v>
      </c>
      <c r="E83" s="343" t="s">
        <v>178</v>
      </c>
      <c r="F83" s="343" t="s">
        <v>171</v>
      </c>
      <c r="G83" s="343">
        <v>33</v>
      </c>
      <c r="H83" s="344">
        <v>98600</v>
      </c>
      <c r="I83" s="344">
        <v>103200</v>
      </c>
      <c r="J83" s="344">
        <v>108700</v>
      </c>
      <c r="K83" s="344">
        <v>108400</v>
      </c>
      <c r="L83" s="344">
        <v>2622.3404255319147</v>
      </c>
      <c r="M83" s="344">
        <v>2744.6808510638298</v>
      </c>
      <c r="N83" s="344">
        <v>2890.9574468085107</v>
      </c>
      <c r="O83" s="344">
        <v>2882.9787234042551</v>
      </c>
      <c r="P83" s="343" t="s">
        <v>55</v>
      </c>
      <c r="Q83" s="344">
        <v>10</v>
      </c>
      <c r="R83" s="344" t="s">
        <v>685</v>
      </c>
      <c r="S83" s="345">
        <v>0.19700000000000001</v>
      </c>
      <c r="T83" s="343" t="s">
        <v>2362</v>
      </c>
      <c r="U83" s="343">
        <v>12</v>
      </c>
      <c r="V83" s="342">
        <v>2.024</v>
      </c>
      <c r="W83" s="342">
        <v>1.002</v>
      </c>
      <c r="X83" s="342">
        <v>3.5000000000000003E-2</v>
      </c>
      <c r="Y83" s="342">
        <f t="shared" si="1"/>
        <v>2.0280480000000001</v>
      </c>
      <c r="Z83" s="342" t="s">
        <v>198</v>
      </c>
      <c r="AA83" s="342" t="s">
        <v>170</v>
      </c>
      <c r="AB83" s="342">
        <v>22.5</v>
      </c>
      <c r="AC83" s="342" t="s">
        <v>218</v>
      </c>
      <c r="AD83" s="10"/>
      <c r="AE83" s="346">
        <f>IFERROR(VLOOKUP(E83,ppoz!$A$2:$B$42,2,0),0)</f>
        <v>3500</v>
      </c>
      <c r="AF83">
        <v>91</v>
      </c>
      <c r="AJ83" s="72"/>
      <c r="AK83" s="72"/>
      <c r="AL83" s="72"/>
      <c r="AM83" s="72"/>
      <c r="AN83" s="72"/>
      <c r="AO83" s="72"/>
      <c r="AP83" s="73"/>
      <c r="AQ83" s="73"/>
      <c r="AR83" s="73"/>
      <c r="AS83" s="73"/>
      <c r="AT83" s="73"/>
      <c r="AU83" s="73"/>
      <c r="AV83" s="72"/>
      <c r="AW83" s="73"/>
      <c r="AX83" s="73"/>
      <c r="AY83" s="72"/>
      <c r="AZ83" s="72"/>
      <c r="BA83" s="72"/>
      <c r="BB83" s="74"/>
      <c r="BC83" s="74"/>
      <c r="BD83" s="74"/>
      <c r="BE83" s="74"/>
      <c r="BF83" s="74"/>
      <c r="BG83" s="74"/>
      <c r="BH83" s="74"/>
      <c r="BI83" s="74"/>
    </row>
    <row r="84" spans="1:61" x14ac:dyDescent="0.35">
      <c r="A84" s="342" t="s">
        <v>2447</v>
      </c>
      <c r="B84" s="343">
        <v>38</v>
      </c>
      <c r="C84" s="343">
        <v>95</v>
      </c>
      <c r="D84" s="343" t="s">
        <v>2363</v>
      </c>
      <c r="E84" s="343" t="s">
        <v>178</v>
      </c>
      <c r="F84" s="343" t="s">
        <v>171</v>
      </c>
      <c r="G84" s="343">
        <v>33</v>
      </c>
      <c r="H84" s="344">
        <v>99100</v>
      </c>
      <c r="I84" s="344">
        <v>103800</v>
      </c>
      <c r="J84" s="344">
        <v>109200</v>
      </c>
      <c r="K84" s="344">
        <v>109500</v>
      </c>
      <c r="L84" s="344">
        <v>2607.8947368421054</v>
      </c>
      <c r="M84" s="344">
        <v>2731.5789473684213</v>
      </c>
      <c r="N84" s="344">
        <v>2873.6842105263158</v>
      </c>
      <c r="O84" s="344">
        <v>2881.5789473684213</v>
      </c>
      <c r="P84" s="343" t="s">
        <v>55</v>
      </c>
      <c r="Q84" s="344">
        <v>10</v>
      </c>
      <c r="R84" s="344" t="s">
        <v>685</v>
      </c>
      <c r="S84" s="345">
        <v>0.19700000000000001</v>
      </c>
      <c r="T84" s="343" t="s">
        <v>2362</v>
      </c>
      <c r="U84" s="343">
        <v>12</v>
      </c>
      <c r="V84" s="342">
        <v>2.024</v>
      </c>
      <c r="W84" s="342">
        <v>1.002</v>
      </c>
      <c r="X84" s="342">
        <v>3.5000000000000003E-2</v>
      </c>
      <c r="Y84" s="342">
        <f t="shared" si="1"/>
        <v>2.0280480000000001</v>
      </c>
      <c r="Z84" s="342" t="s">
        <v>198</v>
      </c>
      <c r="AA84" s="342" t="s">
        <v>170</v>
      </c>
      <c r="AB84" s="342">
        <v>22.5</v>
      </c>
      <c r="AC84" s="342" t="s">
        <v>218</v>
      </c>
      <c r="AD84" s="10"/>
      <c r="AE84" s="346">
        <f>IFERROR(VLOOKUP(E84,ppoz!$A$2:$B$42,2,0),0)</f>
        <v>3500</v>
      </c>
      <c r="AF84">
        <v>92</v>
      </c>
      <c r="AJ84" s="72"/>
      <c r="AK84" s="72"/>
      <c r="AL84" s="72"/>
      <c r="AM84" s="72"/>
      <c r="AN84" s="72"/>
      <c r="AO84" s="72"/>
      <c r="AP84" s="73"/>
      <c r="AQ84" s="73"/>
      <c r="AR84" s="73"/>
      <c r="AS84" s="73"/>
      <c r="AT84" s="73"/>
      <c r="AU84" s="73"/>
      <c r="AV84" s="72"/>
      <c r="AW84" s="73"/>
      <c r="AX84" s="73"/>
      <c r="AY84" s="72"/>
      <c r="AZ84" s="72"/>
      <c r="BA84" s="72"/>
      <c r="BB84" s="74"/>
      <c r="BC84" s="74"/>
      <c r="BD84" s="74"/>
      <c r="BE84" s="74"/>
      <c r="BF84" s="74"/>
      <c r="BG84" s="74"/>
      <c r="BH84" s="74"/>
      <c r="BI84" s="74"/>
    </row>
    <row r="85" spans="1:61" x14ac:dyDescent="0.35">
      <c r="A85" s="342" t="s">
        <v>2448</v>
      </c>
      <c r="B85" s="343">
        <v>38.400000000000006</v>
      </c>
      <c r="C85" s="343">
        <v>96</v>
      </c>
      <c r="D85" s="343" t="s">
        <v>2363</v>
      </c>
      <c r="E85" s="343" t="s">
        <v>178</v>
      </c>
      <c r="F85" s="343" t="s">
        <v>171</v>
      </c>
      <c r="G85" s="343">
        <v>33</v>
      </c>
      <c r="H85" s="344">
        <v>100100</v>
      </c>
      <c r="I85" s="344">
        <v>104800</v>
      </c>
      <c r="J85" s="344">
        <v>110200</v>
      </c>
      <c r="K85" s="344">
        <v>110600</v>
      </c>
      <c r="L85" s="344">
        <v>2606.770833333333</v>
      </c>
      <c r="M85" s="344">
        <v>2729.1666666666661</v>
      </c>
      <c r="N85" s="344">
        <v>2869.7916666666661</v>
      </c>
      <c r="O85" s="344">
        <v>2880.208333333333</v>
      </c>
      <c r="P85" s="343" t="s">
        <v>55</v>
      </c>
      <c r="Q85" s="344">
        <v>10</v>
      </c>
      <c r="R85" s="344" t="s">
        <v>685</v>
      </c>
      <c r="S85" s="345">
        <v>0.19700000000000001</v>
      </c>
      <c r="T85" s="343" t="s">
        <v>2362</v>
      </c>
      <c r="U85" s="343">
        <v>12</v>
      </c>
      <c r="V85" s="342">
        <v>2.024</v>
      </c>
      <c r="W85" s="342">
        <v>1.002</v>
      </c>
      <c r="X85" s="342">
        <v>3.5000000000000003E-2</v>
      </c>
      <c r="Y85" s="342">
        <f t="shared" si="1"/>
        <v>2.0280480000000001</v>
      </c>
      <c r="Z85" s="342" t="s">
        <v>198</v>
      </c>
      <c r="AA85" s="342" t="s">
        <v>170</v>
      </c>
      <c r="AB85" s="342">
        <v>22.5</v>
      </c>
      <c r="AC85" s="342" t="s">
        <v>218</v>
      </c>
      <c r="AD85" s="10"/>
      <c r="AE85" s="346">
        <f>IFERROR(VLOOKUP(E85,ppoz!$A$2:$B$42,2,0),0)</f>
        <v>3500</v>
      </c>
      <c r="AF85">
        <v>93</v>
      </c>
      <c r="AJ85" s="72"/>
      <c r="AK85" s="72"/>
      <c r="AL85" s="72"/>
      <c r="AM85" s="72"/>
      <c r="AN85" s="72"/>
      <c r="AO85" s="72"/>
      <c r="AP85" s="73"/>
      <c r="AQ85" s="73"/>
      <c r="AR85" s="73"/>
      <c r="AS85" s="73"/>
      <c r="AT85" s="73"/>
      <c r="AU85" s="73"/>
      <c r="AV85" s="72"/>
      <c r="AW85" s="73"/>
      <c r="AX85" s="73"/>
      <c r="AY85" s="72"/>
      <c r="AZ85" s="72"/>
      <c r="BA85" s="72"/>
      <c r="BB85" s="74"/>
      <c r="BC85" s="74"/>
      <c r="BD85" s="74"/>
      <c r="BE85" s="74"/>
      <c r="BF85" s="74"/>
      <c r="BG85" s="74"/>
      <c r="BH85" s="74"/>
      <c r="BI85" s="74"/>
    </row>
    <row r="86" spans="1:61" x14ac:dyDescent="0.35">
      <c r="A86" s="342" t="s">
        <v>2449</v>
      </c>
      <c r="B86" s="343">
        <v>38.800000000000004</v>
      </c>
      <c r="C86" s="343">
        <v>97</v>
      </c>
      <c r="D86" s="343" t="s">
        <v>2363</v>
      </c>
      <c r="E86" s="343" t="s">
        <v>178</v>
      </c>
      <c r="F86" s="343" t="s">
        <v>171</v>
      </c>
      <c r="G86" s="343">
        <v>33</v>
      </c>
      <c r="H86" s="344">
        <v>100700</v>
      </c>
      <c r="I86" s="344">
        <v>105700</v>
      </c>
      <c r="J86" s="344">
        <v>110700</v>
      </c>
      <c r="K86" s="344">
        <v>111500</v>
      </c>
      <c r="L86" s="344">
        <v>2595.3608247422676</v>
      </c>
      <c r="M86" s="344">
        <v>2724.2268041237112</v>
      </c>
      <c r="N86" s="344">
        <v>2853.0927835051543</v>
      </c>
      <c r="O86" s="344">
        <v>2873.7113402061855</v>
      </c>
      <c r="P86" s="343" t="s">
        <v>55</v>
      </c>
      <c r="Q86" s="344">
        <v>10</v>
      </c>
      <c r="R86" s="344" t="s">
        <v>685</v>
      </c>
      <c r="S86" s="345">
        <v>0.19700000000000001</v>
      </c>
      <c r="T86" s="343" t="s">
        <v>2362</v>
      </c>
      <c r="U86" s="343">
        <v>12</v>
      </c>
      <c r="V86" s="342">
        <v>2.024</v>
      </c>
      <c r="W86" s="342">
        <v>1.002</v>
      </c>
      <c r="X86" s="342">
        <v>3.5000000000000003E-2</v>
      </c>
      <c r="Y86" s="342">
        <f t="shared" si="1"/>
        <v>2.0280480000000001</v>
      </c>
      <c r="Z86" s="342" t="s">
        <v>198</v>
      </c>
      <c r="AA86" s="342" t="s">
        <v>170</v>
      </c>
      <c r="AB86" s="342">
        <v>22.5</v>
      </c>
      <c r="AC86" s="342" t="s">
        <v>218</v>
      </c>
      <c r="AD86" s="10"/>
      <c r="AE86" s="346">
        <f>IFERROR(VLOOKUP(E86,ppoz!$A$2:$B$42,2,0),0)</f>
        <v>3500</v>
      </c>
      <c r="AF86">
        <v>94</v>
      </c>
      <c r="AJ86" s="72"/>
      <c r="AK86" s="72"/>
      <c r="AL86" s="72"/>
      <c r="AM86" s="72"/>
      <c r="AN86" s="72"/>
      <c r="AO86" s="72"/>
      <c r="AP86" s="73"/>
      <c r="AQ86" s="73"/>
      <c r="AR86" s="73"/>
      <c r="AS86" s="73"/>
      <c r="AT86" s="73"/>
      <c r="AU86" s="73"/>
      <c r="AV86" s="72"/>
      <c r="AW86" s="73"/>
      <c r="AX86" s="73"/>
      <c r="AY86" s="72"/>
      <c r="AZ86" s="72"/>
      <c r="BA86" s="72"/>
      <c r="BB86" s="74"/>
      <c r="BC86" s="74"/>
      <c r="BD86" s="74"/>
      <c r="BE86" s="74"/>
      <c r="BF86" s="74"/>
      <c r="BG86" s="74"/>
      <c r="BH86" s="74"/>
      <c r="BI86" s="74"/>
    </row>
    <row r="87" spans="1:61" x14ac:dyDescent="0.35">
      <c r="A87" s="342" t="s">
        <v>2450</v>
      </c>
      <c r="B87" s="343">
        <v>39.200000000000003</v>
      </c>
      <c r="C87" s="343">
        <v>98</v>
      </c>
      <c r="D87" s="343" t="s">
        <v>2363</v>
      </c>
      <c r="E87" s="343" t="s">
        <v>178</v>
      </c>
      <c r="F87" s="343" t="s">
        <v>171</v>
      </c>
      <c r="G87" s="343">
        <v>33</v>
      </c>
      <c r="H87" s="344">
        <v>101800</v>
      </c>
      <c r="I87" s="344">
        <v>107200</v>
      </c>
      <c r="J87" s="344">
        <v>112000</v>
      </c>
      <c r="K87" s="344">
        <v>112900</v>
      </c>
      <c r="L87" s="344">
        <v>2596.9387755102039</v>
      </c>
      <c r="M87" s="344">
        <v>2734.6938775510203</v>
      </c>
      <c r="N87" s="344">
        <v>2857.1428571428569</v>
      </c>
      <c r="O87" s="344">
        <v>2880.1020408163263</v>
      </c>
      <c r="P87" s="343" t="s">
        <v>55</v>
      </c>
      <c r="Q87" s="344">
        <v>10</v>
      </c>
      <c r="R87" s="344" t="s">
        <v>685</v>
      </c>
      <c r="S87" s="345">
        <v>0.19700000000000001</v>
      </c>
      <c r="T87" s="343" t="s">
        <v>2362</v>
      </c>
      <c r="U87" s="343">
        <v>12</v>
      </c>
      <c r="V87" s="342">
        <v>2.024</v>
      </c>
      <c r="W87" s="342">
        <v>1.002</v>
      </c>
      <c r="X87" s="342">
        <v>3.5000000000000003E-2</v>
      </c>
      <c r="Y87" s="342">
        <f t="shared" si="1"/>
        <v>2.0280480000000001</v>
      </c>
      <c r="Z87" s="342" t="s">
        <v>198</v>
      </c>
      <c r="AA87" s="342" t="s">
        <v>170</v>
      </c>
      <c r="AB87" s="342">
        <v>22.5</v>
      </c>
      <c r="AC87" s="342" t="s">
        <v>218</v>
      </c>
      <c r="AD87" s="10"/>
      <c r="AE87" s="346">
        <f>IFERROR(VLOOKUP(E87,ppoz!$A$2:$B$42,2,0),0)</f>
        <v>3500</v>
      </c>
      <c r="AF87">
        <v>95</v>
      </c>
      <c r="AJ87" s="72"/>
      <c r="AK87" s="72"/>
      <c r="AL87" s="72"/>
      <c r="AM87" s="72"/>
      <c r="AN87" s="72"/>
      <c r="AO87" s="72"/>
      <c r="AP87" s="73"/>
      <c r="AQ87" s="73"/>
      <c r="AR87" s="73"/>
      <c r="AS87" s="73"/>
      <c r="AT87" s="73"/>
      <c r="AU87" s="73"/>
      <c r="AV87" s="72"/>
      <c r="AW87" s="73"/>
      <c r="AX87" s="73"/>
      <c r="AY87" s="72"/>
      <c r="AZ87" s="72"/>
      <c r="BA87" s="72"/>
      <c r="BB87" s="74"/>
      <c r="BC87" s="74"/>
      <c r="BD87" s="74"/>
      <c r="BE87" s="74"/>
      <c r="BF87" s="74"/>
      <c r="BG87" s="74"/>
      <c r="BH87" s="74"/>
      <c r="BI87" s="74"/>
    </row>
    <row r="88" spans="1:61" x14ac:dyDescent="0.35">
      <c r="A88" s="342" t="s">
        <v>2451</v>
      </c>
      <c r="B88" s="343">
        <v>39.6</v>
      </c>
      <c r="C88" s="343">
        <v>99</v>
      </c>
      <c r="D88" s="343" t="s">
        <v>2363</v>
      </c>
      <c r="E88" s="343" t="s">
        <v>178</v>
      </c>
      <c r="F88" s="343" t="s">
        <v>171</v>
      </c>
      <c r="G88" s="343">
        <v>33</v>
      </c>
      <c r="H88" s="344">
        <v>102400</v>
      </c>
      <c r="I88" s="344">
        <v>107700</v>
      </c>
      <c r="J88" s="344">
        <v>112500</v>
      </c>
      <c r="K88" s="344">
        <v>113500</v>
      </c>
      <c r="L88" s="344">
        <v>2585.8585858585857</v>
      </c>
      <c r="M88" s="344">
        <v>2719.6969696969695</v>
      </c>
      <c r="N88" s="344">
        <v>2840.909090909091</v>
      </c>
      <c r="O88" s="344">
        <v>2866.1616161616162</v>
      </c>
      <c r="P88" s="343" t="s">
        <v>55</v>
      </c>
      <c r="Q88" s="344">
        <v>10</v>
      </c>
      <c r="R88" s="344" t="s">
        <v>685</v>
      </c>
      <c r="S88" s="345">
        <v>0.19700000000000001</v>
      </c>
      <c r="T88" s="343" t="s">
        <v>2362</v>
      </c>
      <c r="U88" s="343">
        <v>12</v>
      </c>
      <c r="V88" s="342">
        <v>2.024</v>
      </c>
      <c r="W88" s="342">
        <v>1.002</v>
      </c>
      <c r="X88" s="342">
        <v>3.5000000000000003E-2</v>
      </c>
      <c r="Y88" s="342">
        <f t="shared" si="1"/>
        <v>2.0280480000000001</v>
      </c>
      <c r="Z88" s="342" t="s">
        <v>198</v>
      </c>
      <c r="AA88" s="342" t="s">
        <v>170</v>
      </c>
      <c r="AB88" s="342">
        <v>22.5</v>
      </c>
      <c r="AC88" s="342" t="s">
        <v>218</v>
      </c>
      <c r="AD88" s="10"/>
      <c r="AE88" s="346">
        <f>IFERROR(VLOOKUP(E88,ppoz!$A$2:$B$42,2,0),0)</f>
        <v>3500</v>
      </c>
      <c r="AF88">
        <v>96</v>
      </c>
      <c r="AJ88" s="72"/>
      <c r="AK88" s="72"/>
      <c r="AL88" s="72"/>
      <c r="AM88" s="72"/>
      <c r="AN88" s="72"/>
      <c r="AO88" s="72"/>
      <c r="AP88" s="73"/>
      <c r="AQ88" s="73"/>
      <c r="AR88" s="73"/>
      <c r="AS88" s="73"/>
      <c r="AT88" s="73"/>
      <c r="AU88" s="73"/>
      <c r="AV88" s="72"/>
      <c r="AW88" s="73"/>
      <c r="AX88" s="73"/>
      <c r="AY88" s="72"/>
      <c r="AZ88" s="72"/>
      <c r="BA88" s="72"/>
      <c r="BB88" s="74"/>
      <c r="BC88" s="74"/>
      <c r="BD88" s="74"/>
      <c r="BE88" s="74"/>
      <c r="BF88" s="74"/>
      <c r="BG88" s="74"/>
      <c r="BH88" s="74"/>
      <c r="BI88" s="74"/>
    </row>
    <row r="89" spans="1:61" x14ac:dyDescent="0.35">
      <c r="A89" s="342" t="s">
        <v>2452</v>
      </c>
      <c r="B89" s="343">
        <v>40</v>
      </c>
      <c r="C89" s="343">
        <v>100</v>
      </c>
      <c r="D89" s="343" t="s">
        <v>2363</v>
      </c>
      <c r="E89" s="343" t="s">
        <v>179</v>
      </c>
      <c r="F89" s="343" t="s">
        <v>171</v>
      </c>
      <c r="G89" s="343">
        <v>40</v>
      </c>
      <c r="H89" s="344">
        <v>104700</v>
      </c>
      <c r="I89" s="344">
        <v>110000</v>
      </c>
      <c r="J89" s="344">
        <v>116000</v>
      </c>
      <c r="K89" s="344">
        <v>115700</v>
      </c>
      <c r="L89" s="344">
        <v>2617.5</v>
      </c>
      <c r="M89" s="344">
        <v>2750</v>
      </c>
      <c r="N89" s="344">
        <v>2900</v>
      </c>
      <c r="O89" s="344">
        <v>2892.5</v>
      </c>
      <c r="P89" s="343" t="s">
        <v>55</v>
      </c>
      <c r="Q89" s="344">
        <v>10</v>
      </c>
      <c r="R89" s="344" t="s">
        <v>685</v>
      </c>
      <c r="S89" s="345">
        <v>0.19700000000000001</v>
      </c>
      <c r="T89" s="343" t="s">
        <v>2362</v>
      </c>
      <c r="U89" s="343">
        <v>12</v>
      </c>
      <c r="V89" s="342">
        <v>2.024</v>
      </c>
      <c r="W89" s="342">
        <v>1.002</v>
      </c>
      <c r="X89" s="342">
        <v>3.5000000000000003E-2</v>
      </c>
      <c r="Y89" s="342">
        <f t="shared" si="1"/>
        <v>2.0280480000000001</v>
      </c>
      <c r="Z89" s="342" t="s">
        <v>198</v>
      </c>
      <c r="AA89" s="342" t="s">
        <v>170</v>
      </c>
      <c r="AB89" s="342">
        <v>22.5</v>
      </c>
      <c r="AC89" s="342" t="s">
        <v>218</v>
      </c>
      <c r="AD89" s="10"/>
      <c r="AE89" s="346">
        <f>IFERROR(VLOOKUP(E89,ppoz!$A$2:$B$42,2,0),0)</f>
        <v>3500</v>
      </c>
      <c r="AF89">
        <v>97</v>
      </c>
      <c r="AJ89" s="72"/>
      <c r="AK89" s="72"/>
      <c r="AL89" s="72"/>
      <c r="AM89" s="72"/>
      <c r="AN89" s="72"/>
      <c r="AO89" s="72"/>
      <c r="AP89" s="73"/>
      <c r="AQ89" s="73"/>
      <c r="AR89" s="73"/>
      <c r="AS89" s="73"/>
      <c r="AT89" s="73"/>
      <c r="AU89" s="73"/>
      <c r="AV89" s="72"/>
      <c r="AW89" s="73"/>
      <c r="AX89" s="73"/>
      <c r="AY89" s="72"/>
      <c r="AZ89" s="72"/>
      <c r="BA89" s="72"/>
      <c r="BB89" s="74"/>
      <c r="BC89" s="74"/>
      <c r="BD89" s="74"/>
      <c r="BE89" s="74"/>
      <c r="BF89" s="74"/>
      <c r="BG89" s="74"/>
      <c r="BH89" s="74"/>
      <c r="BI89" s="74"/>
    </row>
    <row r="90" spans="1:61" x14ac:dyDescent="0.35">
      <c r="A90" s="342" t="s">
        <v>2453</v>
      </c>
      <c r="B90" s="343">
        <v>40.400000000000006</v>
      </c>
      <c r="C90" s="343">
        <v>101</v>
      </c>
      <c r="D90" s="343" t="s">
        <v>2363</v>
      </c>
      <c r="E90" s="343" t="s">
        <v>179</v>
      </c>
      <c r="F90" s="343" t="s">
        <v>171</v>
      </c>
      <c r="G90" s="343">
        <v>40</v>
      </c>
      <c r="H90" s="344">
        <v>105700</v>
      </c>
      <c r="I90" s="344">
        <v>111000</v>
      </c>
      <c r="J90" s="344">
        <v>117100</v>
      </c>
      <c r="K90" s="344">
        <v>116800</v>
      </c>
      <c r="L90" s="344">
        <v>2616.3366336633658</v>
      </c>
      <c r="M90" s="344">
        <v>2747.5247524752472</v>
      </c>
      <c r="N90" s="344">
        <v>2898.514851485148</v>
      </c>
      <c r="O90" s="344">
        <v>2891.0891089108909</v>
      </c>
      <c r="P90" s="343" t="s">
        <v>55</v>
      </c>
      <c r="Q90" s="344">
        <v>10</v>
      </c>
      <c r="R90" s="344" t="s">
        <v>685</v>
      </c>
      <c r="S90" s="345">
        <v>0.19700000000000001</v>
      </c>
      <c r="T90" s="343" t="s">
        <v>2362</v>
      </c>
      <c r="U90" s="343">
        <v>12</v>
      </c>
      <c r="V90" s="342">
        <v>2.024</v>
      </c>
      <c r="W90" s="342">
        <v>1.002</v>
      </c>
      <c r="X90" s="342">
        <v>3.5000000000000003E-2</v>
      </c>
      <c r="Y90" s="342">
        <f t="shared" si="1"/>
        <v>2.0280480000000001</v>
      </c>
      <c r="Z90" s="342" t="s">
        <v>198</v>
      </c>
      <c r="AA90" s="342" t="s">
        <v>170</v>
      </c>
      <c r="AB90" s="342">
        <v>22.5</v>
      </c>
      <c r="AC90" s="342" t="s">
        <v>218</v>
      </c>
      <c r="AD90" s="10"/>
      <c r="AE90" s="346">
        <f>IFERROR(VLOOKUP(E90,ppoz!$A$2:$B$42,2,0),0)</f>
        <v>3500</v>
      </c>
      <c r="AF90">
        <v>98</v>
      </c>
      <c r="AJ90" s="72"/>
      <c r="AK90" s="72"/>
      <c r="AL90" s="72"/>
      <c r="AM90" s="72"/>
      <c r="AN90" s="72"/>
      <c r="AO90" s="72"/>
      <c r="AP90" s="73"/>
      <c r="AQ90" s="73"/>
      <c r="AR90" s="73"/>
      <c r="AS90" s="73"/>
      <c r="AT90" s="73"/>
      <c r="AU90" s="73"/>
      <c r="AV90" s="72"/>
      <c r="AW90" s="73"/>
      <c r="AX90" s="73"/>
      <c r="AY90" s="72"/>
      <c r="AZ90" s="72"/>
      <c r="BA90" s="72"/>
      <c r="BB90" s="74"/>
      <c r="BC90" s="74"/>
      <c r="BD90" s="74"/>
      <c r="BE90" s="74"/>
      <c r="BF90" s="74"/>
      <c r="BG90" s="74"/>
      <c r="BH90" s="74"/>
      <c r="BI90" s="74"/>
    </row>
    <row r="91" spans="1:61" x14ac:dyDescent="0.35">
      <c r="A91" s="342" t="s">
        <v>2454</v>
      </c>
      <c r="B91" s="343">
        <v>40.800000000000004</v>
      </c>
      <c r="C91" s="343">
        <v>102</v>
      </c>
      <c r="D91" s="343" t="s">
        <v>2363</v>
      </c>
      <c r="E91" s="343" t="s">
        <v>179</v>
      </c>
      <c r="F91" s="343" t="s">
        <v>171</v>
      </c>
      <c r="G91" s="343">
        <v>40</v>
      </c>
      <c r="H91" s="344">
        <v>106300</v>
      </c>
      <c r="I91" s="344">
        <v>112000</v>
      </c>
      <c r="J91" s="344">
        <v>117700</v>
      </c>
      <c r="K91" s="344">
        <v>117800</v>
      </c>
      <c r="L91" s="344">
        <v>2605.3921568627447</v>
      </c>
      <c r="M91" s="344">
        <v>2745.0980392156862</v>
      </c>
      <c r="N91" s="344">
        <v>2884.8039215686272</v>
      </c>
      <c r="O91" s="344">
        <v>2887.2549019607841</v>
      </c>
      <c r="P91" s="343" t="s">
        <v>55</v>
      </c>
      <c r="Q91" s="344">
        <v>10</v>
      </c>
      <c r="R91" s="344" t="s">
        <v>685</v>
      </c>
      <c r="S91" s="345">
        <v>0.19700000000000001</v>
      </c>
      <c r="T91" s="343" t="s">
        <v>2362</v>
      </c>
      <c r="U91" s="343">
        <v>12</v>
      </c>
      <c r="V91" s="342">
        <v>2.024</v>
      </c>
      <c r="W91" s="342">
        <v>1.002</v>
      </c>
      <c r="X91" s="342">
        <v>3.5000000000000003E-2</v>
      </c>
      <c r="Y91" s="342">
        <f t="shared" si="1"/>
        <v>2.0280480000000001</v>
      </c>
      <c r="Z91" s="342" t="s">
        <v>198</v>
      </c>
      <c r="AA91" s="342" t="s">
        <v>170</v>
      </c>
      <c r="AB91" s="342">
        <v>22.5</v>
      </c>
      <c r="AC91" s="342" t="s">
        <v>218</v>
      </c>
      <c r="AD91" s="10"/>
      <c r="AE91" s="346">
        <f>IFERROR(VLOOKUP(E91,ppoz!$A$2:$B$42,2,0),0)</f>
        <v>3500</v>
      </c>
      <c r="AF91">
        <v>99</v>
      </c>
      <c r="AJ91" s="72"/>
      <c r="AK91" s="72"/>
      <c r="AL91" s="72"/>
      <c r="AM91" s="72"/>
      <c r="AN91" s="72"/>
      <c r="AO91" s="72"/>
      <c r="AP91" s="73"/>
      <c r="AQ91" s="73"/>
      <c r="AR91" s="73"/>
      <c r="AS91" s="73"/>
      <c r="AT91" s="73"/>
      <c r="AU91" s="73"/>
      <c r="AV91" s="72"/>
      <c r="AW91" s="73"/>
      <c r="AX91" s="73"/>
      <c r="AY91" s="72"/>
      <c r="AZ91" s="72"/>
      <c r="BA91" s="72"/>
      <c r="BB91" s="74"/>
      <c r="BC91" s="74"/>
      <c r="BD91" s="74"/>
      <c r="BE91" s="74"/>
      <c r="BF91" s="74"/>
      <c r="BG91" s="74"/>
      <c r="BH91" s="74"/>
      <c r="BI91" s="74"/>
    </row>
    <row r="92" spans="1:61" x14ac:dyDescent="0.35">
      <c r="A92" s="342" t="s">
        <v>2455</v>
      </c>
      <c r="B92" s="343">
        <v>41.2</v>
      </c>
      <c r="C92" s="343">
        <v>103</v>
      </c>
      <c r="D92" s="343" t="s">
        <v>2363</v>
      </c>
      <c r="E92" s="343" t="s">
        <v>179</v>
      </c>
      <c r="F92" s="343" t="s">
        <v>171</v>
      </c>
      <c r="G92" s="343">
        <v>40</v>
      </c>
      <c r="H92" s="344">
        <v>107300</v>
      </c>
      <c r="I92" s="344">
        <v>112900</v>
      </c>
      <c r="J92" s="344">
        <v>118600</v>
      </c>
      <c r="K92" s="344">
        <v>118600</v>
      </c>
      <c r="L92" s="344">
        <v>2604.3689320388348</v>
      </c>
      <c r="M92" s="344">
        <v>2740.2912621359224</v>
      </c>
      <c r="N92" s="344">
        <v>2878.6407766990287</v>
      </c>
      <c r="O92" s="344">
        <v>2878.6407766990287</v>
      </c>
      <c r="P92" s="343" t="s">
        <v>55</v>
      </c>
      <c r="Q92" s="344">
        <v>10</v>
      </c>
      <c r="R92" s="344" t="s">
        <v>685</v>
      </c>
      <c r="S92" s="345">
        <v>0.19700000000000001</v>
      </c>
      <c r="T92" s="343" t="s">
        <v>2362</v>
      </c>
      <c r="U92" s="343">
        <v>12</v>
      </c>
      <c r="V92" s="342">
        <v>2.024</v>
      </c>
      <c r="W92" s="342">
        <v>1.002</v>
      </c>
      <c r="X92" s="342">
        <v>3.5000000000000003E-2</v>
      </c>
      <c r="Y92" s="342">
        <f t="shared" si="1"/>
        <v>2.0280480000000001</v>
      </c>
      <c r="Z92" s="342" t="s">
        <v>198</v>
      </c>
      <c r="AA92" s="342" t="s">
        <v>170</v>
      </c>
      <c r="AB92" s="342">
        <v>22.5</v>
      </c>
      <c r="AC92" s="342" t="s">
        <v>218</v>
      </c>
      <c r="AD92" s="10"/>
      <c r="AE92" s="346">
        <f>IFERROR(VLOOKUP(E92,ppoz!$A$2:$B$42,2,0),0)</f>
        <v>3500</v>
      </c>
      <c r="AF92">
        <v>100</v>
      </c>
      <c r="AJ92" s="72"/>
      <c r="AK92" s="72"/>
      <c r="AL92" s="72"/>
      <c r="AM92" s="72"/>
      <c r="AN92" s="72"/>
      <c r="AO92" s="72"/>
      <c r="AP92" s="73"/>
      <c r="AQ92" s="73"/>
      <c r="AR92" s="73"/>
      <c r="AS92" s="73"/>
      <c r="AT92" s="73"/>
      <c r="AU92" s="73"/>
      <c r="AV92" s="72"/>
      <c r="AW92" s="73"/>
      <c r="AX92" s="73"/>
      <c r="AY92" s="72"/>
      <c r="AZ92" s="72"/>
      <c r="BA92" s="72"/>
      <c r="BB92" s="74"/>
      <c r="BC92" s="74"/>
      <c r="BD92" s="74"/>
      <c r="BE92" s="74"/>
      <c r="BF92" s="74"/>
      <c r="BG92" s="74"/>
      <c r="BH92" s="74"/>
      <c r="BI92" s="74"/>
    </row>
    <row r="93" spans="1:61" x14ac:dyDescent="0.35">
      <c r="A93" s="342" t="s">
        <v>2456</v>
      </c>
      <c r="B93" s="343">
        <v>41.6</v>
      </c>
      <c r="C93" s="343">
        <v>104</v>
      </c>
      <c r="D93" s="343" t="s">
        <v>2363</v>
      </c>
      <c r="E93" s="343" t="s">
        <v>179</v>
      </c>
      <c r="F93" s="343" t="s">
        <v>171</v>
      </c>
      <c r="G93" s="343">
        <v>40</v>
      </c>
      <c r="H93" s="344">
        <v>108300</v>
      </c>
      <c r="I93" s="344">
        <v>113500</v>
      </c>
      <c r="J93" s="344">
        <v>119200</v>
      </c>
      <c r="K93" s="344">
        <v>119300</v>
      </c>
      <c r="L93" s="344">
        <v>2603.3653846153843</v>
      </c>
      <c r="M93" s="344">
        <v>2728.3653846153843</v>
      </c>
      <c r="N93" s="344">
        <v>2865.3846153846152</v>
      </c>
      <c r="O93" s="344">
        <v>2867.7884615384614</v>
      </c>
      <c r="P93" s="343" t="s">
        <v>55</v>
      </c>
      <c r="Q93" s="344">
        <v>10</v>
      </c>
      <c r="R93" s="344" t="s">
        <v>685</v>
      </c>
      <c r="S93" s="345">
        <v>0.19700000000000001</v>
      </c>
      <c r="T93" s="343" t="s">
        <v>2362</v>
      </c>
      <c r="U93" s="343">
        <v>12</v>
      </c>
      <c r="V93" s="342">
        <v>2.024</v>
      </c>
      <c r="W93" s="342">
        <v>1.002</v>
      </c>
      <c r="X93" s="342">
        <v>3.5000000000000003E-2</v>
      </c>
      <c r="Y93" s="342">
        <f t="shared" si="1"/>
        <v>2.0280480000000001</v>
      </c>
      <c r="Z93" s="342" t="s">
        <v>198</v>
      </c>
      <c r="AA93" s="342" t="s">
        <v>170</v>
      </c>
      <c r="AB93" s="342">
        <v>22.5</v>
      </c>
      <c r="AC93" s="342" t="s">
        <v>218</v>
      </c>
      <c r="AD93" s="10"/>
      <c r="AE93" s="346">
        <f>IFERROR(VLOOKUP(E93,ppoz!$A$2:$B$42,2,0),0)</f>
        <v>3500</v>
      </c>
      <c r="AF93">
        <v>101</v>
      </c>
      <c r="AJ93" s="72"/>
      <c r="AK93" s="72"/>
      <c r="AL93" s="72"/>
      <c r="AM93" s="72"/>
      <c r="AN93" s="72"/>
      <c r="AO93" s="72"/>
      <c r="AP93" s="73"/>
      <c r="AQ93" s="73"/>
      <c r="AR93" s="73"/>
      <c r="AS93" s="73"/>
      <c r="AT93" s="73"/>
      <c r="AU93" s="73"/>
      <c r="AV93" s="72"/>
      <c r="AW93" s="73"/>
      <c r="AX93" s="73"/>
      <c r="AY93" s="72"/>
      <c r="AZ93" s="72"/>
      <c r="BA93" s="72"/>
      <c r="BB93" s="74"/>
      <c r="BC93" s="74"/>
      <c r="BD93" s="74"/>
      <c r="BE93" s="74"/>
      <c r="BF93" s="74"/>
      <c r="BG93" s="74"/>
      <c r="BH93" s="74"/>
      <c r="BI93" s="74"/>
    </row>
    <row r="94" spans="1:61" x14ac:dyDescent="0.35">
      <c r="A94" s="342" t="s">
        <v>2457</v>
      </c>
      <c r="B94" s="343">
        <v>42</v>
      </c>
      <c r="C94" s="343">
        <v>105</v>
      </c>
      <c r="D94" s="343" t="s">
        <v>2363</v>
      </c>
      <c r="E94" s="343" t="s">
        <v>179</v>
      </c>
      <c r="F94" s="343" t="s">
        <v>171</v>
      </c>
      <c r="G94" s="343">
        <v>40</v>
      </c>
      <c r="H94" s="344">
        <v>108900</v>
      </c>
      <c r="I94" s="344">
        <v>114600</v>
      </c>
      <c r="J94" s="344">
        <v>119700</v>
      </c>
      <c r="K94" s="344">
        <v>121000</v>
      </c>
      <c r="L94" s="344">
        <v>2592.8571428571427</v>
      </c>
      <c r="M94" s="344">
        <v>2728.5714285714284</v>
      </c>
      <c r="N94" s="344">
        <v>2850</v>
      </c>
      <c r="O94" s="344">
        <v>2880.9523809523807</v>
      </c>
      <c r="P94" s="343" t="s">
        <v>55</v>
      </c>
      <c r="Q94" s="344">
        <v>10</v>
      </c>
      <c r="R94" s="344" t="s">
        <v>685</v>
      </c>
      <c r="S94" s="345">
        <v>0.19700000000000001</v>
      </c>
      <c r="T94" s="343" t="s">
        <v>2362</v>
      </c>
      <c r="U94" s="343">
        <v>12</v>
      </c>
      <c r="V94" s="342">
        <v>2.024</v>
      </c>
      <c r="W94" s="342">
        <v>1.002</v>
      </c>
      <c r="X94" s="342">
        <v>3.5000000000000003E-2</v>
      </c>
      <c r="Y94" s="342">
        <f t="shared" si="1"/>
        <v>2.0280480000000001</v>
      </c>
      <c r="Z94" s="342" t="s">
        <v>198</v>
      </c>
      <c r="AA94" s="342" t="s">
        <v>170</v>
      </c>
      <c r="AB94" s="342">
        <v>22.5</v>
      </c>
      <c r="AC94" s="342" t="s">
        <v>218</v>
      </c>
      <c r="AD94" s="10"/>
      <c r="AE94" s="346">
        <f>IFERROR(VLOOKUP(E94,ppoz!$A$2:$B$42,2,0),0)</f>
        <v>3500</v>
      </c>
      <c r="AF94">
        <v>102</v>
      </c>
      <c r="AJ94" s="72"/>
      <c r="AK94" s="72"/>
      <c r="AL94" s="72"/>
      <c r="AM94" s="72"/>
      <c r="AN94" s="72"/>
      <c r="AO94" s="72"/>
      <c r="AP94" s="73"/>
      <c r="AQ94" s="73"/>
      <c r="AR94" s="73"/>
      <c r="AS94" s="73"/>
      <c r="AT94" s="73"/>
      <c r="AU94" s="73"/>
      <c r="AV94" s="72"/>
      <c r="AW94" s="73"/>
      <c r="AX94" s="73"/>
      <c r="AY94" s="72"/>
      <c r="AZ94" s="72"/>
      <c r="BA94" s="72"/>
      <c r="BB94" s="74"/>
      <c r="BC94" s="74"/>
      <c r="BD94" s="74"/>
      <c r="BE94" s="74"/>
      <c r="BF94" s="74"/>
      <c r="BG94" s="74"/>
      <c r="BH94" s="74"/>
      <c r="BI94" s="74"/>
    </row>
    <row r="95" spans="1:61" x14ac:dyDescent="0.35">
      <c r="A95" s="342" t="s">
        <v>2458</v>
      </c>
      <c r="B95" s="343">
        <v>42.400000000000006</v>
      </c>
      <c r="C95" s="343">
        <v>106</v>
      </c>
      <c r="D95" s="343" t="s">
        <v>2363</v>
      </c>
      <c r="E95" s="343" t="s">
        <v>179</v>
      </c>
      <c r="F95" s="343" t="s">
        <v>171</v>
      </c>
      <c r="G95" s="343">
        <v>40</v>
      </c>
      <c r="H95" s="344">
        <v>110300</v>
      </c>
      <c r="I95" s="344">
        <v>115700</v>
      </c>
      <c r="J95" s="344">
        <v>120700</v>
      </c>
      <c r="K95" s="344">
        <v>122000</v>
      </c>
      <c r="L95" s="344">
        <v>2601.4150943396221</v>
      </c>
      <c r="M95" s="344">
        <v>2728.7735849056598</v>
      </c>
      <c r="N95" s="344">
        <v>2846.6981132075466</v>
      </c>
      <c r="O95" s="344">
        <v>2877.3584905660373</v>
      </c>
      <c r="P95" s="343" t="s">
        <v>55</v>
      </c>
      <c r="Q95" s="344">
        <v>10</v>
      </c>
      <c r="R95" s="344" t="s">
        <v>685</v>
      </c>
      <c r="S95" s="345">
        <v>0.19700000000000001</v>
      </c>
      <c r="T95" s="343" t="s">
        <v>2362</v>
      </c>
      <c r="U95" s="343">
        <v>12</v>
      </c>
      <c r="V95" s="342">
        <v>2.024</v>
      </c>
      <c r="W95" s="342">
        <v>1.002</v>
      </c>
      <c r="X95" s="342">
        <v>3.5000000000000003E-2</v>
      </c>
      <c r="Y95" s="342">
        <f t="shared" si="1"/>
        <v>2.0280480000000001</v>
      </c>
      <c r="Z95" s="342" t="s">
        <v>198</v>
      </c>
      <c r="AA95" s="342" t="s">
        <v>170</v>
      </c>
      <c r="AB95" s="342">
        <v>22.5</v>
      </c>
      <c r="AC95" s="342" t="s">
        <v>218</v>
      </c>
      <c r="AD95" s="10"/>
      <c r="AE95" s="346">
        <f>IFERROR(VLOOKUP(E95,ppoz!$A$2:$B$42,2,0),0)</f>
        <v>3500</v>
      </c>
      <c r="AF95">
        <v>103</v>
      </c>
      <c r="AJ95" s="72"/>
      <c r="AK95" s="72"/>
      <c r="AL95" s="72"/>
      <c r="AM95" s="72"/>
      <c r="AN95" s="72"/>
      <c r="AO95" s="72"/>
      <c r="AP95" s="73"/>
      <c r="AQ95" s="73"/>
      <c r="AR95" s="73"/>
      <c r="AS95" s="73"/>
      <c r="AT95" s="73"/>
      <c r="AU95" s="73"/>
      <c r="AV95" s="72"/>
      <c r="AW95" s="73"/>
      <c r="AX95" s="73"/>
      <c r="AY95" s="72"/>
      <c r="AZ95" s="72"/>
      <c r="BA95" s="72"/>
      <c r="BB95" s="74"/>
      <c r="BC95" s="74"/>
      <c r="BD95" s="74"/>
      <c r="BE95" s="74"/>
      <c r="BF95" s="74"/>
      <c r="BG95" s="74"/>
      <c r="BH95" s="74"/>
      <c r="BI95" s="74"/>
    </row>
    <row r="96" spans="1:61" x14ac:dyDescent="0.35">
      <c r="A96" s="342" t="s">
        <v>2459</v>
      </c>
      <c r="B96" s="343">
        <v>42.800000000000004</v>
      </c>
      <c r="C96" s="343">
        <v>107</v>
      </c>
      <c r="D96" s="343" t="s">
        <v>2363</v>
      </c>
      <c r="E96" s="343" t="s">
        <v>179</v>
      </c>
      <c r="F96" s="343" t="s">
        <v>171</v>
      </c>
      <c r="G96" s="343">
        <v>40</v>
      </c>
      <c r="H96" s="344">
        <v>110800</v>
      </c>
      <c r="I96" s="344">
        <v>116300</v>
      </c>
      <c r="J96" s="344">
        <v>121200</v>
      </c>
      <c r="K96" s="344">
        <v>122600</v>
      </c>
      <c r="L96" s="344">
        <v>2588.7850467289718</v>
      </c>
      <c r="M96" s="344">
        <v>2717.2897196261679</v>
      </c>
      <c r="N96" s="344">
        <v>2831.7757009345792</v>
      </c>
      <c r="O96" s="344">
        <v>2864.4859813084108</v>
      </c>
      <c r="P96" s="343" t="s">
        <v>55</v>
      </c>
      <c r="Q96" s="344">
        <v>10</v>
      </c>
      <c r="R96" s="344" t="s">
        <v>685</v>
      </c>
      <c r="S96" s="345">
        <v>0.19700000000000001</v>
      </c>
      <c r="T96" s="343" t="s">
        <v>2362</v>
      </c>
      <c r="U96" s="343">
        <v>12</v>
      </c>
      <c r="V96" s="342">
        <v>2.024</v>
      </c>
      <c r="W96" s="342">
        <v>1.002</v>
      </c>
      <c r="X96" s="342">
        <v>3.5000000000000003E-2</v>
      </c>
      <c r="Y96" s="342">
        <f t="shared" si="1"/>
        <v>2.0280480000000001</v>
      </c>
      <c r="Z96" s="342" t="s">
        <v>198</v>
      </c>
      <c r="AA96" s="342" t="s">
        <v>170</v>
      </c>
      <c r="AB96" s="342">
        <v>22.5</v>
      </c>
      <c r="AC96" s="342" t="s">
        <v>218</v>
      </c>
      <c r="AD96" s="10"/>
      <c r="AE96" s="346">
        <f>IFERROR(VLOOKUP(E96,ppoz!$A$2:$B$42,2,0),0)</f>
        <v>3500</v>
      </c>
      <c r="AF96">
        <v>104</v>
      </c>
      <c r="AJ96" s="72"/>
      <c r="AK96" s="72"/>
      <c r="AL96" s="72"/>
      <c r="AM96" s="72"/>
      <c r="AN96" s="72"/>
      <c r="AO96" s="72"/>
      <c r="AP96" s="73"/>
      <c r="AQ96" s="73"/>
      <c r="AR96" s="73"/>
      <c r="AS96" s="73"/>
      <c r="AT96" s="73"/>
      <c r="AU96" s="73"/>
      <c r="AV96" s="72"/>
      <c r="AW96" s="73"/>
      <c r="AX96" s="73"/>
      <c r="AY96" s="72"/>
      <c r="AZ96" s="72"/>
      <c r="BA96" s="72"/>
      <c r="BB96" s="74"/>
      <c r="BC96" s="74"/>
      <c r="BD96" s="74"/>
      <c r="BE96" s="74"/>
      <c r="BF96" s="74"/>
      <c r="BG96" s="74"/>
      <c r="BH96" s="74"/>
      <c r="BI96" s="74"/>
    </row>
    <row r="97" spans="1:61" x14ac:dyDescent="0.35">
      <c r="A97" s="342" t="s">
        <v>2460</v>
      </c>
      <c r="B97" s="343">
        <v>43.2</v>
      </c>
      <c r="C97" s="343">
        <v>108</v>
      </c>
      <c r="D97" s="343" t="s">
        <v>2363</v>
      </c>
      <c r="E97" s="343" t="s">
        <v>179</v>
      </c>
      <c r="F97" s="343" t="s">
        <v>171</v>
      </c>
      <c r="G97" s="343">
        <v>40</v>
      </c>
      <c r="H97" s="344">
        <v>111800</v>
      </c>
      <c r="I97" s="344">
        <v>117300</v>
      </c>
      <c r="J97" s="344">
        <v>122200</v>
      </c>
      <c r="K97" s="344">
        <v>123600</v>
      </c>
      <c r="L97" s="344">
        <v>2587.9629629629626</v>
      </c>
      <c r="M97" s="344">
        <v>2715.2777777777774</v>
      </c>
      <c r="N97" s="344">
        <v>2828.7037037037035</v>
      </c>
      <c r="O97" s="344">
        <v>2861.1111111111109</v>
      </c>
      <c r="P97" s="343" t="s">
        <v>55</v>
      </c>
      <c r="Q97" s="344">
        <v>10</v>
      </c>
      <c r="R97" s="344" t="s">
        <v>685</v>
      </c>
      <c r="S97" s="345">
        <v>0.19700000000000001</v>
      </c>
      <c r="T97" s="343" t="s">
        <v>2362</v>
      </c>
      <c r="U97" s="343">
        <v>12</v>
      </c>
      <c r="V97" s="342">
        <v>2.024</v>
      </c>
      <c r="W97" s="342">
        <v>1.002</v>
      </c>
      <c r="X97" s="342">
        <v>3.5000000000000003E-2</v>
      </c>
      <c r="Y97" s="342">
        <f t="shared" si="1"/>
        <v>2.0280480000000001</v>
      </c>
      <c r="Z97" s="342" t="s">
        <v>198</v>
      </c>
      <c r="AA97" s="342" t="s">
        <v>170</v>
      </c>
      <c r="AB97" s="342">
        <v>22.5</v>
      </c>
      <c r="AC97" s="342" t="s">
        <v>218</v>
      </c>
      <c r="AD97" s="10"/>
      <c r="AE97" s="346">
        <f>IFERROR(VLOOKUP(E97,ppoz!$A$2:$B$42,2,0),0)</f>
        <v>3500</v>
      </c>
      <c r="AF97">
        <v>105</v>
      </c>
      <c r="AJ97" s="72"/>
      <c r="AK97" s="72"/>
      <c r="AL97" s="72"/>
      <c r="AM97" s="72"/>
      <c r="AN97" s="72"/>
      <c r="AO97" s="72"/>
      <c r="AP97" s="73"/>
      <c r="AQ97" s="73"/>
      <c r="AR97" s="73"/>
      <c r="AS97" s="73"/>
      <c r="AT97" s="73"/>
      <c r="AU97" s="73"/>
      <c r="AV97" s="72"/>
      <c r="AW97" s="73"/>
      <c r="AX97" s="73"/>
      <c r="AY97" s="72"/>
      <c r="AZ97" s="72"/>
      <c r="BA97" s="72"/>
      <c r="BB97" s="74"/>
      <c r="BC97" s="74"/>
      <c r="BD97" s="74"/>
      <c r="BE97" s="74"/>
      <c r="BF97" s="74"/>
      <c r="BG97" s="74"/>
      <c r="BH97" s="74"/>
      <c r="BI97" s="74"/>
    </row>
    <row r="98" spans="1:61" x14ac:dyDescent="0.35">
      <c r="A98" s="342" t="s">
        <v>2461</v>
      </c>
      <c r="B98" s="343">
        <v>43.6</v>
      </c>
      <c r="C98" s="343">
        <v>109</v>
      </c>
      <c r="D98" s="343" t="s">
        <v>2363</v>
      </c>
      <c r="E98" s="343" t="s">
        <v>179</v>
      </c>
      <c r="F98" s="343" t="s">
        <v>171</v>
      </c>
      <c r="G98" s="343">
        <v>40</v>
      </c>
      <c r="H98" s="344">
        <v>112400</v>
      </c>
      <c r="I98" s="344">
        <v>118200</v>
      </c>
      <c r="J98" s="344">
        <v>125600</v>
      </c>
      <c r="K98" s="344">
        <v>124500</v>
      </c>
      <c r="L98" s="344">
        <v>2577.9816513761466</v>
      </c>
      <c r="M98" s="344">
        <v>2711.0091743119265</v>
      </c>
      <c r="N98" s="344">
        <v>2880.7339449541282</v>
      </c>
      <c r="O98" s="344">
        <v>2855.5045871559632</v>
      </c>
      <c r="P98" s="343" t="s">
        <v>55</v>
      </c>
      <c r="Q98" s="344">
        <v>10</v>
      </c>
      <c r="R98" s="344" t="s">
        <v>685</v>
      </c>
      <c r="S98" s="345">
        <v>0.19700000000000001</v>
      </c>
      <c r="T98" s="343" t="s">
        <v>2362</v>
      </c>
      <c r="U98" s="343">
        <v>12</v>
      </c>
      <c r="V98" s="342">
        <v>2.024</v>
      </c>
      <c r="W98" s="342">
        <v>1.002</v>
      </c>
      <c r="X98" s="342">
        <v>3.5000000000000003E-2</v>
      </c>
      <c r="Y98" s="342">
        <f t="shared" si="1"/>
        <v>2.0280480000000001</v>
      </c>
      <c r="Z98" s="342" t="s">
        <v>198</v>
      </c>
      <c r="AA98" s="342" t="s">
        <v>170</v>
      </c>
      <c r="AB98" s="342">
        <v>22.5</v>
      </c>
      <c r="AC98" s="342" t="s">
        <v>218</v>
      </c>
      <c r="AD98" s="10"/>
      <c r="AE98" s="346">
        <f>IFERROR(VLOOKUP(E98,ppoz!$A$2:$B$42,2,0),0)</f>
        <v>3500</v>
      </c>
      <c r="AF98">
        <v>106</v>
      </c>
      <c r="AJ98" s="72"/>
      <c r="AK98" s="72"/>
      <c r="AL98" s="72"/>
      <c r="AM98" s="72"/>
      <c r="AN98" s="72"/>
      <c r="AO98" s="72"/>
      <c r="AP98" s="73"/>
      <c r="AQ98" s="73"/>
      <c r="AR98" s="73"/>
      <c r="AS98" s="73"/>
      <c r="AT98" s="73"/>
      <c r="AU98" s="73"/>
      <c r="AV98" s="72"/>
      <c r="AW98" s="73"/>
      <c r="AX98" s="73"/>
      <c r="AY98" s="72"/>
      <c r="AZ98" s="72"/>
      <c r="BA98" s="72"/>
      <c r="BB98" s="74"/>
      <c r="BC98" s="74"/>
      <c r="BD98" s="74"/>
      <c r="BE98" s="74"/>
      <c r="BF98" s="74"/>
      <c r="BG98" s="74"/>
      <c r="BH98" s="74"/>
      <c r="BI98" s="74"/>
    </row>
    <row r="99" spans="1:61" x14ac:dyDescent="0.35">
      <c r="A99" s="342" t="s">
        <v>2462</v>
      </c>
      <c r="B99" s="343">
        <v>44</v>
      </c>
      <c r="C99" s="343">
        <v>110</v>
      </c>
      <c r="D99" s="343" t="s">
        <v>2363</v>
      </c>
      <c r="E99" s="343" t="s">
        <v>179</v>
      </c>
      <c r="F99" s="343" t="s">
        <v>171</v>
      </c>
      <c r="G99" s="343">
        <v>40</v>
      </c>
      <c r="H99" s="344">
        <v>112900</v>
      </c>
      <c r="I99" s="344">
        <v>118800</v>
      </c>
      <c r="J99" s="344">
        <v>126100</v>
      </c>
      <c r="K99" s="344">
        <v>125100</v>
      </c>
      <c r="L99" s="344">
        <v>2565.909090909091</v>
      </c>
      <c r="M99" s="344">
        <v>2700</v>
      </c>
      <c r="N99" s="344">
        <v>2865.909090909091</v>
      </c>
      <c r="O99" s="344">
        <v>2843.181818181818</v>
      </c>
      <c r="P99" s="343" t="s">
        <v>55</v>
      </c>
      <c r="Q99" s="344">
        <v>10</v>
      </c>
      <c r="R99" s="344" t="s">
        <v>685</v>
      </c>
      <c r="S99" s="345">
        <v>0.19700000000000001</v>
      </c>
      <c r="T99" s="343" t="s">
        <v>2362</v>
      </c>
      <c r="U99" s="343">
        <v>12</v>
      </c>
      <c r="V99" s="342">
        <v>2.024</v>
      </c>
      <c r="W99" s="342">
        <v>1.002</v>
      </c>
      <c r="X99" s="342">
        <v>3.5000000000000003E-2</v>
      </c>
      <c r="Y99" s="342">
        <f t="shared" si="1"/>
        <v>2.0280480000000001</v>
      </c>
      <c r="Z99" s="342" t="s">
        <v>198</v>
      </c>
      <c r="AA99" s="342" t="s">
        <v>170</v>
      </c>
      <c r="AB99" s="342">
        <v>22.5</v>
      </c>
      <c r="AC99" s="342" t="s">
        <v>218</v>
      </c>
      <c r="AD99" s="10"/>
      <c r="AE99" s="346">
        <f>IFERROR(VLOOKUP(E99,ppoz!$A$2:$B$42,2,0),0)</f>
        <v>3500</v>
      </c>
      <c r="AF99">
        <v>107</v>
      </c>
      <c r="AJ99" s="72"/>
      <c r="AK99" s="72"/>
      <c r="AL99" s="72"/>
      <c r="AM99" s="72"/>
      <c r="AN99" s="72"/>
      <c r="AO99" s="72"/>
      <c r="AP99" s="73"/>
      <c r="AQ99" s="73"/>
      <c r="AR99" s="73"/>
      <c r="AS99" s="73"/>
      <c r="AT99" s="73"/>
      <c r="AU99" s="73"/>
      <c r="AV99" s="72"/>
      <c r="AW99" s="73"/>
      <c r="AX99" s="73"/>
      <c r="AY99" s="72"/>
      <c r="AZ99" s="72"/>
      <c r="BA99" s="72"/>
      <c r="BB99" s="74"/>
      <c r="BC99" s="74"/>
      <c r="BD99" s="74"/>
      <c r="BE99" s="74"/>
      <c r="BF99" s="74"/>
      <c r="BG99" s="74"/>
      <c r="BH99" s="74"/>
      <c r="BI99" s="74"/>
    </row>
    <row r="100" spans="1:61" x14ac:dyDescent="0.35">
      <c r="A100" s="342" t="s">
        <v>2463</v>
      </c>
      <c r="B100" s="343">
        <v>44.400000000000006</v>
      </c>
      <c r="C100" s="343">
        <v>111</v>
      </c>
      <c r="D100" s="343" t="s">
        <v>2363</v>
      </c>
      <c r="E100" s="343" t="s">
        <v>179</v>
      </c>
      <c r="F100" s="343" t="s">
        <v>171</v>
      </c>
      <c r="G100" s="343">
        <v>40</v>
      </c>
      <c r="H100" s="344">
        <v>113900</v>
      </c>
      <c r="I100" s="344">
        <v>119800</v>
      </c>
      <c r="J100" s="344">
        <v>127100</v>
      </c>
      <c r="K100" s="344">
        <v>126100</v>
      </c>
      <c r="L100" s="344">
        <v>2565.3153153153148</v>
      </c>
      <c r="M100" s="344">
        <v>2698.198198198198</v>
      </c>
      <c r="N100" s="344">
        <v>2862.6126126126123</v>
      </c>
      <c r="O100" s="344">
        <v>2840.0900900900897</v>
      </c>
      <c r="P100" s="343" t="s">
        <v>55</v>
      </c>
      <c r="Q100" s="344">
        <v>10</v>
      </c>
      <c r="R100" s="344" t="s">
        <v>685</v>
      </c>
      <c r="S100" s="345">
        <v>0.19700000000000001</v>
      </c>
      <c r="T100" s="343" t="s">
        <v>2362</v>
      </c>
      <c r="U100" s="343">
        <v>12</v>
      </c>
      <c r="V100" s="342">
        <v>2.024</v>
      </c>
      <c r="W100" s="342">
        <v>1.002</v>
      </c>
      <c r="X100" s="342">
        <v>3.5000000000000003E-2</v>
      </c>
      <c r="Y100" s="342">
        <f t="shared" si="1"/>
        <v>2.0280480000000001</v>
      </c>
      <c r="Z100" s="342" t="s">
        <v>198</v>
      </c>
      <c r="AA100" s="342" t="s">
        <v>170</v>
      </c>
      <c r="AB100" s="342">
        <v>22.5</v>
      </c>
      <c r="AC100" s="342" t="s">
        <v>218</v>
      </c>
      <c r="AD100" s="10"/>
      <c r="AE100" s="346">
        <f>IFERROR(VLOOKUP(E100,ppoz!$A$2:$B$42,2,0),0)</f>
        <v>3500</v>
      </c>
      <c r="AF100">
        <v>108</v>
      </c>
      <c r="AJ100" s="72"/>
      <c r="AK100" s="72"/>
      <c r="AL100" s="72"/>
      <c r="AM100" s="72"/>
      <c r="AN100" s="72"/>
      <c r="AO100" s="72"/>
      <c r="AP100" s="73"/>
      <c r="AQ100" s="73"/>
      <c r="AR100" s="73"/>
      <c r="AS100" s="73"/>
      <c r="AT100" s="73"/>
      <c r="AU100" s="73"/>
      <c r="AV100" s="72"/>
      <c r="AW100" s="73"/>
      <c r="AX100" s="73"/>
      <c r="AY100" s="72"/>
      <c r="AZ100" s="72"/>
      <c r="BA100" s="72"/>
      <c r="BB100" s="74"/>
      <c r="BC100" s="74"/>
      <c r="BD100" s="74"/>
      <c r="BE100" s="74"/>
      <c r="BF100" s="74"/>
      <c r="BG100" s="74"/>
      <c r="BH100" s="74"/>
      <c r="BI100" s="74"/>
    </row>
    <row r="101" spans="1:61" x14ac:dyDescent="0.35">
      <c r="A101" s="342" t="s">
        <v>2464</v>
      </c>
      <c r="B101" s="343">
        <v>44.800000000000004</v>
      </c>
      <c r="C101" s="343">
        <v>112</v>
      </c>
      <c r="D101" s="343" t="s">
        <v>2363</v>
      </c>
      <c r="E101" s="343" t="s">
        <v>179</v>
      </c>
      <c r="F101" s="343" t="s">
        <v>171</v>
      </c>
      <c r="G101" s="343">
        <v>40</v>
      </c>
      <c r="H101" s="344">
        <v>114900</v>
      </c>
      <c r="I101" s="344">
        <v>120500</v>
      </c>
      <c r="J101" s="344">
        <v>127700</v>
      </c>
      <c r="K101" s="344">
        <v>126800</v>
      </c>
      <c r="L101" s="344">
        <v>2564.7321428571427</v>
      </c>
      <c r="M101" s="344">
        <v>2689.7321428571427</v>
      </c>
      <c r="N101" s="344">
        <v>2850.4464285714284</v>
      </c>
      <c r="O101" s="344">
        <v>2830.3571428571427</v>
      </c>
      <c r="P101" s="343" t="s">
        <v>55</v>
      </c>
      <c r="Q101" s="344">
        <v>10</v>
      </c>
      <c r="R101" s="344" t="s">
        <v>685</v>
      </c>
      <c r="S101" s="345">
        <v>0.19700000000000001</v>
      </c>
      <c r="T101" s="343" t="s">
        <v>2362</v>
      </c>
      <c r="U101" s="343">
        <v>12</v>
      </c>
      <c r="V101" s="342">
        <v>2.024</v>
      </c>
      <c r="W101" s="342">
        <v>1.002</v>
      </c>
      <c r="X101" s="342">
        <v>3.5000000000000003E-2</v>
      </c>
      <c r="Y101" s="342">
        <f t="shared" si="1"/>
        <v>2.0280480000000001</v>
      </c>
      <c r="Z101" s="342" t="s">
        <v>198</v>
      </c>
      <c r="AA101" s="342" t="s">
        <v>170</v>
      </c>
      <c r="AB101" s="342">
        <v>22.5</v>
      </c>
      <c r="AC101" s="342" t="s">
        <v>218</v>
      </c>
      <c r="AD101" s="10"/>
      <c r="AE101" s="346">
        <f>IFERROR(VLOOKUP(E101,ppoz!$A$2:$B$42,2,0),0)</f>
        <v>3500</v>
      </c>
      <c r="AF101">
        <v>109</v>
      </c>
      <c r="AJ101" s="72"/>
      <c r="AK101" s="72"/>
      <c r="AL101" s="72"/>
      <c r="AM101" s="72"/>
      <c r="AN101" s="72"/>
      <c r="AO101" s="72"/>
      <c r="AP101" s="73"/>
      <c r="AQ101" s="73"/>
      <c r="AR101" s="73"/>
      <c r="AS101" s="73"/>
      <c r="AT101" s="73"/>
      <c r="AU101" s="73"/>
      <c r="AV101" s="72"/>
      <c r="AW101" s="73"/>
      <c r="AX101" s="73"/>
      <c r="AY101" s="72"/>
      <c r="AZ101" s="72"/>
      <c r="BA101" s="72"/>
      <c r="BB101" s="74"/>
      <c r="BC101" s="74"/>
      <c r="BD101" s="74"/>
      <c r="BE101" s="74"/>
      <c r="BF101" s="74"/>
      <c r="BG101" s="74"/>
      <c r="BH101" s="74"/>
      <c r="BI101" s="74"/>
    </row>
    <row r="102" spans="1:61" x14ac:dyDescent="0.35">
      <c r="A102" s="342" t="s">
        <v>2465</v>
      </c>
      <c r="B102" s="343">
        <v>45.2</v>
      </c>
      <c r="C102" s="343">
        <v>113</v>
      </c>
      <c r="D102" s="343" t="s">
        <v>2363</v>
      </c>
      <c r="E102" s="343" t="s">
        <v>180</v>
      </c>
      <c r="F102" s="343" t="s">
        <v>171</v>
      </c>
      <c r="G102" s="343">
        <v>45</v>
      </c>
      <c r="H102" s="344">
        <v>121800</v>
      </c>
      <c r="I102" s="344">
        <v>127900</v>
      </c>
      <c r="J102" s="344">
        <v>134500</v>
      </c>
      <c r="K102" s="344">
        <v>134200</v>
      </c>
      <c r="L102" s="344">
        <v>2694.6902654867254</v>
      </c>
      <c r="M102" s="344">
        <v>2829.646017699115</v>
      </c>
      <c r="N102" s="344">
        <v>2975.6637168141592</v>
      </c>
      <c r="O102" s="344">
        <v>2969.0265486725662</v>
      </c>
      <c r="P102" s="343" t="s">
        <v>55</v>
      </c>
      <c r="Q102" s="344">
        <v>10</v>
      </c>
      <c r="R102" s="344" t="s">
        <v>685</v>
      </c>
      <c r="S102" s="345">
        <v>0.19700000000000001</v>
      </c>
      <c r="T102" s="343" t="s">
        <v>2362</v>
      </c>
      <c r="U102" s="343">
        <v>12</v>
      </c>
      <c r="V102" s="342">
        <v>2.024</v>
      </c>
      <c r="W102" s="342">
        <v>1.002</v>
      </c>
      <c r="X102" s="342">
        <v>3.5000000000000003E-2</v>
      </c>
      <c r="Y102" s="342">
        <f t="shared" si="1"/>
        <v>2.0280480000000001</v>
      </c>
      <c r="Z102" s="342" t="s">
        <v>198</v>
      </c>
      <c r="AA102" s="342" t="s">
        <v>170</v>
      </c>
      <c r="AB102" s="342">
        <v>22.5</v>
      </c>
      <c r="AC102" s="342" t="s">
        <v>218</v>
      </c>
      <c r="AD102" s="10"/>
      <c r="AE102" s="346">
        <f>IFERROR(VLOOKUP(E102,ppoz!$A$2:$B$42,2,0),0)</f>
        <v>7000</v>
      </c>
      <c r="AF102">
        <v>110</v>
      </c>
      <c r="AJ102" s="72"/>
      <c r="AK102" s="72"/>
      <c r="AL102" s="72"/>
      <c r="AM102" s="72"/>
      <c r="AN102" s="72"/>
      <c r="AO102" s="72"/>
      <c r="AP102" s="73"/>
      <c r="AQ102" s="73"/>
      <c r="AR102" s="73"/>
      <c r="AS102" s="73"/>
      <c r="AT102" s="73"/>
      <c r="AU102" s="73"/>
      <c r="AV102" s="72"/>
      <c r="AW102" s="73"/>
      <c r="AX102" s="73"/>
      <c r="AY102" s="72"/>
      <c r="AZ102" s="72"/>
      <c r="BA102" s="72"/>
      <c r="BB102" s="74"/>
      <c r="BC102" s="74"/>
      <c r="BD102" s="74"/>
      <c r="BE102" s="74"/>
      <c r="BF102" s="74"/>
      <c r="BG102" s="74"/>
      <c r="BH102" s="74"/>
      <c r="BI102" s="74"/>
    </row>
    <row r="103" spans="1:61" x14ac:dyDescent="0.35">
      <c r="A103" s="342" t="s">
        <v>2466</v>
      </c>
      <c r="B103" s="343">
        <v>45.6</v>
      </c>
      <c r="C103" s="343">
        <v>114</v>
      </c>
      <c r="D103" s="343" t="s">
        <v>2363</v>
      </c>
      <c r="E103" s="343" t="s">
        <v>180</v>
      </c>
      <c r="F103" s="343" t="s">
        <v>171</v>
      </c>
      <c r="G103" s="343">
        <v>45</v>
      </c>
      <c r="H103" s="344">
        <v>122600</v>
      </c>
      <c r="I103" s="344">
        <v>128500</v>
      </c>
      <c r="J103" s="344">
        <v>135000</v>
      </c>
      <c r="K103" s="344">
        <v>134900</v>
      </c>
      <c r="L103" s="344">
        <v>2688.5964912280701</v>
      </c>
      <c r="M103" s="344">
        <v>2817.9824561403507</v>
      </c>
      <c r="N103" s="344">
        <v>2960.5263157894738</v>
      </c>
      <c r="O103" s="344">
        <v>2958.333333333333</v>
      </c>
      <c r="P103" s="343" t="s">
        <v>55</v>
      </c>
      <c r="Q103" s="344">
        <v>10</v>
      </c>
      <c r="R103" s="344" t="s">
        <v>685</v>
      </c>
      <c r="S103" s="345">
        <v>0.19700000000000001</v>
      </c>
      <c r="T103" s="343" t="s">
        <v>2362</v>
      </c>
      <c r="U103" s="343">
        <v>12</v>
      </c>
      <c r="V103" s="342">
        <v>2.024</v>
      </c>
      <c r="W103" s="342">
        <v>1.002</v>
      </c>
      <c r="X103" s="342">
        <v>3.5000000000000003E-2</v>
      </c>
      <c r="Y103" s="342">
        <f t="shared" si="1"/>
        <v>2.0280480000000001</v>
      </c>
      <c r="Z103" s="342" t="s">
        <v>198</v>
      </c>
      <c r="AA103" s="342" t="s">
        <v>170</v>
      </c>
      <c r="AB103" s="342">
        <v>22.5</v>
      </c>
      <c r="AC103" s="342" t="s">
        <v>218</v>
      </c>
      <c r="AD103" s="10"/>
      <c r="AE103" s="346">
        <f>IFERROR(VLOOKUP(E103,ppoz!$A$2:$B$42,2,0),0)</f>
        <v>7000</v>
      </c>
      <c r="AF103">
        <v>111</v>
      </c>
      <c r="AJ103" s="72"/>
      <c r="AK103" s="72"/>
      <c r="AL103" s="72"/>
      <c r="AM103" s="72"/>
      <c r="AN103" s="72"/>
      <c r="AO103" s="72"/>
      <c r="AP103" s="73"/>
      <c r="AQ103" s="73"/>
      <c r="AR103" s="73"/>
      <c r="AS103" s="73"/>
      <c r="AT103" s="73"/>
      <c r="AU103" s="73"/>
      <c r="AV103" s="72"/>
      <c r="AW103" s="73"/>
      <c r="AX103" s="73"/>
      <c r="AY103" s="72"/>
      <c r="AZ103" s="72"/>
      <c r="BA103" s="72"/>
      <c r="BB103" s="74"/>
      <c r="BC103" s="74"/>
      <c r="BD103" s="74"/>
      <c r="BE103" s="74"/>
      <c r="BF103" s="74"/>
      <c r="BG103" s="74"/>
      <c r="BH103" s="74"/>
      <c r="BI103" s="74"/>
    </row>
    <row r="104" spans="1:61" x14ac:dyDescent="0.35">
      <c r="A104" s="342" t="s">
        <v>2467</v>
      </c>
      <c r="B104" s="343">
        <v>46</v>
      </c>
      <c r="C104" s="343">
        <v>115</v>
      </c>
      <c r="D104" s="343" t="s">
        <v>2363</v>
      </c>
      <c r="E104" s="343" t="s">
        <v>180</v>
      </c>
      <c r="F104" s="343" t="s">
        <v>171</v>
      </c>
      <c r="G104" s="343">
        <v>45</v>
      </c>
      <c r="H104" s="344">
        <v>123200</v>
      </c>
      <c r="I104" s="344">
        <v>129100</v>
      </c>
      <c r="J104" s="344">
        <v>135600</v>
      </c>
      <c r="K104" s="344">
        <v>136000</v>
      </c>
      <c r="L104" s="344">
        <v>2678.2608695652175</v>
      </c>
      <c r="M104" s="344">
        <v>2806.521739130435</v>
      </c>
      <c r="N104" s="344">
        <v>2947.8260869565215</v>
      </c>
      <c r="O104" s="344">
        <v>2956.521739130435</v>
      </c>
      <c r="P104" s="343" t="s">
        <v>55</v>
      </c>
      <c r="Q104" s="344">
        <v>10</v>
      </c>
      <c r="R104" s="344" t="s">
        <v>685</v>
      </c>
      <c r="S104" s="345">
        <v>0.19700000000000001</v>
      </c>
      <c r="T104" s="343" t="s">
        <v>2362</v>
      </c>
      <c r="U104" s="343">
        <v>12</v>
      </c>
      <c r="V104" s="342">
        <v>2.024</v>
      </c>
      <c r="W104" s="342">
        <v>1.002</v>
      </c>
      <c r="X104" s="342">
        <v>3.5000000000000003E-2</v>
      </c>
      <c r="Y104" s="342">
        <f t="shared" si="1"/>
        <v>2.0280480000000001</v>
      </c>
      <c r="Z104" s="342" t="s">
        <v>198</v>
      </c>
      <c r="AA104" s="342" t="s">
        <v>170</v>
      </c>
      <c r="AB104" s="342">
        <v>22.5</v>
      </c>
      <c r="AC104" s="342" t="s">
        <v>218</v>
      </c>
      <c r="AD104" s="10"/>
      <c r="AE104" s="346">
        <f>IFERROR(VLOOKUP(E104,ppoz!$A$2:$B$42,2,0),0)</f>
        <v>7000</v>
      </c>
      <c r="AF104">
        <v>112</v>
      </c>
      <c r="AJ104" s="72"/>
      <c r="AK104" s="72"/>
      <c r="AL104" s="72"/>
      <c r="AM104" s="72"/>
      <c r="AN104" s="72"/>
      <c r="AO104" s="72"/>
      <c r="AP104" s="73"/>
      <c r="AQ104" s="73"/>
      <c r="AR104" s="73"/>
      <c r="AS104" s="73"/>
      <c r="AT104" s="73"/>
      <c r="AU104" s="73"/>
      <c r="AV104" s="72"/>
      <c r="AW104" s="73"/>
      <c r="AX104" s="73"/>
      <c r="AY104" s="72"/>
      <c r="AZ104" s="72"/>
      <c r="BA104" s="72"/>
      <c r="BB104" s="74"/>
      <c r="BC104" s="74"/>
      <c r="BD104" s="74"/>
      <c r="BE104" s="74"/>
      <c r="BF104" s="74"/>
      <c r="BG104" s="74"/>
      <c r="BH104" s="74"/>
      <c r="BI104" s="74"/>
    </row>
    <row r="105" spans="1:61" x14ac:dyDescent="0.35">
      <c r="A105" s="342" t="s">
        <v>2468</v>
      </c>
      <c r="B105" s="343">
        <v>46.400000000000006</v>
      </c>
      <c r="C105" s="343">
        <v>116</v>
      </c>
      <c r="D105" s="343" t="s">
        <v>2363</v>
      </c>
      <c r="E105" s="343" t="s">
        <v>180</v>
      </c>
      <c r="F105" s="343" t="s">
        <v>171</v>
      </c>
      <c r="G105" s="343">
        <v>45</v>
      </c>
      <c r="H105" s="344">
        <v>124100</v>
      </c>
      <c r="I105" s="344">
        <v>130600</v>
      </c>
      <c r="J105" s="344">
        <v>136500</v>
      </c>
      <c r="K105" s="344">
        <v>137500</v>
      </c>
      <c r="L105" s="344">
        <v>2674.5689655172409</v>
      </c>
      <c r="M105" s="344">
        <v>2814.6551724137926</v>
      </c>
      <c r="N105" s="344">
        <v>2941.8103448275861</v>
      </c>
      <c r="O105" s="344">
        <v>2963.3620689655168</v>
      </c>
      <c r="P105" s="343" t="s">
        <v>55</v>
      </c>
      <c r="Q105" s="344">
        <v>10</v>
      </c>
      <c r="R105" s="344" t="s">
        <v>685</v>
      </c>
      <c r="S105" s="345">
        <v>0.19700000000000001</v>
      </c>
      <c r="T105" s="343" t="s">
        <v>2362</v>
      </c>
      <c r="U105" s="343">
        <v>12</v>
      </c>
      <c r="V105" s="342">
        <v>2.024</v>
      </c>
      <c r="W105" s="342">
        <v>1.002</v>
      </c>
      <c r="X105" s="342">
        <v>3.5000000000000003E-2</v>
      </c>
      <c r="Y105" s="342">
        <f t="shared" si="1"/>
        <v>2.0280480000000001</v>
      </c>
      <c r="Z105" s="342" t="s">
        <v>198</v>
      </c>
      <c r="AA105" s="342" t="s">
        <v>170</v>
      </c>
      <c r="AB105" s="342">
        <v>22.5</v>
      </c>
      <c r="AC105" s="342" t="s">
        <v>218</v>
      </c>
      <c r="AD105" s="10"/>
      <c r="AE105" s="346">
        <f>IFERROR(VLOOKUP(E105,ppoz!$A$2:$B$42,2,0),0)</f>
        <v>7000</v>
      </c>
      <c r="AF105">
        <v>113</v>
      </c>
      <c r="AJ105" s="72"/>
      <c r="AK105" s="72"/>
      <c r="AL105" s="72"/>
      <c r="AM105" s="72"/>
      <c r="AN105" s="72"/>
      <c r="AO105" s="72"/>
      <c r="AP105" s="73"/>
      <c r="AQ105" s="73"/>
      <c r="AR105" s="73"/>
      <c r="AS105" s="73"/>
      <c r="AT105" s="73"/>
      <c r="AU105" s="73"/>
      <c r="AV105" s="72"/>
      <c r="AW105" s="73"/>
      <c r="AX105" s="73"/>
      <c r="AY105" s="72"/>
      <c r="AZ105" s="72"/>
      <c r="BA105" s="72"/>
      <c r="BB105" s="74"/>
      <c r="BC105" s="74"/>
      <c r="BD105" s="74"/>
      <c r="BE105" s="74"/>
      <c r="BF105" s="74"/>
      <c r="BG105" s="74"/>
      <c r="BH105" s="74"/>
      <c r="BI105" s="74"/>
    </row>
    <row r="106" spans="1:61" x14ac:dyDescent="0.35">
      <c r="A106" s="342" t="s">
        <v>2469</v>
      </c>
      <c r="B106" s="343">
        <v>46.800000000000004</v>
      </c>
      <c r="C106" s="343">
        <v>117</v>
      </c>
      <c r="D106" s="343" t="s">
        <v>2363</v>
      </c>
      <c r="E106" s="343" t="s">
        <v>180</v>
      </c>
      <c r="F106" s="343" t="s">
        <v>171</v>
      </c>
      <c r="G106" s="343">
        <v>45</v>
      </c>
      <c r="H106" s="344">
        <v>124800</v>
      </c>
      <c r="I106" s="344">
        <v>131100</v>
      </c>
      <c r="J106" s="344">
        <v>137100</v>
      </c>
      <c r="K106" s="344">
        <v>138000</v>
      </c>
      <c r="L106" s="344">
        <v>2666.6666666666665</v>
      </c>
      <c r="M106" s="344">
        <v>2801.2820512820508</v>
      </c>
      <c r="N106" s="344">
        <v>2929.4871794871792</v>
      </c>
      <c r="O106" s="344">
        <v>2948.7179487179483</v>
      </c>
      <c r="P106" s="343" t="s">
        <v>55</v>
      </c>
      <c r="Q106" s="344">
        <v>10</v>
      </c>
      <c r="R106" s="344" t="s">
        <v>685</v>
      </c>
      <c r="S106" s="345">
        <v>0.19700000000000001</v>
      </c>
      <c r="T106" s="343" t="s">
        <v>2362</v>
      </c>
      <c r="U106" s="343">
        <v>12</v>
      </c>
      <c r="V106" s="342">
        <v>2.024</v>
      </c>
      <c r="W106" s="342">
        <v>1.002</v>
      </c>
      <c r="X106" s="342">
        <v>3.5000000000000003E-2</v>
      </c>
      <c r="Y106" s="342">
        <f t="shared" si="1"/>
        <v>2.0280480000000001</v>
      </c>
      <c r="Z106" s="342" t="s">
        <v>198</v>
      </c>
      <c r="AA106" s="342" t="s">
        <v>170</v>
      </c>
      <c r="AB106" s="342">
        <v>22.5</v>
      </c>
      <c r="AC106" s="342" t="s">
        <v>218</v>
      </c>
      <c r="AD106" s="10"/>
      <c r="AE106" s="346">
        <f>IFERROR(VLOOKUP(E106,ppoz!$A$2:$B$42,2,0),0)</f>
        <v>7000</v>
      </c>
      <c r="AF106">
        <v>114</v>
      </c>
      <c r="AJ106" s="72"/>
      <c r="AK106" s="72"/>
      <c r="AL106" s="72"/>
      <c r="AM106" s="72"/>
      <c r="AN106" s="72"/>
      <c r="AO106" s="72"/>
      <c r="AP106" s="73"/>
      <c r="AQ106" s="73"/>
      <c r="AR106" s="73"/>
      <c r="AS106" s="73"/>
      <c r="AT106" s="73"/>
      <c r="AU106" s="73"/>
      <c r="AV106" s="72"/>
      <c r="AW106" s="73"/>
      <c r="AX106" s="73"/>
      <c r="AY106" s="72"/>
      <c r="AZ106" s="72"/>
      <c r="BA106" s="72"/>
      <c r="BB106" s="74"/>
      <c r="BC106" s="74"/>
      <c r="BD106" s="74"/>
      <c r="BE106" s="74"/>
      <c r="BF106" s="74"/>
      <c r="BG106" s="74"/>
      <c r="BH106" s="74"/>
      <c r="BI106" s="74"/>
    </row>
    <row r="107" spans="1:61" x14ac:dyDescent="0.35">
      <c r="A107" s="342" t="s">
        <v>2470</v>
      </c>
      <c r="B107" s="343">
        <v>47.2</v>
      </c>
      <c r="C107" s="343">
        <v>118</v>
      </c>
      <c r="D107" s="343" t="s">
        <v>2363</v>
      </c>
      <c r="E107" s="343" t="s">
        <v>180</v>
      </c>
      <c r="F107" s="343" t="s">
        <v>171</v>
      </c>
      <c r="G107" s="343">
        <v>45</v>
      </c>
      <c r="H107" s="344">
        <v>126400</v>
      </c>
      <c r="I107" s="344">
        <v>132300</v>
      </c>
      <c r="J107" s="344">
        <v>138000</v>
      </c>
      <c r="K107" s="344">
        <v>139200</v>
      </c>
      <c r="L107" s="344">
        <v>2677.9661016949149</v>
      </c>
      <c r="M107" s="344">
        <v>2802.9661016949149</v>
      </c>
      <c r="N107" s="344">
        <v>2923.7288135593217</v>
      </c>
      <c r="O107" s="344">
        <v>2949.1525423728813</v>
      </c>
      <c r="P107" s="343" t="s">
        <v>55</v>
      </c>
      <c r="Q107" s="344">
        <v>10</v>
      </c>
      <c r="R107" s="344" t="s">
        <v>685</v>
      </c>
      <c r="S107" s="345">
        <v>0.19700000000000001</v>
      </c>
      <c r="T107" s="343" t="s">
        <v>2362</v>
      </c>
      <c r="U107" s="343">
        <v>12</v>
      </c>
      <c r="V107" s="342">
        <v>2.024</v>
      </c>
      <c r="W107" s="342">
        <v>1.002</v>
      </c>
      <c r="X107" s="342">
        <v>3.5000000000000003E-2</v>
      </c>
      <c r="Y107" s="342">
        <f t="shared" si="1"/>
        <v>2.0280480000000001</v>
      </c>
      <c r="Z107" s="342" t="s">
        <v>198</v>
      </c>
      <c r="AA107" s="342" t="s">
        <v>170</v>
      </c>
      <c r="AB107" s="342">
        <v>22.5</v>
      </c>
      <c r="AC107" s="342" t="s">
        <v>218</v>
      </c>
      <c r="AD107" s="10"/>
      <c r="AE107" s="346">
        <f>IFERROR(VLOOKUP(E107,ppoz!$A$2:$B$42,2,0),0)</f>
        <v>7000</v>
      </c>
      <c r="AF107">
        <v>115</v>
      </c>
      <c r="AJ107" s="72"/>
      <c r="AK107" s="72"/>
      <c r="AL107" s="72"/>
      <c r="AM107" s="72"/>
      <c r="AN107" s="72"/>
      <c r="AO107" s="72"/>
      <c r="AP107" s="73"/>
      <c r="AQ107" s="73"/>
      <c r="AR107" s="73"/>
      <c r="AS107" s="73"/>
      <c r="AT107" s="73"/>
      <c r="AU107" s="73"/>
      <c r="AV107" s="72"/>
      <c r="AW107" s="73"/>
      <c r="AX107" s="73"/>
      <c r="AY107" s="72"/>
      <c r="AZ107" s="72"/>
      <c r="BA107" s="72"/>
      <c r="BB107" s="74"/>
      <c r="BC107" s="74"/>
      <c r="BD107" s="74"/>
      <c r="BE107" s="74"/>
      <c r="BF107" s="74"/>
      <c r="BG107" s="74"/>
      <c r="BH107" s="74"/>
      <c r="BI107" s="74"/>
    </row>
    <row r="108" spans="1:61" x14ac:dyDescent="0.35">
      <c r="A108" s="342" t="s">
        <v>2471</v>
      </c>
      <c r="B108" s="343">
        <v>47.6</v>
      </c>
      <c r="C108" s="343">
        <v>119</v>
      </c>
      <c r="D108" s="343" t="s">
        <v>2363</v>
      </c>
      <c r="E108" s="343" t="s">
        <v>180</v>
      </c>
      <c r="F108" s="343" t="s">
        <v>171</v>
      </c>
      <c r="G108" s="343">
        <v>45</v>
      </c>
      <c r="H108" s="344">
        <v>127100</v>
      </c>
      <c r="I108" s="344">
        <v>132800</v>
      </c>
      <c r="J108" s="344">
        <v>138600</v>
      </c>
      <c r="K108" s="344">
        <v>139700</v>
      </c>
      <c r="L108" s="344">
        <v>2670.1680672268908</v>
      </c>
      <c r="M108" s="344">
        <v>2789.9159663865544</v>
      </c>
      <c r="N108" s="344">
        <v>2911.7647058823527</v>
      </c>
      <c r="O108" s="344">
        <v>2934.8739495798318</v>
      </c>
      <c r="P108" s="343" t="s">
        <v>55</v>
      </c>
      <c r="Q108" s="344">
        <v>10</v>
      </c>
      <c r="R108" s="344" t="s">
        <v>685</v>
      </c>
      <c r="S108" s="345">
        <v>0.19700000000000001</v>
      </c>
      <c r="T108" s="343" t="s">
        <v>2362</v>
      </c>
      <c r="U108" s="343">
        <v>12</v>
      </c>
      <c r="V108" s="342">
        <v>2.024</v>
      </c>
      <c r="W108" s="342">
        <v>1.002</v>
      </c>
      <c r="X108" s="342">
        <v>3.5000000000000003E-2</v>
      </c>
      <c r="Y108" s="342">
        <f t="shared" si="1"/>
        <v>2.0280480000000001</v>
      </c>
      <c r="Z108" s="342" t="s">
        <v>198</v>
      </c>
      <c r="AA108" s="342" t="s">
        <v>170</v>
      </c>
      <c r="AB108" s="342">
        <v>22.5</v>
      </c>
      <c r="AC108" s="342" t="s">
        <v>218</v>
      </c>
      <c r="AD108" s="10"/>
      <c r="AE108" s="346">
        <f>IFERROR(VLOOKUP(E108,ppoz!$A$2:$B$42,2,0),0)</f>
        <v>7000</v>
      </c>
      <c r="AF108">
        <v>116</v>
      </c>
      <c r="AJ108" s="72"/>
      <c r="AK108" s="72"/>
      <c r="AL108" s="72"/>
      <c r="AM108" s="72"/>
      <c r="AN108" s="72"/>
      <c r="AO108" s="72"/>
      <c r="AP108" s="73"/>
      <c r="AQ108" s="73"/>
      <c r="AR108" s="73"/>
      <c r="AS108" s="73"/>
      <c r="AT108" s="73"/>
      <c r="AU108" s="73"/>
      <c r="AV108" s="72"/>
      <c r="AW108" s="73"/>
      <c r="AX108" s="73"/>
      <c r="AY108" s="72"/>
      <c r="AZ108" s="72"/>
      <c r="BA108" s="72"/>
      <c r="BB108" s="74"/>
      <c r="BC108" s="74"/>
      <c r="BD108" s="74"/>
      <c r="BE108" s="74"/>
      <c r="BF108" s="74"/>
      <c r="BG108" s="74"/>
      <c r="BH108" s="74"/>
      <c r="BI108" s="74"/>
    </row>
    <row r="109" spans="1:61" x14ac:dyDescent="0.35">
      <c r="A109" s="342" t="s">
        <v>2472</v>
      </c>
      <c r="B109" s="343">
        <v>48</v>
      </c>
      <c r="C109" s="343">
        <v>120</v>
      </c>
      <c r="D109" s="343" t="s">
        <v>2363</v>
      </c>
      <c r="E109" s="343" t="s">
        <v>180</v>
      </c>
      <c r="F109" s="343" t="s">
        <v>171</v>
      </c>
      <c r="G109" s="343">
        <v>45</v>
      </c>
      <c r="H109" s="344">
        <v>127600</v>
      </c>
      <c r="I109" s="344">
        <v>133400</v>
      </c>
      <c r="J109" s="344">
        <v>139100</v>
      </c>
      <c r="K109" s="344">
        <v>140300</v>
      </c>
      <c r="L109" s="344">
        <v>2658.3333333333335</v>
      </c>
      <c r="M109" s="344">
        <v>2779.1666666666665</v>
      </c>
      <c r="N109" s="344">
        <v>2897.9166666666665</v>
      </c>
      <c r="O109" s="344">
        <v>2922.9166666666665</v>
      </c>
      <c r="P109" s="343" t="s">
        <v>55</v>
      </c>
      <c r="Q109" s="344">
        <v>10</v>
      </c>
      <c r="R109" s="344" t="s">
        <v>685</v>
      </c>
      <c r="S109" s="345">
        <v>0.19700000000000001</v>
      </c>
      <c r="T109" s="343" t="s">
        <v>2362</v>
      </c>
      <c r="U109" s="343">
        <v>12</v>
      </c>
      <c r="V109" s="342">
        <v>2.024</v>
      </c>
      <c r="W109" s="342">
        <v>1.002</v>
      </c>
      <c r="X109" s="342">
        <v>3.5000000000000003E-2</v>
      </c>
      <c r="Y109" s="342">
        <f t="shared" si="1"/>
        <v>2.0280480000000001</v>
      </c>
      <c r="Z109" s="342" t="s">
        <v>198</v>
      </c>
      <c r="AA109" s="342" t="s">
        <v>170</v>
      </c>
      <c r="AB109" s="342">
        <v>22.5</v>
      </c>
      <c r="AC109" s="342" t="s">
        <v>218</v>
      </c>
      <c r="AD109" s="10"/>
      <c r="AE109" s="346">
        <f>IFERROR(VLOOKUP(E109,ppoz!$A$2:$B$42,2,0),0)</f>
        <v>7000</v>
      </c>
      <c r="AF109">
        <v>117</v>
      </c>
      <c r="AJ109" s="72"/>
      <c r="AK109" s="72"/>
      <c r="AL109" s="72"/>
      <c r="AM109" s="72"/>
      <c r="AN109" s="72"/>
      <c r="AO109" s="72"/>
      <c r="AP109" s="73"/>
      <c r="AQ109" s="73"/>
      <c r="AR109" s="73"/>
      <c r="AS109" s="73"/>
      <c r="AT109" s="73"/>
      <c r="AU109" s="73"/>
      <c r="AV109" s="72"/>
      <c r="AW109" s="73"/>
      <c r="AX109" s="73"/>
      <c r="AY109" s="72"/>
      <c r="AZ109" s="72"/>
      <c r="BA109" s="72"/>
      <c r="BB109" s="74"/>
      <c r="BC109" s="74"/>
      <c r="BD109" s="74"/>
      <c r="BE109" s="74"/>
      <c r="BF109" s="74"/>
      <c r="BG109" s="74"/>
      <c r="BH109" s="74"/>
      <c r="BI109" s="74"/>
    </row>
    <row r="110" spans="1:61" x14ac:dyDescent="0.35">
      <c r="A110" s="342" t="s">
        <v>2473</v>
      </c>
      <c r="B110" s="343">
        <v>48.400000000000006</v>
      </c>
      <c r="C110" s="343">
        <v>121</v>
      </c>
      <c r="D110" s="343" t="s">
        <v>2363</v>
      </c>
      <c r="E110" s="343" t="s">
        <v>180</v>
      </c>
      <c r="F110" s="343" t="s">
        <v>171</v>
      </c>
      <c r="G110" s="343">
        <v>45</v>
      </c>
      <c r="H110" s="344">
        <v>128700</v>
      </c>
      <c r="I110" s="344">
        <v>134400</v>
      </c>
      <c r="J110" s="344">
        <v>143300</v>
      </c>
      <c r="K110" s="344">
        <v>141300</v>
      </c>
      <c r="L110" s="344">
        <v>2659.0909090909086</v>
      </c>
      <c r="M110" s="344">
        <v>2776.859504132231</v>
      </c>
      <c r="N110" s="344">
        <v>2960.7438016528922</v>
      </c>
      <c r="O110" s="344">
        <v>2919.4214876033056</v>
      </c>
      <c r="P110" s="343" t="s">
        <v>55</v>
      </c>
      <c r="Q110" s="344">
        <v>10</v>
      </c>
      <c r="R110" s="344" t="s">
        <v>685</v>
      </c>
      <c r="S110" s="345">
        <v>0.19700000000000001</v>
      </c>
      <c r="T110" s="343" t="s">
        <v>2362</v>
      </c>
      <c r="U110" s="343">
        <v>12</v>
      </c>
      <c r="V110" s="342">
        <v>2.024</v>
      </c>
      <c r="W110" s="342">
        <v>1.002</v>
      </c>
      <c r="X110" s="342">
        <v>3.5000000000000003E-2</v>
      </c>
      <c r="Y110" s="342">
        <f t="shared" si="1"/>
        <v>2.0280480000000001</v>
      </c>
      <c r="Z110" s="342" t="s">
        <v>198</v>
      </c>
      <c r="AA110" s="342" t="s">
        <v>170</v>
      </c>
      <c r="AB110" s="342">
        <v>22.5</v>
      </c>
      <c r="AC110" s="342" t="s">
        <v>218</v>
      </c>
      <c r="AD110" s="10"/>
      <c r="AE110" s="346">
        <f>IFERROR(VLOOKUP(E110,ppoz!$A$2:$B$42,2,0),0)</f>
        <v>7000</v>
      </c>
      <c r="AF110">
        <v>118</v>
      </c>
      <c r="AJ110" s="72"/>
      <c r="AK110" s="72"/>
      <c r="AL110" s="72"/>
      <c r="AM110" s="72"/>
      <c r="AN110" s="72"/>
      <c r="AO110" s="72"/>
      <c r="AP110" s="73"/>
      <c r="AQ110" s="73"/>
      <c r="AR110" s="73"/>
      <c r="AS110" s="73"/>
      <c r="AT110" s="73"/>
      <c r="AU110" s="73"/>
      <c r="AV110" s="72"/>
      <c r="AW110" s="73"/>
      <c r="AX110" s="73"/>
      <c r="AY110" s="72"/>
      <c r="AZ110" s="72"/>
      <c r="BA110" s="72"/>
      <c r="BB110" s="74"/>
      <c r="BC110" s="74"/>
      <c r="BD110" s="74"/>
      <c r="BE110" s="74"/>
      <c r="BF110" s="74"/>
      <c r="BG110" s="74"/>
      <c r="BH110" s="74"/>
      <c r="BI110" s="74"/>
    </row>
    <row r="111" spans="1:61" x14ac:dyDescent="0.35">
      <c r="A111" s="342" t="s">
        <v>2474</v>
      </c>
      <c r="B111" s="343">
        <v>48.800000000000004</v>
      </c>
      <c r="C111" s="343">
        <v>122</v>
      </c>
      <c r="D111" s="343" t="s">
        <v>2363</v>
      </c>
      <c r="E111" s="343" t="s">
        <v>180</v>
      </c>
      <c r="F111" s="343" t="s">
        <v>171</v>
      </c>
      <c r="G111" s="343">
        <v>45</v>
      </c>
      <c r="H111" s="344">
        <v>129200</v>
      </c>
      <c r="I111" s="344">
        <v>136000</v>
      </c>
      <c r="J111" s="344">
        <v>143900</v>
      </c>
      <c r="K111" s="344">
        <v>142900</v>
      </c>
      <c r="L111" s="344">
        <v>2647.5409836065573</v>
      </c>
      <c r="M111" s="344">
        <v>2786.8852459016389</v>
      </c>
      <c r="N111" s="344">
        <v>2948.7704918032782</v>
      </c>
      <c r="O111" s="344">
        <v>2928.2786885245901</v>
      </c>
      <c r="P111" s="343" t="s">
        <v>55</v>
      </c>
      <c r="Q111" s="344">
        <v>10</v>
      </c>
      <c r="R111" s="344" t="s">
        <v>685</v>
      </c>
      <c r="S111" s="345">
        <v>0.19700000000000001</v>
      </c>
      <c r="T111" s="343" t="s">
        <v>2362</v>
      </c>
      <c r="U111" s="343">
        <v>12</v>
      </c>
      <c r="V111" s="342">
        <v>2.024</v>
      </c>
      <c r="W111" s="342">
        <v>1.002</v>
      </c>
      <c r="X111" s="342">
        <v>3.5000000000000003E-2</v>
      </c>
      <c r="Y111" s="342">
        <f t="shared" si="1"/>
        <v>2.0280480000000001</v>
      </c>
      <c r="Z111" s="342" t="s">
        <v>198</v>
      </c>
      <c r="AA111" s="342" t="s">
        <v>170</v>
      </c>
      <c r="AB111" s="342">
        <v>22.5</v>
      </c>
      <c r="AC111" s="342" t="s">
        <v>218</v>
      </c>
      <c r="AD111" s="10"/>
      <c r="AE111" s="346">
        <f>IFERROR(VLOOKUP(E111,ppoz!$A$2:$B$42,2,0),0)</f>
        <v>7000</v>
      </c>
      <c r="AF111">
        <v>119</v>
      </c>
      <c r="AJ111" s="72"/>
      <c r="AK111" s="72"/>
      <c r="AL111" s="72"/>
      <c r="AM111" s="72"/>
      <c r="AN111" s="72"/>
      <c r="AO111" s="72"/>
      <c r="AP111" s="73"/>
      <c r="AQ111" s="73"/>
      <c r="AR111" s="73"/>
      <c r="AS111" s="73"/>
      <c r="AT111" s="73"/>
      <c r="AU111" s="73"/>
      <c r="AV111" s="72"/>
      <c r="AW111" s="73"/>
      <c r="AX111" s="73"/>
      <c r="AY111" s="72"/>
      <c r="AZ111" s="72"/>
      <c r="BA111" s="72"/>
      <c r="BB111" s="74"/>
      <c r="BC111" s="74"/>
      <c r="BD111" s="74"/>
      <c r="BE111" s="74"/>
      <c r="BF111" s="74"/>
      <c r="BG111" s="74"/>
      <c r="BH111" s="74"/>
      <c r="BI111" s="74"/>
    </row>
    <row r="112" spans="1:61" x14ac:dyDescent="0.35">
      <c r="A112" s="342" t="s">
        <v>2475</v>
      </c>
      <c r="B112" s="343">
        <v>49.2</v>
      </c>
      <c r="C112" s="343">
        <v>123</v>
      </c>
      <c r="D112" s="343" t="s">
        <v>2363</v>
      </c>
      <c r="E112" s="343" t="s">
        <v>2360</v>
      </c>
      <c r="F112" s="343" t="s">
        <v>171</v>
      </c>
      <c r="G112" s="343">
        <v>49</v>
      </c>
      <c r="H112" s="344">
        <v>125100</v>
      </c>
      <c r="I112" s="344">
        <v>131900</v>
      </c>
      <c r="J112" s="344">
        <v>139800</v>
      </c>
      <c r="K112" s="344">
        <v>138800</v>
      </c>
      <c r="L112" s="344">
        <v>2542.6829268292681</v>
      </c>
      <c r="M112" s="344">
        <v>2680.8943089430891</v>
      </c>
      <c r="N112" s="344">
        <v>2841.4634146341464</v>
      </c>
      <c r="O112" s="344">
        <v>2821.1382113821137</v>
      </c>
      <c r="P112" s="343" t="s">
        <v>55</v>
      </c>
      <c r="Q112" s="344">
        <v>10</v>
      </c>
      <c r="R112" s="344" t="s">
        <v>685</v>
      </c>
      <c r="S112" s="345">
        <v>0.19700000000000001</v>
      </c>
      <c r="T112" s="343" t="s">
        <v>2362</v>
      </c>
      <c r="U112" s="343">
        <v>12</v>
      </c>
      <c r="V112" s="342">
        <v>2.024</v>
      </c>
      <c r="W112" s="342">
        <v>1.002</v>
      </c>
      <c r="X112" s="342">
        <v>3.5000000000000003E-2</v>
      </c>
      <c r="Y112" s="342">
        <f t="shared" si="1"/>
        <v>2.0280480000000001</v>
      </c>
      <c r="Z112" s="342" t="s">
        <v>198</v>
      </c>
      <c r="AA112" s="342" t="s">
        <v>170</v>
      </c>
      <c r="AB112" s="342">
        <v>22.5</v>
      </c>
      <c r="AC112" s="342" t="s">
        <v>218</v>
      </c>
      <c r="AD112" s="10"/>
      <c r="AE112" s="346">
        <v>7000</v>
      </c>
      <c r="AF112">
        <v>120</v>
      </c>
      <c r="AJ112" s="72"/>
      <c r="AK112" s="72"/>
      <c r="AL112" s="72"/>
      <c r="AM112" s="72"/>
      <c r="AN112" s="72"/>
      <c r="AO112" s="72"/>
      <c r="AP112" s="73"/>
      <c r="AQ112" s="73"/>
      <c r="AR112" s="73"/>
      <c r="AS112" s="73"/>
      <c r="AT112" s="73"/>
      <c r="AU112" s="73"/>
      <c r="AV112" s="72"/>
      <c r="AW112" s="73"/>
      <c r="AX112" s="73"/>
      <c r="AY112" s="72"/>
      <c r="AZ112" s="72"/>
      <c r="BA112" s="72"/>
      <c r="BB112" s="74"/>
      <c r="BC112" s="74"/>
      <c r="BD112" s="74"/>
      <c r="BE112" s="74"/>
      <c r="BF112" s="74"/>
      <c r="BG112" s="74"/>
      <c r="BH112" s="74"/>
      <c r="BI112" s="74"/>
    </row>
    <row r="113" spans="1:61" x14ac:dyDescent="0.35">
      <c r="A113" s="342" t="s">
        <v>2476</v>
      </c>
      <c r="B113" s="343">
        <v>49.6</v>
      </c>
      <c r="C113" s="343">
        <v>124</v>
      </c>
      <c r="D113" s="343" t="s">
        <v>2363</v>
      </c>
      <c r="E113" s="343" t="s">
        <v>2360</v>
      </c>
      <c r="F113" s="343" t="s">
        <v>171</v>
      </c>
      <c r="G113" s="343">
        <v>49</v>
      </c>
      <c r="H113" s="344">
        <v>125700</v>
      </c>
      <c r="I113" s="344">
        <v>132600</v>
      </c>
      <c r="J113" s="344">
        <v>140300</v>
      </c>
      <c r="K113" s="344">
        <v>139500</v>
      </c>
      <c r="L113" s="344">
        <v>2534.2741935483868</v>
      </c>
      <c r="M113" s="344">
        <v>2673.3870967741937</v>
      </c>
      <c r="N113" s="344">
        <v>2828.6290322580644</v>
      </c>
      <c r="O113" s="344">
        <v>2812.5</v>
      </c>
      <c r="P113" s="343" t="s">
        <v>55</v>
      </c>
      <c r="Q113" s="344">
        <v>10</v>
      </c>
      <c r="R113" s="344" t="s">
        <v>685</v>
      </c>
      <c r="S113" s="345">
        <v>0.19700000000000001</v>
      </c>
      <c r="T113" s="343" t="s">
        <v>2362</v>
      </c>
      <c r="U113" s="343">
        <v>12</v>
      </c>
      <c r="V113" s="342">
        <v>2.024</v>
      </c>
      <c r="W113" s="342">
        <v>1.002</v>
      </c>
      <c r="X113" s="342">
        <v>3.5000000000000003E-2</v>
      </c>
      <c r="Y113" s="342">
        <f t="shared" si="1"/>
        <v>2.0280480000000001</v>
      </c>
      <c r="Z113" s="342" t="s">
        <v>198</v>
      </c>
      <c r="AA113" s="342" t="s">
        <v>170</v>
      </c>
      <c r="AB113" s="342">
        <v>22.5</v>
      </c>
      <c r="AC113" s="342" t="s">
        <v>218</v>
      </c>
      <c r="AD113" s="10"/>
      <c r="AE113" s="346">
        <v>7000</v>
      </c>
      <c r="AF113">
        <v>121</v>
      </c>
      <c r="AJ113" s="72"/>
      <c r="AK113" s="72"/>
      <c r="AL113" s="72"/>
      <c r="AM113" s="72"/>
      <c r="AN113" s="72"/>
      <c r="AO113" s="72"/>
      <c r="AP113" s="73"/>
      <c r="AQ113" s="73"/>
      <c r="AR113" s="73"/>
      <c r="AS113" s="73"/>
      <c r="AT113" s="73"/>
      <c r="AU113" s="73"/>
      <c r="AV113" s="72"/>
      <c r="AW113" s="73"/>
      <c r="AX113" s="73"/>
      <c r="AY113" s="72"/>
      <c r="AZ113" s="72"/>
      <c r="BA113" s="72"/>
      <c r="BB113" s="74"/>
      <c r="BC113" s="74"/>
      <c r="BD113" s="74"/>
      <c r="BE113" s="74"/>
      <c r="BF113" s="74"/>
      <c r="BG113" s="74"/>
      <c r="BH113" s="74"/>
      <c r="BI113" s="74"/>
    </row>
    <row r="114" spans="1:61" x14ac:dyDescent="0.35">
      <c r="A114" s="342" t="s">
        <v>2477</v>
      </c>
      <c r="B114" s="343">
        <v>4</v>
      </c>
      <c r="C114" s="343">
        <v>10</v>
      </c>
      <c r="D114" s="343" t="s">
        <v>2363</v>
      </c>
      <c r="E114" s="343" t="s">
        <v>3</v>
      </c>
      <c r="F114" s="343" t="s">
        <v>181</v>
      </c>
      <c r="G114" s="343">
        <v>3.7</v>
      </c>
      <c r="H114" s="344">
        <v>17900</v>
      </c>
      <c r="I114" s="344">
        <v>18700</v>
      </c>
      <c r="J114" s="344">
        <v>19100</v>
      </c>
      <c r="K114" s="344">
        <v>19300</v>
      </c>
      <c r="L114" s="344">
        <v>4475</v>
      </c>
      <c r="M114" s="344">
        <v>4675</v>
      </c>
      <c r="N114" s="344">
        <v>4775</v>
      </c>
      <c r="O114" s="344">
        <v>4825</v>
      </c>
      <c r="P114" s="343" t="s">
        <v>39</v>
      </c>
      <c r="Q114" s="344">
        <v>5</v>
      </c>
      <c r="R114" s="344" t="s">
        <v>685</v>
      </c>
      <c r="S114" s="345">
        <v>0.19700000000000001</v>
      </c>
      <c r="T114" s="343" t="s">
        <v>2362</v>
      </c>
      <c r="U114" s="343">
        <v>12</v>
      </c>
      <c r="V114" s="342">
        <v>2.024</v>
      </c>
      <c r="W114" s="342">
        <v>1.002</v>
      </c>
      <c r="X114" s="342">
        <v>3.5000000000000003E-2</v>
      </c>
      <c r="Y114" s="342">
        <f t="shared" si="1"/>
        <v>2.0280480000000001</v>
      </c>
      <c r="Z114" s="342" t="s">
        <v>198</v>
      </c>
      <c r="AA114" s="342" t="s">
        <v>170</v>
      </c>
      <c r="AB114" s="342">
        <v>22.5</v>
      </c>
      <c r="AC114" s="342" t="s">
        <v>218</v>
      </c>
      <c r="AD114" s="10"/>
      <c r="AE114" s="346">
        <f>IFERROR(VLOOKUP(E114,ppoz!$A$2:$B$42,2,0),0)</f>
        <v>0</v>
      </c>
      <c r="AF114">
        <v>122</v>
      </c>
      <c r="AJ114" s="72"/>
      <c r="AK114" s="72"/>
      <c r="AL114" s="72"/>
      <c r="AM114" s="72"/>
      <c r="AN114" s="72"/>
      <c r="AO114" s="72"/>
      <c r="AP114" s="73"/>
      <c r="AQ114" s="73"/>
      <c r="AR114" s="73"/>
      <c r="AS114" s="73"/>
      <c r="AT114" s="73"/>
      <c r="AU114" s="73"/>
      <c r="AV114" s="72"/>
      <c r="AW114" s="73"/>
      <c r="AX114" s="73"/>
      <c r="AY114" s="72"/>
      <c r="AZ114" s="72"/>
      <c r="BA114" s="72"/>
      <c r="BB114" s="74"/>
      <c r="BC114" s="74"/>
      <c r="BD114" s="74"/>
      <c r="BE114" s="74"/>
      <c r="BF114" s="74"/>
      <c r="BG114" s="74"/>
      <c r="BH114" s="74"/>
      <c r="BI114" s="74"/>
    </row>
    <row r="115" spans="1:61" x14ac:dyDescent="0.35">
      <c r="A115" s="342" t="s">
        <v>2478</v>
      </c>
      <c r="B115" s="343">
        <v>4.4000000000000004</v>
      </c>
      <c r="C115" s="343">
        <v>11</v>
      </c>
      <c r="D115" s="343" t="s">
        <v>2363</v>
      </c>
      <c r="E115" s="343" t="s">
        <v>3</v>
      </c>
      <c r="F115" s="343" t="s">
        <v>181</v>
      </c>
      <c r="G115" s="343">
        <v>3.7</v>
      </c>
      <c r="H115" s="344">
        <v>18800</v>
      </c>
      <c r="I115" s="344">
        <v>19500</v>
      </c>
      <c r="J115" s="344">
        <v>20300</v>
      </c>
      <c r="K115" s="344">
        <v>20100</v>
      </c>
      <c r="L115" s="344">
        <v>4272.7272727272721</v>
      </c>
      <c r="M115" s="344">
        <v>4431.8181818181811</v>
      </c>
      <c r="N115" s="344">
        <v>4613.6363636363631</v>
      </c>
      <c r="O115" s="344">
        <v>4568.181818181818</v>
      </c>
      <c r="P115" s="343" t="s">
        <v>39</v>
      </c>
      <c r="Q115" s="344">
        <v>5</v>
      </c>
      <c r="R115" s="344" t="s">
        <v>685</v>
      </c>
      <c r="S115" s="345">
        <v>0.19700000000000001</v>
      </c>
      <c r="T115" s="343" t="s">
        <v>2362</v>
      </c>
      <c r="U115" s="343">
        <v>12</v>
      </c>
      <c r="V115" s="342">
        <v>2.024</v>
      </c>
      <c r="W115" s="342">
        <v>1.002</v>
      </c>
      <c r="X115" s="342">
        <v>3.5000000000000003E-2</v>
      </c>
      <c r="Y115" s="342">
        <f t="shared" si="1"/>
        <v>2.0280480000000001</v>
      </c>
      <c r="Z115" s="342" t="s">
        <v>198</v>
      </c>
      <c r="AA115" s="342" t="s">
        <v>170</v>
      </c>
      <c r="AB115" s="342">
        <v>22.5</v>
      </c>
      <c r="AC115" s="342" t="s">
        <v>218</v>
      </c>
      <c r="AD115" s="10"/>
      <c r="AE115" s="346">
        <f>IFERROR(VLOOKUP(E115,ppoz!$A$2:$B$42,2,0),0)</f>
        <v>0</v>
      </c>
      <c r="AF115">
        <v>123</v>
      </c>
      <c r="AJ115" s="72"/>
      <c r="AK115" s="72"/>
      <c r="AL115" s="72"/>
      <c r="AM115" s="72"/>
      <c r="AN115" s="72"/>
      <c r="AO115" s="72"/>
      <c r="AP115" s="73"/>
      <c r="AQ115" s="73"/>
      <c r="AR115" s="73"/>
      <c r="AS115" s="73"/>
      <c r="AT115" s="73"/>
      <c r="AU115" s="73"/>
      <c r="AV115" s="72"/>
      <c r="AW115" s="73"/>
      <c r="AX115" s="73"/>
      <c r="AY115" s="72"/>
      <c r="AZ115" s="72"/>
      <c r="BA115" s="72"/>
      <c r="BB115" s="74"/>
      <c r="BC115" s="74"/>
      <c r="BD115" s="74"/>
      <c r="BE115" s="74"/>
      <c r="BF115" s="74"/>
      <c r="BG115" s="74"/>
      <c r="BH115" s="74"/>
      <c r="BI115" s="74"/>
    </row>
    <row r="116" spans="1:61" x14ac:dyDescent="0.35">
      <c r="A116" s="342" t="s">
        <v>2479</v>
      </c>
      <c r="B116" s="343">
        <v>4.8000000000000007</v>
      </c>
      <c r="C116" s="343">
        <v>12</v>
      </c>
      <c r="D116" s="343" t="s">
        <v>2363</v>
      </c>
      <c r="E116" s="343" t="s">
        <v>182</v>
      </c>
      <c r="F116" s="343" t="s">
        <v>181</v>
      </c>
      <c r="G116" s="343">
        <v>4.5</v>
      </c>
      <c r="H116" s="344">
        <v>19200</v>
      </c>
      <c r="I116" s="344">
        <v>19900</v>
      </c>
      <c r="J116" s="344">
        <v>20700</v>
      </c>
      <c r="K116" s="344">
        <v>20500</v>
      </c>
      <c r="L116" s="344">
        <v>3999.9999999999995</v>
      </c>
      <c r="M116" s="344">
        <v>4145.833333333333</v>
      </c>
      <c r="N116" s="344">
        <v>4312.4999999999991</v>
      </c>
      <c r="O116" s="344">
        <v>4270.833333333333</v>
      </c>
      <c r="P116" s="343" t="s">
        <v>39</v>
      </c>
      <c r="Q116" s="344">
        <v>5</v>
      </c>
      <c r="R116" s="344" t="s">
        <v>685</v>
      </c>
      <c r="S116" s="345">
        <v>0.19700000000000001</v>
      </c>
      <c r="T116" s="343" t="s">
        <v>2362</v>
      </c>
      <c r="U116" s="343">
        <v>12</v>
      </c>
      <c r="V116" s="342">
        <v>2.024</v>
      </c>
      <c r="W116" s="342">
        <v>1.002</v>
      </c>
      <c r="X116" s="342">
        <v>3.5000000000000003E-2</v>
      </c>
      <c r="Y116" s="342">
        <f t="shared" si="1"/>
        <v>2.0280480000000001</v>
      </c>
      <c r="Z116" s="342" t="s">
        <v>198</v>
      </c>
      <c r="AA116" s="342" t="s">
        <v>170</v>
      </c>
      <c r="AB116" s="342">
        <v>22.5</v>
      </c>
      <c r="AC116" s="342" t="s">
        <v>218</v>
      </c>
      <c r="AD116" s="10"/>
      <c r="AE116" s="346">
        <f>IFERROR(VLOOKUP(E116,ppoz!$A$2:$B$42,2,0),0)</f>
        <v>0</v>
      </c>
      <c r="AF116">
        <v>124</v>
      </c>
      <c r="AJ116" s="72"/>
      <c r="AK116" s="72"/>
      <c r="AL116" s="72"/>
      <c r="AM116" s="72"/>
      <c r="AN116" s="72"/>
      <c r="AO116" s="72"/>
      <c r="AP116" s="73"/>
      <c r="AQ116" s="73"/>
      <c r="AR116" s="73"/>
      <c r="AS116" s="73"/>
      <c r="AT116" s="73"/>
      <c r="AU116" s="73"/>
      <c r="AV116" s="72"/>
      <c r="AW116" s="73"/>
      <c r="AX116" s="73"/>
      <c r="AY116" s="72"/>
      <c r="AZ116" s="72"/>
      <c r="BA116" s="72"/>
      <c r="BB116" s="74"/>
      <c r="BC116" s="74"/>
      <c r="BD116" s="74"/>
      <c r="BE116" s="74"/>
      <c r="BF116" s="74"/>
      <c r="BG116" s="74"/>
      <c r="BH116" s="74"/>
      <c r="BI116" s="74"/>
    </row>
    <row r="117" spans="1:61" x14ac:dyDescent="0.35">
      <c r="A117" s="342" t="s">
        <v>2480</v>
      </c>
      <c r="B117" s="343">
        <v>5.2</v>
      </c>
      <c r="C117" s="343">
        <v>13</v>
      </c>
      <c r="D117" s="343" t="s">
        <v>2363</v>
      </c>
      <c r="E117" s="343" t="s">
        <v>4</v>
      </c>
      <c r="F117" s="343" t="s">
        <v>181</v>
      </c>
      <c r="G117" s="343">
        <v>5</v>
      </c>
      <c r="H117" s="344">
        <v>20700</v>
      </c>
      <c r="I117" s="344">
        <v>21500</v>
      </c>
      <c r="J117" s="344">
        <v>22100</v>
      </c>
      <c r="K117" s="344">
        <v>22100</v>
      </c>
      <c r="L117" s="344">
        <v>3980.7692307692305</v>
      </c>
      <c r="M117" s="344">
        <v>4134.6153846153848</v>
      </c>
      <c r="N117" s="344">
        <v>4250</v>
      </c>
      <c r="O117" s="344">
        <v>4250</v>
      </c>
      <c r="P117" s="343" t="s">
        <v>39</v>
      </c>
      <c r="Q117" s="344">
        <v>5</v>
      </c>
      <c r="R117" s="344" t="s">
        <v>685</v>
      </c>
      <c r="S117" s="345">
        <v>0.19700000000000001</v>
      </c>
      <c r="T117" s="343" t="s">
        <v>2362</v>
      </c>
      <c r="U117" s="343">
        <v>12</v>
      </c>
      <c r="V117" s="342">
        <v>2.024</v>
      </c>
      <c r="W117" s="342">
        <v>1.002</v>
      </c>
      <c r="X117" s="342">
        <v>3.5000000000000003E-2</v>
      </c>
      <c r="Y117" s="342">
        <f t="shared" si="1"/>
        <v>2.0280480000000001</v>
      </c>
      <c r="Z117" s="342" t="s">
        <v>198</v>
      </c>
      <c r="AA117" s="342" t="s">
        <v>170</v>
      </c>
      <c r="AB117" s="342">
        <v>22.5</v>
      </c>
      <c r="AC117" s="342" t="s">
        <v>218</v>
      </c>
      <c r="AD117" s="10"/>
      <c r="AE117" s="346">
        <f>IFERROR(VLOOKUP(E117,ppoz!$A$2:$B$42,2,0),0)</f>
        <v>0</v>
      </c>
      <c r="AF117">
        <v>125</v>
      </c>
      <c r="AJ117" s="72"/>
      <c r="AK117" s="72"/>
      <c r="AL117" s="72"/>
      <c r="AM117" s="72"/>
      <c r="AN117" s="72"/>
      <c r="AO117" s="72"/>
      <c r="AP117" s="73"/>
      <c r="AQ117" s="73"/>
      <c r="AR117" s="73"/>
      <c r="AS117" s="73"/>
      <c r="AT117" s="73"/>
      <c r="AU117" s="73"/>
      <c r="AV117" s="72"/>
      <c r="AW117" s="73"/>
      <c r="AX117" s="73"/>
      <c r="AY117" s="72"/>
      <c r="AZ117" s="72"/>
      <c r="BA117" s="72"/>
      <c r="BB117" s="74"/>
      <c r="BC117" s="74"/>
      <c r="BD117" s="74"/>
      <c r="BE117" s="74"/>
      <c r="BF117" s="74"/>
      <c r="BG117" s="74"/>
      <c r="BH117" s="74"/>
      <c r="BI117" s="74"/>
    </row>
    <row r="118" spans="1:61" x14ac:dyDescent="0.35">
      <c r="A118" s="342" t="s">
        <v>2481</v>
      </c>
      <c r="B118" s="343">
        <v>5.6000000000000005</v>
      </c>
      <c r="C118" s="343">
        <v>14</v>
      </c>
      <c r="D118" s="343" t="s">
        <v>2363</v>
      </c>
      <c r="E118" s="343" t="s">
        <v>4</v>
      </c>
      <c r="F118" s="343" t="s">
        <v>181</v>
      </c>
      <c r="G118" s="343">
        <v>5</v>
      </c>
      <c r="H118" s="344">
        <v>21300</v>
      </c>
      <c r="I118" s="344">
        <v>22400</v>
      </c>
      <c r="J118" s="344">
        <v>22800</v>
      </c>
      <c r="K118" s="344">
        <v>23000</v>
      </c>
      <c r="L118" s="344">
        <v>3803.571428571428</v>
      </c>
      <c r="M118" s="344">
        <v>3999.9999999999995</v>
      </c>
      <c r="N118" s="344">
        <v>4071.4285714285711</v>
      </c>
      <c r="O118" s="344">
        <v>4107.1428571428569</v>
      </c>
      <c r="P118" s="343" t="s">
        <v>39</v>
      </c>
      <c r="Q118" s="344">
        <v>5</v>
      </c>
      <c r="R118" s="344" t="s">
        <v>685</v>
      </c>
      <c r="S118" s="345">
        <v>0.19700000000000001</v>
      </c>
      <c r="T118" s="343" t="s">
        <v>2362</v>
      </c>
      <c r="U118" s="343">
        <v>12</v>
      </c>
      <c r="V118" s="342">
        <v>2.024</v>
      </c>
      <c r="W118" s="342">
        <v>1.002</v>
      </c>
      <c r="X118" s="342">
        <v>3.5000000000000003E-2</v>
      </c>
      <c r="Y118" s="342">
        <f t="shared" si="1"/>
        <v>2.0280480000000001</v>
      </c>
      <c r="Z118" s="342" t="s">
        <v>198</v>
      </c>
      <c r="AA118" s="342" t="s">
        <v>170</v>
      </c>
      <c r="AB118" s="342">
        <v>22.5</v>
      </c>
      <c r="AC118" s="342" t="s">
        <v>218</v>
      </c>
      <c r="AD118" s="10"/>
      <c r="AE118" s="346">
        <f>IFERROR(VLOOKUP(E118,ppoz!$A$2:$B$42,2,0),0)</f>
        <v>0</v>
      </c>
      <c r="AF118">
        <v>126</v>
      </c>
      <c r="AJ118" s="72"/>
      <c r="AK118" s="72"/>
      <c r="AL118" s="72"/>
      <c r="AM118" s="72"/>
      <c r="AN118" s="72"/>
      <c r="AO118" s="72"/>
      <c r="AP118" s="73"/>
      <c r="AQ118" s="73"/>
      <c r="AR118" s="73"/>
      <c r="AS118" s="73"/>
      <c r="AT118" s="73"/>
      <c r="AU118" s="73"/>
      <c r="AV118" s="72"/>
      <c r="AW118" s="73"/>
      <c r="AX118" s="73"/>
      <c r="AY118" s="72"/>
      <c r="AZ118" s="72"/>
      <c r="BA118" s="72"/>
      <c r="BB118" s="74"/>
      <c r="BC118" s="74"/>
      <c r="BD118" s="74"/>
      <c r="BE118" s="74"/>
      <c r="BF118" s="74"/>
      <c r="BG118" s="74"/>
      <c r="BH118" s="74"/>
      <c r="BI118" s="74"/>
    </row>
    <row r="119" spans="1:61" x14ac:dyDescent="0.35">
      <c r="A119" s="342" t="s">
        <v>2482</v>
      </c>
      <c r="B119" s="343">
        <v>6</v>
      </c>
      <c r="C119" s="343">
        <v>15</v>
      </c>
      <c r="D119" s="343" t="s">
        <v>2363</v>
      </c>
      <c r="E119" s="343" t="s">
        <v>5</v>
      </c>
      <c r="F119" s="343" t="s">
        <v>181</v>
      </c>
      <c r="G119" s="343">
        <v>6</v>
      </c>
      <c r="H119" s="344">
        <v>22600</v>
      </c>
      <c r="I119" s="344">
        <v>23500</v>
      </c>
      <c r="J119" s="344">
        <v>24500</v>
      </c>
      <c r="K119" s="344">
        <v>24600</v>
      </c>
      <c r="L119" s="344">
        <v>3766.6666666666665</v>
      </c>
      <c r="M119" s="344">
        <v>3916.6666666666665</v>
      </c>
      <c r="N119" s="344">
        <v>4083.3333333333335</v>
      </c>
      <c r="O119" s="344">
        <v>4100</v>
      </c>
      <c r="P119" s="343" t="s">
        <v>39</v>
      </c>
      <c r="Q119" s="344">
        <v>5</v>
      </c>
      <c r="R119" s="344" t="s">
        <v>685</v>
      </c>
      <c r="S119" s="345">
        <v>0.19700000000000001</v>
      </c>
      <c r="T119" s="343" t="s">
        <v>2362</v>
      </c>
      <c r="U119" s="343">
        <v>12</v>
      </c>
      <c r="V119" s="342">
        <v>2.024</v>
      </c>
      <c r="W119" s="342">
        <v>1.002</v>
      </c>
      <c r="X119" s="342">
        <v>3.5000000000000003E-2</v>
      </c>
      <c r="Y119" s="342">
        <f t="shared" si="1"/>
        <v>2.0280480000000001</v>
      </c>
      <c r="Z119" s="342" t="s">
        <v>198</v>
      </c>
      <c r="AA119" s="342" t="s">
        <v>170</v>
      </c>
      <c r="AB119" s="342">
        <v>22.5</v>
      </c>
      <c r="AC119" s="342" t="s">
        <v>218</v>
      </c>
      <c r="AD119" s="10"/>
      <c r="AE119" s="346">
        <f>IFERROR(VLOOKUP(E119,ppoz!$A$2:$B$42,2,0),0)</f>
        <v>3500</v>
      </c>
      <c r="AF119">
        <v>127</v>
      </c>
      <c r="AJ119" s="72"/>
      <c r="AK119" s="72"/>
      <c r="AL119" s="72"/>
      <c r="AM119" s="72"/>
      <c r="AN119" s="72"/>
      <c r="AO119" s="72"/>
      <c r="AP119" s="73"/>
      <c r="AQ119" s="73"/>
      <c r="AR119" s="73"/>
      <c r="AS119" s="73"/>
      <c r="AT119" s="73"/>
      <c r="AU119" s="73"/>
      <c r="AV119" s="72"/>
      <c r="AW119" s="73"/>
      <c r="AX119" s="73"/>
      <c r="AY119" s="72"/>
      <c r="AZ119" s="72"/>
      <c r="BA119" s="72"/>
      <c r="BB119" s="74"/>
      <c r="BC119" s="74"/>
      <c r="BD119" s="74"/>
      <c r="BE119" s="74"/>
      <c r="BF119" s="74"/>
      <c r="BG119" s="74"/>
      <c r="BH119" s="74"/>
      <c r="BI119" s="74"/>
    </row>
    <row r="120" spans="1:61" x14ac:dyDescent="0.35">
      <c r="A120" s="342" t="s">
        <v>2483</v>
      </c>
      <c r="B120" s="343">
        <v>6.4</v>
      </c>
      <c r="C120" s="343">
        <v>16</v>
      </c>
      <c r="D120" s="343" t="s">
        <v>2363</v>
      </c>
      <c r="E120" s="343" t="s">
        <v>5</v>
      </c>
      <c r="F120" s="343" t="s">
        <v>181</v>
      </c>
      <c r="G120" s="343">
        <v>6</v>
      </c>
      <c r="H120" s="344">
        <v>23700</v>
      </c>
      <c r="I120" s="344">
        <v>25000</v>
      </c>
      <c r="J120" s="344">
        <v>25500</v>
      </c>
      <c r="K120" s="344">
        <v>26200</v>
      </c>
      <c r="L120" s="344">
        <v>3703.125</v>
      </c>
      <c r="M120" s="344">
        <v>3906.25</v>
      </c>
      <c r="N120" s="344">
        <v>3984.375</v>
      </c>
      <c r="O120" s="344">
        <v>4093.75</v>
      </c>
      <c r="P120" s="343" t="s">
        <v>39</v>
      </c>
      <c r="Q120" s="344">
        <v>5</v>
      </c>
      <c r="R120" s="344" t="s">
        <v>685</v>
      </c>
      <c r="S120" s="345">
        <v>0.19700000000000001</v>
      </c>
      <c r="T120" s="343" t="s">
        <v>2362</v>
      </c>
      <c r="U120" s="343">
        <v>12</v>
      </c>
      <c r="V120" s="342">
        <v>2.024</v>
      </c>
      <c r="W120" s="342">
        <v>1.002</v>
      </c>
      <c r="X120" s="342">
        <v>3.5000000000000003E-2</v>
      </c>
      <c r="Y120" s="342">
        <f t="shared" si="1"/>
        <v>2.0280480000000001</v>
      </c>
      <c r="Z120" s="342" t="s">
        <v>198</v>
      </c>
      <c r="AA120" s="342" t="s">
        <v>170</v>
      </c>
      <c r="AB120" s="342">
        <v>22.5</v>
      </c>
      <c r="AC120" s="342" t="s">
        <v>218</v>
      </c>
      <c r="AD120" s="10"/>
      <c r="AE120" s="346">
        <f>IFERROR(VLOOKUP(E120,ppoz!$A$2:$B$42,2,0),0)</f>
        <v>3500</v>
      </c>
      <c r="AF120">
        <v>128</v>
      </c>
      <c r="AJ120" s="72"/>
      <c r="AK120" s="72"/>
      <c r="AL120" s="72"/>
      <c r="AM120" s="72"/>
      <c r="AN120" s="72"/>
      <c r="AO120" s="72"/>
      <c r="AP120" s="73"/>
      <c r="AQ120" s="73"/>
      <c r="AR120" s="73"/>
      <c r="AS120" s="73"/>
      <c r="AT120" s="73"/>
      <c r="AU120" s="73"/>
      <c r="AV120" s="72"/>
      <c r="AW120" s="73"/>
      <c r="AX120" s="73"/>
      <c r="AY120" s="72"/>
      <c r="AZ120" s="72"/>
      <c r="BA120" s="72"/>
      <c r="BB120" s="74"/>
      <c r="BC120" s="74"/>
      <c r="BD120" s="74"/>
      <c r="BE120" s="74"/>
      <c r="BF120" s="74"/>
      <c r="BG120" s="74"/>
      <c r="BH120" s="74"/>
      <c r="BI120" s="74"/>
    </row>
    <row r="121" spans="1:61" x14ac:dyDescent="0.35">
      <c r="A121" s="342" t="s">
        <v>2484</v>
      </c>
      <c r="B121" s="343">
        <v>6.8000000000000007</v>
      </c>
      <c r="C121" s="343">
        <v>17</v>
      </c>
      <c r="D121" s="343" t="s">
        <v>2363</v>
      </c>
      <c r="E121" s="343" t="s">
        <v>5</v>
      </c>
      <c r="F121" s="343" t="s">
        <v>181</v>
      </c>
      <c r="G121" s="343">
        <v>6</v>
      </c>
      <c r="H121" s="344">
        <v>24500</v>
      </c>
      <c r="I121" s="344">
        <v>25600</v>
      </c>
      <c r="J121" s="344">
        <v>26300</v>
      </c>
      <c r="K121" s="344">
        <v>26800</v>
      </c>
      <c r="L121" s="344">
        <v>3602.9411764705878</v>
      </c>
      <c r="M121" s="344">
        <v>3764.705882352941</v>
      </c>
      <c r="N121" s="344">
        <v>3867.6470588235288</v>
      </c>
      <c r="O121" s="344">
        <v>3941.1764705882347</v>
      </c>
      <c r="P121" s="343" t="s">
        <v>39</v>
      </c>
      <c r="Q121" s="344">
        <v>5</v>
      </c>
      <c r="R121" s="344" t="s">
        <v>685</v>
      </c>
      <c r="S121" s="345">
        <v>0.19700000000000001</v>
      </c>
      <c r="T121" s="343" t="s">
        <v>2362</v>
      </c>
      <c r="U121" s="343">
        <v>12</v>
      </c>
      <c r="V121" s="342">
        <v>2.024</v>
      </c>
      <c r="W121" s="342">
        <v>1.002</v>
      </c>
      <c r="X121" s="342">
        <v>3.5000000000000003E-2</v>
      </c>
      <c r="Y121" s="342">
        <f t="shared" si="1"/>
        <v>2.0280480000000001</v>
      </c>
      <c r="Z121" s="342" t="s">
        <v>198</v>
      </c>
      <c r="AA121" s="342" t="s">
        <v>170</v>
      </c>
      <c r="AB121" s="342">
        <v>22.5</v>
      </c>
      <c r="AC121" s="342" t="s">
        <v>218</v>
      </c>
      <c r="AD121" s="10"/>
      <c r="AE121" s="346">
        <f>IFERROR(VLOOKUP(E121,ppoz!$A$2:$B$42,2,0),0)</f>
        <v>3500</v>
      </c>
      <c r="AF121">
        <v>129</v>
      </c>
      <c r="AJ121" s="72"/>
      <c r="AK121" s="72"/>
      <c r="AL121" s="72"/>
      <c r="AM121" s="72"/>
      <c r="AN121" s="72"/>
      <c r="AO121" s="72"/>
      <c r="AP121" s="73"/>
      <c r="AQ121" s="73"/>
      <c r="AR121" s="73"/>
      <c r="AS121" s="73"/>
      <c r="AT121" s="73"/>
      <c r="AU121" s="73"/>
      <c r="AV121" s="72"/>
      <c r="AW121" s="73"/>
      <c r="AX121" s="73"/>
      <c r="AY121" s="72"/>
      <c r="AZ121" s="72"/>
      <c r="BA121" s="72"/>
      <c r="BB121" s="74"/>
      <c r="BC121" s="74"/>
      <c r="BD121" s="74"/>
      <c r="BE121" s="74"/>
      <c r="BF121" s="74"/>
      <c r="BG121" s="74"/>
      <c r="BH121" s="74"/>
      <c r="BI121" s="74"/>
    </row>
    <row r="122" spans="1:61" x14ac:dyDescent="0.35">
      <c r="A122" s="342" t="s">
        <v>2485</v>
      </c>
      <c r="B122" s="343">
        <v>7.2</v>
      </c>
      <c r="C122" s="343">
        <v>18</v>
      </c>
      <c r="D122" s="343" t="s">
        <v>2363</v>
      </c>
      <c r="E122" s="343" t="s">
        <v>6</v>
      </c>
      <c r="F122" s="343" t="s">
        <v>181</v>
      </c>
      <c r="G122" s="343">
        <v>7</v>
      </c>
      <c r="H122" s="344">
        <v>27100</v>
      </c>
      <c r="I122" s="344">
        <v>28200</v>
      </c>
      <c r="J122" s="344">
        <v>28800</v>
      </c>
      <c r="K122" s="344">
        <v>29300</v>
      </c>
      <c r="L122" s="344">
        <v>3763.8888888888887</v>
      </c>
      <c r="M122" s="344">
        <v>3916.6666666666665</v>
      </c>
      <c r="N122" s="344">
        <v>4000</v>
      </c>
      <c r="O122" s="344">
        <v>4069.4444444444443</v>
      </c>
      <c r="P122" s="343" t="s">
        <v>39</v>
      </c>
      <c r="Q122" s="344">
        <v>5</v>
      </c>
      <c r="R122" s="344" t="s">
        <v>685</v>
      </c>
      <c r="S122" s="345">
        <v>0.19700000000000001</v>
      </c>
      <c r="T122" s="343" t="s">
        <v>2362</v>
      </c>
      <c r="U122" s="343">
        <v>12</v>
      </c>
      <c r="V122" s="342">
        <v>2.024</v>
      </c>
      <c r="W122" s="342">
        <v>1.002</v>
      </c>
      <c r="X122" s="342">
        <v>3.5000000000000003E-2</v>
      </c>
      <c r="Y122" s="342">
        <f t="shared" si="1"/>
        <v>2.0280480000000001</v>
      </c>
      <c r="Z122" s="342" t="s">
        <v>198</v>
      </c>
      <c r="AA122" s="342" t="s">
        <v>170</v>
      </c>
      <c r="AB122" s="342">
        <v>22.5</v>
      </c>
      <c r="AC122" s="342" t="s">
        <v>218</v>
      </c>
      <c r="AD122" s="10"/>
      <c r="AE122" s="346">
        <f>IFERROR(VLOOKUP(E122,ppoz!$A$2:$B$42,2,0),0)</f>
        <v>3500</v>
      </c>
      <c r="AF122">
        <v>130</v>
      </c>
      <c r="AJ122" s="72"/>
      <c r="AK122" s="72"/>
      <c r="AL122" s="72"/>
      <c r="AM122" s="72"/>
      <c r="AN122" s="72"/>
      <c r="AO122" s="72"/>
      <c r="AP122" s="73"/>
      <c r="AQ122" s="73"/>
      <c r="AR122" s="73"/>
      <c r="AS122" s="73"/>
      <c r="AT122" s="73"/>
      <c r="AU122" s="73"/>
      <c r="AV122" s="72"/>
      <c r="AW122" s="73"/>
      <c r="AX122" s="73"/>
      <c r="AY122" s="72"/>
      <c r="AZ122" s="72"/>
      <c r="BA122" s="72"/>
      <c r="BB122" s="74"/>
      <c r="BC122" s="74"/>
      <c r="BD122" s="74"/>
      <c r="BE122" s="74"/>
      <c r="BF122" s="74"/>
      <c r="BG122" s="74"/>
      <c r="BH122" s="74"/>
      <c r="BI122" s="74"/>
    </row>
    <row r="123" spans="1:61" x14ac:dyDescent="0.35">
      <c r="A123" s="342" t="s">
        <v>2486</v>
      </c>
      <c r="B123" s="343">
        <v>7.6000000000000005</v>
      </c>
      <c r="C123" s="343">
        <v>19</v>
      </c>
      <c r="D123" s="343" t="s">
        <v>2363</v>
      </c>
      <c r="E123" s="343" t="s">
        <v>6</v>
      </c>
      <c r="F123" s="343" t="s">
        <v>181</v>
      </c>
      <c r="G123" s="343">
        <v>7</v>
      </c>
      <c r="H123" s="344">
        <v>27700</v>
      </c>
      <c r="I123" s="344">
        <v>29100</v>
      </c>
      <c r="J123" s="344">
        <v>29800</v>
      </c>
      <c r="K123" s="344">
        <v>30200</v>
      </c>
      <c r="L123" s="344">
        <v>3644.7368421052629</v>
      </c>
      <c r="M123" s="344">
        <v>3828.9473684210525</v>
      </c>
      <c r="N123" s="344">
        <v>3921.0526315789471</v>
      </c>
      <c r="O123" s="344">
        <v>3973.6842105263154</v>
      </c>
      <c r="P123" s="343" t="s">
        <v>39</v>
      </c>
      <c r="Q123" s="344">
        <v>5</v>
      </c>
      <c r="R123" s="344" t="s">
        <v>685</v>
      </c>
      <c r="S123" s="345">
        <v>0.19700000000000001</v>
      </c>
      <c r="T123" s="343" t="s">
        <v>2362</v>
      </c>
      <c r="U123" s="343">
        <v>12</v>
      </c>
      <c r="V123" s="342">
        <v>2.024</v>
      </c>
      <c r="W123" s="342">
        <v>1.002</v>
      </c>
      <c r="X123" s="342">
        <v>3.5000000000000003E-2</v>
      </c>
      <c r="Y123" s="342">
        <f t="shared" si="1"/>
        <v>2.0280480000000001</v>
      </c>
      <c r="Z123" s="342" t="s">
        <v>198</v>
      </c>
      <c r="AA123" s="342" t="s">
        <v>170</v>
      </c>
      <c r="AB123" s="342">
        <v>22.5</v>
      </c>
      <c r="AC123" s="342" t="s">
        <v>218</v>
      </c>
      <c r="AD123" s="10"/>
      <c r="AE123" s="346">
        <f>IFERROR(VLOOKUP(E123,ppoz!$A$2:$B$42,2,0),0)</f>
        <v>3500</v>
      </c>
      <c r="AF123">
        <v>131</v>
      </c>
      <c r="AJ123" s="72"/>
      <c r="AK123" s="72"/>
      <c r="AL123" s="72"/>
      <c r="AM123" s="72"/>
      <c r="AN123" s="72"/>
      <c r="AO123" s="72"/>
      <c r="AP123" s="73"/>
      <c r="AQ123" s="73"/>
      <c r="AR123" s="73"/>
      <c r="AS123" s="73"/>
      <c r="AT123" s="73"/>
      <c r="AU123" s="73"/>
      <c r="AV123" s="72"/>
      <c r="AW123" s="73"/>
      <c r="AX123" s="73"/>
      <c r="AY123" s="72"/>
      <c r="AZ123" s="72"/>
      <c r="BA123" s="72"/>
      <c r="BB123" s="74"/>
      <c r="BC123" s="74"/>
      <c r="BD123" s="74"/>
      <c r="BE123" s="74"/>
      <c r="BF123" s="74"/>
      <c r="BG123" s="74"/>
      <c r="BH123" s="74"/>
      <c r="BI123" s="74"/>
    </row>
    <row r="124" spans="1:61" x14ac:dyDescent="0.35">
      <c r="A124" s="342" t="s">
        <v>2487</v>
      </c>
      <c r="B124" s="343">
        <v>8</v>
      </c>
      <c r="C124" s="343">
        <v>20</v>
      </c>
      <c r="D124" s="343" t="s">
        <v>2363</v>
      </c>
      <c r="E124" s="343" t="s">
        <v>6</v>
      </c>
      <c r="F124" s="343" t="s">
        <v>181</v>
      </c>
      <c r="G124" s="343">
        <v>7</v>
      </c>
      <c r="H124" s="344">
        <v>28300</v>
      </c>
      <c r="I124" s="344">
        <v>29700</v>
      </c>
      <c r="J124" s="344">
        <v>30500</v>
      </c>
      <c r="K124" s="344">
        <v>30800</v>
      </c>
      <c r="L124" s="344">
        <v>3537.5</v>
      </c>
      <c r="M124" s="344">
        <v>3712.5</v>
      </c>
      <c r="N124" s="344">
        <v>3812.5</v>
      </c>
      <c r="O124" s="344">
        <v>3850</v>
      </c>
      <c r="P124" s="343" t="s">
        <v>39</v>
      </c>
      <c r="Q124" s="344">
        <v>5</v>
      </c>
      <c r="R124" s="344" t="s">
        <v>685</v>
      </c>
      <c r="S124" s="345">
        <v>0.19700000000000001</v>
      </c>
      <c r="T124" s="343" t="s">
        <v>2362</v>
      </c>
      <c r="U124" s="343">
        <v>12</v>
      </c>
      <c r="V124" s="342">
        <v>2.024</v>
      </c>
      <c r="W124" s="342">
        <v>1.002</v>
      </c>
      <c r="X124" s="342">
        <v>3.5000000000000003E-2</v>
      </c>
      <c r="Y124" s="342">
        <f t="shared" si="1"/>
        <v>2.0280480000000001</v>
      </c>
      <c r="Z124" s="342" t="s">
        <v>198</v>
      </c>
      <c r="AA124" s="342" t="s">
        <v>170</v>
      </c>
      <c r="AB124" s="342">
        <v>22.5</v>
      </c>
      <c r="AC124" s="342" t="s">
        <v>218</v>
      </c>
      <c r="AD124" s="10"/>
      <c r="AE124" s="346">
        <f>IFERROR(VLOOKUP(E124,ppoz!$A$2:$B$42,2,0),0)</f>
        <v>3500</v>
      </c>
      <c r="AF124">
        <v>132</v>
      </c>
      <c r="AJ124" s="72"/>
      <c r="AK124" s="72"/>
      <c r="AL124" s="72"/>
      <c r="AM124" s="72"/>
      <c r="AN124" s="72"/>
      <c r="AO124" s="72"/>
      <c r="AP124" s="73"/>
      <c r="AQ124" s="73"/>
      <c r="AR124" s="73"/>
      <c r="AS124" s="73"/>
      <c r="AT124" s="73"/>
      <c r="AU124" s="73"/>
      <c r="AV124" s="72"/>
      <c r="AW124" s="73"/>
      <c r="AX124" s="73"/>
      <c r="AY124" s="72"/>
      <c r="AZ124" s="72"/>
      <c r="BA124" s="72"/>
      <c r="BB124" s="74"/>
      <c r="BC124" s="74"/>
      <c r="BD124" s="74"/>
      <c r="BE124" s="74"/>
      <c r="BF124" s="74"/>
      <c r="BG124" s="74"/>
      <c r="BH124" s="74"/>
      <c r="BI124" s="74"/>
    </row>
    <row r="125" spans="1:61" x14ac:dyDescent="0.35">
      <c r="A125" s="342" t="s">
        <v>2488</v>
      </c>
      <c r="B125" s="343">
        <v>8.4</v>
      </c>
      <c r="C125" s="343">
        <v>21</v>
      </c>
      <c r="D125" s="343" t="s">
        <v>2363</v>
      </c>
      <c r="E125" s="343" t="s">
        <v>7</v>
      </c>
      <c r="F125" s="343" t="s">
        <v>181</v>
      </c>
      <c r="G125" s="343">
        <v>8.1999999999999993</v>
      </c>
      <c r="H125" s="344">
        <v>30200</v>
      </c>
      <c r="I125" s="344">
        <v>31500</v>
      </c>
      <c r="J125" s="344">
        <v>33100</v>
      </c>
      <c r="K125" s="344">
        <v>32700</v>
      </c>
      <c r="L125" s="344">
        <v>3595.238095238095</v>
      </c>
      <c r="M125" s="344">
        <v>3750</v>
      </c>
      <c r="N125" s="344">
        <v>3940.4761904761904</v>
      </c>
      <c r="O125" s="344">
        <v>3892.8571428571427</v>
      </c>
      <c r="P125" s="343" t="s">
        <v>39</v>
      </c>
      <c r="Q125" s="344">
        <v>5</v>
      </c>
      <c r="R125" s="344" t="s">
        <v>685</v>
      </c>
      <c r="S125" s="345">
        <v>0.19700000000000001</v>
      </c>
      <c r="T125" s="343" t="s">
        <v>2362</v>
      </c>
      <c r="U125" s="343">
        <v>12</v>
      </c>
      <c r="V125" s="342">
        <v>2.024</v>
      </c>
      <c r="W125" s="342">
        <v>1.002</v>
      </c>
      <c r="X125" s="342">
        <v>3.5000000000000003E-2</v>
      </c>
      <c r="Y125" s="342">
        <f t="shared" si="1"/>
        <v>2.0280480000000001</v>
      </c>
      <c r="Z125" s="342" t="s">
        <v>198</v>
      </c>
      <c r="AA125" s="342" t="s">
        <v>170</v>
      </c>
      <c r="AB125" s="342">
        <v>22.5</v>
      </c>
      <c r="AC125" s="342" t="s">
        <v>218</v>
      </c>
      <c r="AD125" s="10"/>
      <c r="AE125" s="346">
        <f>IFERROR(VLOOKUP(E125,ppoz!$A$2:$B$42,2,0),0)</f>
        <v>3500</v>
      </c>
      <c r="AF125">
        <v>133</v>
      </c>
      <c r="AJ125" s="72"/>
      <c r="AK125" s="72"/>
      <c r="AL125" s="72"/>
      <c r="AM125" s="72"/>
      <c r="AN125" s="72"/>
      <c r="AO125" s="72"/>
      <c r="AP125" s="73"/>
      <c r="AQ125" s="73"/>
      <c r="AR125" s="73"/>
      <c r="AS125" s="73"/>
      <c r="AT125" s="73"/>
      <c r="AU125" s="73"/>
      <c r="AV125" s="72"/>
      <c r="AW125" s="73"/>
      <c r="AX125" s="73"/>
      <c r="AY125" s="72"/>
      <c r="AZ125" s="72"/>
      <c r="BA125" s="72"/>
      <c r="BB125" s="74"/>
      <c r="BC125" s="74"/>
      <c r="BD125" s="74"/>
      <c r="BE125" s="74"/>
      <c r="BF125" s="74"/>
      <c r="BG125" s="74"/>
      <c r="BH125" s="74"/>
      <c r="BI125" s="74"/>
    </row>
    <row r="126" spans="1:61" x14ac:dyDescent="0.35">
      <c r="A126" s="342" t="s">
        <v>2489</v>
      </c>
      <c r="B126" s="343">
        <v>8.8000000000000007</v>
      </c>
      <c r="C126" s="343">
        <v>22</v>
      </c>
      <c r="D126" s="343" t="s">
        <v>2363</v>
      </c>
      <c r="E126" s="343" t="s">
        <v>7</v>
      </c>
      <c r="F126" s="343" t="s">
        <v>181</v>
      </c>
      <c r="G126" s="343">
        <v>8.1999999999999993</v>
      </c>
      <c r="H126" s="344">
        <v>31300</v>
      </c>
      <c r="I126" s="344">
        <v>32500</v>
      </c>
      <c r="J126" s="344">
        <v>34000</v>
      </c>
      <c r="K126" s="344">
        <v>33700</v>
      </c>
      <c r="L126" s="344">
        <v>3556.8181818181815</v>
      </c>
      <c r="M126" s="344">
        <v>3693.181818181818</v>
      </c>
      <c r="N126" s="344">
        <v>3863.6363636363635</v>
      </c>
      <c r="O126" s="344">
        <v>3829.545454545454</v>
      </c>
      <c r="P126" s="343" t="s">
        <v>39</v>
      </c>
      <c r="Q126" s="344">
        <v>5</v>
      </c>
      <c r="R126" s="344" t="s">
        <v>685</v>
      </c>
      <c r="S126" s="345">
        <v>0.19700000000000001</v>
      </c>
      <c r="T126" s="343" t="s">
        <v>2362</v>
      </c>
      <c r="U126" s="343">
        <v>12</v>
      </c>
      <c r="V126" s="342">
        <v>2.024</v>
      </c>
      <c r="W126" s="342">
        <v>1.002</v>
      </c>
      <c r="X126" s="342">
        <v>3.5000000000000003E-2</v>
      </c>
      <c r="Y126" s="342">
        <f t="shared" si="1"/>
        <v>2.0280480000000001</v>
      </c>
      <c r="Z126" s="342" t="s">
        <v>198</v>
      </c>
      <c r="AA126" s="342" t="s">
        <v>170</v>
      </c>
      <c r="AB126" s="342">
        <v>22.5</v>
      </c>
      <c r="AC126" s="342" t="s">
        <v>218</v>
      </c>
      <c r="AD126" s="10"/>
      <c r="AE126" s="346">
        <f>IFERROR(VLOOKUP(E126,ppoz!$A$2:$B$42,2,0),0)</f>
        <v>3500</v>
      </c>
      <c r="AF126">
        <v>134</v>
      </c>
      <c r="AJ126" s="72"/>
      <c r="AK126" s="72"/>
      <c r="AL126" s="72"/>
      <c r="AM126" s="72"/>
      <c r="AN126" s="72"/>
      <c r="AO126" s="72"/>
      <c r="AP126" s="73"/>
      <c r="AQ126" s="73"/>
      <c r="AR126" s="73"/>
      <c r="AS126" s="73"/>
      <c r="AT126" s="73"/>
      <c r="AU126" s="73"/>
      <c r="AV126" s="72"/>
      <c r="AW126" s="73"/>
      <c r="AX126" s="73"/>
      <c r="AY126" s="72"/>
      <c r="AZ126" s="72"/>
      <c r="BA126" s="72"/>
      <c r="BB126" s="74"/>
      <c r="BC126" s="74"/>
      <c r="BD126" s="74"/>
      <c r="BE126" s="74"/>
      <c r="BF126" s="74"/>
      <c r="BG126" s="74"/>
      <c r="BH126" s="74"/>
      <c r="BI126" s="74"/>
    </row>
    <row r="127" spans="1:61" x14ac:dyDescent="0.35">
      <c r="A127" s="342" t="s">
        <v>2490</v>
      </c>
      <c r="B127" s="343">
        <v>9.2000000000000011</v>
      </c>
      <c r="C127" s="343">
        <v>23</v>
      </c>
      <c r="D127" s="343" t="s">
        <v>2363</v>
      </c>
      <c r="E127" s="343" t="s">
        <v>7</v>
      </c>
      <c r="F127" s="343" t="s">
        <v>181</v>
      </c>
      <c r="G127" s="343">
        <v>8.1999999999999993</v>
      </c>
      <c r="H127" s="344">
        <v>32700</v>
      </c>
      <c r="I127" s="344">
        <v>34200</v>
      </c>
      <c r="J127" s="344">
        <v>35500</v>
      </c>
      <c r="K127" s="344">
        <v>35300</v>
      </c>
      <c r="L127" s="344">
        <v>3554.347826086956</v>
      </c>
      <c r="M127" s="344">
        <v>3717.3913043478256</v>
      </c>
      <c r="N127" s="344">
        <v>3858.6956521739125</v>
      </c>
      <c r="O127" s="344">
        <v>3836.95652173913</v>
      </c>
      <c r="P127" s="343" t="s">
        <v>39</v>
      </c>
      <c r="Q127" s="344">
        <v>5</v>
      </c>
      <c r="R127" s="344" t="s">
        <v>685</v>
      </c>
      <c r="S127" s="345">
        <v>0.19700000000000001</v>
      </c>
      <c r="T127" s="343" t="s">
        <v>2362</v>
      </c>
      <c r="U127" s="343">
        <v>12</v>
      </c>
      <c r="V127" s="342">
        <v>2.024</v>
      </c>
      <c r="W127" s="342">
        <v>1.002</v>
      </c>
      <c r="X127" s="342">
        <v>3.5000000000000003E-2</v>
      </c>
      <c r="Y127" s="342">
        <f t="shared" si="1"/>
        <v>2.0280480000000001</v>
      </c>
      <c r="Z127" s="342" t="s">
        <v>198</v>
      </c>
      <c r="AA127" s="342" t="s">
        <v>170</v>
      </c>
      <c r="AB127" s="342">
        <v>22.5</v>
      </c>
      <c r="AC127" s="342" t="s">
        <v>218</v>
      </c>
      <c r="AD127" s="10"/>
      <c r="AE127" s="346">
        <f>IFERROR(VLOOKUP(E127,ppoz!$A$2:$B$42,2,0),0)</f>
        <v>3500</v>
      </c>
      <c r="AF127">
        <v>135</v>
      </c>
      <c r="AJ127" s="72"/>
      <c r="AK127" s="72"/>
      <c r="AL127" s="72"/>
      <c r="AM127" s="72"/>
      <c r="AN127" s="72"/>
      <c r="AO127" s="72"/>
      <c r="AP127" s="73"/>
      <c r="AQ127" s="73"/>
      <c r="AR127" s="73"/>
      <c r="AS127" s="73"/>
      <c r="AT127" s="73"/>
      <c r="AU127" s="73"/>
      <c r="AV127" s="72"/>
      <c r="AW127" s="73"/>
      <c r="AX127" s="73"/>
      <c r="AY127" s="72"/>
      <c r="AZ127" s="72"/>
      <c r="BA127" s="72"/>
      <c r="BB127" s="74"/>
      <c r="BC127" s="74"/>
      <c r="BD127" s="74"/>
      <c r="BE127" s="74"/>
      <c r="BF127" s="74"/>
      <c r="BG127" s="74"/>
      <c r="BH127" s="74"/>
      <c r="BI127" s="74"/>
    </row>
    <row r="128" spans="1:61" x14ac:dyDescent="0.35">
      <c r="A128" s="342" t="s">
        <v>2491</v>
      </c>
      <c r="B128" s="343">
        <v>9.6000000000000014</v>
      </c>
      <c r="C128" s="343">
        <v>24</v>
      </c>
      <c r="D128" s="343" t="s">
        <v>2363</v>
      </c>
      <c r="E128" s="343" t="s">
        <v>7</v>
      </c>
      <c r="F128" s="343" t="s">
        <v>181</v>
      </c>
      <c r="G128" s="343">
        <v>8.1999999999999993</v>
      </c>
      <c r="H128" s="344">
        <v>33000</v>
      </c>
      <c r="I128" s="344">
        <v>34600</v>
      </c>
      <c r="J128" s="344">
        <v>36100</v>
      </c>
      <c r="K128" s="344">
        <v>35800</v>
      </c>
      <c r="L128" s="344">
        <v>3437.4999999999995</v>
      </c>
      <c r="M128" s="344">
        <v>3604.1666666666661</v>
      </c>
      <c r="N128" s="344">
        <v>3760.4166666666661</v>
      </c>
      <c r="O128" s="344">
        <v>3729.1666666666661</v>
      </c>
      <c r="P128" s="343" t="s">
        <v>39</v>
      </c>
      <c r="Q128" s="344">
        <v>5</v>
      </c>
      <c r="R128" s="344" t="s">
        <v>685</v>
      </c>
      <c r="S128" s="345">
        <v>0.19700000000000001</v>
      </c>
      <c r="T128" s="343" t="s">
        <v>2362</v>
      </c>
      <c r="U128" s="343">
        <v>12</v>
      </c>
      <c r="V128" s="342">
        <v>2.024</v>
      </c>
      <c r="W128" s="342">
        <v>1.002</v>
      </c>
      <c r="X128" s="342">
        <v>3.5000000000000003E-2</v>
      </c>
      <c r="Y128" s="342">
        <f t="shared" si="1"/>
        <v>2.0280480000000001</v>
      </c>
      <c r="Z128" s="342" t="s">
        <v>198</v>
      </c>
      <c r="AA128" s="342" t="s">
        <v>170</v>
      </c>
      <c r="AB128" s="342">
        <v>22.5</v>
      </c>
      <c r="AC128" s="342" t="s">
        <v>218</v>
      </c>
      <c r="AD128" s="10"/>
      <c r="AE128" s="346">
        <f>IFERROR(VLOOKUP(E128,ppoz!$A$2:$B$42,2,0),0)</f>
        <v>3500</v>
      </c>
      <c r="AF128">
        <v>136</v>
      </c>
      <c r="AJ128" s="72"/>
      <c r="AK128" s="72"/>
      <c r="AL128" s="72"/>
      <c r="AM128" s="72"/>
      <c r="AN128" s="72"/>
      <c r="AO128" s="72"/>
      <c r="AP128" s="73"/>
      <c r="AQ128" s="73"/>
      <c r="AR128" s="73"/>
      <c r="AS128" s="73"/>
      <c r="AT128" s="73"/>
      <c r="AU128" s="73"/>
      <c r="AV128" s="72"/>
      <c r="AW128" s="73"/>
      <c r="AX128" s="73"/>
      <c r="AY128" s="72"/>
      <c r="AZ128" s="72"/>
      <c r="BA128" s="72"/>
      <c r="BB128" s="74"/>
      <c r="BC128" s="74"/>
      <c r="BD128" s="74"/>
      <c r="BE128" s="74"/>
      <c r="BF128" s="74"/>
      <c r="BG128" s="74"/>
      <c r="BH128" s="74"/>
      <c r="BI128" s="74"/>
    </row>
    <row r="129" spans="1:61" x14ac:dyDescent="0.35">
      <c r="A129" s="342" t="s">
        <v>2492</v>
      </c>
      <c r="B129" s="343">
        <v>10</v>
      </c>
      <c r="C129" s="343">
        <v>25</v>
      </c>
      <c r="D129" s="343" t="s">
        <v>2363</v>
      </c>
      <c r="E129" s="343" t="s">
        <v>8</v>
      </c>
      <c r="F129" s="343" t="s">
        <v>181</v>
      </c>
      <c r="G129" s="343">
        <v>10</v>
      </c>
      <c r="H129" s="344">
        <v>33900</v>
      </c>
      <c r="I129" s="344">
        <v>35500</v>
      </c>
      <c r="J129" s="344">
        <v>37000</v>
      </c>
      <c r="K129" s="344">
        <v>37200</v>
      </c>
      <c r="L129" s="344">
        <v>3390</v>
      </c>
      <c r="M129" s="344">
        <v>3550</v>
      </c>
      <c r="N129" s="344">
        <v>3700</v>
      </c>
      <c r="O129" s="344">
        <v>3720</v>
      </c>
      <c r="P129" s="343" t="s">
        <v>39</v>
      </c>
      <c r="Q129" s="344">
        <v>5</v>
      </c>
      <c r="R129" s="344" t="s">
        <v>685</v>
      </c>
      <c r="S129" s="345">
        <v>0.19700000000000001</v>
      </c>
      <c r="T129" s="343" t="s">
        <v>2362</v>
      </c>
      <c r="U129" s="343">
        <v>12</v>
      </c>
      <c r="V129" s="342">
        <v>2.024</v>
      </c>
      <c r="W129" s="342">
        <v>1.002</v>
      </c>
      <c r="X129" s="342">
        <v>3.5000000000000003E-2</v>
      </c>
      <c r="Y129" s="342">
        <f t="shared" si="1"/>
        <v>2.0280480000000001</v>
      </c>
      <c r="Z129" s="342" t="s">
        <v>198</v>
      </c>
      <c r="AA129" s="342" t="s">
        <v>170</v>
      </c>
      <c r="AB129" s="342">
        <v>22.5</v>
      </c>
      <c r="AC129" s="342" t="s">
        <v>218</v>
      </c>
      <c r="AD129" s="10"/>
      <c r="AE129" s="346">
        <f>IFERROR(VLOOKUP(E129,ppoz!$A$2:$B$42,2,0),0)</f>
        <v>3500</v>
      </c>
      <c r="AF129">
        <v>137</v>
      </c>
      <c r="AJ129" s="72"/>
      <c r="AK129" s="72"/>
      <c r="AL129" s="72"/>
      <c r="AM129" s="72"/>
      <c r="AN129" s="72"/>
      <c r="AO129" s="72"/>
      <c r="AP129" s="73"/>
      <c r="AQ129" s="73"/>
      <c r="AR129" s="73"/>
      <c r="AS129" s="73"/>
      <c r="AT129" s="73"/>
      <c r="AU129" s="73"/>
      <c r="AV129" s="72"/>
      <c r="AW129" s="73"/>
      <c r="AX129" s="73"/>
      <c r="AY129" s="72"/>
      <c r="AZ129" s="72"/>
      <c r="BA129" s="72"/>
      <c r="BB129" s="74"/>
      <c r="BC129" s="74"/>
      <c r="BD129" s="74"/>
      <c r="BE129" s="74"/>
      <c r="BF129" s="74"/>
      <c r="BG129" s="74"/>
      <c r="BH129" s="74"/>
      <c r="BI129" s="74"/>
    </row>
    <row r="130" spans="1:61" x14ac:dyDescent="0.35">
      <c r="A130" s="342" t="s">
        <v>2493</v>
      </c>
      <c r="B130" s="343">
        <v>10.4</v>
      </c>
      <c r="C130" s="343">
        <v>26</v>
      </c>
      <c r="D130" s="343" t="s">
        <v>2363</v>
      </c>
      <c r="E130" s="343" t="s">
        <v>8</v>
      </c>
      <c r="F130" s="343" t="s">
        <v>181</v>
      </c>
      <c r="G130" s="343">
        <v>10</v>
      </c>
      <c r="H130" s="344">
        <v>34600</v>
      </c>
      <c r="I130" s="344">
        <v>36000</v>
      </c>
      <c r="J130" s="344">
        <v>37400</v>
      </c>
      <c r="K130" s="344">
        <v>37700</v>
      </c>
      <c r="L130" s="344">
        <v>3326.9230769230767</v>
      </c>
      <c r="M130" s="344">
        <v>3461.5384615384614</v>
      </c>
      <c r="N130" s="344">
        <v>3596.1538461538462</v>
      </c>
      <c r="O130" s="344">
        <v>3625</v>
      </c>
      <c r="P130" s="343" t="s">
        <v>39</v>
      </c>
      <c r="Q130" s="344">
        <v>5</v>
      </c>
      <c r="R130" s="344" t="s">
        <v>685</v>
      </c>
      <c r="S130" s="345">
        <v>0.19700000000000001</v>
      </c>
      <c r="T130" s="343" t="s">
        <v>2362</v>
      </c>
      <c r="U130" s="343">
        <v>12</v>
      </c>
      <c r="V130" s="342">
        <v>2.024</v>
      </c>
      <c r="W130" s="342">
        <v>1.002</v>
      </c>
      <c r="X130" s="342">
        <v>3.5000000000000003E-2</v>
      </c>
      <c r="Y130" s="342">
        <f t="shared" si="1"/>
        <v>2.0280480000000001</v>
      </c>
      <c r="Z130" s="342" t="s">
        <v>198</v>
      </c>
      <c r="AA130" s="342" t="s">
        <v>170</v>
      </c>
      <c r="AB130" s="342">
        <v>22.5</v>
      </c>
      <c r="AC130" s="342" t="s">
        <v>218</v>
      </c>
      <c r="AD130" s="10"/>
      <c r="AE130" s="346">
        <f>IFERROR(VLOOKUP(E130,ppoz!$A$2:$B$42,2,0),0)</f>
        <v>3500</v>
      </c>
      <c r="AF130">
        <v>138</v>
      </c>
      <c r="AJ130" s="72"/>
      <c r="AK130" s="72"/>
      <c r="AL130" s="72"/>
      <c r="AM130" s="72"/>
      <c r="AN130" s="72"/>
      <c r="AO130" s="72"/>
      <c r="AP130" s="73"/>
      <c r="AQ130" s="73"/>
      <c r="AR130" s="73"/>
      <c r="AS130" s="73"/>
      <c r="AT130" s="73"/>
      <c r="AU130" s="73"/>
      <c r="AV130" s="72"/>
      <c r="AW130" s="73"/>
      <c r="AX130" s="73"/>
      <c r="AY130" s="72"/>
      <c r="AZ130" s="72"/>
      <c r="BA130" s="72"/>
      <c r="BB130" s="74"/>
      <c r="BC130" s="74"/>
      <c r="BD130" s="74"/>
      <c r="BE130" s="74"/>
      <c r="BF130" s="74"/>
      <c r="BG130" s="74"/>
      <c r="BH130" s="74"/>
      <c r="BI130" s="74"/>
    </row>
    <row r="131" spans="1:61" x14ac:dyDescent="0.35">
      <c r="A131" s="342" t="s">
        <v>2494</v>
      </c>
      <c r="B131" s="343">
        <v>10.8</v>
      </c>
      <c r="C131" s="343">
        <v>27</v>
      </c>
      <c r="D131" s="343" t="s">
        <v>2363</v>
      </c>
      <c r="E131" s="343" t="s">
        <v>8</v>
      </c>
      <c r="F131" s="343" t="s">
        <v>181</v>
      </c>
      <c r="G131" s="343">
        <v>10</v>
      </c>
      <c r="H131" s="344">
        <v>35200</v>
      </c>
      <c r="I131" s="344">
        <v>36800</v>
      </c>
      <c r="J131" s="344">
        <v>37900</v>
      </c>
      <c r="K131" s="344">
        <v>38600</v>
      </c>
      <c r="L131" s="344">
        <v>3259.2592592592591</v>
      </c>
      <c r="M131" s="344">
        <v>3407.4074074074074</v>
      </c>
      <c r="N131" s="344">
        <v>3509.2592592592591</v>
      </c>
      <c r="O131" s="344">
        <v>3574.0740740740739</v>
      </c>
      <c r="P131" s="343" t="s">
        <v>39</v>
      </c>
      <c r="Q131" s="344">
        <v>5</v>
      </c>
      <c r="R131" s="344" t="s">
        <v>685</v>
      </c>
      <c r="S131" s="345">
        <v>0.19700000000000001</v>
      </c>
      <c r="T131" s="343" t="s">
        <v>2362</v>
      </c>
      <c r="U131" s="343">
        <v>12</v>
      </c>
      <c r="V131" s="342">
        <v>2.024</v>
      </c>
      <c r="W131" s="342">
        <v>1.002</v>
      </c>
      <c r="X131" s="342">
        <v>3.5000000000000003E-2</v>
      </c>
      <c r="Y131" s="342">
        <f t="shared" ref="Y131:Y194" si="2">V131*W131</f>
        <v>2.0280480000000001</v>
      </c>
      <c r="Z131" s="342" t="s">
        <v>198</v>
      </c>
      <c r="AA131" s="342" t="s">
        <v>170</v>
      </c>
      <c r="AB131" s="342">
        <v>22.5</v>
      </c>
      <c r="AC131" s="342" t="s">
        <v>218</v>
      </c>
      <c r="AD131" s="10"/>
      <c r="AE131" s="346">
        <f>IFERROR(VLOOKUP(E131,ppoz!$A$2:$B$42,2,0),0)</f>
        <v>3500</v>
      </c>
      <c r="AF131">
        <v>139</v>
      </c>
      <c r="AJ131" s="72"/>
      <c r="AK131" s="72"/>
      <c r="AL131" s="72"/>
      <c r="AM131" s="72"/>
      <c r="AN131" s="72"/>
      <c r="AO131" s="72"/>
      <c r="AP131" s="73"/>
      <c r="AQ131" s="73"/>
      <c r="AR131" s="73"/>
      <c r="AS131" s="73"/>
      <c r="AT131" s="73"/>
      <c r="AU131" s="73"/>
      <c r="AV131" s="72"/>
      <c r="AW131" s="73"/>
      <c r="AX131" s="73"/>
      <c r="AY131" s="72"/>
      <c r="AZ131" s="72"/>
      <c r="BA131" s="72"/>
      <c r="BB131" s="74"/>
      <c r="BC131" s="74"/>
      <c r="BD131" s="74"/>
      <c r="BE131" s="74"/>
      <c r="BF131" s="74"/>
      <c r="BG131" s="74"/>
      <c r="BH131" s="74"/>
      <c r="BI131" s="74"/>
    </row>
    <row r="132" spans="1:61" x14ac:dyDescent="0.35">
      <c r="A132" s="342" t="s">
        <v>2495</v>
      </c>
      <c r="B132" s="343">
        <v>11.200000000000001</v>
      </c>
      <c r="C132" s="343">
        <v>28</v>
      </c>
      <c r="D132" s="343" t="s">
        <v>2363</v>
      </c>
      <c r="E132" s="343" t="s">
        <v>8</v>
      </c>
      <c r="F132" s="343" t="s">
        <v>181</v>
      </c>
      <c r="G132" s="343">
        <v>10</v>
      </c>
      <c r="H132" s="344">
        <v>36100</v>
      </c>
      <c r="I132" s="344">
        <v>38000</v>
      </c>
      <c r="J132" s="344">
        <v>39300</v>
      </c>
      <c r="K132" s="344">
        <v>39700</v>
      </c>
      <c r="L132" s="344">
        <v>3223.2142857142853</v>
      </c>
      <c r="M132" s="344">
        <v>3392.8571428571427</v>
      </c>
      <c r="N132" s="344">
        <v>3508.9285714285711</v>
      </c>
      <c r="O132" s="344">
        <v>3544.6428571428569</v>
      </c>
      <c r="P132" s="343" t="s">
        <v>39</v>
      </c>
      <c r="Q132" s="344">
        <v>5</v>
      </c>
      <c r="R132" s="344" t="s">
        <v>685</v>
      </c>
      <c r="S132" s="345">
        <v>0.19700000000000001</v>
      </c>
      <c r="T132" s="343" t="s">
        <v>2362</v>
      </c>
      <c r="U132" s="343">
        <v>12</v>
      </c>
      <c r="V132" s="342">
        <v>2.024</v>
      </c>
      <c r="W132" s="342">
        <v>1.002</v>
      </c>
      <c r="X132" s="342">
        <v>3.5000000000000003E-2</v>
      </c>
      <c r="Y132" s="342">
        <f t="shared" si="2"/>
        <v>2.0280480000000001</v>
      </c>
      <c r="Z132" s="342" t="s">
        <v>198</v>
      </c>
      <c r="AA132" s="342" t="s">
        <v>170</v>
      </c>
      <c r="AB132" s="342">
        <v>22.5</v>
      </c>
      <c r="AC132" s="342" t="s">
        <v>218</v>
      </c>
      <c r="AD132" s="10"/>
      <c r="AE132" s="346">
        <f>IFERROR(VLOOKUP(E132,ppoz!$A$2:$B$42,2,0),0)</f>
        <v>3500</v>
      </c>
      <c r="AF132">
        <v>140</v>
      </c>
      <c r="AJ132" s="72"/>
      <c r="AK132" s="72"/>
      <c r="AL132" s="72"/>
      <c r="AM132" s="72"/>
      <c r="AN132" s="72"/>
      <c r="AO132" s="72"/>
      <c r="AP132" s="73"/>
      <c r="AQ132" s="73"/>
      <c r="AR132" s="73"/>
      <c r="AS132" s="73"/>
      <c r="AT132" s="73"/>
      <c r="AU132" s="73"/>
      <c r="AV132" s="72"/>
      <c r="AW132" s="73"/>
      <c r="AX132" s="73"/>
      <c r="AY132" s="72"/>
      <c r="AZ132" s="72"/>
      <c r="BA132" s="72"/>
      <c r="BB132" s="74"/>
      <c r="BC132" s="74"/>
      <c r="BD132" s="74"/>
      <c r="BE132" s="74"/>
      <c r="BF132" s="74"/>
      <c r="BG132" s="74"/>
      <c r="BH132" s="74"/>
      <c r="BI132" s="74"/>
    </row>
    <row r="133" spans="1:61" x14ac:dyDescent="0.35">
      <c r="A133" s="342" t="s">
        <v>2496</v>
      </c>
      <c r="B133" s="343">
        <v>11.600000000000001</v>
      </c>
      <c r="C133" s="343">
        <v>29</v>
      </c>
      <c r="D133" s="343" t="s">
        <v>2363</v>
      </c>
      <c r="E133" s="343" t="s">
        <v>8</v>
      </c>
      <c r="F133" s="343" t="s">
        <v>181</v>
      </c>
      <c r="G133" s="343">
        <v>10</v>
      </c>
      <c r="H133" s="344">
        <v>36800</v>
      </c>
      <c r="I133" s="344">
        <v>38700</v>
      </c>
      <c r="J133" s="344">
        <v>40300</v>
      </c>
      <c r="K133" s="344">
        <v>40400</v>
      </c>
      <c r="L133" s="344">
        <v>3172.4137931034479</v>
      </c>
      <c r="M133" s="344">
        <v>3336.2068965517237</v>
      </c>
      <c r="N133" s="344">
        <v>3474.1379310344823</v>
      </c>
      <c r="O133" s="344">
        <v>3482.7586206896549</v>
      </c>
      <c r="P133" s="343" t="s">
        <v>39</v>
      </c>
      <c r="Q133" s="344">
        <v>5</v>
      </c>
      <c r="R133" s="344" t="s">
        <v>685</v>
      </c>
      <c r="S133" s="345">
        <v>0.19700000000000001</v>
      </c>
      <c r="T133" s="343" t="s">
        <v>2362</v>
      </c>
      <c r="U133" s="343">
        <v>12</v>
      </c>
      <c r="V133" s="342">
        <v>2.024</v>
      </c>
      <c r="W133" s="342">
        <v>1.002</v>
      </c>
      <c r="X133" s="342">
        <v>3.5000000000000003E-2</v>
      </c>
      <c r="Y133" s="342">
        <f t="shared" si="2"/>
        <v>2.0280480000000001</v>
      </c>
      <c r="Z133" s="342" t="s">
        <v>198</v>
      </c>
      <c r="AA133" s="342" t="s">
        <v>170</v>
      </c>
      <c r="AB133" s="342">
        <v>22.5</v>
      </c>
      <c r="AC133" s="342" t="s">
        <v>218</v>
      </c>
      <c r="AD133" s="10"/>
      <c r="AE133" s="346">
        <f>IFERROR(VLOOKUP(E133,ppoz!$A$2:$B$42,2,0),0)</f>
        <v>3500</v>
      </c>
      <c r="AF133">
        <v>141</v>
      </c>
      <c r="AJ133" s="72"/>
      <c r="AK133" s="72"/>
      <c r="AL133" s="72"/>
      <c r="AM133" s="72"/>
      <c r="AN133" s="72"/>
      <c r="AO133" s="72"/>
      <c r="AP133" s="73"/>
      <c r="AQ133" s="73"/>
      <c r="AR133" s="73"/>
      <c r="AS133" s="73"/>
      <c r="AT133" s="73"/>
      <c r="AU133" s="73"/>
      <c r="AV133" s="72"/>
      <c r="AW133" s="73"/>
      <c r="AX133" s="73"/>
      <c r="AY133" s="72"/>
      <c r="AZ133" s="72"/>
      <c r="BA133" s="72"/>
      <c r="BB133" s="74"/>
      <c r="BC133" s="74"/>
      <c r="BD133" s="74"/>
      <c r="BE133" s="74"/>
      <c r="BF133" s="74"/>
      <c r="BG133" s="74"/>
      <c r="BH133" s="74"/>
      <c r="BI133" s="74"/>
    </row>
    <row r="134" spans="1:61" x14ac:dyDescent="0.35">
      <c r="A134" s="342" t="s">
        <v>2497</v>
      </c>
      <c r="B134" s="343">
        <v>12</v>
      </c>
      <c r="C134" s="343">
        <v>30</v>
      </c>
      <c r="D134" s="343" t="s">
        <v>2363</v>
      </c>
      <c r="E134" s="343" t="s">
        <v>8</v>
      </c>
      <c r="F134" s="343" t="s">
        <v>181</v>
      </c>
      <c r="G134" s="343">
        <v>10</v>
      </c>
      <c r="H134" s="344">
        <v>37700</v>
      </c>
      <c r="I134" s="344">
        <v>39500</v>
      </c>
      <c r="J134" s="344">
        <v>41300</v>
      </c>
      <c r="K134" s="344">
        <v>41200</v>
      </c>
      <c r="L134" s="344">
        <v>3141.6666666666665</v>
      </c>
      <c r="M134" s="344">
        <v>3291.6666666666665</v>
      </c>
      <c r="N134" s="344">
        <v>3441.6666666666665</v>
      </c>
      <c r="O134" s="344">
        <v>3433.3333333333335</v>
      </c>
      <c r="P134" s="343" t="s">
        <v>39</v>
      </c>
      <c r="Q134" s="344">
        <v>5</v>
      </c>
      <c r="R134" s="344" t="s">
        <v>685</v>
      </c>
      <c r="S134" s="345">
        <v>0.19700000000000001</v>
      </c>
      <c r="T134" s="343" t="s">
        <v>2362</v>
      </c>
      <c r="U134" s="343">
        <v>12</v>
      </c>
      <c r="V134" s="342">
        <v>2.024</v>
      </c>
      <c r="W134" s="342">
        <v>1.002</v>
      </c>
      <c r="X134" s="342">
        <v>3.5000000000000003E-2</v>
      </c>
      <c r="Y134" s="342">
        <f t="shared" si="2"/>
        <v>2.0280480000000001</v>
      </c>
      <c r="Z134" s="342" t="s">
        <v>198</v>
      </c>
      <c r="AA134" s="342" t="s">
        <v>170</v>
      </c>
      <c r="AB134" s="342">
        <v>22.5</v>
      </c>
      <c r="AC134" s="342" t="s">
        <v>218</v>
      </c>
      <c r="AD134" s="10"/>
      <c r="AE134" s="346">
        <f>IFERROR(VLOOKUP(E134,ppoz!$A$2:$B$42,2,0),0)</f>
        <v>3500</v>
      </c>
      <c r="AF134">
        <v>142</v>
      </c>
      <c r="AJ134" s="72"/>
      <c r="AK134" s="72"/>
      <c r="AL134" s="72"/>
      <c r="AM134" s="72"/>
      <c r="AN134" s="72"/>
      <c r="AO134" s="72"/>
      <c r="AP134" s="73"/>
      <c r="AQ134" s="73"/>
      <c r="AR134" s="73"/>
      <c r="AS134" s="73"/>
      <c r="AT134" s="73"/>
      <c r="AU134" s="73"/>
      <c r="AV134" s="72"/>
      <c r="AW134" s="73"/>
      <c r="AX134" s="73"/>
      <c r="AY134" s="72"/>
      <c r="AZ134" s="72"/>
      <c r="BA134" s="72"/>
      <c r="BB134" s="74"/>
      <c r="BC134" s="74"/>
      <c r="BD134" s="74"/>
      <c r="BE134" s="74"/>
      <c r="BF134" s="74"/>
      <c r="BG134" s="74"/>
      <c r="BH134" s="74"/>
      <c r="BI134" s="74"/>
    </row>
    <row r="135" spans="1:61" x14ac:dyDescent="0.35">
      <c r="A135" s="342" t="s">
        <v>2498</v>
      </c>
      <c r="B135" s="343">
        <v>12.4</v>
      </c>
      <c r="C135" s="343">
        <v>31</v>
      </c>
      <c r="D135" s="343" t="s">
        <v>2363</v>
      </c>
      <c r="E135" s="343" t="s">
        <v>8</v>
      </c>
      <c r="F135" s="343" t="s">
        <v>181</v>
      </c>
      <c r="G135" s="343">
        <v>10</v>
      </c>
      <c r="H135" s="344">
        <v>38700</v>
      </c>
      <c r="I135" s="344">
        <v>40700</v>
      </c>
      <c r="J135" s="344">
        <v>42300</v>
      </c>
      <c r="K135" s="344">
        <v>42400</v>
      </c>
      <c r="L135" s="344">
        <v>3120.9677419354839</v>
      </c>
      <c r="M135" s="344">
        <v>3282.2580645161288</v>
      </c>
      <c r="N135" s="344">
        <v>3411.2903225806449</v>
      </c>
      <c r="O135" s="344">
        <v>3419.3548387096771</v>
      </c>
      <c r="P135" s="343" t="s">
        <v>39</v>
      </c>
      <c r="Q135" s="344">
        <v>5</v>
      </c>
      <c r="R135" s="344" t="s">
        <v>685</v>
      </c>
      <c r="S135" s="345">
        <v>0.19700000000000001</v>
      </c>
      <c r="T135" s="343" t="s">
        <v>2362</v>
      </c>
      <c r="U135" s="343">
        <v>12</v>
      </c>
      <c r="V135" s="342">
        <v>2.024</v>
      </c>
      <c r="W135" s="342">
        <v>1.002</v>
      </c>
      <c r="X135" s="342">
        <v>3.5000000000000003E-2</v>
      </c>
      <c r="Y135" s="342">
        <f t="shared" si="2"/>
        <v>2.0280480000000001</v>
      </c>
      <c r="Z135" s="342" t="s">
        <v>198</v>
      </c>
      <c r="AA135" s="342" t="s">
        <v>170</v>
      </c>
      <c r="AB135" s="342">
        <v>22.5</v>
      </c>
      <c r="AC135" s="342" t="s">
        <v>218</v>
      </c>
      <c r="AD135" s="10"/>
      <c r="AE135" s="346">
        <f>IFERROR(VLOOKUP(E135,ppoz!$A$2:$B$42,2,0),0)</f>
        <v>3500</v>
      </c>
      <c r="AF135">
        <v>143</v>
      </c>
      <c r="AJ135" s="72"/>
      <c r="AK135" s="72"/>
      <c r="AL135" s="72"/>
      <c r="AM135" s="72"/>
      <c r="AN135" s="72"/>
      <c r="AO135" s="72"/>
      <c r="AP135" s="73"/>
      <c r="AQ135" s="73"/>
      <c r="AR135" s="73"/>
      <c r="AS135" s="73"/>
      <c r="AT135" s="73"/>
      <c r="AU135" s="73"/>
      <c r="AV135" s="72"/>
      <c r="AW135" s="73"/>
      <c r="AX135" s="73"/>
      <c r="AY135" s="72"/>
      <c r="AZ135" s="72"/>
      <c r="BA135" s="72"/>
      <c r="BB135" s="74"/>
      <c r="BC135" s="74"/>
      <c r="BD135" s="74"/>
      <c r="BE135" s="74"/>
      <c r="BF135" s="74"/>
      <c r="BG135" s="74"/>
      <c r="BH135" s="74"/>
      <c r="BI135" s="74"/>
    </row>
    <row r="136" spans="1:61" x14ac:dyDescent="0.35">
      <c r="A136" s="342" t="s">
        <v>2499</v>
      </c>
      <c r="B136" s="343">
        <v>12.8</v>
      </c>
      <c r="C136" s="343">
        <v>32</v>
      </c>
      <c r="D136" s="343" t="s">
        <v>2363</v>
      </c>
      <c r="E136" s="343" t="s">
        <v>183</v>
      </c>
      <c r="F136" s="343" t="s">
        <v>181</v>
      </c>
      <c r="G136" s="343">
        <v>12.5</v>
      </c>
      <c r="H136" s="344">
        <v>40000</v>
      </c>
      <c r="I136" s="344">
        <v>42000</v>
      </c>
      <c r="J136" s="344">
        <v>43600</v>
      </c>
      <c r="K136" s="344">
        <v>43800</v>
      </c>
      <c r="L136" s="344">
        <v>3125</v>
      </c>
      <c r="M136" s="344">
        <v>3281.25</v>
      </c>
      <c r="N136" s="344">
        <v>3406.25</v>
      </c>
      <c r="O136" s="344">
        <v>3421.875</v>
      </c>
      <c r="P136" s="343" t="s">
        <v>39</v>
      </c>
      <c r="Q136" s="344">
        <v>5</v>
      </c>
      <c r="R136" s="344" t="s">
        <v>685</v>
      </c>
      <c r="S136" s="345">
        <v>0.19700000000000001</v>
      </c>
      <c r="T136" s="343" t="s">
        <v>2362</v>
      </c>
      <c r="U136" s="343">
        <v>12</v>
      </c>
      <c r="V136" s="342">
        <v>2.024</v>
      </c>
      <c r="W136" s="342">
        <v>1.002</v>
      </c>
      <c r="X136" s="342">
        <v>3.5000000000000003E-2</v>
      </c>
      <c r="Y136" s="342">
        <f t="shared" si="2"/>
        <v>2.0280480000000001</v>
      </c>
      <c r="Z136" s="342" t="s">
        <v>198</v>
      </c>
      <c r="AA136" s="342" t="s">
        <v>170</v>
      </c>
      <c r="AB136" s="342">
        <v>22.5</v>
      </c>
      <c r="AC136" s="342" t="s">
        <v>218</v>
      </c>
      <c r="AD136" s="10"/>
      <c r="AE136" s="346">
        <f>IFERROR(VLOOKUP(E136,ppoz!$A$2:$B$42,2,0),0)</f>
        <v>3500</v>
      </c>
      <c r="AF136">
        <v>144</v>
      </c>
      <c r="AJ136" s="72"/>
      <c r="AK136" s="72"/>
      <c r="AL136" s="72"/>
      <c r="AM136" s="72"/>
      <c r="AN136" s="72"/>
      <c r="AO136" s="72"/>
      <c r="AP136" s="73"/>
      <c r="AQ136" s="73"/>
      <c r="AR136" s="73"/>
      <c r="AS136" s="73"/>
      <c r="AT136" s="73"/>
      <c r="AU136" s="73"/>
      <c r="AV136" s="72"/>
      <c r="AW136" s="73"/>
      <c r="AX136" s="73"/>
      <c r="AY136" s="72"/>
      <c r="AZ136" s="72"/>
      <c r="BA136" s="72"/>
      <c r="BB136" s="74"/>
      <c r="BC136" s="74"/>
      <c r="BD136" s="74"/>
      <c r="BE136" s="74"/>
      <c r="BF136" s="74"/>
      <c r="BG136" s="74"/>
      <c r="BH136" s="74"/>
      <c r="BI136" s="74"/>
    </row>
    <row r="137" spans="1:61" x14ac:dyDescent="0.35">
      <c r="A137" s="342" t="s">
        <v>2500</v>
      </c>
      <c r="B137" s="343">
        <v>13.200000000000001</v>
      </c>
      <c r="C137" s="343">
        <v>33</v>
      </c>
      <c r="D137" s="343" t="s">
        <v>2363</v>
      </c>
      <c r="E137" s="343" t="s">
        <v>183</v>
      </c>
      <c r="F137" s="343" t="s">
        <v>181</v>
      </c>
      <c r="G137" s="343">
        <v>12.5</v>
      </c>
      <c r="H137" s="344">
        <v>41100</v>
      </c>
      <c r="I137" s="344">
        <v>43000</v>
      </c>
      <c r="J137" s="344">
        <v>44600</v>
      </c>
      <c r="K137" s="344">
        <v>44800</v>
      </c>
      <c r="L137" s="344">
        <v>3113.6363636363635</v>
      </c>
      <c r="M137" s="344">
        <v>3257.5757575757575</v>
      </c>
      <c r="N137" s="344">
        <v>3378.7878787878785</v>
      </c>
      <c r="O137" s="344">
        <v>3393.9393939393935</v>
      </c>
      <c r="P137" s="343" t="s">
        <v>39</v>
      </c>
      <c r="Q137" s="344">
        <v>5</v>
      </c>
      <c r="R137" s="344" t="s">
        <v>685</v>
      </c>
      <c r="S137" s="345">
        <v>0.19700000000000001</v>
      </c>
      <c r="T137" s="343" t="s">
        <v>2362</v>
      </c>
      <c r="U137" s="343">
        <v>12</v>
      </c>
      <c r="V137" s="342">
        <v>2.024</v>
      </c>
      <c r="W137" s="342">
        <v>1.002</v>
      </c>
      <c r="X137" s="342">
        <v>3.5000000000000003E-2</v>
      </c>
      <c r="Y137" s="342">
        <f t="shared" si="2"/>
        <v>2.0280480000000001</v>
      </c>
      <c r="Z137" s="342" t="s">
        <v>198</v>
      </c>
      <c r="AA137" s="342" t="s">
        <v>170</v>
      </c>
      <c r="AB137" s="342">
        <v>22.5</v>
      </c>
      <c r="AC137" s="342" t="s">
        <v>218</v>
      </c>
      <c r="AD137" s="10"/>
      <c r="AE137" s="346">
        <f>IFERROR(VLOOKUP(E137,ppoz!$A$2:$B$42,2,0),0)</f>
        <v>3500</v>
      </c>
      <c r="AF137">
        <v>145</v>
      </c>
      <c r="AJ137" s="72"/>
      <c r="AK137" s="72"/>
      <c r="AL137" s="72"/>
      <c r="AM137" s="72"/>
      <c r="AN137" s="72"/>
      <c r="AO137" s="72"/>
      <c r="AP137" s="73"/>
      <c r="AQ137" s="73"/>
      <c r="AR137" s="73"/>
      <c r="AS137" s="73"/>
      <c r="AT137" s="73"/>
      <c r="AU137" s="73"/>
      <c r="AV137" s="72"/>
      <c r="AW137" s="73"/>
      <c r="AX137" s="73"/>
      <c r="AY137" s="72"/>
      <c r="AZ137" s="72"/>
      <c r="BA137" s="72"/>
      <c r="BB137" s="74"/>
      <c r="BC137" s="74"/>
      <c r="BD137" s="74"/>
      <c r="BE137" s="74"/>
      <c r="BF137" s="74"/>
      <c r="BG137" s="74"/>
      <c r="BH137" s="74"/>
      <c r="BI137" s="74"/>
    </row>
    <row r="138" spans="1:61" x14ac:dyDescent="0.35">
      <c r="A138" s="342" t="s">
        <v>2501</v>
      </c>
      <c r="B138" s="343">
        <v>13.600000000000001</v>
      </c>
      <c r="C138" s="343">
        <v>34</v>
      </c>
      <c r="D138" s="343" t="s">
        <v>2363</v>
      </c>
      <c r="E138" s="343" t="s">
        <v>183</v>
      </c>
      <c r="F138" s="343" t="s">
        <v>181</v>
      </c>
      <c r="G138" s="343">
        <v>12.5</v>
      </c>
      <c r="H138" s="344">
        <v>41700</v>
      </c>
      <c r="I138" s="344">
        <v>43800</v>
      </c>
      <c r="J138" s="344">
        <v>45200</v>
      </c>
      <c r="K138" s="344">
        <v>45600</v>
      </c>
      <c r="L138" s="344">
        <v>3066.1764705882351</v>
      </c>
      <c r="M138" s="344">
        <v>3220.5882352941171</v>
      </c>
      <c r="N138" s="344">
        <v>3323.5294117647054</v>
      </c>
      <c r="O138" s="344">
        <v>3352.9411764705878</v>
      </c>
      <c r="P138" s="343" t="s">
        <v>39</v>
      </c>
      <c r="Q138" s="344">
        <v>5</v>
      </c>
      <c r="R138" s="344" t="s">
        <v>685</v>
      </c>
      <c r="S138" s="345">
        <v>0.19700000000000001</v>
      </c>
      <c r="T138" s="343" t="s">
        <v>2362</v>
      </c>
      <c r="U138" s="343">
        <v>12</v>
      </c>
      <c r="V138" s="342">
        <v>2.024</v>
      </c>
      <c r="W138" s="342">
        <v>1.002</v>
      </c>
      <c r="X138" s="342">
        <v>3.5000000000000003E-2</v>
      </c>
      <c r="Y138" s="342">
        <f t="shared" si="2"/>
        <v>2.0280480000000001</v>
      </c>
      <c r="Z138" s="342" t="s">
        <v>198</v>
      </c>
      <c r="AA138" s="342" t="s">
        <v>170</v>
      </c>
      <c r="AB138" s="342">
        <v>22.5</v>
      </c>
      <c r="AC138" s="342" t="s">
        <v>218</v>
      </c>
      <c r="AD138" s="10"/>
      <c r="AE138" s="346">
        <f>IFERROR(VLOOKUP(E138,ppoz!$A$2:$B$42,2,0),0)</f>
        <v>3500</v>
      </c>
      <c r="AF138">
        <v>146</v>
      </c>
      <c r="AJ138" s="72"/>
      <c r="AK138" s="72"/>
      <c r="AL138" s="72"/>
      <c r="AM138" s="72"/>
      <c r="AN138" s="72"/>
      <c r="AO138" s="72"/>
      <c r="AP138" s="73"/>
      <c r="AQ138" s="73"/>
      <c r="AR138" s="73"/>
      <c r="AS138" s="73"/>
      <c r="AT138" s="73"/>
      <c r="AU138" s="73"/>
      <c r="AV138" s="72"/>
      <c r="AW138" s="73"/>
      <c r="AX138" s="73"/>
      <c r="AY138" s="72"/>
      <c r="AZ138" s="72"/>
      <c r="BA138" s="72"/>
      <c r="BB138" s="74"/>
      <c r="BC138" s="74"/>
      <c r="BD138" s="74"/>
      <c r="BE138" s="74"/>
      <c r="BF138" s="74"/>
      <c r="BG138" s="74"/>
      <c r="BH138" s="74"/>
      <c r="BI138" s="74"/>
    </row>
    <row r="139" spans="1:61" x14ac:dyDescent="0.35">
      <c r="A139" s="342" t="s">
        <v>2502</v>
      </c>
      <c r="B139" s="343">
        <v>14</v>
      </c>
      <c r="C139" s="343">
        <v>35</v>
      </c>
      <c r="D139" s="343" t="s">
        <v>2363</v>
      </c>
      <c r="E139" s="343" t="s">
        <v>183</v>
      </c>
      <c r="F139" s="343" t="s">
        <v>181</v>
      </c>
      <c r="G139" s="343">
        <v>12.5</v>
      </c>
      <c r="H139" s="344">
        <v>42400</v>
      </c>
      <c r="I139" s="344">
        <v>44600</v>
      </c>
      <c r="J139" s="344">
        <v>45900</v>
      </c>
      <c r="K139" s="344">
        <v>46900</v>
      </c>
      <c r="L139" s="344">
        <v>3028.5714285714284</v>
      </c>
      <c r="M139" s="344">
        <v>3185.7142857142858</v>
      </c>
      <c r="N139" s="344">
        <v>3278.5714285714284</v>
      </c>
      <c r="O139" s="344">
        <v>3350</v>
      </c>
      <c r="P139" s="343" t="s">
        <v>39</v>
      </c>
      <c r="Q139" s="344">
        <v>5</v>
      </c>
      <c r="R139" s="344" t="s">
        <v>685</v>
      </c>
      <c r="S139" s="345">
        <v>0.19700000000000001</v>
      </c>
      <c r="T139" s="343" t="s">
        <v>2362</v>
      </c>
      <c r="U139" s="343">
        <v>12</v>
      </c>
      <c r="V139" s="342">
        <v>2.024</v>
      </c>
      <c r="W139" s="342">
        <v>1.002</v>
      </c>
      <c r="X139" s="342">
        <v>3.5000000000000003E-2</v>
      </c>
      <c r="Y139" s="342">
        <f t="shared" si="2"/>
        <v>2.0280480000000001</v>
      </c>
      <c r="Z139" s="342" t="s">
        <v>198</v>
      </c>
      <c r="AA139" s="342" t="s">
        <v>170</v>
      </c>
      <c r="AB139" s="342">
        <v>22.5</v>
      </c>
      <c r="AC139" s="342" t="s">
        <v>218</v>
      </c>
      <c r="AD139" s="10"/>
      <c r="AE139" s="346">
        <f>IFERROR(VLOOKUP(E139,ppoz!$A$2:$B$42,2,0),0)</f>
        <v>3500</v>
      </c>
      <c r="AF139">
        <v>147</v>
      </c>
      <c r="AJ139" s="72"/>
      <c r="AK139" s="72"/>
      <c r="AL139" s="72"/>
      <c r="AM139" s="72"/>
      <c r="AN139" s="72"/>
      <c r="AO139" s="72"/>
      <c r="AP139" s="73"/>
      <c r="AQ139" s="73"/>
      <c r="AR139" s="73"/>
      <c r="AS139" s="73"/>
      <c r="AT139" s="73"/>
      <c r="AU139" s="73"/>
      <c r="AV139" s="72"/>
      <c r="AW139" s="73"/>
      <c r="AX139" s="73"/>
      <c r="AY139" s="72"/>
      <c r="AZ139" s="72"/>
      <c r="BA139" s="72"/>
      <c r="BB139" s="74"/>
      <c r="BC139" s="74"/>
      <c r="BD139" s="74"/>
      <c r="BE139" s="74"/>
      <c r="BF139" s="74"/>
      <c r="BG139" s="74"/>
      <c r="BH139" s="74"/>
      <c r="BI139" s="74"/>
    </row>
    <row r="140" spans="1:61" x14ac:dyDescent="0.35">
      <c r="A140" s="342" t="s">
        <v>2503</v>
      </c>
      <c r="B140" s="343">
        <v>14.4</v>
      </c>
      <c r="C140" s="343">
        <v>36</v>
      </c>
      <c r="D140" s="343" t="s">
        <v>2363</v>
      </c>
      <c r="E140" s="343" t="s">
        <v>183</v>
      </c>
      <c r="F140" s="343" t="s">
        <v>181</v>
      </c>
      <c r="G140" s="343">
        <v>12.5</v>
      </c>
      <c r="H140" s="344">
        <v>43500</v>
      </c>
      <c r="I140" s="344">
        <v>45900</v>
      </c>
      <c r="J140" s="344">
        <v>46900</v>
      </c>
      <c r="K140" s="344">
        <v>48200</v>
      </c>
      <c r="L140" s="344">
        <v>3020.8333333333335</v>
      </c>
      <c r="M140" s="344">
        <v>3187.5</v>
      </c>
      <c r="N140" s="344">
        <v>3256.9444444444443</v>
      </c>
      <c r="O140" s="344">
        <v>3347.2222222222222</v>
      </c>
      <c r="P140" s="343" t="s">
        <v>39</v>
      </c>
      <c r="Q140" s="344">
        <v>5</v>
      </c>
      <c r="R140" s="344" t="s">
        <v>685</v>
      </c>
      <c r="S140" s="345">
        <v>0.19700000000000001</v>
      </c>
      <c r="T140" s="343" t="s">
        <v>2362</v>
      </c>
      <c r="U140" s="343">
        <v>12</v>
      </c>
      <c r="V140" s="342">
        <v>2.024</v>
      </c>
      <c r="W140" s="342">
        <v>1.002</v>
      </c>
      <c r="X140" s="342">
        <v>3.5000000000000003E-2</v>
      </c>
      <c r="Y140" s="342">
        <f t="shared" si="2"/>
        <v>2.0280480000000001</v>
      </c>
      <c r="Z140" s="342" t="s">
        <v>198</v>
      </c>
      <c r="AA140" s="342" t="s">
        <v>170</v>
      </c>
      <c r="AB140" s="342">
        <v>22.5</v>
      </c>
      <c r="AC140" s="342" t="s">
        <v>218</v>
      </c>
      <c r="AD140" s="10"/>
      <c r="AE140" s="346">
        <f>IFERROR(VLOOKUP(E140,ppoz!$A$2:$B$42,2,0),0)</f>
        <v>3500</v>
      </c>
      <c r="AF140">
        <v>148</v>
      </c>
      <c r="AJ140" s="72"/>
      <c r="AK140" s="72"/>
      <c r="AL140" s="72"/>
      <c r="AM140" s="72"/>
      <c r="AN140" s="72"/>
      <c r="AO140" s="72"/>
      <c r="AP140" s="73"/>
      <c r="AQ140" s="73"/>
      <c r="AR140" s="73"/>
      <c r="AS140" s="73"/>
      <c r="AT140" s="73"/>
      <c r="AU140" s="73"/>
      <c r="AV140" s="72"/>
      <c r="AW140" s="73"/>
      <c r="AX140" s="73"/>
      <c r="AY140" s="72"/>
      <c r="AZ140" s="72"/>
      <c r="BA140" s="72"/>
      <c r="BB140" s="74"/>
      <c r="BC140" s="74"/>
      <c r="BD140" s="74"/>
      <c r="BE140" s="74"/>
      <c r="BF140" s="74"/>
      <c r="BG140" s="74"/>
      <c r="BH140" s="74"/>
      <c r="BI140" s="74"/>
    </row>
    <row r="141" spans="1:61" x14ac:dyDescent="0.35">
      <c r="A141" s="342" t="s">
        <v>2504</v>
      </c>
      <c r="B141" s="343">
        <v>14.8</v>
      </c>
      <c r="C141" s="343">
        <v>37</v>
      </c>
      <c r="D141" s="343" t="s">
        <v>2363</v>
      </c>
      <c r="E141" s="343" t="s">
        <v>183</v>
      </c>
      <c r="F141" s="343" t="s">
        <v>181</v>
      </c>
      <c r="G141" s="343">
        <v>12.5</v>
      </c>
      <c r="H141" s="344">
        <v>44300</v>
      </c>
      <c r="I141" s="344">
        <v>46800</v>
      </c>
      <c r="J141" s="344">
        <v>48400</v>
      </c>
      <c r="K141" s="344">
        <v>49100</v>
      </c>
      <c r="L141" s="344">
        <v>2993.2432432432429</v>
      </c>
      <c r="M141" s="344">
        <v>3162.1621621621621</v>
      </c>
      <c r="N141" s="344">
        <v>3270.27027027027</v>
      </c>
      <c r="O141" s="344">
        <v>3317.5675675675675</v>
      </c>
      <c r="P141" s="343" t="s">
        <v>39</v>
      </c>
      <c r="Q141" s="344">
        <v>5</v>
      </c>
      <c r="R141" s="344" t="s">
        <v>685</v>
      </c>
      <c r="S141" s="345">
        <v>0.19700000000000001</v>
      </c>
      <c r="T141" s="343" t="s">
        <v>2362</v>
      </c>
      <c r="U141" s="343">
        <v>12</v>
      </c>
      <c r="V141" s="342">
        <v>2.024</v>
      </c>
      <c r="W141" s="342">
        <v>1.002</v>
      </c>
      <c r="X141" s="342">
        <v>3.5000000000000003E-2</v>
      </c>
      <c r="Y141" s="342">
        <f t="shared" si="2"/>
        <v>2.0280480000000001</v>
      </c>
      <c r="Z141" s="342" t="s">
        <v>198</v>
      </c>
      <c r="AA141" s="342" t="s">
        <v>170</v>
      </c>
      <c r="AB141" s="342">
        <v>22.5</v>
      </c>
      <c r="AC141" s="342" t="s">
        <v>218</v>
      </c>
      <c r="AD141" s="10"/>
      <c r="AE141" s="346">
        <f>IFERROR(VLOOKUP(E141,ppoz!$A$2:$B$42,2,0),0)</f>
        <v>3500</v>
      </c>
      <c r="AF141">
        <v>149</v>
      </c>
      <c r="AJ141" s="72"/>
      <c r="AK141" s="72"/>
      <c r="AL141" s="72"/>
      <c r="AM141" s="72"/>
      <c r="AN141" s="72"/>
      <c r="AO141" s="72"/>
      <c r="AP141" s="73"/>
      <c r="AQ141" s="73"/>
      <c r="AR141" s="73"/>
      <c r="AS141" s="73"/>
      <c r="AT141" s="73"/>
      <c r="AU141" s="73"/>
      <c r="AV141" s="72"/>
      <c r="AW141" s="73"/>
      <c r="AX141" s="73"/>
      <c r="AY141" s="72"/>
      <c r="AZ141" s="72"/>
      <c r="BA141" s="72"/>
      <c r="BB141" s="74"/>
      <c r="BC141" s="74"/>
      <c r="BD141" s="74"/>
      <c r="BE141" s="74"/>
      <c r="BF141" s="74"/>
      <c r="BG141" s="74"/>
      <c r="BH141" s="74"/>
      <c r="BI141" s="74"/>
    </row>
    <row r="142" spans="1:61" x14ac:dyDescent="0.35">
      <c r="A142" s="342" t="s">
        <v>2505</v>
      </c>
      <c r="B142" s="343">
        <v>15.200000000000001</v>
      </c>
      <c r="C142" s="343">
        <v>38</v>
      </c>
      <c r="D142" s="343" t="s">
        <v>2363</v>
      </c>
      <c r="E142" s="343" t="s">
        <v>9</v>
      </c>
      <c r="F142" s="343" t="s">
        <v>181</v>
      </c>
      <c r="G142" s="343">
        <v>15</v>
      </c>
      <c r="H142" s="344">
        <v>46500</v>
      </c>
      <c r="I142" s="344">
        <v>48900</v>
      </c>
      <c r="J142" s="344">
        <v>50600</v>
      </c>
      <c r="K142" s="344">
        <v>51200</v>
      </c>
      <c r="L142" s="344">
        <v>3059.2105263157891</v>
      </c>
      <c r="M142" s="344">
        <v>3217.1052631578946</v>
      </c>
      <c r="N142" s="344">
        <v>3328.9473684210525</v>
      </c>
      <c r="O142" s="344">
        <v>3368.4210526315787</v>
      </c>
      <c r="P142" s="343" t="s">
        <v>39</v>
      </c>
      <c r="Q142" s="344">
        <v>5</v>
      </c>
      <c r="R142" s="344" t="s">
        <v>685</v>
      </c>
      <c r="S142" s="345">
        <v>0.19700000000000001</v>
      </c>
      <c r="T142" s="343" t="s">
        <v>2362</v>
      </c>
      <c r="U142" s="343">
        <v>12</v>
      </c>
      <c r="V142" s="342">
        <v>2.024</v>
      </c>
      <c r="W142" s="342">
        <v>1.002</v>
      </c>
      <c r="X142" s="342">
        <v>3.5000000000000003E-2</v>
      </c>
      <c r="Y142" s="342">
        <f t="shared" si="2"/>
        <v>2.0280480000000001</v>
      </c>
      <c r="Z142" s="342" t="s">
        <v>198</v>
      </c>
      <c r="AA142" s="342" t="s">
        <v>170</v>
      </c>
      <c r="AB142" s="342">
        <v>22.5</v>
      </c>
      <c r="AC142" s="342" t="s">
        <v>218</v>
      </c>
      <c r="AD142" s="10"/>
      <c r="AE142" s="346">
        <f>IFERROR(VLOOKUP(E142,ppoz!$A$2:$B$42,2,0),0)</f>
        <v>3500</v>
      </c>
      <c r="AF142">
        <v>150</v>
      </c>
      <c r="AJ142" s="72"/>
      <c r="AK142" s="72"/>
      <c r="AL142" s="72"/>
      <c r="AM142" s="72"/>
      <c r="AN142" s="72"/>
      <c r="AO142" s="72"/>
      <c r="AP142" s="73"/>
      <c r="AQ142" s="73"/>
      <c r="AR142" s="73"/>
      <c r="AS142" s="73"/>
      <c r="AT142" s="73"/>
      <c r="AU142" s="73"/>
      <c r="AV142" s="72"/>
      <c r="AW142" s="73"/>
      <c r="AX142" s="73"/>
      <c r="AY142" s="72"/>
      <c r="AZ142" s="72"/>
      <c r="BA142" s="72"/>
      <c r="BB142" s="74"/>
      <c r="BC142" s="74"/>
      <c r="BD142" s="74"/>
      <c r="BE142" s="74"/>
      <c r="BF142" s="74"/>
      <c r="BG142" s="74"/>
      <c r="BH142" s="74"/>
      <c r="BI142" s="74"/>
    </row>
    <row r="143" spans="1:61" x14ac:dyDescent="0.35">
      <c r="A143" s="342" t="s">
        <v>2506</v>
      </c>
      <c r="B143" s="343">
        <v>15.600000000000001</v>
      </c>
      <c r="C143" s="343">
        <v>39</v>
      </c>
      <c r="D143" s="343" t="s">
        <v>2363</v>
      </c>
      <c r="E143" s="343" t="s">
        <v>9</v>
      </c>
      <c r="F143" s="343" t="s">
        <v>181</v>
      </c>
      <c r="G143" s="343">
        <v>15</v>
      </c>
      <c r="H143" s="344">
        <v>47300</v>
      </c>
      <c r="I143" s="344">
        <v>49800</v>
      </c>
      <c r="J143" s="344">
        <v>51100</v>
      </c>
      <c r="K143" s="344">
        <v>52100</v>
      </c>
      <c r="L143" s="344">
        <v>3032.0512820512818</v>
      </c>
      <c r="M143" s="344">
        <v>3192.3076923076919</v>
      </c>
      <c r="N143" s="344">
        <v>3275.6410256410254</v>
      </c>
      <c r="O143" s="344">
        <v>3339.7435897435894</v>
      </c>
      <c r="P143" s="343" t="s">
        <v>39</v>
      </c>
      <c r="Q143" s="344">
        <v>5</v>
      </c>
      <c r="R143" s="344" t="s">
        <v>685</v>
      </c>
      <c r="S143" s="345">
        <v>0.19700000000000001</v>
      </c>
      <c r="T143" s="343" t="s">
        <v>2362</v>
      </c>
      <c r="U143" s="343">
        <v>12</v>
      </c>
      <c r="V143" s="342">
        <v>2.024</v>
      </c>
      <c r="W143" s="342">
        <v>1.002</v>
      </c>
      <c r="X143" s="342">
        <v>3.5000000000000003E-2</v>
      </c>
      <c r="Y143" s="342">
        <f t="shared" si="2"/>
        <v>2.0280480000000001</v>
      </c>
      <c r="Z143" s="342" t="s">
        <v>198</v>
      </c>
      <c r="AA143" s="342" t="s">
        <v>170</v>
      </c>
      <c r="AB143" s="342">
        <v>22.5</v>
      </c>
      <c r="AC143" s="342" t="s">
        <v>218</v>
      </c>
      <c r="AD143" s="10"/>
      <c r="AE143" s="346">
        <f>IFERROR(VLOOKUP(E143,ppoz!$A$2:$B$42,2,0),0)</f>
        <v>3500</v>
      </c>
      <c r="AF143">
        <v>151</v>
      </c>
      <c r="AJ143" s="72"/>
      <c r="AK143" s="72"/>
      <c r="AL143" s="72"/>
      <c r="AM143" s="72"/>
      <c r="AN143" s="72"/>
      <c r="AO143" s="72"/>
      <c r="AP143" s="73"/>
      <c r="AQ143" s="73"/>
      <c r="AR143" s="73"/>
      <c r="AS143" s="73"/>
      <c r="AT143" s="73"/>
      <c r="AU143" s="73"/>
      <c r="AV143" s="72"/>
      <c r="AW143" s="73"/>
      <c r="AX143" s="73"/>
      <c r="AY143" s="72"/>
      <c r="AZ143" s="72"/>
      <c r="BA143" s="72"/>
      <c r="BB143" s="74"/>
      <c r="BC143" s="74"/>
      <c r="BD143" s="74"/>
      <c r="BE143" s="74"/>
      <c r="BF143" s="74"/>
      <c r="BG143" s="74"/>
      <c r="BH143" s="74"/>
      <c r="BI143" s="74"/>
    </row>
    <row r="144" spans="1:61" x14ac:dyDescent="0.35">
      <c r="A144" s="342" t="s">
        <v>2507</v>
      </c>
      <c r="B144" s="343">
        <v>16</v>
      </c>
      <c r="C144" s="343">
        <v>40</v>
      </c>
      <c r="D144" s="343" t="s">
        <v>2363</v>
      </c>
      <c r="E144" s="343" t="s">
        <v>9</v>
      </c>
      <c r="F144" s="343" t="s">
        <v>181</v>
      </c>
      <c r="G144" s="343">
        <v>15</v>
      </c>
      <c r="H144" s="344">
        <v>47800</v>
      </c>
      <c r="I144" s="344">
        <v>50400</v>
      </c>
      <c r="J144" s="344">
        <v>51700</v>
      </c>
      <c r="K144" s="344">
        <v>52700</v>
      </c>
      <c r="L144" s="344">
        <v>2987.5</v>
      </c>
      <c r="M144" s="344">
        <v>3150</v>
      </c>
      <c r="N144" s="344">
        <v>3231.25</v>
      </c>
      <c r="O144" s="344">
        <v>3293.75</v>
      </c>
      <c r="P144" s="343" t="s">
        <v>39</v>
      </c>
      <c r="Q144" s="344">
        <v>5</v>
      </c>
      <c r="R144" s="344" t="s">
        <v>685</v>
      </c>
      <c r="S144" s="345">
        <v>0.19700000000000001</v>
      </c>
      <c r="T144" s="343" t="s">
        <v>2362</v>
      </c>
      <c r="U144" s="343">
        <v>12</v>
      </c>
      <c r="V144" s="342">
        <v>2.024</v>
      </c>
      <c r="W144" s="342">
        <v>1.002</v>
      </c>
      <c r="X144" s="342">
        <v>3.5000000000000003E-2</v>
      </c>
      <c r="Y144" s="342">
        <f t="shared" si="2"/>
        <v>2.0280480000000001</v>
      </c>
      <c r="Z144" s="342" t="s">
        <v>198</v>
      </c>
      <c r="AA144" s="342" t="s">
        <v>170</v>
      </c>
      <c r="AB144" s="342">
        <v>22.5</v>
      </c>
      <c r="AC144" s="342" t="s">
        <v>218</v>
      </c>
      <c r="AD144" s="10"/>
      <c r="AE144" s="346">
        <f>IFERROR(VLOOKUP(E144,ppoz!$A$2:$B$42,2,0),0)</f>
        <v>3500</v>
      </c>
      <c r="AF144">
        <v>152</v>
      </c>
      <c r="AJ144" s="72"/>
      <c r="AK144" s="72"/>
      <c r="AL144" s="72"/>
      <c r="AM144" s="72"/>
      <c r="AN144" s="72"/>
      <c r="AO144" s="72"/>
      <c r="AP144" s="73"/>
      <c r="AQ144" s="73"/>
      <c r="AR144" s="73"/>
      <c r="AS144" s="73"/>
      <c r="AT144" s="73"/>
      <c r="AU144" s="73"/>
      <c r="AV144" s="72"/>
      <c r="AW144" s="73"/>
      <c r="AX144" s="73"/>
      <c r="AY144" s="72"/>
      <c r="AZ144" s="72"/>
      <c r="BA144" s="72"/>
      <c r="BB144" s="74"/>
      <c r="BC144" s="74"/>
      <c r="BD144" s="74"/>
      <c r="BE144" s="74"/>
      <c r="BF144" s="74"/>
      <c r="BG144" s="74"/>
      <c r="BH144" s="74"/>
      <c r="BI144" s="74"/>
    </row>
    <row r="145" spans="1:61" x14ac:dyDescent="0.35">
      <c r="A145" s="342" t="s">
        <v>2508</v>
      </c>
      <c r="B145" s="343">
        <v>16.400000000000002</v>
      </c>
      <c r="C145" s="343">
        <v>41</v>
      </c>
      <c r="D145" s="343" t="s">
        <v>2363</v>
      </c>
      <c r="E145" s="343" t="s">
        <v>9</v>
      </c>
      <c r="F145" s="343" t="s">
        <v>181</v>
      </c>
      <c r="G145" s="343">
        <v>15</v>
      </c>
      <c r="H145" s="344">
        <v>48900</v>
      </c>
      <c r="I145" s="344">
        <v>51400</v>
      </c>
      <c r="J145" s="344">
        <v>52800</v>
      </c>
      <c r="K145" s="344">
        <v>53700</v>
      </c>
      <c r="L145" s="344">
        <v>2981.7073170731705</v>
      </c>
      <c r="M145" s="344">
        <v>3134.146341463414</v>
      </c>
      <c r="N145" s="344">
        <v>3219.5121951219508</v>
      </c>
      <c r="O145" s="344">
        <v>3274.3902439024387</v>
      </c>
      <c r="P145" s="343" t="s">
        <v>39</v>
      </c>
      <c r="Q145" s="344">
        <v>5</v>
      </c>
      <c r="R145" s="344" t="s">
        <v>685</v>
      </c>
      <c r="S145" s="345">
        <v>0.19700000000000001</v>
      </c>
      <c r="T145" s="343" t="s">
        <v>2362</v>
      </c>
      <c r="U145" s="343">
        <v>12</v>
      </c>
      <c r="V145" s="342">
        <v>2.024</v>
      </c>
      <c r="W145" s="342">
        <v>1.002</v>
      </c>
      <c r="X145" s="342">
        <v>3.5000000000000003E-2</v>
      </c>
      <c r="Y145" s="342">
        <f t="shared" si="2"/>
        <v>2.0280480000000001</v>
      </c>
      <c r="Z145" s="342" t="s">
        <v>198</v>
      </c>
      <c r="AA145" s="342" t="s">
        <v>170</v>
      </c>
      <c r="AB145" s="342">
        <v>22.5</v>
      </c>
      <c r="AC145" s="342" t="s">
        <v>218</v>
      </c>
      <c r="AD145" s="10"/>
      <c r="AE145" s="346">
        <f>IFERROR(VLOOKUP(E145,ppoz!$A$2:$B$42,2,0),0)</f>
        <v>3500</v>
      </c>
      <c r="AF145">
        <v>153</v>
      </c>
      <c r="AJ145" s="72"/>
      <c r="AK145" s="72"/>
      <c r="AL145" s="72"/>
      <c r="AM145" s="72"/>
      <c r="AN145" s="72"/>
      <c r="AO145" s="72"/>
      <c r="AP145" s="73"/>
      <c r="AQ145" s="73"/>
      <c r="AR145" s="73"/>
      <c r="AS145" s="73"/>
      <c r="AT145" s="73"/>
      <c r="AU145" s="73"/>
      <c r="AV145" s="72"/>
      <c r="AW145" s="73"/>
      <c r="AX145" s="73"/>
      <c r="AY145" s="72"/>
      <c r="AZ145" s="72"/>
      <c r="BA145" s="72"/>
      <c r="BB145" s="74"/>
      <c r="BC145" s="74"/>
      <c r="BD145" s="74"/>
      <c r="BE145" s="74"/>
      <c r="BF145" s="74"/>
      <c r="BG145" s="74"/>
      <c r="BH145" s="74"/>
      <c r="BI145" s="74"/>
    </row>
    <row r="146" spans="1:61" x14ac:dyDescent="0.35">
      <c r="A146" s="342" t="s">
        <v>2509</v>
      </c>
      <c r="B146" s="343">
        <v>16.8</v>
      </c>
      <c r="C146" s="343">
        <v>42</v>
      </c>
      <c r="D146" s="343" t="s">
        <v>2363</v>
      </c>
      <c r="E146" s="343" t="s">
        <v>9</v>
      </c>
      <c r="F146" s="343" t="s">
        <v>181</v>
      </c>
      <c r="G146" s="343">
        <v>15</v>
      </c>
      <c r="H146" s="344">
        <v>49500</v>
      </c>
      <c r="I146" s="344">
        <v>51900</v>
      </c>
      <c r="J146" s="344">
        <v>53900</v>
      </c>
      <c r="K146" s="344">
        <v>54200</v>
      </c>
      <c r="L146" s="344">
        <v>2946.4285714285711</v>
      </c>
      <c r="M146" s="344">
        <v>3089.2857142857142</v>
      </c>
      <c r="N146" s="344">
        <v>3208.333333333333</v>
      </c>
      <c r="O146" s="344">
        <v>3226.1904761904761</v>
      </c>
      <c r="P146" s="343" t="s">
        <v>39</v>
      </c>
      <c r="Q146" s="344">
        <v>5</v>
      </c>
      <c r="R146" s="344" t="s">
        <v>685</v>
      </c>
      <c r="S146" s="345">
        <v>0.19700000000000001</v>
      </c>
      <c r="T146" s="343" t="s">
        <v>2362</v>
      </c>
      <c r="U146" s="343">
        <v>12</v>
      </c>
      <c r="V146" s="342">
        <v>2.024</v>
      </c>
      <c r="W146" s="342">
        <v>1.002</v>
      </c>
      <c r="X146" s="342">
        <v>3.5000000000000003E-2</v>
      </c>
      <c r="Y146" s="342">
        <f t="shared" si="2"/>
        <v>2.0280480000000001</v>
      </c>
      <c r="Z146" s="342" t="s">
        <v>198</v>
      </c>
      <c r="AA146" s="342" t="s">
        <v>170</v>
      </c>
      <c r="AB146" s="342">
        <v>22.5</v>
      </c>
      <c r="AC146" s="342" t="s">
        <v>218</v>
      </c>
      <c r="AD146" s="10"/>
      <c r="AE146" s="346">
        <f>IFERROR(VLOOKUP(E146,ppoz!$A$2:$B$42,2,0),0)</f>
        <v>3500</v>
      </c>
      <c r="AF146">
        <v>154</v>
      </c>
      <c r="AJ146" s="72"/>
      <c r="AK146" s="72"/>
      <c r="AL146" s="72"/>
      <c r="AM146" s="72"/>
      <c r="AN146" s="72"/>
      <c r="AO146" s="72"/>
      <c r="AP146" s="73"/>
      <c r="AQ146" s="73"/>
      <c r="AR146" s="73"/>
      <c r="AS146" s="73"/>
      <c r="AT146" s="73"/>
      <c r="AU146" s="73"/>
      <c r="AV146" s="72"/>
      <c r="AW146" s="73"/>
      <c r="AX146" s="73"/>
      <c r="AY146" s="72"/>
      <c r="AZ146" s="72"/>
      <c r="BA146" s="72"/>
      <c r="BB146" s="74"/>
      <c r="BC146" s="74"/>
      <c r="BD146" s="74"/>
      <c r="BE146" s="74"/>
      <c r="BF146" s="74"/>
      <c r="BG146" s="74"/>
      <c r="BH146" s="74"/>
      <c r="BI146" s="74"/>
    </row>
    <row r="147" spans="1:61" x14ac:dyDescent="0.35">
      <c r="A147" s="342" t="s">
        <v>2510</v>
      </c>
      <c r="B147" s="343">
        <v>17.2</v>
      </c>
      <c r="C147" s="343">
        <v>43</v>
      </c>
      <c r="D147" s="343" t="s">
        <v>2363</v>
      </c>
      <c r="E147" s="343" t="s">
        <v>9</v>
      </c>
      <c r="F147" s="343" t="s">
        <v>181</v>
      </c>
      <c r="G147" s="343">
        <v>15</v>
      </c>
      <c r="H147" s="344">
        <v>50700</v>
      </c>
      <c r="I147" s="344">
        <v>53600</v>
      </c>
      <c r="J147" s="344">
        <v>55900</v>
      </c>
      <c r="K147" s="344">
        <v>55900</v>
      </c>
      <c r="L147" s="344">
        <v>2947.6744186046512</v>
      </c>
      <c r="M147" s="344">
        <v>3116.2790697674418</v>
      </c>
      <c r="N147" s="344">
        <v>3250</v>
      </c>
      <c r="O147" s="344">
        <v>3250</v>
      </c>
      <c r="P147" s="343" t="s">
        <v>39</v>
      </c>
      <c r="Q147" s="344">
        <v>5</v>
      </c>
      <c r="R147" s="344" t="s">
        <v>685</v>
      </c>
      <c r="S147" s="345">
        <v>0.19700000000000001</v>
      </c>
      <c r="T147" s="343" t="s">
        <v>2362</v>
      </c>
      <c r="U147" s="343">
        <v>12</v>
      </c>
      <c r="V147" s="342">
        <v>2.024</v>
      </c>
      <c r="W147" s="342">
        <v>1.002</v>
      </c>
      <c r="X147" s="342">
        <v>3.5000000000000003E-2</v>
      </c>
      <c r="Y147" s="342">
        <f t="shared" si="2"/>
        <v>2.0280480000000001</v>
      </c>
      <c r="Z147" s="342" t="s">
        <v>198</v>
      </c>
      <c r="AA147" s="342" t="s">
        <v>170</v>
      </c>
      <c r="AB147" s="342">
        <v>22.5</v>
      </c>
      <c r="AC147" s="342" t="s">
        <v>218</v>
      </c>
      <c r="AD147" s="10"/>
      <c r="AE147" s="346">
        <f>IFERROR(VLOOKUP(E147,ppoz!$A$2:$B$42,2,0),0)</f>
        <v>3500</v>
      </c>
      <c r="AF147">
        <v>155</v>
      </c>
      <c r="AJ147" s="72"/>
      <c r="AK147" s="72"/>
      <c r="AL147" s="72"/>
      <c r="AM147" s="72"/>
      <c r="AN147" s="72"/>
      <c r="AO147" s="72"/>
      <c r="AP147" s="73"/>
      <c r="AQ147" s="73"/>
      <c r="AR147" s="73"/>
      <c r="AS147" s="73"/>
      <c r="AT147" s="73"/>
      <c r="AU147" s="73"/>
      <c r="AV147" s="72"/>
      <c r="AW147" s="73"/>
      <c r="AX147" s="73"/>
      <c r="AY147" s="72"/>
      <c r="AZ147" s="72"/>
      <c r="BA147" s="72"/>
      <c r="BB147" s="74"/>
      <c r="BC147" s="74"/>
      <c r="BD147" s="74"/>
      <c r="BE147" s="74"/>
      <c r="BF147" s="74"/>
      <c r="BG147" s="74"/>
      <c r="BH147" s="74"/>
      <c r="BI147" s="74"/>
    </row>
    <row r="148" spans="1:61" x14ac:dyDescent="0.35">
      <c r="A148" s="342" t="s">
        <v>2511</v>
      </c>
      <c r="B148" s="343">
        <v>17.600000000000001</v>
      </c>
      <c r="C148" s="343">
        <v>44</v>
      </c>
      <c r="D148" s="343" t="s">
        <v>2363</v>
      </c>
      <c r="E148" s="343" t="s">
        <v>10</v>
      </c>
      <c r="F148" s="343" t="s">
        <v>181</v>
      </c>
      <c r="G148" s="343">
        <v>17.5</v>
      </c>
      <c r="H148" s="344">
        <v>51900</v>
      </c>
      <c r="I148" s="344">
        <v>54800</v>
      </c>
      <c r="J148" s="344">
        <v>57500</v>
      </c>
      <c r="K148" s="344">
        <v>57100</v>
      </c>
      <c r="L148" s="344">
        <v>2948.863636363636</v>
      </c>
      <c r="M148" s="344">
        <v>3113.6363636363635</v>
      </c>
      <c r="N148" s="344">
        <v>3267.0454545454545</v>
      </c>
      <c r="O148" s="344">
        <v>3244.3181818181815</v>
      </c>
      <c r="P148" s="343" t="s">
        <v>39</v>
      </c>
      <c r="Q148" s="344">
        <v>5</v>
      </c>
      <c r="R148" s="344" t="s">
        <v>685</v>
      </c>
      <c r="S148" s="345">
        <v>0.19700000000000001</v>
      </c>
      <c r="T148" s="343" t="s">
        <v>2362</v>
      </c>
      <c r="U148" s="343">
        <v>12</v>
      </c>
      <c r="V148" s="342">
        <v>2.024</v>
      </c>
      <c r="W148" s="342">
        <v>1.002</v>
      </c>
      <c r="X148" s="342">
        <v>3.5000000000000003E-2</v>
      </c>
      <c r="Y148" s="342">
        <f t="shared" si="2"/>
        <v>2.0280480000000001</v>
      </c>
      <c r="Z148" s="342" t="s">
        <v>198</v>
      </c>
      <c r="AA148" s="342" t="s">
        <v>170</v>
      </c>
      <c r="AB148" s="342">
        <v>22.5</v>
      </c>
      <c r="AC148" s="342" t="s">
        <v>218</v>
      </c>
      <c r="AD148" s="10"/>
      <c r="AE148" s="346">
        <f>IFERROR(VLOOKUP(E148,ppoz!$A$2:$B$42,2,0),0)</f>
        <v>3500</v>
      </c>
      <c r="AF148">
        <v>156</v>
      </c>
      <c r="AJ148" s="72"/>
      <c r="AK148" s="72"/>
      <c r="AL148" s="72"/>
      <c r="AM148" s="72"/>
      <c r="AN148" s="72"/>
      <c r="AO148" s="72"/>
      <c r="AP148" s="73"/>
      <c r="AQ148" s="73"/>
      <c r="AR148" s="73"/>
      <c r="AS148" s="73"/>
      <c r="AT148" s="73"/>
      <c r="AU148" s="73"/>
      <c r="AV148" s="72"/>
      <c r="AW148" s="73"/>
      <c r="AX148" s="73"/>
      <c r="AY148" s="72"/>
      <c r="AZ148" s="72"/>
      <c r="BA148" s="72"/>
      <c r="BB148" s="74"/>
      <c r="BC148" s="74"/>
      <c r="BD148" s="74"/>
      <c r="BE148" s="74"/>
      <c r="BF148" s="74"/>
      <c r="BG148" s="74"/>
      <c r="BH148" s="74"/>
      <c r="BI148" s="74"/>
    </row>
    <row r="149" spans="1:61" x14ac:dyDescent="0.35">
      <c r="A149" s="342" t="s">
        <v>2512</v>
      </c>
      <c r="B149" s="343">
        <v>18</v>
      </c>
      <c r="C149" s="343">
        <v>45</v>
      </c>
      <c r="D149" s="343" t="s">
        <v>2363</v>
      </c>
      <c r="E149" s="343" t="s">
        <v>10</v>
      </c>
      <c r="F149" s="343" t="s">
        <v>181</v>
      </c>
      <c r="G149" s="343">
        <v>17.5</v>
      </c>
      <c r="H149" s="344">
        <v>52600</v>
      </c>
      <c r="I149" s="344">
        <v>55500</v>
      </c>
      <c r="J149" s="344">
        <v>58000</v>
      </c>
      <c r="K149" s="344">
        <v>58400</v>
      </c>
      <c r="L149" s="344">
        <v>2922.2222222222222</v>
      </c>
      <c r="M149" s="344">
        <v>3083.3333333333335</v>
      </c>
      <c r="N149" s="344">
        <v>3222.2222222222222</v>
      </c>
      <c r="O149" s="344">
        <v>3244.4444444444443</v>
      </c>
      <c r="P149" s="343" t="s">
        <v>39</v>
      </c>
      <c r="Q149" s="344">
        <v>5</v>
      </c>
      <c r="R149" s="344" t="s">
        <v>685</v>
      </c>
      <c r="S149" s="345">
        <v>0.19700000000000001</v>
      </c>
      <c r="T149" s="343" t="s">
        <v>2362</v>
      </c>
      <c r="U149" s="343">
        <v>12</v>
      </c>
      <c r="V149" s="342">
        <v>2.024</v>
      </c>
      <c r="W149" s="342">
        <v>1.002</v>
      </c>
      <c r="X149" s="342">
        <v>3.5000000000000003E-2</v>
      </c>
      <c r="Y149" s="342">
        <f t="shared" si="2"/>
        <v>2.0280480000000001</v>
      </c>
      <c r="Z149" s="342" t="s">
        <v>198</v>
      </c>
      <c r="AA149" s="342" t="s">
        <v>170</v>
      </c>
      <c r="AB149" s="342">
        <v>22.5</v>
      </c>
      <c r="AC149" s="342" t="s">
        <v>218</v>
      </c>
      <c r="AD149" s="10"/>
      <c r="AE149" s="346">
        <f>IFERROR(VLOOKUP(E149,ppoz!$A$2:$B$42,2,0),0)</f>
        <v>3500</v>
      </c>
      <c r="AF149">
        <v>157</v>
      </c>
      <c r="AJ149" s="72"/>
      <c r="AK149" s="72"/>
      <c r="AL149" s="72"/>
      <c r="AM149" s="72"/>
      <c r="AN149" s="72"/>
      <c r="AO149" s="72"/>
      <c r="AP149" s="73"/>
      <c r="AQ149" s="73"/>
      <c r="AR149" s="73"/>
      <c r="AS149" s="73"/>
      <c r="AT149" s="73"/>
      <c r="AU149" s="73"/>
      <c r="AV149" s="72"/>
      <c r="AW149" s="73"/>
      <c r="AX149" s="73"/>
      <c r="AY149" s="72"/>
      <c r="AZ149" s="72"/>
      <c r="BA149" s="72"/>
      <c r="BB149" s="74"/>
      <c r="BC149" s="74"/>
      <c r="BD149" s="74"/>
      <c r="BE149" s="74"/>
      <c r="BF149" s="74"/>
      <c r="BG149" s="74"/>
      <c r="BH149" s="74"/>
      <c r="BI149" s="74"/>
    </row>
    <row r="150" spans="1:61" x14ac:dyDescent="0.35">
      <c r="A150" s="342" t="s">
        <v>2513</v>
      </c>
      <c r="B150" s="343">
        <v>18.400000000000002</v>
      </c>
      <c r="C150" s="343">
        <v>46</v>
      </c>
      <c r="D150" s="343" t="s">
        <v>2363</v>
      </c>
      <c r="E150" s="343" t="s">
        <v>10</v>
      </c>
      <c r="F150" s="343" t="s">
        <v>181</v>
      </c>
      <c r="G150" s="343">
        <v>17.5</v>
      </c>
      <c r="H150" s="344">
        <v>53800</v>
      </c>
      <c r="I150" s="344">
        <v>56500</v>
      </c>
      <c r="J150" s="344">
        <v>59000</v>
      </c>
      <c r="K150" s="344">
        <v>59400</v>
      </c>
      <c r="L150" s="344">
        <v>2923.9130434782605</v>
      </c>
      <c r="M150" s="344">
        <v>3070.652173913043</v>
      </c>
      <c r="N150" s="344">
        <v>3206.5217391304345</v>
      </c>
      <c r="O150" s="344">
        <v>3228.260869565217</v>
      </c>
      <c r="P150" s="343" t="s">
        <v>39</v>
      </c>
      <c r="Q150" s="344">
        <v>5</v>
      </c>
      <c r="R150" s="344" t="s">
        <v>685</v>
      </c>
      <c r="S150" s="345">
        <v>0.19700000000000001</v>
      </c>
      <c r="T150" s="343" t="s">
        <v>2362</v>
      </c>
      <c r="U150" s="343">
        <v>12</v>
      </c>
      <c r="V150" s="342">
        <v>2.024</v>
      </c>
      <c r="W150" s="342">
        <v>1.002</v>
      </c>
      <c r="X150" s="342">
        <v>3.5000000000000003E-2</v>
      </c>
      <c r="Y150" s="342">
        <f t="shared" si="2"/>
        <v>2.0280480000000001</v>
      </c>
      <c r="Z150" s="342" t="s">
        <v>198</v>
      </c>
      <c r="AA150" s="342" t="s">
        <v>170</v>
      </c>
      <c r="AB150" s="342">
        <v>22.5</v>
      </c>
      <c r="AC150" s="342" t="s">
        <v>218</v>
      </c>
      <c r="AD150" s="10"/>
      <c r="AE150" s="346">
        <f>IFERROR(VLOOKUP(E150,ppoz!$A$2:$B$42,2,0),0)</f>
        <v>3500</v>
      </c>
      <c r="AF150">
        <v>158</v>
      </c>
      <c r="AJ150" s="72"/>
      <c r="AK150" s="72"/>
      <c r="AL150" s="72"/>
      <c r="AM150" s="72"/>
      <c r="AN150" s="72"/>
      <c r="AO150" s="72"/>
      <c r="AP150" s="73"/>
      <c r="AQ150" s="73"/>
      <c r="AR150" s="73"/>
      <c r="AS150" s="73"/>
      <c r="AT150" s="73"/>
      <c r="AU150" s="73"/>
      <c r="AV150" s="72"/>
      <c r="AW150" s="73"/>
      <c r="AX150" s="73"/>
      <c r="AY150" s="72"/>
      <c r="AZ150" s="72"/>
      <c r="BA150" s="72"/>
      <c r="BB150" s="74"/>
      <c r="BC150" s="74"/>
      <c r="BD150" s="74"/>
      <c r="BE150" s="74"/>
      <c r="BF150" s="74"/>
      <c r="BG150" s="74"/>
      <c r="BH150" s="74"/>
      <c r="BI150" s="74"/>
    </row>
    <row r="151" spans="1:61" x14ac:dyDescent="0.35">
      <c r="A151" s="342" t="s">
        <v>2514</v>
      </c>
      <c r="B151" s="343">
        <v>18.8</v>
      </c>
      <c r="C151" s="343">
        <v>47</v>
      </c>
      <c r="D151" s="343" t="s">
        <v>2363</v>
      </c>
      <c r="E151" s="343" t="s">
        <v>10</v>
      </c>
      <c r="F151" s="343" t="s">
        <v>181</v>
      </c>
      <c r="G151" s="343">
        <v>17.5</v>
      </c>
      <c r="H151" s="344">
        <v>55400</v>
      </c>
      <c r="I151" s="344">
        <v>58000</v>
      </c>
      <c r="J151" s="344">
        <v>61100</v>
      </c>
      <c r="K151" s="344">
        <v>60900</v>
      </c>
      <c r="L151" s="344">
        <v>2946.8085106382978</v>
      </c>
      <c r="M151" s="344">
        <v>3085.1063829787231</v>
      </c>
      <c r="N151" s="344">
        <v>3250</v>
      </c>
      <c r="O151" s="344">
        <v>3239.3617021276596</v>
      </c>
      <c r="P151" s="343" t="s">
        <v>39</v>
      </c>
      <c r="Q151" s="344">
        <v>5</v>
      </c>
      <c r="R151" s="344" t="s">
        <v>685</v>
      </c>
      <c r="S151" s="345">
        <v>0.19700000000000001</v>
      </c>
      <c r="T151" s="343" t="s">
        <v>2362</v>
      </c>
      <c r="U151" s="343">
        <v>12</v>
      </c>
      <c r="V151" s="342">
        <v>2.024</v>
      </c>
      <c r="W151" s="342">
        <v>1.002</v>
      </c>
      <c r="X151" s="342">
        <v>3.5000000000000003E-2</v>
      </c>
      <c r="Y151" s="342">
        <f t="shared" si="2"/>
        <v>2.0280480000000001</v>
      </c>
      <c r="Z151" s="342" t="s">
        <v>198</v>
      </c>
      <c r="AA151" s="342" t="s">
        <v>170</v>
      </c>
      <c r="AB151" s="342">
        <v>22.5</v>
      </c>
      <c r="AC151" s="342" t="s">
        <v>218</v>
      </c>
      <c r="AD151" s="10"/>
      <c r="AE151" s="346">
        <f>IFERROR(VLOOKUP(E151,ppoz!$A$2:$B$42,2,0),0)</f>
        <v>3500</v>
      </c>
      <c r="AF151">
        <v>159</v>
      </c>
      <c r="AJ151" s="72"/>
      <c r="AK151" s="72"/>
      <c r="AL151" s="72"/>
      <c r="AM151" s="72"/>
      <c r="AN151" s="72"/>
      <c r="AO151" s="72"/>
      <c r="AP151" s="73"/>
      <c r="AQ151" s="73"/>
      <c r="AR151" s="73"/>
      <c r="AS151" s="73"/>
      <c r="AT151" s="73"/>
      <c r="AU151" s="73"/>
      <c r="AV151" s="72"/>
      <c r="AW151" s="73"/>
      <c r="AX151" s="73"/>
      <c r="AY151" s="72"/>
      <c r="AZ151" s="72"/>
      <c r="BA151" s="72"/>
      <c r="BB151" s="74"/>
      <c r="BC151" s="74"/>
      <c r="BD151" s="74"/>
      <c r="BE151" s="74"/>
      <c r="BF151" s="74"/>
      <c r="BG151" s="74"/>
      <c r="BH151" s="74"/>
      <c r="BI151" s="74"/>
    </row>
    <row r="152" spans="1:61" x14ac:dyDescent="0.35">
      <c r="A152" s="342" t="s">
        <v>2515</v>
      </c>
      <c r="B152" s="343">
        <v>19.200000000000003</v>
      </c>
      <c r="C152" s="343">
        <v>48</v>
      </c>
      <c r="D152" s="343" t="s">
        <v>2363</v>
      </c>
      <c r="E152" s="343" t="s">
        <v>10</v>
      </c>
      <c r="F152" s="343" t="s">
        <v>181</v>
      </c>
      <c r="G152" s="343">
        <v>17.5</v>
      </c>
      <c r="H152" s="344">
        <v>56300</v>
      </c>
      <c r="I152" s="344">
        <v>59000</v>
      </c>
      <c r="J152" s="344">
        <v>62100</v>
      </c>
      <c r="K152" s="344">
        <v>61900</v>
      </c>
      <c r="L152" s="344">
        <v>2932.2916666666661</v>
      </c>
      <c r="M152" s="344">
        <v>3072.9166666666661</v>
      </c>
      <c r="N152" s="344">
        <v>3234.3749999999995</v>
      </c>
      <c r="O152" s="344">
        <v>3223.958333333333</v>
      </c>
      <c r="P152" s="343" t="s">
        <v>39</v>
      </c>
      <c r="Q152" s="344">
        <v>5</v>
      </c>
      <c r="R152" s="344" t="s">
        <v>685</v>
      </c>
      <c r="S152" s="345">
        <v>0.19700000000000001</v>
      </c>
      <c r="T152" s="343" t="s">
        <v>2362</v>
      </c>
      <c r="U152" s="343">
        <v>12</v>
      </c>
      <c r="V152" s="342">
        <v>2.024</v>
      </c>
      <c r="W152" s="342">
        <v>1.002</v>
      </c>
      <c r="X152" s="342">
        <v>3.5000000000000003E-2</v>
      </c>
      <c r="Y152" s="342">
        <f t="shared" si="2"/>
        <v>2.0280480000000001</v>
      </c>
      <c r="Z152" s="342" t="s">
        <v>198</v>
      </c>
      <c r="AA152" s="342" t="s">
        <v>170</v>
      </c>
      <c r="AB152" s="342">
        <v>22.5</v>
      </c>
      <c r="AC152" s="342" t="s">
        <v>218</v>
      </c>
      <c r="AD152" s="10"/>
      <c r="AE152" s="346">
        <f>IFERROR(VLOOKUP(E152,ppoz!$A$2:$B$42,2,0),0)</f>
        <v>3500</v>
      </c>
      <c r="AF152">
        <v>160</v>
      </c>
      <c r="AJ152" s="72"/>
      <c r="AK152" s="72"/>
      <c r="AL152" s="72"/>
      <c r="AM152" s="72"/>
      <c r="AN152" s="72"/>
      <c r="AO152" s="72"/>
      <c r="AP152" s="73"/>
      <c r="AQ152" s="73"/>
      <c r="AR152" s="73"/>
      <c r="AS152" s="73"/>
      <c r="AT152" s="73"/>
      <c r="AU152" s="73"/>
      <c r="AV152" s="72"/>
      <c r="AW152" s="73"/>
      <c r="AX152" s="73"/>
      <c r="AY152" s="72"/>
      <c r="AZ152" s="72"/>
      <c r="BA152" s="72"/>
      <c r="BB152" s="74"/>
      <c r="BC152" s="74"/>
      <c r="BD152" s="74"/>
      <c r="BE152" s="74"/>
      <c r="BF152" s="74"/>
      <c r="BG152" s="74"/>
      <c r="BH152" s="74"/>
      <c r="BI152" s="74"/>
    </row>
    <row r="153" spans="1:61" x14ac:dyDescent="0.35">
      <c r="A153" s="342" t="s">
        <v>2516</v>
      </c>
      <c r="B153" s="343">
        <v>19.600000000000001</v>
      </c>
      <c r="C153" s="343">
        <v>49</v>
      </c>
      <c r="D153" s="343" t="s">
        <v>2363</v>
      </c>
      <c r="E153" s="343" t="s">
        <v>10</v>
      </c>
      <c r="F153" s="343" t="s">
        <v>181</v>
      </c>
      <c r="G153" s="343">
        <v>17.5</v>
      </c>
      <c r="H153" s="344">
        <v>57000</v>
      </c>
      <c r="I153" s="344">
        <v>59800</v>
      </c>
      <c r="J153" s="344">
        <v>62800</v>
      </c>
      <c r="K153" s="344">
        <v>62700</v>
      </c>
      <c r="L153" s="344">
        <v>2908.1632653061224</v>
      </c>
      <c r="M153" s="344">
        <v>3051.0204081632651</v>
      </c>
      <c r="N153" s="344">
        <v>3204.0816326530612</v>
      </c>
      <c r="O153" s="344">
        <v>3198.9795918367345</v>
      </c>
      <c r="P153" s="343" t="s">
        <v>39</v>
      </c>
      <c r="Q153" s="344">
        <v>5</v>
      </c>
      <c r="R153" s="344" t="s">
        <v>685</v>
      </c>
      <c r="S153" s="345">
        <v>0.19700000000000001</v>
      </c>
      <c r="T153" s="343" t="s">
        <v>2362</v>
      </c>
      <c r="U153" s="343">
        <v>12</v>
      </c>
      <c r="V153" s="342">
        <v>2.024</v>
      </c>
      <c r="W153" s="342">
        <v>1.002</v>
      </c>
      <c r="X153" s="342">
        <v>3.5000000000000003E-2</v>
      </c>
      <c r="Y153" s="342">
        <f t="shared" si="2"/>
        <v>2.0280480000000001</v>
      </c>
      <c r="Z153" s="342" t="s">
        <v>198</v>
      </c>
      <c r="AA153" s="342" t="s">
        <v>170</v>
      </c>
      <c r="AB153" s="342">
        <v>22.5</v>
      </c>
      <c r="AC153" s="342" t="s">
        <v>218</v>
      </c>
      <c r="AD153" s="10"/>
      <c r="AE153" s="346">
        <f>IFERROR(VLOOKUP(E153,ppoz!$A$2:$B$42,2,0),0)</f>
        <v>3500</v>
      </c>
      <c r="AF153">
        <v>161</v>
      </c>
      <c r="AJ153" s="72"/>
      <c r="AK153" s="72"/>
      <c r="AL153" s="72"/>
      <c r="AM153" s="72"/>
      <c r="AN153" s="72"/>
      <c r="AO153" s="72"/>
      <c r="AP153" s="73"/>
      <c r="AQ153" s="73"/>
      <c r="AR153" s="73"/>
      <c r="AS153" s="73"/>
      <c r="AT153" s="73"/>
      <c r="AU153" s="73"/>
      <c r="AV153" s="72"/>
      <c r="AW153" s="73"/>
      <c r="AX153" s="73"/>
      <c r="AY153" s="72"/>
      <c r="AZ153" s="72"/>
      <c r="BA153" s="72"/>
      <c r="BB153" s="74"/>
      <c r="BC153" s="74"/>
      <c r="BD153" s="74"/>
      <c r="BE153" s="74"/>
      <c r="BF153" s="74"/>
      <c r="BG153" s="74"/>
      <c r="BH153" s="74"/>
      <c r="BI153" s="74"/>
    </row>
    <row r="154" spans="1:61" x14ac:dyDescent="0.35">
      <c r="A154" s="342" t="s">
        <v>2517</v>
      </c>
      <c r="B154" s="343">
        <v>20</v>
      </c>
      <c r="C154" s="343">
        <v>50</v>
      </c>
      <c r="D154" s="343" t="s">
        <v>2363</v>
      </c>
      <c r="E154" s="343" t="s">
        <v>11</v>
      </c>
      <c r="F154" s="343" t="s">
        <v>181</v>
      </c>
      <c r="G154" s="343">
        <v>20</v>
      </c>
      <c r="H154" s="344">
        <v>58200</v>
      </c>
      <c r="I154" s="344">
        <v>61400</v>
      </c>
      <c r="J154" s="344">
        <v>63900</v>
      </c>
      <c r="K154" s="344">
        <v>64300</v>
      </c>
      <c r="L154" s="344">
        <v>2910</v>
      </c>
      <c r="M154" s="344">
        <v>3070</v>
      </c>
      <c r="N154" s="344">
        <v>3195</v>
      </c>
      <c r="O154" s="344">
        <v>3215</v>
      </c>
      <c r="P154" s="343" t="s">
        <v>39</v>
      </c>
      <c r="Q154" s="344">
        <v>5</v>
      </c>
      <c r="R154" s="344" t="s">
        <v>685</v>
      </c>
      <c r="S154" s="345">
        <v>0.19700000000000001</v>
      </c>
      <c r="T154" s="343" t="s">
        <v>2362</v>
      </c>
      <c r="U154" s="343">
        <v>12</v>
      </c>
      <c r="V154" s="342">
        <v>2.024</v>
      </c>
      <c r="W154" s="342">
        <v>1.002</v>
      </c>
      <c r="X154" s="342">
        <v>3.5000000000000003E-2</v>
      </c>
      <c r="Y154" s="342">
        <f t="shared" si="2"/>
        <v>2.0280480000000001</v>
      </c>
      <c r="Z154" s="342" t="s">
        <v>198</v>
      </c>
      <c r="AA154" s="342" t="s">
        <v>170</v>
      </c>
      <c r="AB154" s="342">
        <v>22.5</v>
      </c>
      <c r="AC154" s="342" t="s">
        <v>218</v>
      </c>
      <c r="AD154" s="10"/>
      <c r="AE154" s="346">
        <f>IFERROR(VLOOKUP(E154,ppoz!$A$2:$B$42,2,0),0)</f>
        <v>3500</v>
      </c>
      <c r="AF154">
        <v>178</v>
      </c>
      <c r="AJ154" s="72"/>
      <c r="AK154" s="72"/>
      <c r="AL154" s="72"/>
      <c r="AM154" s="72"/>
      <c r="AN154" s="72"/>
      <c r="AO154" s="72"/>
      <c r="AP154" s="73"/>
      <c r="AQ154" s="73"/>
      <c r="AR154" s="73"/>
      <c r="AS154" s="73"/>
      <c r="AT154" s="73"/>
      <c r="AU154" s="73"/>
      <c r="AV154" s="72"/>
      <c r="AW154" s="73"/>
      <c r="AX154" s="73"/>
      <c r="AY154" s="72"/>
      <c r="AZ154" s="72"/>
      <c r="BA154" s="72"/>
      <c r="BB154" s="74"/>
      <c r="BC154" s="74"/>
      <c r="BD154" s="74"/>
      <c r="BE154" s="74"/>
      <c r="BF154" s="74"/>
      <c r="BG154" s="74"/>
      <c r="BH154" s="74"/>
      <c r="BI154" s="74"/>
    </row>
    <row r="155" spans="1:61" x14ac:dyDescent="0.35">
      <c r="A155" s="342" t="s">
        <v>2518</v>
      </c>
      <c r="B155" s="343">
        <v>20.400000000000002</v>
      </c>
      <c r="C155" s="343">
        <v>51</v>
      </c>
      <c r="D155" s="343" t="s">
        <v>2363</v>
      </c>
      <c r="E155" s="343" t="s">
        <v>11</v>
      </c>
      <c r="F155" s="343" t="s">
        <v>181</v>
      </c>
      <c r="G155" s="343">
        <v>20</v>
      </c>
      <c r="H155" s="344">
        <v>58800</v>
      </c>
      <c r="I155" s="344">
        <v>62100</v>
      </c>
      <c r="J155" s="344">
        <v>64700</v>
      </c>
      <c r="K155" s="344">
        <v>65000</v>
      </c>
      <c r="L155" s="344">
        <v>2882.3529411764703</v>
      </c>
      <c r="M155" s="344">
        <v>3044.1176470588234</v>
      </c>
      <c r="N155" s="344">
        <v>3171.5686274509799</v>
      </c>
      <c r="O155" s="344">
        <v>3186.2745098039213</v>
      </c>
      <c r="P155" s="343" t="s">
        <v>39</v>
      </c>
      <c r="Q155" s="344">
        <v>5</v>
      </c>
      <c r="R155" s="344" t="s">
        <v>685</v>
      </c>
      <c r="S155" s="345">
        <v>0.19700000000000001</v>
      </c>
      <c r="T155" s="343" t="s">
        <v>2362</v>
      </c>
      <c r="U155" s="343">
        <v>12</v>
      </c>
      <c r="V155" s="342">
        <v>2.024</v>
      </c>
      <c r="W155" s="342">
        <v>1.002</v>
      </c>
      <c r="X155" s="342">
        <v>3.5000000000000003E-2</v>
      </c>
      <c r="Y155" s="342">
        <f t="shared" si="2"/>
        <v>2.0280480000000001</v>
      </c>
      <c r="Z155" s="342" t="s">
        <v>198</v>
      </c>
      <c r="AA155" s="342" t="s">
        <v>170</v>
      </c>
      <c r="AB155" s="342">
        <v>22.5</v>
      </c>
      <c r="AC155" s="342" t="s">
        <v>218</v>
      </c>
      <c r="AD155" s="10"/>
      <c r="AE155" s="346">
        <f>IFERROR(VLOOKUP(E155,ppoz!$A$2:$B$42,2,0),0)</f>
        <v>3500</v>
      </c>
      <c r="AJ155" s="72"/>
      <c r="AK155" s="72"/>
      <c r="AL155" s="72"/>
      <c r="AM155" s="72"/>
      <c r="AN155" s="72"/>
      <c r="AO155" s="72"/>
      <c r="AP155" s="73"/>
      <c r="AQ155" s="73"/>
      <c r="AR155" s="73"/>
      <c r="AS155" s="73"/>
      <c r="AT155" s="73"/>
      <c r="AU155" s="73"/>
      <c r="AV155" s="72"/>
      <c r="AW155" s="73"/>
      <c r="AX155" s="73"/>
      <c r="AY155" s="72"/>
      <c r="AZ155" s="72"/>
      <c r="BA155" s="72"/>
      <c r="BB155" s="74"/>
      <c r="BC155" s="74"/>
      <c r="BD155" s="74"/>
      <c r="BE155" s="74"/>
      <c r="BF155" s="74"/>
      <c r="BG155" s="74"/>
      <c r="BH155" s="74"/>
      <c r="BI155" s="74"/>
    </row>
    <row r="156" spans="1:61" x14ac:dyDescent="0.35">
      <c r="A156" s="342" t="s">
        <v>2519</v>
      </c>
      <c r="B156" s="343">
        <v>20.8</v>
      </c>
      <c r="C156" s="343">
        <v>52</v>
      </c>
      <c r="D156" s="343" t="s">
        <v>2363</v>
      </c>
      <c r="E156" s="343" t="s">
        <v>11</v>
      </c>
      <c r="F156" s="343" t="s">
        <v>181</v>
      </c>
      <c r="G156" s="343">
        <v>20</v>
      </c>
      <c r="H156" s="344">
        <v>59300</v>
      </c>
      <c r="I156" s="344">
        <v>62700</v>
      </c>
      <c r="J156" s="344">
        <v>65300</v>
      </c>
      <c r="K156" s="344">
        <v>65600</v>
      </c>
      <c r="L156" s="344">
        <v>2850.9615384615386</v>
      </c>
      <c r="M156" s="344">
        <v>3014.4230769230767</v>
      </c>
      <c r="N156" s="344">
        <v>3139.4230769230767</v>
      </c>
      <c r="O156" s="344">
        <v>3153.8461538461538</v>
      </c>
      <c r="P156" s="343" t="s">
        <v>39</v>
      </c>
      <c r="Q156" s="344">
        <v>5</v>
      </c>
      <c r="R156" s="344" t="s">
        <v>685</v>
      </c>
      <c r="S156" s="345">
        <v>0.19700000000000001</v>
      </c>
      <c r="T156" s="343" t="s">
        <v>2362</v>
      </c>
      <c r="U156" s="343">
        <v>12</v>
      </c>
      <c r="V156" s="342">
        <v>2.024</v>
      </c>
      <c r="W156" s="342">
        <v>1.002</v>
      </c>
      <c r="X156" s="342">
        <v>3.5000000000000003E-2</v>
      </c>
      <c r="Y156" s="342">
        <f t="shared" si="2"/>
        <v>2.0280480000000001</v>
      </c>
      <c r="Z156" s="342" t="s">
        <v>198</v>
      </c>
      <c r="AA156" s="342" t="s">
        <v>170</v>
      </c>
      <c r="AB156" s="342">
        <v>22.5</v>
      </c>
      <c r="AC156" s="342" t="s">
        <v>218</v>
      </c>
      <c r="AD156" s="10"/>
      <c r="AE156" s="346">
        <f>IFERROR(VLOOKUP(E156,ppoz!$A$2:$B$42,2,0),0)</f>
        <v>3500</v>
      </c>
      <c r="AJ156" s="72"/>
      <c r="AK156" s="72"/>
      <c r="AL156" s="72"/>
      <c r="AM156" s="72"/>
      <c r="AN156" s="72"/>
      <c r="AO156" s="72"/>
      <c r="AP156" s="73"/>
      <c r="AQ156" s="73"/>
      <c r="AR156" s="73"/>
      <c r="AS156" s="73"/>
      <c r="AT156" s="73"/>
      <c r="AU156" s="73"/>
      <c r="AV156" s="72"/>
      <c r="AW156" s="73"/>
      <c r="AX156" s="73"/>
      <c r="AY156" s="72"/>
      <c r="AZ156" s="72"/>
      <c r="BA156" s="72"/>
      <c r="BB156" s="74"/>
      <c r="BC156" s="74"/>
      <c r="BD156" s="74"/>
      <c r="BE156" s="74"/>
      <c r="BF156" s="74"/>
      <c r="BG156" s="74"/>
      <c r="BH156" s="74"/>
      <c r="BI156" s="74"/>
    </row>
    <row r="157" spans="1:61" x14ac:dyDescent="0.35">
      <c r="A157" s="342" t="s">
        <v>2520</v>
      </c>
      <c r="B157" s="343">
        <v>21.200000000000003</v>
      </c>
      <c r="C157" s="343">
        <v>53</v>
      </c>
      <c r="D157" s="343" t="s">
        <v>2363</v>
      </c>
      <c r="E157" s="343" t="s">
        <v>11</v>
      </c>
      <c r="F157" s="343" t="s">
        <v>181</v>
      </c>
      <c r="G157" s="343">
        <v>20</v>
      </c>
      <c r="H157" s="344">
        <v>60300</v>
      </c>
      <c r="I157" s="344">
        <v>63700</v>
      </c>
      <c r="J157" s="344">
        <v>66300</v>
      </c>
      <c r="K157" s="344">
        <v>66600</v>
      </c>
      <c r="L157" s="344">
        <v>2844.3396226415089</v>
      </c>
      <c r="M157" s="344">
        <v>3004.716981132075</v>
      </c>
      <c r="N157" s="344">
        <v>3127.3584905660373</v>
      </c>
      <c r="O157" s="344">
        <v>3141.5094339622638</v>
      </c>
      <c r="P157" s="343" t="s">
        <v>39</v>
      </c>
      <c r="Q157" s="344">
        <v>5</v>
      </c>
      <c r="R157" s="344" t="s">
        <v>685</v>
      </c>
      <c r="S157" s="345">
        <v>0.19700000000000001</v>
      </c>
      <c r="T157" s="343" t="s">
        <v>2362</v>
      </c>
      <c r="U157" s="343">
        <v>12</v>
      </c>
      <c r="V157" s="342">
        <v>2.024</v>
      </c>
      <c r="W157" s="342">
        <v>1.002</v>
      </c>
      <c r="X157" s="342">
        <v>3.5000000000000003E-2</v>
      </c>
      <c r="Y157" s="342">
        <f t="shared" si="2"/>
        <v>2.0280480000000001</v>
      </c>
      <c r="Z157" s="342" t="s">
        <v>198</v>
      </c>
      <c r="AA157" s="342" t="s">
        <v>170</v>
      </c>
      <c r="AB157" s="342">
        <v>22.5</v>
      </c>
      <c r="AC157" s="342" t="s">
        <v>218</v>
      </c>
      <c r="AD157" s="10"/>
      <c r="AE157" s="346">
        <f>IFERROR(VLOOKUP(E157,ppoz!$A$2:$B$42,2,0),0)</f>
        <v>3500</v>
      </c>
      <c r="AJ157" s="72"/>
      <c r="AK157" s="72"/>
      <c r="AL157" s="72"/>
      <c r="AM157" s="72"/>
      <c r="AN157" s="72"/>
      <c r="AO157" s="72"/>
      <c r="AP157" s="73"/>
      <c r="AQ157" s="73"/>
      <c r="AR157" s="73"/>
      <c r="AS157" s="73"/>
      <c r="AT157" s="73"/>
      <c r="AU157" s="73"/>
      <c r="AV157" s="72"/>
      <c r="AW157" s="73"/>
      <c r="AX157" s="73"/>
      <c r="AY157" s="72"/>
      <c r="AZ157" s="72"/>
      <c r="BA157" s="72"/>
      <c r="BB157" s="74"/>
      <c r="BC157" s="74"/>
      <c r="BD157" s="74"/>
      <c r="BE157" s="74"/>
      <c r="BF157" s="74"/>
      <c r="BG157" s="74"/>
      <c r="BH157" s="74"/>
      <c r="BI157" s="74"/>
    </row>
    <row r="158" spans="1:61" x14ac:dyDescent="0.35">
      <c r="A158" s="342" t="s">
        <v>2521</v>
      </c>
      <c r="B158" s="343">
        <v>21.6</v>
      </c>
      <c r="C158" s="343">
        <v>54</v>
      </c>
      <c r="D158" s="343" t="s">
        <v>2363</v>
      </c>
      <c r="E158" s="343" t="s">
        <v>11</v>
      </c>
      <c r="F158" s="343" t="s">
        <v>181</v>
      </c>
      <c r="G158" s="343">
        <v>20</v>
      </c>
      <c r="H158" s="344">
        <v>60900</v>
      </c>
      <c r="I158" s="344">
        <v>64200</v>
      </c>
      <c r="J158" s="344">
        <v>66800</v>
      </c>
      <c r="K158" s="344">
        <v>67100</v>
      </c>
      <c r="L158" s="344">
        <v>2819.4444444444443</v>
      </c>
      <c r="M158" s="344">
        <v>2972.2222222222222</v>
      </c>
      <c r="N158" s="344">
        <v>3092.5925925925926</v>
      </c>
      <c r="O158" s="344">
        <v>3106.4814814814813</v>
      </c>
      <c r="P158" s="343" t="s">
        <v>39</v>
      </c>
      <c r="Q158" s="344">
        <v>5</v>
      </c>
      <c r="R158" s="344" t="s">
        <v>685</v>
      </c>
      <c r="S158" s="345">
        <v>0.19700000000000001</v>
      </c>
      <c r="T158" s="343" t="s">
        <v>2362</v>
      </c>
      <c r="U158" s="343">
        <v>12</v>
      </c>
      <c r="V158" s="342">
        <v>2.024</v>
      </c>
      <c r="W158" s="342">
        <v>1.002</v>
      </c>
      <c r="X158" s="342">
        <v>3.5000000000000003E-2</v>
      </c>
      <c r="Y158" s="342">
        <f t="shared" si="2"/>
        <v>2.0280480000000001</v>
      </c>
      <c r="Z158" s="342" t="s">
        <v>198</v>
      </c>
      <c r="AA158" s="342" t="s">
        <v>170</v>
      </c>
      <c r="AB158" s="342">
        <v>22.5</v>
      </c>
      <c r="AC158" s="342" t="s">
        <v>218</v>
      </c>
      <c r="AD158" s="10"/>
      <c r="AE158" s="346">
        <f>IFERROR(VLOOKUP(E158,ppoz!$A$2:$B$42,2,0),0)</f>
        <v>3500</v>
      </c>
      <c r="AJ158" s="72"/>
      <c r="AK158" s="72"/>
      <c r="AL158" s="72"/>
      <c r="AM158" s="72"/>
      <c r="AN158" s="72"/>
      <c r="AO158" s="72"/>
      <c r="AP158" s="73"/>
      <c r="AQ158" s="73"/>
      <c r="AR158" s="73"/>
      <c r="AS158" s="73"/>
      <c r="AT158" s="73"/>
      <c r="AU158" s="73"/>
      <c r="AV158" s="72"/>
      <c r="AW158" s="73"/>
      <c r="AX158" s="73"/>
      <c r="AY158" s="72"/>
      <c r="AZ158" s="72"/>
      <c r="BA158" s="72"/>
      <c r="BB158" s="74"/>
      <c r="BC158" s="74"/>
      <c r="BD158" s="74"/>
      <c r="BE158" s="74"/>
      <c r="BF158" s="74"/>
      <c r="BG158" s="74"/>
      <c r="BH158" s="74"/>
      <c r="BI158" s="74"/>
    </row>
    <row r="159" spans="1:61" x14ac:dyDescent="0.35">
      <c r="A159" s="342" t="s">
        <v>2522</v>
      </c>
      <c r="B159" s="343">
        <v>22</v>
      </c>
      <c r="C159" s="343">
        <v>55</v>
      </c>
      <c r="D159" s="343" t="s">
        <v>2363</v>
      </c>
      <c r="E159" s="343" t="s">
        <v>11</v>
      </c>
      <c r="F159" s="343" t="s">
        <v>181</v>
      </c>
      <c r="G159" s="343">
        <v>20</v>
      </c>
      <c r="H159" s="344">
        <v>61700</v>
      </c>
      <c r="I159" s="344">
        <v>64800</v>
      </c>
      <c r="J159" s="344">
        <v>67400</v>
      </c>
      <c r="K159" s="344">
        <v>68300</v>
      </c>
      <c r="L159" s="344">
        <v>2804.5454545454545</v>
      </c>
      <c r="M159" s="344">
        <v>2945.4545454545455</v>
      </c>
      <c r="N159" s="344">
        <v>3063.6363636363635</v>
      </c>
      <c r="O159" s="344">
        <v>3104.5454545454545</v>
      </c>
      <c r="P159" s="343" t="s">
        <v>39</v>
      </c>
      <c r="Q159" s="344">
        <v>5</v>
      </c>
      <c r="R159" s="344" t="s">
        <v>685</v>
      </c>
      <c r="S159" s="345">
        <v>0.19700000000000001</v>
      </c>
      <c r="T159" s="343" t="s">
        <v>2362</v>
      </c>
      <c r="U159" s="343">
        <v>12</v>
      </c>
      <c r="V159" s="342">
        <v>2.024</v>
      </c>
      <c r="W159" s="342">
        <v>1.002</v>
      </c>
      <c r="X159" s="342">
        <v>3.5000000000000003E-2</v>
      </c>
      <c r="Y159" s="342">
        <f t="shared" si="2"/>
        <v>2.0280480000000001</v>
      </c>
      <c r="Z159" s="342" t="s">
        <v>198</v>
      </c>
      <c r="AA159" s="342" t="s">
        <v>170</v>
      </c>
      <c r="AB159" s="342">
        <v>22.5</v>
      </c>
      <c r="AC159" s="342" t="s">
        <v>218</v>
      </c>
      <c r="AD159" s="10"/>
      <c r="AE159" s="346">
        <f>IFERROR(VLOOKUP(E159,ppoz!$A$2:$B$42,2,0),0)</f>
        <v>3500</v>
      </c>
      <c r="AJ159" s="72"/>
      <c r="AK159" s="72"/>
      <c r="AL159" s="72"/>
      <c r="AM159" s="72"/>
      <c r="AN159" s="72"/>
      <c r="AO159" s="72"/>
      <c r="AP159" s="73"/>
      <c r="AQ159" s="73"/>
      <c r="AR159" s="73"/>
      <c r="AS159" s="73"/>
      <c r="AT159" s="73"/>
      <c r="AU159" s="73"/>
      <c r="AV159" s="72"/>
      <c r="AW159" s="73"/>
      <c r="AX159" s="73"/>
      <c r="AY159" s="72"/>
      <c r="AZ159" s="72"/>
      <c r="BA159" s="72"/>
      <c r="BB159" s="74"/>
      <c r="BC159" s="74"/>
      <c r="BD159" s="74"/>
      <c r="BE159" s="74"/>
      <c r="BF159" s="74"/>
      <c r="BG159" s="74"/>
      <c r="BH159" s="74"/>
      <c r="BI159" s="74"/>
    </row>
    <row r="160" spans="1:61" x14ac:dyDescent="0.35">
      <c r="A160" s="342" t="s">
        <v>2523</v>
      </c>
      <c r="B160" s="343">
        <v>22.400000000000002</v>
      </c>
      <c r="C160" s="343">
        <v>56</v>
      </c>
      <c r="D160" s="343" t="s">
        <v>2363</v>
      </c>
      <c r="E160" s="343" t="s">
        <v>11</v>
      </c>
      <c r="F160" s="343" t="s">
        <v>181</v>
      </c>
      <c r="G160" s="343">
        <v>20</v>
      </c>
      <c r="H160" s="344">
        <v>64600</v>
      </c>
      <c r="I160" s="344">
        <v>67800</v>
      </c>
      <c r="J160" s="344">
        <v>70900</v>
      </c>
      <c r="K160" s="344">
        <v>71300</v>
      </c>
      <c r="L160" s="344">
        <v>2883.9285714285711</v>
      </c>
      <c r="M160" s="344">
        <v>3026.7857142857142</v>
      </c>
      <c r="N160" s="344">
        <v>3165.1785714285711</v>
      </c>
      <c r="O160" s="344">
        <v>3183.0357142857138</v>
      </c>
      <c r="P160" s="343" t="s">
        <v>39</v>
      </c>
      <c r="Q160" s="344">
        <v>5</v>
      </c>
      <c r="R160" s="344" t="s">
        <v>685</v>
      </c>
      <c r="S160" s="345">
        <v>0.19700000000000001</v>
      </c>
      <c r="T160" s="343" t="s">
        <v>2362</v>
      </c>
      <c r="U160" s="343">
        <v>12</v>
      </c>
      <c r="V160" s="342">
        <v>2.024</v>
      </c>
      <c r="W160" s="342">
        <v>1.002</v>
      </c>
      <c r="X160" s="342">
        <v>3.5000000000000003E-2</v>
      </c>
      <c r="Y160" s="342">
        <f t="shared" si="2"/>
        <v>2.0280480000000001</v>
      </c>
      <c r="Z160" s="342" t="s">
        <v>198</v>
      </c>
      <c r="AA160" s="342" t="s">
        <v>170</v>
      </c>
      <c r="AB160" s="342">
        <v>22.5</v>
      </c>
      <c r="AC160" s="342" t="s">
        <v>218</v>
      </c>
      <c r="AD160" s="10"/>
      <c r="AE160" s="346">
        <f>IFERROR(VLOOKUP(E160,ppoz!$A$2:$B$42,2,0),0)</f>
        <v>3500</v>
      </c>
      <c r="AJ160" s="72"/>
      <c r="AK160" s="72"/>
      <c r="AL160" s="72"/>
      <c r="AM160" s="72"/>
      <c r="AN160" s="72"/>
      <c r="AO160" s="72"/>
      <c r="AP160" s="73"/>
      <c r="AQ160" s="73"/>
      <c r="AR160" s="73"/>
      <c r="AS160" s="73"/>
      <c r="AT160" s="73"/>
      <c r="AU160" s="73"/>
      <c r="AV160" s="72"/>
      <c r="AW160" s="73"/>
      <c r="AX160" s="73"/>
      <c r="AY160" s="72"/>
      <c r="AZ160" s="72"/>
      <c r="BA160" s="72"/>
      <c r="BB160" s="74"/>
      <c r="BC160" s="74"/>
      <c r="BD160" s="74"/>
      <c r="BE160" s="74"/>
      <c r="BF160" s="74"/>
      <c r="BG160" s="74"/>
      <c r="BH160" s="74"/>
      <c r="BI160" s="74"/>
    </row>
    <row r="161" spans="1:61" x14ac:dyDescent="0.35">
      <c r="A161" s="342" t="s">
        <v>2524</v>
      </c>
      <c r="B161" s="343">
        <v>22.8</v>
      </c>
      <c r="C161" s="343">
        <v>57</v>
      </c>
      <c r="D161" s="343" t="s">
        <v>2363</v>
      </c>
      <c r="E161" s="343" t="s">
        <v>11</v>
      </c>
      <c r="F161" s="343" t="s">
        <v>181</v>
      </c>
      <c r="G161" s="343">
        <v>20</v>
      </c>
      <c r="H161" s="344">
        <v>65300</v>
      </c>
      <c r="I161" s="344">
        <v>68600</v>
      </c>
      <c r="J161" s="344">
        <v>72400</v>
      </c>
      <c r="K161" s="344">
        <v>72100</v>
      </c>
      <c r="L161" s="344">
        <v>2864.0350877192982</v>
      </c>
      <c r="M161" s="344">
        <v>3008.7719298245611</v>
      </c>
      <c r="N161" s="344">
        <v>3175.4385964912281</v>
      </c>
      <c r="O161" s="344">
        <v>3162.280701754386</v>
      </c>
      <c r="P161" s="343" t="s">
        <v>39</v>
      </c>
      <c r="Q161" s="344">
        <v>5</v>
      </c>
      <c r="R161" s="344" t="s">
        <v>685</v>
      </c>
      <c r="S161" s="345">
        <v>0.19700000000000001</v>
      </c>
      <c r="T161" s="343" t="s">
        <v>2362</v>
      </c>
      <c r="U161" s="343">
        <v>12</v>
      </c>
      <c r="V161" s="342">
        <v>2.024</v>
      </c>
      <c r="W161" s="342">
        <v>1.002</v>
      </c>
      <c r="X161" s="342">
        <v>3.5000000000000003E-2</v>
      </c>
      <c r="Y161" s="342">
        <f t="shared" si="2"/>
        <v>2.0280480000000001</v>
      </c>
      <c r="Z161" s="342" t="s">
        <v>198</v>
      </c>
      <c r="AA161" s="342" t="s">
        <v>170</v>
      </c>
      <c r="AB161" s="342">
        <v>22.5</v>
      </c>
      <c r="AC161" s="342" t="s">
        <v>218</v>
      </c>
      <c r="AD161" s="10"/>
      <c r="AE161" s="346">
        <f>IFERROR(VLOOKUP(E161,ppoz!$A$2:$B$42,2,0),0)</f>
        <v>3500</v>
      </c>
      <c r="AJ161" s="72"/>
      <c r="AK161" s="72"/>
      <c r="AL161" s="72"/>
      <c r="AM161" s="72"/>
      <c r="AN161" s="72"/>
      <c r="AO161" s="72"/>
      <c r="AP161" s="73"/>
      <c r="AQ161" s="73"/>
      <c r="AR161" s="73"/>
      <c r="AS161" s="73"/>
      <c r="AT161" s="73"/>
      <c r="AU161" s="73"/>
      <c r="AV161" s="72"/>
      <c r="AW161" s="73"/>
      <c r="AX161" s="73"/>
      <c r="AY161" s="72"/>
      <c r="AZ161" s="72"/>
      <c r="BA161" s="72"/>
      <c r="BB161" s="74"/>
      <c r="BC161" s="74"/>
      <c r="BD161" s="74"/>
      <c r="BE161" s="74"/>
      <c r="BF161" s="74"/>
      <c r="BG161" s="74"/>
      <c r="BH161" s="74"/>
      <c r="BI161" s="74"/>
    </row>
    <row r="162" spans="1:61" x14ac:dyDescent="0.35">
      <c r="A162" s="342" t="s">
        <v>2525</v>
      </c>
      <c r="B162" s="343">
        <v>23.200000000000003</v>
      </c>
      <c r="C162" s="343">
        <v>58</v>
      </c>
      <c r="D162" s="343" t="s">
        <v>2363</v>
      </c>
      <c r="E162" s="343" t="s">
        <v>11</v>
      </c>
      <c r="F162" s="343" t="s">
        <v>181</v>
      </c>
      <c r="G162" s="343">
        <v>20</v>
      </c>
      <c r="H162" s="344">
        <v>66400</v>
      </c>
      <c r="I162" s="344">
        <v>69700</v>
      </c>
      <c r="J162" s="344">
        <v>73400</v>
      </c>
      <c r="K162" s="344">
        <v>73100</v>
      </c>
      <c r="L162" s="344">
        <v>2862.0689655172409</v>
      </c>
      <c r="M162" s="344">
        <v>3004.3103448275861</v>
      </c>
      <c r="N162" s="344">
        <v>3163.7931034482754</v>
      </c>
      <c r="O162" s="344">
        <v>3150.8620689655168</v>
      </c>
      <c r="P162" s="343" t="s">
        <v>39</v>
      </c>
      <c r="Q162" s="344">
        <v>5</v>
      </c>
      <c r="R162" s="344" t="s">
        <v>685</v>
      </c>
      <c r="S162" s="345">
        <v>0.19700000000000001</v>
      </c>
      <c r="T162" s="343" t="s">
        <v>2362</v>
      </c>
      <c r="U162" s="343">
        <v>12</v>
      </c>
      <c r="V162" s="342">
        <v>2.024</v>
      </c>
      <c r="W162" s="342">
        <v>1.002</v>
      </c>
      <c r="X162" s="342">
        <v>3.5000000000000003E-2</v>
      </c>
      <c r="Y162" s="342">
        <f t="shared" si="2"/>
        <v>2.0280480000000001</v>
      </c>
      <c r="Z162" s="342" t="s">
        <v>198</v>
      </c>
      <c r="AA162" s="342" t="s">
        <v>170</v>
      </c>
      <c r="AB162" s="342">
        <v>22.5</v>
      </c>
      <c r="AC162" s="342" t="s">
        <v>218</v>
      </c>
      <c r="AD162" s="10"/>
      <c r="AE162" s="346">
        <f>IFERROR(VLOOKUP(E162,ppoz!$A$2:$B$42,2,0),0)</f>
        <v>3500</v>
      </c>
      <c r="AJ162" s="72"/>
      <c r="AK162" s="72"/>
      <c r="AL162" s="72"/>
      <c r="AM162" s="72"/>
      <c r="AN162" s="72"/>
      <c r="AO162" s="72"/>
      <c r="AP162" s="73"/>
      <c r="AQ162" s="73"/>
      <c r="AR162" s="73"/>
      <c r="AS162" s="73"/>
      <c r="AT162" s="73"/>
      <c r="AU162" s="73"/>
      <c r="AV162" s="72"/>
      <c r="AW162" s="73"/>
      <c r="AX162" s="73"/>
      <c r="AY162" s="72"/>
      <c r="AZ162" s="72"/>
      <c r="BA162" s="72"/>
      <c r="BB162" s="74"/>
      <c r="BC162" s="74"/>
      <c r="BD162" s="74"/>
      <c r="BE162" s="74"/>
      <c r="BF162" s="74"/>
      <c r="BG162" s="74"/>
      <c r="BH162" s="74"/>
      <c r="BI162" s="74"/>
    </row>
    <row r="163" spans="1:61" x14ac:dyDescent="0.35">
      <c r="A163" s="342" t="s">
        <v>2526</v>
      </c>
      <c r="B163" s="343">
        <v>23.6</v>
      </c>
      <c r="C163" s="343">
        <v>59</v>
      </c>
      <c r="D163" s="343" t="s">
        <v>2363</v>
      </c>
      <c r="E163" s="343" t="s">
        <v>11</v>
      </c>
      <c r="F163" s="343" t="s">
        <v>181</v>
      </c>
      <c r="G163" s="343">
        <v>20</v>
      </c>
      <c r="H163" s="344">
        <v>67100</v>
      </c>
      <c r="I163" s="344">
        <v>70500</v>
      </c>
      <c r="J163" s="344">
        <v>73900</v>
      </c>
      <c r="K163" s="344">
        <v>74000</v>
      </c>
      <c r="L163" s="344">
        <v>2843.2203389830506</v>
      </c>
      <c r="M163" s="344">
        <v>2987.28813559322</v>
      </c>
      <c r="N163" s="344">
        <v>3131.3559322033898</v>
      </c>
      <c r="O163" s="344">
        <v>3135.593220338983</v>
      </c>
      <c r="P163" s="343" t="s">
        <v>39</v>
      </c>
      <c r="Q163" s="344">
        <v>5</v>
      </c>
      <c r="R163" s="344" t="s">
        <v>685</v>
      </c>
      <c r="S163" s="345">
        <v>0.19700000000000001</v>
      </c>
      <c r="T163" s="343" t="s">
        <v>2362</v>
      </c>
      <c r="U163" s="343">
        <v>12</v>
      </c>
      <c r="V163" s="342">
        <v>2.024</v>
      </c>
      <c r="W163" s="342">
        <v>1.002</v>
      </c>
      <c r="X163" s="342">
        <v>3.5000000000000003E-2</v>
      </c>
      <c r="Y163" s="342">
        <f t="shared" si="2"/>
        <v>2.0280480000000001</v>
      </c>
      <c r="Z163" s="342" t="s">
        <v>198</v>
      </c>
      <c r="AA163" s="342" t="s">
        <v>170</v>
      </c>
      <c r="AB163" s="342">
        <v>22.5</v>
      </c>
      <c r="AC163" s="342" t="s">
        <v>218</v>
      </c>
      <c r="AD163" s="10"/>
      <c r="AE163" s="346">
        <f>IFERROR(VLOOKUP(E163,ppoz!$A$2:$B$42,2,0),0)</f>
        <v>3500</v>
      </c>
      <c r="AJ163" s="72"/>
      <c r="AK163" s="72"/>
      <c r="AL163" s="72"/>
      <c r="AM163" s="72"/>
      <c r="AN163" s="72"/>
      <c r="AO163" s="72"/>
      <c r="AP163" s="73"/>
      <c r="AQ163" s="73"/>
      <c r="AR163" s="73"/>
      <c r="AS163" s="73"/>
      <c r="AT163" s="73"/>
      <c r="AU163" s="73"/>
      <c r="AV163" s="72"/>
      <c r="AW163" s="73"/>
      <c r="AX163" s="73"/>
      <c r="AY163" s="72"/>
      <c r="AZ163" s="72"/>
      <c r="BA163" s="72"/>
      <c r="BB163" s="74"/>
      <c r="BC163" s="74"/>
      <c r="BD163" s="74"/>
      <c r="BE163" s="74"/>
      <c r="BF163" s="74"/>
      <c r="BG163" s="74"/>
      <c r="BH163" s="74"/>
      <c r="BI163" s="74"/>
    </row>
    <row r="164" spans="1:61" x14ac:dyDescent="0.35">
      <c r="A164" s="342" t="s">
        <v>2527</v>
      </c>
      <c r="B164" s="343">
        <v>24</v>
      </c>
      <c r="C164" s="343">
        <v>60</v>
      </c>
      <c r="D164" s="343" t="s">
        <v>2363</v>
      </c>
      <c r="E164" s="343" t="s">
        <v>11</v>
      </c>
      <c r="F164" s="343" t="s">
        <v>181</v>
      </c>
      <c r="G164" s="343">
        <v>20</v>
      </c>
      <c r="H164" s="344">
        <v>67700</v>
      </c>
      <c r="I164" s="344">
        <v>71100</v>
      </c>
      <c r="J164" s="344">
        <v>74500</v>
      </c>
      <c r="K164" s="344">
        <v>74500</v>
      </c>
      <c r="L164" s="344">
        <v>2820.8333333333335</v>
      </c>
      <c r="M164" s="344">
        <v>2962.5</v>
      </c>
      <c r="N164" s="344">
        <v>3104.1666666666665</v>
      </c>
      <c r="O164" s="344">
        <v>3104.1666666666665</v>
      </c>
      <c r="P164" s="343" t="s">
        <v>39</v>
      </c>
      <c r="Q164" s="344">
        <v>5</v>
      </c>
      <c r="R164" s="344" t="s">
        <v>685</v>
      </c>
      <c r="S164" s="345">
        <v>0.19700000000000001</v>
      </c>
      <c r="T164" s="343" t="s">
        <v>2362</v>
      </c>
      <c r="U164" s="343">
        <v>12</v>
      </c>
      <c r="V164" s="342">
        <v>2.024</v>
      </c>
      <c r="W164" s="342">
        <v>1.002</v>
      </c>
      <c r="X164" s="342">
        <v>3.5000000000000003E-2</v>
      </c>
      <c r="Y164" s="342">
        <f t="shared" si="2"/>
        <v>2.0280480000000001</v>
      </c>
      <c r="Z164" s="342" t="s">
        <v>198</v>
      </c>
      <c r="AA164" s="342" t="s">
        <v>170</v>
      </c>
      <c r="AB164" s="342">
        <v>22.5</v>
      </c>
      <c r="AC164" s="342" t="s">
        <v>218</v>
      </c>
      <c r="AD164" s="10"/>
      <c r="AE164" s="346">
        <f>IFERROR(VLOOKUP(E164,ppoz!$A$2:$B$42,2,0),0)</f>
        <v>3500</v>
      </c>
      <c r="AJ164" s="72"/>
      <c r="AK164" s="72"/>
      <c r="AL164" s="72"/>
      <c r="AM164" s="72"/>
      <c r="AN164" s="72"/>
      <c r="AO164" s="72"/>
      <c r="AP164" s="73"/>
      <c r="AQ164" s="73"/>
      <c r="AR164" s="73"/>
      <c r="AS164" s="73"/>
      <c r="AT164" s="73"/>
      <c r="AU164" s="73"/>
      <c r="AV164" s="72"/>
      <c r="AW164" s="73"/>
      <c r="AX164" s="73"/>
      <c r="AY164" s="72"/>
      <c r="AZ164" s="72"/>
      <c r="BA164" s="72"/>
      <c r="BB164" s="74"/>
      <c r="BC164" s="74"/>
      <c r="BD164" s="74"/>
      <c r="BE164" s="74"/>
      <c r="BF164" s="74"/>
      <c r="BG164" s="74"/>
      <c r="BH164" s="74"/>
      <c r="BI164" s="74"/>
    </row>
    <row r="165" spans="1:61" x14ac:dyDescent="0.35">
      <c r="A165" s="342" t="s">
        <v>2528</v>
      </c>
      <c r="B165" s="343">
        <v>24.400000000000002</v>
      </c>
      <c r="C165" s="343">
        <v>61</v>
      </c>
      <c r="D165" s="343" t="s">
        <v>2363</v>
      </c>
      <c r="E165" s="343" t="s">
        <v>11</v>
      </c>
      <c r="F165" s="343" t="s">
        <v>181</v>
      </c>
      <c r="G165" s="343">
        <v>20</v>
      </c>
      <c r="H165" s="344">
        <v>68800</v>
      </c>
      <c r="I165" s="344">
        <v>72300</v>
      </c>
      <c r="J165" s="344">
        <v>76400</v>
      </c>
      <c r="K165" s="344">
        <v>75800</v>
      </c>
      <c r="L165" s="344">
        <v>2819.6721311475408</v>
      </c>
      <c r="M165" s="344">
        <v>2963.1147540983602</v>
      </c>
      <c r="N165" s="344">
        <v>3131.1475409836062</v>
      </c>
      <c r="O165" s="344">
        <v>3106.5573770491801</v>
      </c>
      <c r="P165" s="343" t="s">
        <v>39</v>
      </c>
      <c r="Q165" s="344">
        <v>5</v>
      </c>
      <c r="R165" s="344" t="s">
        <v>685</v>
      </c>
      <c r="S165" s="345">
        <v>0.19700000000000001</v>
      </c>
      <c r="T165" s="343" t="s">
        <v>2362</v>
      </c>
      <c r="U165" s="343">
        <v>12</v>
      </c>
      <c r="V165" s="342">
        <v>2.024</v>
      </c>
      <c r="W165" s="342">
        <v>1.002</v>
      </c>
      <c r="X165" s="342">
        <v>3.5000000000000003E-2</v>
      </c>
      <c r="Y165" s="342">
        <f t="shared" si="2"/>
        <v>2.0280480000000001</v>
      </c>
      <c r="Z165" s="342" t="s">
        <v>198</v>
      </c>
      <c r="AA165" s="342" t="s">
        <v>170</v>
      </c>
      <c r="AB165" s="342">
        <v>22.5</v>
      </c>
      <c r="AC165" s="342" t="s">
        <v>218</v>
      </c>
      <c r="AD165" s="10"/>
      <c r="AE165" s="346">
        <f>IFERROR(VLOOKUP(E165,ppoz!$A$2:$B$42,2,0),0)</f>
        <v>3500</v>
      </c>
      <c r="AJ165" s="72"/>
      <c r="AK165" s="72"/>
      <c r="AL165" s="72"/>
      <c r="AM165" s="72"/>
      <c r="AN165" s="72"/>
      <c r="AO165" s="72"/>
      <c r="AP165" s="73"/>
      <c r="AQ165" s="73"/>
      <c r="AR165" s="73"/>
      <c r="AS165" s="73"/>
      <c r="AT165" s="73"/>
      <c r="AU165" s="73"/>
      <c r="AV165" s="72"/>
      <c r="AW165" s="73"/>
      <c r="AX165" s="73"/>
      <c r="AY165" s="72"/>
      <c r="AZ165" s="72"/>
      <c r="BA165" s="72"/>
      <c r="BB165" s="74"/>
      <c r="BC165" s="74"/>
      <c r="BD165" s="74"/>
      <c r="BE165" s="74"/>
      <c r="BF165" s="74"/>
      <c r="BG165" s="74"/>
      <c r="BH165" s="74"/>
      <c r="BI165" s="74"/>
    </row>
    <row r="166" spans="1:61" x14ac:dyDescent="0.35">
      <c r="A166" s="342" t="s">
        <v>2529</v>
      </c>
      <c r="B166" s="343">
        <v>24.8</v>
      </c>
      <c r="C166" s="343">
        <v>62</v>
      </c>
      <c r="D166" s="343" t="s">
        <v>2363</v>
      </c>
      <c r="E166" s="343" t="s">
        <v>11</v>
      </c>
      <c r="F166" s="343" t="s">
        <v>181</v>
      </c>
      <c r="G166" s="343">
        <v>20</v>
      </c>
      <c r="H166" s="344">
        <v>69400</v>
      </c>
      <c r="I166" s="344">
        <v>72900</v>
      </c>
      <c r="J166" s="344">
        <v>76900</v>
      </c>
      <c r="K166" s="344">
        <v>76300</v>
      </c>
      <c r="L166" s="344">
        <v>2798.3870967741937</v>
      </c>
      <c r="M166" s="344">
        <v>2939.516129032258</v>
      </c>
      <c r="N166" s="344">
        <v>3100.8064516129029</v>
      </c>
      <c r="O166" s="344">
        <v>3076.6129032258063</v>
      </c>
      <c r="P166" s="343" t="s">
        <v>39</v>
      </c>
      <c r="Q166" s="344">
        <v>5</v>
      </c>
      <c r="R166" s="344" t="s">
        <v>685</v>
      </c>
      <c r="S166" s="345">
        <v>0.19700000000000001</v>
      </c>
      <c r="T166" s="343" t="s">
        <v>2362</v>
      </c>
      <c r="U166" s="343">
        <v>12</v>
      </c>
      <c r="V166" s="342">
        <v>2.024</v>
      </c>
      <c r="W166" s="342">
        <v>1.002</v>
      </c>
      <c r="X166" s="342">
        <v>3.5000000000000003E-2</v>
      </c>
      <c r="Y166" s="342">
        <f t="shared" si="2"/>
        <v>2.0280480000000001</v>
      </c>
      <c r="Z166" s="342" t="s">
        <v>198</v>
      </c>
      <c r="AA166" s="342" t="s">
        <v>170</v>
      </c>
      <c r="AB166" s="342">
        <v>22.5</v>
      </c>
      <c r="AC166" s="342" t="s">
        <v>218</v>
      </c>
      <c r="AD166" s="10"/>
      <c r="AE166" s="346">
        <f>IFERROR(VLOOKUP(E166,ppoz!$A$2:$B$42,2,0),0)</f>
        <v>3500</v>
      </c>
      <c r="AJ166" s="72"/>
      <c r="AK166" s="72"/>
      <c r="AL166" s="72"/>
      <c r="AM166" s="72"/>
      <c r="AN166" s="72"/>
      <c r="AO166" s="72"/>
      <c r="AP166" s="73"/>
      <c r="AQ166" s="73"/>
      <c r="AR166" s="73"/>
      <c r="AS166" s="73"/>
      <c r="AT166" s="73"/>
      <c r="AU166" s="73"/>
      <c r="AV166" s="72"/>
      <c r="AW166" s="73"/>
      <c r="AX166" s="73"/>
      <c r="AY166" s="72"/>
      <c r="AZ166" s="72"/>
      <c r="BA166" s="72"/>
      <c r="BB166" s="74"/>
      <c r="BC166" s="74"/>
      <c r="BD166" s="74"/>
      <c r="BE166" s="74"/>
      <c r="BF166" s="74"/>
      <c r="BG166" s="74"/>
      <c r="BH166" s="74"/>
      <c r="BI166" s="74"/>
    </row>
    <row r="167" spans="1:61" x14ac:dyDescent="0.35">
      <c r="A167" s="342" t="s">
        <v>2530</v>
      </c>
      <c r="B167" s="343">
        <v>25.200000000000003</v>
      </c>
      <c r="C167" s="343">
        <v>63</v>
      </c>
      <c r="D167" s="343" t="s">
        <v>2363</v>
      </c>
      <c r="E167" s="343" t="s">
        <v>184</v>
      </c>
      <c r="F167" s="343" t="s">
        <v>181</v>
      </c>
      <c r="G167" s="343">
        <v>25</v>
      </c>
      <c r="H167" s="344">
        <v>70900</v>
      </c>
      <c r="I167" s="344">
        <v>74100</v>
      </c>
      <c r="J167" s="344">
        <v>78000</v>
      </c>
      <c r="K167" s="344">
        <v>77600</v>
      </c>
      <c r="L167" s="344">
        <v>2813.4920634920632</v>
      </c>
      <c r="M167" s="344">
        <v>2940.4761904761904</v>
      </c>
      <c r="N167" s="344">
        <v>3095.238095238095</v>
      </c>
      <c r="O167" s="344">
        <v>3079.3650793650791</v>
      </c>
      <c r="P167" s="343" t="s">
        <v>39</v>
      </c>
      <c r="Q167" s="344">
        <v>5</v>
      </c>
      <c r="R167" s="344" t="s">
        <v>685</v>
      </c>
      <c r="S167" s="345">
        <v>0.19700000000000001</v>
      </c>
      <c r="T167" s="343" t="s">
        <v>2362</v>
      </c>
      <c r="U167" s="343">
        <v>12</v>
      </c>
      <c r="V167" s="342">
        <v>2.024</v>
      </c>
      <c r="W167" s="342">
        <v>1.002</v>
      </c>
      <c r="X167" s="342">
        <v>3.5000000000000003E-2</v>
      </c>
      <c r="Y167" s="342">
        <f t="shared" si="2"/>
        <v>2.0280480000000001</v>
      </c>
      <c r="Z167" s="342" t="s">
        <v>198</v>
      </c>
      <c r="AA167" s="342" t="s">
        <v>170</v>
      </c>
      <c r="AB167" s="342">
        <v>22.5</v>
      </c>
      <c r="AC167" s="342" t="s">
        <v>218</v>
      </c>
      <c r="AD167" s="10"/>
      <c r="AE167" s="346">
        <f>IFERROR(VLOOKUP(E167,ppoz!$A$2:$B$42,2,0),0)</f>
        <v>7000</v>
      </c>
      <c r="AJ167" s="72"/>
      <c r="AK167" s="72"/>
      <c r="AL167" s="72"/>
      <c r="AM167" s="72"/>
      <c r="AN167" s="72"/>
      <c r="AO167" s="72"/>
      <c r="AP167" s="73"/>
      <c r="AQ167" s="73"/>
      <c r="AR167" s="73"/>
      <c r="AS167" s="73"/>
      <c r="AT167" s="73"/>
      <c r="AU167" s="73"/>
      <c r="AV167" s="72"/>
      <c r="AW167" s="73"/>
      <c r="AX167" s="73"/>
      <c r="AY167" s="72"/>
      <c r="AZ167" s="72"/>
      <c r="BA167" s="72"/>
      <c r="BB167" s="74"/>
      <c r="BC167" s="74"/>
      <c r="BD167" s="74"/>
      <c r="BE167" s="74"/>
      <c r="BF167" s="74"/>
      <c r="BG167" s="74"/>
      <c r="BH167" s="74"/>
      <c r="BI167" s="74"/>
    </row>
    <row r="168" spans="1:61" x14ac:dyDescent="0.35">
      <c r="A168" s="342" t="s">
        <v>2531</v>
      </c>
      <c r="B168" s="343">
        <v>25.6</v>
      </c>
      <c r="C168" s="343">
        <v>64</v>
      </c>
      <c r="D168" s="343" t="s">
        <v>2363</v>
      </c>
      <c r="E168" s="343" t="s">
        <v>184</v>
      </c>
      <c r="F168" s="343" t="s">
        <v>181</v>
      </c>
      <c r="G168" s="343">
        <v>25</v>
      </c>
      <c r="H168" s="344">
        <v>71600</v>
      </c>
      <c r="I168" s="344">
        <v>74800</v>
      </c>
      <c r="J168" s="344">
        <v>78700</v>
      </c>
      <c r="K168" s="344">
        <v>78300</v>
      </c>
      <c r="L168" s="344">
        <v>2796.875</v>
      </c>
      <c r="M168" s="344">
        <v>2921.875</v>
      </c>
      <c r="N168" s="344">
        <v>3074.21875</v>
      </c>
      <c r="O168" s="344">
        <v>3058.59375</v>
      </c>
      <c r="P168" s="343" t="s">
        <v>39</v>
      </c>
      <c r="Q168" s="344">
        <v>5</v>
      </c>
      <c r="R168" s="344" t="s">
        <v>685</v>
      </c>
      <c r="S168" s="345">
        <v>0.19700000000000001</v>
      </c>
      <c r="T168" s="343" t="s">
        <v>2362</v>
      </c>
      <c r="U168" s="343">
        <v>12</v>
      </c>
      <c r="V168" s="342">
        <v>2.024</v>
      </c>
      <c r="W168" s="342">
        <v>1.002</v>
      </c>
      <c r="X168" s="342">
        <v>3.5000000000000003E-2</v>
      </c>
      <c r="Y168" s="342">
        <f t="shared" si="2"/>
        <v>2.0280480000000001</v>
      </c>
      <c r="Z168" s="342" t="s">
        <v>198</v>
      </c>
      <c r="AA168" s="342" t="s">
        <v>170</v>
      </c>
      <c r="AB168" s="342">
        <v>22.5</v>
      </c>
      <c r="AC168" s="342" t="s">
        <v>218</v>
      </c>
      <c r="AD168" s="10"/>
      <c r="AE168" s="346">
        <f>IFERROR(VLOOKUP(E168,ppoz!$A$2:$B$42,2,0),0)</f>
        <v>7000</v>
      </c>
      <c r="AJ168" s="72"/>
      <c r="AK168" s="72"/>
      <c r="AL168" s="72"/>
      <c r="AM168" s="72"/>
      <c r="AN168" s="72"/>
      <c r="AO168" s="72"/>
      <c r="AP168" s="73"/>
      <c r="AQ168" s="73"/>
      <c r="AR168" s="73"/>
      <c r="AS168" s="73"/>
      <c r="AT168" s="73"/>
      <c r="AU168" s="73"/>
      <c r="AV168" s="72"/>
      <c r="AW168" s="73"/>
      <c r="AX168" s="73"/>
      <c r="AY168" s="72"/>
      <c r="AZ168" s="72"/>
      <c r="BA168" s="72"/>
      <c r="BB168" s="74"/>
      <c r="BC168" s="74"/>
      <c r="BD168" s="74"/>
      <c r="BE168" s="74"/>
      <c r="BF168" s="74"/>
      <c r="BG168" s="74"/>
      <c r="BH168" s="74"/>
      <c r="BI168" s="74"/>
    </row>
    <row r="169" spans="1:61" x14ac:dyDescent="0.35">
      <c r="A169" s="342" t="s">
        <v>2532</v>
      </c>
      <c r="B169" s="343">
        <v>26</v>
      </c>
      <c r="C169" s="343">
        <v>65</v>
      </c>
      <c r="D169" s="343" t="s">
        <v>2363</v>
      </c>
      <c r="E169" s="343" t="s">
        <v>184</v>
      </c>
      <c r="F169" s="343" t="s">
        <v>181</v>
      </c>
      <c r="G169" s="343">
        <v>25</v>
      </c>
      <c r="H169" s="344">
        <v>72200</v>
      </c>
      <c r="I169" s="344">
        <v>75900</v>
      </c>
      <c r="J169" s="344">
        <v>79700</v>
      </c>
      <c r="K169" s="344">
        <v>80000</v>
      </c>
      <c r="L169" s="344">
        <v>2776.9230769230771</v>
      </c>
      <c r="M169" s="344">
        <v>2919.2307692307691</v>
      </c>
      <c r="N169" s="344">
        <v>3065.3846153846152</v>
      </c>
      <c r="O169" s="344">
        <v>3076.9230769230771</v>
      </c>
      <c r="P169" s="343" t="s">
        <v>39</v>
      </c>
      <c r="Q169" s="344">
        <v>5</v>
      </c>
      <c r="R169" s="344" t="s">
        <v>685</v>
      </c>
      <c r="S169" s="345">
        <v>0.19700000000000001</v>
      </c>
      <c r="T169" s="343" t="s">
        <v>2362</v>
      </c>
      <c r="U169" s="343">
        <v>12</v>
      </c>
      <c r="V169" s="342">
        <v>2.024</v>
      </c>
      <c r="W169" s="342">
        <v>1.002</v>
      </c>
      <c r="X169" s="342">
        <v>3.5000000000000003E-2</v>
      </c>
      <c r="Y169" s="342">
        <f t="shared" si="2"/>
        <v>2.0280480000000001</v>
      </c>
      <c r="Z169" s="342" t="s">
        <v>198</v>
      </c>
      <c r="AA169" s="342" t="s">
        <v>170</v>
      </c>
      <c r="AB169" s="342">
        <v>22.5</v>
      </c>
      <c r="AC169" s="342" t="s">
        <v>218</v>
      </c>
      <c r="AD169" s="10"/>
      <c r="AE169" s="346">
        <f>IFERROR(VLOOKUP(E169,ppoz!$A$2:$B$42,2,0),0)</f>
        <v>7000</v>
      </c>
      <c r="AJ169" s="72"/>
      <c r="AK169" s="72"/>
      <c r="AL169" s="72"/>
      <c r="AM169" s="72"/>
      <c r="AN169" s="72"/>
      <c r="AO169" s="72"/>
      <c r="AP169" s="73"/>
      <c r="AQ169" s="73"/>
      <c r="AR169" s="73"/>
      <c r="AS169" s="73"/>
      <c r="AT169" s="73"/>
      <c r="AU169" s="73"/>
      <c r="AV169" s="72"/>
      <c r="AW169" s="73"/>
      <c r="AX169" s="73"/>
      <c r="AY169" s="72"/>
      <c r="AZ169" s="72"/>
      <c r="BA169" s="72"/>
      <c r="BB169" s="74"/>
      <c r="BC169" s="74"/>
      <c r="BD169" s="74"/>
      <c r="BE169" s="74"/>
      <c r="BF169" s="74"/>
      <c r="BG169" s="74"/>
      <c r="BH169" s="74"/>
      <c r="BI169" s="74"/>
    </row>
    <row r="170" spans="1:61" x14ac:dyDescent="0.35">
      <c r="A170" s="342" t="s">
        <v>2533</v>
      </c>
      <c r="B170" s="343">
        <v>26.400000000000002</v>
      </c>
      <c r="C170" s="343">
        <v>66</v>
      </c>
      <c r="D170" s="343" t="s">
        <v>2363</v>
      </c>
      <c r="E170" s="343" t="s">
        <v>184</v>
      </c>
      <c r="F170" s="343" t="s">
        <v>181</v>
      </c>
      <c r="G170" s="343">
        <v>25</v>
      </c>
      <c r="H170" s="344">
        <v>72500</v>
      </c>
      <c r="I170" s="344">
        <v>76300</v>
      </c>
      <c r="J170" s="344">
        <v>80100</v>
      </c>
      <c r="K170" s="344">
        <v>80300</v>
      </c>
      <c r="L170" s="344">
        <v>2746.212121212121</v>
      </c>
      <c r="M170" s="344">
        <v>2890.151515151515</v>
      </c>
      <c r="N170" s="344">
        <v>3034.090909090909</v>
      </c>
      <c r="O170" s="344">
        <v>3041.6666666666665</v>
      </c>
      <c r="P170" s="343" t="s">
        <v>39</v>
      </c>
      <c r="Q170" s="344">
        <v>5</v>
      </c>
      <c r="R170" s="344" t="s">
        <v>685</v>
      </c>
      <c r="S170" s="345">
        <v>0.19700000000000001</v>
      </c>
      <c r="T170" s="343" t="s">
        <v>2362</v>
      </c>
      <c r="U170" s="343">
        <v>12</v>
      </c>
      <c r="V170" s="342">
        <v>2.024</v>
      </c>
      <c r="W170" s="342">
        <v>1.002</v>
      </c>
      <c r="X170" s="342">
        <v>3.5000000000000003E-2</v>
      </c>
      <c r="Y170" s="342">
        <f t="shared" si="2"/>
        <v>2.0280480000000001</v>
      </c>
      <c r="Z170" s="342" t="s">
        <v>198</v>
      </c>
      <c r="AA170" s="342" t="s">
        <v>170</v>
      </c>
      <c r="AB170" s="342">
        <v>22.5</v>
      </c>
      <c r="AC170" s="342" t="s">
        <v>218</v>
      </c>
      <c r="AD170" s="10"/>
      <c r="AE170" s="346">
        <f>IFERROR(VLOOKUP(E170,ppoz!$A$2:$B$42,2,0),0)</f>
        <v>7000</v>
      </c>
      <c r="AJ170" s="72"/>
      <c r="AK170" s="72"/>
      <c r="AL170" s="72"/>
      <c r="AM170" s="72"/>
      <c r="AN170" s="72"/>
      <c r="AO170" s="72"/>
      <c r="AP170" s="73"/>
      <c r="AQ170" s="73"/>
      <c r="AR170" s="73"/>
      <c r="AS170" s="73"/>
      <c r="AT170" s="73"/>
      <c r="AU170" s="73"/>
      <c r="AV170" s="72"/>
      <c r="AW170" s="73"/>
      <c r="AX170" s="73"/>
      <c r="AY170" s="72"/>
      <c r="AZ170" s="72"/>
      <c r="BA170" s="72"/>
      <c r="BB170" s="74"/>
      <c r="BC170" s="74"/>
      <c r="BD170" s="74"/>
      <c r="BE170" s="74"/>
      <c r="BF170" s="74"/>
      <c r="BG170" s="74"/>
      <c r="BH170" s="74"/>
      <c r="BI170" s="74"/>
    </row>
    <row r="171" spans="1:61" x14ac:dyDescent="0.35">
      <c r="A171" s="342" t="s">
        <v>2534</v>
      </c>
      <c r="B171" s="343">
        <v>26.8</v>
      </c>
      <c r="C171" s="343">
        <v>67</v>
      </c>
      <c r="D171" s="343" t="s">
        <v>2363</v>
      </c>
      <c r="E171" s="343" t="s">
        <v>184</v>
      </c>
      <c r="F171" s="343" t="s">
        <v>181</v>
      </c>
      <c r="G171" s="343">
        <v>25</v>
      </c>
      <c r="H171" s="344">
        <v>73500</v>
      </c>
      <c r="I171" s="344">
        <v>77900</v>
      </c>
      <c r="J171" s="344">
        <v>80700</v>
      </c>
      <c r="K171" s="344">
        <v>82000</v>
      </c>
      <c r="L171" s="344">
        <v>2742.5373134328356</v>
      </c>
      <c r="M171" s="344">
        <v>2906.7164179104475</v>
      </c>
      <c r="N171" s="344">
        <v>3011.1940298507461</v>
      </c>
      <c r="O171" s="344">
        <v>3059.7014925373132</v>
      </c>
      <c r="P171" s="343" t="s">
        <v>39</v>
      </c>
      <c r="Q171" s="344">
        <v>5</v>
      </c>
      <c r="R171" s="344" t="s">
        <v>685</v>
      </c>
      <c r="S171" s="345">
        <v>0.19700000000000001</v>
      </c>
      <c r="T171" s="343" t="s">
        <v>2362</v>
      </c>
      <c r="U171" s="343">
        <v>12</v>
      </c>
      <c r="V171" s="342">
        <v>2.024</v>
      </c>
      <c r="W171" s="342">
        <v>1.002</v>
      </c>
      <c r="X171" s="342">
        <v>3.5000000000000003E-2</v>
      </c>
      <c r="Y171" s="342">
        <f t="shared" si="2"/>
        <v>2.0280480000000001</v>
      </c>
      <c r="Z171" s="342" t="s">
        <v>198</v>
      </c>
      <c r="AA171" s="342" t="s">
        <v>170</v>
      </c>
      <c r="AB171" s="342">
        <v>22.5</v>
      </c>
      <c r="AC171" s="342" t="s">
        <v>218</v>
      </c>
      <c r="AD171" s="10"/>
      <c r="AE171" s="346">
        <f>IFERROR(VLOOKUP(E171,ppoz!$A$2:$B$42,2,0),0)</f>
        <v>7000</v>
      </c>
      <c r="AJ171" s="72"/>
      <c r="AK171" s="72"/>
      <c r="AL171" s="72"/>
      <c r="AM171" s="72"/>
      <c r="AN171" s="72"/>
      <c r="AO171" s="72"/>
      <c r="AP171" s="73"/>
      <c r="AQ171" s="73"/>
      <c r="AR171" s="73"/>
      <c r="AS171" s="73"/>
      <c r="AT171" s="73"/>
      <c r="AU171" s="73"/>
      <c r="AV171" s="72"/>
      <c r="AW171" s="73"/>
      <c r="AX171" s="73"/>
      <c r="AY171" s="72"/>
      <c r="AZ171" s="72"/>
      <c r="BA171" s="72"/>
      <c r="BB171" s="74"/>
      <c r="BC171" s="74"/>
      <c r="BD171" s="74"/>
      <c r="BE171" s="74"/>
      <c r="BF171" s="74"/>
      <c r="BG171" s="74"/>
      <c r="BH171" s="74"/>
      <c r="BI171" s="74"/>
    </row>
    <row r="172" spans="1:61" x14ac:dyDescent="0.35">
      <c r="A172" s="342" t="s">
        <v>2535</v>
      </c>
      <c r="B172" s="343">
        <v>27.200000000000003</v>
      </c>
      <c r="C172" s="343">
        <v>68</v>
      </c>
      <c r="D172" s="343" t="s">
        <v>2363</v>
      </c>
      <c r="E172" s="343" t="s">
        <v>12</v>
      </c>
      <c r="F172" s="343" t="s">
        <v>181</v>
      </c>
      <c r="G172" s="343">
        <v>27</v>
      </c>
      <c r="H172" s="344">
        <v>74700</v>
      </c>
      <c r="I172" s="344">
        <v>79100</v>
      </c>
      <c r="J172" s="344">
        <v>81800</v>
      </c>
      <c r="K172" s="344">
        <v>83100</v>
      </c>
      <c r="L172" s="344">
        <v>2746.3235294117644</v>
      </c>
      <c r="M172" s="344">
        <v>2908.0882352941176</v>
      </c>
      <c r="N172" s="344">
        <v>3007.3529411764703</v>
      </c>
      <c r="O172" s="344">
        <v>3055.1470588235293</v>
      </c>
      <c r="P172" s="343" t="s">
        <v>39</v>
      </c>
      <c r="Q172" s="344">
        <v>5</v>
      </c>
      <c r="R172" s="344" t="s">
        <v>685</v>
      </c>
      <c r="S172" s="345">
        <v>0.19700000000000001</v>
      </c>
      <c r="T172" s="343" t="s">
        <v>2362</v>
      </c>
      <c r="U172" s="343">
        <v>12</v>
      </c>
      <c r="V172" s="342">
        <v>2.024</v>
      </c>
      <c r="W172" s="342">
        <v>1.002</v>
      </c>
      <c r="X172" s="342">
        <v>3.5000000000000003E-2</v>
      </c>
      <c r="Y172" s="342">
        <f t="shared" si="2"/>
        <v>2.0280480000000001</v>
      </c>
      <c r="Z172" s="342" t="s">
        <v>198</v>
      </c>
      <c r="AA172" s="342" t="s">
        <v>170</v>
      </c>
      <c r="AB172" s="342">
        <v>22.5</v>
      </c>
      <c r="AC172" s="342" t="s">
        <v>218</v>
      </c>
      <c r="AD172" s="10"/>
      <c r="AE172" s="346">
        <f>IFERROR(VLOOKUP(E172,ppoz!$A$2:$B$42,2,0),0)</f>
        <v>7000</v>
      </c>
      <c r="AJ172" s="72"/>
      <c r="AK172" s="72"/>
      <c r="AL172" s="72"/>
      <c r="AM172" s="72"/>
      <c r="AN172" s="72"/>
      <c r="AO172" s="72"/>
      <c r="AP172" s="73"/>
      <c r="AQ172" s="73"/>
      <c r="AR172" s="73"/>
      <c r="AS172" s="73"/>
      <c r="AT172" s="73"/>
      <c r="AU172" s="73"/>
      <c r="AV172" s="72"/>
      <c r="AW172" s="73"/>
      <c r="AX172" s="73"/>
      <c r="AY172" s="72"/>
      <c r="AZ172" s="72"/>
      <c r="BA172" s="72"/>
      <c r="BB172" s="74"/>
      <c r="BC172" s="74"/>
      <c r="BD172" s="74"/>
      <c r="BE172" s="74"/>
      <c r="BF172" s="74"/>
      <c r="BG172" s="74"/>
      <c r="BH172" s="74"/>
      <c r="BI172" s="74"/>
    </row>
    <row r="173" spans="1:61" x14ac:dyDescent="0.35">
      <c r="A173" s="342" t="s">
        <v>2536</v>
      </c>
      <c r="B173" s="343">
        <v>27.6</v>
      </c>
      <c r="C173" s="343">
        <v>69</v>
      </c>
      <c r="D173" s="343" t="s">
        <v>2363</v>
      </c>
      <c r="E173" s="343" t="s">
        <v>12</v>
      </c>
      <c r="F173" s="343" t="s">
        <v>181</v>
      </c>
      <c r="G173" s="343">
        <v>27</v>
      </c>
      <c r="H173" s="344">
        <v>75300</v>
      </c>
      <c r="I173" s="344">
        <v>79700</v>
      </c>
      <c r="J173" s="344">
        <v>82700</v>
      </c>
      <c r="K173" s="344">
        <v>83700</v>
      </c>
      <c r="L173" s="344">
        <v>2728.260869565217</v>
      </c>
      <c r="M173" s="344">
        <v>2887.6811594202895</v>
      </c>
      <c r="N173" s="344">
        <v>2996.3768115942025</v>
      </c>
      <c r="O173" s="344">
        <v>3032.6086956521735</v>
      </c>
      <c r="P173" s="343" t="s">
        <v>39</v>
      </c>
      <c r="Q173" s="344">
        <v>5</v>
      </c>
      <c r="R173" s="344" t="s">
        <v>685</v>
      </c>
      <c r="S173" s="345">
        <v>0.19700000000000001</v>
      </c>
      <c r="T173" s="343" t="s">
        <v>2362</v>
      </c>
      <c r="U173" s="343">
        <v>12</v>
      </c>
      <c r="V173" s="342">
        <v>2.024</v>
      </c>
      <c r="W173" s="342">
        <v>1.002</v>
      </c>
      <c r="X173" s="342">
        <v>3.5000000000000003E-2</v>
      </c>
      <c r="Y173" s="342">
        <f t="shared" si="2"/>
        <v>2.0280480000000001</v>
      </c>
      <c r="Z173" s="342" t="s">
        <v>198</v>
      </c>
      <c r="AA173" s="342" t="s">
        <v>170</v>
      </c>
      <c r="AB173" s="342">
        <v>22.5</v>
      </c>
      <c r="AC173" s="342" t="s">
        <v>218</v>
      </c>
      <c r="AD173" s="10"/>
      <c r="AE173" s="346">
        <f>IFERROR(VLOOKUP(E173,ppoz!$A$2:$B$42,2,0),0)</f>
        <v>7000</v>
      </c>
      <c r="AJ173" s="72"/>
      <c r="AK173" s="72"/>
      <c r="AL173" s="72"/>
      <c r="AM173" s="72"/>
      <c r="AN173" s="72"/>
      <c r="AO173" s="72"/>
      <c r="AP173" s="73"/>
      <c r="AQ173" s="73"/>
      <c r="AR173" s="73"/>
      <c r="AS173" s="73"/>
      <c r="AT173" s="73"/>
      <c r="AU173" s="73"/>
      <c r="AV173" s="72"/>
      <c r="AW173" s="73"/>
      <c r="AX173" s="73"/>
      <c r="AY173" s="72"/>
      <c r="AZ173" s="72"/>
      <c r="BA173" s="72"/>
      <c r="BB173" s="74"/>
      <c r="BC173" s="74"/>
      <c r="BD173" s="74"/>
      <c r="BE173" s="74"/>
      <c r="BF173" s="74"/>
      <c r="BG173" s="74"/>
      <c r="BH173" s="74"/>
      <c r="BI173" s="74"/>
    </row>
    <row r="174" spans="1:61" x14ac:dyDescent="0.35">
      <c r="A174" s="342" t="s">
        <v>2537</v>
      </c>
      <c r="B174" s="343">
        <v>28</v>
      </c>
      <c r="C174" s="343">
        <v>70</v>
      </c>
      <c r="D174" s="343" t="s">
        <v>2363</v>
      </c>
      <c r="E174" s="343" t="s">
        <v>12</v>
      </c>
      <c r="F174" s="343" t="s">
        <v>181</v>
      </c>
      <c r="G174" s="343">
        <v>27</v>
      </c>
      <c r="H174" s="344">
        <v>75800</v>
      </c>
      <c r="I174" s="344">
        <v>80200</v>
      </c>
      <c r="J174" s="344">
        <v>83300</v>
      </c>
      <c r="K174" s="344">
        <v>84300</v>
      </c>
      <c r="L174" s="344">
        <v>2707.1428571428573</v>
      </c>
      <c r="M174" s="344">
        <v>2864.2857142857142</v>
      </c>
      <c r="N174" s="344">
        <v>2975</v>
      </c>
      <c r="O174" s="344">
        <v>3010.7142857142858</v>
      </c>
      <c r="P174" s="343" t="s">
        <v>39</v>
      </c>
      <c r="Q174" s="344">
        <v>5</v>
      </c>
      <c r="R174" s="344" t="s">
        <v>685</v>
      </c>
      <c r="S174" s="345">
        <v>0.19700000000000001</v>
      </c>
      <c r="T174" s="343" t="s">
        <v>2362</v>
      </c>
      <c r="U174" s="343">
        <v>12</v>
      </c>
      <c r="V174" s="342">
        <v>2.024</v>
      </c>
      <c r="W174" s="342">
        <v>1.002</v>
      </c>
      <c r="X174" s="342">
        <v>3.5000000000000003E-2</v>
      </c>
      <c r="Y174" s="342">
        <f t="shared" si="2"/>
        <v>2.0280480000000001</v>
      </c>
      <c r="Z174" s="342" t="s">
        <v>198</v>
      </c>
      <c r="AA174" s="342" t="s">
        <v>170</v>
      </c>
      <c r="AB174" s="342">
        <v>22.5</v>
      </c>
      <c r="AC174" s="342" t="s">
        <v>218</v>
      </c>
      <c r="AD174" s="10"/>
      <c r="AE174" s="346">
        <f>IFERROR(VLOOKUP(E174,ppoz!$A$2:$B$42,2,0),0)</f>
        <v>7000</v>
      </c>
      <c r="AJ174" s="72"/>
      <c r="AK174" s="72"/>
      <c r="AL174" s="72"/>
      <c r="AM174" s="72"/>
      <c r="AN174" s="72"/>
      <c r="AO174" s="72"/>
      <c r="AP174" s="73"/>
      <c r="AQ174" s="73"/>
      <c r="AR174" s="73"/>
      <c r="AS174" s="73"/>
      <c r="AT174" s="73"/>
      <c r="AU174" s="73"/>
      <c r="AV174" s="72"/>
      <c r="AW174" s="73"/>
      <c r="AX174" s="73"/>
      <c r="AY174" s="72"/>
      <c r="AZ174" s="72"/>
      <c r="BA174" s="72"/>
      <c r="BB174" s="74"/>
      <c r="BC174" s="74"/>
      <c r="BD174" s="74"/>
      <c r="BE174" s="74"/>
      <c r="BF174" s="74"/>
      <c r="BG174" s="74"/>
      <c r="BH174" s="74"/>
      <c r="BI174" s="74"/>
    </row>
    <row r="175" spans="1:61" x14ac:dyDescent="0.35">
      <c r="A175" s="342" t="s">
        <v>2538</v>
      </c>
      <c r="B175" s="343">
        <v>28.400000000000002</v>
      </c>
      <c r="C175" s="343">
        <v>71</v>
      </c>
      <c r="D175" s="343" t="s">
        <v>2363</v>
      </c>
      <c r="E175" s="343" t="s">
        <v>12</v>
      </c>
      <c r="F175" s="343" t="s">
        <v>181</v>
      </c>
      <c r="G175" s="343">
        <v>27</v>
      </c>
      <c r="H175" s="344">
        <v>77200</v>
      </c>
      <c r="I175" s="344">
        <v>81200</v>
      </c>
      <c r="J175" s="344">
        <v>84200</v>
      </c>
      <c r="K175" s="344">
        <v>85200</v>
      </c>
      <c r="L175" s="344">
        <v>2718.3098591549292</v>
      </c>
      <c r="M175" s="344">
        <v>2859.1549295774644</v>
      </c>
      <c r="N175" s="344">
        <v>2964.788732394366</v>
      </c>
      <c r="O175" s="344">
        <v>3000</v>
      </c>
      <c r="P175" s="343" t="s">
        <v>39</v>
      </c>
      <c r="Q175" s="344">
        <v>5</v>
      </c>
      <c r="R175" s="344" t="s">
        <v>685</v>
      </c>
      <c r="S175" s="345">
        <v>0.19700000000000001</v>
      </c>
      <c r="T175" s="343" t="s">
        <v>2362</v>
      </c>
      <c r="U175" s="343">
        <v>12</v>
      </c>
      <c r="V175" s="342">
        <v>2.024</v>
      </c>
      <c r="W175" s="342">
        <v>1.002</v>
      </c>
      <c r="X175" s="342">
        <v>3.5000000000000003E-2</v>
      </c>
      <c r="Y175" s="342">
        <f t="shared" si="2"/>
        <v>2.0280480000000001</v>
      </c>
      <c r="Z175" s="342" t="s">
        <v>198</v>
      </c>
      <c r="AA175" s="342" t="s">
        <v>170</v>
      </c>
      <c r="AB175" s="342">
        <v>22.5</v>
      </c>
      <c r="AC175" s="342" t="s">
        <v>218</v>
      </c>
      <c r="AD175" s="10"/>
      <c r="AE175" s="346">
        <f>IFERROR(VLOOKUP(E175,ppoz!$A$2:$B$42,2,0),0)</f>
        <v>7000</v>
      </c>
      <c r="AJ175" s="72"/>
      <c r="AK175" s="72"/>
      <c r="AL175" s="72"/>
      <c r="AM175" s="72"/>
      <c r="AN175" s="72"/>
      <c r="AO175" s="72"/>
      <c r="AP175" s="73"/>
      <c r="AQ175" s="73"/>
      <c r="AR175" s="73"/>
      <c r="AS175" s="73"/>
      <c r="AT175" s="73"/>
      <c r="AU175" s="73"/>
      <c r="AV175" s="72"/>
      <c r="AW175" s="73"/>
      <c r="AX175" s="73"/>
      <c r="AY175" s="72"/>
      <c r="AZ175" s="72"/>
      <c r="BA175" s="72"/>
      <c r="BB175" s="74"/>
      <c r="BC175" s="74"/>
      <c r="BD175" s="74"/>
      <c r="BE175" s="74"/>
      <c r="BF175" s="74"/>
      <c r="BG175" s="74"/>
      <c r="BH175" s="74"/>
      <c r="BI175" s="74"/>
    </row>
    <row r="176" spans="1:61" x14ac:dyDescent="0.35">
      <c r="A176" s="342" t="s">
        <v>2539</v>
      </c>
      <c r="B176" s="343">
        <v>28.8</v>
      </c>
      <c r="C176" s="343">
        <v>72</v>
      </c>
      <c r="D176" s="343" t="s">
        <v>2363</v>
      </c>
      <c r="E176" s="343" t="s">
        <v>12</v>
      </c>
      <c r="F176" s="343" t="s">
        <v>181</v>
      </c>
      <c r="G176" s="343">
        <v>27</v>
      </c>
      <c r="H176" s="344">
        <v>77800</v>
      </c>
      <c r="I176" s="344">
        <v>81800</v>
      </c>
      <c r="J176" s="344">
        <v>84400</v>
      </c>
      <c r="K176" s="344">
        <v>85800</v>
      </c>
      <c r="L176" s="344">
        <v>2701.3888888888887</v>
      </c>
      <c r="M176" s="344">
        <v>2840.2777777777778</v>
      </c>
      <c r="N176" s="344">
        <v>2930.5555555555557</v>
      </c>
      <c r="O176" s="344">
        <v>2979.1666666666665</v>
      </c>
      <c r="P176" s="343" t="s">
        <v>39</v>
      </c>
      <c r="Q176" s="344">
        <v>5</v>
      </c>
      <c r="R176" s="344" t="s">
        <v>685</v>
      </c>
      <c r="S176" s="345">
        <v>0.19700000000000001</v>
      </c>
      <c r="T176" s="343" t="s">
        <v>2362</v>
      </c>
      <c r="U176" s="343">
        <v>12</v>
      </c>
      <c r="V176" s="342">
        <v>2.024</v>
      </c>
      <c r="W176" s="342">
        <v>1.002</v>
      </c>
      <c r="X176" s="342">
        <v>3.5000000000000003E-2</v>
      </c>
      <c r="Y176" s="342">
        <f t="shared" si="2"/>
        <v>2.0280480000000001</v>
      </c>
      <c r="Z176" s="342" t="s">
        <v>198</v>
      </c>
      <c r="AA176" s="342" t="s">
        <v>170</v>
      </c>
      <c r="AB176" s="342">
        <v>22.5</v>
      </c>
      <c r="AC176" s="342" t="s">
        <v>218</v>
      </c>
      <c r="AD176" s="10"/>
      <c r="AE176" s="346">
        <f>IFERROR(VLOOKUP(E176,ppoz!$A$2:$B$42,2,0),0)</f>
        <v>7000</v>
      </c>
      <c r="AJ176" s="72"/>
      <c r="AK176" s="72"/>
      <c r="AL176" s="72"/>
      <c r="AM176" s="72"/>
      <c r="AN176" s="72"/>
      <c r="AO176" s="72"/>
      <c r="AP176" s="73"/>
      <c r="AQ176" s="73"/>
      <c r="AR176" s="73"/>
      <c r="AS176" s="73"/>
      <c r="AT176" s="73"/>
      <c r="AU176" s="73"/>
      <c r="AV176" s="72"/>
      <c r="AW176" s="73"/>
      <c r="AX176" s="73"/>
      <c r="AY176" s="72"/>
      <c r="AZ176" s="72"/>
      <c r="BA176" s="72"/>
      <c r="BB176" s="74"/>
      <c r="BC176" s="74"/>
      <c r="BD176" s="74"/>
      <c r="BE176" s="74"/>
      <c r="BF176" s="74"/>
      <c r="BG176" s="74"/>
      <c r="BH176" s="74"/>
      <c r="BI176" s="74"/>
    </row>
    <row r="177" spans="1:61" x14ac:dyDescent="0.35">
      <c r="A177" s="342" t="s">
        <v>2540</v>
      </c>
      <c r="B177" s="343">
        <v>29.200000000000003</v>
      </c>
      <c r="C177" s="343">
        <v>73</v>
      </c>
      <c r="D177" s="343" t="s">
        <v>2363</v>
      </c>
      <c r="E177" s="343" t="s">
        <v>12</v>
      </c>
      <c r="F177" s="343" t="s">
        <v>181</v>
      </c>
      <c r="G177" s="343">
        <v>27</v>
      </c>
      <c r="H177" s="344">
        <v>78800</v>
      </c>
      <c r="I177" s="344">
        <v>83200</v>
      </c>
      <c r="J177" s="344">
        <v>87300</v>
      </c>
      <c r="K177" s="344">
        <v>87200</v>
      </c>
      <c r="L177" s="344">
        <v>2698.6301369863013</v>
      </c>
      <c r="M177" s="344">
        <v>2849.3150684931502</v>
      </c>
      <c r="N177" s="344">
        <v>2989.7260273972602</v>
      </c>
      <c r="O177" s="344">
        <v>2986.3013698630134</v>
      </c>
      <c r="P177" s="343" t="s">
        <v>39</v>
      </c>
      <c r="Q177" s="344">
        <v>5</v>
      </c>
      <c r="R177" s="344" t="s">
        <v>685</v>
      </c>
      <c r="S177" s="345">
        <v>0.19700000000000001</v>
      </c>
      <c r="T177" s="343" t="s">
        <v>2362</v>
      </c>
      <c r="U177" s="343">
        <v>12</v>
      </c>
      <c r="V177" s="342">
        <v>2.024</v>
      </c>
      <c r="W177" s="342">
        <v>1.002</v>
      </c>
      <c r="X177" s="342">
        <v>3.5000000000000003E-2</v>
      </c>
      <c r="Y177" s="342">
        <f t="shared" si="2"/>
        <v>2.0280480000000001</v>
      </c>
      <c r="Z177" s="342" t="s">
        <v>198</v>
      </c>
      <c r="AA177" s="342" t="s">
        <v>170</v>
      </c>
      <c r="AB177" s="342">
        <v>22.5</v>
      </c>
      <c r="AC177" s="342" t="s">
        <v>218</v>
      </c>
      <c r="AD177" s="10"/>
      <c r="AE177" s="346">
        <f>IFERROR(VLOOKUP(E177,ppoz!$A$2:$B$42,2,0),0)</f>
        <v>7000</v>
      </c>
      <c r="AJ177" s="72"/>
      <c r="AK177" s="72"/>
      <c r="AL177" s="72"/>
      <c r="AM177" s="72"/>
      <c r="AN177" s="72"/>
      <c r="AO177" s="72"/>
      <c r="AP177" s="73"/>
      <c r="AQ177" s="73"/>
      <c r="AR177" s="73"/>
      <c r="AS177" s="73"/>
      <c r="AT177" s="73"/>
      <c r="AU177" s="73"/>
      <c r="AV177" s="72"/>
      <c r="AW177" s="73"/>
      <c r="AX177" s="73"/>
      <c r="AY177" s="72"/>
      <c r="AZ177" s="72"/>
      <c r="BA177" s="72"/>
      <c r="BB177" s="74"/>
      <c r="BC177" s="74"/>
      <c r="BD177" s="74"/>
      <c r="BE177" s="74"/>
      <c r="BF177" s="74"/>
      <c r="BG177" s="74"/>
      <c r="BH177" s="74"/>
      <c r="BI177" s="74"/>
    </row>
    <row r="178" spans="1:61" x14ac:dyDescent="0.35">
      <c r="A178" s="342" t="s">
        <v>2541</v>
      </c>
      <c r="B178" s="343">
        <v>29.6</v>
      </c>
      <c r="C178" s="343">
        <v>74</v>
      </c>
      <c r="D178" s="343" t="s">
        <v>2363</v>
      </c>
      <c r="E178" s="343" t="s">
        <v>12</v>
      </c>
      <c r="F178" s="343" t="s">
        <v>181</v>
      </c>
      <c r="G178" s="343">
        <v>27</v>
      </c>
      <c r="H178" s="344">
        <v>79800</v>
      </c>
      <c r="I178" s="344">
        <v>84200</v>
      </c>
      <c r="J178" s="344">
        <v>88300</v>
      </c>
      <c r="K178" s="344">
        <v>88300</v>
      </c>
      <c r="L178" s="344">
        <v>2695.9459459459458</v>
      </c>
      <c r="M178" s="344">
        <v>2844.5945945945946</v>
      </c>
      <c r="N178" s="344">
        <v>2983.1081081081079</v>
      </c>
      <c r="O178" s="344">
        <v>2983.1081081081079</v>
      </c>
      <c r="P178" s="343" t="s">
        <v>39</v>
      </c>
      <c r="Q178" s="344">
        <v>5</v>
      </c>
      <c r="R178" s="344" t="s">
        <v>685</v>
      </c>
      <c r="S178" s="345">
        <v>0.19700000000000001</v>
      </c>
      <c r="T178" s="343" t="s">
        <v>2362</v>
      </c>
      <c r="U178" s="343">
        <v>12</v>
      </c>
      <c r="V178" s="342">
        <v>2.024</v>
      </c>
      <c r="W178" s="342">
        <v>1.002</v>
      </c>
      <c r="X178" s="342">
        <v>3.5000000000000003E-2</v>
      </c>
      <c r="Y178" s="342">
        <f t="shared" si="2"/>
        <v>2.0280480000000001</v>
      </c>
      <c r="Z178" s="342" t="s">
        <v>198</v>
      </c>
      <c r="AA178" s="342" t="s">
        <v>170</v>
      </c>
      <c r="AB178" s="342">
        <v>22.5</v>
      </c>
      <c r="AC178" s="342" t="s">
        <v>218</v>
      </c>
      <c r="AD178" s="10"/>
      <c r="AE178" s="346">
        <f>IFERROR(VLOOKUP(E178,ppoz!$A$2:$B$42,2,0),0)</f>
        <v>7000</v>
      </c>
      <c r="AJ178" s="72"/>
      <c r="AK178" s="72"/>
      <c r="AL178" s="72"/>
      <c r="AM178" s="72"/>
      <c r="AN178" s="72"/>
      <c r="AO178" s="72"/>
      <c r="AP178" s="73"/>
      <c r="AQ178" s="73"/>
      <c r="AR178" s="73"/>
      <c r="AS178" s="73"/>
      <c r="AT178" s="73"/>
      <c r="AU178" s="73"/>
      <c r="AV178" s="72"/>
      <c r="AW178" s="73"/>
      <c r="AX178" s="73"/>
      <c r="AY178" s="72"/>
      <c r="AZ178" s="72"/>
      <c r="BA178" s="72"/>
      <c r="BB178" s="74"/>
      <c r="BC178" s="74"/>
      <c r="BD178" s="74"/>
      <c r="BE178" s="74"/>
      <c r="BF178" s="74"/>
      <c r="BG178" s="74"/>
      <c r="BH178" s="74"/>
      <c r="BI178" s="74"/>
    </row>
    <row r="179" spans="1:61" x14ac:dyDescent="0.35">
      <c r="A179" s="342" t="s">
        <v>2542</v>
      </c>
      <c r="B179" s="343">
        <v>30</v>
      </c>
      <c r="C179" s="343">
        <v>75</v>
      </c>
      <c r="D179" s="343" t="s">
        <v>2363</v>
      </c>
      <c r="E179" s="343" t="s">
        <v>12</v>
      </c>
      <c r="F179" s="343" t="s">
        <v>181</v>
      </c>
      <c r="G179" s="343">
        <v>27</v>
      </c>
      <c r="H179" s="344">
        <v>80700</v>
      </c>
      <c r="I179" s="344">
        <v>85700</v>
      </c>
      <c r="J179" s="344">
        <v>88800</v>
      </c>
      <c r="K179" s="344">
        <v>90300</v>
      </c>
      <c r="L179" s="344">
        <v>2690</v>
      </c>
      <c r="M179" s="344">
        <v>2856.6666666666665</v>
      </c>
      <c r="N179" s="344">
        <v>2960</v>
      </c>
      <c r="O179" s="344">
        <v>3010</v>
      </c>
      <c r="P179" s="343" t="s">
        <v>39</v>
      </c>
      <c r="Q179" s="344">
        <v>5</v>
      </c>
      <c r="R179" s="344" t="s">
        <v>685</v>
      </c>
      <c r="S179" s="345">
        <v>0.19700000000000001</v>
      </c>
      <c r="T179" s="343" t="s">
        <v>2362</v>
      </c>
      <c r="U179" s="343">
        <v>12</v>
      </c>
      <c r="V179" s="342">
        <v>2.024</v>
      </c>
      <c r="W179" s="342">
        <v>1.002</v>
      </c>
      <c r="X179" s="342">
        <v>3.5000000000000003E-2</v>
      </c>
      <c r="Y179" s="342">
        <f t="shared" si="2"/>
        <v>2.0280480000000001</v>
      </c>
      <c r="Z179" s="342" t="s">
        <v>198</v>
      </c>
      <c r="AA179" s="342" t="s">
        <v>170</v>
      </c>
      <c r="AB179" s="342">
        <v>22.5</v>
      </c>
      <c r="AC179" s="342" t="s">
        <v>218</v>
      </c>
      <c r="AD179" s="10"/>
      <c r="AE179" s="346">
        <f>IFERROR(VLOOKUP(E179,ppoz!$A$2:$B$42,2,0),0)</f>
        <v>7000</v>
      </c>
      <c r="AJ179" s="72"/>
      <c r="AK179" s="72"/>
      <c r="AL179" s="72"/>
      <c r="AM179" s="72"/>
      <c r="AN179" s="72"/>
      <c r="AO179" s="72"/>
      <c r="AP179" s="73"/>
      <c r="AQ179" s="73"/>
      <c r="AR179" s="73"/>
      <c r="AS179" s="73"/>
      <c r="AT179" s="73"/>
      <c r="AU179" s="73"/>
      <c r="AV179" s="72"/>
      <c r="AW179" s="73"/>
      <c r="AX179" s="73"/>
      <c r="AY179" s="72"/>
      <c r="AZ179" s="72"/>
      <c r="BA179" s="72"/>
      <c r="BB179" s="74"/>
      <c r="BC179" s="74"/>
      <c r="BD179" s="74"/>
      <c r="BE179" s="74"/>
      <c r="BF179" s="74"/>
      <c r="BG179" s="74"/>
      <c r="BH179" s="74"/>
      <c r="BI179" s="74"/>
    </row>
    <row r="180" spans="1:61" x14ac:dyDescent="0.35">
      <c r="A180" s="342" t="s">
        <v>2543</v>
      </c>
      <c r="B180" s="343">
        <v>30.400000000000002</v>
      </c>
      <c r="C180" s="343">
        <v>76</v>
      </c>
      <c r="D180" s="343" t="s">
        <v>2363</v>
      </c>
      <c r="E180" s="343" t="s">
        <v>12</v>
      </c>
      <c r="F180" s="343" t="s">
        <v>181</v>
      </c>
      <c r="G180" s="343">
        <v>27</v>
      </c>
      <c r="H180" s="344">
        <v>83400</v>
      </c>
      <c r="I180" s="344">
        <v>88300</v>
      </c>
      <c r="J180" s="344">
        <v>92600</v>
      </c>
      <c r="K180" s="344">
        <v>92900</v>
      </c>
      <c r="L180" s="344">
        <v>2743.4210526315787</v>
      </c>
      <c r="M180" s="344">
        <v>2904.6052631578946</v>
      </c>
      <c r="N180" s="344">
        <v>3046.0526315789471</v>
      </c>
      <c r="O180" s="344">
        <v>3055.9210526315787</v>
      </c>
      <c r="P180" s="343" t="s">
        <v>39</v>
      </c>
      <c r="Q180" s="344">
        <v>5</v>
      </c>
      <c r="R180" s="344" t="s">
        <v>685</v>
      </c>
      <c r="S180" s="345">
        <v>0.19700000000000001</v>
      </c>
      <c r="T180" s="343" t="s">
        <v>2362</v>
      </c>
      <c r="U180" s="343">
        <v>12</v>
      </c>
      <c r="V180" s="342">
        <v>2.024</v>
      </c>
      <c r="W180" s="342">
        <v>1.002</v>
      </c>
      <c r="X180" s="342">
        <v>3.5000000000000003E-2</v>
      </c>
      <c r="Y180" s="342">
        <f t="shared" si="2"/>
        <v>2.0280480000000001</v>
      </c>
      <c r="Z180" s="342" t="s">
        <v>198</v>
      </c>
      <c r="AA180" s="342" t="s">
        <v>170</v>
      </c>
      <c r="AB180" s="342">
        <v>22.5</v>
      </c>
      <c r="AC180" s="342" t="s">
        <v>218</v>
      </c>
      <c r="AD180" s="10"/>
      <c r="AE180" s="346">
        <f>IFERROR(VLOOKUP(E180,ppoz!$A$2:$B$42,2,0),0)</f>
        <v>7000</v>
      </c>
      <c r="AJ180" s="72"/>
      <c r="AK180" s="72"/>
      <c r="AL180" s="72"/>
      <c r="AM180" s="72"/>
      <c r="AN180" s="72"/>
      <c r="AO180" s="72"/>
      <c r="AP180" s="73"/>
      <c r="AQ180" s="73"/>
      <c r="AR180" s="73"/>
      <c r="AS180" s="73"/>
      <c r="AT180" s="73"/>
      <c r="AU180" s="73"/>
      <c r="AV180" s="72"/>
      <c r="AW180" s="73"/>
      <c r="AX180" s="73"/>
      <c r="AY180" s="72"/>
      <c r="AZ180" s="72"/>
      <c r="BA180" s="72"/>
      <c r="BB180" s="74"/>
      <c r="BC180" s="74"/>
      <c r="BD180" s="74"/>
      <c r="BE180" s="74"/>
      <c r="BF180" s="74"/>
      <c r="BG180" s="74"/>
      <c r="BH180" s="74"/>
      <c r="BI180" s="74"/>
    </row>
    <row r="181" spans="1:61" x14ac:dyDescent="0.35">
      <c r="A181" s="342" t="s">
        <v>2544</v>
      </c>
      <c r="B181" s="343">
        <v>30.8</v>
      </c>
      <c r="C181" s="343">
        <v>77</v>
      </c>
      <c r="D181" s="343" t="s">
        <v>2363</v>
      </c>
      <c r="E181" s="343" t="s">
        <v>12</v>
      </c>
      <c r="F181" s="343" t="s">
        <v>181</v>
      </c>
      <c r="G181" s="343">
        <v>27</v>
      </c>
      <c r="H181" s="344">
        <v>83900</v>
      </c>
      <c r="I181" s="344">
        <v>88900</v>
      </c>
      <c r="J181" s="344">
        <v>93100</v>
      </c>
      <c r="K181" s="344">
        <v>93500</v>
      </c>
      <c r="L181" s="344">
        <v>2724.0259740259739</v>
      </c>
      <c r="M181" s="344">
        <v>2886.3636363636365</v>
      </c>
      <c r="N181" s="344">
        <v>3022.7272727272725</v>
      </c>
      <c r="O181" s="344">
        <v>3035.7142857142858</v>
      </c>
      <c r="P181" s="343" t="s">
        <v>39</v>
      </c>
      <c r="Q181" s="344">
        <v>5</v>
      </c>
      <c r="R181" s="344" t="s">
        <v>685</v>
      </c>
      <c r="S181" s="345">
        <v>0.19700000000000001</v>
      </c>
      <c r="T181" s="343" t="s">
        <v>2362</v>
      </c>
      <c r="U181" s="343">
        <v>12</v>
      </c>
      <c r="V181" s="342">
        <v>2.024</v>
      </c>
      <c r="W181" s="342">
        <v>1.002</v>
      </c>
      <c r="X181" s="342">
        <v>3.5000000000000003E-2</v>
      </c>
      <c r="Y181" s="342">
        <f t="shared" si="2"/>
        <v>2.0280480000000001</v>
      </c>
      <c r="Z181" s="342" t="s">
        <v>198</v>
      </c>
      <c r="AA181" s="342" t="s">
        <v>170</v>
      </c>
      <c r="AB181" s="342">
        <v>22.5</v>
      </c>
      <c r="AC181" s="342" t="s">
        <v>218</v>
      </c>
      <c r="AD181" s="10"/>
      <c r="AE181" s="346">
        <f>IFERROR(VLOOKUP(E181,ppoz!$A$2:$B$42,2,0),0)</f>
        <v>7000</v>
      </c>
      <c r="AJ181" s="72"/>
      <c r="AK181" s="72"/>
      <c r="AL181" s="72"/>
      <c r="AM181" s="72"/>
      <c r="AN181" s="72"/>
      <c r="AO181" s="72"/>
      <c r="AP181" s="73"/>
      <c r="AQ181" s="73"/>
      <c r="AR181" s="73"/>
      <c r="AS181" s="73"/>
      <c r="AT181" s="73"/>
      <c r="AU181" s="73"/>
      <c r="AV181" s="72"/>
      <c r="AW181" s="73"/>
      <c r="AX181" s="73"/>
      <c r="AY181" s="72"/>
      <c r="AZ181" s="72"/>
      <c r="BA181" s="72"/>
      <c r="BB181" s="74"/>
      <c r="BC181" s="74"/>
      <c r="BD181" s="74"/>
      <c r="BE181" s="74"/>
      <c r="BF181" s="74"/>
      <c r="BG181" s="74"/>
      <c r="BH181" s="74"/>
      <c r="BI181" s="74"/>
    </row>
    <row r="182" spans="1:61" x14ac:dyDescent="0.35">
      <c r="A182" s="342" t="s">
        <v>2545</v>
      </c>
      <c r="B182" s="343">
        <v>31.200000000000003</v>
      </c>
      <c r="C182" s="343">
        <v>78</v>
      </c>
      <c r="D182" s="343" t="s">
        <v>2363</v>
      </c>
      <c r="E182" s="343" t="s">
        <v>12</v>
      </c>
      <c r="F182" s="343" t="s">
        <v>181</v>
      </c>
      <c r="G182" s="343">
        <v>27</v>
      </c>
      <c r="H182" s="344">
        <v>84900</v>
      </c>
      <c r="I182" s="344">
        <v>89900</v>
      </c>
      <c r="J182" s="344">
        <v>94100</v>
      </c>
      <c r="K182" s="344">
        <v>94500</v>
      </c>
      <c r="L182" s="344">
        <v>2721.1538461538457</v>
      </c>
      <c r="M182" s="344">
        <v>2881.4102564102564</v>
      </c>
      <c r="N182" s="344">
        <v>3016.0256410256407</v>
      </c>
      <c r="O182" s="344">
        <v>3028.8461538461534</v>
      </c>
      <c r="P182" s="343" t="s">
        <v>39</v>
      </c>
      <c r="Q182" s="344">
        <v>5</v>
      </c>
      <c r="R182" s="344" t="s">
        <v>685</v>
      </c>
      <c r="S182" s="345">
        <v>0.19700000000000001</v>
      </c>
      <c r="T182" s="343" t="s">
        <v>2362</v>
      </c>
      <c r="U182" s="343">
        <v>12</v>
      </c>
      <c r="V182" s="342">
        <v>2.024</v>
      </c>
      <c r="W182" s="342">
        <v>1.002</v>
      </c>
      <c r="X182" s="342">
        <v>3.5000000000000003E-2</v>
      </c>
      <c r="Y182" s="342">
        <f t="shared" si="2"/>
        <v>2.0280480000000001</v>
      </c>
      <c r="Z182" s="342" t="s">
        <v>198</v>
      </c>
      <c r="AA182" s="342" t="s">
        <v>170</v>
      </c>
      <c r="AB182" s="342">
        <v>22.5</v>
      </c>
      <c r="AC182" s="342" t="s">
        <v>218</v>
      </c>
      <c r="AD182" s="10"/>
      <c r="AE182" s="346">
        <f>IFERROR(VLOOKUP(E182,ppoz!$A$2:$B$42,2,0),0)</f>
        <v>7000</v>
      </c>
      <c r="AJ182" s="72"/>
      <c r="AK182" s="72"/>
      <c r="AL182" s="72"/>
      <c r="AM182" s="72"/>
      <c r="AN182" s="72"/>
      <c r="AO182" s="72"/>
      <c r="AP182" s="73"/>
      <c r="AQ182" s="73"/>
      <c r="AR182" s="73"/>
      <c r="AS182" s="73"/>
      <c r="AT182" s="73"/>
      <c r="AU182" s="73"/>
      <c r="AV182" s="72"/>
      <c r="AW182" s="73"/>
      <c r="AX182" s="73"/>
      <c r="AY182" s="72"/>
      <c r="AZ182" s="72"/>
      <c r="BA182" s="72"/>
      <c r="BB182" s="74"/>
      <c r="BC182" s="74"/>
      <c r="BD182" s="74"/>
      <c r="BE182" s="74"/>
      <c r="BF182" s="74"/>
      <c r="BG182" s="74"/>
      <c r="BH182" s="74"/>
      <c r="BI182" s="74"/>
    </row>
    <row r="183" spans="1:61" x14ac:dyDescent="0.35">
      <c r="A183" s="342" t="s">
        <v>2546</v>
      </c>
      <c r="B183" s="343">
        <v>31.6</v>
      </c>
      <c r="C183" s="343">
        <v>79</v>
      </c>
      <c r="D183" s="343" t="s">
        <v>2363</v>
      </c>
      <c r="E183" s="343" t="s">
        <v>12</v>
      </c>
      <c r="F183" s="343" t="s">
        <v>181</v>
      </c>
      <c r="G183" s="343">
        <v>27</v>
      </c>
      <c r="H183" s="344">
        <v>85900</v>
      </c>
      <c r="I183" s="344">
        <v>90400</v>
      </c>
      <c r="J183" s="344">
        <v>94600</v>
      </c>
      <c r="K183" s="344">
        <v>95000</v>
      </c>
      <c r="L183" s="344">
        <v>2718.3544303797466</v>
      </c>
      <c r="M183" s="344">
        <v>2860.7594936708861</v>
      </c>
      <c r="N183" s="344">
        <v>2993.6708860759491</v>
      </c>
      <c r="O183" s="344">
        <v>3006.3291139240505</v>
      </c>
      <c r="P183" s="343" t="s">
        <v>39</v>
      </c>
      <c r="Q183" s="344">
        <v>5</v>
      </c>
      <c r="R183" s="344" t="s">
        <v>685</v>
      </c>
      <c r="S183" s="345">
        <v>0.19700000000000001</v>
      </c>
      <c r="T183" s="343" t="s">
        <v>2362</v>
      </c>
      <c r="U183" s="343">
        <v>12</v>
      </c>
      <c r="V183" s="342">
        <v>2.024</v>
      </c>
      <c r="W183" s="342">
        <v>1.002</v>
      </c>
      <c r="X183" s="342">
        <v>3.5000000000000003E-2</v>
      </c>
      <c r="Y183" s="342">
        <f t="shared" si="2"/>
        <v>2.0280480000000001</v>
      </c>
      <c r="Z183" s="342" t="s">
        <v>198</v>
      </c>
      <c r="AA183" s="342" t="s">
        <v>170</v>
      </c>
      <c r="AB183" s="342">
        <v>22.5</v>
      </c>
      <c r="AC183" s="342" t="s">
        <v>218</v>
      </c>
      <c r="AD183" s="10"/>
      <c r="AE183" s="346">
        <f>IFERROR(VLOOKUP(E183,ppoz!$A$2:$B$42,2,0),0)</f>
        <v>7000</v>
      </c>
      <c r="AJ183" s="72"/>
      <c r="AK183" s="72"/>
      <c r="AL183" s="72"/>
      <c r="AM183" s="72"/>
      <c r="AN183" s="72"/>
      <c r="AO183" s="72"/>
      <c r="AP183" s="73"/>
      <c r="AQ183" s="73"/>
      <c r="AR183" s="73"/>
      <c r="AS183" s="73"/>
      <c r="AT183" s="73"/>
      <c r="AU183" s="73"/>
      <c r="AV183" s="72"/>
      <c r="AW183" s="73"/>
      <c r="AX183" s="73"/>
      <c r="AY183" s="72"/>
      <c r="AZ183" s="72"/>
      <c r="BA183" s="72"/>
      <c r="BB183" s="74"/>
      <c r="BC183" s="74"/>
      <c r="BD183" s="74"/>
      <c r="BE183" s="74"/>
      <c r="BF183" s="74"/>
      <c r="BG183" s="74"/>
      <c r="BH183" s="74"/>
      <c r="BI183" s="74"/>
    </row>
    <row r="184" spans="1:61" x14ac:dyDescent="0.35">
      <c r="A184" s="342" t="s">
        <v>2547</v>
      </c>
      <c r="B184" s="343">
        <v>32</v>
      </c>
      <c r="C184" s="343">
        <v>80</v>
      </c>
      <c r="D184" s="343" t="s">
        <v>2363</v>
      </c>
      <c r="E184" s="343" t="s">
        <v>12</v>
      </c>
      <c r="F184" s="343" t="s">
        <v>181</v>
      </c>
      <c r="G184" s="343">
        <v>27</v>
      </c>
      <c r="H184" s="344">
        <v>86500</v>
      </c>
      <c r="I184" s="344">
        <v>91000</v>
      </c>
      <c r="J184" s="344">
        <v>95200</v>
      </c>
      <c r="K184" s="344">
        <v>95600</v>
      </c>
      <c r="L184" s="344">
        <v>2703.125</v>
      </c>
      <c r="M184" s="344">
        <v>2843.75</v>
      </c>
      <c r="N184" s="344">
        <v>2975</v>
      </c>
      <c r="O184" s="344">
        <v>2987.5</v>
      </c>
      <c r="P184" s="343" t="s">
        <v>39</v>
      </c>
      <c r="Q184" s="344">
        <v>5</v>
      </c>
      <c r="R184" s="344" t="s">
        <v>685</v>
      </c>
      <c r="S184" s="345">
        <v>0.19700000000000001</v>
      </c>
      <c r="T184" s="343" t="s">
        <v>2362</v>
      </c>
      <c r="U184" s="343">
        <v>12</v>
      </c>
      <c r="V184" s="342">
        <v>2.024</v>
      </c>
      <c r="W184" s="342">
        <v>1.002</v>
      </c>
      <c r="X184" s="342">
        <v>3.5000000000000003E-2</v>
      </c>
      <c r="Y184" s="342">
        <f t="shared" si="2"/>
        <v>2.0280480000000001</v>
      </c>
      <c r="Z184" s="342" t="s">
        <v>198</v>
      </c>
      <c r="AA184" s="342" t="s">
        <v>170</v>
      </c>
      <c r="AB184" s="342">
        <v>22.5</v>
      </c>
      <c r="AC184" s="342" t="s">
        <v>218</v>
      </c>
      <c r="AD184" s="10"/>
      <c r="AE184" s="346">
        <f>IFERROR(VLOOKUP(E184,ppoz!$A$2:$B$42,2,0),0)</f>
        <v>7000</v>
      </c>
      <c r="AJ184" s="72"/>
      <c r="AK184" s="72"/>
      <c r="AL184" s="72"/>
      <c r="AM184" s="72"/>
      <c r="AN184" s="72"/>
      <c r="AO184" s="72"/>
      <c r="AP184" s="73"/>
      <c r="AQ184" s="73"/>
      <c r="AR184" s="73"/>
      <c r="AS184" s="73"/>
      <c r="AT184" s="73"/>
      <c r="AU184" s="73"/>
      <c r="AV184" s="72"/>
      <c r="AW184" s="73"/>
      <c r="AX184" s="73"/>
      <c r="AY184" s="72"/>
      <c r="AZ184" s="72"/>
      <c r="BA184" s="72"/>
      <c r="BB184" s="74"/>
      <c r="BC184" s="74"/>
      <c r="BD184" s="74"/>
      <c r="BE184" s="74"/>
      <c r="BF184" s="74"/>
      <c r="BG184" s="74"/>
      <c r="BH184" s="74"/>
      <c r="BI184" s="74"/>
    </row>
    <row r="185" spans="1:61" x14ac:dyDescent="0.35">
      <c r="A185" s="342" t="s">
        <v>2548</v>
      </c>
      <c r="B185" s="343">
        <v>32.4</v>
      </c>
      <c r="C185" s="343">
        <v>81</v>
      </c>
      <c r="D185" s="343" t="s">
        <v>2363</v>
      </c>
      <c r="E185" s="343" t="s">
        <v>12</v>
      </c>
      <c r="F185" s="343" t="s">
        <v>181</v>
      </c>
      <c r="G185" s="343">
        <v>27</v>
      </c>
      <c r="H185" s="344">
        <v>87600</v>
      </c>
      <c r="I185" s="344">
        <v>91900</v>
      </c>
      <c r="J185" s="344">
        <v>97000</v>
      </c>
      <c r="K185" s="344">
        <v>96500</v>
      </c>
      <c r="L185" s="344">
        <v>2703.7037037037039</v>
      </c>
      <c r="M185" s="344">
        <v>2836.4197530864199</v>
      </c>
      <c r="N185" s="344">
        <v>2993.8271604938273</v>
      </c>
      <c r="O185" s="344">
        <v>2978.3950617283954</v>
      </c>
      <c r="P185" s="343" t="s">
        <v>39</v>
      </c>
      <c r="Q185" s="344">
        <v>5</v>
      </c>
      <c r="R185" s="344" t="s">
        <v>685</v>
      </c>
      <c r="S185" s="345">
        <v>0.19700000000000001</v>
      </c>
      <c r="T185" s="343" t="s">
        <v>2362</v>
      </c>
      <c r="U185" s="343">
        <v>12</v>
      </c>
      <c r="V185" s="342">
        <v>2.024</v>
      </c>
      <c r="W185" s="342">
        <v>1.002</v>
      </c>
      <c r="X185" s="342">
        <v>3.5000000000000003E-2</v>
      </c>
      <c r="Y185" s="342">
        <f t="shared" si="2"/>
        <v>2.0280480000000001</v>
      </c>
      <c r="Z185" s="342" t="s">
        <v>198</v>
      </c>
      <c r="AA185" s="342" t="s">
        <v>170</v>
      </c>
      <c r="AB185" s="342">
        <v>22.5</v>
      </c>
      <c r="AC185" s="342" t="s">
        <v>218</v>
      </c>
      <c r="AD185" s="10"/>
      <c r="AE185" s="346">
        <f>IFERROR(VLOOKUP(E185,ppoz!$A$2:$B$42,2,0),0)</f>
        <v>7000</v>
      </c>
      <c r="AJ185" s="72"/>
      <c r="AK185" s="72"/>
      <c r="AL185" s="72"/>
      <c r="AM185" s="72"/>
      <c r="AN185" s="72"/>
      <c r="AO185" s="72"/>
      <c r="AP185" s="73"/>
      <c r="AQ185" s="73"/>
      <c r="AR185" s="73"/>
      <c r="AS185" s="73"/>
      <c r="AT185" s="73"/>
      <c r="AU185" s="73"/>
      <c r="AV185" s="72"/>
      <c r="AW185" s="73"/>
      <c r="AX185" s="73"/>
      <c r="AY185" s="72"/>
      <c r="AZ185" s="72"/>
      <c r="BA185" s="72"/>
      <c r="BB185" s="74"/>
      <c r="BC185" s="74"/>
      <c r="BD185" s="74"/>
      <c r="BE185" s="74"/>
      <c r="BF185" s="74"/>
      <c r="BG185" s="74"/>
      <c r="BH185" s="74"/>
      <c r="BI185" s="74"/>
    </row>
    <row r="186" spans="1:61" x14ac:dyDescent="0.35">
      <c r="A186" s="342" t="s">
        <v>2549</v>
      </c>
      <c r="B186" s="343">
        <v>32.800000000000004</v>
      </c>
      <c r="C186" s="343">
        <v>82</v>
      </c>
      <c r="D186" s="343" t="s">
        <v>2363</v>
      </c>
      <c r="E186" s="343" t="s">
        <v>185</v>
      </c>
      <c r="F186" s="343" t="s">
        <v>181</v>
      </c>
      <c r="G186" s="343">
        <v>32.5</v>
      </c>
      <c r="H186" s="344">
        <v>96200</v>
      </c>
      <c r="I186" s="344">
        <v>100500</v>
      </c>
      <c r="J186" s="344">
        <v>105600</v>
      </c>
      <c r="K186" s="344">
        <v>105100</v>
      </c>
      <c r="L186" s="344">
        <v>2932.9268292682923</v>
      </c>
      <c r="M186" s="344">
        <v>3064.024390243902</v>
      </c>
      <c r="N186" s="344">
        <v>3219.5121951219508</v>
      </c>
      <c r="O186" s="344">
        <v>3204.2682926829266</v>
      </c>
      <c r="P186" s="343" t="s">
        <v>39</v>
      </c>
      <c r="Q186" s="344">
        <v>5</v>
      </c>
      <c r="R186" s="344" t="s">
        <v>685</v>
      </c>
      <c r="S186" s="345">
        <v>0.19700000000000001</v>
      </c>
      <c r="T186" s="343" t="s">
        <v>2362</v>
      </c>
      <c r="U186" s="343">
        <v>12</v>
      </c>
      <c r="V186" s="342">
        <v>2.024</v>
      </c>
      <c r="W186" s="342">
        <v>1.002</v>
      </c>
      <c r="X186" s="342">
        <v>3.5000000000000003E-2</v>
      </c>
      <c r="Y186" s="342">
        <f t="shared" si="2"/>
        <v>2.0280480000000001</v>
      </c>
      <c r="Z186" s="342" t="s">
        <v>198</v>
      </c>
      <c r="AA186" s="342" t="s">
        <v>170</v>
      </c>
      <c r="AB186" s="342">
        <v>22.5</v>
      </c>
      <c r="AC186" s="342" t="s">
        <v>218</v>
      </c>
      <c r="AD186" s="10"/>
      <c r="AE186" s="346">
        <f>IFERROR(VLOOKUP(E186,ppoz!$A$2:$B$42,2,0),0)</f>
        <v>7000</v>
      </c>
      <c r="AJ186" s="72"/>
      <c r="AK186" s="72"/>
      <c r="AL186" s="72"/>
      <c r="AM186" s="72"/>
      <c r="AN186" s="72"/>
      <c r="AO186" s="72"/>
      <c r="AP186" s="73"/>
      <c r="AQ186" s="73"/>
      <c r="AR186" s="73"/>
      <c r="AS186" s="73"/>
      <c r="AT186" s="73"/>
      <c r="AU186" s="73"/>
      <c r="AV186" s="72"/>
      <c r="AW186" s="73"/>
      <c r="AX186" s="73"/>
      <c r="AY186" s="72"/>
      <c r="AZ186" s="72"/>
      <c r="BA186" s="72"/>
      <c r="BB186" s="74"/>
      <c r="BC186" s="74"/>
      <c r="BD186" s="74"/>
      <c r="BE186" s="74"/>
      <c r="BF186" s="74"/>
      <c r="BG186" s="74"/>
      <c r="BH186" s="74"/>
      <c r="BI186" s="74"/>
    </row>
    <row r="187" spans="1:61" x14ac:dyDescent="0.35">
      <c r="A187" s="342" t="s">
        <v>2550</v>
      </c>
      <c r="B187" s="343">
        <v>33.200000000000003</v>
      </c>
      <c r="C187" s="343">
        <v>83</v>
      </c>
      <c r="D187" s="343" t="s">
        <v>2363</v>
      </c>
      <c r="E187" s="343" t="s">
        <v>185</v>
      </c>
      <c r="F187" s="343" t="s">
        <v>181</v>
      </c>
      <c r="G187" s="343">
        <v>32.5</v>
      </c>
      <c r="H187" s="344">
        <v>97200</v>
      </c>
      <c r="I187" s="344">
        <v>102000</v>
      </c>
      <c r="J187" s="344">
        <v>106600</v>
      </c>
      <c r="K187" s="344">
        <v>106600</v>
      </c>
      <c r="L187" s="344">
        <v>2927.7108433734938</v>
      </c>
      <c r="M187" s="344">
        <v>3072.2891566265057</v>
      </c>
      <c r="N187" s="344">
        <v>3210.8433734939758</v>
      </c>
      <c r="O187" s="344">
        <v>3210.8433734939758</v>
      </c>
      <c r="P187" s="343" t="s">
        <v>39</v>
      </c>
      <c r="Q187" s="344">
        <v>5</v>
      </c>
      <c r="R187" s="344" t="s">
        <v>685</v>
      </c>
      <c r="S187" s="345">
        <v>0.19700000000000001</v>
      </c>
      <c r="T187" s="343" t="s">
        <v>2362</v>
      </c>
      <c r="U187" s="343">
        <v>12</v>
      </c>
      <c r="V187" s="342">
        <v>2.024</v>
      </c>
      <c r="W187" s="342">
        <v>1.002</v>
      </c>
      <c r="X187" s="342">
        <v>3.5000000000000003E-2</v>
      </c>
      <c r="Y187" s="342">
        <f t="shared" si="2"/>
        <v>2.0280480000000001</v>
      </c>
      <c r="Z187" s="342" t="s">
        <v>198</v>
      </c>
      <c r="AA187" s="342" t="s">
        <v>170</v>
      </c>
      <c r="AB187" s="342">
        <v>22.5</v>
      </c>
      <c r="AC187" s="342" t="s">
        <v>218</v>
      </c>
      <c r="AD187" s="10"/>
      <c r="AE187" s="346">
        <f>IFERROR(VLOOKUP(E187,ppoz!$A$2:$B$42,2,0),0)</f>
        <v>7000</v>
      </c>
      <c r="AJ187" s="72"/>
      <c r="AK187" s="72"/>
      <c r="AL187" s="72"/>
      <c r="AM187" s="72"/>
      <c r="AN187" s="72"/>
      <c r="AO187" s="72"/>
      <c r="AP187" s="73"/>
      <c r="AQ187" s="73"/>
      <c r="AR187" s="73"/>
      <c r="AS187" s="73"/>
      <c r="AT187" s="73"/>
      <c r="AU187" s="73"/>
      <c r="AV187" s="72"/>
      <c r="AW187" s="73"/>
      <c r="AX187" s="73"/>
      <c r="AY187" s="72"/>
      <c r="AZ187" s="72"/>
      <c r="BA187" s="72"/>
      <c r="BB187" s="74"/>
      <c r="BC187" s="74"/>
      <c r="BD187" s="74"/>
      <c r="BE187" s="74"/>
      <c r="BF187" s="74"/>
      <c r="BG187" s="74"/>
      <c r="BH187" s="74"/>
      <c r="BI187" s="74"/>
    </row>
    <row r="188" spans="1:61" x14ac:dyDescent="0.35">
      <c r="A188" s="342" t="s">
        <v>2551</v>
      </c>
      <c r="B188" s="343">
        <v>33.6</v>
      </c>
      <c r="C188" s="343">
        <v>84</v>
      </c>
      <c r="D188" s="343" t="s">
        <v>2363</v>
      </c>
      <c r="E188" s="343" t="s">
        <v>185</v>
      </c>
      <c r="F188" s="343" t="s">
        <v>181</v>
      </c>
      <c r="G188" s="343">
        <v>32.5</v>
      </c>
      <c r="H188" s="344">
        <v>97800</v>
      </c>
      <c r="I188" s="344">
        <v>102600</v>
      </c>
      <c r="J188" s="344">
        <v>107100</v>
      </c>
      <c r="K188" s="344">
        <v>107200</v>
      </c>
      <c r="L188" s="344">
        <v>2910.7142857142858</v>
      </c>
      <c r="M188" s="344">
        <v>3053.5714285714284</v>
      </c>
      <c r="N188" s="344">
        <v>3187.5</v>
      </c>
      <c r="O188" s="344">
        <v>3190.4761904761904</v>
      </c>
      <c r="P188" s="343" t="s">
        <v>39</v>
      </c>
      <c r="Q188" s="344">
        <v>5</v>
      </c>
      <c r="R188" s="344" t="s">
        <v>685</v>
      </c>
      <c r="S188" s="345">
        <v>0.19700000000000001</v>
      </c>
      <c r="T188" s="343" t="s">
        <v>2362</v>
      </c>
      <c r="U188" s="343">
        <v>12</v>
      </c>
      <c r="V188" s="342">
        <v>2.024</v>
      </c>
      <c r="W188" s="342">
        <v>1.002</v>
      </c>
      <c r="X188" s="342">
        <v>3.5000000000000003E-2</v>
      </c>
      <c r="Y188" s="342">
        <f t="shared" si="2"/>
        <v>2.0280480000000001</v>
      </c>
      <c r="Z188" s="342" t="s">
        <v>198</v>
      </c>
      <c r="AA188" s="342" t="s">
        <v>170</v>
      </c>
      <c r="AB188" s="342">
        <v>22.5</v>
      </c>
      <c r="AC188" s="342" t="s">
        <v>218</v>
      </c>
      <c r="AD188" s="10"/>
      <c r="AE188" s="346">
        <f>IFERROR(VLOOKUP(E188,ppoz!$A$2:$B$42,2,0),0)</f>
        <v>7000</v>
      </c>
      <c r="AJ188" s="72"/>
      <c r="AK188" s="72"/>
      <c r="AL188" s="72"/>
      <c r="AM188" s="72"/>
      <c r="AN188" s="72"/>
      <c r="AO188" s="72"/>
      <c r="AP188" s="73"/>
      <c r="AQ188" s="73"/>
      <c r="AR188" s="73"/>
      <c r="AS188" s="73"/>
      <c r="AT188" s="73"/>
      <c r="AU188" s="73"/>
      <c r="AV188" s="72"/>
      <c r="AW188" s="73"/>
      <c r="AX188" s="73"/>
      <c r="AY188" s="72"/>
      <c r="AZ188" s="72"/>
      <c r="BA188" s="72"/>
      <c r="BB188" s="74"/>
      <c r="BC188" s="74"/>
      <c r="BD188" s="74"/>
      <c r="BE188" s="74"/>
      <c r="BF188" s="74"/>
      <c r="BG188" s="74"/>
      <c r="BH188" s="74"/>
      <c r="BI188" s="74"/>
    </row>
    <row r="189" spans="1:61" x14ac:dyDescent="0.35">
      <c r="A189" s="342" t="s">
        <v>2552</v>
      </c>
      <c r="B189" s="343">
        <v>34</v>
      </c>
      <c r="C189" s="343">
        <v>85</v>
      </c>
      <c r="D189" s="343" t="s">
        <v>2363</v>
      </c>
      <c r="E189" s="343" t="s">
        <v>185</v>
      </c>
      <c r="F189" s="343" t="s">
        <v>181</v>
      </c>
      <c r="G189" s="343">
        <v>32.5</v>
      </c>
      <c r="H189" s="344">
        <v>98500</v>
      </c>
      <c r="I189" s="344">
        <v>103300</v>
      </c>
      <c r="J189" s="344">
        <v>107700</v>
      </c>
      <c r="K189" s="344">
        <v>108500</v>
      </c>
      <c r="L189" s="344">
        <v>2897.0588235294117</v>
      </c>
      <c r="M189" s="344">
        <v>3038.2352941176468</v>
      </c>
      <c r="N189" s="344">
        <v>3167.6470588235293</v>
      </c>
      <c r="O189" s="344">
        <v>3191.1764705882351</v>
      </c>
      <c r="P189" s="343" t="s">
        <v>39</v>
      </c>
      <c r="Q189" s="344">
        <v>5</v>
      </c>
      <c r="R189" s="344" t="s">
        <v>685</v>
      </c>
      <c r="S189" s="345">
        <v>0.19700000000000001</v>
      </c>
      <c r="T189" s="343" t="s">
        <v>2362</v>
      </c>
      <c r="U189" s="343">
        <v>12</v>
      </c>
      <c r="V189" s="342">
        <v>2.024</v>
      </c>
      <c r="W189" s="342">
        <v>1.002</v>
      </c>
      <c r="X189" s="342">
        <v>3.5000000000000003E-2</v>
      </c>
      <c r="Y189" s="342">
        <f t="shared" si="2"/>
        <v>2.0280480000000001</v>
      </c>
      <c r="Z189" s="342" t="s">
        <v>198</v>
      </c>
      <c r="AA189" s="342" t="s">
        <v>170</v>
      </c>
      <c r="AB189" s="342">
        <v>22.5</v>
      </c>
      <c r="AC189" s="342" t="s">
        <v>218</v>
      </c>
      <c r="AD189" s="10"/>
      <c r="AE189" s="346">
        <f>IFERROR(VLOOKUP(E189,ppoz!$A$2:$B$42,2,0),0)</f>
        <v>7000</v>
      </c>
      <c r="AJ189" s="72"/>
      <c r="AK189" s="72"/>
      <c r="AL189" s="72"/>
      <c r="AM189" s="72"/>
      <c r="AN189" s="72"/>
      <c r="AO189" s="72"/>
      <c r="AP189" s="73"/>
      <c r="AQ189" s="73"/>
      <c r="AR189" s="73"/>
      <c r="AS189" s="73"/>
      <c r="AT189" s="73"/>
      <c r="AU189" s="73"/>
      <c r="AV189" s="72"/>
      <c r="AW189" s="73"/>
      <c r="AX189" s="73"/>
      <c r="AY189" s="72"/>
      <c r="AZ189" s="72"/>
      <c r="BA189" s="72"/>
      <c r="BB189" s="74"/>
      <c r="BC189" s="74"/>
      <c r="BD189" s="74"/>
      <c r="BE189" s="74"/>
      <c r="BF189" s="74"/>
      <c r="BG189" s="74"/>
      <c r="BH189" s="74"/>
      <c r="BI189" s="74"/>
    </row>
    <row r="190" spans="1:61" x14ac:dyDescent="0.35">
      <c r="A190" s="342" t="s">
        <v>2553</v>
      </c>
      <c r="B190" s="343">
        <v>34.4</v>
      </c>
      <c r="C190" s="343">
        <v>86</v>
      </c>
      <c r="D190" s="343" t="s">
        <v>2363</v>
      </c>
      <c r="E190" s="343" t="s">
        <v>185</v>
      </c>
      <c r="F190" s="343" t="s">
        <v>181</v>
      </c>
      <c r="G190" s="343">
        <v>32.5</v>
      </c>
      <c r="H190" s="344">
        <v>99700</v>
      </c>
      <c r="I190" s="344">
        <v>104300</v>
      </c>
      <c r="J190" s="344">
        <v>108700</v>
      </c>
      <c r="K190" s="344">
        <v>109400</v>
      </c>
      <c r="L190" s="344">
        <v>2898.2558139534885</v>
      </c>
      <c r="M190" s="344">
        <v>3031.9767441860467</v>
      </c>
      <c r="N190" s="344">
        <v>3159.8837209302328</v>
      </c>
      <c r="O190" s="344">
        <v>3180.2325581395348</v>
      </c>
      <c r="P190" s="343" t="s">
        <v>39</v>
      </c>
      <c r="Q190" s="344">
        <v>5</v>
      </c>
      <c r="R190" s="344" t="s">
        <v>685</v>
      </c>
      <c r="S190" s="345">
        <v>0.19700000000000001</v>
      </c>
      <c r="T190" s="343" t="s">
        <v>2362</v>
      </c>
      <c r="U190" s="343">
        <v>12</v>
      </c>
      <c r="V190" s="342">
        <v>2.024</v>
      </c>
      <c r="W190" s="342">
        <v>1.002</v>
      </c>
      <c r="X190" s="342">
        <v>3.5000000000000003E-2</v>
      </c>
      <c r="Y190" s="342">
        <f t="shared" si="2"/>
        <v>2.0280480000000001</v>
      </c>
      <c r="Z190" s="342" t="s">
        <v>198</v>
      </c>
      <c r="AA190" s="342" t="s">
        <v>170</v>
      </c>
      <c r="AB190" s="342">
        <v>22.5</v>
      </c>
      <c r="AC190" s="342" t="s">
        <v>218</v>
      </c>
      <c r="AD190" s="10"/>
      <c r="AE190" s="346">
        <f>IFERROR(VLOOKUP(E190,ppoz!$A$2:$B$42,2,0),0)</f>
        <v>7000</v>
      </c>
      <c r="AJ190" s="72"/>
      <c r="AK190" s="72"/>
      <c r="AL190" s="72"/>
      <c r="AM190" s="72"/>
      <c r="AN190" s="72"/>
      <c r="AO190" s="72"/>
      <c r="AP190" s="73"/>
      <c r="AQ190" s="73"/>
      <c r="AR190" s="73"/>
      <c r="AS190" s="73"/>
      <c r="AT190" s="73"/>
      <c r="AU190" s="73"/>
      <c r="AV190" s="72"/>
      <c r="AW190" s="73"/>
      <c r="AX190" s="73"/>
      <c r="AY190" s="72"/>
      <c r="AZ190" s="72"/>
      <c r="BA190" s="72"/>
      <c r="BB190" s="74"/>
      <c r="BC190" s="74"/>
      <c r="BD190" s="74"/>
      <c r="BE190" s="74"/>
      <c r="BF190" s="74"/>
      <c r="BG190" s="74"/>
      <c r="BH190" s="74"/>
      <c r="BI190" s="74"/>
    </row>
    <row r="191" spans="1:61" x14ac:dyDescent="0.35">
      <c r="A191" s="342" t="s">
        <v>2554</v>
      </c>
      <c r="B191" s="343">
        <v>34.800000000000004</v>
      </c>
      <c r="C191" s="343">
        <v>87</v>
      </c>
      <c r="D191" s="343" t="s">
        <v>2363</v>
      </c>
      <c r="E191" s="343" t="s">
        <v>185</v>
      </c>
      <c r="F191" s="343" t="s">
        <v>181</v>
      </c>
      <c r="G191" s="343">
        <v>32.5</v>
      </c>
      <c r="H191" s="344">
        <v>100500</v>
      </c>
      <c r="I191" s="344">
        <v>104900</v>
      </c>
      <c r="J191" s="344">
        <v>109200</v>
      </c>
      <c r="K191" s="344">
        <v>110100</v>
      </c>
      <c r="L191" s="344">
        <v>2887.9310344827582</v>
      </c>
      <c r="M191" s="344">
        <v>3014.3678160919535</v>
      </c>
      <c r="N191" s="344">
        <v>3137.9310344827582</v>
      </c>
      <c r="O191" s="344">
        <v>3163.7931034482754</v>
      </c>
      <c r="P191" s="343" t="s">
        <v>39</v>
      </c>
      <c r="Q191" s="344">
        <v>5</v>
      </c>
      <c r="R191" s="344" t="s">
        <v>685</v>
      </c>
      <c r="S191" s="345">
        <v>0.19700000000000001</v>
      </c>
      <c r="T191" s="343" t="s">
        <v>2362</v>
      </c>
      <c r="U191" s="343">
        <v>12</v>
      </c>
      <c r="V191" s="342">
        <v>2.024</v>
      </c>
      <c r="W191" s="342">
        <v>1.002</v>
      </c>
      <c r="X191" s="342">
        <v>3.5000000000000003E-2</v>
      </c>
      <c r="Y191" s="342">
        <f t="shared" si="2"/>
        <v>2.0280480000000001</v>
      </c>
      <c r="Z191" s="342" t="s">
        <v>198</v>
      </c>
      <c r="AA191" s="342" t="s">
        <v>170</v>
      </c>
      <c r="AB191" s="342">
        <v>22.5</v>
      </c>
      <c r="AC191" s="342" t="s">
        <v>218</v>
      </c>
      <c r="AD191" s="10"/>
      <c r="AE191" s="346">
        <f>IFERROR(VLOOKUP(E191,ppoz!$A$2:$B$42,2,0),0)</f>
        <v>7000</v>
      </c>
      <c r="AJ191" s="72"/>
      <c r="AK191" s="72"/>
      <c r="AL191" s="72"/>
      <c r="AM191" s="72"/>
      <c r="AN191" s="72"/>
      <c r="AO191" s="72"/>
      <c r="AP191" s="73"/>
      <c r="AQ191" s="73"/>
      <c r="AR191" s="73"/>
      <c r="AS191" s="73"/>
      <c r="AT191" s="73"/>
      <c r="AU191" s="73"/>
      <c r="AV191" s="72"/>
      <c r="AW191" s="73"/>
      <c r="AX191" s="73"/>
      <c r="AY191" s="72"/>
      <c r="AZ191" s="72"/>
      <c r="BA191" s="72"/>
      <c r="BB191" s="74"/>
      <c r="BC191" s="74"/>
      <c r="BD191" s="74"/>
      <c r="BE191" s="74"/>
      <c r="BF191" s="74"/>
      <c r="BG191" s="74"/>
      <c r="BH191" s="74"/>
      <c r="BI191" s="74"/>
    </row>
    <row r="192" spans="1:61" x14ac:dyDescent="0.35">
      <c r="A192" s="342" t="s">
        <v>2555</v>
      </c>
      <c r="B192" s="343">
        <v>35.200000000000003</v>
      </c>
      <c r="C192" s="343">
        <v>88</v>
      </c>
      <c r="D192" s="343" t="s">
        <v>2363</v>
      </c>
      <c r="E192" s="343" t="s">
        <v>185</v>
      </c>
      <c r="F192" s="343" t="s">
        <v>181</v>
      </c>
      <c r="G192" s="343">
        <v>32.5</v>
      </c>
      <c r="H192" s="344">
        <v>101500</v>
      </c>
      <c r="I192" s="344">
        <v>105900</v>
      </c>
      <c r="J192" s="344">
        <v>110200</v>
      </c>
      <c r="K192" s="344">
        <v>111000</v>
      </c>
      <c r="L192" s="344">
        <v>2883.522727272727</v>
      </c>
      <c r="M192" s="344">
        <v>3008.522727272727</v>
      </c>
      <c r="N192" s="344">
        <v>3130.681818181818</v>
      </c>
      <c r="O192" s="344">
        <v>3153.4090909090905</v>
      </c>
      <c r="P192" s="343" t="s">
        <v>39</v>
      </c>
      <c r="Q192" s="344">
        <v>5</v>
      </c>
      <c r="R192" s="344" t="s">
        <v>685</v>
      </c>
      <c r="S192" s="345">
        <v>0.19700000000000001</v>
      </c>
      <c r="T192" s="343" t="s">
        <v>2362</v>
      </c>
      <c r="U192" s="343">
        <v>12</v>
      </c>
      <c r="V192" s="342">
        <v>2.024</v>
      </c>
      <c r="W192" s="342">
        <v>1.002</v>
      </c>
      <c r="X192" s="342">
        <v>3.5000000000000003E-2</v>
      </c>
      <c r="Y192" s="342">
        <f t="shared" si="2"/>
        <v>2.0280480000000001</v>
      </c>
      <c r="Z192" s="342" t="s">
        <v>198</v>
      </c>
      <c r="AA192" s="342" t="s">
        <v>170</v>
      </c>
      <c r="AB192" s="342">
        <v>22.5</v>
      </c>
      <c r="AC192" s="342" t="s">
        <v>218</v>
      </c>
      <c r="AD192" s="10"/>
      <c r="AE192" s="346">
        <f>IFERROR(VLOOKUP(E192,ppoz!$A$2:$B$42,2,0),0)</f>
        <v>7000</v>
      </c>
      <c r="AJ192" s="72"/>
      <c r="AK192" s="72"/>
      <c r="AL192" s="72"/>
      <c r="AM192" s="72"/>
      <c r="AN192" s="72"/>
      <c r="AO192" s="72"/>
      <c r="AP192" s="73"/>
      <c r="AQ192" s="73"/>
      <c r="AR192" s="73"/>
      <c r="AS192" s="73"/>
      <c r="AT192" s="73"/>
      <c r="AU192" s="73"/>
      <c r="AV192" s="72"/>
      <c r="AW192" s="73"/>
      <c r="AX192" s="73"/>
      <c r="AY192" s="72"/>
      <c r="AZ192" s="72"/>
      <c r="BA192" s="72"/>
      <c r="BB192" s="74"/>
      <c r="BC192" s="74"/>
      <c r="BD192" s="74"/>
      <c r="BE192" s="74"/>
      <c r="BF192" s="74"/>
      <c r="BG192" s="74"/>
      <c r="BH192" s="74"/>
      <c r="BI192" s="74"/>
    </row>
    <row r="193" spans="1:61" x14ac:dyDescent="0.35">
      <c r="A193" s="342" t="s">
        <v>2556</v>
      </c>
      <c r="B193" s="343">
        <v>35.6</v>
      </c>
      <c r="C193" s="343">
        <v>89</v>
      </c>
      <c r="D193" s="343" t="s">
        <v>2363</v>
      </c>
      <c r="E193" s="343" t="s">
        <v>185</v>
      </c>
      <c r="F193" s="343" t="s">
        <v>181</v>
      </c>
      <c r="G193" s="343">
        <v>32.5</v>
      </c>
      <c r="H193" s="344">
        <v>102200</v>
      </c>
      <c r="I193" s="344">
        <v>106800</v>
      </c>
      <c r="J193" s="344">
        <v>113100</v>
      </c>
      <c r="K193" s="344">
        <v>112000</v>
      </c>
      <c r="L193" s="344">
        <v>2870.7865168539324</v>
      </c>
      <c r="M193" s="344">
        <v>3000</v>
      </c>
      <c r="N193" s="344">
        <v>3176.9662921348313</v>
      </c>
      <c r="O193" s="344">
        <v>3146.067415730337</v>
      </c>
      <c r="P193" s="343" t="s">
        <v>39</v>
      </c>
      <c r="Q193" s="344">
        <v>5</v>
      </c>
      <c r="R193" s="344" t="s">
        <v>685</v>
      </c>
      <c r="S193" s="345">
        <v>0.19700000000000001</v>
      </c>
      <c r="T193" s="343" t="s">
        <v>2362</v>
      </c>
      <c r="U193" s="343">
        <v>12</v>
      </c>
      <c r="V193" s="342">
        <v>2.024</v>
      </c>
      <c r="W193" s="342">
        <v>1.002</v>
      </c>
      <c r="X193" s="342">
        <v>3.5000000000000003E-2</v>
      </c>
      <c r="Y193" s="342">
        <f t="shared" si="2"/>
        <v>2.0280480000000001</v>
      </c>
      <c r="Z193" s="342" t="s">
        <v>198</v>
      </c>
      <c r="AA193" s="342" t="s">
        <v>170</v>
      </c>
      <c r="AB193" s="342">
        <v>22.5</v>
      </c>
      <c r="AC193" s="342" t="s">
        <v>218</v>
      </c>
      <c r="AD193" s="10"/>
      <c r="AE193" s="346">
        <f>IFERROR(VLOOKUP(E193,ppoz!$A$2:$B$42,2,0),0)</f>
        <v>7000</v>
      </c>
      <c r="AJ193" s="72"/>
      <c r="AK193" s="72"/>
      <c r="AL193" s="72"/>
      <c r="AM193" s="72"/>
      <c r="AN193" s="72"/>
      <c r="AO193" s="72"/>
      <c r="AP193" s="73"/>
      <c r="AQ193" s="73"/>
      <c r="AR193" s="73"/>
      <c r="AS193" s="73"/>
      <c r="AT193" s="73"/>
      <c r="AU193" s="73"/>
      <c r="AV193" s="72"/>
      <c r="AW193" s="73"/>
      <c r="AX193" s="73"/>
      <c r="AY193" s="72"/>
      <c r="AZ193" s="72"/>
      <c r="BA193" s="72"/>
      <c r="BB193" s="74"/>
      <c r="BC193" s="74"/>
      <c r="BD193" s="74"/>
      <c r="BE193" s="74"/>
      <c r="BF193" s="74"/>
      <c r="BG193" s="74"/>
      <c r="BH193" s="74"/>
      <c r="BI193" s="74"/>
    </row>
    <row r="194" spans="1:61" x14ac:dyDescent="0.35">
      <c r="A194" s="342" t="s">
        <v>2557</v>
      </c>
      <c r="B194" s="343">
        <v>36</v>
      </c>
      <c r="C194" s="343">
        <v>90</v>
      </c>
      <c r="D194" s="343" t="s">
        <v>2363</v>
      </c>
      <c r="E194" s="343" t="s">
        <v>185</v>
      </c>
      <c r="F194" s="343" t="s">
        <v>181</v>
      </c>
      <c r="G194" s="343">
        <v>32.5</v>
      </c>
      <c r="H194" s="344">
        <v>102800</v>
      </c>
      <c r="I194" s="344">
        <v>107400</v>
      </c>
      <c r="J194" s="344">
        <v>113600</v>
      </c>
      <c r="K194" s="344">
        <v>112500</v>
      </c>
      <c r="L194" s="344">
        <v>2855.5555555555557</v>
      </c>
      <c r="M194" s="344">
        <v>2983.3333333333335</v>
      </c>
      <c r="N194" s="344">
        <v>3155.5555555555557</v>
      </c>
      <c r="O194" s="344">
        <v>3125</v>
      </c>
      <c r="P194" s="343" t="s">
        <v>39</v>
      </c>
      <c r="Q194" s="344">
        <v>5</v>
      </c>
      <c r="R194" s="344" t="s">
        <v>685</v>
      </c>
      <c r="S194" s="345">
        <v>0.19700000000000001</v>
      </c>
      <c r="T194" s="343" t="s">
        <v>2362</v>
      </c>
      <c r="U194" s="343">
        <v>12</v>
      </c>
      <c r="V194" s="342">
        <v>2.024</v>
      </c>
      <c r="W194" s="342">
        <v>1.002</v>
      </c>
      <c r="X194" s="342">
        <v>3.5000000000000003E-2</v>
      </c>
      <c r="Y194" s="342">
        <f t="shared" si="2"/>
        <v>2.0280480000000001</v>
      </c>
      <c r="Z194" s="342" t="s">
        <v>198</v>
      </c>
      <c r="AA194" s="342" t="s">
        <v>170</v>
      </c>
      <c r="AB194" s="342">
        <v>22.5</v>
      </c>
      <c r="AC194" s="342" t="s">
        <v>218</v>
      </c>
      <c r="AD194" s="10"/>
      <c r="AE194" s="346">
        <f>IFERROR(VLOOKUP(E194,ppoz!$A$2:$B$42,2,0),0)</f>
        <v>7000</v>
      </c>
      <c r="AJ194" s="72"/>
      <c r="AK194" s="72"/>
      <c r="AL194" s="72"/>
      <c r="AM194" s="72"/>
      <c r="AN194" s="72"/>
      <c r="AO194" s="72"/>
      <c r="AP194" s="73"/>
      <c r="AQ194" s="73"/>
      <c r="AR194" s="73"/>
      <c r="AS194" s="73"/>
      <c r="AT194" s="73"/>
      <c r="AU194" s="73"/>
      <c r="AV194" s="72"/>
      <c r="AW194" s="73"/>
      <c r="AX194" s="73"/>
      <c r="AY194" s="72"/>
      <c r="AZ194" s="72"/>
      <c r="BA194" s="72"/>
      <c r="BB194" s="74"/>
      <c r="BC194" s="74"/>
      <c r="BD194" s="74"/>
      <c r="BE194" s="74"/>
      <c r="BF194" s="74"/>
      <c r="BG194" s="74"/>
      <c r="BH194" s="74"/>
      <c r="BI194" s="74"/>
    </row>
    <row r="195" spans="1:61" x14ac:dyDescent="0.35">
      <c r="A195" s="342" t="s">
        <v>2558</v>
      </c>
      <c r="B195" s="343">
        <v>36.4</v>
      </c>
      <c r="C195" s="343">
        <v>91</v>
      </c>
      <c r="D195" s="343" t="s">
        <v>2363</v>
      </c>
      <c r="E195" s="343" t="s">
        <v>185</v>
      </c>
      <c r="F195" s="343" t="s">
        <v>181</v>
      </c>
      <c r="G195" s="343">
        <v>32.5</v>
      </c>
      <c r="H195" s="344">
        <v>103600</v>
      </c>
      <c r="I195" s="344">
        <v>108500</v>
      </c>
      <c r="J195" s="344">
        <v>114600</v>
      </c>
      <c r="K195" s="344">
        <v>113700</v>
      </c>
      <c r="L195" s="344">
        <v>2846.1538461538462</v>
      </c>
      <c r="M195" s="344">
        <v>2980.7692307692309</v>
      </c>
      <c r="N195" s="344">
        <v>3148.3516483516487</v>
      </c>
      <c r="O195" s="344">
        <v>3123.6263736263736</v>
      </c>
      <c r="P195" s="343" t="s">
        <v>39</v>
      </c>
      <c r="Q195" s="344">
        <v>5</v>
      </c>
      <c r="R195" s="344" t="s">
        <v>685</v>
      </c>
      <c r="S195" s="345">
        <v>0.19700000000000001</v>
      </c>
      <c r="T195" s="343" t="s">
        <v>2362</v>
      </c>
      <c r="U195" s="343">
        <v>12</v>
      </c>
      <c r="V195" s="342">
        <v>2.024</v>
      </c>
      <c r="W195" s="342">
        <v>1.002</v>
      </c>
      <c r="X195" s="342">
        <v>3.5000000000000003E-2</v>
      </c>
      <c r="Y195" s="342">
        <f t="shared" ref="Y195:Y258" si="3">V195*W195</f>
        <v>2.0280480000000001</v>
      </c>
      <c r="Z195" s="342" t="s">
        <v>198</v>
      </c>
      <c r="AA195" s="342" t="s">
        <v>170</v>
      </c>
      <c r="AB195" s="342">
        <v>22.5</v>
      </c>
      <c r="AC195" s="342" t="s">
        <v>218</v>
      </c>
      <c r="AD195" s="10"/>
      <c r="AE195" s="346">
        <f>IFERROR(VLOOKUP(E195,ppoz!$A$2:$B$42,2,0),0)</f>
        <v>7000</v>
      </c>
      <c r="AJ195" s="72"/>
      <c r="AK195" s="72"/>
      <c r="AL195" s="72"/>
      <c r="AM195" s="72"/>
      <c r="AN195" s="72"/>
      <c r="AO195" s="72"/>
      <c r="AP195" s="73"/>
      <c r="AQ195" s="73"/>
      <c r="AR195" s="73"/>
      <c r="AS195" s="73"/>
      <c r="AT195" s="73"/>
      <c r="AU195" s="73"/>
      <c r="AV195" s="72"/>
      <c r="AW195" s="73"/>
      <c r="AX195" s="73"/>
      <c r="AY195" s="72"/>
      <c r="AZ195" s="72"/>
      <c r="BA195" s="72"/>
      <c r="BB195" s="74"/>
      <c r="BC195" s="74"/>
      <c r="BD195" s="74"/>
      <c r="BE195" s="74"/>
      <c r="BF195" s="74"/>
      <c r="BG195" s="74"/>
      <c r="BH195" s="74"/>
      <c r="BI195" s="74"/>
    </row>
    <row r="196" spans="1:61" x14ac:dyDescent="0.35">
      <c r="A196" s="342" t="s">
        <v>2559</v>
      </c>
      <c r="B196" s="343">
        <v>36.800000000000004</v>
      </c>
      <c r="C196" s="343">
        <v>92</v>
      </c>
      <c r="D196" s="343" t="s">
        <v>2363</v>
      </c>
      <c r="E196" s="343" t="s">
        <v>185</v>
      </c>
      <c r="F196" s="343" t="s">
        <v>181</v>
      </c>
      <c r="G196" s="343">
        <v>32.5</v>
      </c>
      <c r="H196" s="344">
        <v>105000</v>
      </c>
      <c r="I196" s="344">
        <v>109100</v>
      </c>
      <c r="J196" s="344">
        <v>115100</v>
      </c>
      <c r="K196" s="344">
        <v>114300</v>
      </c>
      <c r="L196" s="344">
        <v>2853.260869565217</v>
      </c>
      <c r="M196" s="344">
        <v>2964.673913043478</v>
      </c>
      <c r="N196" s="344">
        <v>3127.7173913043475</v>
      </c>
      <c r="O196" s="344">
        <v>3105.978260869565</v>
      </c>
      <c r="P196" s="343" t="s">
        <v>39</v>
      </c>
      <c r="Q196" s="344">
        <v>5</v>
      </c>
      <c r="R196" s="344" t="s">
        <v>685</v>
      </c>
      <c r="S196" s="345">
        <v>0.19700000000000001</v>
      </c>
      <c r="T196" s="343" t="s">
        <v>2362</v>
      </c>
      <c r="U196" s="343">
        <v>12</v>
      </c>
      <c r="V196" s="342">
        <v>2.024</v>
      </c>
      <c r="W196" s="342">
        <v>1.002</v>
      </c>
      <c r="X196" s="342">
        <v>3.5000000000000003E-2</v>
      </c>
      <c r="Y196" s="342">
        <f t="shared" si="3"/>
        <v>2.0280480000000001</v>
      </c>
      <c r="Z196" s="342" t="s">
        <v>198</v>
      </c>
      <c r="AA196" s="342" t="s">
        <v>170</v>
      </c>
      <c r="AB196" s="342">
        <v>22.5</v>
      </c>
      <c r="AC196" s="342" t="s">
        <v>218</v>
      </c>
      <c r="AD196" s="10"/>
      <c r="AE196" s="346">
        <f>IFERROR(VLOOKUP(E196,ppoz!$A$2:$B$42,2,0),0)</f>
        <v>7000</v>
      </c>
      <c r="AJ196" s="72"/>
      <c r="AK196" s="72"/>
      <c r="AL196" s="72"/>
      <c r="AM196" s="72"/>
      <c r="AN196" s="72"/>
      <c r="AO196" s="72"/>
      <c r="AP196" s="73"/>
      <c r="AQ196" s="73"/>
      <c r="AR196" s="73"/>
      <c r="AS196" s="73"/>
      <c r="AT196" s="73"/>
      <c r="AU196" s="73"/>
      <c r="AV196" s="72"/>
      <c r="AW196" s="73"/>
      <c r="AX196" s="73"/>
      <c r="AY196" s="72"/>
      <c r="AZ196" s="72"/>
      <c r="BA196" s="72"/>
      <c r="BB196" s="74"/>
      <c r="BC196" s="74"/>
      <c r="BD196" s="74"/>
      <c r="BE196" s="74"/>
      <c r="BF196" s="74"/>
      <c r="BG196" s="74"/>
      <c r="BH196" s="74"/>
      <c r="BI196" s="74"/>
    </row>
    <row r="197" spans="1:61" x14ac:dyDescent="0.35">
      <c r="A197" s="342" t="s">
        <v>2560</v>
      </c>
      <c r="B197" s="343">
        <v>37.200000000000003</v>
      </c>
      <c r="C197" s="343">
        <v>93</v>
      </c>
      <c r="D197" s="343" t="s">
        <v>2363</v>
      </c>
      <c r="E197" s="343" t="s">
        <v>185</v>
      </c>
      <c r="F197" s="343" t="s">
        <v>181</v>
      </c>
      <c r="G197" s="343">
        <v>32.5</v>
      </c>
      <c r="H197" s="344">
        <v>106000</v>
      </c>
      <c r="I197" s="344">
        <v>110300</v>
      </c>
      <c r="J197" s="344">
        <v>116100</v>
      </c>
      <c r="K197" s="344">
        <v>115500</v>
      </c>
      <c r="L197" s="344">
        <v>2849.4623655913974</v>
      </c>
      <c r="M197" s="344">
        <v>2965.0537634408602</v>
      </c>
      <c r="N197" s="344">
        <v>3120.9677419354834</v>
      </c>
      <c r="O197" s="344">
        <v>3104.838709677419</v>
      </c>
      <c r="P197" s="343" t="s">
        <v>39</v>
      </c>
      <c r="Q197" s="344">
        <v>5</v>
      </c>
      <c r="R197" s="344" t="s">
        <v>685</v>
      </c>
      <c r="S197" s="345">
        <v>0.19700000000000001</v>
      </c>
      <c r="T197" s="343" t="s">
        <v>2362</v>
      </c>
      <c r="U197" s="343">
        <v>12</v>
      </c>
      <c r="V197" s="342">
        <v>2.024</v>
      </c>
      <c r="W197" s="342">
        <v>1.002</v>
      </c>
      <c r="X197" s="342">
        <v>3.5000000000000003E-2</v>
      </c>
      <c r="Y197" s="342">
        <f t="shared" si="3"/>
        <v>2.0280480000000001</v>
      </c>
      <c r="Z197" s="342" t="s">
        <v>198</v>
      </c>
      <c r="AA197" s="342" t="s">
        <v>170</v>
      </c>
      <c r="AB197" s="342">
        <v>22.5</v>
      </c>
      <c r="AC197" s="342" t="s">
        <v>218</v>
      </c>
      <c r="AD197" s="10"/>
      <c r="AE197" s="346">
        <f>IFERROR(VLOOKUP(E197,ppoz!$A$2:$B$42,2,0),0)</f>
        <v>7000</v>
      </c>
      <c r="AJ197" s="72"/>
      <c r="AK197" s="72"/>
      <c r="AL197" s="72"/>
      <c r="AM197" s="72"/>
      <c r="AN197" s="72"/>
      <c r="AO197" s="72"/>
      <c r="AP197" s="73"/>
      <c r="AQ197" s="73"/>
      <c r="AR197" s="73"/>
      <c r="AS197" s="73"/>
      <c r="AT197" s="73"/>
      <c r="AU197" s="73"/>
      <c r="AV197" s="72"/>
      <c r="AW197" s="73"/>
      <c r="AX197" s="73"/>
      <c r="AY197" s="72"/>
      <c r="AZ197" s="72"/>
      <c r="BA197" s="72"/>
      <c r="BB197" s="74"/>
      <c r="BC197" s="74"/>
      <c r="BD197" s="74"/>
      <c r="BE197" s="74"/>
      <c r="BF197" s="74"/>
      <c r="BG197" s="74"/>
      <c r="BH197" s="74"/>
      <c r="BI197" s="74"/>
    </row>
    <row r="198" spans="1:61" x14ac:dyDescent="0.35">
      <c r="A198" s="342" t="s">
        <v>2561</v>
      </c>
      <c r="B198" s="343">
        <v>37.6</v>
      </c>
      <c r="C198" s="343">
        <v>94</v>
      </c>
      <c r="D198" s="343" t="s">
        <v>2363</v>
      </c>
      <c r="E198" s="343" t="s">
        <v>13</v>
      </c>
      <c r="F198" s="343" t="s">
        <v>181</v>
      </c>
      <c r="G198" s="343">
        <v>37.5</v>
      </c>
      <c r="H198" s="344">
        <v>107900</v>
      </c>
      <c r="I198" s="344">
        <v>112500</v>
      </c>
      <c r="J198" s="344">
        <v>118000</v>
      </c>
      <c r="K198" s="344">
        <v>117700</v>
      </c>
      <c r="L198" s="344">
        <v>2869.6808510638298</v>
      </c>
      <c r="M198" s="344">
        <v>2992.0212765957444</v>
      </c>
      <c r="N198" s="344">
        <v>3138.2978723404253</v>
      </c>
      <c r="O198" s="344">
        <v>3130.3191489361702</v>
      </c>
      <c r="P198" s="343" t="s">
        <v>39</v>
      </c>
      <c r="Q198" s="344">
        <v>5</v>
      </c>
      <c r="R198" s="344" t="s">
        <v>685</v>
      </c>
      <c r="S198" s="345">
        <v>0.19700000000000001</v>
      </c>
      <c r="T198" s="343" t="s">
        <v>2362</v>
      </c>
      <c r="U198" s="343">
        <v>12</v>
      </c>
      <c r="V198" s="342">
        <v>2.024</v>
      </c>
      <c r="W198" s="342">
        <v>1.002</v>
      </c>
      <c r="X198" s="342">
        <v>3.5000000000000003E-2</v>
      </c>
      <c r="Y198" s="342">
        <f t="shared" si="3"/>
        <v>2.0280480000000001</v>
      </c>
      <c r="Z198" s="342" t="s">
        <v>198</v>
      </c>
      <c r="AA198" s="342" t="s">
        <v>170</v>
      </c>
      <c r="AB198" s="342">
        <v>22.5</v>
      </c>
      <c r="AC198" s="342" t="s">
        <v>218</v>
      </c>
      <c r="AD198" s="10"/>
      <c r="AE198" s="346">
        <f>IFERROR(VLOOKUP(E198,ppoz!$A$2:$B$42,2,0),0)</f>
        <v>7000</v>
      </c>
      <c r="AJ198" s="72"/>
      <c r="AK198" s="72"/>
      <c r="AL198" s="72"/>
      <c r="AM198" s="72"/>
      <c r="AN198" s="72"/>
      <c r="AO198" s="72"/>
      <c r="AP198" s="73"/>
      <c r="AQ198" s="73"/>
      <c r="AR198" s="73"/>
      <c r="AS198" s="73"/>
      <c r="AT198" s="73"/>
      <c r="AU198" s="73"/>
      <c r="AV198" s="72"/>
      <c r="AW198" s="73"/>
      <c r="AX198" s="73"/>
      <c r="AY198" s="72"/>
      <c r="AZ198" s="72"/>
      <c r="BA198" s="72"/>
      <c r="BB198" s="74"/>
      <c r="BC198" s="74"/>
      <c r="BD198" s="74"/>
      <c r="BE198" s="74"/>
      <c r="BF198" s="74"/>
      <c r="BG198" s="74"/>
      <c r="BH198" s="74"/>
      <c r="BI198" s="74"/>
    </row>
    <row r="199" spans="1:61" x14ac:dyDescent="0.35">
      <c r="A199" s="342" t="s">
        <v>2562</v>
      </c>
      <c r="B199" s="343">
        <v>38</v>
      </c>
      <c r="C199" s="343">
        <v>95</v>
      </c>
      <c r="D199" s="343" t="s">
        <v>2363</v>
      </c>
      <c r="E199" s="343" t="s">
        <v>13</v>
      </c>
      <c r="F199" s="343" t="s">
        <v>181</v>
      </c>
      <c r="G199" s="343">
        <v>37.5</v>
      </c>
      <c r="H199" s="344">
        <v>108400</v>
      </c>
      <c r="I199" s="344">
        <v>113100</v>
      </c>
      <c r="J199" s="344">
        <v>118600</v>
      </c>
      <c r="K199" s="344">
        <v>118800</v>
      </c>
      <c r="L199" s="344">
        <v>2852.6315789473683</v>
      </c>
      <c r="M199" s="344">
        <v>2976.3157894736842</v>
      </c>
      <c r="N199" s="344">
        <v>3121.0526315789475</v>
      </c>
      <c r="O199" s="344">
        <v>3126.3157894736842</v>
      </c>
      <c r="P199" s="343" t="s">
        <v>39</v>
      </c>
      <c r="Q199" s="344">
        <v>5</v>
      </c>
      <c r="R199" s="344" t="s">
        <v>685</v>
      </c>
      <c r="S199" s="345">
        <v>0.19700000000000001</v>
      </c>
      <c r="T199" s="343" t="s">
        <v>2362</v>
      </c>
      <c r="U199" s="343">
        <v>12</v>
      </c>
      <c r="V199" s="342">
        <v>2.024</v>
      </c>
      <c r="W199" s="342">
        <v>1.002</v>
      </c>
      <c r="X199" s="342">
        <v>3.5000000000000003E-2</v>
      </c>
      <c r="Y199" s="342">
        <f t="shared" si="3"/>
        <v>2.0280480000000001</v>
      </c>
      <c r="Z199" s="342" t="s">
        <v>198</v>
      </c>
      <c r="AA199" s="342" t="s">
        <v>170</v>
      </c>
      <c r="AB199" s="342">
        <v>22.5</v>
      </c>
      <c r="AC199" s="342" t="s">
        <v>218</v>
      </c>
      <c r="AD199" s="10"/>
      <c r="AE199" s="346">
        <f>IFERROR(VLOOKUP(E199,ppoz!$A$2:$B$42,2,0),0)</f>
        <v>7000</v>
      </c>
      <c r="AJ199" s="72"/>
      <c r="AK199" s="72"/>
      <c r="AL199" s="72"/>
      <c r="AM199" s="72"/>
      <c r="AN199" s="72"/>
      <c r="AO199" s="72"/>
      <c r="AP199" s="73"/>
      <c r="AQ199" s="73"/>
      <c r="AR199" s="73"/>
      <c r="AS199" s="73"/>
      <c r="AT199" s="73"/>
      <c r="AU199" s="73"/>
      <c r="AV199" s="72"/>
      <c r="AW199" s="73"/>
      <c r="AX199" s="73"/>
      <c r="AY199" s="72"/>
      <c r="AZ199" s="72"/>
      <c r="BA199" s="72"/>
      <c r="BB199" s="74"/>
      <c r="BC199" s="74"/>
      <c r="BD199" s="74"/>
      <c r="BE199" s="74"/>
      <c r="BF199" s="74"/>
      <c r="BG199" s="74"/>
      <c r="BH199" s="74"/>
      <c r="BI199" s="74"/>
    </row>
    <row r="200" spans="1:61" x14ac:dyDescent="0.35">
      <c r="A200" s="342" t="s">
        <v>2563</v>
      </c>
      <c r="B200" s="343">
        <v>38.400000000000006</v>
      </c>
      <c r="C200" s="343">
        <v>96</v>
      </c>
      <c r="D200" s="343" t="s">
        <v>2363</v>
      </c>
      <c r="E200" s="343" t="s">
        <v>13</v>
      </c>
      <c r="F200" s="343" t="s">
        <v>181</v>
      </c>
      <c r="G200" s="343">
        <v>37.5</v>
      </c>
      <c r="H200" s="344">
        <v>109400</v>
      </c>
      <c r="I200" s="344">
        <v>114200</v>
      </c>
      <c r="J200" s="344">
        <v>119500</v>
      </c>
      <c r="K200" s="344">
        <v>119900</v>
      </c>
      <c r="L200" s="344">
        <v>2848.958333333333</v>
      </c>
      <c r="M200" s="344">
        <v>2973.958333333333</v>
      </c>
      <c r="N200" s="344">
        <v>3111.9791666666661</v>
      </c>
      <c r="O200" s="344">
        <v>3122.395833333333</v>
      </c>
      <c r="P200" s="343" t="s">
        <v>39</v>
      </c>
      <c r="Q200" s="344">
        <v>5</v>
      </c>
      <c r="R200" s="344" t="s">
        <v>685</v>
      </c>
      <c r="S200" s="345">
        <v>0.19700000000000001</v>
      </c>
      <c r="T200" s="343" t="s">
        <v>2362</v>
      </c>
      <c r="U200" s="343">
        <v>12</v>
      </c>
      <c r="V200" s="342">
        <v>2.024</v>
      </c>
      <c r="W200" s="342">
        <v>1.002</v>
      </c>
      <c r="X200" s="342">
        <v>3.5000000000000003E-2</v>
      </c>
      <c r="Y200" s="342">
        <f t="shared" si="3"/>
        <v>2.0280480000000001</v>
      </c>
      <c r="Z200" s="342" t="s">
        <v>198</v>
      </c>
      <c r="AA200" s="342" t="s">
        <v>170</v>
      </c>
      <c r="AB200" s="342">
        <v>22.5</v>
      </c>
      <c r="AC200" s="342" t="s">
        <v>218</v>
      </c>
      <c r="AD200" s="10"/>
      <c r="AE200" s="346">
        <f>IFERROR(VLOOKUP(E200,ppoz!$A$2:$B$42,2,0),0)</f>
        <v>7000</v>
      </c>
      <c r="AJ200" s="72"/>
      <c r="AK200" s="72"/>
      <c r="AL200" s="72"/>
      <c r="AM200" s="72"/>
      <c r="AN200" s="72"/>
      <c r="AO200" s="72"/>
      <c r="AP200" s="73"/>
      <c r="AQ200" s="73"/>
      <c r="AR200" s="73"/>
      <c r="AS200" s="73"/>
      <c r="AT200" s="73"/>
      <c r="AU200" s="73"/>
      <c r="AV200" s="72"/>
      <c r="AW200" s="73"/>
      <c r="AX200" s="73"/>
      <c r="AY200" s="72"/>
      <c r="AZ200" s="72"/>
      <c r="BA200" s="72"/>
      <c r="BB200" s="74"/>
      <c r="BC200" s="74"/>
      <c r="BD200" s="74"/>
      <c r="BE200" s="74"/>
      <c r="BF200" s="74"/>
      <c r="BG200" s="74"/>
      <c r="BH200" s="74"/>
      <c r="BI200" s="74"/>
    </row>
    <row r="201" spans="1:61" x14ac:dyDescent="0.35">
      <c r="A201" s="342" t="s">
        <v>2564</v>
      </c>
      <c r="B201" s="343">
        <v>38.800000000000004</v>
      </c>
      <c r="C201" s="343">
        <v>97</v>
      </c>
      <c r="D201" s="343" t="s">
        <v>2363</v>
      </c>
      <c r="E201" s="343" t="s">
        <v>13</v>
      </c>
      <c r="F201" s="343" t="s">
        <v>181</v>
      </c>
      <c r="G201" s="343">
        <v>37.5</v>
      </c>
      <c r="H201" s="344">
        <v>110100</v>
      </c>
      <c r="I201" s="344">
        <v>115100</v>
      </c>
      <c r="J201" s="344">
        <v>120100</v>
      </c>
      <c r="K201" s="344">
        <v>120800</v>
      </c>
      <c r="L201" s="344">
        <v>2837.6288659793813</v>
      </c>
      <c r="M201" s="344">
        <v>2966.4948453608245</v>
      </c>
      <c r="N201" s="344">
        <v>3095.3608247422676</v>
      </c>
      <c r="O201" s="344">
        <v>3113.4020618556697</v>
      </c>
      <c r="P201" s="343" t="s">
        <v>39</v>
      </c>
      <c r="Q201" s="344">
        <v>5</v>
      </c>
      <c r="R201" s="344" t="s">
        <v>685</v>
      </c>
      <c r="S201" s="345">
        <v>0.19700000000000001</v>
      </c>
      <c r="T201" s="343" t="s">
        <v>2362</v>
      </c>
      <c r="U201" s="343">
        <v>12</v>
      </c>
      <c r="V201" s="342">
        <v>2.024</v>
      </c>
      <c r="W201" s="342">
        <v>1.002</v>
      </c>
      <c r="X201" s="342">
        <v>3.5000000000000003E-2</v>
      </c>
      <c r="Y201" s="342">
        <f t="shared" si="3"/>
        <v>2.0280480000000001</v>
      </c>
      <c r="Z201" s="342" t="s">
        <v>198</v>
      </c>
      <c r="AA201" s="342" t="s">
        <v>170</v>
      </c>
      <c r="AB201" s="342">
        <v>22.5</v>
      </c>
      <c r="AC201" s="342" t="s">
        <v>218</v>
      </c>
      <c r="AD201" s="10"/>
      <c r="AE201" s="346">
        <f>IFERROR(VLOOKUP(E201,ppoz!$A$2:$B$42,2,0),0)</f>
        <v>7000</v>
      </c>
      <c r="AJ201" s="72"/>
      <c r="AK201" s="72"/>
      <c r="AL201" s="72"/>
      <c r="AM201" s="72"/>
      <c r="AN201" s="72"/>
      <c r="AO201" s="72"/>
      <c r="AP201" s="73"/>
      <c r="AQ201" s="73"/>
      <c r="AR201" s="73"/>
      <c r="AS201" s="73"/>
      <c r="AT201" s="73"/>
      <c r="AU201" s="73"/>
      <c r="AV201" s="72"/>
      <c r="AW201" s="73"/>
      <c r="AX201" s="73"/>
      <c r="AY201" s="72"/>
      <c r="AZ201" s="72"/>
      <c r="BA201" s="72"/>
      <c r="BB201" s="74"/>
      <c r="BC201" s="74"/>
      <c r="BD201" s="74"/>
      <c r="BE201" s="74"/>
      <c r="BF201" s="74"/>
      <c r="BG201" s="74"/>
      <c r="BH201" s="74"/>
      <c r="BI201" s="74"/>
    </row>
    <row r="202" spans="1:61" x14ac:dyDescent="0.35">
      <c r="A202" s="342" t="s">
        <v>2565</v>
      </c>
      <c r="B202" s="343">
        <v>39.200000000000003</v>
      </c>
      <c r="C202" s="343">
        <v>98</v>
      </c>
      <c r="D202" s="343" t="s">
        <v>2363</v>
      </c>
      <c r="E202" s="343" t="s">
        <v>13</v>
      </c>
      <c r="F202" s="343" t="s">
        <v>181</v>
      </c>
      <c r="G202" s="343">
        <v>37.5</v>
      </c>
      <c r="H202" s="344">
        <v>111100</v>
      </c>
      <c r="I202" s="344">
        <v>116500</v>
      </c>
      <c r="J202" s="344">
        <v>121300</v>
      </c>
      <c r="K202" s="344">
        <v>122200</v>
      </c>
      <c r="L202" s="344">
        <v>2834.1836734693875</v>
      </c>
      <c r="M202" s="344">
        <v>2971.9387755102039</v>
      </c>
      <c r="N202" s="344">
        <v>3094.3877551020405</v>
      </c>
      <c r="O202" s="344">
        <v>3117.3469387755099</v>
      </c>
      <c r="P202" s="343" t="s">
        <v>39</v>
      </c>
      <c r="Q202" s="344">
        <v>5</v>
      </c>
      <c r="R202" s="344" t="s">
        <v>685</v>
      </c>
      <c r="S202" s="345">
        <v>0.19700000000000001</v>
      </c>
      <c r="T202" s="343" t="s">
        <v>2362</v>
      </c>
      <c r="U202" s="343">
        <v>12</v>
      </c>
      <c r="V202" s="342">
        <v>2.024</v>
      </c>
      <c r="W202" s="342">
        <v>1.002</v>
      </c>
      <c r="X202" s="342">
        <v>3.5000000000000003E-2</v>
      </c>
      <c r="Y202" s="342">
        <f t="shared" si="3"/>
        <v>2.0280480000000001</v>
      </c>
      <c r="Z202" s="342" t="s">
        <v>198</v>
      </c>
      <c r="AA202" s="342" t="s">
        <v>170</v>
      </c>
      <c r="AB202" s="342">
        <v>22.5</v>
      </c>
      <c r="AC202" s="342" t="s">
        <v>218</v>
      </c>
      <c r="AD202" s="10"/>
      <c r="AE202" s="346">
        <f>IFERROR(VLOOKUP(E202,ppoz!$A$2:$B$42,2,0),0)</f>
        <v>7000</v>
      </c>
      <c r="AJ202" s="72"/>
      <c r="AK202" s="72"/>
      <c r="AL202" s="72"/>
      <c r="AM202" s="72"/>
      <c r="AN202" s="72"/>
      <c r="AO202" s="72"/>
      <c r="AP202" s="73"/>
      <c r="AQ202" s="73"/>
      <c r="AR202" s="73"/>
      <c r="AS202" s="73"/>
      <c r="AT202" s="73"/>
      <c r="AU202" s="73"/>
      <c r="AV202" s="72"/>
      <c r="AW202" s="73"/>
      <c r="AX202" s="73"/>
      <c r="AY202" s="72"/>
      <c r="AZ202" s="72"/>
      <c r="BA202" s="72"/>
      <c r="BB202" s="74"/>
      <c r="BC202" s="74"/>
      <c r="BD202" s="74"/>
      <c r="BE202" s="74"/>
      <c r="BF202" s="74"/>
      <c r="BG202" s="74"/>
      <c r="BH202" s="74"/>
      <c r="BI202" s="74"/>
    </row>
    <row r="203" spans="1:61" x14ac:dyDescent="0.35">
      <c r="A203" s="342" t="s">
        <v>2566</v>
      </c>
      <c r="B203" s="343">
        <v>39.6</v>
      </c>
      <c r="C203" s="343">
        <v>99</v>
      </c>
      <c r="D203" s="343" t="s">
        <v>2363</v>
      </c>
      <c r="E203" s="343" t="s">
        <v>13</v>
      </c>
      <c r="F203" s="343" t="s">
        <v>181</v>
      </c>
      <c r="G203" s="343">
        <v>37.5</v>
      </c>
      <c r="H203" s="344">
        <v>111700</v>
      </c>
      <c r="I203" s="344">
        <v>117000</v>
      </c>
      <c r="J203" s="344">
        <v>121900</v>
      </c>
      <c r="K203" s="344">
        <v>122800</v>
      </c>
      <c r="L203" s="344">
        <v>2820.7070707070707</v>
      </c>
      <c r="M203" s="344">
        <v>2954.5454545454545</v>
      </c>
      <c r="N203" s="344">
        <v>3078.2828282828282</v>
      </c>
      <c r="O203" s="344">
        <v>3101.0101010101007</v>
      </c>
      <c r="P203" s="343" t="s">
        <v>39</v>
      </c>
      <c r="Q203" s="344">
        <v>5</v>
      </c>
      <c r="R203" s="344" t="s">
        <v>685</v>
      </c>
      <c r="S203" s="345">
        <v>0.19700000000000001</v>
      </c>
      <c r="T203" s="343" t="s">
        <v>2362</v>
      </c>
      <c r="U203" s="343">
        <v>12</v>
      </c>
      <c r="V203" s="342">
        <v>2.024</v>
      </c>
      <c r="W203" s="342">
        <v>1.002</v>
      </c>
      <c r="X203" s="342">
        <v>3.5000000000000003E-2</v>
      </c>
      <c r="Y203" s="342">
        <f t="shared" si="3"/>
        <v>2.0280480000000001</v>
      </c>
      <c r="Z203" s="342" t="s">
        <v>198</v>
      </c>
      <c r="AA203" s="342" t="s">
        <v>170</v>
      </c>
      <c r="AB203" s="342">
        <v>22.5</v>
      </c>
      <c r="AC203" s="342" t="s">
        <v>218</v>
      </c>
      <c r="AD203" s="10"/>
      <c r="AE203" s="346">
        <f>IFERROR(VLOOKUP(E203,ppoz!$A$2:$B$42,2,0),0)</f>
        <v>7000</v>
      </c>
      <c r="AJ203" s="72"/>
      <c r="AK203" s="72"/>
      <c r="AL203" s="72"/>
      <c r="AM203" s="72"/>
      <c r="AN203" s="72"/>
      <c r="AO203" s="72"/>
      <c r="AP203" s="73"/>
      <c r="AQ203" s="73"/>
      <c r="AR203" s="73"/>
      <c r="AS203" s="73"/>
      <c r="AT203" s="73"/>
      <c r="AU203" s="73"/>
      <c r="AV203" s="72"/>
      <c r="AW203" s="73"/>
      <c r="AX203" s="73"/>
      <c r="AY203" s="72"/>
      <c r="AZ203" s="72"/>
      <c r="BA203" s="72"/>
      <c r="BB203" s="74"/>
      <c r="BC203" s="74"/>
      <c r="BD203" s="74"/>
      <c r="BE203" s="74"/>
      <c r="BF203" s="74"/>
      <c r="BG203" s="74"/>
      <c r="BH203" s="74"/>
      <c r="BI203" s="74"/>
    </row>
    <row r="204" spans="1:61" x14ac:dyDescent="0.35">
      <c r="A204" s="342" t="s">
        <v>2567</v>
      </c>
      <c r="B204" s="343">
        <v>40</v>
      </c>
      <c r="C204" s="343">
        <v>100</v>
      </c>
      <c r="D204" s="343" t="s">
        <v>2363</v>
      </c>
      <c r="E204" s="343" t="s">
        <v>13</v>
      </c>
      <c r="F204" s="343" t="s">
        <v>181</v>
      </c>
      <c r="G204" s="343">
        <v>37.5</v>
      </c>
      <c r="H204" s="344">
        <v>112900</v>
      </c>
      <c r="I204" s="344">
        <v>118200</v>
      </c>
      <c r="J204" s="344">
        <v>124100</v>
      </c>
      <c r="K204" s="344">
        <v>123900</v>
      </c>
      <c r="L204" s="344">
        <v>2822.5</v>
      </c>
      <c r="M204" s="344">
        <v>2955</v>
      </c>
      <c r="N204" s="344">
        <v>3102.5</v>
      </c>
      <c r="O204" s="344">
        <v>3097.5</v>
      </c>
      <c r="P204" s="343" t="s">
        <v>39</v>
      </c>
      <c r="Q204" s="344">
        <v>5</v>
      </c>
      <c r="R204" s="344" t="s">
        <v>685</v>
      </c>
      <c r="S204" s="345">
        <v>0.19700000000000001</v>
      </c>
      <c r="T204" s="343" t="s">
        <v>2362</v>
      </c>
      <c r="U204" s="343">
        <v>12</v>
      </c>
      <c r="V204" s="342">
        <v>2.024</v>
      </c>
      <c r="W204" s="342">
        <v>1.002</v>
      </c>
      <c r="X204" s="342">
        <v>3.5000000000000003E-2</v>
      </c>
      <c r="Y204" s="342">
        <f t="shared" si="3"/>
        <v>2.0280480000000001</v>
      </c>
      <c r="Z204" s="342" t="s">
        <v>198</v>
      </c>
      <c r="AA204" s="342" t="s">
        <v>170</v>
      </c>
      <c r="AB204" s="342">
        <v>22.5</v>
      </c>
      <c r="AC204" s="342" t="s">
        <v>218</v>
      </c>
      <c r="AD204" s="10"/>
      <c r="AE204" s="346">
        <f>IFERROR(VLOOKUP(E204,ppoz!$A$2:$B$42,2,0),0)</f>
        <v>7000</v>
      </c>
      <c r="AJ204" s="72"/>
      <c r="AK204" s="72"/>
      <c r="AL204" s="72"/>
      <c r="AM204" s="72"/>
      <c r="AN204" s="72"/>
      <c r="AO204" s="72"/>
      <c r="AP204" s="73"/>
      <c r="AQ204" s="73"/>
      <c r="AR204" s="73"/>
      <c r="AS204" s="73"/>
      <c r="AT204" s="73"/>
      <c r="AU204" s="73"/>
      <c r="AV204" s="72"/>
      <c r="AW204" s="73"/>
      <c r="AX204" s="73"/>
      <c r="AY204" s="72"/>
      <c r="AZ204" s="72"/>
      <c r="BA204" s="72"/>
      <c r="BB204" s="74"/>
      <c r="BC204" s="74"/>
      <c r="BD204" s="74"/>
      <c r="BE204" s="74"/>
      <c r="BF204" s="74"/>
      <c r="BG204" s="74"/>
      <c r="BH204" s="74"/>
      <c r="BI204" s="74"/>
    </row>
    <row r="205" spans="1:61" x14ac:dyDescent="0.35">
      <c r="A205" s="342" t="s">
        <v>2568</v>
      </c>
      <c r="B205" s="343">
        <v>40.400000000000006</v>
      </c>
      <c r="C205" s="343">
        <v>101</v>
      </c>
      <c r="D205" s="343" t="s">
        <v>2363</v>
      </c>
      <c r="E205" s="343" t="s">
        <v>13</v>
      </c>
      <c r="F205" s="343" t="s">
        <v>181</v>
      </c>
      <c r="G205" s="343">
        <v>37.5</v>
      </c>
      <c r="H205" s="344">
        <v>113900</v>
      </c>
      <c r="I205" s="344">
        <v>119200</v>
      </c>
      <c r="J205" s="344">
        <v>125300</v>
      </c>
      <c r="K205" s="344">
        <v>124900</v>
      </c>
      <c r="L205" s="344">
        <v>2819.3069306930688</v>
      </c>
      <c r="M205" s="344">
        <v>2950.4950495049502</v>
      </c>
      <c r="N205" s="344">
        <v>3101.4851485148511</v>
      </c>
      <c r="O205" s="344">
        <v>3091.5841584158411</v>
      </c>
      <c r="P205" s="343" t="s">
        <v>39</v>
      </c>
      <c r="Q205" s="344">
        <v>5</v>
      </c>
      <c r="R205" s="344" t="s">
        <v>685</v>
      </c>
      <c r="S205" s="345">
        <v>0.19700000000000001</v>
      </c>
      <c r="T205" s="343" t="s">
        <v>2362</v>
      </c>
      <c r="U205" s="343">
        <v>12</v>
      </c>
      <c r="V205" s="342">
        <v>2.024</v>
      </c>
      <c r="W205" s="342">
        <v>1.002</v>
      </c>
      <c r="X205" s="342">
        <v>3.5000000000000003E-2</v>
      </c>
      <c r="Y205" s="342">
        <f t="shared" si="3"/>
        <v>2.0280480000000001</v>
      </c>
      <c r="Z205" s="342" t="s">
        <v>198</v>
      </c>
      <c r="AA205" s="342" t="s">
        <v>170</v>
      </c>
      <c r="AB205" s="342">
        <v>22.5</v>
      </c>
      <c r="AC205" s="342" t="s">
        <v>218</v>
      </c>
      <c r="AD205" s="10"/>
      <c r="AE205" s="346">
        <f>IFERROR(VLOOKUP(E205,ppoz!$A$2:$B$42,2,0),0)</f>
        <v>7000</v>
      </c>
      <c r="AJ205" s="72"/>
      <c r="AK205" s="72"/>
      <c r="AL205" s="72"/>
      <c r="AM205" s="72"/>
      <c r="AN205" s="72"/>
      <c r="AO205" s="72"/>
      <c r="AP205" s="73"/>
      <c r="AQ205" s="73"/>
      <c r="AR205" s="73"/>
      <c r="AS205" s="73"/>
      <c r="AT205" s="73"/>
      <c r="AU205" s="73"/>
      <c r="AV205" s="72"/>
      <c r="AW205" s="73"/>
      <c r="AX205" s="73"/>
      <c r="AY205" s="72"/>
      <c r="AZ205" s="72"/>
      <c r="BA205" s="72"/>
      <c r="BB205" s="74"/>
      <c r="BC205" s="74"/>
      <c r="BD205" s="74"/>
      <c r="BE205" s="74"/>
      <c r="BF205" s="74"/>
      <c r="BG205" s="74"/>
      <c r="BH205" s="74"/>
      <c r="BI205" s="74"/>
    </row>
    <row r="206" spans="1:61" x14ac:dyDescent="0.35">
      <c r="A206" s="342" t="s">
        <v>2569</v>
      </c>
      <c r="B206" s="343">
        <v>40.800000000000004</v>
      </c>
      <c r="C206" s="343">
        <v>102</v>
      </c>
      <c r="D206" s="343" t="s">
        <v>2363</v>
      </c>
      <c r="E206" s="343" t="s">
        <v>13</v>
      </c>
      <c r="F206" s="343" t="s">
        <v>181</v>
      </c>
      <c r="G206" s="343">
        <v>37.5</v>
      </c>
      <c r="H206" s="344">
        <v>114400</v>
      </c>
      <c r="I206" s="344">
        <v>120200</v>
      </c>
      <c r="J206" s="344">
        <v>125800</v>
      </c>
      <c r="K206" s="344">
        <v>126000</v>
      </c>
      <c r="L206" s="344">
        <v>2803.9215686274506</v>
      </c>
      <c r="M206" s="344">
        <v>2946.0784313725485</v>
      </c>
      <c r="N206" s="344">
        <v>3083.333333333333</v>
      </c>
      <c r="O206" s="344">
        <v>3088.2352941176468</v>
      </c>
      <c r="P206" s="343" t="s">
        <v>39</v>
      </c>
      <c r="Q206" s="344">
        <v>5</v>
      </c>
      <c r="R206" s="344" t="s">
        <v>685</v>
      </c>
      <c r="S206" s="345">
        <v>0.19700000000000001</v>
      </c>
      <c r="T206" s="343" t="s">
        <v>2362</v>
      </c>
      <c r="U206" s="343">
        <v>12</v>
      </c>
      <c r="V206" s="342">
        <v>2.024</v>
      </c>
      <c r="W206" s="342">
        <v>1.002</v>
      </c>
      <c r="X206" s="342">
        <v>3.5000000000000003E-2</v>
      </c>
      <c r="Y206" s="342">
        <f t="shared" si="3"/>
        <v>2.0280480000000001</v>
      </c>
      <c r="Z206" s="342" t="s">
        <v>198</v>
      </c>
      <c r="AA206" s="342" t="s">
        <v>170</v>
      </c>
      <c r="AB206" s="342">
        <v>22.5</v>
      </c>
      <c r="AC206" s="342" t="s">
        <v>218</v>
      </c>
      <c r="AD206" s="10"/>
      <c r="AE206" s="346">
        <f>IFERROR(VLOOKUP(E206,ppoz!$A$2:$B$42,2,0),0)</f>
        <v>7000</v>
      </c>
      <c r="AJ206" s="72"/>
      <c r="AK206" s="72"/>
      <c r="AL206" s="72"/>
      <c r="AM206" s="72"/>
      <c r="AN206" s="72"/>
      <c r="AO206" s="72"/>
      <c r="AP206" s="73"/>
      <c r="AQ206" s="73"/>
      <c r="AR206" s="73"/>
      <c r="AS206" s="73"/>
      <c r="AT206" s="73"/>
      <c r="AU206" s="73"/>
      <c r="AV206" s="72"/>
      <c r="AW206" s="73"/>
      <c r="AX206" s="73"/>
      <c r="AY206" s="72"/>
      <c r="AZ206" s="72"/>
      <c r="BA206" s="72"/>
      <c r="BB206" s="74"/>
      <c r="BC206" s="74"/>
      <c r="BD206" s="74"/>
      <c r="BE206" s="74"/>
      <c r="BF206" s="74"/>
      <c r="BG206" s="74"/>
      <c r="BH206" s="74"/>
      <c r="BI206" s="74"/>
    </row>
    <row r="207" spans="1:61" x14ac:dyDescent="0.35">
      <c r="A207" s="342" t="s">
        <v>2570</v>
      </c>
      <c r="B207" s="343">
        <v>41.2</v>
      </c>
      <c r="C207" s="343">
        <v>103</v>
      </c>
      <c r="D207" s="343" t="s">
        <v>2363</v>
      </c>
      <c r="E207" s="343" t="s">
        <v>13</v>
      </c>
      <c r="F207" s="343" t="s">
        <v>181</v>
      </c>
      <c r="G207" s="343">
        <v>37.5</v>
      </c>
      <c r="H207" s="344">
        <v>115500</v>
      </c>
      <c r="I207" s="344">
        <v>121000</v>
      </c>
      <c r="J207" s="344">
        <v>126800</v>
      </c>
      <c r="K207" s="344">
        <v>126800</v>
      </c>
      <c r="L207" s="344">
        <v>2803.3980582524268</v>
      </c>
      <c r="M207" s="344">
        <v>2936.8932038834951</v>
      </c>
      <c r="N207" s="344">
        <v>3077.6699029126212</v>
      </c>
      <c r="O207" s="344">
        <v>3077.6699029126212</v>
      </c>
      <c r="P207" s="343" t="s">
        <v>39</v>
      </c>
      <c r="Q207" s="344">
        <v>5</v>
      </c>
      <c r="R207" s="344" t="s">
        <v>685</v>
      </c>
      <c r="S207" s="345">
        <v>0.19700000000000001</v>
      </c>
      <c r="T207" s="343" t="s">
        <v>2362</v>
      </c>
      <c r="U207" s="343">
        <v>12</v>
      </c>
      <c r="V207" s="342">
        <v>2.024</v>
      </c>
      <c r="W207" s="342">
        <v>1.002</v>
      </c>
      <c r="X207" s="342">
        <v>3.5000000000000003E-2</v>
      </c>
      <c r="Y207" s="342">
        <f t="shared" si="3"/>
        <v>2.0280480000000001</v>
      </c>
      <c r="Z207" s="342" t="s">
        <v>198</v>
      </c>
      <c r="AA207" s="342" t="s">
        <v>170</v>
      </c>
      <c r="AB207" s="342">
        <v>22.5</v>
      </c>
      <c r="AC207" s="342" t="s">
        <v>218</v>
      </c>
      <c r="AD207" s="10"/>
      <c r="AE207" s="346">
        <f>IFERROR(VLOOKUP(E207,ppoz!$A$2:$B$42,2,0),0)</f>
        <v>7000</v>
      </c>
      <c r="AJ207" s="72"/>
      <c r="AK207" s="72"/>
      <c r="AL207" s="72"/>
      <c r="AM207" s="72"/>
      <c r="AN207" s="72"/>
      <c r="AO207" s="72"/>
      <c r="AP207" s="73"/>
      <c r="AQ207" s="73"/>
      <c r="AR207" s="73"/>
      <c r="AS207" s="73"/>
      <c r="AT207" s="73"/>
      <c r="AU207" s="73"/>
      <c r="AV207" s="72"/>
      <c r="AW207" s="73"/>
      <c r="AX207" s="73"/>
      <c r="AY207" s="72"/>
      <c r="AZ207" s="72"/>
      <c r="BA207" s="72"/>
      <c r="BB207" s="74"/>
      <c r="BC207" s="74"/>
      <c r="BD207" s="74"/>
      <c r="BE207" s="74"/>
      <c r="BF207" s="74"/>
      <c r="BG207" s="74"/>
      <c r="BH207" s="74"/>
      <c r="BI207" s="74"/>
    </row>
    <row r="208" spans="1:61" x14ac:dyDescent="0.35">
      <c r="A208" s="342" t="s">
        <v>2571</v>
      </c>
      <c r="B208" s="343">
        <v>41.6</v>
      </c>
      <c r="C208" s="343">
        <v>104</v>
      </c>
      <c r="D208" s="343" t="s">
        <v>2363</v>
      </c>
      <c r="E208" s="343" t="s">
        <v>13</v>
      </c>
      <c r="F208" s="343" t="s">
        <v>181</v>
      </c>
      <c r="G208" s="343">
        <v>37.5</v>
      </c>
      <c r="H208" s="344">
        <v>116500</v>
      </c>
      <c r="I208" s="344">
        <v>121700</v>
      </c>
      <c r="J208" s="344">
        <v>127300</v>
      </c>
      <c r="K208" s="344">
        <v>127400</v>
      </c>
      <c r="L208" s="344">
        <v>2800.4807692307691</v>
      </c>
      <c r="M208" s="344">
        <v>2925.4807692307691</v>
      </c>
      <c r="N208" s="344">
        <v>3060.0961538461538</v>
      </c>
      <c r="O208" s="344">
        <v>3062.5</v>
      </c>
      <c r="P208" s="343" t="s">
        <v>39</v>
      </c>
      <c r="Q208" s="344">
        <v>5</v>
      </c>
      <c r="R208" s="344" t="s">
        <v>685</v>
      </c>
      <c r="S208" s="345">
        <v>0.19700000000000001</v>
      </c>
      <c r="T208" s="343" t="s">
        <v>2362</v>
      </c>
      <c r="U208" s="343">
        <v>12</v>
      </c>
      <c r="V208" s="342">
        <v>2.024</v>
      </c>
      <c r="W208" s="342">
        <v>1.002</v>
      </c>
      <c r="X208" s="342">
        <v>3.5000000000000003E-2</v>
      </c>
      <c r="Y208" s="342">
        <f t="shared" si="3"/>
        <v>2.0280480000000001</v>
      </c>
      <c r="Z208" s="342" t="s">
        <v>198</v>
      </c>
      <c r="AA208" s="342" t="s">
        <v>170</v>
      </c>
      <c r="AB208" s="342">
        <v>22.5</v>
      </c>
      <c r="AC208" s="342" t="s">
        <v>218</v>
      </c>
      <c r="AD208" s="10"/>
      <c r="AE208" s="346">
        <f>IFERROR(VLOOKUP(E208,ppoz!$A$2:$B$42,2,0),0)</f>
        <v>7000</v>
      </c>
      <c r="AJ208" s="72"/>
      <c r="AK208" s="72"/>
      <c r="AL208" s="72"/>
      <c r="AM208" s="72"/>
      <c r="AN208" s="72"/>
      <c r="AO208" s="72"/>
      <c r="AP208" s="73"/>
      <c r="AQ208" s="73"/>
      <c r="AR208" s="73"/>
      <c r="AS208" s="73"/>
      <c r="AT208" s="73"/>
      <c r="AU208" s="73"/>
      <c r="AV208" s="72"/>
      <c r="AW208" s="73"/>
      <c r="AX208" s="73"/>
      <c r="AY208" s="72"/>
      <c r="AZ208" s="72"/>
      <c r="BA208" s="72"/>
      <c r="BB208" s="74"/>
      <c r="BC208" s="74"/>
      <c r="BD208" s="74"/>
      <c r="BE208" s="74"/>
      <c r="BF208" s="74"/>
      <c r="BG208" s="74"/>
      <c r="BH208" s="74"/>
      <c r="BI208" s="74"/>
    </row>
    <row r="209" spans="1:61" x14ac:dyDescent="0.35">
      <c r="A209" s="342" t="s">
        <v>2572</v>
      </c>
      <c r="B209" s="343">
        <v>42</v>
      </c>
      <c r="C209" s="343">
        <v>105</v>
      </c>
      <c r="D209" s="343" t="s">
        <v>2363</v>
      </c>
      <c r="E209" s="343" t="s">
        <v>13</v>
      </c>
      <c r="F209" s="343" t="s">
        <v>181</v>
      </c>
      <c r="G209" s="343">
        <v>37.5</v>
      </c>
      <c r="H209" s="344">
        <v>117100</v>
      </c>
      <c r="I209" s="344">
        <v>122800</v>
      </c>
      <c r="J209" s="344">
        <v>127900</v>
      </c>
      <c r="K209" s="344">
        <v>129100</v>
      </c>
      <c r="L209" s="344">
        <v>2788.0952380952381</v>
      </c>
      <c r="M209" s="344">
        <v>2923.8095238095239</v>
      </c>
      <c r="N209" s="344">
        <v>3045.2380952380954</v>
      </c>
      <c r="O209" s="344">
        <v>3073.8095238095239</v>
      </c>
      <c r="P209" s="343" t="s">
        <v>39</v>
      </c>
      <c r="Q209" s="344">
        <v>5</v>
      </c>
      <c r="R209" s="344" t="s">
        <v>685</v>
      </c>
      <c r="S209" s="345">
        <v>0.19700000000000001</v>
      </c>
      <c r="T209" s="343" t="s">
        <v>2362</v>
      </c>
      <c r="U209" s="343">
        <v>12</v>
      </c>
      <c r="V209" s="342">
        <v>2.024</v>
      </c>
      <c r="W209" s="342">
        <v>1.002</v>
      </c>
      <c r="X209" s="342">
        <v>3.5000000000000003E-2</v>
      </c>
      <c r="Y209" s="342">
        <f t="shared" si="3"/>
        <v>2.0280480000000001</v>
      </c>
      <c r="Z209" s="342" t="s">
        <v>198</v>
      </c>
      <c r="AA209" s="342" t="s">
        <v>170</v>
      </c>
      <c r="AB209" s="342">
        <v>22.5</v>
      </c>
      <c r="AC209" s="342" t="s">
        <v>218</v>
      </c>
      <c r="AD209" s="10"/>
      <c r="AE209" s="346">
        <f>IFERROR(VLOOKUP(E209,ppoz!$A$2:$B$42,2,0),0)</f>
        <v>7000</v>
      </c>
      <c r="AJ209" s="72"/>
      <c r="AK209" s="72"/>
      <c r="AL209" s="72"/>
      <c r="AM209" s="72"/>
      <c r="AN209" s="72"/>
      <c r="AO209" s="72"/>
      <c r="AP209" s="73"/>
      <c r="AQ209" s="73"/>
      <c r="AR209" s="73"/>
      <c r="AS209" s="73"/>
      <c r="AT209" s="73"/>
      <c r="AU209" s="73"/>
      <c r="AV209" s="72"/>
      <c r="AW209" s="73"/>
      <c r="AX209" s="73"/>
      <c r="AY209" s="72"/>
      <c r="AZ209" s="72"/>
      <c r="BA209" s="72"/>
      <c r="BB209" s="74"/>
      <c r="BC209" s="74"/>
      <c r="BD209" s="74"/>
      <c r="BE209" s="74"/>
      <c r="BF209" s="74"/>
      <c r="BG209" s="74"/>
      <c r="BH209" s="74"/>
      <c r="BI209" s="74"/>
    </row>
    <row r="210" spans="1:61" x14ac:dyDescent="0.35">
      <c r="A210" s="342" t="s">
        <v>2573</v>
      </c>
      <c r="B210" s="343">
        <v>42.400000000000006</v>
      </c>
      <c r="C210" s="343">
        <v>106</v>
      </c>
      <c r="D210" s="343" t="s">
        <v>2363</v>
      </c>
      <c r="E210" s="343" t="s">
        <v>13</v>
      </c>
      <c r="F210" s="343" t="s">
        <v>181</v>
      </c>
      <c r="G210" s="343">
        <v>37.5</v>
      </c>
      <c r="H210" s="344">
        <v>118400</v>
      </c>
      <c r="I210" s="344">
        <v>123900</v>
      </c>
      <c r="J210" s="344">
        <v>128800</v>
      </c>
      <c r="K210" s="344">
        <v>130200</v>
      </c>
      <c r="L210" s="344">
        <v>2792.4528301886789</v>
      </c>
      <c r="M210" s="344">
        <v>2922.1698113207544</v>
      </c>
      <c r="N210" s="344">
        <v>3037.7358490566035</v>
      </c>
      <c r="O210" s="344">
        <v>3070.7547169811319</v>
      </c>
      <c r="P210" s="343" t="s">
        <v>39</v>
      </c>
      <c r="Q210" s="344">
        <v>5</v>
      </c>
      <c r="R210" s="344" t="s">
        <v>685</v>
      </c>
      <c r="S210" s="345">
        <v>0.19700000000000001</v>
      </c>
      <c r="T210" s="343" t="s">
        <v>2362</v>
      </c>
      <c r="U210" s="343">
        <v>12</v>
      </c>
      <c r="V210" s="342">
        <v>2.024</v>
      </c>
      <c r="W210" s="342">
        <v>1.002</v>
      </c>
      <c r="X210" s="342">
        <v>3.5000000000000003E-2</v>
      </c>
      <c r="Y210" s="342">
        <f t="shared" si="3"/>
        <v>2.0280480000000001</v>
      </c>
      <c r="Z210" s="342" t="s">
        <v>198</v>
      </c>
      <c r="AA210" s="342" t="s">
        <v>170</v>
      </c>
      <c r="AB210" s="342">
        <v>22.5</v>
      </c>
      <c r="AC210" s="342" t="s">
        <v>218</v>
      </c>
      <c r="AD210" s="10"/>
      <c r="AE210" s="346">
        <f>IFERROR(VLOOKUP(E210,ppoz!$A$2:$B$42,2,0),0)</f>
        <v>7000</v>
      </c>
      <c r="AJ210" s="72"/>
      <c r="AK210" s="72"/>
      <c r="AL210" s="72"/>
      <c r="AM210" s="72"/>
      <c r="AN210" s="72"/>
      <c r="AO210" s="72"/>
      <c r="AP210" s="73"/>
      <c r="AQ210" s="73"/>
      <c r="AR210" s="73"/>
      <c r="AS210" s="73"/>
      <c r="AT210" s="73"/>
      <c r="AU210" s="73"/>
      <c r="AV210" s="72"/>
      <c r="AW210" s="73"/>
      <c r="AX210" s="73"/>
      <c r="AY210" s="72"/>
      <c r="AZ210" s="72"/>
      <c r="BA210" s="72"/>
      <c r="BB210" s="74"/>
      <c r="BC210" s="74"/>
      <c r="BD210" s="74"/>
      <c r="BE210" s="74"/>
      <c r="BF210" s="74"/>
      <c r="BG210" s="74"/>
      <c r="BH210" s="74"/>
      <c r="BI210" s="74"/>
    </row>
    <row r="211" spans="1:61" x14ac:dyDescent="0.35">
      <c r="A211" s="342" t="s">
        <v>2574</v>
      </c>
      <c r="B211" s="343">
        <v>42.800000000000004</v>
      </c>
      <c r="C211" s="343">
        <v>107</v>
      </c>
      <c r="D211" s="343" t="s">
        <v>2363</v>
      </c>
      <c r="E211" s="343" t="s">
        <v>13</v>
      </c>
      <c r="F211" s="343" t="s">
        <v>181</v>
      </c>
      <c r="G211" s="343">
        <v>37.5</v>
      </c>
      <c r="H211" s="344">
        <v>119000</v>
      </c>
      <c r="I211" s="344">
        <v>124400</v>
      </c>
      <c r="J211" s="344">
        <v>129400</v>
      </c>
      <c r="K211" s="344">
        <v>130800</v>
      </c>
      <c r="L211" s="344">
        <v>2780.3738317757006</v>
      </c>
      <c r="M211" s="344">
        <v>2906.5420560747662</v>
      </c>
      <c r="N211" s="344">
        <v>3023.364485981308</v>
      </c>
      <c r="O211" s="344">
        <v>3056.0747663551397</v>
      </c>
      <c r="P211" s="343" t="s">
        <v>39</v>
      </c>
      <c r="Q211" s="344">
        <v>5</v>
      </c>
      <c r="R211" s="344" t="s">
        <v>685</v>
      </c>
      <c r="S211" s="345">
        <v>0.19700000000000001</v>
      </c>
      <c r="T211" s="343" t="s">
        <v>2362</v>
      </c>
      <c r="U211" s="343">
        <v>12</v>
      </c>
      <c r="V211" s="342">
        <v>2.024</v>
      </c>
      <c r="W211" s="342">
        <v>1.002</v>
      </c>
      <c r="X211" s="342">
        <v>3.5000000000000003E-2</v>
      </c>
      <c r="Y211" s="342">
        <f t="shared" si="3"/>
        <v>2.0280480000000001</v>
      </c>
      <c r="Z211" s="342" t="s">
        <v>198</v>
      </c>
      <c r="AA211" s="342" t="s">
        <v>170</v>
      </c>
      <c r="AB211" s="342">
        <v>22.5</v>
      </c>
      <c r="AC211" s="342" t="s">
        <v>218</v>
      </c>
      <c r="AD211" s="10"/>
      <c r="AE211" s="346">
        <f>IFERROR(VLOOKUP(E211,ppoz!$A$2:$B$42,2,0),0)</f>
        <v>7000</v>
      </c>
      <c r="AJ211" s="72"/>
      <c r="AK211" s="72"/>
      <c r="AL211" s="72"/>
      <c r="AM211" s="72"/>
      <c r="AN211" s="72"/>
      <c r="AO211" s="72"/>
      <c r="AP211" s="73"/>
      <c r="AQ211" s="73"/>
      <c r="AR211" s="73"/>
      <c r="AS211" s="73"/>
      <c r="AT211" s="73"/>
      <c r="AU211" s="73"/>
      <c r="AV211" s="72"/>
      <c r="AW211" s="73"/>
      <c r="AX211" s="73"/>
      <c r="AY211" s="72"/>
      <c r="AZ211" s="72"/>
      <c r="BA211" s="72"/>
      <c r="BB211" s="74"/>
      <c r="BC211" s="74"/>
      <c r="BD211" s="74"/>
      <c r="BE211" s="74"/>
      <c r="BF211" s="74"/>
      <c r="BG211" s="74"/>
      <c r="BH211" s="74"/>
      <c r="BI211" s="74"/>
    </row>
    <row r="212" spans="1:61" x14ac:dyDescent="0.35">
      <c r="A212" s="342" t="s">
        <v>2575</v>
      </c>
      <c r="B212" s="343">
        <v>43.2</v>
      </c>
      <c r="C212" s="343">
        <v>108</v>
      </c>
      <c r="D212" s="343" t="s">
        <v>2363</v>
      </c>
      <c r="E212" s="343" t="s">
        <v>13</v>
      </c>
      <c r="F212" s="343" t="s">
        <v>181</v>
      </c>
      <c r="G212" s="343">
        <v>37.5</v>
      </c>
      <c r="H212" s="344">
        <v>120000</v>
      </c>
      <c r="I212" s="344">
        <v>125400</v>
      </c>
      <c r="J212" s="344">
        <v>130400</v>
      </c>
      <c r="K212" s="344">
        <v>131800</v>
      </c>
      <c r="L212" s="344">
        <v>2777.7777777777774</v>
      </c>
      <c r="M212" s="344">
        <v>2902.7777777777774</v>
      </c>
      <c r="N212" s="344">
        <v>3018.5185185185182</v>
      </c>
      <c r="O212" s="344">
        <v>3050.9259259259256</v>
      </c>
      <c r="P212" s="343" t="s">
        <v>39</v>
      </c>
      <c r="Q212" s="344">
        <v>5</v>
      </c>
      <c r="R212" s="344" t="s">
        <v>685</v>
      </c>
      <c r="S212" s="345">
        <v>0.19700000000000001</v>
      </c>
      <c r="T212" s="343" t="s">
        <v>2362</v>
      </c>
      <c r="U212" s="343">
        <v>12</v>
      </c>
      <c r="V212" s="342">
        <v>2.024</v>
      </c>
      <c r="W212" s="342">
        <v>1.002</v>
      </c>
      <c r="X212" s="342">
        <v>3.5000000000000003E-2</v>
      </c>
      <c r="Y212" s="342">
        <f t="shared" si="3"/>
        <v>2.0280480000000001</v>
      </c>
      <c r="Z212" s="342" t="s">
        <v>198</v>
      </c>
      <c r="AA212" s="342" t="s">
        <v>170</v>
      </c>
      <c r="AB212" s="342">
        <v>22.5</v>
      </c>
      <c r="AC212" s="342" t="s">
        <v>218</v>
      </c>
      <c r="AD212" s="10"/>
      <c r="AE212" s="346">
        <f>IFERROR(VLOOKUP(E212,ppoz!$A$2:$B$42,2,0),0)</f>
        <v>7000</v>
      </c>
      <c r="AJ212" s="72"/>
      <c r="AK212" s="72"/>
      <c r="AL212" s="72"/>
      <c r="AM212" s="72"/>
      <c r="AN212" s="72"/>
      <c r="AO212" s="72"/>
      <c r="AP212" s="73"/>
      <c r="AQ212" s="73"/>
      <c r="AR212" s="73"/>
      <c r="AS212" s="73"/>
      <c r="AT212" s="73"/>
      <c r="AU212" s="73"/>
      <c r="AV212" s="72"/>
      <c r="AW212" s="73"/>
      <c r="AX212" s="73"/>
      <c r="AY212" s="72"/>
      <c r="AZ212" s="72"/>
      <c r="BA212" s="72"/>
      <c r="BB212" s="74"/>
      <c r="BC212" s="74"/>
      <c r="BD212" s="74"/>
      <c r="BE212" s="74"/>
      <c r="BF212" s="74"/>
      <c r="BG212" s="74"/>
      <c r="BH212" s="74"/>
      <c r="BI212" s="74"/>
    </row>
    <row r="213" spans="1:61" x14ac:dyDescent="0.35">
      <c r="A213" s="342" t="s">
        <v>2576</v>
      </c>
      <c r="B213" s="343">
        <v>43.6</v>
      </c>
      <c r="C213" s="343">
        <v>109</v>
      </c>
      <c r="D213" s="343" t="s">
        <v>2363</v>
      </c>
      <c r="E213" s="343" t="s">
        <v>13</v>
      </c>
      <c r="F213" s="343" t="s">
        <v>181</v>
      </c>
      <c r="G213" s="343">
        <v>37.5</v>
      </c>
      <c r="H213" s="344">
        <v>120500</v>
      </c>
      <c r="I213" s="344">
        <v>126400</v>
      </c>
      <c r="J213" s="344">
        <v>133800</v>
      </c>
      <c r="K213" s="344">
        <v>132700</v>
      </c>
      <c r="L213" s="344">
        <v>2763.7614678899081</v>
      </c>
      <c r="M213" s="344">
        <v>2899.0825688073392</v>
      </c>
      <c r="N213" s="344">
        <v>3068.8073394495414</v>
      </c>
      <c r="O213" s="344">
        <v>3043.5779816513759</v>
      </c>
      <c r="P213" s="343" t="s">
        <v>39</v>
      </c>
      <c r="Q213" s="344">
        <v>5</v>
      </c>
      <c r="R213" s="344" t="s">
        <v>685</v>
      </c>
      <c r="S213" s="345">
        <v>0.19700000000000001</v>
      </c>
      <c r="T213" s="343" t="s">
        <v>2362</v>
      </c>
      <c r="U213" s="343">
        <v>12</v>
      </c>
      <c r="V213" s="342">
        <v>2.024</v>
      </c>
      <c r="W213" s="342">
        <v>1.002</v>
      </c>
      <c r="X213" s="342">
        <v>3.5000000000000003E-2</v>
      </c>
      <c r="Y213" s="342">
        <f t="shared" si="3"/>
        <v>2.0280480000000001</v>
      </c>
      <c r="Z213" s="342" t="s">
        <v>198</v>
      </c>
      <c r="AA213" s="342" t="s">
        <v>170</v>
      </c>
      <c r="AB213" s="342">
        <v>22.5</v>
      </c>
      <c r="AC213" s="342" t="s">
        <v>218</v>
      </c>
      <c r="AD213" s="10"/>
      <c r="AE213" s="346">
        <f>IFERROR(VLOOKUP(E213,ppoz!$A$2:$B$42,2,0),0)</f>
        <v>7000</v>
      </c>
      <c r="AJ213" s="72"/>
      <c r="AK213" s="72"/>
      <c r="AL213" s="72"/>
      <c r="AM213" s="72"/>
      <c r="AN213" s="72"/>
      <c r="AO213" s="72"/>
      <c r="AP213" s="73"/>
      <c r="AQ213" s="73"/>
      <c r="AR213" s="73"/>
      <c r="AS213" s="73"/>
      <c r="AT213" s="73"/>
      <c r="AU213" s="73"/>
      <c r="AV213" s="72"/>
      <c r="AW213" s="73"/>
      <c r="AX213" s="73"/>
      <c r="AY213" s="72"/>
      <c r="AZ213" s="72"/>
      <c r="BA213" s="72"/>
      <c r="BB213" s="74"/>
      <c r="BC213" s="74"/>
      <c r="BD213" s="74"/>
      <c r="BE213" s="74"/>
      <c r="BF213" s="74"/>
      <c r="BG213" s="74"/>
      <c r="BH213" s="74"/>
      <c r="BI213" s="74"/>
    </row>
    <row r="214" spans="1:61" x14ac:dyDescent="0.35">
      <c r="A214" s="342" t="s">
        <v>2577</v>
      </c>
      <c r="B214" s="343">
        <v>44</v>
      </c>
      <c r="C214" s="343">
        <v>110</v>
      </c>
      <c r="D214" s="343" t="s">
        <v>2363</v>
      </c>
      <c r="E214" s="343" t="s">
        <v>13</v>
      </c>
      <c r="F214" s="343" t="s">
        <v>181</v>
      </c>
      <c r="G214" s="343">
        <v>37.5</v>
      </c>
      <c r="H214" s="344">
        <v>121100</v>
      </c>
      <c r="I214" s="344">
        <v>126900</v>
      </c>
      <c r="J214" s="344">
        <v>134300</v>
      </c>
      <c r="K214" s="344">
        <v>133200</v>
      </c>
      <c r="L214" s="344">
        <v>2752.2727272727275</v>
      </c>
      <c r="M214" s="344">
        <v>2884.090909090909</v>
      </c>
      <c r="N214" s="344">
        <v>3052.2727272727275</v>
      </c>
      <c r="O214" s="344">
        <v>3027.2727272727275</v>
      </c>
      <c r="P214" s="343" t="s">
        <v>39</v>
      </c>
      <c r="Q214" s="344">
        <v>5</v>
      </c>
      <c r="R214" s="344" t="s">
        <v>685</v>
      </c>
      <c r="S214" s="345">
        <v>0.19700000000000001</v>
      </c>
      <c r="T214" s="343" t="s">
        <v>2362</v>
      </c>
      <c r="U214" s="343">
        <v>12</v>
      </c>
      <c r="V214" s="342">
        <v>2.024</v>
      </c>
      <c r="W214" s="342">
        <v>1.002</v>
      </c>
      <c r="X214" s="342">
        <v>3.5000000000000003E-2</v>
      </c>
      <c r="Y214" s="342">
        <f t="shared" si="3"/>
        <v>2.0280480000000001</v>
      </c>
      <c r="Z214" s="342" t="s">
        <v>198</v>
      </c>
      <c r="AA214" s="342" t="s">
        <v>170</v>
      </c>
      <c r="AB214" s="342">
        <v>22.5</v>
      </c>
      <c r="AC214" s="342" t="s">
        <v>218</v>
      </c>
      <c r="AD214" s="10"/>
      <c r="AE214" s="346">
        <f>IFERROR(VLOOKUP(E214,ppoz!$A$2:$B$42,2,0),0)</f>
        <v>7000</v>
      </c>
      <c r="AJ214" s="72"/>
      <c r="AK214" s="72"/>
      <c r="AL214" s="72"/>
      <c r="AM214" s="72"/>
      <c r="AN214" s="72"/>
      <c r="AO214" s="72"/>
      <c r="AP214" s="73"/>
      <c r="AQ214" s="73"/>
      <c r="AR214" s="73"/>
      <c r="AS214" s="73"/>
      <c r="AT214" s="73"/>
      <c r="AU214" s="73"/>
      <c r="AV214" s="72"/>
      <c r="AW214" s="73"/>
      <c r="AX214" s="73"/>
      <c r="AY214" s="72"/>
      <c r="AZ214" s="72"/>
      <c r="BA214" s="72"/>
      <c r="BB214" s="74"/>
      <c r="BC214" s="74"/>
      <c r="BD214" s="74"/>
      <c r="BE214" s="74"/>
      <c r="BF214" s="74"/>
      <c r="BG214" s="74"/>
      <c r="BH214" s="74"/>
      <c r="BI214" s="74"/>
    </row>
    <row r="215" spans="1:61" x14ac:dyDescent="0.35">
      <c r="A215" s="342" t="s">
        <v>2578</v>
      </c>
      <c r="B215" s="343">
        <v>44.400000000000006</v>
      </c>
      <c r="C215" s="343">
        <v>111</v>
      </c>
      <c r="D215" s="343" t="s">
        <v>2363</v>
      </c>
      <c r="E215" s="343" t="s">
        <v>13</v>
      </c>
      <c r="F215" s="343" t="s">
        <v>181</v>
      </c>
      <c r="G215" s="343">
        <v>37.5</v>
      </c>
      <c r="H215" s="344">
        <v>122100</v>
      </c>
      <c r="I215" s="344">
        <v>128000</v>
      </c>
      <c r="J215" s="344">
        <v>135300</v>
      </c>
      <c r="K215" s="344">
        <v>134300</v>
      </c>
      <c r="L215" s="344">
        <v>2749.9999999999995</v>
      </c>
      <c r="M215" s="344">
        <v>2882.8828828828823</v>
      </c>
      <c r="N215" s="344">
        <v>3047.2972972972971</v>
      </c>
      <c r="O215" s="344">
        <v>3024.7747747747744</v>
      </c>
      <c r="P215" s="343" t="s">
        <v>39</v>
      </c>
      <c r="Q215" s="344">
        <v>5</v>
      </c>
      <c r="R215" s="344" t="s">
        <v>685</v>
      </c>
      <c r="S215" s="345">
        <v>0.19700000000000001</v>
      </c>
      <c r="T215" s="343" t="s">
        <v>2362</v>
      </c>
      <c r="U215" s="343">
        <v>12</v>
      </c>
      <c r="V215" s="342">
        <v>2.024</v>
      </c>
      <c r="W215" s="342">
        <v>1.002</v>
      </c>
      <c r="X215" s="342">
        <v>3.5000000000000003E-2</v>
      </c>
      <c r="Y215" s="342">
        <f t="shared" si="3"/>
        <v>2.0280480000000001</v>
      </c>
      <c r="Z215" s="342" t="s">
        <v>198</v>
      </c>
      <c r="AA215" s="342" t="s">
        <v>170</v>
      </c>
      <c r="AB215" s="342">
        <v>22.5</v>
      </c>
      <c r="AC215" s="342" t="s">
        <v>218</v>
      </c>
      <c r="AD215" s="10"/>
      <c r="AE215" s="346">
        <f>IFERROR(VLOOKUP(E215,ppoz!$A$2:$B$42,2,0),0)</f>
        <v>7000</v>
      </c>
      <c r="AJ215" s="72"/>
      <c r="AK215" s="72"/>
      <c r="AL215" s="72"/>
      <c r="AM215" s="72"/>
      <c r="AN215" s="72"/>
      <c r="AO215" s="72"/>
      <c r="AP215" s="73"/>
      <c r="AQ215" s="73"/>
      <c r="AR215" s="73"/>
      <c r="AS215" s="73"/>
      <c r="AT215" s="73"/>
      <c r="AU215" s="73"/>
      <c r="AV215" s="72"/>
      <c r="AW215" s="73"/>
      <c r="AX215" s="73"/>
      <c r="AY215" s="72"/>
      <c r="AZ215" s="72"/>
      <c r="BA215" s="72"/>
      <c r="BB215" s="74"/>
      <c r="BC215" s="74"/>
      <c r="BD215" s="74"/>
      <c r="BE215" s="74"/>
      <c r="BF215" s="74"/>
      <c r="BG215" s="74"/>
      <c r="BH215" s="74"/>
      <c r="BI215" s="74"/>
    </row>
    <row r="216" spans="1:61" x14ac:dyDescent="0.35">
      <c r="A216" s="342" t="s">
        <v>2579</v>
      </c>
      <c r="B216" s="343">
        <v>44.800000000000004</v>
      </c>
      <c r="C216" s="343">
        <v>112</v>
      </c>
      <c r="D216" s="343" t="s">
        <v>2363</v>
      </c>
      <c r="E216" s="343" t="s">
        <v>13</v>
      </c>
      <c r="F216" s="343" t="s">
        <v>181</v>
      </c>
      <c r="G216" s="343">
        <v>37.5</v>
      </c>
      <c r="H216" s="344">
        <v>123100</v>
      </c>
      <c r="I216" s="344">
        <v>128600</v>
      </c>
      <c r="J216" s="344">
        <v>135800</v>
      </c>
      <c r="K216" s="344">
        <v>135000</v>
      </c>
      <c r="L216" s="344">
        <v>2747.7678571428569</v>
      </c>
      <c r="M216" s="344">
        <v>2870.5357142857142</v>
      </c>
      <c r="N216" s="344">
        <v>3031.2499999999995</v>
      </c>
      <c r="O216" s="344">
        <v>3013.3928571428569</v>
      </c>
      <c r="P216" s="343" t="s">
        <v>39</v>
      </c>
      <c r="Q216" s="344">
        <v>5</v>
      </c>
      <c r="R216" s="344" t="s">
        <v>685</v>
      </c>
      <c r="S216" s="345">
        <v>0.19700000000000001</v>
      </c>
      <c r="T216" s="343" t="s">
        <v>2362</v>
      </c>
      <c r="U216" s="343">
        <v>12</v>
      </c>
      <c r="V216" s="342">
        <v>2.024</v>
      </c>
      <c r="W216" s="342">
        <v>1.002</v>
      </c>
      <c r="X216" s="342">
        <v>3.5000000000000003E-2</v>
      </c>
      <c r="Y216" s="342">
        <f t="shared" si="3"/>
        <v>2.0280480000000001</v>
      </c>
      <c r="Z216" s="342" t="s">
        <v>198</v>
      </c>
      <c r="AA216" s="342" t="s">
        <v>170</v>
      </c>
      <c r="AB216" s="342">
        <v>22.5</v>
      </c>
      <c r="AC216" s="342" t="s">
        <v>218</v>
      </c>
      <c r="AD216" s="10"/>
      <c r="AE216" s="346">
        <f>IFERROR(VLOOKUP(E216,ppoz!$A$2:$B$42,2,0),0)</f>
        <v>7000</v>
      </c>
      <c r="AJ216" s="72"/>
      <c r="AK216" s="72"/>
      <c r="AL216" s="72"/>
      <c r="AM216" s="72"/>
      <c r="AN216" s="72"/>
      <c r="AO216" s="72"/>
      <c r="AP216" s="73"/>
      <c r="AQ216" s="73"/>
      <c r="AR216" s="73"/>
      <c r="AS216" s="73"/>
      <c r="AT216" s="73"/>
      <c r="AU216" s="73"/>
      <c r="AV216" s="72"/>
      <c r="AW216" s="73"/>
      <c r="AX216" s="73"/>
      <c r="AY216" s="72"/>
      <c r="AZ216" s="72"/>
      <c r="BA216" s="72"/>
      <c r="BB216" s="74"/>
      <c r="BC216" s="74"/>
      <c r="BD216" s="74"/>
      <c r="BE216" s="74"/>
      <c r="BF216" s="74"/>
      <c r="BG216" s="74"/>
      <c r="BH216" s="74"/>
      <c r="BI216" s="74"/>
    </row>
    <row r="217" spans="1:61" x14ac:dyDescent="0.35">
      <c r="A217" s="342" t="s">
        <v>2580</v>
      </c>
      <c r="B217" s="343">
        <v>45.2</v>
      </c>
      <c r="C217" s="343">
        <v>113</v>
      </c>
      <c r="D217" s="343" t="s">
        <v>2363</v>
      </c>
      <c r="E217" s="343" t="s">
        <v>14</v>
      </c>
      <c r="F217" s="343" t="s">
        <v>181</v>
      </c>
      <c r="G217" s="343">
        <v>45</v>
      </c>
      <c r="H217" s="344">
        <v>124700</v>
      </c>
      <c r="I217" s="344">
        <v>130700</v>
      </c>
      <c r="J217" s="344">
        <v>137300</v>
      </c>
      <c r="K217" s="344">
        <v>137100</v>
      </c>
      <c r="L217" s="344">
        <v>2758.8495575221236</v>
      </c>
      <c r="M217" s="344">
        <v>2891.5929203539822</v>
      </c>
      <c r="N217" s="344">
        <v>3037.6106194690265</v>
      </c>
      <c r="O217" s="344">
        <v>3033.1858407079644</v>
      </c>
      <c r="P217" s="343" t="s">
        <v>39</v>
      </c>
      <c r="Q217" s="344">
        <v>5</v>
      </c>
      <c r="R217" s="344" t="s">
        <v>685</v>
      </c>
      <c r="S217" s="345">
        <v>0.19700000000000001</v>
      </c>
      <c r="T217" s="343" t="s">
        <v>2362</v>
      </c>
      <c r="U217" s="343">
        <v>12</v>
      </c>
      <c r="V217" s="342">
        <v>2.024</v>
      </c>
      <c r="W217" s="342">
        <v>1.002</v>
      </c>
      <c r="X217" s="342">
        <v>3.5000000000000003E-2</v>
      </c>
      <c r="Y217" s="342">
        <f t="shared" si="3"/>
        <v>2.0280480000000001</v>
      </c>
      <c r="Z217" s="342" t="s">
        <v>198</v>
      </c>
      <c r="AA217" s="342" t="s">
        <v>170</v>
      </c>
      <c r="AB217" s="342">
        <v>22.5</v>
      </c>
      <c r="AC217" s="342" t="s">
        <v>218</v>
      </c>
      <c r="AD217" s="10"/>
      <c r="AE217" s="346">
        <f>IFERROR(VLOOKUP(E217,ppoz!$A$2:$B$42,2,0),0)</f>
        <v>7000</v>
      </c>
      <c r="AJ217" s="72"/>
      <c r="AK217" s="72"/>
      <c r="AL217" s="72"/>
      <c r="AM217" s="72"/>
      <c r="AN217" s="72"/>
      <c r="AO217" s="72"/>
      <c r="AP217" s="73"/>
      <c r="AQ217" s="73"/>
      <c r="AR217" s="73"/>
      <c r="AS217" s="73"/>
      <c r="AT217" s="73"/>
      <c r="AU217" s="73"/>
      <c r="AV217" s="72"/>
      <c r="AW217" s="73"/>
      <c r="AX217" s="73"/>
      <c r="AY217" s="72"/>
      <c r="AZ217" s="72"/>
      <c r="BA217" s="72"/>
      <c r="BB217" s="74"/>
      <c r="BC217" s="74"/>
      <c r="BD217" s="74"/>
      <c r="BE217" s="74"/>
      <c r="BF217" s="74"/>
      <c r="BG217" s="74"/>
      <c r="BH217" s="74"/>
      <c r="BI217" s="74"/>
    </row>
    <row r="218" spans="1:61" x14ac:dyDescent="0.35">
      <c r="A218" s="342" t="s">
        <v>2581</v>
      </c>
      <c r="B218" s="343">
        <v>45.6</v>
      </c>
      <c r="C218" s="343">
        <v>114</v>
      </c>
      <c r="D218" s="343" t="s">
        <v>2363</v>
      </c>
      <c r="E218" s="343" t="s">
        <v>14</v>
      </c>
      <c r="F218" s="343" t="s">
        <v>181</v>
      </c>
      <c r="G218" s="343">
        <v>45</v>
      </c>
      <c r="H218" s="344">
        <v>125500</v>
      </c>
      <c r="I218" s="344">
        <v>131400</v>
      </c>
      <c r="J218" s="344">
        <v>137900</v>
      </c>
      <c r="K218" s="344">
        <v>137700</v>
      </c>
      <c r="L218" s="344">
        <v>2752.1929824561403</v>
      </c>
      <c r="M218" s="344">
        <v>2881.5789473684208</v>
      </c>
      <c r="N218" s="344">
        <v>3024.1228070175439</v>
      </c>
      <c r="O218" s="344">
        <v>3019.7368421052629</v>
      </c>
      <c r="P218" s="343" t="s">
        <v>39</v>
      </c>
      <c r="Q218" s="344">
        <v>5</v>
      </c>
      <c r="R218" s="344" t="s">
        <v>685</v>
      </c>
      <c r="S218" s="345">
        <v>0.19700000000000001</v>
      </c>
      <c r="T218" s="343" t="s">
        <v>2362</v>
      </c>
      <c r="U218" s="343">
        <v>12</v>
      </c>
      <c r="V218" s="342">
        <v>2.024</v>
      </c>
      <c r="W218" s="342">
        <v>1.002</v>
      </c>
      <c r="X218" s="342">
        <v>3.5000000000000003E-2</v>
      </c>
      <c r="Y218" s="342">
        <f t="shared" si="3"/>
        <v>2.0280480000000001</v>
      </c>
      <c r="Z218" s="342" t="s">
        <v>198</v>
      </c>
      <c r="AA218" s="342" t="s">
        <v>170</v>
      </c>
      <c r="AB218" s="342">
        <v>22.5</v>
      </c>
      <c r="AC218" s="342" t="s">
        <v>218</v>
      </c>
      <c r="AD218" s="10"/>
      <c r="AE218" s="346">
        <f>IFERROR(VLOOKUP(E218,ppoz!$A$2:$B$42,2,0),0)</f>
        <v>7000</v>
      </c>
      <c r="AJ218" s="72"/>
      <c r="AK218" s="72"/>
      <c r="AL218" s="72"/>
      <c r="AM218" s="72"/>
      <c r="AN218" s="72"/>
      <c r="AO218" s="72"/>
      <c r="AP218" s="73"/>
      <c r="AQ218" s="73"/>
      <c r="AR218" s="73"/>
      <c r="AS218" s="73"/>
      <c r="AT218" s="73"/>
      <c r="AU218" s="73"/>
      <c r="AV218" s="72"/>
      <c r="AW218" s="73"/>
      <c r="AX218" s="73"/>
      <c r="AY218" s="72"/>
      <c r="AZ218" s="72"/>
      <c r="BA218" s="72"/>
      <c r="BB218" s="74"/>
      <c r="BC218" s="74"/>
      <c r="BD218" s="74"/>
      <c r="BE218" s="74"/>
      <c r="BF218" s="74"/>
      <c r="BG218" s="74"/>
      <c r="BH218" s="74"/>
      <c r="BI218" s="74"/>
    </row>
    <row r="219" spans="1:61" x14ac:dyDescent="0.35">
      <c r="A219" s="342" t="s">
        <v>2582</v>
      </c>
      <c r="B219" s="343">
        <v>46</v>
      </c>
      <c r="C219" s="343">
        <v>115</v>
      </c>
      <c r="D219" s="343" t="s">
        <v>2363</v>
      </c>
      <c r="E219" s="343" t="s">
        <v>14</v>
      </c>
      <c r="F219" s="343" t="s">
        <v>181</v>
      </c>
      <c r="G219" s="343">
        <v>45</v>
      </c>
      <c r="H219" s="344">
        <v>126000</v>
      </c>
      <c r="I219" s="344">
        <v>132000</v>
      </c>
      <c r="J219" s="344">
        <v>138500</v>
      </c>
      <c r="K219" s="344">
        <v>138900</v>
      </c>
      <c r="L219" s="344">
        <v>2739.1304347826085</v>
      </c>
      <c r="M219" s="344">
        <v>2869.5652173913045</v>
      </c>
      <c r="N219" s="344">
        <v>3010.8695652173915</v>
      </c>
      <c r="O219" s="344">
        <v>3019.5652173913045</v>
      </c>
      <c r="P219" s="343" t="s">
        <v>39</v>
      </c>
      <c r="Q219" s="344">
        <v>5</v>
      </c>
      <c r="R219" s="344" t="s">
        <v>685</v>
      </c>
      <c r="S219" s="345">
        <v>0.19700000000000001</v>
      </c>
      <c r="T219" s="343" t="s">
        <v>2362</v>
      </c>
      <c r="U219" s="343">
        <v>12</v>
      </c>
      <c r="V219" s="342">
        <v>2.024</v>
      </c>
      <c r="W219" s="342">
        <v>1.002</v>
      </c>
      <c r="X219" s="342">
        <v>3.5000000000000003E-2</v>
      </c>
      <c r="Y219" s="342">
        <f t="shared" si="3"/>
        <v>2.0280480000000001</v>
      </c>
      <c r="Z219" s="342" t="s">
        <v>198</v>
      </c>
      <c r="AA219" s="342" t="s">
        <v>170</v>
      </c>
      <c r="AB219" s="342">
        <v>22.5</v>
      </c>
      <c r="AC219" s="342" t="s">
        <v>218</v>
      </c>
      <c r="AD219" s="10"/>
      <c r="AE219" s="346">
        <f>IFERROR(VLOOKUP(E219,ppoz!$A$2:$B$42,2,0),0)</f>
        <v>7000</v>
      </c>
      <c r="AJ219" s="72"/>
      <c r="AK219" s="72"/>
      <c r="AL219" s="72"/>
      <c r="AM219" s="72"/>
      <c r="AN219" s="72"/>
      <c r="AO219" s="72"/>
      <c r="AP219" s="73"/>
      <c r="AQ219" s="73"/>
      <c r="AR219" s="73"/>
      <c r="AS219" s="73"/>
      <c r="AT219" s="73"/>
      <c r="AU219" s="73"/>
      <c r="AV219" s="72"/>
      <c r="AW219" s="73"/>
      <c r="AX219" s="73"/>
      <c r="AY219" s="72"/>
      <c r="AZ219" s="72"/>
      <c r="BA219" s="72"/>
      <c r="BB219" s="74"/>
      <c r="BC219" s="74"/>
      <c r="BD219" s="74"/>
      <c r="BE219" s="74"/>
      <c r="BF219" s="74"/>
      <c r="BG219" s="74"/>
      <c r="BH219" s="74"/>
      <c r="BI219" s="74"/>
    </row>
    <row r="220" spans="1:61" x14ac:dyDescent="0.35">
      <c r="A220" s="342" t="s">
        <v>2583</v>
      </c>
      <c r="B220" s="343">
        <v>46.400000000000006</v>
      </c>
      <c r="C220" s="343">
        <v>116</v>
      </c>
      <c r="D220" s="343" t="s">
        <v>2363</v>
      </c>
      <c r="E220" s="343" t="s">
        <v>14</v>
      </c>
      <c r="F220" s="343" t="s">
        <v>181</v>
      </c>
      <c r="G220" s="343">
        <v>45</v>
      </c>
      <c r="H220" s="344">
        <v>127000</v>
      </c>
      <c r="I220" s="344">
        <v>133400</v>
      </c>
      <c r="J220" s="344">
        <v>139400</v>
      </c>
      <c r="K220" s="344">
        <v>140300</v>
      </c>
      <c r="L220" s="344">
        <v>2737.0689655172409</v>
      </c>
      <c r="M220" s="344">
        <v>2874.9999999999995</v>
      </c>
      <c r="N220" s="344">
        <v>3004.3103448275861</v>
      </c>
      <c r="O220" s="344">
        <v>3023.7068965517237</v>
      </c>
      <c r="P220" s="343" t="s">
        <v>39</v>
      </c>
      <c r="Q220" s="344">
        <v>5</v>
      </c>
      <c r="R220" s="344" t="s">
        <v>685</v>
      </c>
      <c r="S220" s="345">
        <v>0.19700000000000001</v>
      </c>
      <c r="T220" s="343" t="s">
        <v>2362</v>
      </c>
      <c r="U220" s="343">
        <v>12</v>
      </c>
      <c r="V220" s="342">
        <v>2.024</v>
      </c>
      <c r="W220" s="342">
        <v>1.002</v>
      </c>
      <c r="X220" s="342">
        <v>3.5000000000000003E-2</v>
      </c>
      <c r="Y220" s="342">
        <f t="shared" si="3"/>
        <v>2.0280480000000001</v>
      </c>
      <c r="Z220" s="342" t="s">
        <v>198</v>
      </c>
      <c r="AA220" s="342" t="s">
        <v>170</v>
      </c>
      <c r="AB220" s="342">
        <v>22.5</v>
      </c>
      <c r="AC220" s="342" t="s">
        <v>218</v>
      </c>
      <c r="AD220" s="10"/>
      <c r="AE220" s="346">
        <f>IFERROR(VLOOKUP(E220,ppoz!$A$2:$B$42,2,0),0)</f>
        <v>7000</v>
      </c>
      <c r="AJ220" s="72"/>
      <c r="AK220" s="72"/>
      <c r="AL220" s="72"/>
      <c r="AM220" s="72"/>
      <c r="AN220" s="72"/>
      <c r="AO220" s="72"/>
      <c r="AP220" s="73"/>
      <c r="AQ220" s="73"/>
      <c r="AR220" s="73"/>
      <c r="AS220" s="73"/>
      <c r="AT220" s="73"/>
      <c r="AU220" s="73"/>
      <c r="AV220" s="72"/>
      <c r="AW220" s="73"/>
      <c r="AX220" s="73"/>
      <c r="AY220" s="72"/>
      <c r="AZ220" s="72"/>
      <c r="BA220" s="72"/>
      <c r="BB220" s="74"/>
      <c r="BC220" s="74"/>
      <c r="BD220" s="74"/>
      <c r="BE220" s="74"/>
      <c r="BF220" s="74"/>
      <c r="BG220" s="74"/>
      <c r="BH220" s="74"/>
      <c r="BI220" s="74"/>
    </row>
    <row r="221" spans="1:61" x14ac:dyDescent="0.35">
      <c r="A221" s="342" t="s">
        <v>2584</v>
      </c>
      <c r="B221" s="343">
        <v>46.800000000000004</v>
      </c>
      <c r="C221" s="343">
        <v>117</v>
      </c>
      <c r="D221" s="343" t="s">
        <v>2363</v>
      </c>
      <c r="E221" s="343" t="s">
        <v>14</v>
      </c>
      <c r="F221" s="343" t="s">
        <v>181</v>
      </c>
      <c r="G221" s="343">
        <v>45</v>
      </c>
      <c r="H221" s="344">
        <v>127700</v>
      </c>
      <c r="I221" s="344">
        <v>134000</v>
      </c>
      <c r="J221" s="344">
        <v>140000</v>
      </c>
      <c r="K221" s="344">
        <v>140900</v>
      </c>
      <c r="L221" s="344">
        <v>2728.6324786324785</v>
      </c>
      <c r="M221" s="344">
        <v>2863.2478632478628</v>
      </c>
      <c r="N221" s="344">
        <v>2991.4529914529912</v>
      </c>
      <c r="O221" s="344">
        <v>3010.6837606837603</v>
      </c>
      <c r="P221" s="343" t="s">
        <v>39</v>
      </c>
      <c r="Q221" s="344">
        <v>5</v>
      </c>
      <c r="R221" s="344" t="s">
        <v>685</v>
      </c>
      <c r="S221" s="345">
        <v>0.19700000000000001</v>
      </c>
      <c r="T221" s="343" t="s">
        <v>2362</v>
      </c>
      <c r="U221" s="343">
        <v>12</v>
      </c>
      <c r="V221" s="342">
        <v>2.024</v>
      </c>
      <c r="W221" s="342">
        <v>1.002</v>
      </c>
      <c r="X221" s="342">
        <v>3.5000000000000003E-2</v>
      </c>
      <c r="Y221" s="342">
        <f t="shared" si="3"/>
        <v>2.0280480000000001</v>
      </c>
      <c r="Z221" s="342" t="s">
        <v>198</v>
      </c>
      <c r="AA221" s="342" t="s">
        <v>170</v>
      </c>
      <c r="AB221" s="342">
        <v>22.5</v>
      </c>
      <c r="AC221" s="342" t="s">
        <v>218</v>
      </c>
      <c r="AD221" s="10"/>
      <c r="AE221" s="346">
        <f>IFERROR(VLOOKUP(E221,ppoz!$A$2:$B$42,2,0),0)</f>
        <v>7000</v>
      </c>
      <c r="AJ221" s="72"/>
      <c r="AK221" s="72"/>
      <c r="AL221" s="72"/>
      <c r="AM221" s="72"/>
      <c r="AN221" s="72"/>
      <c r="AO221" s="72"/>
      <c r="AP221" s="73"/>
      <c r="AQ221" s="73"/>
      <c r="AR221" s="73"/>
      <c r="AS221" s="73"/>
      <c r="AT221" s="73"/>
      <c r="AU221" s="73"/>
      <c r="AV221" s="72"/>
      <c r="AW221" s="73"/>
      <c r="AX221" s="73"/>
      <c r="AY221" s="72"/>
      <c r="AZ221" s="72"/>
      <c r="BA221" s="72"/>
      <c r="BB221" s="74"/>
      <c r="BC221" s="74"/>
      <c r="BD221" s="74"/>
      <c r="BE221" s="74"/>
      <c r="BF221" s="74"/>
      <c r="BG221" s="74"/>
      <c r="BH221" s="74"/>
      <c r="BI221" s="74"/>
    </row>
    <row r="222" spans="1:61" x14ac:dyDescent="0.35">
      <c r="A222" s="342" t="s">
        <v>2585</v>
      </c>
      <c r="B222" s="343">
        <v>47.2</v>
      </c>
      <c r="C222" s="343">
        <v>118</v>
      </c>
      <c r="D222" s="343" t="s">
        <v>2363</v>
      </c>
      <c r="E222" s="343" t="s">
        <v>14</v>
      </c>
      <c r="F222" s="343" t="s">
        <v>181</v>
      </c>
      <c r="G222" s="343">
        <v>45</v>
      </c>
      <c r="H222" s="344">
        <v>129300</v>
      </c>
      <c r="I222" s="344">
        <v>135200</v>
      </c>
      <c r="J222" s="344">
        <v>140900</v>
      </c>
      <c r="K222" s="344">
        <v>142100</v>
      </c>
      <c r="L222" s="344">
        <v>2739.4067796610166</v>
      </c>
      <c r="M222" s="344">
        <v>2864.4067796610166</v>
      </c>
      <c r="N222" s="344">
        <v>2985.1694915254234</v>
      </c>
      <c r="O222" s="344">
        <v>3010.593220338983</v>
      </c>
      <c r="P222" s="343" t="s">
        <v>39</v>
      </c>
      <c r="Q222" s="344">
        <v>5</v>
      </c>
      <c r="R222" s="344" t="s">
        <v>685</v>
      </c>
      <c r="S222" s="345">
        <v>0.19700000000000001</v>
      </c>
      <c r="T222" s="343" t="s">
        <v>2362</v>
      </c>
      <c r="U222" s="343">
        <v>12</v>
      </c>
      <c r="V222" s="342">
        <v>2.024</v>
      </c>
      <c r="W222" s="342">
        <v>1.002</v>
      </c>
      <c r="X222" s="342">
        <v>3.5000000000000003E-2</v>
      </c>
      <c r="Y222" s="342">
        <f t="shared" si="3"/>
        <v>2.0280480000000001</v>
      </c>
      <c r="Z222" s="342" t="s">
        <v>198</v>
      </c>
      <c r="AA222" s="342" t="s">
        <v>170</v>
      </c>
      <c r="AB222" s="342">
        <v>22.5</v>
      </c>
      <c r="AC222" s="342" t="s">
        <v>218</v>
      </c>
      <c r="AD222" s="10"/>
      <c r="AE222" s="346">
        <f>IFERROR(VLOOKUP(E222,ppoz!$A$2:$B$42,2,0),0)</f>
        <v>7000</v>
      </c>
      <c r="AJ222" s="72"/>
      <c r="AK222" s="72"/>
      <c r="AL222" s="72"/>
      <c r="AM222" s="72"/>
      <c r="AN222" s="72"/>
      <c r="AO222" s="72"/>
      <c r="AP222" s="73"/>
      <c r="AQ222" s="73"/>
      <c r="AR222" s="73"/>
      <c r="AS222" s="73"/>
      <c r="AT222" s="73"/>
      <c r="AU222" s="73"/>
      <c r="AV222" s="72"/>
      <c r="AW222" s="73"/>
      <c r="AX222" s="73"/>
      <c r="AY222" s="72"/>
      <c r="AZ222" s="72"/>
      <c r="BA222" s="72"/>
      <c r="BB222" s="74"/>
      <c r="BC222" s="74"/>
      <c r="BD222" s="74"/>
      <c r="BE222" s="74"/>
      <c r="BF222" s="74"/>
      <c r="BG222" s="74"/>
      <c r="BH222" s="74"/>
      <c r="BI222" s="74"/>
    </row>
    <row r="223" spans="1:61" x14ac:dyDescent="0.35">
      <c r="A223" s="342" t="s">
        <v>2586</v>
      </c>
      <c r="B223" s="343">
        <v>47.6</v>
      </c>
      <c r="C223" s="343">
        <v>119</v>
      </c>
      <c r="D223" s="343" t="s">
        <v>2363</v>
      </c>
      <c r="E223" s="343" t="s">
        <v>14</v>
      </c>
      <c r="F223" s="343" t="s">
        <v>181</v>
      </c>
      <c r="G223" s="343">
        <v>45</v>
      </c>
      <c r="H223" s="344">
        <v>130000</v>
      </c>
      <c r="I223" s="344">
        <v>135700</v>
      </c>
      <c r="J223" s="344">
        <v>141500</v>
      </c>
      <c r="K223" s="344">
        <v>142600</v>
      </c>
      <c r="L223" s="344">
        <v>2731.09243697479</v>
      </c>
      <c r="M223" s="344">
        <v>2850.8403361344535</v>
      </c>
      <c r="N223" s="344">
        <v>2972.6890756302519</v>
      </c>
      <c r="O223" s="344">
        <v>2995.798319327731</v>
      </c>
      <c r="P223" s="343" t="s">
        <v>39</v>
      </c>
      <c r="Q223" s="344">
        <v>5</v>
      </c>
      <c r="R223" s="344" t="s">
        <v>685</v>
      </c>
      <c r="S223" s="345">
        <v>0.19700000000000001</v>
      </c>
      <c r="T223" s="343" t="s">
        <v>2362</v>
      </c>
      <c r="U223" s="343">
        <v>12</v>
      </c>
      <c r="V223" s="342">
        <v>2.024</v>
      </c>
      <c r="W223" s="342">
        <v>1.002</v>
      </c>
      <c r="X223" s="342">
        <v>3.5000000000000003E-2</v>
      </c>
      <c r="Y223" s="342">
        <f t="shared" si="3"/>
        <v>2.0280480000000001</v>
      </c>
      <c r="Z223" s="342" t="s">
        <v>198</v>
      </c>
      <c r="AA223" s="342" t="s">
        <v>170</v>
      </c>
      <c r="AB223" s="342">
        <v>22.5</v>
      </c>
      <c r="AC223" s="342" t="s">
        <v>218</v>
      </c>
      <c r="AD223" s="10"/>
      <c r="AE223" s="346">
        <f>IFERROR(VLOOKUP(E223,ppoz!$A$2:$B$42,2,0),0)</f>
        <v>7000</v>
      </c>
      <c r="AJ223" s="72"/>
      <c r="AK223" s="72"/>
      <c r="AL223" s="72"/>
      <c r="AM223" s="72"/>
      <c r="AN223" s="72"/>
      <c r="AO223" s="72"/>
      <c r="AP223" s="73"/>
      <c r="AQ223" s="73"/>
      <c r="AR223" s="73"/>
      <c r="AS223" s="73"/>
      <c r="AT223" s="73"/>
      <c r="AU223" s="73"/>
      <c r="AV223" s="72"/>
      <c r="AW223" s="73"/>
      <c r="AX223" s="73"/>
      <c r="AY223" s="72"/>
      <c r="AZ223" s="72"/>
      <c r="BA223" s="72"/>
      <c r="BB223" s="74"/>
      <c r="BC223" s="74"/>
      <c r="BD223" s="74"/>
      <c r="BE223" s="74"/>
      <c r="BF223" s="74"/>
      <c r="BG223" s="74"/>
      <c r="BH223" s="74"/>
      <c r="BI223" s="74"/>
    </row>
    <row r="224" spans="1:61" x14ac:dyDescent="0.35">
      <c r="A224" s="342" t="s">
        <v>2587</v>
      </c>
      <c r="B224" s="343">
        <v>48</v>
      </c>
      <c r="C224" s="343">
        <v>120</v>
      </c>
      <c r="D224" s="343" t="s">
        <v>2363</v>
      </c>
      <c r="E224" s="343" t="s">
        <v>14</v>
      </c>
      <c r="F224" s="343" t="s">
        <v>181</v>
      </c>
      <c r="G224" s="343">
        <v>45</v>
      </c>
      <c r="H224" s="344">
        <v>130500</v>
      </c>
      <c r="I224" s="344">
        <v>136300</v>
      </c>
      <c r="J224" s="344">
        <v>142000</v>
      </c>
      <c r="K224" s="344">
        <v>143200</v>
      </c>
      <c r="L224" s="344">
        <v>2718.75</v>
      </c>
      <c r="M224" s="344">
        <v>2839.5833333333335</v>
      </c>
      <c r="N224" s="344">
        <v>2958.3333333333335</v>
      </c>
      <c r="O224" s="344">
        <v>2983.3333333333335</v>
      </c>
      <c r="P224" s="343" t="s">
        <v>39</v>
      </c>
      <c r="Q224" s="344">
        <v>5</v>
      </c>
      <c r="R224" s="344" t="s">
        <v>685</v>
      </c>
      <c r="S224" s="345">
        <v>0.19700000000000001</v>
      </c>
      <c r="T224" s="343" t="s">
        <v>2362</v>
      </c>
      <c r="U224" s="343">
        <v>12</v>
      </c>
      <c r="V224" s="342">
        <v>2.024</v>
      </c>
      <c r="W224" s="342">
        <v>1.002</v>
      </c>
      <c r="X224" s="342">
        <v>3.5000000000000003E-2</v>
      </c>
      <c r="Y224" s="342">
        <f t="shared" si="3"/>
        <v>2.0280480000000001</v>
      </c>
      <c r="Z224" s="342" t="s">
        <v>198</v>
      </c>
      <c r="AA224" s="342" t="s">
        <v>170</v>
      </c>
      <c r="AB224" s="342">
        <v>22.5</v>
      </c>
      <c r="AC224" s="342" t="s">
        <v>218</v>
      </c>
      <c r="AD224" s="10"/>
      <c r="AE224" s="346">
        <f>IFERROR(VLOOKUP(E224,ppoz!$A$2:$B$42,2,0),0)</f>
        <v>7000</v>
      </c>
      <c r="AJ224" s="72"/>
      <c r="AK224" s="72"/>
      <c r="AL224" s="72"/>
      <c r="AM224" s="72"/>
      <c r="AN224" s="72"/>
      <c r="AO224" s="72"/>
      <c r="AP224" s="73"/>
      <c r="AQ224" s="73"/>
      <c r="AR224" s="73"/>
      <c r="AS224" s="73"/>
      <c r="AT224" s="73"/>
      <c r="AU224" s="73"/>
      <c r="AV224" s="72"/>
      <c r="AW224" s="73"/>
      <c r="AX224" s="73"/>
      <c r="AY224" s="72"/>
      <c r="AZ224" s="72"/>
      <c r="BA224" s="72"/>
      <c r="BB224" s="74"/>
      <c r="BC224" s="74"/>
      <c r="BD224" s="74"/>
      <c r="BE224" s="74"/>
      <c r="BF224" s="74"/>
      <c r="BG224" s="74"/>
      <c r="BH224" s="74"/>
      <c r="BI224" s="74"/>
    </row>
    <row r="225" spans="1:61" x14ac:dyDescent="0.35">
      <c r="A225" s="342" t="s">
        <v>2588</v>
      </c>
      <c r="B225" s="343">
        <v>48.400000000000006</v>
      </c>
      <c r="C225" s="343">
        <v>121</v>
      </c>
      <c r="D225" s="343" t="s">
        <v>2363</v>
      </c>
      <c r="E225" s="343" t="s">
        <v>14</v>
      </c>
      <c r="F225" s="343" t="s">
        <v>181</v>
      </c>
      <c r="G225" s="343">
        <v>45</v>
      </c>
      <c r="H225" s="344">
        <v>131500</v>
      </c>
      <c r="I225" s="344">
        <v>137300</v>
      </c>
      <c r="J225" s="344">
        <v>146200</v>
      </c>
      <c r="K225" s="344">
        <v>144200</v>
      </c>
      <c r="L225" s="344">
        <v>2716.9421487603304</v>
      </c>
      <c r="M225" s="344">
        <v>2836.7768595041321</v>
      </c>
      <c r="N225" s="344">
        <v>3020.6611570247928</v>
      </c>
      <c r="O225" s="344">
        <v>2979.3388429752063</v>
      </c>
      <c r="P225" s="343" t="s">
        <v>39</v>
      </c>
      <c r="Q225" s="344">
        <v>5</v>
      </c>
      <c r="R225" s="344" t="s">
        <v>685</v>
      </c>
      <c r="S225" s="345">
        <v>0.19700000000000001</v>
      </c>
      <c r="T225" s="343" t="s">
        <v>2362</v>
      </c>
      <c r="U225" s="343">
        <v>12</v>
      </c>
      <c r="V225" s="342">
        <v>2.024</v>
      </c>
      <c r="W225" s="342">
        <v>1.002</v>
      </c>
      <c r="X225" s="342">
        <v>3.5000000000000003E-2</v>
      </c>
      <c r="Y225" s="342">
        <f t="shared" si="3"/>
        <v>2.0280480000000001</v>
      </c>
      <c r="Z225" s="342" t="s">
        <v>198</v>
      </c>
      <c r="AA225" s="342" t="s">
        <v>170</v>
      </c>
      <c r="AB225" s="342">
        <v>22.5</v>
      </c>
      <c r="AC225" s="342" t="s">
        <v>218</v>
      </c>
      <c r="AD225" s="10"/>
      <c r="AE225" s="346">
        <f>IFERROR(VLOOKUP(E225,ppoz!$A$2:$B$42,2,0),0)</f>
        <v>7000</v>
      </c>
      <c r="AJ225" s="72"/>
      <c r="AK225" s="72"/>
      <c r="AL225" s="72"/>
      <c r="AM225" s="72"/>
      <c r="AN225" s="72"/>
      <c r="AO225" s="72"/>
      <c r="AP225" s="73"/>
      <c r="AQ225" s="73"/>
      <c r="AR225" s="73"/>
      <c r="AS225" s="73"/>
      <c r="AT225" s="73"/>
      <c r="AU225" s="73"/>
      <c r="AV225" s="72"/>
      <c r="AW225" s="73"/>
      <c r="AX225" s="73"/>
      <c r="AY225" s="72"/>
      <c r="AZ225" s="72"/>
      <c r="BA225" s="72"/>
      <c r="BB225" s="74"/>
      <c r="BC225" s="74"/>
      <c r="BD225" s="74"/>
      <c r="BE225" s="74"/>
      <c r="BF225" s="74"/>
      <c r="BG225" s="74"/>
      <c r="BH225" s="74"/>
      <c r="BI225" s="74"/>
    </row>
    <row r="226" spans="1:61" x14ac:dyDescent="0.35">
      <c r="A226" s="342" t="s">
        <v>2589</v>
      </c>
      <c r="B226" s="343">
        <v>48.800000000000004</v>
      </c>
      <c r="C226" s="343">
        <v>122</v>
      </c>
      <c r="D226" s="343" t="s">
        <v>2363</v>
      </c>
      <c r="E226" s="343" t="s">
        <v>14</v>
      </c>
      <c r="F226" s="343" t="s">
        <v>181</v>
      </c>
      <c r="G226" s="343">
        <v>45</v>
      </c>
      <c r="H226" s="344">
        <v>132100</v>
      </c>
      <c r="I226" s="344">
        <v>138900</v>
      </c>
      <c r="J226" s="344">
        <v>146700</v>
      </c>
      <c r="K226" s="344">
        <v>145800</v>
      </c>
      <c r="L226" s="344">
        <v>2706.967213114754</v>
      </c>
      <c r="M226" s="344">
        <v>2846.311475409836</v>
      </c>
      <c r="N226" s="344">
        <v>3006.1475409836062</v>
      </c>
      <c r="O226" s="344">
        <v>2987.7049180327867</v>
      </c>
      <c r="P226" s="343" t="s">
        <v>39</v>
      </c>
      <c r="Q226" s="344">
        <v>5</v>
      </c>
      <c r="R226" s="344" t="s">
        <v>685</v>
      </c>
      <c r="S226" s="345">
        <v>0.19700000000000001</v>
      </c>
      <c r="T226" s="343" t="s">
        <v>2362</v>
      </c>
      <c r="U226" s="343">
        <v>12</v>
      </c>
      <c r="V226" s="342">
        <v>2.024</v>
      </c>
      <c r="W226" s="342">
        <v>1.002</v>
      </c>
      <c r="X226" s="342">
        <v>3.5000000000000003E-2</v>
      </c>
      <c r="Y226" s="342">
        <f t="shared" si="3"/>
        <v>2.0280480000000001</v>
      </c>
      <c r="Z226" s="342" t="s">
        <v>198</v>
      </c>
      <c r="AA226" s="342" t="s">
        <v>170</v>
      </c>
      <c r="AB226" s="342">
        <v>22.5</v>
      </c>
      <c r="AC226" s="342" t="s">
        <v>218</v>
      </c>
      <c r="AD226" s="10"/>
      <c r="AE226" s="346">
        <f>IFERROR(VLOOKUP(E226,ppoz!$A$2:$B$42,2,0),0)</f>
        <v>7000</v>
      </c>
      <c r="AJ226" s="72"/>
      <c r="AK226" s="72"/>
      <c r="AL226" s="72"/>
      <c r="AM226" s="72"/>
      <c r="AN226" s="72"/>
      <c r="AO226" s="72"/>
      <c r="AP226" s="73"/>
      <c r="AQ226" s="73"/>
      <c r="AR226" s="73"/>
      <c r="AS226" s="73"/>
      <c r="AT226" s="73"/>
      <c r="AU226" s="73"/>
      <c r="AV226" s="72"/>
      <c r="AW226" s="73"/>
      <c r="AX226" s="73"/>
      <c r="AY226" s="72"/>
      <c r="AZ226" s="72"/>
      <c r="BA226" s="72"/>
      <c r="BB226" s="74"/>
      <c r="BC226" s="74"/>
      <c r="BD226" s="74"/>
      <c r="BE226" s="74"/>
      <c r="BF226" s="74"/>
      <c r="BG226" s="74"/>
      <c r="BH226" s="74"/>
      <c r="BI226" s="74"/>
    </row>
    <row r="227" spans="1:61" x14ac:dyDescent="0.35">
      <c r="A227" s="342" t="s">
        <v>2590</v>
      </c>
      <c r="B227" s="343">
        <v>49.2</v>
      </c>
      <c r="C227" s="343">
        <v>123</v>
      </c>
      <c r="D227" s="343" t="s">
        <v>2363</v>
      </c>
      <c r="E227" s="343" t="s">
        <v>14</v>
      </c>
      <c r="F227" s="343" t="s">
        <v>181</v>
      </c>
      <c r="G227" s="343">
        <v>45</v>
      </c>
      <c r="H227" s="344">
        <v>133000</v>
      </c>
      <c r="I227" s="344">
        <v>139900</v>
      </c>
      <c r="J227" s="344">
        <v>147700</v>
      </c>
      <c r="K227" s="344">
        <v>146800</v>
      </c>
      <c r="L227" s="344">
        <v>2703.252032520325</v>
      </c>
      <c r="M227" s="344">
        <v>2843.4959349593496</v>
      </c>
      <c r="N227" s="344">
        <v>3002.0325203252032</v>
      </c>
      <c r="O227" s="344">
        <v>2983.7398373983738</v>
      </c>
      <c r="P227" s="343" t="s">
        <v>39</v>
      </c>
      <c r="Q227" s="344">
        <v>5</v>
      </c>
      <c r="R227" s="344" t="s">
        <v>685</v>
      </c>
      <c r="S227" s="345">
        <v>0.19700000000000001</v>
      </c>
      <c r="T227" s="343" t="s">
        <v>2362</v>
      </c>
      <c r="U227" s="343">
        <v>12</v>
      </c>
      <c r="V227" s="342">
        <v>2.024</v>
      </c>
      <c r="W227" s="342">
        <v>1.002</v>
      </c>
      <c r="X227" s="342">
        <v>3.5000000000000003E-2</v>
      </c>
      <c r="Y227" s="342">
        <f t="shared" si="3"/>
        <v>2.0280480000000001</v>
      </c>
      <c r="Z227" s="342" t="s">
        <v>198</v>
      </c>
      <c r="AA227" s="342" t="s">
        <v>170</v>
      </c>
      <c r="AB227" s="342">
        <v>22.5</v>
      </c>
      <c r="AC227" s="342" t="s">
        <v>218</v>
      </c>
      <c r="AD227" s="10"/>
      <c r="AE227" s="346">
        <f>IFERROR(VLOOKUP(E227,ppoz!$A$2:$B$42,2,0),0)</f>
        <v>7000</v>
      </c>
      <c r="AJ227" s="72"/>
      <c r="AK227" s="72"/>
      <c r="AL227" s="72"/>
      <c r="AM227" s="72"/>
      <c r="AN227" s="72"/>
      <c r="AO227" s="72"/>
      <c r="AP227" s="73"/>
      <c r="AQ227" s="73"/>
      <c r="AR227" s="73"/>
      <c r="AS227" s="73"/>
      <c r="AT227" s="73"/>
      <c r="AU227" s="73"/>
      <c r="AV227" s="72"/>
      <c r="AW227" s="73"/>
      <c r="AX227" s="73"/>
      <c r="AY227" s="72"/>
      <c r="AZ227" s="72"/>
      <c r="BA227" s="72"/>
      <c r="BB227" s="74"/>
      <c r="BC227" s="74"/>
      <c r="BD227" s="74"/>
      <c r="BE227" s="74"/>
      <c r="BF227" s="74"/>
      <c r="BG227" s="74"/>
      <c r="BH227" s="74"/>
      <c r="BI227" s="74"/>
    </row>
    <row r="228" spans="1:61" x14ac:dyDescent="0.35">
      <c r="A228" s="342" t="s">
        <v>2591</v>
      </c>
      <c r="B228" s="343">
        <v>49.6</v>
      </c>
      <c r="C228" s="343">
        <v>124</v>
      </c>
      <c r="D228" s="343" t="s">
        <v>2363</v>
      </c>
      <c r="E228" s="343" t="s">
        <v>14</v>
      </c>
      <c r="F228" s="343" t="s">
        <v>181</v>
      </c>
      <c r="G228" s="343">
        <v>45</v>
      </c>
      <c r="H228" s="344">
        <v>133600</v>
      </c>
      <c r="I228" s="344">
        <v>140500</v>
      </c>
      <c r="J228" s="344">
        <v>148300</v>
      </c>
      <c r="K228" s="344">
        <v>147400</v>
      </c>
      <c r="L228" s="344">
        <v>2693.5483870967741</v>
      </c>
      <c r="M228" s="344">
        <v>2832.6612903225805</v>
      </c>
      <c r="N228" s="344">
        <v>2989.9193548387098</v>
      </c>
      <c r="O228" s="344">
        <v>2971.7741935483868</v>
      </c>
      <c r="P228" s="343" t="s">
        <v>39</v>
      </c>
      <c r="Q228" s="344">
        <v>5</v>
      </c>
      <c r="R228" s="344" t="s">
        <v>685</v>
      </c>
      <c r="S228" s="345">
        <v>0.19700000000000001</v>
      </c>
      <c r="T228" s="343" t="s">
        <v>2362</v>
      </c>
      <c r="U228" s="343">
        <v>12</v>
      </c>
      <c r="V228" s="342">
        <v>2.024</v>
      </c>
      <c r="W228" s="342">
        <v>1.002</v>
      </c>
      <c r="X228" s="342">
        <v>3.5000000000000003E-2</v>
      </c>
      <c r="Y228" s="342">
        <f t="shared" si="3"/>
        <v>2.0280480000000001</v>
      </c>
      <c r="Z228" s="342" t="s">
        <v>198</v>
      </c>
      <c r="AA228" s="342" t="s">
        <v>170</v>
      </c>
      <c r="AB228" s="342">
        <v>22.5</v>
      </c>
      <c r="AC228" s="342" t="s">
        <v>218</v>
      </c>
      <c r="AD228" s="10"/>
      <c r="AE228" s="346">
        <f>IFERROR(VLOOKUP(E228,ppoz!$A$2:$B$42,2,0),0)</f>
        <v>7000</v>
      </c>
      <c r="AJ228" s="72"/>
      <c r="AK228" s="72"/>
      <c r="AL228" s="72"/>
      <c r="AM228" s="72"/>
      <c r="AN228" s="72"/>
      <c r="AO228" s="72"/>
      <c r="AP228" s="73"/>
      <c r="AQ228" s="73"/>
      <c r="AR228" s="73"/>
      <c r="AS228" s="73"/>
      <c r="AT228" s="73"/>
      <c r="AU228" s="73"/>
      <c r="AV228" s="72"/>
      <c r="AW228" s="73"/>
      <c r="AX228" s="73"/>
      <c r="AY228" s="72"/>
      <c r="AZ228" s="72"/>
      <c r="BA228" s="72"/>
      <c r="BB228" s="74"/>
      <c r="BC228" s="74"/>
      <c r="BD228" s="74"/>
      <c r="BE228" s="74"/>
      <c r="BF228" s="74"/>
      <c r="BG228" s="74"/>
      <c r="BH228" s="74"/>
      <c r="BI228" s="74"/>
    </row>
    <row r="229" spans="1:61" x14ac:dyDescent="0.35">
      <c r="A229" s="342" t="s">
        <v>2592</v>
      </c>
      <c r="B229" s="343">
        <v>5.6000000000000005</v>
      </c>
      <c r="C229" s="343">
        <v>14</v>
      </c>
      <c r="D229" s="343" t="s">
        <v>2363</v>
      </c>
      <c r="E229" s="343" t="s">
        <v>16</v>
      </c>
      <c r="F229" s="343" t="s">
        <v>186</v>
      </c>
      <c r="G229" s="343">
        <v>5</v>
      </c>
      <c r="H229" s="344">
        <v>23400</v>
      </c>
      <c r="I229" s="344">
        <v>24500</v>
      </c>
      <c r="J229" s="344">
        <v>24900</v>
      </c>
      <c r="K229" s="344">
        <v>25100</v>
      </c>
      <c r="L229" s="344">
        <v>4178.5714285714284</v>
      </c>
      <c r="M229" s="344">
        <v>4375</v>
      </c>
      <c r="N229" s="344">
        <v>4446.4285714285706</v>
      </c>
      <c r="O229" s="344">
        <v>4482.1428571428569</v>
      </c>
      <c r="P229" s="343" t="s">
        <v>40</v>
      </c>
      <c r="Q229" s="344">
        <v>12</v>
      </c>
      <c r="R229" s="344" t="s">
        <v>685</v>
      </c>
      <c r="S229" s="345">
        <v>0.19700000000000001</v>
      </c>
      <c r="T229" s="343" t="s">
        <v>2362</v>
      </c>
      <c r="U229" s="343">
        <v>12</v>
      </c>
      <c r="V229" s="342">
        <v>2.024</v>
      </c>
      <c r="W229" s="342">
        <v>1.002</v>
      </c>
      <c r="X229" s="342">
        <v>3.5000000000000003E-2</v>
      </c>
      <c r="Y229" s="342">
        <f t="shared" si="3"/>
        <v>2.0280480000000001</v>
      </c>
      <c r="Z229" s="342" t="s">
        <v>198</v>
      </c>
      <c r="AA229" s="342" t="s">
        <v>170</v>
      </c>
      <c r="AB229" s="342">
        <v>22.5</v>
      </c>
      <c r="AC229" s="342" t="s">
        <v>218</v>
      </c>
      <c r="AD229" s="10"/>
      <c r="AE229" s="346">
        <f>IFERROR(VLOOKUP(E229,ppoz!$A$2:$B$42,2,0),0)</f>
        <v>0</v>
      </c>
      <c r="AJ229" s="72"/>
      <c r="AK229" s="72"/>
      <c r="AL229" s="72"/>
      <c r="AM229" s="72"/>
      <c r="AN229" s="72"/>
      <c r="AO229" s="72"/>
      <c r="AP229" s="73"/>
      <c r="AQ229" s="73"/>
      <c r="AR229" s="73"/>
      <c r="AS229" s="73"/>
      <c r="AT229" s="73"/>
      <c r="AU229" s="73"/>
      <c r="AV229" s="72"/>
      <c r="AW229" s="73"/>
      <c r="AX229" s="73"/>
      <c r="AY229" s="72"/>
      <c r="AZ229" s="72"/>
      <c r="BA229" s="72"/>
      <c r="BB229" s="74"/>
      <c r="BC229" s="74"/>
      <c r="BD229" s="74"/>
      <c r="BE229" s="74"/>
      <c r="BF229" s="74"/>
      <c r="BG229" s="74"/>
      <c r="BH229" s="74"/>
      <c r="BI229" s="74"/>
    </row>
    <row r="230" spans="1:61" x14ac:dyDescent="0.35">
      <c r="A230" s="342" t="s">
        <v>2593</v>
      </c>
      <c r="B230" s="343">
        <v>6</v>
      </c>
      <c r="C230" s="343">
        <v>15</v>
      </c>
      <c r="D230" s="343" t="s">
        <v>2363</v>
      </c>
      <c r="E230" s="343" t="s">
        <v>17</v>
      </c>
      <c r="F230" s="343" t="s">
        <v>186</v>
      </c>
      <c r="G230" s="343">
        <v>6</v>
      </c>
      <c r="H230" s="344">
        <v>25200</v>
      </c>
      <c r="I230" s="344">
        <v>26000</v>
      </c>
      <c r="J230" s="344">
        <v>27000</v>
      </c>
      <c r="K230" s="344">
        <v>27200</v>
      </c>
      <c r="L230" s="344">
        <v>4200</v>
      </c>
      <c r="M230" s="344">
        <v>4333.333333333333</v>
      </c>
      <c r="N230" s="344">
        <v>4500</v>
      </c>
      <c r="O230" s="344">
        <v>4533.333333333333</v>
      </c>
      <c r="P230" s="343" t="s">
        <v>40</v>
      </c>
      <c r="Q230" s="344">
        <v>12</v>
      </c>
      <c r="R230" s="344" t="s">
        <v>685</v>
      </c>
      <c r="S230" s="345">
        <v>0.19700000000000001</v>
      </c>
      <c r="T230" s="343" t="s">
        <v>2362</v>
      </c>
      <c r="U230" s="343">
        <v>12</v>
      </c>
      <c r="V230" s="342">
        <v>2.024</v>
      </c>
      <c r="W230" s="342">
        <v>1.002</v>
      </c>
      <c r="X230" s="342">
        <v>3.5000000000000003E-2</v>
      </c>
      <c r="Y230" s="342">
        <f t="shared" si="3"/>
        <v>2.0280480000000001</v>
      </c>
      <c r="Z230" s="342" t="s">
        <v>198</v>
      </c>
      <c r="AA230" s="342" t="s">
        <v>170</v>
      </c>
      <c r="AB230" s="342">
        <v>22.5</v>
      </c>
      <c r="AC230" s="342" t="s">
        <v>218</v>
      </c>
      <c r="AD230" s="10"/>
      <c r="AE230" s="346">
        <f>IFERROR(VLOOKUP(E230,ppoz!$A$2:$B$42,2,0),0)</f>
        <v>0</v>
      </c>
      <c r="AJ230" s="72"/>
      <c r="AK230" s="72"/>
      <c r="AL230" s="72"/>
      <c r="AM230" s="72"/>
      <c r="AN230" s="72"/>
      <c r="AO230" s="72"/>
      <c r="AP230" s="73"/>
      <c r="AQ230" s="73"/>
      <c r="AR230" s="73"/>
      <c r="AS230" s="73"/>
      <c r="AT230" s="73"/>
      <c r="AU230" s="73"/>
      <c r="AV230" s="72"/>
      <c r="AW230" s="73"/>
      <c r="AX230" s="73"/>
      <c r="AY230" s="72"/>
      <c r="AZ230" s="72"/>
      <c r="BA230" s="72"/>
      <c r="BB230" s="74"/>
      <c r="BC230" s="74"/>
      <c r="BD230" s="74"/>
      <c r="BE230" s="74"/>
      <c r="BF230" s="74"/>
      <c r="BG230" s="74"/>
      <c r="BH230" s="74"/>
      <c r="BI230" s="74"/>
    </row>
    <row r="231" spans="1:61" x14ac:dyDescent="0.35">
      <c r="A231" s="342" t="s">
        <v>2594</v>
      </c>
      <c r="B231" s="343">
        <v>6.4</v>
      </c>
      <c r="C231" s="343">
        <v>16</v>
      </c>
      <c r="D231" s="343" t="s">
        <v>2363</v>
      </c>
      <c r="E231" s="343" t="s">
        <v>17</v>
      </c>
      <c r="F231" s="343" t="s">
        <v>186</v>
      </c>
      <c r="G231" s="343">
        <v>6</v>
      </c>
      <c r="H231" s="344">
        <v>26500</v>
      </c>
      <c r="I231" s="344">
        <v>27800</v>
      </c>
      <c r="J231" s="344">
        <v>28300</v>
      </c>
      <c r="K231" s="344">
        <v>29000</v>
      </c>
      <c r="L231" s="344">
        <v>4140.625</v>
      </c>
      <c r="M231" s="344">
        <v>4343.75</v>
      </c>
      <c r="N231" s="344">
        <v>4421.875</v>
      </c>
      <c r="O231" s="344">
        <v>4531.25</v>
      </c>
      <c r="P231" s="343" t="s">
        <v>40</v>
      </c>
      <c r="Q231" s="344">
        <v>12</v>
      </c>
      <c r="R231" s="344" t="s">
        <v>685</v>
      </c>
      <c r="S231" s="345">
        <v>0.19700000000000001</v>
      </c>
      <c r="T231" s="343" t="s">
        <v>2362</v>
      </c>
      <c r="U231" s="343">
        <v>12</v>
      </c>
      <c r="V231" s="342">
        <v>2.024</v>
      </c>
      <c r="W231" s="342">
        <v>1.002</v>
      </c>
      <c r="X231" s="342">
        <v>3.5000000000000003E-2</v>
      </c>
      <c r="Y231" s="342">
        <f t="shared" si="3"/>
        <v>2.0280480000000001</v>
      </c>
      <c r="Z231" s="342" t="s">
        <v>198</v>
      </c>
      <c r="AA231" s="342" t="s">
        <v>170</v>
      </c>
      <c r="AB231" s="342">
        <v>22.5</v>
      </c>
      <c r="AC231" s="342" t="s">
        <v>218</v>
      </c>
      <c r="AD231" s="10"/>
      <c r="AE231" s="346">
        <f>IFERROR(VLOOKUP(E231,ppoz!$A$2:$B$42,2,0),0)</f>
        <v>0</v>
      </c>
      <c r="AJ231" s="72"/>
      <c r="AK231" s="72"/>
      <c r="AL231" s="72"/>
      <c r="AM231" s="72"/>
      <c r="AN231" s="72"/>
      <c r="AO231" s="72"/>
      <c r="AP231" s="73"/>
      <c r="AQ231" s="73"/>
      <c r="AR231" s="73"/>
      <c r="AS231" s="73"/>
      <c r="AT231" s="73"/>
      <c r="AU231" s="73"/>
      <c r="AV231" s="72"/>
      <c r="AW231" s="73"/>
      <c r="AX231" s="73"/>
      <c r="AY231" s="72"/>
      <c r="AZ231" s="72"/>
      <c r="BA231" s="72"/>
      <c r="BB231" s="74"/>
      <c r="BC231" s="74"/>
      <c r="BD231" s="74"/>
      <c r="BE231" s="74"/>
      <c r="BF231" s="74"/>
      <c r="BG231" s="74"/>
      <c r="BH231" s="74"/>
      <c r="BI231" s="74"/>
    </row>
    <row r="232" spans="1:61" x14ac:dyDescent="0.35">
      <c r="A232" s="342" t="s">
        <v>2595</v>
      </c>
      <c r="B232" s="343">
        <v>6.8000000000000007</v>
      </c>
      <c r="C232" s="343">
        <v>17</v>
      </c>
      <c r="D232" s="343" t="s">
        <v>2363</v>
      </c>
      <c r="E232" s="343" t="s">
        <v>17</v>
      </c>
      <c r="F232" s="343" t="s">
        <v>186</v>
      </c>
      <c r="G232" s="343">
        <v>6</v>
      </c>
      <c r="H232" s="344">
        <v>27400</v>
      </c>
      <c r="I232" s="344">
        <v>28600</v>
      </c>
      <c r="J232" s="344">
        <v>29300</v>
      </c>
      <c r="K232" s="344">
        <v>29800</v>
      </c>
      <c r="L232" s="344">
        <v>4029.411764705882</v>
      </c>
      <c r="M232" s="344">
        <v>4205.8823529411757</v>
      </c>
      <c r="N232" s="344">
        <v>4308.823529411764</v>
      </c>
      <c r="O232" s="344">
        <v>4382.3529411764703</v>
      </c>
      <c r="P232" s="343" t="s">
        <v>40</v>
      </c>
      <c r="Q232" s="344">
        <v>12</v>
      </c>
      <c r="R232" s="344" t="s">
        <v>685</v>
      </c>
      <c r="S232" s="345">
        <v>0.19700000000000001</v>
      </c>
      <c r="T232" s="343" t="s">
        <v>2362</v>
      </c>
      <c r="U232" s="343">
        <v>12</v>
      </c>
      <c r="V232" s="342">
        <v>2.024</v>
      </c>
      <c r="W232" s="342">
        <v>1.002</v>
      </c>
      <c r="X232" s="342">
        <v>3.5000000000000003E-2</v>
      </c>
      <c r="Y232" s="342">
        <f t="shared" si="3"/>
        <v>2.0280480000000001</v>
      </c>
      <c r="Z232" s="342" t="s">
        <v>198</v>
      </c>
      <c r="AA232" s="342" t="s">
        <v>170</v>
      </c>
      <c r="AB232" s="342">
        <v>22.5</v>
      </c>
      <c r="AC232" s="342" t="s">
        <v>218</v>
      </c>
      <c r="AD232" s="10"/>
      <c r="AE232" s="346">
        <f>IFERROR(VLOOKUP(E232,ppoz!$A$2:$B$42,2,0),0)</f>
        <v>0</v>
      </c>
      <c r="AJ232" s="72"/>
      <c r="AK232" s="72"/>
      <c r="AL232" s="72"/>
      <c r="AM232" s="72"/>
      <c r="AN232" s="72"/>
      <c r="AO232" s="72"/>
      <c r="AP232" s="73"/>
      <c r="AQ232" s="73"/>
      <c r="AR232" s="73"/>
      <c r="AS232" s="73"/>
      <c r="AT232" s="73"/>
      <c r="AU232" s="73"/>
      <c r="AV232" s="72"/>
      <c r="AW232" s="73"/>
      <c r="AX232" s="73"/>
      <c r="AY232" s="72"/>
      <c r="AZ232" s="72"/>
      <c r="BA232" s="72"/>
      <c r="BB232" s="74"/>
      <c r="BC232" s="74"/>
      <c r="BD232" s="74"/>
      <c r="BE232" s="74"/>
      <c r="BF232" s="74"/>
      <c r="BG232" s="74"/>
      <c r="BH232" s="74"/>
      <c r="BI232" s="74"/>
    </row>
    <row r="233" spans="1:61" x14ac:dyDescent="0.35">
      <c r="A233" s="342" t="s">
        <v>2596</v>
      </c>
      <c r="B233" s="343">
        <v>7.2</v>
      </c>
      <c r="C233" s="343">
        <v>18</v>
      </c>
      <c r="D233" s="343" t="s">
        <v>2363</v>
      </c>
      <c r="E233" s="343" t="s">
        <v>18</v>
      </c>
      <c r="F233" s="343" t="s">
        <v>186</v>
      </c>
      <c r="G233" s="343">
        <v>7</v>
      </c>
      <c r="H233" s="344">
        <v>29200</v>
      </c>
      <c r="I233" s="344">
        <v>30300</v>
      </c>
      <c r="J233" s="344">
        <v>30900</v>
      </c>
      <c r="K233" s="344">
        <v>31500</v>
      </c>
      <c r="L233" s="344">
        <v>4055.5555555555557</v>
      </c>
      <c r="M233" s="344">
        <v>4208.333333333333</v>
      </c>
      <c r="N233" s="344">
        <v>4291.666666666667</v>
      </c>
      <c r="O233" s="344">
        <v>4375</v>
      </c>
      <c r="P233" s="343" t="s">
        <v>40</v>
      </c>
      <c r="Q233" s="344">
        <v>12</v>
      </c>
      <c r="R233" s="344" t="s">
        <v>685</v>
      </c>
      <c r="S233" s="345">
        <v>0.19700000000000001</v>
      </c>
      <c r="T233" s="343" t="s">
        <v>2362</v>
      </c>
      <c r="U233" s="343">
        <v>12</v>
      </c>
      <c r="V233" s="342">
        <v>2.024</v>
      </c>
      <c r="W233" s="342">
        <v>1.002</v>
      </c>
      <c r="X233" s="342">
        <v>3.5000000000000003E-2</v>
      </c>
      <c r="Y233" s="342">
        <f t="shared" si="3"/>
        <v>2.0280480000000001</v>
      </c>
      <c r="Z233" s="342" t="s">
        <v>198</v>
      </c>
      <c r="AA233" s="342" t="s">
        <v>170</v>
      </c>
      <c r="AB233" s="342">
        <v>22.5</v>
      </c>
      <c r="AC233" s="342" t="s">
        <v>218</v>
      </c>
      <c r="AD233" s="10"/>
      <c r="AE233" s="346">
        <f>IFERROR(VLOOKUP(E233,ppoz!$A$2:$B$42,2,0),0)</f>
        <v>0</v>
      </c>
      <c r="AJ233" s="72"/>
      <c r="AK233" s="72"/>
      <c r="AL233" s="72"/>
      <c r="AM233" s="72"/>
      <c r="AN233" s="72"/>
      <c r="AO233" s="72"/>
      <c r="AP233" s="73"/>
      <c r="AQ233" s="73"/>
      <c r="AR233" s="73"/>
      <c r="AS233" s="73"/>
      <c r="AT233" s="73"/>
      <c r="AU233" s="73"/>
      <c r="AV233" s="72"/>
      <c r="AW233" s="73"/>
      <c r="AX233" s="73"/>
      <c r="AY233" s="72"/>
      <c r="AZ233" s="72"/>
      <c r="BA233" s="72"/>
      <c r="BB233" s="74"/>
      <c r="BC233" s="74"/>
      <c r="BD233" s="74"/>
      <c r="BE233" s="74"/>
      <c r="BF233" s="74"/>
      <c r="BG233" s="74"/>
      <c r="BH233" s="74"/>
      <c r="BI233" s="74"/>
    </row>
    <row r="234" spans="1:61" x14ac:dyDescent="0.35">
      <c r="A234" s="342" t="s">
        <v>2597</v>
      </c>
      <c r="B234" s="343">
        <v>7.6000000000000005</v>
      </c>
      <c r="C234" s="343">
        <v>19</v>
      </c>
      <c r="D234" s="343" t="s">
        <v>2363</v>
      </c>
      <c r="E234" s="343" t="s">
        <v>18</v>
      </c>
      <c r="F234" s="343" t="s">
        <v>186</v>
      </c>
      <c r="G234" s="343">
        <v>7</v>
      </c>
      <c r="H234" s="344">
        <v>30100</v>
      </c>
      <c r="I234" s="344">
        <v>31400</v>
      </c>
      <c r="J234" s="344">
        <v>32200</v>
      </c>
      <c r="K234" s="344">
        <v>32500</v>
      </c>
      <c r="L234" s="344">
        <v>3960.5263157894733</v>
      </c>
      <c r="M234" s="344">
        <v>4131.5789473684208</v>
      </c>
      <c r="N234" s="344">
        <v>4236.8421052631575</v>
      </c>
      <c r="O234" s="344">
        <v>4276.3157894736842</v>
      </c>
      <c r="P234" s="343" t="s">
        <v>40</v>
      </c>
      <c r="Q234" s="344">
        <v>12</v>
      </c>
      <c r="R234" s="344" t="s">
        <v>685</v>
      </c>
      <c r="S234" s="345">
        <v>0.19700000000000001</v>
      </c>
      <c r="T234" s="343" t="s">
        <v>2362</v>
      </c>
      <c r="U234" s="343">
        <v>12</v>
      </c>
      <c r="V234" s="342">
        <v>2.024</v>
      </c>
      <c r="W234" s="342">
        <v>1.002</v>
      </c>
      <c r="X234" s="342">
        <v>3.5000000000000003E-2</v>
      </c>
      <c r="Y234" s="342">
        <f t="shared" si="3"/>
        <v>2.0280480000000001</v>
      </c>
      <c r="Z234" s="342" t="s">
        <v>198</v>
      </c>
      <c r="AA234" s="342" t="s">
        <v>170</v>
      </c>
      <c r="AB234" s="342">
        <v>22.5</v>
      </c>
      <c r="AC234" s="342" t="s">
        <v>218</v>
      </c>
      <c r="AD234" s="10"/>
      <c r="AE234" s="346">
        <f>IFERROR(VLOOKUP(E234,ppoz!$A$2:$B$42,2,0),0)</f>
        <v>0</v>
      </c>
      <c r="AJ234" s="72"/>
      <c r="AK234" s="72"/>
      <c r="AL234" s="72"/>
      <c r="AM234" s="72"/>
      <c r="AN234" s="72"/>
      <c r="AO234" s="72"/>
      <c r="AP234" s="73"/>
      <c r="AQ234" s="73"/>
      <c r="AR234" s="73"/>
      <c r="AS234" s="73"/>
      <c r="AT234" s="73"/>
      <c r="AU234" s="73"/>
      <c r="AV234" s="72"/>
      <c r="AW234" s="73"/>
      <c r="AX234" s="73"/>
      <c r="AY234" s="72"/>
      <c r="AZ234" s="72"/>
      <c r="BA234" s="72"/>
      <c r="BB234" s="74"/>
      <c r="BC234" s="74"/>
      <c r="BD234" s="74"/>
      <c r="BE234" s="74"/>
      <c r="BF234" s="74"/>
      <c r="BG234" s="74"/>
      <c r="BH234" s="74"/>
      <c r="BI234" s="74"/>
    </row>
    <row r="235" spans="1:61" x14ac:dyDescent="0.35">
      <c r="A235" s="342" t="s">
        <v>2598</v>
      </c>
      <c r="B235" s="343">
        <v>8</v>
      </c>
      <c r="C235" s="343">
        <v>20</v>
      </c>
      <c r="D235" s="343" t="s">
        <v>2363</v>
      </c>
      <c r="E235" s="343" t="s">
        <v>187</v>
      </c>
      <c r="F235" s="343" t="s">
        <v>186</v>
      </c>
      <c r="G235" s="343">
        <v>8</v>
      </c>
      <c r="H235" s="344">
        <v>31400</v>
      </c>
      <c r="I235" s="344">
        <v>32800</v>
      </c>
      <c r="J235" s="344">
        <v>33600</v>
      </c>
      <c r="K235" s="344">
        <v>33900</v>
      </c>
      <c r="L235" s="344">
        <v>3925</v>
      </c>
      <c r="M235" s="344">
        <v>4100</v>
      </c>
      <c r="N235" s="344">
        <v>4200</v>
      </c>
      <c r="O235" s="344">
        <v>4237.5</v>
      </c>
      <c r="P235" s="343" t="s">
        <v>40</v>
      </c>
      <c r="Q235" s="344">
        <v>12</v>
      </c>
      <c r="R235" s="344" t="s">
        <v>685</v>
      </c>
      <c r="S235" s="345">
        <v>0.19700000000000001</v>
      </c>
      <c r="T235" s="343" t="s">
        <v>2362</v>
      </c>
      <c r="U235" s="343">
        <v>12</v>
      </c>
      <c r="V235" s="342">
        <v>2.024</v>
      </c>
      <c r="W235" s="342">
        <v>1.002</v>
      </c>
      <c r="X235" s="342">
        <v>3.5000000000000003E-2</v>
      </c>
      <c r="Y235" s="342">
        <f t="shared" si="3"/>
        <v>2.0280480000000001</v>
      </c>
      <c r="Z235" s="342" t="s">
        <v>198</v>
      </c>
      <c r="AA235" s="342" t="s">
        <v>170</v>
      </c>
      <c r="AB235" s="342">
        <v>22.5</v>
      </c>
      <c r="AC235" s="342" t="s">
        <v>218</v>
      </c>
      <c r="AD235" s="10"/>
      <c r="AE235" s="346">
        <f>IFERROR(VLOOKUP(E235,ppoz!$A$2:$B$42,2,0),0)</f>
        <v>0</v>
      </c>
      <c r="AJ235" s="72"/>
      <c r="AK235" s="72"/>
      <c r="AL235" s="72"/>
      <c r="AM235" s="72"/>
      <c r="AN235" s="72"/>
      <c r="AO235" s="72"/>
      <c r="AP235" s="73"/>
      <c r="AQ235" s="73"/>
      <c r="AR235" s="73"/>
      <c r="AS235" s="73"/>
      <c r="AT235" s="73"/>
      <c r="AU235" s="73"/>
      <c r="AV235" s="72"/>
      <c r="AW235" s="73"/>
      <c r="AX235" s="73"/>
      <c r="AY235" s="72"/>
      <c r="AZ235" s="72"/>
      <c r="BA235" s="72"/>
      <c r="BB235" s="74"/>
      <c r="BC235" s="74"/>
      <c r="BD235" s="74"/>
      <c r="BE235" s="74"/>
      <c r="BF235" s="74"/>
      <c r="BG235" s="74"/>
      <c r="BH235" s="74"/>
      <c r="BI235" s="74"/>
    </row>
    <row r="236" spans="1:61" x14ac:dyDescent="0.35">
      <c r="A236" s="342" t="s">
        <v>2599</v>
      </c>
      <c r="B236" s="343">
        <v>8.4</v>
      </c>
      <c r="C236" s="343">
        <v>21</v>
      </c>
      <c r="D236" s="343" t="s">
        <v>2363</v>
      </c>
      <c r="E236" s="343" t="s">
        <v>187</v>
      </c>
      <c r="F236" s="343" t="s">
        <v>186</v>
      </c>
      <c r="G236" s="343">
        <v>8</v>
      </c>
      <c r="H236" s="344">
        <v>32800</v>
      </c>
      <c r="I236" s="344">
        <v>34000</v>
      </c>
      <c r="J236" s="344">
        <v>35600</v>
      </c>
      <c r="K236" s="344">
        <v>35200</v>
      </c>
      <c r="L236" s="344">
        <v>3904.7619047619046</v>
      </c>
      <c r="M236" s="344">
        <v>4047.6190476190473</v>
      </c>
      <c r="N236" s="344">
        <v>4238.0952380952376</v>
      </c>
      <c r="O236" s="344">
        <v>4190.4761904761899</v>
      </c>
      <c r="P236" s="343" t="s">
        <v>40</v>
      </c>
      <c r="Q236" s="344">
        <v>12</v>
      </c>
      <c r="R236" s="344" t="s">
        <v>685</v>
      </c>
      <c r="S236" s="345">
        <v>0.19700000000000001</v>
      </c>
      <c r="T236" s="343" t="s">
        <v>2362</v>
      </c>
      <c r="U236" s="343">
        <v>12</v>
      </c>
      <c r="V236" s="342">
        <v>2.024</v>
      </c>
      <c r="W236" s="342">
        <v>1.002</v>
      </c>
      <c r="X236" s="342">
        <v>3.5000000000000003E-2</v>
      </c>
      <c r="Y236" s="342">
        <f t="shared" si="3"/>
        <v>2.0280480000000001</v>
      </c>
      <c r="Z236" s="342" t="s">
        <v>198</v>
      </c>
      <c r="AA236" s="342" t="s">
        <v>170</v>
      </c>
      <c r="AB236" s="342">
        <v>22.5</v>
      </c>
      <c r="AC236" s="342" t="s">
        <v>218</v>
      </c>
      <c r="AD236" s="10"/>
      <c r="AE236" s="346">
        <f>IFERROR(VLOOKUP(E236,ppoz!$A$2:$B$42,2,0),0)</f>
        <v>0</v>
      </c>
      <c r="AJ236" s="72"/>
      <c r="AK236" s="72"/>
      <c r="AL236" s="72"/>
      <c r="AM236" s="72"/>
      <c r="AN236" s="72"/>
      <c r="AO236" s="72"/>
      <c r="AP236" s="73"/>
      <c r="AQ236" s="73"/>
      <c r="AR236" s="73"/>
      <c r="AS236" s="73"/>
      <c r="AT236" s="73"/>
      <c r="AU236" s="73"/>
      <c r="AV236" s="72"/>
      <c r="AW236" s="73"/>
      <c r="AX236" s="73"/>
      <c r="AY236" s="72"/>
      <c r="AZ236" s="72"/>
      <c r="BA236" s="72"/>
      <c r="BB236" s="74"/>
      <c r="BC236" s="74"/>
      <c r="BD236" s="74"/>
      <c r="BE236" s="74"/>
      <c r="BF236" s="74"/>
      <c r="BG236" s="74"/>
      <c r="BH236" s="74"/>
      <c r="BI236" s="74"/>
    </row>
    <row r="237" spans="1:61" x14ac:dyDescent="0.35">
      <c r="A237" s="342" t="s">
        <v>2600</v>
      </c>
      <c r="B237" s="343">
        <v>8.8000000000000007</v>
      </c>
      <c r="C237" s="343">
        <v>22</v>
      </c>
      <c r="D237" s="343" t="s">
        <v>2363</v>
      </c>
      <c r="E237" s="343" t="s">
        <v>187</v>
      </c>
      <c r="F237" s="343" t="s">
        <v>186</v>
      </c>
      <c r="G237" s="343">
        <v>8</v>
      </c>
      <c r="H237" s="344">
        <v>34000</v>
      </c>
      <c r="I237" s="344">
        <v>35200</v>
      </c>
      <c r="J237" s="344">
        <v>36800</v>
      </c>
      <c r="K237" s="344">
        <v>36400</v>
      </c>
      <c r="L237" s="344">
        <v>3863.6363636363635</v>
      </c>
      <c r="M237" s="344">
        <v>3999.9999999999995</v>
      </c>
      <c r="N237" s="344">
        <v>4181.8181818181811</v>
      </c>
      <c r="O237" s="344">
        <v>4136.363636363636</v>
      </c>
      <c r="P237" s="343" t="s">
        <v>40</v>
      </c>
      <c r="Q237" s="344">
        <v>12</v>
      </c>
      <c r="R237" s="344" t="s">
        <v>685</v>
      </c>
      <c r="S237" s="345">
        <v>0.19700000000000001</v>
      </c>
      <c r="T237" s="343" t="s">
        <v>2362</v>
      </c>
      <c r="U237" s="343">
        <v>12</v>
      </c>
      <c r="V237" s="342">
        <v>2.024</v>
      </c>
      <c r="W237" s="342">
        <v>1.002</v>
      </c>
      <c r="X237" s="342">
        <v>3.5000000000000003E-2</v>
      </c>
      <c r="Y237" s="342">
        <f t="shared" si="3"/>
        <v>2.0280480000000001</v>
      </c>
      <c r="Z237" s="342" t="s">
        <v>198</v>
      </c>
      <c r="AA237" s="342" t="s">
        <v>170</v>
      </c>
      <c r="AB237" s="342">
        <v>22.5</v>
      </c>
      <c r="AC237" s="342" t="s">
        <v>218</v>
      </c>
      <c r="AD237" s="10"/>
      <c r="AE237" s="346">
        <f>IFERROR(VLOOKUP(E237,ppoz!$A$2:$B$42,2,0),0)</f>
        <v>0</v>
      </c>
      <c r="AJ237" s="72"/>
      <c r="AK237" s="72"/>
      <c r="AL237" s="72"/>
      <c r="AM237" s="72"/>
      <c r="AN237" s="72"/>
      <c r="AO237" s="72"/>
      <c r="AP237" s="73"/>
      <c r="AQ237" s="73"/>
      <c r="AR237" s="73"/>
      <c r="AS237" s="73"/>
      <c r="AT237" s="73"/>
      <c r="AU237" s="73"/>
      <c r="AV237" s="72"/>
      <c r="AW237" s="73"/>
      <c r="AX237" s="73"/>
      <c r="AY237" s="72"/>
      <c r="AZ237" s="72"/>
      <c r="BA237" s="72"/>
      <c r="BB237" s="74"/>
      <c r="BC237" s="74"/>
      <c r="BD237" s="74"/>
      <c r="BE237" s="74"/>
      <c r="BF237" s="74"/>
      <c r="BG237" s="74"/>
      <c r="BH237" s="74"/>
      <c r="BI237" s="74"/>
    </row>
    <row r="238" spans="1:61" x14ac:dyDescent="0.35">
      <c r="A238" s="342" t="s">
        <v>2601</v>
      </c>
      <c r="B238" s="343">
        <v>9.2000000000000011</v>
      </c>
      <c r="C238" s="343">
        <v>23</v>
      </c>
      <c r="D238" s="343" t="s">
        <v>2363</v>
      </c>
      <c r="E238" s="343" t="s">
        <v>188</v>
      </c>
      <c r="F238" s="343" t="s">
        <v>186</v>
      </c>
      <c r="G238" s="343">
        <v>9</v>
      </c>
      <c r="H238" s="344">
        <v>35800</v>
      </c>
      <c r="I238" s="344">
        <v>37400</v>
      </c>
      <c r="J238" s="344">
        <v>38700</v>
      </c>
      <c r="K238" s="344">
        <v>38500</v>
      </c>
      <c r="L238" s="344">
        <v>3891.3043478260865</v>
      </c>
      <c r="M238" s="344">
        <v>4065.2173913043475</v>
      </c>
      <c r="N238" s="344">
        <v>4206.5217391304341</v>
      </c>
      <c r="O238" s="344">
        <v>4184.782608695652</v>
      </c>
      <c r="P238" s="343" t="s">
        <v>40</v>
      </c>
      <c r="Q238" s="344">
        <v>12</v>
      </c>
      <c r="R238" s="344" t="s">
        <v>685</v>
      </c>
      <c r="S238" s="345">
        <v>0.19700000000000001</v>
      </c>
      <c r="T238" s="343" t="s">
        <v>2362</v>
      </c>
      <c r="U238" s="343">
        <v>12</v>
      </c>
      <c r="V238" s="342">
        <v>2.024</v>
      </c>
      <c r="W238" s="342">
        <v>1.002</v>
      </c>
      <c r="X238" s="342">
        <v>3.5000000000000003E-2</v>
      </c>
      <c r="Y238" s="342">
        <f t="shared" si="3"/>
        <v>2.0280480000000001</v>
      </c>
      <c r="Z238" s="342" t="s">
        <v>198</v>
      </c>
      <c r="AA238" s="342" t="s">
        <v>170</v>
      </c>
      <c r="AB238" s="342">
        <v>22.5</v>
      </c>
      <c r="AC238" s="342" t="s">
        <v>218</v>
      </c>
      <c r="AD238" s="10"/>
      <c r="AE238" s="346">
        <f>IFERROR(VLOOKUP(E238,ppoz!$A$2:$B$42,2,0),0)</f>
        <v>0</v>
      </c>
      <c r="AJ238" s="72"/>
      <c r="AK238" s="72"/>
      <c r="AL238" s="72"/>
      <c r="AM238" s="72"/>
      <c r="AN238" s="72"/>
      <c r="AO238" s="72"/>
      <c r="AP238" s="73"/>
      <c r="AQ238" s="73"/>
      <c r="AR238" s="73"/>
      <c r="AS238" s="73"/>
      <c r="AT238" s="73"/>
      <c r="AU238" s="73"/>
      <c r="AV238" s="72"/>
      <c r="AW238" s="73"/>
      <c r="AX238" s="73"/>
      <c r="AY238" s="72"/>
      <c r="AZ238" s="72"/>
      <c r="BA238" s="72"/>
      <c r="BB238" s="74"/>
      <c r="BC238" s="74"/>
      <c r="BD238" s="74"/>
      <c r="BE238" s="74"/>
      <c r="BF238" s="74"/>
      <c r="BG238" s="74"/>
      <c r="BH238" s="74"/>
      <c r="BI238" s="74"/>
    </row>
    <row r="239" spans="1:61" x14ac:dyDescent="0.35">
      <c r="A239" s="342" t="s">
        <v>2602</v>
      </c>
      <c r="B239" s="343">
        <v>9.6000000000000014</v>
      </c>
      <c r="C239" s="343">
        <v>24</v>
      </c>
      <c r="D239" s="343" t="s">
        <v>2363</v>
      </c>
      <c r="E239" s="343" t="s">
        <v>188</v>
      </c>
      <c r="F239" s="343" t="s">
        <v>186</v>
      </c>
      <c r="G239" s="343">
        <v>9</v>
      </c>
      <c r="H239" s="344">
        <v>36400</v>
      </c>
      <c r="I239" s="344">
        <v>38000</v>
      </c>
      <c r="J239" s="344">
        <v>39400</v>
      </c>
      <c r="K239" s="344">
        <v>39100</v>
      </c>
      <c r="L239" s="344">
        <v>3791.6666666666661</v>
      </c>
      <c r="M239" s="344">
        <v>3958.3333333333326</v>
      </c>
      <c r="N239" s="344">
        <v>4104.1666666666661</v>
      </c>
      <c r="O239" s="344">
        <v>4072.9166666666661</v>
      </c>
      <c r="P239" s="343" t="s">
        <v>40</v>
      </c>
      <c r="Q239" s="344">
        <v>12</v>
      </c>
      <c r="R239" s="344" t="s">
        <v>685</v>
      </c>
      <c r="S239" s="345">
        <v>0.19700000000000001</v>
      </c>
      <c r="T239" s="343" t="s">
        <v>2362</v>
      </c>
      <c r="U239" s="343">
        <v>12</v>
      </c>
      <c r="V239" s="342">
        <v>2.024</v>
      </c>
      <c r="W239" s="342">
        <v>1.002</v>
      </c>
      <c r="X239" s="342">
        <v>3.5000000000000003E-2</v>
      </c>
      <c r="Y239" s="342">
        <f t="shared" si="3"/>
        <v>2.0280480000000001</v>
      </c>
      <c r="Z239" s="342" t="s">
        <v>198</v>
      </c>
      <c r="AA239" s="342" t="s">
        <v>170</v>
      </c>
      <c r="AB239" s="342">
        <v>22.5</v>
      </c>
      <c r="AC239" s="342" t="s">
        <v>218</v>
      </c>
      <c r="AD239" s="10"/>
      <c r="AE239" s="346">
        <f>IFERROR(VLOOKUP(E239,ppoz!$A$2:$B$42,2,0),0)</f>
        <v>0</v>
      </c>
      <c r="AJ239" s="72"/>
      <c r="AK239" s="72"/>
      <c r="AL239" s="72"/>
      <c r="AM239" s="72"/>
      <c r="AN239" s="72"/>
      <c r="AO239" s="72"/>
      <c r="AP239" s="73"/>
      <c r="AQ239" s="73"/>
      <c r="AR239" s="73"/>
      <c r="AS239" s="73"/>
      <c r="AT239" s="73"/>
      <c r="AU239" s="73"/>
      <c r="AV239" s="72"/>
      <c r="AW239" s="73"/>
      <c r="AX239" s="73"/>
      <c r="AY239" s="72"/>
      <c r="AZ239" s="72"/>
      <c r="BA239" s="72"/>
      <c r="BB239" s="74"/>
      <c r="BC239" s="74"/>
      <c r="BD239" s="74"/>
      <c r="BE239" s="74"/>
      <c r="BF239" s="74"/>
      <c r="BG239" s="74"/>
      <c r="BH239" s="74"/>
      <c r="BI239" s="74"/>
    </row>
    <row r="240" spans="1:61" x14ac:dyDescent="0.35">
      <c r="A240" s="342" t="s">
        <v>2603</v>
      </c>
      <c r="B240" s="343">
        <v>10</v>
      </c>
      <c r="C240" s="343">
        <v>25</v>
      </c>
      <c r="D240" s="343" t="s">
        <v>2363</v>
      </c>
      <c r="E240" s="343" t="s">
        <v>19</v>
      </c>
      <c r="F240" s="343" t="s">
        <v>186</v>
      </c>
      <c r="G240" s="343">
        <v>10</v>
      </c>
      <c r="H240" s="344">
        <v>37500</v>
      </c>
      <c r="I240" s="344">
        <v>39100</v>
      </c>
      <c r="J240" s="344">
        <v>40500</v>
      </c>
      <c r="K240" s="344">
        <v>40800</v>
      </c>
      <c r="L240" s="344">
        <v>3750</v>
      </c>
      <c r="M240" s="344">
        <v>3910</v>
      </c>
      <c r="N240" s="344">
        <v>4050</v>
      </c>
      <c r="O240" s="344">
        <v>4080</v>
      </c>
      <c r="P240" s="343" t="s">
        <v>40</v>
      </c>
      <c r="Q240" s="344">
        <v>12</v>
      </c>
      <c r="R240" s="344" t="s">
        <v>685</v>
      </c>
      <c r="S240" s="345">
        <v>0.19700000000000001</v>
      </c>
      <c r="T240" s="343" t="s">
        <v>2362</v>
      </c>
      <c r="U240" s="343">
        <v>12</v>
      </c>
      <c r="V240" s="342">
        <v>2.024</v>
      </c>
      <c r="W240" s="342">
        <v>1.002</v>
      </c>
      <c r="X240" s="342">
        <v>3.5000000000000003E-2</v>
      </c>
      <c r="Y240" s="342">
        <f t="shared" si="3"/>
        <v>2.0280480000000001</v>
      </c>
      <c r="Z240" s="342" t="s">
        <v>198</v>
      </c>
      <c r="AA240" s="342" t="s">
        <v>170</v>
      </c>
      <c r="AB240" s="342">
        <v>22.5</v>
      </c>
      <c r="AC240" s="342" t="s">
        <v>218</v>
      </c>
      <c r="AD240" s="10"/>
      <c r="AE240" s="346">
        <f>IFERROR(VLOOKUP(E240,ppoz!$A$2:$B$42,2,0),0)</f>
        <v>0</v>
      </c>
      <c r="AJ240" s="72"/>
      <c r="AK240" s="72"/>
      <c r="AL240" s="72"/>
      <c r="AM240" s="72"/>
      <c r="AN240" s="72"/>
      <c r="AO240" s="72"/>
      <c r="AP240" s="73"/>
      <c r="AQ240" s="73"/>
      <c r="AR240" s="73"/>
      <c r="AS240" s="73"/>
      <c r="AT240" s="73"/>
      <c r="AU240" s="73"/>
      <c r="AV240" s="72"/>
      <c r="AW240" s="73"/>
      <c r="AX240" s="73"/>
      <c r="AY240" s="72"/>
      <c r="AZ240" s="72"/>
      <c r="BA240" s="72"/>
      <c r="BB240" s="74"/>
      <c r="BC240" s="74"/>
      <c r="BD240" s="74"/>
      <c r="BE240" s="74"/>
      <c r="BF240" s="74"/>
      <c r="BG240" s="74"/>
      <c r="BH240" s="74"/>
      <c r="BI240" s="74"/>
    </row>
    <row r="241" spans="1:61" x14ac:dyDescent="0.35">
      <c r="A241" s="342" t="s">
        <v>2604</v>
      </c>
      <c r="B241" s="343">
        <v>10.4</v>
      </c>
      <c r="C241" s="343">
        <v>26</v>
      </c>
      <c r="D241" s="343" t="s">
        <v>2363</v>
      </c>
      <c r="E241" s="343" t="s">
        <v>19</v>
      </c>
      <c r="F241" s="343" t="s">
        <v>186</v>
      </c>
      <c r="G241" s="343">
        <v>10</v>
      </c>
      <c r="H241" s="344">
        <v>38400</v>
      </c>
      <c r="I241" s="344">
        <v>39800</v>
      </c>
      <c r="J241" s="344">
        <v>41100</v>
      </c>
      <c r="K241" s="344">
        <v>41500</v>
      </c>
      <c r="L241" s="344">
        <v>3692.3076923076924</v>
      </c>
      <c r="M241" s="344">
        <v>3826.9230769230767</v>
      </c>
      <c r="N241" s="344">
        <v>3951.9230769230767</v>
      </c>
      <c r="O241" s="344">
        <v>3990.3846153846152</v>
      </c>
      <c r="P241" s="343" t="s">
        <v>40</v>
      </c>
      <c r="Q241" s="344">
        <v>12</v>
      </c>
      <c r="R241" s="344" t="s">
        <v>685</v>
      </c>
      <c r="S241" s="345">
        <v>0.19700000000000001</v>
      </c>
      <c r="T241" s="343" t="s">
        <v>2362</v>
      </c>
      <c r="U241" s="343">
        <v>12</v>
      </c>
      <c r="V241" s="342">
        <v>2.024</v>
      </c>
      <c r="W241" s="342">
        <v>1.002</v>
      </c>
      <c r="X241" s="342">
        <v>3.5000000000000003E-2</v>
      </c>
      <c r="Y241" s="342">
        <f t="shared" si="3"/>
        <v>2.0280480000000001</v>
      </c>
      <c r="Z241" s="342" t="s">
        <v>198</v>
      </c>
      <c r="AA241" s="342" t="s">
        <v>170</v>
      </c>
      <c r="AB241" s="342">
        <v>22.5</v>
      </c>
      <c r="AC241" s="342" t="s">
        <v>218</v>
      </c>
      <c r="AD241" s="10"/>
      <c r="AE241" s="346">
        <f>IFERROR(VLOOKUP(E241,ppoz!$A$2:$B$42,2,0),0)</f>
        <v>0</v>
      </c>
      <c r="AJ241" s="72"/>
      <c r="AK241" s="72"/>
      <c r="AL241" s="72"/>
      <c r="AM241" s="72"/>
      <c r="AN241" s="72"/>
      <c r="AO241" s="72"/>
      <c r="AP241" s="73"/>
      <c r="AQ241" s="73"/>
      <c r="AR241" s="73"/>
      <c r="AS241" s="73"/>
      <c r="AT241" s="73"/>
      <c r="AU241" s="73"/>
      <c r="AV241" s="72"/>
      <c r="AW241" s="73"/>
      <c r="AX241" s="73"/>
      <c r="AY241" s="72"/>
      <c r="AZ241" s="72"/>
      <c r="BA241" s="72"/>
      <c r="BB241" s="74"/>
      <c r="BC241" s="74"/>
      <c r="BD241" s="74"/>
      <c r="BE241" s="74"/>
      <c r="BF241" s="74"/>
      <c r="BG241" s="74"/>
      <c r="BH241" s="74"/>
      <c r="BI241" s="74"/>
    </row>
    <row r="242" spans="1:61" x14ac:dyDescent="0.35">
      <c r="A242" s="342" t="s">
        <v>2605</v>
      </c>
      <c r="B242" s="343">
        <v>10.8</v>
      </c>
      <c r="C242" s="343">
        <v>27</v>
      </c>
      <c r="D242" s="343" t="s">
        <v>2363</v>
      </c>
      <c r="E242" s="343" t="s">
        <v>19</v>
      </c>
      <c r="F242" s="343" t="s">
        <v>186</v>
      </c>
      <c r="G242" s="343">
        <v>10</v>
      </c>
      <c r="H242" s="344">
        <v>39200</v>
      </c>
      <c r="I242" s="344">
        <v>40800</v>
      </c>
      <c r="J242" s="344">
        <v>41900</v>
      </c>
      <c r="K242" s="344">
        <v>42600</v>
      </c>
      <c r="L242" s="344">
        <v>3629.6296296296296</v>
      </c>
      <c r="M242" s="344">
        <v>3777.7777777777774</v>
      </c>
      <c r="N242" s="344">
        <v>3879.6296296296296</v>
      </c>
      <c r="O242" s="344">
        <v>3944.4444444444443</v>
      </c>
      <c r="P242" s="343" t="s">
        <v>40</v>
      </c>
      <c r="Q242" s="344">
        <v>12</v>
      </c>
      <c r="R242" s="344" t="s">
        <v>685</v>
      </c>
      <c r="S242" s="345">
        <v>0.19700000000000001</v>
      </c>
      <c r="T242" s="343" t="s">
        <v>2362</v>
      </c>
      <c r="U242" s="343">
        <v>12</v>
      </c>
      <c r="V242" s="342">
        <v>2.024</v>
      </c>
      <c r="W242" s="342">
        <v>1.002</v>
      </c>
      <c r="X242" s="342">
        <v>3.5000000000000003E-2</v>
      </c>
      <c r="Y242" s="342">
        <f t="shared" si="3"/>
        <v>2.0280480000000001</v>
      </c>
      <c r="Z242" s="342" t="s">
        <v>198</v>
      </c>
      <c r="AA242" s="342" t="s">
        <v>170</v>
      </c>
      <c r="AB242" s="342">
        <v>22.5</v>
      </c>
      <c r="AC242" s="342" t="s">
        <v>218</v>
      </c>
      <c r="AD242" s="10"/>
      <c r="AE242" s="346">
        <f>IFERROR(VLOOKUP(E242,ppoz!$A$2:$B$42,2,0),0)</f>
        <v>0</v>
      </c>
      <c r="AJ242" s="72"/>
      <c r="AK242" s="72"/>
      <c r="AL242" s="72"/>
      <c r="AM242" s="72"/>
      <c r="AN242" s="72"/>
      <c r="AO242" s="72"/>
      <c r="AP242" s="73"/>
      <c r="AQ242" s="73"/>
      <c r="AR242" s="73"/>
      <c r="AS242" s="73"/>
      <c r="AT242" s="73"/>
      <c r="AU242" s="73"/>
      <c r="AV242" s="72"/>
      <c r="AW242" s="73"/>
      <c r="AX242" s="73"/>
      <c r="AY242" s="72"/>
      <c r="AZ242" s="72"/>
      <c r="BA242" s="72"/>
      <c r="BB242" s="74"/>
      <c r="BC242" s="74"/>
      <c r="BD242" s="74"/>
      <c r="BE242" s="74"/>
      <c r="BF242" s="74"/>
      <c r="BG242" s="74"/>
      <c r="BH242" s="74"/>
      <c r="BI242" s="74"/>
    </row>
    <row r="243" spans="1:61" x14ac:dyDescent="0.35">
      <c r="A243" s="342" t="s">
        <v>2606</v>
      </c>
      <c r="B243" s="343">
        <v>11.200000000000001</v>
      </c>
      <c r="C243" s="343">
        <v>28</v>
      </c>
      <c r="D243" s="343" t="s">
        <v>2363</v>
      </c>
      <c r="E243" s="343" t="s">
        <v>19</v>
      </c>
      <c r="F243" s="343" t="s">
        <v>186</v>
      </c>
      <c r="G243" s="343">
        <v>10</v>
      </c>
      <c r="H243" s="344">
        <v>40300</v>
      </c>
      <c r="I243" s="344">
        <v>42200</v>
      </c>
      <c r="J243" s="344">
        <v>43500</v>
      </c>
      <c r="K243" s="344">
        <v>43900</v>
      </c>
      <c r="L243" s="344">
        <v>3598.2142857142853</v>
      </c>
      <c r="M243" s="344">
        <v>3767.8571428571427</v>
      </c>
      <c r="N243" s="344">
        <v>3883.9285714285711</v>
      </c>
      <c r="O243" s="344">
        <v>3919.6428571428569</v>
      </c>
      <c r="P243" s="343" t="s">
        <v>40</v>
      </c>
      <c r="Q243" s="344">
        <v>12</v>
      </c>
      <c r="R243" s="344" t="s">
        <v>685</v>
      </c>
      <c r="S243" s="345">
        <v>0.19700000000000001</v>
      </c>
      <c r="T243" s="343" t="s">
        <v>2362</v>
      </c>
      <c r="U243" s="343">
        <v>12</v>
      </c>
      <c r="V243" s="342">
        <v>2.024</v>
      </c>
      <c r="W243" s="342">
        <v>1.002</v>
      </c>
      <c r="X243" s="342">
        <v>3.5000000000000003E-2</v>
      </c>
      <c r="Y243" s="342">
        <f t="shared" si="3"/>
        <v>2.0280480000000001</v>
      </c>
      <c r="Z243" s="342" t="s">
        <v>198</v>
      </c>
      <c r="AA243" s="342" t="s">
        <v>170</v>
      </c>
      <c r="AB243" s="342">
        <v>22.5</v>
      </c>
      <c r="AC243" s="342" t="s">
        <v>218</v>
      </c>
      <c r="AD243" s="10"/>
      <c r="AE243" s="346">
        <f>IFERROR(VLOOKUP(E243,ppoz!$A$2:$B$42,2,0),0)</f>
        <v>0</v>
      </c>
      <c r="AJ243" s="72"/>
      <c r="AK243" s="72"/>
      <c r="AL243" s="72"/>
      <c r="AM243" s="72"/>
      <c r="AN243" s="72"/>
      <c r="AO243" s="72"/>
      <c r="AP243" s="73"/>
      <c r="AQ243" s="73"/>
      <c r="AR243" s="73"/>
      <c r="AS243" s="73"/>
      <c r="AT243" s="73"/>
      <c r="AU243" s="73"/>
      <c r="AV243" s="72"/>
      <c r="AW243" s="73"/>
      <c r="AX243" s="73"/>
      <c r="AY243" s="72"/>
      <c r="AZ243" s="72"/>
      <c r="BA243" s="72"/>
      <c r="BB243" s="74"/>
      <c r="BC243" s="74"/>
      <c r="BD243" s="74"/>
      <c r="BE243" s="74"/>
      <c r="BF243" s="74"/>
      <c r="BG243" s="74"/>
      <c r="BH243" s="74"/>
      <c r="BI243" s="74"/>
    </row>
    <row r="244" spans="1:61" x14ac:dyDescent="0.35">
      <c r="A244" s="342" t="s">
        <v>2607</v>
      </c>
      <c r="B244" s="343">
        <v>11.600000000000001</v>
      </c>
      <c r="C244" s="343">
        <v>29</v>
      </c>
      <c r="D244" s="343" t="s">
        <v>2363</v>
      </c>
      <c r="E244" s="343" t="s">
        <v>19</v>
      </c>
      <c r="F244" s="343" t="s">
        <v>186</v>
      </c>
      <c r="G244" s="343">
        <v>10</v>
      </c>
      <c r="H244" s="344">
        <v>41200</v>
      </c>
      <c r="I244" s="344">
        <v>43100</v>
      </c>
      <c r="J244" s="344">
        <v>44700</v>
      </c>
      <c r="K244" s="344">
        <v>44800</v>
      </c>
      <c r="L244" s="344">
        <v>3551.724137931034</v>
      </c>
      <c r="M244" s="344">
        <v>3715.5172413793098</v>
      </c>
      <c r="N244" s="344">
        <v>3853.4482758620684</v>
      </c>
      <c r="O244" s="344">
        <v>3862.0689655172409</v>
      </c>
      <c r="P244" s="343" t="s">
        <v>40</v>
      </c>
      <c r="Q244" s="344">
        <v>12</v>
      </c>
      <c r="R244" s="344" t="s">
        <v>685</v>
      </c>
      <c r="S244" s="345">
        <v>0.19700000000000001</v>
      </c>
      <c r="T244" s="343" t="s">
        <v>2362</v>
      </c>
      <c r="U244" s="343">
        <v>12</v>
      </c>
      <c r="V244" s="342">
        <v>2.024</v>
      </c>
      <c r="W244" s="342">
        <v>1.002</v>
      </c>
      <c r="X244" s="342">
        <v>3.5000000000000003E-2</v>
      </c>
      <c r="Y244" s="342">
        <f t="shared" si="3"/>
        <v>2.0280480000000001</v>
      </c>
      <c r="Z244" s="342" t="s">
        <v>198</v>
      </c>
      <c r="AA244" s="342" t="s">
        <v>170</v>
      </c>
      <c r="AB244" s="342">
        <v>22.5</v>
      </c>
      <c r="AC244" s="342" t="s">
        <v>218</v>
      </c>
      <c r="AD244" s="10"/>
      <c r="AE244" s="346">
        <f>IFERROR(VLOOKUP(E244,ppoz!$A$2:$B$42,2,0),0)</f>
        <v>0</v>
      </c>
      <c r="AJ244" s="72"/>
      <c r="AK244" s="72"/>
      <c r="AL244" s="72"/>
      <c r="AM244" s="72"/>
      <c r="AN244" s="72"/>
      <c r="AO244" s="72"/>
      <c r="AP244" s="73"/>
      <c r="AQ244" s="73"/>
      <c r="AR244" s="73"/>
      <c r="AS244" s="73"/>
      <c r="AT244" s="73"/>
      <c r="AU244" s="73"/>
      <c r="AV244" s="72"/>
      <c r="AW244" s="73"/>
      <c r="AX244" s="73"/>
      <c r="AY244" s="72"/>
      <c r="AZ244" s="72"/>
      <c r="BA244" s="72"/>
      <c r="BB244" s="74"/>
      <c r="BC244" s="74"/>
      <c r="BD244" s="74"/>
      <c r="BE244" s="74"/>
      <c r="BF244" s="74"/>
      <c r="BG244" s="74"/>
      <c r="BH244" s="74"/>
      <c r="BI244" s="74"/>
    </row>
    <row r="245" spans="1:61" x14ac:dyDescent="0.35">
      <c r="A245" s="342" t="s">
        <v>2608</v>
      </c>
      <c r="B245" s="343">
        <v>12</v>
      </c>
      <c r="C245" s="343">
        <v>30</v>
      </c>
      <c r="D245" s="343" t="s">
        <v>2363</v>
      </c>
      <c r="E245" s="343" t="s">
        <v>19</v>
      </c>
      <c r="F245" s="343" t="s">
        <v>186</v>
      </c>
      <c r="G245" s="343">
        <v>10</v>
      </c>
      <c r="H245" s="344">
        <v>42300</v>
      </c>
      <c r="I245" s="344">
        <v>44100</v>
      </c>
      <c r="J245" s="344">
        <v>45900</v>
      </c>
      <c r="K245" s="344">
        <v>45900</v>
      </c>
      <c r="L245" s="344">
        <v>3525</v>
      </c>
      <c r="M245" s="344">
        <v>3675</v>
      </c>
      <c r="N245" s="344">
        <v>3825</v>
      </c>
      <c r="O245" s="344">
        <v>3825</v>
      </c>
      <c r="P245" s="343" t="s">
        <v>40</v>
      </c>
      <c r="Q245" s="344">
        <v>12</v>
      </c>
      <c r="R245" s="344" t="s">
        <v>685</v>
      </c>
      <c r="S245" s="345">
        <v>0.19700000000000001</v>
      </c>
      <c r="T245" s="343" t="s">
        <v>2362</v>
      </c>
      <c r="U245" s="343">
        <v>12</v>
      </c>
      <c r="V245" s="342">
        <v>2.024</v>
      </c>
      <c r="W245" s="342">
        <v>1.002</v>
      </c>
      <c r="X245" s="342">
        <v>3.5000000000000003E-2</v>
      </c>
      <c r="Y245" s="342">
        <f t="shared" si="3"/>
        <v>2.0280480000000001</v>
      </c>
      <c r="Z245" s="342" t="s">
        <v>198</v>
      </c>
      <c r="AA245" s="342" t="s">
        <v>170</v>
      </c>
      <c r="AB245" s="342">
        <v>22.5</v>
      </c>
      <c r="AC245" s="342" t="s">
        <v>218</v>
      </c>
      <c r="AD245" s="10"/>
      <c r="AE245" s="346">
        <f>IFERROR(VLOOKUP(E245,ppoz!$A$2:$B$42,2,0),0)</f>
        <v>0</v>
      </c>
      <c r="AJ245" s="72"/>
      <c r="AK245" s="72"/>
      <c r="AL245" s="72"/>
      <c r="AM245" s="72"/>
      <c r="AN245" s="72"/>
      <c r="AO245" s="72"/>
      <c r="AP245" s="73"/>
      <c r="AQ245" s="73"/>
      <c r="AR245" s="73"/>
      <c r="AS245" s="73"/>
      <c r="AT245" s="73"/>
      <c r="AU245" s="73"/>
      <c r="AV245" s="72"/>
      <c r="AW245" s="73"/>
      <c r="AX245" s="73"/>
      <c r="AY245" s="72"/>
      <c r="AZ245" s="72"/>
      <c r="BA245" s="72"/>
      <c r="BB245" s="74"/>
      <c r="BC245" s="74"/>
      <c r="BD245" s="74"/>
      <c r="BE245" s="74"/>
      <c r="BF245" s="74"/>
      <c r="BG245" s="74"/>
      <c r="BH245" s="74"/>
      <c r="BI245" s="74"/>
    </row>
    <row r="246" spans="1:61" x14ac:dyDescent="0.35">
      <c r="A246" s="342" t="s">
        <v>2609</v>
      </c>
      <c r="B246" s="343">
        <v>12.4</v>
      </c>
      <c r="C246" s="343">
        <v>31</v>
      </c>
      <c r="D246" s="343" t="s">
        <v>2363</v>
      </c>
      <c r="E246" s="343" t="s">
        <v>19</v>
      </c>
      <c r="F246" s="343" t="s">
        <v>186</v>
      </c>
      <c r="G246" s="343">
        <v>10</v>
      </c>
      <c r="H246" s="344">
        <v>43500</v>
      </c>
      <c r="I246" s="344">
        <v>45500</v>
      </c>
      <c r="J246" s="344">
        <v>47200</v>
      </c>
      <c r="K246" s="344">
        <v>47300</v>
      </c>
      <c r="L246" s="344">
        <v>3508.0645161290322</v>
      </c>
      <c r="M246" s="344">
        <v>3669.3548387096771</v>
      </c>
      <c r="N246" s="344">
        <v>3806.4516129032259</v>
      </c>
      <c r="O246" s="344">
        <v>3814.516129032258</v>
      </c>
      <c r="P246" s="343" t="s">
        <v>40</v>
      </c>
      <c r="Q246" s="344">
        <v>12</v>
      </c>
      <c r="R246" s="344" t="s">
        <v>685</v>
      </c>
      <c r="S246" s="345">
        <v>0.19700000000000001</v>
      </c>
      <c r="T246" s="343" t="s">
        <v>2362</v>
      </c>
      <c r="U246" s="343">
        <v>12</v>
      </c>
      <c r="V246" s="342">
        <v>2.024</v>
      </c>
      <c r="W246" s="342">
        <v>1.002</v>
      </c>
      <c r="X246" s="342">
        <v>3.5000000000000003E-2</v>
      </c>
      <c r="Y246" s="342">
        <f t="shared" si="3"/>
        <v>2.0280480000000001</v>
      </c>
      <c r="Z246" s="342" t="s">
        <v>198</v>
      </c>
      <c r="AA246" s="342" t="s">
        <v>170</v>
      </c>
      <c r="AB246" s="342">
        <v>22.5</v>
      </c>
      <c r="AC246" s="342" t="s">
        <v>218</v>
      </c>
      <c r="AD246" s="10"/>
      <c r="AE246" s="346">
        <f>IFERROR(VLOOKUP(E246,ppoz!$A$2:$B$42,2,0),0)</f>
        <v>0</v>
      </c>
      <c r="AJ246" s="72"/>
      <c r="AK246" s="72"/>
      <c r="AL246" s="72"/>
      <c r="AM246" s="72"/>
      <c r="AN246" s="72"/>
      <c r="AO246" s="72"/>
      <c r="AP246" s="73"/>
      <c r="AQ246" s="73"/>
      <c r="AR246" s="73"/>
      <c r="AS246" s="73"/>
      <c r="AT246" s="73"/>
      <c r="AU246" s="73"/>
      <c r="AV246" s="72"/>
      <c r="AW246" s="73"/>
      <c r="AX246" s="73"/>
      <c r="AY246" s="72"/>
      <c r="AZ246" s="72"/>
      <c r="BA246" s="72"/>
      <c r="BB246" s="74"/>
      <c r="BC246" s="74"/>
      <c r="BD246" s="74"/>
      <c r="BE246" s="74"/>
      <c r="BF246" s="74"/>
      <c r="BG246" s="74"/>
      <c r="BH246" s="74"/>
      <c r="BI246" s="74"/>
    </row>
    <row r="247" spans="1:61" x14ac:dyDescent="0.35">
      <c r="A247" s="342" t="s">
        <v>2610</v>
      </c>
      <c r="B247" s="343">
        <v>12.8</v>
      </c>
      <c r="C247" s="343">
        <v>32</v>
      </c>
      <c r="D247" s="343" t="s">
        <v>2363</v>
      </c>
      <c r="E247" s="343" t="s">
        <v>189</v>
      </c>
      <c r="F247" s="343" t="s">
        <v>186</v>
      </c>
      <c r="G247" s="343">
        <v>12.5</v>
      </c>
      <c r="H247" s="344">
        <v>44600</v>
      </c>
      <c r="I247" s="344">
        <v>46700</v>
      </c>
      <c r="J247" s="344">
        <v>48200</v>
      </c>
      <c r="K247" s="344">
        <v>48400</v>
      </c>
      <c r="L247" s="344">
        <v>3484.375</v>
      </c>
      <c r="M247" s="344">
        <v>3648.4375</v>
      </c>
      <c r="N247" s="344">
        <v>3765.625</v>
      </c>
      <c r="O247" s="344">
        <v>3781.25</v>
      </c>
      <c r="P247" s="343" t="s">
        <v>40</v>
      </c>
      <c r="Q247" s="344">
        <v>12</v>
      </c>
      <c r="R247" s="344" t="s">
        <v>685</v>
      </c>
      <c r="S247" s="345">
        <v>0.19700000000000001</v>
      </c>
      <c r="T247" s="343" t="s">
        <v>2362</v>
      </c>
      <c r="U247" s="343">
        <v>12</v>
      </c>
      <c r="V247" s="342">
        <v>2.024</v>
      </c>
      <c r="W247" s="342">
        <v>1.002</v>
      </c>
      <c r="X247" s="342">
        <v>3.5000000000000003E-2</v>
      </c>
      <c r="Y247" s="342">
        <f t="shared" si="3"/>
        <v>2.0280480000000001</v>
      </c>
      <c r="Z247" s="342" t="s">
        <v>198</v>
      </c>
      <c r="AA247" s="342" t="s">
        <v>170</v>
      </c>
      <c r="AB247" s="342">
        <v>22.5</v>
      </c>
      <c r="AC247" s="342" t="s">
        <v>218</v>
      </c>
      <c r="AD247" s="10"/>
      <c r="AE247" s="346">
        <f>IFERROR(VLOOKUP(E247,ppoz!$A$2:$B$42,2,0),0)</f>
        <v>0</v>
      </c>
      <c r="AJ247" s="72"/>
      <c r="AK247" s="72"/>
      <c r="AL247" s="72"/>
      <c r="AM247" s="72"/>
      <c r="AN247" s="72"/>
      <c r="AO247" s="72"/>
      <c r="AP247" s="73"/>
      <c r="AQ247" s="73"/>
      <c r="AR247" s="73"/>
      <c r="AS247" s="73"/>
      <c r="AT247" s="73"/>
      <c r="AU247" s="73"/>
      <c r="AV247" s="72"/>
      <c r="AW247" s="73"/>
      <c r="AX247" s="73"/>
      <c r="AY247" s="72"/>
      <c r="AZ247" s="72"/>
      <c r="BA247" s="72"/>
      <c r="BB247" s="74"/>
      <c r="BC247" s="74"/>
      <c r="BD247" s="74"/>
      <c r="BE247" s="74"/>
      <c r="BF247" s="74"/>
      <c r="BG247" s="74"/>
      <c r="BH247" s="74"/>
      <c r="BI247" s="74"/>
    </row>
    <row r="248" spans="1:61" x14ac:dyDescent="0.35">
      <c r="A248" s="342" t="s">
        <v>2611</v>
      </c>
      <c r="B248" s="343">
        <v>13.200000000000001</v>
      </c>
      <c r="C248" s="343">
        <v>33</v>
      </c>
      <c r="D248" s="343" t="s">
        <v>2363</v>
      </c>
      <c r="E248" s="343" t="s">
        <v>189</v>
      </c>
      <c r="F248" s="343" t="s">
        <v>186</v>
      </c>
      <c r="G248" s="343">
        <v>12.5</v>
      </c>
      <c r="H248" s="344">
        <v>45900</v>
      </c>
      <c r="I248" s="344">
        <v>47900</v>
      </c>
      <c r="J248" s="344">
        <v>49400</v>
      </c>
      <c r="K248" s="344">
        <v>49600</v>
      </c>
      <c r="L248" s="344">
        <v>3477.272727272727</v>
      </c>
      <c r="M248" s="344">
        <v>3628.7878787878785</v>
      </c>
      <c r="N248" s="344">
        <v>3742.424242424242</v>
      </c>
      <c r="O248" s="344">
        <v>3757.5757575757571</v>
      </c>
      <c r="P248" s="343" t="s">
        <v>40</v>
      </c>
      <c r="Q248" s="344">
        <v>12</v>
      </c>
      <c r="R248" s="344" t="s">
        <v>685</v>
      </c>
      <c r="S248" s="345">
        <v>0.19700000000000001</v>
      </c>
      <c r="T248" s="343" t="s">
        <v>2362</v>
      </c>
      <c r="U248" s="343">
        <v>12</v>
      </c>
      <c r="V248" s="342">
        <v>2.024</v>
      </c>
      <c r="W248" s="342">
        <v>1.002</v>
      </c>
      <c r="X248" s="342">
        <v>3.5000000000000003E-2</v>
      </c>
      <c r="Y248" s="342">
        <f t="shared" si="3"/>
        <v>2.0280480000000001</v>
      </c>
      <c r="Z248" s="342" t="s">
        <v>198</v>
      </c>
      <c r="AA248" s="342" t="s">
        <v>170</v>
      </c>
      <c r="AB248" s="342">
        <v>22.5</v>
      </c>
      <c r="AC248" s="342" t="s">
        <v>218</v>
      </c>
      <c r="AD248" s="10"/>
      <c r="AE248" s="346">
        <f>IFERROR(VLOOKUP(E248,ppoz!$A$2:$B$42,2,0),0)</f>
        <v>0</v>
      </c>
      <c r="AJ248" s="72"/>
      <c r="AK248" s="72"/>
      <c r="AL248" s="72"/>
      <c r="AM248" s="72"/>
      <c r="AN248" s="72"/>
      <c r="AO248" s="72"/>
      <c r="AP248" s="73"/>
      <c r="AQ248" s="73"/>
      <c r="AR248" s="73"/>
      <c r="AS248" s="73"/>
      <c r="AT248" s="73"/>
      <c r="AU248" s="73"/>
      <c r="AV248" s="72"/>
      <c r="AW248" s="73"/>
      <c r="AX248" s="73"/>
      <c r="AY248" s="72"/>
      <c r="AZ248" s="72"/>
      <c r="BA248" s="72"/>
      <c r="BB248" s="74"/>
      <c r="BC248" s="74"/>
      <c r="BD248" s="74"/>
      <c r="BE248" s="74"/>
      <c r="BF248" s="74"/>
      <c r="BG248" s="74"/>
      <c r="BH248" s="74"/>
      <c r="BI248" s="74"/>
    </row>
    <row r="249" spans="1:61" x14ac:dyDescent="0.35">
      <c r="A249" s="342" t="s">
        <v>2612</v>
      </c>
      <c r="B249" s="343">
        <v>13.600000000000001</v>
      </c>
      <c r="C249" s="343">
        <v>34</v>
      </c>
      <c r="D249" s="343" t="s">
        <v>2363</v>
      </c>
      <c r="E249" s="343" t="s">
        <v>189</v>
      </c>
      <c r="F249" s="343" t="s">
        <v>186</v>
      </c>
      <c r="G249" s="343">
        <v>12.5</v>
      </c>
      <c r="H249" s="344">
        <v>46800</v>
      </c>
      <c r="I249" s="344">
        <v>48900</v>
      </c>
      <c r="J249" s="344">
        <v>50200</v>
      </c>
      <c r="K249" s="344">
        <v>50600</v>
      </c>
      <c r="L249" s="344">
        <v>3441.1764705882351</v>
      </c>
      <c r="M249" s="344">
        <v>3595.5882352941171</v>
      </c>
      <c r="N249" s="344">
        <v>3691.1764705882351</v>
      </c>
      <c r="O249" s="344">
        <v>3720.5882352941171</v>
      </c>
      <c r="P249" s="343" t="s">
        <v>40</v>
      </c>
      <c r="Q249" s="344">
        <v>12</v>
      </c>
      <c r="R249" s="344" t="s">
        <v>685</v>
      </c>
      <c r="S249" s="345">
        <v>0.19700000000000001</v>
      </c>
      <c r="T249" s="343" t="s">
        <v>2362</v>
      </c>
      <c r="U249" s="343">
        <v>12</v>
      </c>
      <c r="V249" s="342">
        <v>2.024</v>
      </c>
      <c r="W249" s="342">
        <v>1.002</v>
      </c>
      <c r="X249" s="342">
        <v>3.5000000000000003E-2</v>
      </c>
      <c r="Y249" s="342">
        <f t="shared" si="3"/>
        <v>2.0280480000000001</v>
      </c>
      <c r="Z249" s="342" t="s">
        <v>198</v>
      </c>
      <c r="AA249" s="342" t="s">
        <v>170</v>
      </c>
      <c r="AB249" s="342">
        <v>22.5</v>
      </c>
      <c r="AC249" s="342" t="s">
        <v>218</v>
      </c>
      <c r="AD249" s="10"/>
      <c r="AE249" s="346">
        <f>IFERROR(VLOOKUP(E249,ppoz!$A$2:$B$42,2,0),0)</f>
        <v>0</v>
      </c>
      <c r="AJ249" s="72"/>
      <c r="AK249" s="72"/>
      <c r="AL249" s="72"/>
      <c r="AM249" s="72"/>
      <c r="AN249" s="72"/>
      <c r="AO249" s="72"/>
      <c r="AP249" s="73"/>
      <c r="AQ249" s="73"/>
      <c r="AR249" s="73"/>
      <c r="AS249" s="73"/>
      <c r="AT249" s="73"/>
      <c r="AU249" s="73"/>
      <c r="AV249" s="72"/>
      <c r="AW249" s="73"/>
      <c r="AX249" s="73"/>
      <c r="AY249" s="72"/>
      <c r="AZ249" s="72"/>
      <c r="BA249" s="72"/>
      <c r="BB249" s="74"/>
      <c r="BC249" s="74"/>
      <c r="BD249" s="74"/>
      <c r="BE249" s="74"/>
      <c r="BF249" s="74"/>
      <c r="BG249" s="74"/>
      <c r="BH249" s="74"/>
      <c r="BI249" s="74"/>
    </row>
    <row r="250" spans="1:61" x14ac:dyDescent="0.35">
      <c r="A250" s="342" t="s">
        <v>2613</v>
      </c>
      <c r="B250" s="343">
        <v>14</v>
      </c>
      <c r="C250" s="343">
        <v>35</v>
      </c>
      <c r="D250" s="343" t="s">
        <v>2363</v>
      </c>
      <c r="E250" s="343" t="s">
        <v>189</v>
      </c>
      <c r="F250" s="343" t="s">
        <v>186</v>
      </c>
      <c r="G250" s="343">
        <v>12.5</v>
      </c>
      <c r="H250" s="344">
        <v>47700</v>
      </c>
      <c r="I250" s="344">
        <v>49900</v>
      </c>
      <c r="J250" s="344">
        <v>51200</v>
      </c>
      <c r="K250" s="344">
        <v>52200</v>
      </c>
      <c r="L250" s="344">
        <v>3407.1428571428573</v>
      </c>
      <c r="M250" s="344">
        <v>3564.2857142857142</v>
      </c>
      <c r="N250" s="344">
        <v>3657.1428571428573</v>
      </c>
      <c r="O250" s="344">
        <v>3728.5714285714284</v>
      </c>
      <c r="P250" s="343" t="s">
        <v>40</v>
      </c>
      <c r="Q250" s="344">
        <v>12</v>
      </c>
      <c r="R250" s="344" t="s">
        <v>685</v>
      </c>
      <c r="S250" s="345">
        <v>0.19700000000000001</v>
      </c>
      <c r="T250" s="343" t="s">
        <v>2362</v>
      </c>
      <c r="U250" s="343">
        <v>12</v>
      </c>
      <c r="V250" s="342">
        <v>2.024</v>
      </c>
      <c r="W250" s="342">
        <v>1.002</v>
      </c>
      <c r="X250" s="342">
        <v>3.5000000000000003E-2</v>
      </c>
      <c r="Y250" s="342">
        <f t="shared" si="3"/>
        <v>2.0280480000000001</v>
      </c>
      <c r="Z250" s="342" t="s">
        <v>198</v>
      </c>
      <c r="AA250" s="342" t="s">
        <v>170</v>
      </c>
      <c r="AB250" s="342">
        <v>22.5</v>
      </c>
      <c r="AC250" s="342" t="s">
        <v>218</v>
      </c>
      <c r="AD250" s="10"/>
      <c r="AE250" s="346">
        <f>IFERROR(VLOOKUP(E250,ppoz!$A$2:$B$42,2,0),0)</f>
        <v>0</v>
      </c>
      <c r="AJ250" s="72"/>
      <c r="AK250" s="72"/>
      <c r="AL250" s="72"/>
      <c r="AM250" s="72"/>
      <c r="AN250" s="72"/>
      <c r="AO250" s="72"/>
      <c r="AP250" s="73"/>
      <c r="AQ250" s="73"/>
      <c r="AR250" s="73"/>
      <c r="AS250" s="73"/>
      <c r="AT250" s="73"/>
      <c r="AU250" s="73"/>
      <c r="AV250" s="72"/>
      <c r="AW250" s="73"/>
      <c r="AX250" s="73"/>
      <c r="AY250" s="72"/>
      <c r="AZ250" s="72"/>
      <c r="BA250" s="72"/>
      <c r="BB250" s="74"/>
      <c r="BC250" s="74"/>
      <c r="BD250" s="74"/>
      <c r="BE250" s="74"/>
      <c r="BF250" s="74"/>
      <c r="BG250" s="74"/>
      <c r="BH250" s="74"/>
      <c r="BI250" s="74"/>
    </row>
    <row r="251" spans="1:61" x14ac:dyDescent="0.35">
      <c r="A251" s="342" t="s">
        <v>2614</v>
      </c>
      <c r="B251" s="343">
        <v>14.4</v>
      </c>
      <c r="C251" s="343">
        <v>36</v>
      </c>
      <c r="D251" s="343" t="s">
        <v>2363</v>
      </c>
      <c r="E251" s="343" t="s">
        <v>189</v>
      </c>
      <c r="F251" s="343" t="s">
        <v>186</v>
      </c>
      <c r="G251" s="343">
        <v>12.5</v>
      </c>
      <c r="H251" s="344">
        <v>49000</v>
      </c>
      <c r="I251" s="344">
        <v>51400</v>
      </c>
      <c r="J251" s="344">
        <v>52400</v>
      </c>
      <c r="K251" s="344">
        <v>53700</v>
      </c>
      <c r="L251" s="344">
        <v>3402.7777777777778</v>
      </c>
      <c r="M251" s="344">
        <v>3569.4444444444443</v>
      </c>
      <c r="N251" s="344">
        <v>3638.8888888888887</v>
      </c>
      <c r="O251" s="344">
        <v>3729.1666666666665</v>
      </c>
      <c r="P251" s="343" t="s">
        <v>40</v>
      </c>
      <c r="Q251" s="344">
        <v>12</v>
      </c>
      <c r="R251" s="344" t="s">
        <v>685</v>
      </c>
      <c r="S251" s="345">
        <v>0.19700000000000001</v>
      </c>
      <c r="T251" s="343" t="s">
        <v>2362</v>
      </c>
      <c r="U251" s="343">
        <v>12</v>
      </c>
      <c r="V251" s="342">
        <v>2.024</v>
      </c>
      <c r="W251" s="342">
        <v>1.002</v>
      </c>
      <c r="X251" s="342">
        <v>3.5000000000000003E-2</v>
      </c>
      <c r="Y251" s="342">
        <f t="shared" si="3"/>
        <v>2.0280480000000001</v>
      </c>
      <c r="Z251" s="342" t="s">
        <v>198</v>
      </c>
      <c r="AA251" s="342" t="s">
        <v>170</v>
      </c>
      <c r="AB251" s="342">
        <v>22.5</v>
      </c>
      <c r="AC251" s="342" t="s">
        <v>218</v>
      </c>
      <c r="AD251" s="10"/>
      <c r="AE251" s="346">
        <f>IFERROR(VLOOKUP(E251,ppoz!$A$2:$B$42,2,0),0)</f>
        <v>0</v>
      </c>
      <c r="AJ251" s="72"/>
      <c r="AK251" s="72"/>
      <c r="AL251" s="72"/>
      <c r="AM251" s="72"/>
      <c r="AN251" s="72"/>
      <c r="AO251" s="72"/>
      <c r="AP251" s="73"/>
      <c r="AQ251" s="73"/>
      <c r="AR251" s="73"/>
      <c r="AS251" s="73"/>
      <c r="AT251" s="73"/>
      <c r="AU251" s="73"/>
      <c r="AV251" s="72"/>
      <c r="AW251" s="73"/>
      <c r="AX251" s="73"/>
      <c r="AY251" s="72"/>
      <c r="AZ251" s="72"/>
      <c r="BA251" s="72"/>
      <c r="BB251" s="74"/>
      <c r="BC251" s="74"/>
      <c r="BD251" s="74"/>
      <c r="BE251" s="74"/>
      <c r="BF251" s="74"/>
      <c r="BG251" s="74"/>
      <c r="BH251" s="74"/>
      <c r="BI251" s="74"/>
    </row>
    <row r="252" spans="1:61" x14ac:dyDescent="0.35">
      <c r="A252" s="342" t="s">
        <v>2615</v>
      </c>
      <c r="B252" s="343">
        <v>14.8</v>
      </c>
      <c r="C252" s="343">
        <v>37</v>
      </c>
      <c r="D252" s="343" t="s">
        <v>2363</v>
      </c>
      <c r="E252" s="343" t="s">
        <v>189</v>
      </c>
      <c r="F252" s="343" t="s">
        <v>186</v>
      </c>
      <c r="G252" s="343">
        <v>12.5</v>
      </c>
      <c r="H252" s="344">
        <v>50000</v>
      </c>
      <c r="I252" s="344">
        <v>52400</v>
      </c>
      <c r="J252" s="344">
        <v>54100</v>
      </c>
      <c r="K252" s="344">
        <v>54700</v>
      </c>
      <c r="L252" s="344">
        <v>3378.3783783783783</v>
      </c>
      <c r="M252" s="344">
        <v>3540.5405405405404</v>
      </c>
      <c r="N252" s="344">
        <v>3655.4054054054054</v>
      </c>
      <c r="O252" s="344">
        <v>3695.9459459459458</v>
      </c>
      <c r="P252" s="343" t="s">
        <v>40</v>
      </c>
      <c r="Q252" s="344">
        <v>12</v>
      </c>
      <c r="R252" s="344" t="s">
        <v>685</v>
      </c>
      <c r="S252" s="345">
        <v>0.19700000000000001</v>
      </c>
      <c r="T252" s="343" t="s">
        <v>2362</v>
      </c>
      <c r="U252" s="343">
        <v>12</v>
      </c>
      <c r="V252" s="342">
        <v>2.024</v>
      </c>
      <c r="W252" s="342">
        <v>1.002</v>
      </c>
      <c r="X252" s="342">
        <v>3.5000000000000003E-2</v>
      </c>
      <c r="Y252" s="342">
        <f t="shared" si="3"/>
        <v>2.0280480000000001</v>
      </c>
      <c r="Z252" s="342" t="s">
        <v>198</v>
      </c>
      <c r="AA252" s="342" t="s">
        <v>170</v>
      </c>
      <c r="AB252" s="342">
        <v>22.5</v>
      </c>
      <c r="AC252" s="342" t="s">
        <v>218</v>
      </c>
      <c r="AD252" s="10"/>
      <c r="AE252" s="346">
        <f>IFERROR(VLOOKUP(E252,ppoz!$A$2:$B$42,2,0),0)</f>
        <v>0</v>
      </c>
      <c r="AJ252" s="72"/>
      <c r="AK252" s="72"/>
      <c r="AL252" s="72"/>
      <c r="AM252" s="72"/>
      <c r="AN252" s="72"/>
      <c r="AO252" s="72"/>
      <c r="AP252" s="73"/>
      <c r="AQ252" s="73"/>
      <c r="AR252" s="73"/>
      <c r="AS252" s="73"/>
      <c r="AT252" s="73"/>
      <c r="AU252" s="73"/>
      <c r="AV252" s="72"/>
      <c r="AW252" s="73"/>
      <c r="AX252" s="73"/>
      <c r="AY252" s="72"/>
      <c r="AZ252" s="72"/>
      <c r="BA252" s="72"/>
      <c r="BB252" s="74"/>
      <c r="BC252" s="74"/>
      <c r="BD252" s="74"/>
      <c r="BE252" s="74"/>
      <c r="BF252" s="74"/>
      <c r="BG252" s="74"/>
      <c r="BH252" s="74"/>
      <c r="BI252" s="74"/>
    </row>
    <row r="253" spans="1:61" x14ac:dyDescent="0.35">
      <c r="A253" s="342" t="s">
        <v>2616</v>
      </c>
      <c r="B253" s="343">
        <v>15.200000000000001</v>
      </c>
      <c r="C253" s="343">
        <v>38</v>
      </c>
      <c r="D253" s="343" t="s">
        <v>2363</v>
      </c>
      <c r="E253" s="343" t="s">
        <v>20</v>
      </c>
      <c r="F253" s="343" t="s">
        <v>186</v>
      </c>
      <c r="G253" s="343">
        <v>15</v>
      </c>
      <c r="H253" s="344">
        <v>50700</v>
      </c>
      <c r="I253" s="344">
        <v>53200</v>
      </c>
      <c r="J253" s="344">
        <v>54800</v>
      </c>
      <c r="K253" s="344">
        <v>55500</v>
      </c>
      <c r="L253" s="344">
        <v>3335.5263157894733</v>
      </c>
      <c r="M253" s="344">
        <v>3499.9999999999995</v>
      </c>
      <c r="N253" s="344">
        <v>3605.2631578947367</v>
      </c>
      <c r="O253" s="344">
        <v>3651.3157894736842</v>
      </c>
      <c r="P253" s="343" t="s">
        <v>40</v>
      </c>
      <c r="Q253" s="344">
        <v>12</v>
      </c>
      <c r="R253" s="344" t="s">
        <v>685</v>
      </c>
      <c r="S253" s="345">
        <v>0.19700000000000001</v>
      </c>
      <c r="T253" s="343" t="s">
        <v>2362</v>
      </c>
      <c r="U253" s="343">
        <v>12</v>
      </c>
      <c r="V253" s="342">
        <v>2.024</v>
      </c>
      <c r="W253" s="342">
        <v>1.002</v>
      </c>
      <c r="X253" s="342">
        <v>3.5000000000000003E-2</v>
      </c>
      <c r="Y253" s="342">
        <f t="shared" si="3"/>
        <v>2.0280480000000001</v>
      </c>
      <c r="Z253" s="342" t="s">
        <v>198</v>
      </c>
      <c r="AA253" s="342" t="s">
        <v>170</v>
      </c>
      <c r="AB253" s="342">
        <v>22.5</v>
      </c>
      <c r="AC253" s="342" t="s">
        <v>218</v>
      </c>
      <c r="AD253" s="10"/>
      <c r="AE253" s="346">
        <f>IFERROR(VLOOKUP(E253,ppoz!$A$2:$B$42,2,0),0)</f>
        <v>0</v>
      </c>
      <c r="AJ253" s="72"/>
      <c r="AK253" s="72"/>
      <c r="AL253" s="72"/>
      <c r="AM253" s="72"/>
      <c r="AN253" s="72"/>
      <c r="AO253" s="72"/>
      <c r="AP253" s="73"/>
      <c r="AQ253" s="73"/>
      <c r="AR253" s="73"/>
      <c r="AS253" s="73"/>
      <c r="AT253" s="73"/>
      <c r="AU253" s="73"/>
      <c r="AV253" s="72"/>
      <c r="AW253" s="73"/>
      <c r="AX253" s="73"/>
      <c r="AY253" s="72"/>
      <c r="AZ253" s="72"/>
      <c r="BA253" s="72"/>
      <c r="BB253" s="74"/>
      <c r="BC253" s="74"/>
      <c r="BD253" s="74"/>
      <c r="BE253" s="74"/>
      <c r="BF253" s="74"/>
      <c r="BG253" s="74"/>
      <c r="BH253" s="74"/>
      <c r="BI253" s="74"/>
    </row>
    <row r="254" spans="1:61" x14ac:dyDescent="0.35">
      <c r="A254" s="342" t="s">
        <v>2617</v>
      </c>
      <c r="B254" s="343">
        <v>15.600000000000001</v>
      </c>
      <c r="C254" s="343">
        <v>39</v>
      </c>
      <c r="D254" s="343" t="s">
        <v>2363</v>
      </c>
      <c r="E254" s="343" t="s">
        <v>20</v>
      </c>
      <c r="F254" s="343" t="s">
        <v>186</v>
      </c>
      <c r="G254" s="343">
        <v>15</v>
      </c>
      <c r="H254" s="344">
        <v>51700</v>
      </c>
      <c r="I254" s="344">
        <v>54200</v>
      </c>
      <c r="J254" s="344">
        <v>55600</v>
      </c>
      <c r="K254" s="344">
        <v>56500</v>
      </c>
      <c r="L254" s="344">
        <v>3314.102564102564</v>
      </c>
      <c r="M254" s="344">
        <v>3474.3589743589741</v>
      </c>
      <c r="N254" s="344">
        <v>3564.102564102564</v>
      </c>
      <c r="O254" s="344">
        <v>3621.7948717948716</v>
      </c>
      <c r="P254" s="343" t="s">
        <v>40</v>
      </c>
      <c r="Q254" s="344">
        <v>12</v>
      </c>
      <c r="R254" s="344" t="s">
        <v>685</v>
      </c>
      <c r="S254" s="345">
        <v>0.19700000000000001</v>
      </c>
      <c r="T254" s="343" t="s">
        <v>2362</v>
      </c>
      <c r="U254" s="343">
        <v>12</v>
      </c>
      <c r="V254" s="342">
        <v>2.024</v>
      </c>
      <c r="W254" s="342">
        <v>1.002</v>
      </c>
      <c r="X254" s="342">
        <v>3.5000000000000003E-2</v>
      </c>
      <c r="Y254" s="342">
        <f t="shared" si="3"/>
        <v>2.0280480000000001</v>
      </c>
      <c r="Z254" s="342" t="s">
        <v>198</v>
      </c>
      <c r="AA254" s="342" t="s">
        <v>170</v>
      </c>
      <c r="AB254" s="342">
        <v>22.5</v>
      </c>
      <c r="AC254" s="342" t="s">
        <v>218</v>
      </c>
      <c r="AD254" s="10"/>
      <c r="AE254" s="346">
        <f>IFERROR(VLOOKUP(E254,ppoz!$A$2:$B$42,2,0),0)</f>
        <v>0</v>
      </c>
      <c r="AJ254" s="72"/>
      <c r="AK254" s="72"/>
      <c r="AL254" s="72"/>
      <c r="AM254" s="72"/>
      <c r="AN254" s="72"/>
      <c r="AO254" s="72"/>
      <c r="AP254" s="73"/>
      <c r="AQ254" s="73"/>
      <c r="AR254" s="73"/>
      <c r="AS254" s="73"/>
      <c r="AT254" s="73"/>
      <c r="AU254" s="73"/>
      <c r="AV254" s="72"/>
      <c r="AW254" s="73"/>
      <c r="AX254" s="73"/>
      <c r="AY254" s="72"/>
      <c r="AZ254" s="72"/>
      <c r="BA254" s="72"/>
      <c r="BB254" s="74"/>
      <c r="BC254" s="74"/>
      <c r="BD254" s="74"/>
      <c r="BE254" s="74"/>
      <c r="BF254" s="74"/>
      <c r="BG254" s="74"/>
      <c r="BH254" s="74"/>
      <c r="BI254" s="74"/>
    </row>
    <row r="255" spans="1:61" x14ac:dyDescent="0.35">
      <c r="A255" s="342" t="s">
        <v>2618</v>
      </c>
      <c r="B255" s="343">
        <v>16</v>
      </c>
      <c r="C255" s="343">
        <v>40</v>
      </c>
      <c r="D255" s="343" t="s">
        <v>2363</v>
      </c>
      <c r="E255" s="343" t="s">
        <v>20</v>
      </c>
      <c r="F255" s="343" t="s">
        <v>186</v>
      </c>
      <c r="G255" s="343">
        <v>15</v>
      </c>
      <c r="H255" s="344">
        <v>52500</v>
      </c>
      <c r="I255" s="344">
        <v>55000</v>
      </c>
      <c r="J255" s="344">
        <v>56400</v>
      </c>
      <c r="K255" s="344">
        <v>57300</v>
      </c>
      <c r="L255" s="344">
        <v>3281.25</v>
      </c>
      <c r="M255" s="344">
        <v>3437.5</v>
      </c>
      <c r="N255" s="344">
        <v>3525</v>
      </c>
      <c r="O255" s="344">
        <v>3581.25</v>
      </c>
      <c r="P255" s="343" t="s">
        <v>40</v>
      </c>
      <c r="Q255" s="344">
        <v>12</v>
      </c>
      <c r="R255" s="344" t="s">
        <v>685</v>
      </c>
      <c r="S255" s="345">
        <v>0.19700000000000001</v>
      </c>
      <c r="T255" s="343" t="s">
        <v>2362</v>
      </c>
      <c r="U255" s="343">
        <v>12</v>
      </c>
      <c r="V255" s="342">
        <v>2.024</v>
      </c>
      <c r="W255" s="342">
        <v>1.002</v>
      </c>
      <c r="X255" s="342">
        <v>3.5000000000000003E-2</v>
      </c>
      <c r="Y255" s="342">
        <f t="shared" si="3"/>
        <v>2.0280480000000001</v>
      </c>
      <c r="Z255" s="342" t="s">
        <v>198</v>
      </c>
      <c r="AA255" s="342" t="s">
        <v>170</v>
      </c>
      <c r="AB255" s="342">
        <v>22.5</v>
      </c>
      <c r="AC255" s="342" t="s">
        <v>218</v>
      </c>
      <c r="AD255" s="10"/>
      <c r="AE255" s="346">
        <f>IFERROR(VLOOKUP(E255,ppoz!$A$2:$B$42,2,0),0)</f>
        <v>0</v>
      </c>
      <c r="AJ255" s="72"/>
      <c r="AK255" s="72"/>
      <c r="AL255" s="72"/>
      <c r="AM255" s="72"/>
      <c r="AN255" s="72"/>
      <c r="AO255" s="72"/>
      <c r="AP255" s="73"/>
      <c r="AQ255" s="73"/>
      <c r="AR255" s="73"/>
      <c r="AS255" s="73"/>
      <c r="AT255" s="73"/>
      <c r="AU255" s="73"/>
      <c r="AV255" s="72"/>
      <c r="AW255" s="73"/>
      <c r="AX255" s="73"/>
      <c r="AY255" s="72"/>
      <c r="AZ255" s="72"/>
      <c r="BA255" s="72"/>
      <c r="BB255" s="74"/>
      <c r="BC255" s="74"/>
      <c r="BD255" s="74"/>
      <c r="BE255" s="74"/>
      <c r="BF255" s="74"/>
      <c r="BG255" s="74"/>
      <c r="BH255" s="74"/>
      <c r="BI255" s="74"/>
    </row>
    <row r="256" spans="1:61" x14ac:dyDescent="0.35">
      <c r="A256" s="342" t="s">
        <v>2619</v>
      </c>
      <c r="B256" s="343">
        <v>16.400000000000002</v>
      </c>
      <c r="C256" s="343">
        <v>41</v>
      </c>
      <c r="D256" s="343" t="s">
        <v>2363</v>
      </c>
      <c r="E256" s="343" t="s">
        <v>20</v>
      </c>
      <c r="F256" s="343" t="s">
        <v>186</v>
      </c>
      <c r="G256" s="343">
        <v>15</v>
      </c>
      <c r="H256" s="344">
        <v>53800</v>
      </c>
      <c r="I256" s="344">
        <v>56300</v>
      </c>
      <c r="J256" s="344">
        <v>57700</v>
      </c>
      <c r="K256" s="344">
        <v>58600</v>
      </c>
      <c r="L256" s="344">
        <v>3280.4878048780483</v>
      </c>
      <c r="M256" s="344">
        <v>3432.9268292682923</v>
      </c>
      <c r="N256" s="344">
        <v>3518.292682926829</v>
      </c>
      <c r="O256" s="344">
        <v>3573.1707317073165</v>
      </c>
      <c r="P256" s="343" t="s">
        <v>40</v>
      </c>
      <c r="Q256" s="344">
        <v>12</v>
      </c>
      <c r="R256" s="344" t="s">
        <v>685</v>
      </c>
      <c r="S256" s="345">
        <v>0.19700000000000001</v>
      </c>
      <c r="T256" s="343" t="s">
        <v>2362</v>
      </c>
      <c r="U256" s="343">
        <v>12</v>
      </c>
      <c r="V256" s="342">
        <v>2.024</v>
      </c>
      <c r="W256" s="342">
        <v>1.002</v>
      </c>
      <c r="X256" s="342">
        <v>3.5000000000000003E-2</v>
      </c>
      <c r="Y256" s="342">
        <f t="shared" si="3"/>
        <v>2.0280480000000001</v>
      </c>
      <c r="Z256" s="342" t="s">
        <v>198</v>
      </c>
      <c r="AA256" s="342" t="s">
        <v>170</v>
      </c>
      <c r="AB256" s="342">
        <v>22.5</v>
      </c>
      <c r="AC256" s="342" t="s">
        <v>218</v>
      </c>
      <c r="AD256" s="10"/>
      <c r="AE256" s="346">
        <f>IFERROR(VLOOKUP(E256,ppoz!$A$2:$B$42,2,0),0)</f>
        <v>0</v>
      </c>
      <c r="AJ256" s="72"/>
      <c r="AK256" s="72"/>
      <c r="AL256" s="72"/>
      <c r="AM256" s="72"/>
      <c r="AN256" s="72"/>
      <c r="AO256" s="72"/>
      <c r="AP256" s="73"/>
      <c r="AQ256" s="73"/>
      <c r="AR256" s="73"/>
      <c r="AS256" s="73"/>
      <c r="AT256" s="73"/>
      <c r="AU256" s="73"/>
      <c r="AV256" s="72"/>
      <c r="AW256" s="73"/>
      <c r="AX256" s="73"/>
      <c r="AY256" s="72"/>
      <c r="AZ256" s="72"/>
      <c r="BA256" s="72"/>
      <c r="BB256" s="74"/>
      <c r="BC256" s="74"/>
      <c r="BD256" s="74"/>
      <c r="BE256" s="74"/>
      <c r="BF256" s="74"/>
      <c r="BG256" s="74"/>
      <c r="BH256" s="74"/>
      <c r="BI256" s="74"/>
    </row>
    <row r="257" spans="1:61" x14ac:dyDescent="0.35">
      <c r="A257" s="342" t="s">
        <v>2620</v>
      </c>
      <c r="B257" s="343">
        <v>16.8</v>
      </c>
      <c r="C257" s="343">
        <v>42</v>
      </c>
      <c r="D257" s="343" t="s">
        <v>2363</v>
      </c>
      <c r="E257" s="343" t="s">
        <v>20</v>
      </c>
      <c r="F257" s="343" t="s">
        <v>186</v>
      </c>
      <c r="G257" s="343">
        <v>15</v>
      </c>
      <c r="H257" s="344">
        <v>54600</v>
      </c>
      <c r="I257" s="344">
        <v>57000</v>
      </c>
      <c r="J257" s="344">
        <v>59000</v>
      </c>
      <c r="K257" s="344">
        <v>59300</v>
      </c>
      <c r="L257" s="344">
        <v>3250</v>
      </c>
      <c r="M257" s="344">
        <v>3392.8571428571427</v>
      </c>
      <c r="N257" s="344">
        <v>3511.9047619047619</v>
      </c>
      <c r="O257" s="344">
        <v>3529.7619047619046</v>
      </c>
      <c r="P257" s="343" t="s">
        <v>40</v>
      </c>
      <c r="Q257" s="344">
        <v>12</v>
      </c>
      <c r="R257" s="344" t="s">
        <v>685</v>
      </c>
      <c r="S257" s="345">
        <v>0.19700000000000001</v>
      </c>
      <c r="T257" s="343" t="s">
        <v>2362</v>
      </c>
      <c r="U257" s="343">
        <v>12</v>
      </c>
      <c r="V257" s="342">
        <v>2.024</v>
      </c>
      <c r="W257" s="342">
        <v>1.002</v>
      </c>
      <c r="X257" s="342">
        <v>3.5000000000000003E-2</v>
      </c>
      <c r="Y257" s="342">
        <f t="shared" si="3"/>
        <v>2.0280480000000001</v>
      </c>
      <c r="Z257" s="342" t="s">
        <v>198</v>
      </c>
      <c r="AA257" s="342" t="s">
        <v>170</v>
      </c>
      <c r="AB257" s="342">
        <v>22.5</v>
      </c>
      <c r="AC257" s="342" t="s">
        <v>218</v>
      </c>
      <c r="AD257" s="10"/>
      <c r="AE257" s="346">
        <f>IFERROR(VLOOKUP(E257,ppoz!$A$2:$B$42,2,0),0)</f>
        <v>0</v>
      </c>
      <c r="AJ257" s="72"/>
      <c r="AK257" s="72"/>
      <c r="AL257" s="72"/>
      <c r="AM257" s="72"/>
      <c r="AN257" s="72"/>
      <c r="AO257" s="72"/>
      <c r="AP257" s="73"/>
      <c r="AQ257" s="73"/>
      <c r="AR257" s="73"/>
      <c r="AS257" s="73"/>
      <c r="AT257" s="73"/>
      <c r="AU257" s="73"/>
      <c r="AV257" s="72"/>
      <c r="AW257" s="73"/>
      <c r="AX257" s="73"/>
      <c r="AY257" s="72"/>
      <c r="AZ257" s="72"/>
      <c r="BA257" s="72"/>
      <c r="BB257" s="74"/>
      <c r="BC257" s="74"/>
      <c r="BD257" s="74"/>
      <c r="BE257" s="74"/>
      <c r="BF257" s="74"/>
      <c r="BG257" s="74"/>
      <c r="BH257" s="74"/>
      <c r="BI257" s="74"/>
    </row>
    <row r="258" spans="1:61" x14ac:dyDescent="0.35">
      <c r="A258" s="342" t="s">
        <v>2621</v>
      </c>
      <c r="B258" s="343">
        <v>17.2</v>
      </c>
      <c r="C258" s="343">
        <v>43</v>
      </c>
      <c r="D258" s="343" t="s">
        <v>2363</v>
      </c>
      <c r="E258" s="343" t="s">
        <v>190</v>
      </c>
      <c r="F258" s="343" t="s">
        <v>186</v>
      </c>
      <c r="G258" s="343">
        <v>17</v>
      </c>
      <c r="H258" s="344">
        <v>56100</v>
      </c>
      <c r="I258" s="344">
        <v>59000</v>
      </c>
      <c r="J258" s="344">
        <v>61300</v>
      </c>
      <c r="K258" s="344">
        <v>61300</v>
      </c>
      <c r="L258" s="344">
        <v>3261.6279069767443</v>
      </c>
      <c r="M258" s="344">
        <v>3430.2325581395348</v>
      </c>
      <c r="N258" s="344">
        <v>3563.953488372093</v>
      </c>
      <c r="O258" s="344">
        <v>3563.953488372093</v>
      </c>
      <c r="P258" s="343" t="s">
        <v>40</v>
      </c>
      <c r="Q258" s="344">
        <v>12</v>
      </c>
      <c r="R258" s="344" t="s">
        <v>685</v>
      </c>
      <c r="S258" s="345">
        <v>0.19700000000000001</v>
      </c>
      <c r="T258" s="343" t="s">
        <v>2362</v>
      </c>
      <c r="U258" s="343">
        <v>12</v>
      </c>
      <c r="V258" s="342">
        <v>2.024</v>
      </c>
      <c r="W258" s="342">
        <v>1.002</v>
      </c>
      <c r="X258" s="342">
        <v>3.5000000000000003E-2</v>
      </c>
      <c r="Y258" s="342">
        <f t="shared" si="3"/>
        <v>2.0280480000000001</v>
      </c>
      <c r="Z258" s="342" t="s">
        <v>198</v>
      </c>
      <c r="AA258" s="342" t="s">
        <v>170</v>
      </c>
      <c r="AB258" s="342">
        <v>22.5</v>
      </c>
      <c r="AC258" s="342" t="s">
        <v>218</v>
      </c>
      <c r="AD258" s="10"/>
      <c r="AE258" s="346">
        <f>IFERROR(VLOOKUP(E258,ppoz!$A$2:$B$42,2,0),0)</f>
        <v>0</v>
      </c>
      <c r="AJ258" s="72"/>
      <c r="AK258" s="72"/>
      <c r="AL258" s="72"/>
      <c r="AM258" s="72"/>
      <c r="AN258" s="72"/>
      <c r="AO258" s="72"/>
      <c r="AP258" s="73"/>
      <c r="AQ258" s="73"/>
      <c r="AR258" s="73"/>
      <c r="AS258" s="73"/>
      <c r="AT258" s="73"/>
      <c r="AU258" s="73"/>
      <c r="AV258" s="72"/>
      <c r="AW258" s="73"/>
      <c r="AX258" s="73"/>
      <c r="AY258" s="72"/>
      <c r="AZ258" s="72"/>
      <c r="BA258" s="72"/>
      <c r="BB258" s="74"/>
      <c r="BC258" s="74"/>
      <c r="BD258" s="74"/>
      <c r="BE258" s="74"/>
      <c r="BF258" s="74"/>
      <c r="BG258" s="74"/>
      <c r="BH258" s="74"/>
      <c r="BI258" s="74"/>
    </row>
    <row r="259" spans="1:61" x14ac:dyDescent="0.35">
      <c r="A259" s="342" t="s">
        <v>2622</v>
      </c>
      <c r="B259" s="343">
        <v>17.600000000000001</v>
      </c>
      <c r="C259" s="343">
        <v>44</v>
      </c>
      <c r="D259" s="343" t="s">
        <v>2363</v>
      </c>
      <c r="E259" s="343" t="s">
        <v>190</v>
      </c>
      <c r="F259" s="343" t="s">
        <v>186</v>
      </c>
      <c r="G259" s="343">
        <v>17</v>
      </c>
      <c r="H259" s="344">
        <v>57000</v>
      </c>
      <c r="I259" s="344">
        <v>59900</v>
      </c>
      <c r="J259" s="344">
        <v>62500</v>
      </c>
      <c r="K259" s="344">
        <v>62200</v>
      </c>
      <c r="L259" s="344">
        <v>3238.6363636363635</v>
      </c>
      <c r="M259" s="344">
        <v>3403.4090909090905</v>
      </c>
      <c r="N259" s="344">
        <v>3551.1363636363635</v>
      </c>
      <c r="O259" s="344">
        <v>3534.090909090909</v>
      </c>
      <c r="P259" s="343" t="s">
        <v>40</v>
      </c>
      <c r="Q259" s="344">
        <v>12</v>
      </c>
      <c r="R259" s="344" t="s">
        <v>685</v>
      </c>
      <c r="S259" s="345">
        <v>0.19700000000000001</v>
      </c>
      <c r="T259" s="343" t="s">
        <v>2362</v>
      </c>
      <c r="U259" s="343">
        <v>12</v>
      </c>
      <c r="V259" s="342">
        <v>2.024</v>
      </c>
      <c r="W259" s="342">
        <v>1.002</v>
      </c>
      <c r="X259" s="342">
        <v>3.5000000000000003E-2</v>
      </c>
      <c r="Y259" s="342">
        <f t="shared" ref="Y259:Y322" si="4">V259*W259</f>
        <v>2.0280480000000001</v>
      </c>
      <c r="Z259" s="342" t="s">
        <v>198</v>
      </c>
      <c r="AA259" s="342" t="s">
        <v>170</v>
      </c>
      <c r="AB259" s="342">
        <v>22.5</v>
      </c>
      <c r="AC259" s="342" t="s">
        <v>218</v>
      </c>
      <c r="AD259" s="10"/>
      <c r="AE259" s="346">
        <f>IFERROR(VLOOKUP(E259,ppoz!$A$2:$B$42,2,0),0)</f>
        <v>0</v>
      </c>
      <c r="AJ259" s="72"/>
      <c r="AK259" s="72"/>
      <c r="AL259" s="72"/>
      <c r="AM259" s="72"/>
      <c r="AN259" s="72"/>
      <c r="AO259" s="72"/>
      <c r="AP259" s="73"/>
      <c r="AQ259" s="73"/>
      <c r="AR259" s="73"/>
      <c r="AS259" s="73"/>
      <c r="AT259" s="73"/>
      <c r="AU259" s="73"/>
      <c r="AV259" s="72"/>
      <c r="AW259" s="73"/>
      <c r="AX259" s="73"/>
      <c r="AY259" s="72"/>
      <c r="AZ259" s="72"/>
      <c r="BA259" s="72"/>
      <c r="BB259" s="74"/>
      <c r="BC259" s="74"/>
      <c r="BD259" s="74"/>
      <c r="BE259" s="74"/>
      <c r="BF259" s="74"/>
      <c r="BG259" s="74"/>
      <c r="BH259" s="74"/>
      <c r="BI259" s="74"/>
    </row>
    <row r="260" spans="1:61" x14ac:dyDescent="0.35">
      <c r="A260" s="342" t="s">
        <v>2623</v>
      </c>
      <c r="B260" s="343">
        <v>18</v>
      </c>
      <c r="C260" s="343">
        <v>45</v>
      </c>
      <c r="D260" s="343" t="s">
        <v>2363</v>
      </c>
      <c r="E260" s="343" t="s">
        <v>190</v>
      </c>
      <c r="F260" s="343" t="s">
        <v>186</v>
      </c>
      <c r="G260" s="343">
        <v>17</v>
      </c>
      <c r="H260" s="344">
        <v>57900</v>
      </c>
      <c r="I260" s="344">
        <v>60800</v>
      </c>
      <c r="J260" s="344">
        <v>63300</v>
      </c>
      <c r="K260" s="344">
        <v>63700</v>
      </c>
      <c r="L260" s="344">
        <v>3216.6666666666665</v>
      </c>
      <c r="M260" s="344">
        <v>3377.7777777777778</v>
      </c>
      <c r="N260" s="344">
        <v>3516.6666666666665</v>
      </c>
      <c r="O260" s="344">
        <v>3538.8888888888887</v>
      </c>
      <c r="P260" s="343" t="s">
        <v>40</v>
      </c>
      <c r="Q260" s="344">
        <v>12</v>
      </c>
      <c r="R260" s="344" t="s">
        <v>685</v>
      </c>
      <c r="S260" s="345">
        <v>0.19700000000000001</v>
      </c>
      <c r="T260" s="343" t="s">
        <v>2362</v>
      </c>
      <c r="U260" s="343">
        <v>12</v>
      </c>
      <c r="V260" s="342">
        <v>2.024</v>
      </c>
      <c r="W260" s="342">
        <v>1.002</v>
      </c>
      <c r="X260" s="342">
        <v>3.5000000000000003E-2</v>
      </c>
      <c r="Y260" s="342">
        <f t="shared" si="4"/>
        <v>2.0280480000000001</v>
      </c>
      <c r="Z260" s="342" t="s">
        <v>198</v>
      </c>
      <c r="AA260" s="342" t="s">
        <v>170</v>
      </c>
      <c r="AB260" s="342">
        <v>22.5</v>
      </c>
      <c r="AC260" s="342" t="s">
        <v>218</v>
      </c>
      <c r="AD260" s="10"/>
      <c r="AE260" s="346">
        <f>IFERROR(VLOOKUP(E260,ppoz!$A$2:$B$42,2,0),0)</f>
        <v>0</v>
      </c>
      <c r="AJ260" s="72"/>
      <c r="AK260" s="72"/>
      <c r="AL260" s="72"/>
      <c r="AM260" s="72"/>
      <c r="AN260" s="72"/>
      <c r="AO260" s="72"/>
      <c r="AP260" s="73"/>
      <c r="AQ260" s="73"/>
      <c r="AR260" s="73"/>
      <c r="AS260" s="73"/>
      <c r="AT260" s="73"/>
      <c r="AU260" s="73"/>
      <c r="AV260" s="72"/>
      <c r="AW260" s="73"/>
      <c r="AX260" s="73"/>
      <c r="AY260" s="72"/>
      <c r="AZ260" s="72"/>
      <c r="BA260" s="72"/>
      <c r="BB260" s="74"/>
      <c r="BC260" s="74"/>
      <c r="BD260" s="74"/>
      <c r="BE260" s="74"/>
      <c r="BF260" s="74"/>
      <c r="BG260" s="74"/>
      <c r="BH260" s="74"/>
      <c r="BI260" s="74"/>
    </row>
    <row r="261" spans="1:61" x14ac:dyDescent="0.35">
      <c r="A261" s="342" t="s">
        <v>2624</v>
      </c>
      <c r="B261" s="343">
        <v>18.400000000000002</v>
      </c>
      <c r="C261" s="343">
        <v>46</v>
      </c>
      <c r="D261" s="343" t="s">
        <v>2363</v>
      </c>
      <c r="E261" s="343" t="s">
        <v>190</v>
      </c>
      <c r="F261" s="343" t="s">
        <v>186</v>
      </c>
      <c r="G261" s="343">
        <v>17</v>
      </c>
      <c r="H261" s="344">
        <v>59300</v>
      </c>
      <c r="I261" s="344">
        <v>62000</v>
      </c>
      <c r="J261" s="344">
        <v>64500</v>
      </c>
      <c r="K261" s="344">
        <v>64900</v>
      </c>
      <c r="L261" s="344">
        <v>3222.8260869565215</v>
      </c>
      <c r="M261" s="344">
        <v>3369.565217391304</v>
      </c>
      <c r="N261" s="344">
        <v>3505.4347826086951</v>
      </c>
      <c r="O261" s="344">
        <v>3527.173913043478</v>
      </c>
      <c r="P261" s="343" t="s">
        <v>40</v>
      </c>
      <c r="Q261" s="344">
        <v>12</v>
      </c>
      <c r="R261" s="344" t="s">
        <v>685</v>
      </c>
      <c r="S261" s="345">
        <v>0.19700000000000001</v>
      </c>
      <c r="T261" s="343" t="s">
        <v>2362</v>
      </c>
      <c r="U261" s="343">
        <v>12</v>
      </c>
      <c r="V261" s="342">
        <v>2.024</v>
      </c>
      <c r="W261" s="342">
        <v>1.002</v>
      </c>
      <c r="X261" s="342">
        <v>3.5000000000000003E-2</v>
      </c>
      <c r="Y261" s="342">
        <f t="shared" si="4"/>
        <v>2.0280480000000001</v>
      </c>
      <c r="Z261" s="342" t="s">
        <v>198</v>
      </c>
      <c r="AA261" s="342" t="s">
        <v>170</v>
      </c>
      <c r="AB261" s="342">
        <v>22.5</v>
      </c>
      <c r="AC261" s="342" t="s">
        <v>218</v>
      </c>
      <c r="AD261" s="10"/>
      <c r="AE261" s="346">
        <f>IFERROR(VLOOKUP(E261,ppoz!$A$2:$B$42,2,0),0)</f>
        <v>0</v>
      </c>
      <c r="AJ261" s="72"/>
      <c r="AK261" s="72"/>
      <c r="AL261" s="72"/>
      <c r="AM261" s="72"/>
      <c r="AN261" s="72"/>
      <c r="AO261" s="72"/>
      <c r="AP261" s="73"/>
      <c r="AQ261" s="73"/>
      <c r="AR261" s="73"/>
      <c r="AS261" s="73"/>
      <c r="AT261" s="73"/>
      <c r="AU261" s="73"/>
      <c r="AV261" s="72"/>
      <c r="AW261" s="73"/>
      <c r="AX261" s="73"/>
      <c r="AY261" s="72"/>
      <c r="AZ261" s="72"/>
      <c r="BA261" s="72"/>
      <c r="BB261" s="74"/>
      <c r="BC261" s="74"/>
      <c r="BD261" s="74"/>
      <c r="BE261" s="74"/>
      <c r="BF261" s="74"/>
      <c r="BG261" s="74"/>
      <c r="BH261" s="74"/>
      <c r="BI261" s="74"/>
    </row>
    <row r="262" spans="1:61" x14ac:dyDescent="0.35">
      <c r="A262" s="342" t="s">
        <v>2625</v>
      </c>
      <c r="B262" s="343">
        <v>18.8</v>
      </c>
      <c r="C262" s="343">
        <v>47</v>
      </c>
      <c r="D262" s="343" t="s">
        <v>2363</v>
      </c>
      <c r="E262" s="343" t="s">
        <v>190</v>
      </c>
      <c r="F262" s="343" t="s">
        <v>186</v>
      </c>
      <c r="G262" s="343">
        <v>17</v>
      </c>
      <c r="H262" s="344">
        <v>61100</v>
      </c>
      <c r="I262" s="344">
        <v>63700</v>
      </c>
      <c r="J262" s="344">
        <v>66800</v>
      </c>
      <c r="K262" s="344">
        <v>66600</v>
      </c>
      <c r="L262" s="344">
        <v>3250</v>
      </c>
      <c r="M262" s="344">
        <v>3388.2978723404253</v>
      </c>
      <c r="N262" s="344">
        <v>3553.1914893617018</v>
      </c>
      <c r="O262" s="344">
        <v>3542.5531914893618</v>
      </c>
      <c r="P262" s="343" t="s">
        <v>40</v>
      </c>
      <c r="Q262" s="344">
        <v>12</v>
      </c>
      <c r="R262" s="344" t="s">
        <v>685</v>
      </c>
      <c r="S262" s="345">
        <v>0.19700000000000001</v>
      </c>
      <c r="T262" s="343" t="s">
        <v>2362</v>
      </c>
      <c r="U262" s="343">
        <v>12</v>
      </c>
      <c r="V262" s="342">
        <v>2.024</v>
      </c>
      <c r="W262" s="342">
        <v>1.002</v>
      </c>
      <c r="X262" s="342">
        <v>3.5000000000000003E-2</v>
      </c>
      <c r="Y262" s="342">
        <f t="shared" si="4"/>
        <v>2.0280480000000001</v>
      </c>
      <c r="Z262" s="342" t="s">
        <v>198</v>
      </c>
      <c r="AA262" s="342" t="s">
        <v>170</v>
      </c>
      <c r="AB262" s="342">
        <v>22.5</v>
      </c>
      <c r="AC262" s="342" t="s">
        <v>218</v>
      </c>
      <c r="AD262" s="10"/>
      <c r="AE262" s="346">
        <f>IFERROR(VLOOKUP(E262,ppoz!$A$2:$B$42,2,0),0)</f>
        <v>0</v>
      </c>
      <c r="AJ262" s="72"/>
      <c r="AK262" s="72"/>
      <c r="AL262" s="72"/>
      <c r="AM262" s="72"/>
      <c r="AN262" s="72"/>
      <c r="AO262" s="72"/>
      <c r="AP262" s="73"/>
      <c r="AQ262" s="73"/>
      <c r="AR262" s="73"/>
      <c r="AS262" s="73"/>
      <c r="AT262" s="73"/>
      <c r="AU262" s="73"/>
      <c r="AV262" s="72"/>
      <c r="AW262" s="73"/>
      <c r="AX262" s="73"/>
      <c r="AY262" s="72"/>
      <c r="AZ262" s="72"/>
      <c r="BA262" s="72"/>
      <c r="BB262" s="74"/>
      <c r="BC262" s="74"/>
      <c r="BD262" s="74"/>
      <c r="BE262" s="74"/>
      <c r="BF262" s="74"/>
      <c r="BG262" s="74"/>
      <c r="BH262" s="74"/>
      <c r="BI262" s="74"/>
    </row>
    <row r="263" spans="1:61" x14ac:dyDescent="0.35">
      <c r="A263" s="342" t="s">
        <v>2626</v>
      </c>
      <c r="B263" s="343">
        <v>19.200000000000003</v>
      </c>
      <c r="C263" s="343">
        <v>48</v>
      </c>
      <c r="D263" s="343" t="s">
        <v>2363</v>
      </c>
      <c r="E263" s="343" t="s">
        <v>190</v>
      </c>
      <c r="F263" s="343" t="s">
        <v>186</v>
      </c>
      <c r="G263" s="343">
        <v>17</v>
      </c>
      <c r="H263" s="344">
        <v>62200</v>
      </c>
      <c r="I263" s="344">
        <v>65000</v>
      </c>
      <c r="J263" s="344">
        <v>68000</v>
      </c>
      <c r="K263" s="344">
        <v>67800</v>
      </c>
      <c r="L263" s="344">
        <v>3239.583333333333</v>
      </c>
      <c r="M263" s="344">
        <v>3385.4166666666661</v>
      </c>
      <c r="N263" s="344">
        <v>3541.6666666666661</v>
      </c>
      <c r="O263" s="344">
        <v>3531.2499999999995</v>
      </c>
      <c r="P263" s="343" t="s">
        <v>40</v>
      </c>
      <c r="Q263" s="344">
        <v>12</v>
      </c>
      <c r="R263" s="344" t="s">
        <v>685</v>
      </c>
      <c r="S263" s="345">
        <v>0.19700000000000001</v>
      </c>
      <c r="T263" s="343" t="s">
        <v>2362</v>
      </c>
      <c r="U263" s="343">
        <v>12</v>
      </c>
      <c r="V263" s="342">
        <v>2.024</v>
      </c>
      <c r="W263" s="342">
        <v>1.002</v>
      </c>
      <c r="X263" s="342">
        <v>3.5000000000000003E-2</v>
      </c>
      <c r="Y263" s="342">
        <f t="shared" si="4"/>
        <v>2.0280480000000001</v>
      </c>
      <c r="Z263" s="342" t="s">
        <v>198</v>
      </c>
      <c r="AA263" s="342" t="s">
        <v>170</v>
      </c>
      <c r="AB263" s="342">
        <v>22.5</v>
      </c>
      <c r="AC263" s="342" t="s">
        <v>218</v>
      </c>
      <c r="AD263" s="10"/>
      <c r="AE263" s="346">
        <f>IFERROR(VLOOKUP(E263,ppoz!$A$2:$B$42,2,0),0)</f>
        <v>0</v>
      </c>
      <c r="AJ263" s="72"/>
      <c r="AK263" s="72"/>
      <c r="AL263" s="72"/>
      <c r="AM263" s="72"/>
      <c r="AN263" s="72"/>
      <c r="AO263" s="72"/>
      <c r="AP263" s="73"/>
      <c r="AQ263" s="73"/>
      <c r="AR263" s="73"/>
      <c r="AS263" s="73"/>
      <c r="AT263" s="73"/>
      <c r="AU263" s="73"/>
      <c r="AV263" s="72"/>
      <c r="AW263" s="73"/>
      <c r="AX263" s="73"/>
      <c r="AY263" s="72"/>
      <c r="AZ263" s="72"/>
      <c r="BA263" s="72"/>
      <c r="BB263" s="74"/>
      <c r="BC263" s="74"/>
      <c r="BD263" s="74"/>
      <c r="BE263" s="74"/>
      <c r="BF263" s="74"/>
      <c r="BG263" s="74"/>
      <c r="BH263" s="74"/>
      <c r="BI263" s="74"/>
    </row>
    <row r="264" spans="1:61" x14ac:dyDescent="0.35">
      <c r="A264" s="342" t="s">
        <v>2627</v>
      </c>
      <c r="B264" s="343">
        <v>19.600000000000001</v>
      </c>
      <c r="C264" s="343">
        <v>49</v>
      </c>
      <c r="D264" s="343" t="s">
        <v>2363</v>
      </c>
      <c r="E264" s="343" t="s">
        <v>190</v>
      </c>
      <c r="F264" s="343" t="s">
        <v>186</v>
      </c>
      <c r="G264" s="343">
        <v>17</v>
      </c>
      <c r="H264" s="344">
        <v>63100</v>
      </c>
      <c r="I264" s="344">
        <v>66000</v>
      </c>
      <c r="J264" s="344">
        <v>69000</v>
      </c>
      <c r="K264" s="344">
        <v>68800</v>
      </c>
      <c r="L264" s="344">
        <v>3219.3877551020405</v>
      </c>
      <c r="M264" s="344">
        <v>3367.3469387755099</v>
      </c>
      <c r="N264" s="344">
        <v>3520.408163265306</v>
      </c>
      <c r="O264" s="344">
        <v>3510.204081632653</v>
      </c>
      <c r="P264" s="343" t="s">
        <v>40</v>
      </c>
      <c r="Q264" s="344">
        <v>12</v>
      </c>
      <c r="R264" s="344" t="s">
        <v>685</v>
      </c>
      <c r="S264" s="345">
        <v>0.19700000000000001</v>
      </c>
      <c r="T264" s="343" t="s">
        <v>2362</v>
      </c>
      <c r="U264" s="343">
        <v>12</v>
      </c>
      <c r="V264" s="342">
        <v>2.024</v>
      </c>
      <c r="W264" s="342">
        <v>1.002</v>
      </c>
      <c r="X264" s="342">
        <v>3.5000000000000003E-2</v>
      </c>
      <c r="Y264" s="342">
        <f t="shared" si="4"/>
        <v>2.0280480000000001</v>
      </c>
      <c r="Z264" s="342" t="s">
        <v>198</v>
      </c>
      <c r="AA264" s="342" t="s">
        <v>170</v>
      </c>
      <c r="AB264" s="342">
        <v>22.5</v>
      </c>
      <c r="AC264" s="342" t="s">
        <v>218</v>
      </c>
      <c r="AD264" s="10"/>
      <c r="AE264" s="346">
        <f>IFERROR(VLOOKUP(E264,ppoz!$A$2:$B$42,2,0),0)</f>
        <v>0</v>
      </c>
      <c r="AJ264" s="72"/>
      <c r="AK264" s="72"/>
      <c r="AL264" s="72"/>
      <c r="AM264" s="72"/>
      <c r="AN264" s="72"/>
      <c r="AO264" s="72"/>
      <c r="AP264" s="73"/>
      <c r="AQ264" s="73"/>
      <c r="AR264" s="73"/>
      <c r="AS264" s="73"/>
      <c r="AT264" s="73"/>
      <c r="AU264" s="73"/>
      <c r="AV264" s="72"/>
      <c r="AW264" s="73"/>
      <c r="AX264" s="73"/>
      <c r="AY264" s="72"/>
      <c r="AZ264" s="72"/>
      <c r="BA264" s="72"/>
      <c r="BB264" s="74"/>
      <c r="BC264" s="74"/>
      <c r="BD264" s="74"/>
      <c r="BE264" s="74"/>
      <c r="BF264" s="74"/>
      <c r="BG264" s="74"/>
      <c r="BH264" s="74"/>
      <c r="BI264" s="74"/>
    </row>
    <row r="265" spans="1:61" x14ac:dyDescent="0.35">
      <c r="A265" s="342" t="s">
        <v>2628</v>
      </c>
      <c r="B265" s="343">
        <v>20</v>
      </c>
      <c r="C265" s="343">
        <v>50</v>
      </c>
      <c r="D265" s="343" t="s">
        <v>2363</v>
      </c>
      <c r="E265" s="343" t="s">
        <v>21</v>
      </c>
      <c r="F265" s="343" t="s">
        <v>186</v>
      </c>
      <c r="G265" s="343">
        <v>20</v>
      </c>
      <c r="H265" s="344">
        <v>70500</v>
      </c>
      <c r="I265" s="344">
        <v>73700</v>
      </c>
      <c r="J265" s="344">
        <v>76200</v>
      </c>
      <c r="K265" s="344">
        <v>76600</v>
      </c>
      <c r="L265" s="344">
        <v>3525</v>
      </c>
      <c r="M265" s="344">
        <v>3685</v>
      </c>
      <c r="N265" s="344">
        <v>3810</v>
      </c>
      <c r="O265" s="344">
        <v>3830</v>
      </c>
      <c r="P265" s="343" t="s">
        <v>40</v>
      </c>
      <c r="Q265" s="344">
        <v>12</v>
      </c>
      <c r="R265" s="344" t="s">
        <v>685</v>
      </c>
      <c r="S265" s="345">
        <v>0.19700000000000001</v>
      </c>
      <c r="T265" s="343" t="s">
        <v>2362</v>
      </c>
      <c r="U265" s="343">
        <v>12</v>
      </c>
      <c r="V265" s="342">
        <v>2.024</v>
      </c>
      <c r="W265" s="342">
        <v>1.002</v>
      </c>
      <c r="X265" s="342">
        <v>3.5000000000000003E-2</v>
      </c>
      <c r="Y265" s="342">
        <f t="shared" si="4"/>
        <v>2.0280480000000001</v>
      </c>
      <c r="Z265" s="342" t="s">
        <v>198</v>
      </c>
      <c r="AA265" s="342" t="s">
        <v>170</v>
      </c>
      <c r="AB265" s="342">
        <v>22.5</v>
      </c>
      <c r="AC265" s="342" t="s">
        <v>218</v>
      </c>
      <c r="AD265" s="10"/>
      <c r="AE265" s="346">
        <f>IFERROR(VLOOKUP(E265,ppoz!$A$2:$B$42,2,0),0)</f>
        <v>0</v>
      </c>
      <c r="AJ265" s="72"/>
      <c r="AK265" s="72"/>
      <c r="AL265" s="72"/>
      <c r="AM265" s="72"/>
      <c r="AN265" s="72"/>
      <c r="AO265" s="72"/>
      <c r="AP265" s="73"/>
      <c r="AQ265" s="73"/>
      <c r="AR265" s="73"/>
      <c r="AS265" s="73"/>
      <c r="AT265" s="73"/>
      <c r="AU265" s="73"/>
      <c r="AV265" s="72"/>
      <c r="AW265" s="73"/>
      <c r="AX265" s="73"/>
      <c r="AY265" s="72"/>
      <c r="AZ265" s="72"/>
      <c r="BA265" s="72"/>
      <c r="BB265" s="74"/>
      <c r="BC265" s="74"/>
      <c r="BD265" s="74"/>
      <c r="BE265" s="74"/>
      <c r="BF265" s="74"/>
      <c r="BG265" s="74"/>
      <c r="BH265" s="74"/>
      <c r="BI265" s="74"/>
    </row>
    <row r="266" spans="1:61" x14ac:dyDescent="0.35">
      <c r="A266" s="342" t="s">
        <v>2629</v>
      </c>
      <c r="B266" s="343">
        <v>20.400000000000002</v>
      </c>
      <c r="C266" s="343">
        <v>51</v>
      </c>
      <c r="D266" s="343" t="s">
        <v>2363</v>
      </c>
      <c r="E266" s="343" t="s">
        <v>21</v>
      </c>
      <c r="F266" s="343" t="s">
        <v>186</v>
      </c>
      <c r="G266" s="343">
        <v>20</v>
      </c>
      <c r="H266" s="344">
        <v>71300</v>
      </c>
      <c r="I266" s="344">
        <v>74700</v>
      </c>
      <c r="J266" s="344">
        <v>77300</v>
      </c>
      <c r="K266" s="344">
        <v>77500</v>
      </c>
      <c r="L266" s="344">
        <v>3495.0980392156857</v>
      </c>
      <c r="M266" s="344">
        <v>3661.7647058823527</v>
      </c>
      <c r="N266" s="344">
        <v>3789.2156862745096</v>
      </c>
      <c r="O266" s="344">
        <v>3799.0196078431368</v>
      </c>
      <c r="P266" s="343" t="s">
        <v>40</v>
      </c>
      <c r="Q266" s="344">
        <v>12</v>
      </c>
      <c r="R266" s="344" t="s">
        <v>685</v>
      </c>
      <c r="S266" s="345">
        <v>0.19700000000000001</v>
      </c>
      <c r="T266" s="343" t="s">
        <v>2362</v>
      </c>
      <c r="U266" s="343">
        <v>12</v>
      </c>
      <c r="V266" s="342">
        <v>2.024</v>
      </c>
      <c r="W266" s="342">
        <v>1.002</v>
      </c>
      <c r="X266" s="342">
        <v>3.5000000000000003E-2</v>
      </c>
      <c r="Y266" s="342">
        <f t="shared" si="4"/>
        <v>2.0280480000000001</v>
      </c>
      <c r="Z266" s="342" t="s">
        <v>198</v>
      </c>
      <c r="AA266" s="342" t="s">
        <v>170</v>
      </c>
      <c r="AB266" s="342">
        <v>22.5</v>
      </c>
      <c r="AC266" s="342" t="s">
        <v>218</v>
      </c>
      <c r="AD266" s="10"/>
      <c r="AE266" s="346">
        <f>IFERROR(VLOOKUP(E266,ppoz!$A$2:$B$42,2,0),0)</f>
        <v>0</v>
      </c>
      <c r="AJ266" s="72"/>
      <c r="AK266" s="72"/>
      <c r="AL266" s="72"/>
      <c r="AM266" s="72"/>
      <c r="AN266" s="72"/>
      <c r="AO266" s="72"/>
      <c r="AP266" s="73"/>
      <c r="AQ266" s="73"/>
      <c r="AR266" s="73"/>
      <c r="AS266" s="73"/>
      <c r="AT266" s="73"/>
      <c r="AU266" s="73"/>
      <c r="AV266" s="72"/>
      <c r="AW266" s="73"/>
      <c r="AX266" s="73"/>
      <c r="AY266" s="72"/>
      <c r="AZ266" s="72"/>
      <c r="BA266" s="72"/>
      <c r="BB266" s="74"/>
      <c r="BC266" s="74"/>
      <c r="BD266" s="74"/>
      <c r="BE266" s="74"/>
      <c r="BF266" s="74"/>
      <c r="BG266" s="74"/>
      <c r="BH266" s="74"/>
      <c r="BI266" s="74"/>
    </row>
    <row r="267" spans="1:61" x14ac:dyDescent="0.35">
      <c r="A267" s="342" t="s">
        <v>2630</v>
      </c>
      <c r="B267" s="343">
        <v>20.8</v>
      </c>
      <c r="C267" s="343">
        <v>52</v>
      </c>
      <c r="D267" s="343" t="s">
        <v>2363</v>
      </c>
      <c r="E267" s="343" t="s">
        <v>21</v>
      </c>
      <c r="F267" s="343" t="s">
        <v>186</v>
      </c>
      <c r="G267" s="343">
        <v>20</v>
      </c>
      <c r="H267" s="344">
        <v>72100</v>
      </c>
      <c r="I267" s="344">
        <v>75400</v>
      </c>
      <c r="J267" s="344">
        <v>78000</v>
      </c>
      <c r="K267" s="344">
        <v>78300</v>
      </c>
      <c r="L267" s="344">
        <v>3466.3461538461538</v>
      </c>
      <c r="M267" s="344">
        <v>3625</v>
      </c>
      <c r="N267" s="344">
        <v>3750</v>
      </c>
      <c r="O267" s="344">
        <v>3764.4230769230767</v>
      </c>
      <c r="P267" s="343" t="s">
        <v>40</v>
      </c>
      <c r="Q267" s="344">
        <v>12</v>
      </c>
      <c r="R267" s="344" t="s">
        <v>685</v>
      </c>
      <c r="S267" s="345">
        <v>0.19700000000000001</v>
      </c>
      <c r="T267" s="343" t="s">
        <v>2362</v>
      </c>
      <c r="U267" s="343">
        <v>12</v>
      </c>
      <c r="V267" s="342">
        <v>2.024</v>
      </c>
      <c r="W267" s="342">
        <v>1.002</v>
      </c>
      <c r="X267" s="342">
        <v>3.5000000000000003E-2</v>
      </c>
      <c r="Y267" s="342">
        <f t="shared" si="4"/>
        <v>2.0280480000000001</v>
      </c>
      <c r="Z267" s="342" t="s">
        <v>198</v>
      </c>
      <c r="AA267" s="342" t="s">
        <v>170</v>
      </c>
      <c r="AB267" s="342">
        <v>22.5</v>
      </c>
      <c r="AC267" s="342" t="s">
        <v>218</v>
      </c>
      <c r="AD267" s="10"/>
      <c r="AE267" s="346">
        <f>IFERROR(VLOOKUP(E267,ppoz!$A$2:$B$42,2,0),0)</f>
        <v>0</v>
      </c>
      <c r="AJ267" s="72"/>
      <c r="AK267" s="72"/>
      <c r="AL267" s="72"/>
      <c r="AM267" s="72"/>
      <c r="AN267" s="72"/>
      <c r="AO267" s="72"/>
      <c r="AP267" s="73"/>
      <c r="AQ267" s="73"/>
      <c r="AR267" s="73"/>
      <c r="AS267" s="73"/>
      <c r="AT267" s="73"/>
      <c r="AU267" s="73"/>
      <c r="AV267" s="72"/>
      <c r="AW267" s="73"/>
      <c r="AX267" s="73"/>
      <c r="AY267" s="72"/>
      <c r="AZ267" s="72"/>
      <c r="BA267" s="72"/>
      <c r="BB267" s="74"/>
      <c r="BC267" s="74"/>
      <c r="BD267" s="74"/>
      <c r="BE267" s="74"/>
      <c r="BF267" s="74"/>
      <c r="BG267" s="74"/>
      <c r="BH267" s="74"/>
      <c r="BI267" s="74"/>
    </row>
    <row r="268" spans="1:61" x14ac:dyDescent="0.35">
      <c r="A268" s="342" t="s">
        <v>2631</v>
      </c>
      <c r="B268" s="343">
        <v>21.200000000000003</v>
      </c>
      <c r="C268" s="343">
        <v>53</v>
      </c>
      <c r="D268" s="343" t="s">
        <v>2363</v>
      </c>
      <c r="E268" s="343" t="s">
        <v>21</v>
      </c>
      <c r="F268" s="343" t="s">
        <v>186</v>
      </c>
      <c r="G268" s="343">
        <v>20</v>
      </c>
      <c r="H268" s="344">
        <v>73300</v>
      </c>
      <c r="I268" s="344">
        <v>76600</v>
      </c>
      <c r="J268" s="344">
        <v>79200</v>
      </c>
      <c r="K268" s="344">
        <v>79500</v>
      </c>
      <c r="L268" s="344">
        <v>3457.5471698113201</v>
      </c>
      <c r="M268" s="344">
        <v>3613.2075471698108</v>
      </c>
      <c r="N268" s="344">
        <v>3735.8490566037731</v>
      </c>
      <c r="O268" s="344">
        <v>3749.9999999999995</v>
      </c>
      <c r="P268" s="343" t="s">
        <v>40</v>
      </c>
      <c r="Q268" s="344">
        <v>12</v>
      </c>
      <c r="R268" s="344" t="s">
        <v>685</v>
      </c>
      <c r="S268" s="345">
        <v>0.19700000000000001</v>
      </c>
      <c r="T268" s="343" t="s">
        <v>2362</v>
      </c>
      <c r="U268" s="343">
        <v>12</v>
      </c>
      <c r="V268" s="342">
        <v>2.024</v>
      </c>
      <c r="W268" s="342">
        <v>1.002</v>
      </c>
      <c r="X268" s="342">
        <v>3.5000000000000003E-2</v>
      </c>
      <c r="Y268" s="342">
        <f t="shared" si="4"/>
        <v>2.0280480000000001</v>
      </c>
      <c r="Z268" s="342" t="s">
        <v>198</v>
      </c>
      <c r="AA268" s="342" t="s">
        <v>170</v>
      </c>
      <c r="AB268" s="342">
        <v>22.5</v>
      </c>
      <c r="AC268" s="342" t="s">
        <v>218</v>
      </c>
      <c r="AD268" s="10"/>
      <c r="AE268" s="346">
        <f>IFERROR(VLOOKUP(E268,ppoz!$A$2:$B$42,2,0),0)</f>
        <v>0</v>
      </c>
      <c r="AJ268" s="72"/>
      <c r="AK268" s="72"/>
      <c r="AL268" s="72"/>
      <c r="AM268" s="72"/>
      <c r="AN268" s="72"/>
      <c r="AO268" s="72"/>
      <c r="AP268" s="73"/>
      <c r="AQ268" s="73"/>
      <c r="AR268" s="73"/>
      <c r="AS268" s="73"/>
      <c r="AT268" s="73"/>
      <c r="AU268" s="73"/>
      <c r="AV268" s="72"/>
      <c r="AW268" s="73"/>
      <c r="AX268" s="73"/>
      <c r="AY268" s="72"/>
      <c r="AZ268" s="72"/>
      <c r="BA268" s="72"/>
      <c r="BB268" s="74"/>
      <c r="BC268" s="74"/>
      <c r="BD268" s="74"/>
      <c r="BE268" s="74"/>
      <c r="BF268" s="74"/>
      <c r="BG268" s="74"/>
      <c r="BH268" s="74"/>
      <c r="BI268" s="74"/>
    </row>
    <row r="269" spans="1:61" x14ac:dyDescent="0.35">
      <c r="A269" s="342" t="s">
        <v>2632</v>
      </c>
      <c r="B269" s="343">
        <v>21.6</v>
      </c>
      <c r="C269" s="343">
        <v>54</v>
      </c>
      <c r="D269" s="343" t="s">
        <v>2363</v>
      </c>
      <c r="E269" s="343" t="s">
        <v>21</v>
      </c>
      <c r="F269" s="343" t="s">
        <v>186</v>
      </c>
      <c r="G269" s="343">
        <v>20</v>
      </c>
      <c r="H269" s="344">
        <v>74100</v>
      </c>
      <c r="I269" s="344">
        <v>77400</v>
      </c>
      <c r="J269" s="344">
        <v>80000</v>
      </c>
      <c r="K269" s="344">
        <v>80300</v>
      </c>
      <c r="L269" s="344">
        <v>3430.5555555555552</v>
      </c>
      <c r="M269" s="344">
        <v>3583.333333333333</v>
      </c>
      <c r="N269" s="344">
        <v>3703.7037037037035</v>
      </c>
      <c r="O269" s="344">
        <v>3717.5925925925922</v>
      </c>
      <c r="P269" s="343" t="s">
        <v>40</v>
      </c>
      <c r="Q269" s="344">
        <v>12</v>
      </c>
      <c r="R269" s="344" t="s">
        <v>685</v>
      </c>
      <c r="S269" s="345">
        <v>0.19700000000000001</v>
      </c>
      <c r="T269" s="343" t="s">
        <v>2362</v>
      </c>
      <c r="U269" s="343">
        <v>12</v>
      </c>
      <c r="V269" s="342">
        <v>2.024</v>
      </c>
      <c r="W269" s="342">
        <v>1.002</v>
      </c>
      <c r="X269" s="342">
        <v>3.5000000000000003E-2</v>
      </c>
      <c r="Y269" s="342">
        <f t="shared" si="4"/>
        <v>2.0280480000000001</v>
      </c>
      <c r="Z269" s="342" t="s">
        <v>198</v>
      </c>
      <c r="AA269" s="342" t="s">
        <v>170</v>
      </c>
      <c r="AB269" s="342">
        <v>22.5</v>
      </c>
      <c r="AC269" s="342" t="s">
        <v>218</v>
      </c>
      <c r="AD269" s="10"/>
      <c r="AE269" s="346">
        <f>IFERROR(VLOOKUP(E269,ppoz!$A$2:$B$42,2,0),0)</f>
        <v>0</v>
      </c>
      <c r="AJ269" s="72"/>
      <c r="AK269" s="72"/>
      <c r="AL269" s="72"/>
      <c r="AM269" s="72"/>
      <c r="AN269" s="72"/>
      <c r="AO269" s="72"/>
      <c r="AP269" s="73"/>
      <c r="AQ269" s="73"/>
      <c r="AR269" s="73"/>
      <c r="AS269" s="73"/>
      <c r="AT269" s="73"/>
      <c r="AU269" s="73"/>
      <c r="AV269" s="72"/>
      <c r="AW269" s="73"/>
      <c r="AX269" s="73"/>
      <c r="AY269" s="72"/>
      <c r="AZ269" s="72"/>
      <c r="BA269" s="72"/>
      <c r="BB269" s="74"/>
      <c r="BC269" s="74"/>
      <c r="BD269" s="74"/>
      <c r="BE269" s="74"/>
      <c r="BF269" s="74"/>
      <c r="BG269" s="74"/>
      <c r="BH269" s="74"/>
      <c r="BI269" s="74"/>
    </row>
    <row r="270" spans="1:61" x14ac:dyDescent="0.35">
      <c r="A270" s="342" t="s">
        <v>2633</v>
      </c>
      <c r="B270" s="343">
        <v>22</v>
      </c>
      <c r="C270" s="343">
        <v>55</v>
      </c>
      <c r="D270" s="343" t="s">
        <v>2363</v>
      </c>
      <c r="E270" s="343" t="s">
        <v>21</v>
      </c>
      <c r="F270" s="343" t="s">
        <v>186</v>
      </c>
      <c r="G270" s="343">
        <v>20</v>
      </c>
      <c r="H270" s="344">
        <v>75100</v>
      </c>
      <c r="I270" s="344">
        <v>78200</v>
      </c>
      <c r="J270" s="344">
        <v>80800</v>
      </c>
      <c r="K270" s="344">
        <v>81700</v>
      </c>
      <c r="L270" s="344">
        <v>3413.6363636363635</v>
      </c>
      <c r="M270" s="344">
        <v>3554.5454545454545</v>
      </c>
      <c r="N270" s="344">
        <v>3672.7272727272725</v>
      </c>
      <c r="O270" s="344">
        <v>3713.6363636363635</v>
      </c>
      <c r="P270" s="343" t="s">
        <v>40</v>
      </c>
      <c r="Q270" s="344">
        <v>12</v>
      </c>
      <c r="R270" s="344" t="s">
        <v>685</v>
      </c>
      <c r="S270" s="345">
        <v>0.19700000000000001</v>
      </c>
      <c r="T270" s="343" t="s">
        <v>2362</v>
      </c>
      <c r="U270" s="343">
        <v>12</v>
      </c>
      <c r="V270" s="342">
        <v>2.024</v>
      </c>
      <c r="W270" s="342">
        <v>1.002</v>
      </c>
      <c r="X270" s="342">
        <v>3.5000000000000003E-2</v>
      </c>
      <c r="Y270" s="342">
        <f t="shared" si="4"/>
        <v>2.0280480000000001</v>
      </c>
      <c r="Z270" s="342" t="s">
        <v>198</v>
      </c>
      <c r="AA270" s="342" t="s">
        <v>170</v>
      </c>
      <c r="AB270" s="342">
        <v>22.5</v>
      </c>
      <c r="AC270" s="342" t="s">
        <v>218</v>
      </c>
      <c r="AD270" s="10"/>
      <c r="AE270" s="346">
        <f>IFERROR(VLOOKUP(E270,ppoz!$A$2:$B$42,2,0),0)</f>
        <v>0</v>
      </c>
      <c r="AJ270" s="72"/>
      <c r="AK270" s="72"/>
      <c r="AL270" s="72"/>
      <c r="AM270" s="72"/>
      <c r="AN270" s="72"/>
      <c r="AO270" s="72"/>
      <c r="AP270" s="73"/>
      <c r="AQ270" s="73"/>
      <c r="AR270" s="73"/>
      <c r="AS270" s="73"/>
      <c r="AT270" s="73"/>
      <c r="AU270" s="73"/>
      <c r="AV270" s="72"/>
      <c r="AW270" s="73"/>
      <c r="AX270" s="73"/>
      <c r="AY270" s="72"/>
      <c r="AZ270" s="72"/>
      <c r="BA270" s="72"/>
      <c r="BB270" s="74"/>
      <c r="BC270" s="74"/>
      <c r="BD270" s="74"/>
      <c r="BE270" s="74"/>
      <c r="BF270" s="74"/>
      <c r="BG270" s="74"/>
      <c r="BH270" s="74"/>
      <c r="BI270" s="74"/>
    </row>
    <row r="271" spans="1:61" x14ac:dyDescent="0.35">
      <c r="A271" s="342" t="s">
        <v>2634</v>
      </c>
      <c r="B271" s="343">
        <v>22.400000000000002</v>
      </c>
      <c r="C271" s="343">
        <v>56</v>
      </c>
      <c r="D271" s="343" t="s">
        <v>2363</v>
      </c>
      <c r="E271" s="343" t="s">
        <v>21</v>
      </c>
      <c r="F271" s="343" t="s">
        <v>186</v>
      </c>
      <c r="G271" s="343">
        <v>20</v>
      </c>
      <c r="H271" s="344">
        <v>78200</v>
      </c>
      <c r="I271" s="344">
        <v>81400</v>
      </c>
      <c r="J271" s="344">
        <v>84500</v>
      </c>
      <c r="K271" s="344">
        <v>84900</v>
      </c>
      <c r="L271" s="344">
        <v>3491.0714285714284</v>
      </c>
      <c r="M271" s="344">
        <v>3633.9285714285711</v>
      </c>
      <c r="N271" s="344">
        <v>3772.321428571428</v>
      </c>
      <c r="O271" s="344">
        <v>3790.1785714285711</v>
      </c>
      <c r="P271" s="343" t="s">
        <v>40</v>
      </c>
      <c r="Q271" s="344">
        <v>12</v>
      </c>
      <c r="R271" s="344" t="s">
        <v>685</v>
      </c>
      <c r="S271" s="345">
        <v>0.19700000000000001</v>
      </c>
      <c r="T271" s="343" t="s">
        <v>2362</v>
      </c>
      <c r="U271" s="343">
        <v>12</v>
      </c>
      <c r="V271" s="342">
        <v>2.024</v>
      </c>
      <c r="W271" s="342">
        <v>1.002</v>
      </c>
      <c r="X271" s="342">
        <v>3.5000000000000003E-2</v>
      </c>
      <c r="Y271" s="342">
        <f t="shared" si="4"/>
        <v>2.0280480000000001</v>
      </c>
      <c r="Z271" s="342" t="s">
        <v>198</v>
      </c>
      <c r="AA271" s="342" t="s">
        <v>170</v>
      </c>
      <c r="AB271" s="342">
        <v>22.5</v>
      </c>
      <c r="AC271" s="342" t="s">
        <v>218</v>
      </c>
      <c r="AD271" s="10"/>
      <c r="AE271" s="346">
        <f>IFERROR(VLOOKUP(E271,ppoz!$A$2:$B$42,2,0),0)</f>
        <v>0</v>
      </c>
      <c r="AJ271" s="72"/>
      <c r="AK271" s="72"/>
      <c r="AL271" s="72"/>
      <c r="AM271" s="72"/>
      <c r="AN271" s="72"/>
      <c r="AO271" s="72"/>
      <c r="AP271" s="73"/>
      <c r="AQ271" s="73"/>
      <c r="AR271" s="73"/>
      <c r="AS271" s="73"/>
      <c r="AT271" s="73"/>
      <c r="AU271" s="73"/>
      <c r="AV271" s="72"/>
      <c r="AW271" s="73"/>
      <c r="AX271" s="73"/>
      <c r="AY271" s="72"/>
      <c r="AZ271" s="72"/>
      <c r="BA271" s="72"/>
      <c r="BB271" s="74"/>
      <c r="BC271" s="74"/>
      <c r="BD271" s="74"/>
      <c r="BE271" s="74"/>
      <c r="BF271" s="74"/>
      <c r="BG271" s="74"/>
      <c r="BH271" s="74"/>
      <c r="BI271" s="74"/>
    </row>
    <row r="272" spans="1:61" x14ac:dyDescent="0.35">
      <c r="A272" s="342" t="s">
        <v>2635</v>
      </c>
      <c r="B272" s="343">
        <v>22.8</v>
      </c>
      <c r="C272" s="343">
        <v>57</v>
      </c>
      <c r="D272" s="343" t="s">
        <v>2363</v>
      </c>
      <c r="E272" s="343" t="s">
        <v>191</v>
      </c>
      <c r="F272" s="343" t="s">
        <v>186</v>
      </c>
      <c r="G272" s="343">
        <v>22.5</v>
      </c>
      <c r="H272" s="344">
        <v>79400</v>
      </c>
      <c r="I272" s="344">
        <v>82700</v>
      </c>
      <c r="J272" s="344">
        <v>86500</v>
      </c>
      <c r="K272" s="344">
        <v>86200</v>
      </c>
      <c r="L272" s="344">
        <v>3482.4561403508769</v>
      </c>
      <c r="M272" s="344">
        <v>3627.1929824561403</v>
      </c>
      <c r="N272" s="344">
        <v>3793.8596491228068</v>
      </c>
      <c r="O272" s="344">
        <v>3780.7017543859647</v>
      </c>
      <c r="P272" s="343" t="s">
        <v>40</v>
      </c>
      <c r="Q272" s="344">
        <v>12</v>
      </c>
      <c r="R272" s="344" t="s">
        <v>685</v>
      </c>
      <c r="S272" s="345">
        <v>0.19700000000000001</v>
      </c>
      <c r="T272" s="343" t="s">
        <v>2362</v>
      </c>
      <c r="U272" s="343">
        <v>12</v>
      </c>
      <c r="V272" s="342">
        <v>2.024</v>
      </c>
      <c r="W272" s="342">
        <v>1.002</v>
      </c>
      <c r="X272" s="342">
        <v>3.5000000000000003E-2</v>
      </c>
      <c r="Y272" s="342">
        <f t="shared" si="4"/>
        <v>2.0280480000000001</v>
      </c>
      <c r="Z272" s="342" t="s">
        <v>198</v>
      </c>
      <c r="AA272" s="342" t="s">
        <v>170</v>
      </c>
      <c r="AB272" s="342">
        <v>22.5</v>
      </c>
      <c r="AC272" s="342" t="s">
        <v>218</v>
      </c>
      <c r="AD272" s="10"/>
      <c r="AE272" s="346">
        <f>IFERROR(VLOOKUP(E272,ppoz!$A$2:$B$42,2,0),0)</f>
        <v>0</v>
      </c>
      <c r="AJ272" s="72"/>
      <c r="AK272" s="72"/>
      <c r="AL272" s="72"/>
      <c r="AM272" s="72"/>
      <c r="AN272" s="72"/>
      <c r="AO272" s="72"/>
      <c r="AP272" s="73"/>
      <c r="AQ272" s="73"/>
      <c r="AR272" s="73"/>
      <c r="AS272" s="73"/>
      <c r="AT272" s="73"/>
      <c r="AU272" s="73"/>
      <c r="AV272" s="72"/>
      <c r="AW272" s="73"/>
      <c r="AX272" s="73"/>
      <c r="AY272" s="72"/>
      <c r="AZ272" s="72"/>
      <c r="BA272" s="72"/>
      <c r="BB272" s="74"/>
      <c r="BC272" s="74"/>
      <c r="BD272" s="74"/>
      <c r="BE272" s="74"/>
      <c r="BF272" s="74"/>
      <c r="BG272" s="74"/>
      <c r="BH272" s="74"/>
      <c r="BI272" s="74"/>
    </row>
    <row r="273" spans="1:61" x14ac:dyDescent="0.35">
      <c r="A273" s="342" t="s">
        <v>2636</v>
      </c>
      <c r="B273" s="343">
        <v>23.200000000000003</v>
      </c>
      <c r="C273" s="343">
        <v>58</v>
      </c>
      <c r="D273" s="343" t="s">
        <v>2363</v>
      </c>
      <c r="E273" s="343" t="s">
        <v>191</v>
      </c>
      <c r="F273" s="343" t="s">
        <v>186</v>
      </c>
      <c r="G273" s="343">
        <v>22.5</v>
      </c>
      <c r="H273" s="344">
        <v>80700</v>
      </c>
      <c r="I273" s="344">
        <v>84000</v>
      </c>
      <c r="J273" s="344">
        <v>87700</v>
      </c>
      <c r="K273" s="344">
        <v>87400</v>
      </c>
      <c r="L273" s="344">
        <v>3478.4482758620684</v>
      </c>
      <c r="M273" s="344">
        <v>3620.6896551724135</v>
      </c>
      <c r="N273" s="344">
        <v>3780.1724137931028</v>
      </c>
      <c r="O273" s="344">
        <v>3767.2413793103442</v>
      </c>
      <c r="P273" s="343" t="s">
        <v>40</v>
      </c>
      <c r="Q273" s="344">
        <v>12</v>
      </c>
      <c r="R273" s="344" t="s">
        <v>685</v>
      </c>
      <c r="S273" s="345">
        <v>0.19700000000000001</v>
      </c>
      <c r="T273" s="343" t="s">
        <v>2362</v>
      </c>
      <c r="U273" s="343">
        <v>12</v>
      </c>
      <c r="V273" s="342">
        <v>2.024</v>
      </c>
      <c r="W273" s="342">
        <v>1.002</v>
      </c>
      <c r="X273" s="342">
        <v>3.5000000000000003E-2</v>
      </c>
      <c r="Y273" s="342">
        <f t="shared" si="4"/>
        <v>2.0280480000000001</v>
      </c>
      <c r="Z273" s="342" t="s">
        <v>198</v>
      </c>
      <c r="AA273" s="342" t="s">
        <v>170</v>
      </c>
      <c r="AB273" s="342">
        <v>22.5</v>
      </c>
      <c r="AC273" s="342" t="s">
        <v>218</v>
      </c>
      <c r="AD273" s="10"/>
      <c r="AE273" s="346">
        <f>IFERROR(VLOOKUP(E273,ppoz!$A$2:$B$42,2,0),0)</f>
        <v>0</v>
      </c>
      <c r="AJ273" s="72"/>
      <c r="AK273" s="72"/>
      <c r="AL273" s="72"/>
      <c r="AM273" s="72"/>
      <c r="AN273" s="72"/>
      <c r="AO273" s="72"/>
      <c r="AP273" s="73"/>
      <c r="AQ273" s="73"/>
      <c r="AR273" s="73"/>
      <c r="AS273" s="73"/>
      <c r="AT273" s="73"/>
      <c r="AU273" s="73"/>
      <c r="AV273" s="72"/>
      <c r="AW273" s="73"/>
      <c r="AX273" s="73"/>
      <c r="AY273" s="72"/>
      <c r="AZ273" s="72"/>
      <c r="BA273" s="72"/>
      <c r="BB273" s="74"/>
      <c r="BC273" s="74"/>
      <c r="BD273" s="74"/>
      <c r="BE273" s="74"/>
      <c r="BF273" s="74"/>
      <c r="BG273" s="74"/>
      <c r="BH273" s="74"/>
      <c r="BI273" s="74"/>
    </row>
    <row r="274" spans="1:61" x14ac:dyDescent="0.35">
      <c r="A274" s="342" t="s">
        <v>2637</v>
      </c>
      <c r="B274" s="343">
        <v>23.6</v>
      </c>
      <c r="C274" s="343">
        <v>59</v>
      </c>
      <c r="D274" s="343" t="s">
        <v>2363</v>
      </c>
      <c r="E274" s="343" t="s">
        <v>191</v>
      </c>
      <c r="F274" s="343" t="s">
        <v>186</v>
      </c>
      <c r="G274" s="343">
        <v>22.5</v>
      </c>
      <c r="H274" s="344">
        <v>81600</v>
      </c>
      <c r="I274" s="344">
        <v>85000</v>
      </c>
      <c r="J274" s="344">
        <v>88500</v>
      </c>
      <c r="K274" s="344">
        <v>88500</v>
      </c>
      <c r="L274" s="344">
        <v>3457.6271186440677</v>
      </c>
      <c r="M274" s="344">
        <v>3601.694915254237</v>
      </c>
      <c r="N274" s="344">
        <v>3750</v>
      </c>
      <c r="O274" s="344">
        <v>3750</v>
      </c>
      <c r="P274" s="343" t="s">
        <v>40</v>
      </c>
      <c r="Q274" s="344">
        <v>12</v>
      </c>
      <c r="R274" s="344" t="s">
        <v>685</v>
      </c>
      <c r="S274" s="345">
        <v>0.19700000000000001</v>
      </c>
      <c r="T274" s="343" t="s">
        <v>2362</v>
      </c>
      <c r="U274" s="343">
        <v>12</v>
      </c>
      <c r="V274" s="342">
        <v>2.024</v>
      </c>
      <c r="W274" s="342">
        <v>1.002</v>
      </c>
      <c r="X274" s="342">
        <v>3.5000000000000003E-2</v>
      </c>
      <c r="Y274" s="342">
        <f t="shared" si="4"/>
        <v>2.0280480000000001</v>
      </c>
      <c r="Z274" s="342" t="s">
        <v>198</v>
      </c>
      <c r="AA274" s="342" t="s">
        <v>170</v>
      </c>
      <c r="AB274" s="342">
        <v>22.5</v>
      </c>
      <c r="AC274" s="342" t="s">
        <v>218</v>
      </c>
      <c r="AD274" s="10"/>
      <c r="AE274" s="346">
        <f>IFERROR(VLOOKUP(E274,ppoz!$A$2:$B$42,2,0),0)</f>
        <v>0</v>
      </c>
      <c r="AJ274" s="72"/>
      <c r="AK274" s="72"/>
      <c r="AL274" s="72"/>
      <c r="AM274" s="72"/>
      <c r="AN274" s="72"/>
      <c r="AO274" s="72"/>
      <c r="AP274" s="73"/>
      <c r="AQ274" s="73"/>
      <c r="AR274" s="73"/>
      <c r="AS274" s="73"/>
      <c r="AT274" s="73"/>
      <c r="AU274" s="73"/>
      <c r="AV274" s="72"/>
      <c r="AW274" s="73"/>
      <c r="AX274" s="73"/>
      <c r="AY274" s="72"/>
      <c r="AZ274" s="72"/>
      <c r="BA274" s="72"/>
      <c r="BB274" s="74"/>
      <c r="BC274" s="74"/>
      <c r="BD274" s="74"/>
      <c r="BE274" s="74"/>
      <c r="BF274" s="74"/>
      <c r="BG274" s="74"/>
      <c r="BH274" s="74"/>
      <c r="BI274" s="74"/>
    </row>
    <row r="275" spans="1:61" x14ac:dyDescent="0.35">
      <c r="A275" s="342" t="s">
        <v>2638</v>
      </c>
      <c r="B275" s="343">
        <v>24</v>
      </c>
      <c r="C275" s="343">
        <v>60</v>
      </c>
      <c r="D275" s="343" t="s">
        <v>2363</v>
      </c>
      <c r="E275" s="343" t="s">
        <v>191</v>
      </c>
      <c r="F275" s="343" t="s">
        <v>186</v>
      </c>
      <c r="G275" s="343">
        <v>22.5</v>
      </c>
      <c r="H275" s="344">
        <v>82400</v>
      </c>
      <c r="I275" s="344">
        <v>85800</v>
      </c>
      <c r="J275" s="344">
        <v>89200</v>
      </c>
      <c r="K275" s="344">
        <v>89300</v>
      </c>
      <c r="L275" s="344">
        <v>3433.3333333333335</v>
      </c>
      <c r="M275" s="344">
        <v>3575</v>
      </c>
      <c r="N275" s="344">
        <v>3716.6666666666665</v>
      </c>
      <c r="O275" s="344">
        <v>3720.8333333333335</v>
      </c>
      <c r="P275" s="343" t="s">
        <v>40</v>
      </c>
      <c r="Q275" s="344">
        <v>12</v>
      </c>
      <c r="R275" s="344" t="s">
        <v>685</v>
      </c>
      <c r="S275" s="345">
        <v>0.19700000000000001</v>
      </c>
      <c r="T275" s="343" t="s">
        <v>2362</v>
      </c>
      <c r="U275" s="343">
        <v>12</v>
      </c>
      <c r="V275" s="342">
        <v>2.024</v>
      </c>
      <c r="W275" s="342">
        <v>1.002</v>
      </c>
      <c r="X275" s="342">
        <v>3.5000000000000003E-2</v>
      </c>
      <c r="Y275" s="342">
        <f t="shared" si="4"/>
        <v>2.0280480000000001</v>
      </c>
      <c r="Z275" s="342" t="s">
        <v>198</v>
      </c>
      <c r="AA275" s="342" t="s">
        <v>170</v>
      </c>
      <c r="AB275" s="342">
        <v>22.5</v>
      </c>
      <c r="AC275" s="342" t="s">
        <v>218</v>
      </c>
      <c r="AD275" s="10"/>
      <c r="AE275" s="346">
        <f>IFERROR(VLOOKUP(E275,ppoz!$A$2:$B$42,2,0),0)</f>
        <v>0</v>
      </c>
      <c r="AJ275" s="72"/>
      <c r="AK275" s="72"/>
      <c r="AL275" s="72"/>
      <c r="AM275" s="72"/>
      <c r="AN275" s="72"/>
      <c r="AO275" s="72"/>
      <c r="AP275" s="73"/>
      <c r="AQ275" s="73"/>
      <c r="AR275" s="73"/>
      <c r="AS275" s="73"/>
      <c r="AT275" s="73"/>
      <c r="AU275" s="73"/>
      <c r="AV275" s="72"/>
      <c r="AW275" s="73"/>
      <c r="AX275" s="73"/>
      <c r="AY275" s="72"/>
      <c r="AZ275" s="72"/>
      <c r="BA275" s="72"/>
      <c r="BB275" s="74"/>
      <c r="BC275" s="74"/>
      <c r="BD275" s="74"/>
      <c r="BE275" s="74"/>
      <c r="BF275" s="74"/>
      <c r="BG275" s="74"/>
      <c r="BH275" s="74"/>
      <c r="BI275" s="74"/>
    </row>
    <row r="276" spans="1:61" x14ac:dyDescent="0.35">
      <c r="A276" s="342" t="s">
        <v>2639</v>
      </c>
      <c r="B276" s="343">
        <v>24.400000000000002</v>
      </c>
      <c r="C276" s="343">
        <v>61</v>
      </c>
      <c r="D276" s="343" t="s">
        <v>2363</v>
      </c>
      <c r="E276" s="343" t="s">
        <v>191</v>
      </c>
      <c r="F276" s="343" t="s">
        <v>186</v>
      </c>
      <c r="G276" s="343">
        <v>22.5</v>
      </c>
      <c r="H276" s="344">
        <v>83800</v>
      </c>
      <c r="I276" s="344">
        <v>87300</v>
      </c>
      <c r="J276" s="344">
        <v>91300</v>
      </c>
      <c r="K276" s="344">
        <v>90700</v>
      </c>
      <c r="L276" s="344">
        <v>3434.4262295081962</v>
      </c>
      <c r="M276" s="344">
        <v>3577.8688524590161</v>
      </c>
      <c r="N276" s="344">
        <v>3741.8032786885242</v>
      </c>
      <c r="O276" s="344">
        <v>3717.2131147540981</v>
      </c>
      <c r="P276" s="343" t="s">
        <v>40</v>
      </c>
      <c r="Q276" s="344">
        <v>12</v>
      </c>
      <c r="R276" s="344" t="s">
        <v>685</v>
      </c>
      <c r="S276" s="345">
        <v>0.19700000000000001</v>
      </c>
      <c r="T276" s="343" t="s">
        <v>2362</v>
      </c>
      <c r="U276" s="343">
        <v>12</v>
      </c>
      <c r="V276" s="342">
        <v>2.024</v>
      </c>
      <c r="W276" s="342">
        <v>1.002</v>
      </c>
      <c r="X276" s="342">
        <v>3.5000000000000003E-2</v>
      </c>
      <c r="Y276" s="342">
        <f t="shared" si="4"/>
        <v>2.0280480000000001</v>
      </c>
      <c r="Z276" s="342" t="s">
        <v>198</v>
      </c>
      <c r="AA276" s="342" t="s">
        <v>170</v>
      </c>
      <c r="AB276" s="342">
        <v>22.5</v>
      </c>
      <c r="AC276" s="342" t="s">
        <v>218</v>
      </c>
      <c r="AD276" s="10"/>
      <c r="AE276" s="346">
        <f>IFERROR(VLOOKUP(E276,ppoz!$A$2:$B$42,2,0),0)</f>
        <v>0</v>
      </c>
      <c r="AJ276" s="72"/>
      <c r="AK276" s="72"/>
      <c r="AL276" s="72"/>
      <c r="AM276" s="72"/>
      <c r="AN276" s="72"/>
      <c r="AO276" s="72"/>
      <c r="AP276" s="73"/>
      <c r="AQ276" s="73"/>
      <c r="AR276" s="73"/>
      <c r="AS276" s="73"/>
      <c r="AT276" s="73"/>
      <c r="AU276" s="73"/>
      <c r="AV276" s="72"/>
      <c r="AW276" s="73"/>
      <c r="AX276" s="73"/>
      <c r="AY276" s="72"/>
      <c r="AZ276" s="72"/>
      <c r="BA276" s="72"/>
      <c r="BB276" s="74"/>
      <c r="BC276" s="74"/>
      <c r="BD276" s="74"/>
      <c r="BE276" s="74"/>
      <c r="BF276" s="74"/>
      <c r="BG276" s="74"/>
      <c r="BH276" s="74"/>
      <c r="BI276" s="74"/>
    </row>
    <row r="277" spans="1:61" x14ac:dyDescent="0.35">
      <c r="A277" s="342" t="s">
        <v>2640</v>
      </c>
      <c r="B277" s="343">
        <v>24.8</v>
      </c>
      <c r="C277" s="343">
        <v>62</v>
      </c>
      <c r="D277" s="343" t="s">
        <v>2363</v>
      </c>
      <c r="E277" s="343" t="s">
        <v>191</v>
      </c>
      <c r="F277" s="343" t="s">
        <v>186</v>
      </c>
      <c r="G277" s="343">
        <v>22.5</v>
      </c>
      <c r="H277" s="344">
        <v>84500</v>
      </c>
      <c r="I277" s="344">
        <v>88000</v>
      </c>
      <c r="J277" s="344">
        <v>92100</v>
      </c>
      <c r="K277" s="344">
        <v>91500</v>
      </c>
      <c r="L277" s="344">
        <v>3407.2580645161288</v>
      </c>
      <c r="M277" s="344">
        <v>3548.3870967741937</v>
      </c>
      <c r="N277" s="344">
        <v>3713.7096774193546</v>
      </c>
      <c r="O277" s="344">
        <v>3689.516129032258</v>
      </c>
      <c r="P277" s="343" t="s">
        <v>40</v>
      </c>
      <c r="Q277" s="344">
        <v>12</v>
      </c>
      <c r="R277" s="344" t="s">
        <v>685</v>
      </c>
      <c r="S277" s="345">
        <v>0.19700000000000001</v>
      </c>
      <c r="T277" s="343" t="s">
        <v>2362</v>
      </c>
      <c r="U277" s="343">
        <v>12</v>
      </c>
      <c r="V277" s="342">
        <v>2.024</v>
      </c>
      <c r="W277" s="342">
        <v>1.002</v>
      </c>
      <c r="X277" s="342">
        <v>3.5000000000000003E-2</v>
      </c>
      <c r="Y277" s="342">
        <f t="shared" si="4"/>
        <v>2.0280480000000001</v>
      </c>
      <c r="Z277" s="342" t="s">
        <v>198</v>
      </c>
      <c r="AA277" s="342" t="s">
        <v>170</v>
      </c>
      <c r="AB277" s="342">
        <v>22.5</v>
      </c>
      <c r="AC277" s="342" t="s">
        <v>218</v>
      </c>
      <c r="AD277" s="10"/>
      <c r="AE277" s="346">
        <f>IFERROR(VLOOKUP(E277,ppoz!$A$2:$B$42,2,0),0)</f>
        <v>0</v>
      </c>
      <c r="AJ277" s="72"/>
      <c r="AK277" s="72"/>
      <c r="AL277" s="72"/>
      <c r="AM277" s="72"/>
      <c r="AN277" s="72"/>
      <c r="AO277" s="72"/>
      <c r="AP277" s="73"/>
      <c r="AQ277" s="73"/>
      <c r="AR277" s="73"/>
      <c r="AS277" s="73"/>
      <c r="AT277" s="73"/>
      <c r="AU277" s="73"/>
      <c r="AV277" s="72"/>
      <c r="AW277" s="73"/>
      <c r="AX277" s="73"/>
      <c r="AY277" s="72"/>
      <c r="AZ277" s="72"/>
      <c r="BA277" s="72"/>
      <c r="BB277" s="74"/>
      <c r="BC277" s="74"/>
      <c r="BD277" s="74"/>
      <c r="BE277" s="74"/>
      <c r="BF277" s="74"/>
      <c r="BG277" s="74"/>
      <c r="BH277" s="74"/>
      <c r="BI277" s="74"/>
    </row>
    <row r="278" spans="1:61" x14ac:dyDescent="0.35">
      <c r="A278" s="342" t="s">
        <v>2641</v>
      </c>
      <c r="B278" s="343">
        <v>25.200000000000003</v>
      </c>
      <c r="C278" s="343">
        <v>63</v>
      </c>
      <c r="D278" s="343" t="s">
        <v>2363</v>
      </c>
      <c r="E278" s="343" t="s">
        <v>192</v>
      </c>
      <c r="F278" s="343" t="s">
        <v>186</v>
      </c>
      <c r="G278" s="343">
        <v>25</v>
      </c>
      <c r="H278" s="344">
        <v>80800</v>
      </c>
      <c r="I278" s="344">
        <v>84000</v>
      </c>
      <c r="J278" s="344">
        <v>87900</v>
      </c>
      <c r="K278" s="344">
        <v>87500</v>
      </c>
      <c r="L278" s="344">
        <v>3206.3492063492058</v>
      </c>
      <c r="M278" s="344">
        <v>3333.333333333333</v>
      </c>
      <c r="N278" s="344">
        <v>3488.0952380952376</v>
      </c>
      <c r="O278" s="344">
        <v>3472.2222222222217</v>
      </c>
      <c r="P278" s="343" t="s">
        <v>40</v>
      </c>
      <c r="Q278" s="344">
        <v>12</v>
      </c>
      <c r="R278" s="344" t="s">
        <v>685</v>
      </c>
      <c r="S278" s="345">
        <v>0.19700000000000001</v>
      </c>
      <c r="T278" s="343" t="s">
        <v>2362</v>
      </c>
      <c r="U278" s="343">
        <v>12</v>
      </c>
      <c r="V278" s="342">
        <v>2.024</v>
      </c>
      <c r="W278" s="342">
        <v>1.002</v>
      </c>
      <c r="X278" s="342">
        <v>3.5000000000000003E-2</v>
      </c>
      <c r="Y278" s="342">
        <f t="shared" si="4"/>
        <v>2.0280480000000001</v>
      </c>
      <c r="Z278" s="342" t="s">
        <v>198</v>
      </c>
      <c r="AA278" s="342" t="s">
        <v>170</v>
      </c>
      <c r="AB278" s="342">
        <v>22.5</v>
      </c>
      <c r="AC278" s="342" t="s">
        <v>218</v>
      </c>
      <c r="AD278" s="10"/>
      <c r="AE278" s="346">
        <f>IFERROR(VLOOKUP(E278,ppoz!$A$2:$B$42,2,0),0)</f>
        <v>0</v>
      </c>
      <c r="AJ278" s="72"/>
      <c r="AK278" s="72"/>
      <c r="AL278" s="72"/>
      <c r="AM278" s="72"/>
      <c r="AN278" s="72"/>
      <c r="AO278" s="72"/>
      <c r="AP278" s="73"/>
      <c r="AQ278" s="73"/>
      <c r="AR278" s="73"/>
      <c r="AS278" s="73"/>
      <c r="AT278" s="73"/>
      <c r="AU278" s="73"/>
      <c r="AV278" s="72"/>
      <c r="AW278" s="73"/>
      <c r="AX278" s="73"/>
      <c r="AY278" s="72"/>
      <c r="AZ278" s="72"/>
      <c r="BA278" s="72"/>
      <c r="BB278" s="74"/>
      <c r="BC278" s="74"/>
      <c r="BD278" s="74"/>
      <c r="BE278" s="74"/>
      <c r="BF278" s="74"/>
      <c r="BG278" s="74"/>
      <c r="BH278" s="74"/>
      <c r="BI278" s="74"/>
    </row>
    <row r="279" spans="1:61" x14ac:dyDescent="0.35">
      <c r="A279" s="342" t="s">
        <v>2642</v>
      </c>
      <c r="B279" s="343">
        <v>25.6</v>
      </c>
      <c r="C279" s="343">
        <v>64</v>
      </c>
      <c r="D279" s="343" t="s">
        <v>2363</v>
      </c>
      <c r="E279" s="343" t="s">
        <v>192</v>
      </c>
      <c r="F279" s="343" t="s">
        <v>186</v>
      </c>
      <c r="G279" s="343">
        <v>25</v>
      </c>
      <c r="H279" s="344">
        <v>81700</v>
      </c>
      <c r="I279" s="344">
        <v>84900</v>
      </c>
      <c r="J279" s="344">
        <v>88800</v>
      </c>
      <c r="K279" s="344">
        <v>88400</v>
      </c>
      <c r="L279" s="344">
        <v>3191.40625</v>
      </c>
      <c r="M279" s="344">
        <v>3316.40625</v>
      </c>
      <c r="N279" s="344">
        <v>3468.75</v>
      </c>
      <c r="O279" s="344">
        <v>3453.125</v>
      </c>
      <c r="P279" s="343" t="s">
        <v>40</v>
      </c>
      <c r="Q279" s="344">
        <v>12</v>
      </c>
      <c r="R279" s="344" t="s">
        <v>685</v>
      </c>
      <c r="S279" s="345">
        <v>0.19700000000000001</v>
      </c>
      <c r="T279" s="343" t="s">
        <v>2362</v>
      </c>
      <c r="U279" s="343">
        <v>12</v>
      </c>
      <c r="V279" s="342">
        <v>2.024</v>
      </c>
      <c r="W279" s="342">
        <v>1.002</v>
      </c>
      <c r="X279" s="342">
        <v>3.5000000000000003E-2</v>
      </c>
      <c r="Y279" s="342">
        <f t="shared" si="4"/>
        <v>2.0280480000000001</v>
      </c>
      <c r="Z279" s="342" t="s">
        <v>198</v>
      </c>
      <c r="AA279" s="342" t="s">
        <v>170</v>
      </c>
      <c r="AB279" s="342">
        <v>22.5</v>
      </c>
      <c r="AC279" s="342" t="s">
        <v>218</v>
      </c>
      <c r="AD279" s="10"/>
      <c r="AE279" s="346">
        <f>IFERROR(VLOOKUP(E279,ppoz!$A$2:$B$42,2,0),0)</f>
        <v>0</v>
      </c>
      <c r="AJ279" s="72"/>
      <c r="AK279" s="72"/>
      <c r="AL279" s="72"/>
      <c r="AM279" s="72"/>
      <c r="AN279" s="72"/>
      <c r="AO279" s="72"/>
      <c r="AP279" s="73"/>
      <c r="AQ279" s="73"/>
      <c r="AR279" s="73"/>
      <c r="AS279" s="73"/>
      <c r="AT279" s="73"/>
      <c r="AU279" s="73"/>
      <c r="AV279" s="72"/>
      <c r="AW279" s="73"/>
      <c r="AX279" s="73"/>
      <c r="AY279" s="72"/>
      <c r="AZ279" s="72"/>
      <c r="BA279" s="72"/>
      <c r="BB279" s="74"/>
      <c r="BC279" s="74"/>
      <c r="BD279" s="74"/>
      <c r="BE279" s="74"/>
      <c r="BF279" s="74"/>
      <c r="BG279" s="74"/>
      <c r="BH279" s="74"/>
      <c r="BI279" s="74"/>
    </row>
    <row r="280" spans="1:61" x14ac:dyDescent="0.35">
      <c r="A280" s="342" t="s">
        <v>2643</v>
      </c>
      <c r="B280" s="343">
        <v>26</v>
      </c>
      <c r="C280" s="343">
        <v>65</v>
      </c>
      <c r="D280" s="343" t="s">
        <v>2363</v>
      </c>
      <c r="E280" s="343" t="s">
        <v>192</v>
      </c>
      <c r="F280" s="343" t="s">
        <v>186</v>
      </c>
      <c r="G280" s="343">
        <v>25</v>
      </c>
      <c r="H280" s="344">
        <v>82500</v>
      </c>
      <c r="I280" s="344">
        <v>86200</v>
      </c>
      <c r="J280" s="344">
        <v>90100</v>
      </c>
      <c r="K280" s="344">
        <v>90300</v>
      </c>
      <c r="L280" s="344">
        <v>3173.0769230769229</v>
      </c>
      <c r="M280" s="344">
        <v>3315.3846153846152</v>
      </c>
      <c r="N280" s="344">
        <v>3465.3846153846152</v>
      </c>
      <c r="O280" s="344">
        <v>3473.0769230769229</v>
      </c>
      <c r="P280" s="343" t="s">
        <v>40</v>
      </c>
      <c r="Q280" s="344">
        <v>12</v>
      </c>
      <c r="R280" s="344" t="s">
        <v>685</v>
      </c>
      <c r="S280" s="345">
        <v>0.19700000000000001</v>
      </c>
      <c r="T280" s="343" t="s">
        <v>2362</v>
      </c>
      <c r="U280" s="343">
        <v>12</v>
      </c>
      <c r="V280" s="342">
        <v>2.024</v>
      </c>
      <c r="W280" s="342">
        <v>1.002</v>
      </c>
      <c r="X280" s="342">
        <v>3.5000000000000003E-2</v>
      </c>
      <c r="Y280" s="342">
        <f t="shared" si="4"/>
        <v>2.0280480000000001</v>
      </c>
      <c r="Z280" s="342" t="s">
        <v>198</v>
      </c>
      <c r="AA280" s="342" t="s">
        <v>170</v>
      </c>
      <c r="AB280" s="342">
        <v>22.5</v>
      </c>
      <c r="AC280" s="342" t="s">
        <v>218</v>
      </c>
      <c r="AD280" s="10"/>
      <c r="AE280" s="346">
        <f>IFERROR(VLOOKUP(E280,ppoz!$A$2:$B$42,2,0),0)</f>
        <v>0</v>
      </c>
      <c r="AJ280" s="72"/>
      <c r="AK280" s="72"/>
      <c r="AL280" s="72"/>
      <c r="AM280" s="72"/>
      <c r="AN280" s="72"/>
      <c r="AO280" s="72"/>
      <c r="AP280" s="73"/>
      <c r="AQ280" s="73"/>
      <c r="AR280" s="73"/>
      <c r="AS280" s="73"/>
      <c r="AT280" s="73"/>
      <c r="AU280" s="73"/>
      <c r="AV280" s="72"/>
      <c r="AW280" s="73"/>
      <c r="AX280" s="73"/>
      <c r="AY280" s="72"/>
      <c r="AZ280" s="72"/>
      <c r="BA280" s="72"/>
      <c r="BB280" s="74"/>
      <c r="BC280" s="74"/>
      <c r="BD280" s="74"/>
      <c r="BE280" s="74"/>
      <c r="BF280" s="74"/>
      <c r="BG280" s="74"/>
      <c r="BH280" s="74"/>
      <c r="BI280" s="74"/>
    </row>
    <row r="281" spans="1:61" x14ac:dyDescent="0.35">
      <c r="A281" s="342" t="s">
        <v>2644</v>
      </c>
      <c r="B281" s="343">
        <v>26.400000000000002</v>
      </c>
      <c r="C281" s="343">
        <v>66</v>
      </c>
      <c r="D281" s="343" t="s">
        <v>2363</v>
      </c>
      <c r="E281" s="343" t="s">
        <v>192</v>
      </c>
      <c r="F281" s="343" t="s">
        <v>186</v>
      </c>
      <c r="G281" s="343">
        <v>25</v>
      </c>
      <c r="H281" s="344">
        <v>83100</v>
      </c>
      <c r="I281" s="344">
        <v>86800</v>
      </c>
      <c r="J281" s="344">
        <v>90600</v>
      </c>
      <c r="K281" s="344">
        <v>90800</v>
      </c>
      <c r="L281" s="344">
        <v>3147.7272727272725</v>
      </c>
      <c r="M281" s="344">
        <v>3287.8787878787875</v>
      </c>
      <c r="N281" s="344">
        <v>3431.8181818181815</v>
      </c>
      <c r="O281" s="344">
        <v>3439.393939393939</v>
      </c>
      <c r="P281" s="343" t="s">
        <v>40</v>
      </c>
      <c r="Q281" s="344">
        <v>12</v>
      </c>
      <c r="R281" s="344" t="s">
        <v>685</v>
      </c>
      <c r="S281" s="345">
        <v>0.19700000000000001</v>
      </c>
      <c r="T281" s="343" t="s">
        <v>2362</v>
      </c>
      <c r="U281" s="343">
        <v>12</v>
      </c>
      <c r="V281" s="342">
        <v>2.024</v>
      </c>
      <c r="W281" s="342">
        <v>1.002</v>
      </c>
      <c r="X281" s="342">
        <v>3.5000000000000003E-2</v>
      </c>
      <c r="Y281" s="342">
        <f t="shared" si="4"/>
        <v>2.0280480000000001</v>
      </c>
      <c r="Z281" s="342" t="s">
        <v>198</v>
      </c>
      <c r="AA281" s="342" t="s">
        <v>170</v>
      </c>
      <c r="AB281" s="342">
        <v>22.5</v>
      </c>
      <c r="AC281" s="342" t="s">
        <v>218</v>
      </c>
      <c r="AD281" s="10"/>
      <c r="AE281" s="346">
        <f>IFERROR(VLOOKUP(E281,ppoz!$A$2:$B$42,2,0),0)</f>
        <v>0</v>
      </c>
      <c r="AJ281" s="72"/>
      <c r="AK281" s="72"/>
      <c r="AL281" s="72"/>
      <c r="AM281" s="72"/>
      <c r="AN281" s="72"/>
      <c r="AO281" s="72"/>
      <c r="AP281" s="73"/>
      <c r="AQ281" s="73"/>
      <c r="AR281" s="73"/>
      <c r="AS281" s="73"/>
      <c r="AT281" s="73"/>
      <c r="AU281" s="73"/>
      <c r="AV281" s="72"/>
      <c r="AW281" s="73"/>
      <c r="AX281" s="73"/>
      <c r="AY281" s="72"/>
      <c r="AZ281" s="72"/>
      <c r="BA281" s="72"/>
      <c r="BB281" s="74"/>
      <c r="BC281" s="74"/>
      <c r="BD281" s="74"/>
      <c r="BE281" s="74"/>
      <c r="BF281" s="74"/>
      <c r="BG281" s="74"/>
      <c r="BH281" s="74"/>
      <c r="BI281" s="74"/>
    </row>
    <row r="282" spans="1:61" x14ac:dyDescent="0.35">
      <c r="A282" s="342" t="s">
        <v>2645</v>
      </c>
      <c r="B282" s="343">
        <v>26.8</v>
      </c>
      <c r="C282" s="343">
        <v>67</v>
      </c>
      <c r="D282" s="343" t="s">
        <v>2363</v>
      </c>
      <c r="E282" s="343" t="s">
        <v>192</v>
      </c>
      <c r="F282" s="343" t="s">
        <v>186</v>
      </c>
      <c r="G282" s="343">
        <v>25</v>
      </c>
      <c r="H282" s="344">
        <v>84200</v>
      </c>
      <c r="I282" s="344">
        <v>88700</v>
      </c>
      <c r="J282" s="344">
        <v>91400</v>
      </c>
      <c r="K282" s="344">
        <v>92700</v>
      </c>
      <c r="L282" s="344">
        <v>3141.7910447761192</v>
      </c>
      <c r="M282" s="344">
        <v>3309.7014925373132</v>
      </c>
      <c r="N282" s="344">
        <v>3410.4477611940297</v>
      </c>
      <c r="O282" s="344">
        <v>3458.9552238805968</v>
      </c>
      <c r="P282" s="343" t="s">
        <v>40</v>
      </c>
      <c r="Q282" s="344">
        <v>12</v>
      </c>
      <c r="R282" s="344" t="s">
        <v>685</v>
      </c>
      <c r="S282" s="345">
        <v>0.19700000000000001</v>
      </c>
      <c r="T282" s="343" t="s">
        <v>2362</v>
      </c>
      <c r="U282" s="343">
        <v>12</v>
      </c>
      <c r="V282" s="342">
        <v>2.024</v>
      </c>
      <c r="W282" s="342">
        <v>1.002</v>
      </c>
      <c r="X282" s="342">
        <v>3.5000000000000003E-2</v>
      </c>
      <c r="Y282" s="342">
        <f t="shared" si="4"/>
        <v>2.0280480000000001</v>
      </c>
      <c r="Z282" s="342" t="s">
        <v>198</v>
      </c>
      <c r="AA282" s="342" t="s">
        <v>170</v>
      </c>
      <c r="AB282" s="342">
        <v>22.5</v>
      </c>
      <c r="AC282" s="342" t="s">
        <v>218</v>
      </c>
      <c r="AD282" s="10"/>
      <c r="AE282" s="346">
        <f>IFERROR(VLOOKUP(E282,ppoz!$A$2:$B$42,2,0),0)</f>
        <v>0</v>
      </c>
      <c r="AJ282" s="72"/>
      <c r="AK282" s="72"/>
      <c r="AL282" s="72"/>
      <c r="AM282" s="72"/>
      <c r="AN282" s="72"/>
      <c r="AO282" s="72"/>
      <c r="AP282" s="73"/>
      <c r="AQ282" s="73"/>
      <c r="AR282" s="73"/>
      <c r="AS282" s="73"/>
      <c r="AT282" s="73"/>
      <c r="AU282" s="73"/>
      <c r="AV282" s="72"/>
      <c r="AW282" s="73"/>
      <c r="AX282" s="73"/>
      <c r="AY282" s="72"/>
      <c r="AZ282" s="72"/>
      <c r="BA282" s="72"/>
      <c r="BB282" s="74"/>
      <c r="BC282" s="74"/>
      <c r="BD282" s="74"/>
      <c r="BE282" s="74"/>
      <c r="BF282" s="74"/>
      <c r="BG282" s="74"/>
      <c r="BH282" s="74"/>
      <c r="BI282" s="74"/>
    </row>
    <row r="283" spans="1:61" x14ac:dyDescent="0.35">
      <c r="A283" s="342" t="s">
        <v>2646</v>
      </c>
      <c r="B283" s="343">
        <v>27.200000000000003</v>
      </c>
      <c r="C283" s="343">
        <v>68</v>
      </c>
      <c r="D283" s="343" t="s">
        <v>2363</v>
      </c>
      <c r="E283" s="343" t="s">
        <v>192</v>
      </c>
      <c r="F283" s="343" t="s">
        <v>186</v>
      </c>
      <c r="G283" s="343">
        <v>25</v>
      </c>
      <c r="H283" s="344">
        <v>85400</v>
      </c>
      <c r="I283" s="344">
        <v>89800</v>
      </c>
      <c r="J283" s="344">
        <v>92600</v>
      </c>
      <c r="K283" s="344">
        <v>93900</v>
      </c>
      <c r="L283" s="344">
        <v>3139.705882352941</v>
      </c>
      <c r="M283" s="344">
        <v>3301.4705882352937</v>
      </c>
      <c r="N283" s="344">
        <v>3404.411764705882</v>
      </c>
      <c r="O283" s="344">
        <v>3452.205882352941</v>
      </c>
      <c r="P283" s="343" t="s">
        <v>40</v>
      </c>
      <c r="Q283" s="344">
        <v>12</v>
      </c>
      <c r="R283" s="344" t="s">
        <v>685</v>
      </c>
      <c r="S283" s="345">
        <v>0.19700000000000001</v>
      </c>
      <c r="T283" s="343" t="s">
        <v>2362</v>
      </c>
      <c r="U283" s="343">
        <v>12</v>
      </c>
      <c r="V283" s="342">
        <v>2.024</v>
      </c>
      <c r="W283" s="342">
        <v>1.002</v>
      </c>
      <c r="X283" s="342">
        <v>3.5000000000000003E-2</v>
      </c>
      <c r="Y283" s="342">
        <f t="shared" si="4"/>
        <v>2.0280480000000001</v>
      </c>
      <c r="Z283" s="342" t="s">
        <v>198</v>
      </c>
      <c r="AA283" s="342" t="s">
        <v>170</v>
      </c>
      <c r="AB283" s="342">
        <v>22.5</v>
      </c>
      <c r="AC283" s="342" t="s">
        <v>218</v>
      </c>
      <c r="AD283" s="10"/>
      <c r="AE283" s="346">
        <f>IFERROR(VLOOKUP(E283,ppoz!$A$2:$B$42,2,0),0)</f>
        <v>0</v>
      </c>
      <c r="AJ283" s="72"/>
      <c r="AK283" s="72"/>
      <c r="AL283" s="72"/>
      <c r="AM283" s="72"/>
      <c r="AN283" s="72"/>
      <c r="AO283" s="72"/>
      <c r="AP283" s="73"/>
      <c r="AQ283" s="73"/>
      <c r="AR283" s="73"/>
      <c r="AS283" s="73"/>
      <c r="AT283" s="73"/>
      <c r="AU283" s="73"/>
      <c r="AV283" s="72"/>
      <c r="AW283" s="73"/>
      <c r="AX283" s="73"/>
      <c r="AY283" s="72"/>
      <c r="AZ283" s="72"/>
      <c r="BA283" s="72"/>
      <c r="BB283" s="74"/>
      <c r="BC283" s="74"/>
      <c r="BD283" s="74"/>
      <c r="BE283" s="74"/>
      <c r="BF283" s="74"/>
      <c r="BG283" s="74"/>
      <c r="BH283" s="74"/>
      <c r="BI283" s="74"/>
    </row>
    <row r="284" spans="1:61" x14ac:dyDescent="0.35">
      <c r="A284" s="342" t="s">
        <v>2647</v>
      </c>
      <c r="B284" s="343">
        <v>27.6</v>
      </c>
      <c r="C284" s="343">
        <v>69</v>
      </c>
      <c r="D284" s="343" t="s">
        <v>2363</v>
      </c>
      <c r="E284" s="343" t="s">
        <v>22</v>
      </c>
      <c r="F284" s="343" t="s">
        <v>186</v>
      </c>
      <c r="G284" s="343">
        <v>27.6</v>
      </c>
      <c r="H284" s="344">
        <v>86400</v>
      </c>
      <c r="I284" s="344">
        <v>90800</v>
      </c>
      <c r="J284" s="344">
        <v>93800</v>
      </c>
      <c r="K284" s="344">
        <v>94800</v>
      </c>
      <c r="L284" s="344">
        <v>3130.4347826086955</v>
      </c>
      <c r="M284" s="344">
        <v>3289.855072463768</v>
      </c>
      <c r="N284" s="344">
        <v>3398.550724637681</v>
      </c>
      <c r="O284" s="344">
        <v>3434.782608695652</v>
      </c>
      <c r="P284" s="343" t="s">
        <v>40</v>
      </c>
      <c r="Q284" s="344">
        <v>12</v>
      </c>
      <c r="R284" s="344" t="s">
        <v>685</v>
      </c>
      <c r="S284" s="345">
        <v>0.19700000000000001</v>
      </c>
      <c r="T284" s="343" t="s">
        <v>2362</v>
      </c>
      <c r="U284" s="343">
        <v>12</v>
      </c>
      <c r="V284" s="342">
        <v>2.024</v>
      </c>
      <c r="W284" s="342">
        <v>1.002</v>
      </c>
      <c r="X284" s="342">
        <v>3.5000000000000003E-2</v>
      </c>
      <c r="Y284" s="342">
        <f t="shared" si="4"/>
        <v>2.0280480000000001</v>
      </c>
      <c r="Z284" s="342" t="s">
        <v>198</v>
      </c>
      <c r="AA284" s="342" t="s">
        <v>170</v>
      </c>
      <c r="AB284" s="342">
        <v>22.5</v>
      </c>
      <c r="AC284" s="342" t="s">
        <v>218</v>
      </c>
      <c r="AD284" s="10"/>
      <c r="AE284" s="346">
        <f>IFERROR(VLOOKUP(E284,ppoz!$A$2:$B$42,2,0),0)</f>
        <v>0</v>
      </c>
      <c r="AJ284" s="72"/>
      <c r="AK284" s="72"/>
      <c r="AL284" s="72"/>
      <c r="AM284" s="72"/>
      <c r="AN284" s="72"/>
      <c r="AO284" s="72"/>
      <c r="AP284" s="73"/>
      <c r="AQ284" s="73"/>
      <c r="AR284" s="73"/>
      <c r="AS284" s="73"/>
      <c r="AT284" s="73"/>
      <c r="AU284" s="73"/>
      <c r="AV284" s="72"/>
      <c r="AW284" s="73"/>
      <c r="AX284" s="73"/>
      <c r="AY284" s="72"/>
      <c r="AZ284" s="72"/>
      <c r="BA284" s="72"/>
      <c r="BB284" s="74"/>
      <c r="BC284" s="74"/>
      <c r="BD284" s="74"/>
      <c r="BE284" s="74"/>
      <c r="BF284" s="74"/>
      <c r="BG284" s="74"/>
      <c r="BH284" s="74"/>
      <c r="BI284" s="74"/>
    </row>
    <row r="285" spans="1:61" x14ac:dyDescent="0.35">
      <c r="A285" s="342" t="s">
        <v>2648</v>
      </c>
      <c r="B285" s="343">
        <v>28</v>
      </c>
      <c r="C285" s="343">
        <v>70</v>
      </c>
      <c r="D285" s="343" t="s">
        <v>2363</v>
      </c>
      <c r="E285" s="343" t="s">
        <v>22</v>
      </c>
      <c r="F285" s="343" t="s">
        <v>186</v>
      </c>
      <c r="G285" s="343">
        <v>27.6</v>
      </c>
      <c r="H285" s="344">
        <v>87100</v>
      </c>
      <c r="I285" s="344">
        <v>91500</v>
      </c>
      <c r="J285" s="344">
        <v>94600</v>
      </c>
      <c r="K285" s="344">
        <v>95600</v>
      </c>
      <c r="L285" s="344">
        <v>3110.7142857142858</v>
      </c>
      <c r="M285" s="344">
        <v>3267.8571428571427</v>
      </c>
      <c r="N285" s="344">
        <v>3378.5714285714284</v>
      </c>
      <c r="O285" s="344">
        <v>3414.2857142857142</v>
      </c>
      <c r="P285" s="343" t="s">
        <v>40</v>
      </c>
      <c r="Q285" s="344">
        <v>12</v>
      </c>
      <c r="R285" s="344" t="s">
        <v>685</v>
      </c>
      <c r="S285" s="345">
        <v>0.19700000000000001</v>
      </c>
      <c r="T285" s="343" t="s">
        <v>2362</v>
      </c>
      <c r="U285" s="343">
        <v>12</v>
      </c>
      <c r="V285" s="342">
        <v>2.024</v>
      </c>
      <c r="W285" s="342">
        <v>1.002</v>
      </c>
      <c r="X285" s="342">
        <v>3.5000000000000003E-2</v>
      </c>
      <c r="Y285" s="342">
        <f t="shared" si="4"/>
        <v>2.0280480000000001</v>
      </c>
      <c r="Z285" s="342" t="s">
        <v>198</v>
      </c>
      <c r="AA285" s="342" t="s">
        <v>170</v>
      </c>
      <c r="AB285" s="342">
        <v>22.5</v>
      </c>
      <c r="AC285" s="342" t="s">
        <v>218</v>
      </c>
      <c r="AD285" s="10"/>
      <c r="AE285" s="346">
        <f>IFERROR(VLOOKUP(E285,ppoz!$A$2:$B$42,2,0),0)</f>
        <v>0</v>
      </c>
      <c r="AJ285" s="72"/>
      <c r="AK285" s="72"/>
      <c r="AL285" s="72"/>
      <c r="AM285" s="72"/>
      <c r="AN285" s="72"/>
      <c r="AO285" s="72"/>
      <c r="AP285" s="73"/>
      <c r="AQ285" s="73"/>
      <c r="AR285" s="73"/>
      <c r="AS285" s="73"/>
      <c r="AT285" s="73"/>
      <c r="AU285" s="73"/>
      <c r="AV285" s="72"/>
      <c r="AW285" s="73"/>
      <c r="AX285" s="73"/>
      <c r="AY285" s="72"/>
      <c r="AZ285" s="72"/>
      <c r="BA285" s="72"/>
      <c r="BB285" s="74"/>
      <c r="BC285" s="74"/>
      <c r="BD285" s="74"/>
      <c r="BE285" s="74"/>
      <c r="BF285" s="74"/>
      <c r="BG285" s="74"/>
      <c r="BH285" s="74"/>
      <c r="BI285" s="74"/>
    </row>
    <row r="286" spans="1:61" x14ac:dyDescent="0.35">
      <c r="A286" s="342" t="s">
        <v>2649</v>
      </c>
      <c r="B286" s="343">
        <v>28.400000000000002</v>
      </c>
      <c r="C286" s="343">
        <v>71</v>
      </c>
      <c r="D286" s="343" t="s">
        <v>2363</v>
      </c>
      <c r="E286" s="343" t="s">
        <v>22</v>
      </c>
      <c r="F286" s="343" t="s">
        <v>186</v>
      </c>
      <c r="G286" s="343">
        <v>27.6</v>
      </c>
      <c r="H286" s="344">
        <v>88800</v>
      </c>
      <c r="I286" s="344">
        <v>92700</v>
      </c>
      <c r="J286" s="344">
        <v>95700</v>
      </c>
      <c r="K286" s="344">
        <v>96700</v>
      </c>
      <c r="L286" s="344">
        <v>3126.7605633802814</v>
      </c>
      <c r="M286" s="344">
        <v>3264.0845070422533</v>
      </c>
      <c r="N286" s="344">
        <v>3369.7183098591545</v>
      </c>
      <c r="O286" s="344">
        <v>3404.9295774647885</v>
      </c>
      <c r="P286" s="343" t="s">
        <v>40</v>
      </c>
      <c r="Q286" s="344">
        <v>12</v>
      </c>
      <c r="R286" s="344" t="s">
        <v>685</v>
      </c>
      <c r="S286" s="345">
        <v>0.19700000000000001</v>
      </c>
      <c r="T286" s="343" t="s">
        <v>2362</v>
      </c>
      <c r="U286" s="343">
        <v>12</v>
      </c>
      <c r="V286" s="342">
        <v>2.024</v>
      </c>
      <c r="W286" s="342">
        <v>1.002</v>
      </c>
      <c r="X286" s="342">
        <v>3.5000000000000003E-2</v>
      </c>
      <c r="Y286" s="342">
        <f t="shared" si="4"/>
        <v>2.0280480000000001</v>
      </c>
      <c r="Z286" s="342" t="s">
        <v>198</v>
      </c>
      <c r="AA286" s="342" t="s">
        <v>170</v>
      </c>
      <c r="AB286" s="342">
        <v>22.5</v>
      </c>
      <c r="AC286" s="342" t="s">
        <v>218</v>
      </c>
      <c r="AD286" s="10"/>
      <c r="AE286" s="346">
        <f>IFERROR(VLOOKUP(E286,ppoz!$A$2:$B$42,2,0),0)</f>
        <v>0</v>
      </c>
      <c r="AJ286" s="72"/>
      <c r="AK286" s="72"/>
      <c r="AL286" s="72"/>
      <c r="AM286" s="72"/>
      <c r="AN286" s="72"/>
      <c r="AO286" s="72"/>
      <c r="AP286" s="73"/>
      <c r="AQ286" s="73"/>
      <c r="AR286" s="73"/>
      <c r="AS286" s="73"/>
      <c r="AT286" s="73"/>
      <c r="AU286" s="73"/>
      <c r="AV286" s="72"/>
      <c r="AW286" s="73"/>
      <c r="AX286" s="73"/>
      <c r="AY286" s="72"/>
      <c r="AZ286" s="72"/>
      <c r="BA286" s="72"/>
      <c r="BB286" s="74"/>
      <c r="BC286" s="74"/>
      <c r="BD286" s="74"/>
      <c r="BE286" s="74"/>
      <c r="BF286" s="74"/>
      <c r="BG286" s="74"/>
      <c r="BH286" s="74"/>
      <c r="BI286" s="74"/>
    </row>
    <row r="287" spans="1:61" x14ac:dyDescent="0.35">
      <c r="A287" s="342" t="s">
        <v>2650</v>
      </c>
      <c r="B287" s="343">
        <v>28.8</v>
      </c>
      <c r="C287" s="343">
        <v>72</v>
      </c>
      <c r="D287" s="343" t="s">
        <v>2363</v>
      </c>
      <c r="E287" s="343" t="s">
        <v>22</v>
      </c>
      <c r="F287" s="343" t="s">
        <v>186</v>
      </c>
      <c r="G287" s="343">
        <v>27.6</v>
      </c>
      <c r="H287" s="344">
        <v>89500</v>
      </c>
      <c r="I287" s="344">
        <v>93500</v>
      </c>
      <c r="J287" s="344">
        <v>96200</v>
      </c>
      <c r="K287" s="344">
        <v>97500</v>
      </c>
      <c r="L287" s="344">
        <v>3107.6388888888887</v>
      </c>
      <c r="M287" s="344">
        <v>3246.5277777777778</v>
      </c>
      <c r="N287" s="344">
        <v>3340.2777777777778</v>
      </c>
      <c r="O287" s="344">
        <v>3385.4166666666665</v>
      </c>
      <c r="P287" s="343" t="s">
        <v>40</v>
      </c>
      <c r="Q287" s="344">
        <v>12</v>
      </c>
      <c r="R287" s="344" t="s">
        <v>685</v>
      </c>
      <c r="S287" s="345">
        <v>0.19700000000000001</v>
      </c>
      <c r="T287" s="343" t="s">
        <v>2362</v>
      </c>
      <c r="U287" s="343">
        <v>12</v>
      </c>
      <c r="V287" s="342">
        <v>2.024</v>
      </c>
      <c r="W287" s="342">
        <v>1.002</v>
      </c>
      <c r="X287" s="342">
        <v>3.5000000000000003E-2</v>
      </c>
      <c r="Y287" s="342">
        <f t="shared" si="4"/>
        <v>2.0280480000000001</v>
      </c>
      <c r="Z287" s="342" t="s">
        <v>198</v>
      </c>
      <c r="AA287" s="342" t="s">
        <v>170</v>
      </c>
      <c r="AB287" s="342">
        <v>22.5</v>
      </c>
      <c r="AC287" s="342" t="s">
        <v>218</v>
      </c>
      <c r="AD287" s="10"/>
      <c r="AE287" s="346">
        <f>IFERROR(VLOOKUP(E287,ppoz!$A$2:$B$42,2,0),0)</f>
        <v>0</v>
      </c>
      <c r="AJ287" s="72"/>
      <c r="AK287" s="72"/>
      <c r="AL287" s="72"/>
      <c r="AM287" s="72"/>
      <c r="AN287" s="72"/>
      <c r="AO287" s="72"/>
      <c r="AP287" s="73"/>
      <c r="AQ287" s="73"/>
      <c r="AR287" s="73"/>
      <c r="AS287" s="73"/>
      <c r="AT287" s="73"/>
      <c r="AU287" s="73"/>
      <c r="AV287" s="72"/>
      <c r="AW287" s="73"/>
      <c r="AX287" s="73"/>
      <c r="AY287" s="72"/>
      <c r="AZ287" s="72"/>
      <c r="BA287" s="72"/>
      <c r="BB287" s="74"/>
      <c r="BC287" s="74"/>
      <c r="BD287" s="74"/>
      <c r="BE287" s="74"/>
      <c r="BF287" s="74"/>
      <c r="BG287" s="74"/>
      <c r="BH287" s="74"/>
      <c r="BI287" s="74"/>
    </row>
    <row r="288" spans="1:61" x14ac:dyDescent="0.35">
      <c r="A288" s="342" t="s">
        <v>2651</v>
      </c>
      <c r="B288" s="343">
        <v>29.200000000000003</v>
      </c>
      <c r="C288" s="343">
        <v>73</v>
      </c>
      <c r="D288" s="343" t="s">
        <v>2363</v>
      </c>
      <c r="E288" s="343" t="s">
        <v>22</v>
      </c>
      <c r="F288" s="343" t="s">
        <v>186</v>
      </c>
      <c r="G288" s="343">
        <v>27.6</v>
      </c>
      <c r="H288" s="344">
        <v>90800</v>
      </c>
      <c r="I288" s="344">
        <v>95200</v>
      </c>
      <c r="J288" s="344">
        <v>99200</v>
      </c>
      <c r="K288" s="344">
        <v>99200</v>
      </c>
      <c r="L288" s="344">
        <v>3109.58904109589</v>
      </c>
      <c r="M288" s="344">
        <v>3260.2739726027394</v>
      </c>
      <c r="N288" s="344">
        <v>3397.2602739726026</v>
      </c>
      <c r="O288" s="344">
        <v>3397.2602739726026</v>
      </c>
      <c r="P288" s="343" t="s">
        <v>40</v>
      </c>
      <c r="Q288" s="344">
        <v>12</v>
      </c>
      <c r="R288" s="344" t="s">
        <v>685</v>
      </c>
      <c r="S288" s="345">
        <v>0.19700000000000001</v>
      </c>
      <c r="T288" s="343" t="s">
        <v>2362</v>
      </c>
      <c r="U288" s="343">
        <v>12</v>
      </c>
      <c r="V288" s="342">
        <v>2.024</v>
      </c>
      <c r="W288" s="342">
        <v>1.002</v>
      </c>
      <c r="X288" s="342">
        <v>3.5000000000000003E-2</v>
      </c>
      <c r="Y288" s="342">
        <f t="shared" si="4"/>
        <v>2.0280480000000001</v>
      </c>
      <c r="Z288" s="342" t="s">
        <v>198</v>
      </c>
      <c r="AA288" s="342" t="s">
        <v>170</v>
      </c>
      <c r="AB288" s="342">
        <v>22.5</v>
      </c>
      <c r="AC288" s="342" t="s">
        <v>218</v>
      </c>
      <c r="AD288" s="10"/>
      <c r="AE288" s="346">
        <f>IFERROR(VLOOKUP(E288,ppoz!$A$2:$B$42,2,0),0)</f>
        <v>0</v>
      </c>
      <c r="AJ288" s="72"/>
      <c r="AK288" s="72"/>
      <c r="AL288" s="72"/>
      <c r="AM288" s="72"/>
      <c r="AN288" s="72"/>
      <c r="AO288" s="72"/>
      <c r="AP288" s="73"/>
      <c r="AQ288" s="73"/>
      <c r="AR288" s="73"/>
      <c r="AS288" s="73"/>
      <c r="AT288" s="73"/>
      <c r="AU288" s="73"/>
      <c r="AV288" s="72"/>
      <c r="AW288" s="73"/>
      <c r="AX288" s="73"/>
      <c r="AY288" s="72"/>
      <c r="AZ288" s="72"/>
      <c r="BA288" s="72"/>
      <c r="BB288" s="74"/>
      <c r="BC288" s="74"/>
      <c r="BD288" s="74"/>
      <c r="BE288" s="74"/>
      <c r="BF288" s="74"/>
      <c r="BG288" s="74"/>
      <c r="BH288" s="74"/>
      <c r="BI288" s="74"/>
    </row>
    <row r="289" spans="1:61" x14ac:dyDescent="0.35">
      <c r="A289" s="342" t="s">
        <v>2652</v>
      </c>
      <c r="B289" s="343">
        <v>29.6</v>
      </c>
      <c r="C289" s="343">
        <v>74</v>
      </c>
      <c r="D289" s="343" t="s">
        <v>2363</v>
      </c>
      <c r="E289" s="343" t="s">
        <v>22</v>
      </c>
      <c r="F289" s="343" t="s">
        <v>186</v>
      </c>
      <c r="G289" s="343">
        <v>27.6</v>
      </c>
      <c r="H289" s="344">
        <v>92000</v>
      </c>
      <c r="I289" s="344">
        <v>96400</v>
      </c>
      <c r="J289" s="344">
        <v>100400</v>
      </c>
      <c r="K289" s="344">
        <v>100400</v>
      </c>
      <c r="L289" s="344">
        <v>3108.1081081081079</v>
      </c>
      <c r="M289" s="344">
        <v>3256.7567567567567</v>
      </c>
      <c r="N289" s="344">
        <v>3391.8918918918916</v>
      </c>
      <c r="O289" s="344">
        <v>3391.8918918918916</v>
      </c>
      <c r="P289" s="343" t="s">
        <v>40</v>
      </c>
      <c r="Q289" s="344">
        <v>12</v>
      </c>
      <c r="R289" s="344" t="s">
        <v>685</v>
      </c>
      <c r="S289" s="345">
        <v>0.19700000000000001</v>
      </c>
      <c r="T289" s="343" t="s">
        <v>2362</v>
      </c>
      <c r="U289" s="343">
        <v>12</v>
      </c>
      <c r="V289" s="342">
        <v>2.024</v>
      </c>
      <c r="W289" s="342">
        <v>1.002</v>
      </c>
      <c r="X289" s="342">
        <v>3.5000000000000003E-2</v>
      </c>
      <c r="Y289" s="342">
        <f t="shared" si="4"/>
        <v>2.0280480000000001</v>
      </c>
      <c r="Z289" s="342" t="s">
        <v>198</v>
      </c>
      <c r="AA289" s="342" t="s">
        <v>170</v>
      </c>
      <c r="AB289" s="342">
        <v>22.5</v>
      </c>
      <c r="AC289" s="342" t="s">
        <v>218</v>
      </c>
      <c r="AD289" s="10"/>
      <c r="AE289" s="346">
        <f>IFERROR(VLOOKUP(E289,ppoz!$A$2:$B$42,2,0),0)</f>
        <v>0</v>
      </c>
      <c r="AJ289" s="72"/>
      <c r="AK289" s="72"/>
      <c r="AL289" s="72"/>
      <c r="AM289" s="72"/>
      <c r="AN289" s="72"/>
      <c r="AO289" s="72"/>
      <c r="AP289" s="73"/>
      <c r="AQ289" s="73"/>
      <c r="AR289" s="73"/>
      <c r="AS289" s="73"/>
      <c r="AT289" s="73"/>
      <c r="AU289" s="73"/>
      <c r="AV289" s="72"/>
      <c r="AW289" s="73"/>
      <c r="AX289" s="73"/>
      <c r="AY289" s="72"/>
      <c r="AZ289" s="72"/>
      <c r="BA289" s="72"/>
      <c r="BB289" s="74"/>
      <c r="BC289" s="74"/>
      <c r="BD289" s="74"/>
      <c r="BE289" s="74"/>
      <c r="BF289" s="74"/>
      <c r="BG289" s="74"/>
      <c r="BH289" s="74"/>
      <c r="BI289" s="74"/>
    </row>
    <row r="290" spans="1:61" x14ac:dyDescent="0.35">
      <c r="A290" s="342" t="s">
        <v>2653</v>
      </c>
      <c r="B290" s="343">
        <v>30</v>
      </c>
      <c r="C290" s="343">
        <v>75</v>
      </c>
      <c r="D290" s="343" t="s">
        <v>2363</v>
      </c>
      <c r="E290" s="343" t="s">
        <v>22</v>
      </c>
      <c r="F290" s="343" t="s">
        <v>186</v>
      </c>
      <c r="G290" s="343">
        <v>27.6</v>
      </c>
      <c r="H290" s="344">
        <v>93100</v>
      </c>
      <c r="I290" s="344">
        <v>98000</v>
      </c>
      <c r="J290" s="344">
        <v>101200</v>
      </c>
      <c r="K290" s="344">
        <v>102600</v>
      </c>
      <c r="L290" s="344">
        <v>3103.3333333333335</v>
      </c>
      <c r="M290" s="344">
        <v>3266.6666666666665</v>
      </c>
      <c r="N290" s="344">
        <v>3373.3333333333335</v>
      </c>
      <c r="O290" s="344">
        <v>3420</v>
      </c>
      <c r="P290" s="343" t="s">
        <v>40</v>
      </c>
      <c r="Q290" s="344">
        <v>12</v>
      </c>
      <c r="R290" s="344" t="s">
        <v>685</v>
      </c>
      <c r="S290" s="345">
        <v>0.19700000000000001</v>
      </c>
      <c r="T290" s="343" t="s">
        <v>2362</v>
      </c>
      <c r="U290" s="343">
        <v>12</v>
      </c>
      <c r="V290" s="342">
        <v>2.024</v>
      </c>
      <c r="W290" s="342">
        <v>1.002</v>
      </c>
      <c r="X290" s="342">
        <v>3.5000000000000003E-2</v>
      </c>
      <c r="Y290" s="342">
        <f t="shared" si="4"/>
        <v>2.0280480000000001</v>
      </c>
      <c r="Z290" s="342" t="s">
        <v>198</v>
      </c>
      <c r="AA290" s="342" t="s">
        <v>170</v>
      </c>
      <c r="AB290" s="342">
        <v>22.5</v>
      </c>
      <c r="AC290" s="342" t="s">
        <v>218</v>
      </c>
      <c r="AD290" s="10"/>
      <c r="AE290" s="346">
        <f>IFERROR(VLOOKUP(E290,ppoz!$A$2:$B$42,2,0),0)</f>
        <v>0</v>
      </c>
      <c r="AJ290" s="72"/>
      <c r="AK290" s="72"/>
      <c r="AL290" s="72"/>
      <c r="AM290" s="72"/>
      <c r="AN290" s="72"/>
      <c r="AO290" s="72"/>
      <c r="AP290" s="73"/>
      <c r="AQ290" s="73"/>
      <c r="AR290" s="73"/>
      <c r="AS290" s="73"/>
      <c r="AT290" s="73"/>
      <c r="AU290" s="73"/>
      <c r="AV290" s="72"/>
      <c r="AW290" s="73"/>
      <c r="AX290" s="73"/>
      <c r="AY290" s="72"/>
      <c r="AZ290" s="72"/>
      <c r="BA290" s="72"/>
      <c r="BB290" s="74"/>
      <c r="BC290" s="74"/>
      <c r="BD290" s="74"/>
      <c r="BE290" s="74"/>
      <c r="BF290" s="74"/>
      <c r="BG290" s="74"/>
      <c r="BH290" s="74"/>
      <c r="BI290" s="74"/>
    </row>
    <row r="291" spans="1:61" x14ac:dyDescent="0.35">
      <c r="A291" s="342" t="s">
        <v>2654</v>
      </c>
      <c r="B291" s="343">
        <v>30.400000000000002</v>
      </c>
      <c r="C291" s="343">
        <v>76</v>
      </c>
      <c r="D291" s="343" t="s">
        <v>2363</v>
      </c>
      <c r="E291" s="343" t="s">
        <v>22</v>
      </c>
      <c r="F291" s="343" t="s">
        <v>186</v>
      </c>
      <c r="G291" s="343">
        <v>27.6</v>
      </c>
      <c r="H291" s="344">
        <v>96000</v>
      </c>
      <c r="I291" s="344">
        <v>100900</v>
      </c>
      <c r="J291" s="344">
        <v>105100</v>
      </c>
      <c r="K291" s="344">
        <v>105500</v>
      </c>
      <c r="L291" s="344">
        <v>3157.894736842105</v>
      </c>
      <c r="M291" s="344">
        <v>3319.0789473684208</v>
      </c>
      <c r="N291" s="344">
        <v>3457.2368421052629</v>
      </c>
      <c r="O291" s="344">
        <v>3470.394736842105</v>
      </c>
      <c r="P291" s="343" t="s">
        <v>40</v>
      </c>
      <c r="Q291" s="344">
        <v>12</v>
      </c>
      <c r="R291" s="344" t="s">
        <v>685</v>
      </c>
      <c r="S291" s="345">
        <v>0.19700000000000001</v>
      </c>
      <c r="T291" s="343" t="s">
        <v>2362</v>
      </c>
      <c r="U291" s="343">
        <v>12</v>
      </c>
      <c r="V291" s="342">
        <v>2.024</v>
      </c>
      <c r="W291" s="342">
        <v>1.002</v>
      </c>
      <c r="X291" s="342">
        <v>3.5000000000000003E-2</v>
      </c>
      <c r="Y291" s="342">
        <f t="shared" si="4"/>
        <v>2.0280480000000001</v>
      </c>
      <c r="Z291" s="342" t="s">
        <v>198</v>
      </c>
      <c r="AA291" s="342" t="s">
        <v>170</v>
      </c>
      <c r="AB291" s="342">
        <v>22.5</v>
      </c>
      <c r="AC291" s="342" t="s">
        <v>218</v>
      </c>
      <c r="AD291" s="10"/>
      <c r="AE291" s="346">
        <f>IFERROR(VLOOKUP(E291,ppoz!$A$2:$B$42,2,0),0)</f>
        <v>0</v>
      </c>
      <c r="AJ291" s="72"/>
      <c r="AK291" s="72"/>
      <c r="AL291" s="72"/>
      <c r="AM291" s="72"/>
      <c r="AN291" s="72"/>
      <c r="AO291" s="72"/>
      <c r="AP291" s="73"/>
      <c r="AQ291" s="73"/>
      <c r="AR291" s="73"/>
      <c r="AS291" s="73"/>
      <c r="AT291" s="73"/>
      <c r="AU291" s="73"/>
      <c r="AV291" s="72"/>
      <c r="AW291" s="73"/>
      <c r="AX291" s="73"/>
      <c r="AY291" s="72"/>
      <c r="AZ291" s="72"/>
      <c r="BA291" s="72"/>
      <c r="BB291" s="74"/>
      <c r="BC291" s="74"/>
      <c r="BD291" s="74"/>
      <c r="BE291" s="74"/>
      <c r="BF291" s="74"/>
      <c r="BG291" s="74"/>
      <c r="BH291" s="74"/>
      <c r="BI291" s="74"/>
    </row>
    <row r="292" spans="1:61" x14ac:dyDescent="0.35">
      <c r="A292" s="342" t="s">
        <v>2655</v>
      </c>
      <c r="B292" s="343">
        <v>30.8</v>
      </c>
      <c r="C292" s="343">
        <v>77</v>
      </c>
      <c r="D292" s="343" t="s">
        <v>2363</v>
      </c>
      <c r="E292" s="343" t="s">
        <v>22</v>
      </c>
      <c r="F292" s="343" t="s">
        <v>186</v>
      </c>
      <c r="G292" s="343">
        <v>27.6</v>
      </c>
      <c r="H292" s="344">
        <v>96600</v>
      </c>
      <c r="I292" s="344">
        <v>101700</v>
      </c>
      <c r="J292" s="344">
        <v>105900</v>
      </c>
      <c r="K292" s="344">
        <v>106300</v>
      </c>
      <c r="L292" s="344">
        <v>3136.3636363636365</v>
      </c>
      <c r="M292" s="344">
        <v>3301.9480519480517</v>
      </c>
      <c r="N292" s="344">
        <v>3438.3116883116882</v>
      </c>
      <c r="O292" s="344">
        <v>3451.2987012987014</v>
      </c>
      <c r="P292" s="343" t="s">
        <v>40</v>
      </c>
      <c r="Q292" s="344">
        <v>12</v>
      </c>
      <c r="R292" s="344" t="s">
        <v>685</v>
      </c>
      <c r="S292" s="345">
        <v>0.19700000000000001</v>
      </c>
      <c r="T292" s="343" t="s">
        <v>2362</v>
      </c>
      <c r="U292" s="343">
        <v>12</v>
      </c>
      <c r="V292" s="342">
        <v>2.024</v>
      </c>
      <c r="W292" s="342">
        <v>1.002</v>
      </c>
      <c r="X292" s="342">
        <v>3.5000000000000003E-2</v>
      </c>
      <c r="Y292" s="342">
        <f t="shared" si="4"/>
        <v>2.0280480000000001</v>
      </c>
      <c r="Z292" s="342" t="s">
        <v>198</v>
      </c>
      <c r="AA292" s="342" t="s">
        <v>170</v>
      </c>
      <c r="AB292" s="342">
        <v>22.5</v>
      </c>
      <c r="AC292" s="342" t="s">
        <v>218</v>
      </c>
      <c r="AD292" s="10"/>
      <c r="AE292" s="346">
        <f>IFERROR(VLOOKUP(E292,ppoz!$A$2:$B$42,2,0),0)</f>
        <v>0</v>
      </c>
      <c r="AJ292" s="72"/>
      <c r="AK292" s="72"/>
      <c r="AL292" s="72"/>
      <c r="AM292" s="72"/>
      <c r="AN292" s="72"/>
      <c r="AO292" s="72"/>
      <c r="AP292" s="73"/>
      <c r="AQ292" s="73"/>
      <c r="AR292" s="73"/>
      <c r="AS292" s="73"/>
      <c r="AT292" s="73"/>
      <c r="AU292" s="73"/>
      <c r="AV292" s="72"/>
      <c r="AW292" s="73"/>
      <c r="AX292" s="73"/>
      <c r="AY292" s="72"/>
      <c r="AZ292" s="72"/>
      <c r="BA292" s="72"/>
      <c r="BB292" s="74"/>
      <c r="BC292" s="74"/>
      <c r="BD292" s="74"/>
      <c r="BE292" s="74"/>
      <c r="BF292" s="74"/>
      <c r="BG292" s="74"/>
      <c r="BH292" s="74"/>
      <c r="BI292" s="74"/>
    </row>
    <row r="293" spans="1:61" x14ac:dyDescent="0.35">
      <c r="A293" s="342" t="s">
        <v>2656</v>
      </c>
      <c r="B293" s="343">
        <v>31.200000000000003</v>
      </c>
      <c r="C293" s="343">
        <v>78</v>
      </c>
      <c r="D293" s="343" t="s">
        <v>2363</v>
      </c>
      <c r="E293" s="343" t="s">
        <v>22</v>
      </c>
      <c r="F293" s="343" t="s">
        <v>186</v>
      </c>
      <c r="G293" s="343">
        <v>27.6</v>
      </c>
      <c r="H293" s="344">
        <v>97900</v>
      </c>
      <c r="I293" s="344">
        <v>102900</v>
      </c>
      <c r="J293" s="344">
        <v>107100</v>
      </c>
      <c r="K293" s="344">
        <v>107500</v>
      </c>
      <c r="L293" s="344">
        <v>3137.8205128205127</v>
      </c>
      <c r="M293" s="344">
        <v>3298.0769230769229</v>
      </c>
      <c r="N293" s="344">
        <v>3432.6923076923072</v>
      </c>
      <c r="O293" s="344">
        <v>3445.5128205128203</v>
      </c>
      <c r="P293" s="343" t="s">
        <v>40</v>
      </c>
      <c r="Q293" s="344">
        <v>12</v>
      </c>
      <c r="R293" s="344" t="s">
        <v>685</v>
      </c>
      <c r="S293" s="345">
        <v>0.19700000000000001</v>
      </c>
      <c r="T293" s="343" t="s">
        <v>2362</v>
      </c>
      <c r="U293" s="343">
        <v>12</v>
      </c>
      <c r="V293" s="342">
        <v>2.024</v>
      </c>
      <c r="W293" s="342">
        <v>1.002</v>
      </c>
      <c r="X293" s="342">
        <v>3.5000000000000003E-2</v>
      </c>
      <c r="Y293" s="342">
        <f t="shared" si="4"/>
        <v>2.0280480000000001</v>
      </c>
      <c r="Z293" s="342" t="s">
        <v>198</v>
      </c>
      <c r="AA293" s="342" t="s">
        <v>170</v>
      </c>
      <c r="AB293" s="342">
        <v>22.5</v>
      </c>
      <c r="AC293" s="342" t="s">
        <v>218</v>
      </c>
      <c r="AD293" s="10"/>
      <c r="AE293" s="346">
        <f>IFERROR(VLOOKUP(E293,ppoz!$A$2:$B$42,2,0),0)</f>
        <v>0</v>
      </c>
      <c r="AJ293" s="72"/>
      <c r="AK293" s="72"/>
      <c r="AL293" s="72"/>
      <c r="AM293" s="72"/>
      <c r="AN293" s="72"/>
      <c r="AO293" s="72"/>
      <c r="AP293" s="73"/>
      <c r="AQ293" s="73"/>
      <c r="AR293" s="73"/>
      <c r="AS293" s="73"/>
      <c r="AT293" s="73"/>
      <c r="AU293" s="73"/>
      <c r="AV293" s="72"/>
      <c r="AW293" s="73"/>
      <c r="AX293" s="73"/>
      <c r="AY293" s="72"/>
      <c r="AZ293" s="72"/>
      <c r="BA293" s="72"/>
      <c r="BB293" s="74"/>
      <c r="BC293" s="74"/>
      <c r="BD293" s="74"/>
      <c r="BE293" s="74"/>
      <c r="BF293" s="74"/>
      <c r="BG293" s="74"/>
      <c r="BH293" s="74"/>
      <c r="BI293" s="74"/>
    </row>
    <row r="294" spans="1:61" x14ac:dyDescent="0.35">
      <c r="A294" s="342" t="s">
        <v>2657</v>
      </c>
      <c r="B294" s="343">
        <v>31.6</v>
      </c>
      <c r="C294" s="343">
        <v>79</v>
      </c>
      <c r="D294" s="343" t="s">
        <v>2363</v>
      </c>
      <c r="E294" s="343" t="s">
        <v>22</v>
      </c>
      <c r="F294" s="343" t="s">
        <v>186</v>
      </c>
      <c r="G294" s="343">
        <v>27.6</v>
      </c>
      <c r="H294" s="344">
        <v>99200</v>
      </c>
      <c r="I294" s="344">
        <v>103600</v>
      </c>
      <c r="J294" s="344">
        <v>107800</v>
      </c>
      <c r="K294" s="344">
        <v>108200</v>
      </c>
      <c r="L294" s="344">
        <v>3139.2405063291139</v>
      </c>
      <c r="M294" s="344">
        <v>3278.4810126582279</v>
      </c>
      <c r="N294" s="344">
        <v>3411.3924050632909</v>
      </c>
      <c r="O294" s="344">
        <v>3424.0506329113923</v>
      </c>
      <c r="P294" s="343" t="s">
        <v>40</v>
      </c>
      <c r="Q294" s="344">
        <v>12</v>
      </c>
      <c r="R294" s="344" t="s">
        <v>685</v>
      </c>
      <c r="S294" s="345">
        <v>0.19700000000000001</v>
      </c>
      <c r="T294" s="343" t="s">
        <v>2362</v>
      </c>
      <c r="U294" s="343">
        <v>12</v>
      </c>
      <c r="V294" s="342">
        <v>2.024</v>
      </c>
      <c r="W294" s="342">
        <v>1.002</v>
      </c>
      <c r="X294" s="342">
        <v>3.5000000000000003E-2</v>
      </c>
      <c r="Y294" s="342">
        <f t="shared" si="4"/>
        <v>2.0280480000000001</v>
      </c>
      <c r="Z294" s="342" t="s">
        <v>198</v>
      </c>
      <c r="AA294" s="342" t="s">
        <v>170</v>
      </c>
      <c r="AB294" s="342">
        <v>22.5</v>
      </c>
      <c r="AC294" s="342" t="s">
        <v>218</v>
      </c>
      <c r="AD294" s="10"/>
      <c r="AE294" s="346">
        <f>IFERROR(VLOOKUP(E294,ppoz!$A$2:$B$42,2,0),0)</f>
        <v>0</v>
      </c>
      <c r="AJ294" s="72"/>
      <c r="AK294" s="72"/>
      <c r="AL294" s="72"/>
      <c r="AM294" s="72"/>
      <c r="AN294" s="72"/>
      <c r="AO294" s="72"/>
      <c r="AP294" s="73"/>
      <c r="AQ294" s="73"/>
      <c r="AR294" s="73"/>
      <c r="AS294" s="73"/>
      <c r="AT294" s="73"/>
      <c r="AU294" s="73"/>
      <c r="AV294" s="72"/>
      <c r="AW294" s="73"/>
      <c r="AX294" s="73"/>
      <c r="AY294" s="72"/>
      <c r="AZ294" s="72"/>
      <c r="BA294" s="72"/>
      <c r="BB294" s="74"/>
      <c r="BC294" s="74"/>
      <c r="BD294" s="74"/>
      <c r="BE294" s="74"/>
      <c r="BF294" s="74"/>
      <c r="BG294" s="74"/>
      <c r="BH294" s="74"/>
      <c r="BI294" s="74"/>
    </row>
    <row r="295" spans="1:61" x14ac:dyDescent="0.35">
      <c r="A295" s="342" t="s">
        <v>2658</v>
      </c>
      <c r="B295" s="343">
        <v>32</v>
      </c>
      <c r="C295" s="343">
        <v>80</v>
      </c>
      <c r="D295" s="343" t="s">
        <v>2363</v>
      </c>
      <c r="E295" s="343" t="s">
        <v>193</v>
      </c>
      <c r="F295" s="343" t="s">
        <v>186</v>
      </c>
      <c r="G295" s="343">
        <v>32</v>
      </c>
      <c r="H295" s="344">
        <v>104000</v>
      </c>
      <c r="I295" s="344">
        <v>108400</v>
      </c>
      <c r="J295" s="344">
        <v>112600</v>
      </c>
      <c r="K295" s="344">
        <v>113000</v>
      </c>
      <c r="L295" s="344">
        <v>3250</v>
      </c>
      <c r="M295" s="344">
        <v>3387.5</v>
      </c>
      <c r="N295" s="344">
        <v>3518.75</v>
      </c>
      <c r="O295" s="344">
        <v>3531.25</v>
      </c>
      <c r="P295" s="343" t="s">
        <v>40</v>
      </c>
      <c r="Q295" s="344">
        <v>12</v>
      </c>
      <c r="R295" s="344" t="s">
        <v>685</v>
      </c>
      <c r="S295" s="345">
        <v>0.19700000000000001</v>
      </c>
      <c r="T295" s="343" t="s">
        <v>2362</v>
      </c>
      <c r="U295" s="343">
        <v>12</v>
      </c>
      <c r="V295" s="342">
        <v>2.024</v>
      </c>
      <c r="W295" s="342">
        <v>1.002</v>
      </c>
      <c r="X295" s="342">
        <v>3.5000000000000003E-2</v>
      </c>
      <c r="Y295" s="342">
        <f t="shared" si="4"/>
        <v>2.0280480000000001</v>
      </c>
      <c r="Z295" s="342" t="s">
        <v>198</v>
      </c>
      <c r="AA295" s="342" t="s">
        <v>170</v>
      </c>
      <c r="AB295" s="342">
        <v>22.5</v>
      </c>
      <c r="AC295" s="342" t="s">
        <v>218</v>
      </c>
      <c r="AD295" s="10"/>
      <c r="AE295" s="346">
        <f>IFERROR(VLOOKUP(E295,ppoz!$A$2:$B$42,2,0),0)</f>
        <v>0</v>
      </c>
      <c r="AJ295" s="72"/>
      <c r="AK295" s="72"/>
      <c r="AL295" s="72"/>
      <c r="AM295" s="72"/>
      <c r="AN295" s="72"/>
      <c r="AO295" s="72"/>
      <c r="AP295" s="73"/>
      <c r="AQ295" s="73"/>
      <c r="AR295" s="73"/>
      <c r="AS295" s="73"/>
      <c r="AT295" s="73"/>
      <c r="AU295" s="73"/>
      <c r="AV295" s="72"/>
      <c r="AW295" s="73"/>
      <c r="AX295" s="73"/>
      <c r="AY295" s="72"/>
      <c r="AZ295" s="72"/>
      <c r="BA295" s="72"/>
      <c r="BB295" s="74"/>
      <c r="BC295" s="74"/>
      <c r="BD295" s="74"/>
      <c r="BE295" s="74"/>
      <c r="BF295" s="74"/>
      <c r="BG295" s="74"/>
      <c r="BH295" s="74"/>
      <c r="BI295" s="74"/>
    </row>
    <row r="296" spans="1:61" x14ac:dyDescent="0.35">
      <c r="A296" s="342" t="s">
        <v>2659</v>
      </c>
      <c r="B296" s="343">
        <v>32.4</v>
      </c>
      <c r="C296" s="343">
        <v>81</v>
      </c>
      <c r="D296" s="343" t="s">
        <v>2363</v>
      </c>
      <c r="E296" s="343" t="s">
        <v>193</v>
      </c>
      <c r="F296" s="343" t="s">
        <v>186</v>
      </c>
      <c r="G296" s="343">
        <v>32</v>
      </c>
      <c r="H296" s="344">
        <v>105300</v>
      </c>
      <c r="I296" s="344">
        <v>109600</v>
      </c>
      <c r="J296" s="344">
        <v>114700</v>
      </c>
      <c r="K296" s="344">
        <v>114200</v>
      </c>
      <c r="L296" s="344">
        <v>3250</v>
      </c>
      <c r="M296" s="344">
        <v>3382.7160493827164</v>
      </c>
      <c r="N296" s="344">
        <v>3540.1234567901238</v>
      </c>
      <c r="O296" s="344">
        <v>3524.6913580246915</v>
      </c>
      <c r="P296" s="343" t="s">
        <v>40</v>
      </c>
      <c r="Q296" s="344">
        <v>12</v>
      </c>
      <c r="R296" s="344" t="s">
        <v>685</v>
      </c>
      <c r="S296" s="345">
        <v>0.19700000000000001</v>
      </c>
      <c r="T296" s="343" t="s">
        <v>2362</v>
      </c>
      <c r="U296" s="343">
        <v>12</v>
      </c>
      <c r="V296" s="342">
        <v>2.024</v>
      </c>
      <c r="W296" s="342">
        <v>1.002</v>
      </c>
      <c r="X296" s="342">
        <v>3.5000000000000003E-2</v>
      </c>
      <c r="Y296" s="342">
        <f t="shared" si="4"/>
        <v>2.0280480000000001</v>
      </c>
      <c r="Z296" s="342" t="s">
        <v>198</v>
      </c>
      <c r="AA296" s="342" t="s">
        <v>170</v>
      </c>
      <c r="AB296" s="342">
        <v>22.5</v>
      </c>
      <c r="AC296" s="342" t="s">
        <v>218</v>
      </c>
      <c r="AD296" s="10"/>
      <c r="AE296" s="346">
        <f>IFERROR(VLOOKUP(E296,ppoz!$A$2:$B$42,2,0),0)</f>
        <v>0</v>
      </c>
      <c r="AJ296" s="72"/>
      <c r="AK296" s="72"/>
      <c r="AL296" s="72"/>
      <c r="AM296" s="72"/>
      <c r="AN296" s="72"/>
      <c r="AO296" s="72"/>
      <c r="AP296" s="73"/>
      <c r="AQ296" s="73"/>
      <c r="AR296" s="73"/>
      <c r="AS296" s="73"/>
      <c r="AT296" s="73"/>
      <c r="AU296" s="73"/>
      <c r="AV296" s="72"/>
      <c r="AW296" s="73"/>
      <c r="AX296" s="73"/>
      <c r="AY296" s="72"/>
      <c r="AZ296" s="72"/>
      <c r="BA296" s="72"/>
      <c r="BB296" s="74"/>
      <c r="BC296" s="74"/>
      <c r="BD296" s="74"/>
      <c r="BE296" s="74"/>
      <c r="BF296" s="74"/>
      <c r="BG296" s="74"/>
      <c r="BH296" s="74"/>
      <c r="BI296" s="74"/>
    </row>
    <row r="297" spans="1:61" x14ac:dyDescent="0.35">
      <c r="A297" s="342" t="s">
        <v>2660</v>
      </c>
      <c r="B297" s="343">
        <v>32.800000000000004</v>
      </c>
      <c r="C297" s="343">
        <v>82</v>
      </c>
      <c r="D297" s="343" t="s">
        <v>2363</v>
      </c>
      <c r="E297" s="343" t="s">
        <v>193</v>
      </c>
      <c r="F297" s="343" t="s">
        <v>186</v>
      </c>
      <c r="G297" s="343">
        <v>32</v>
      </c>
      <c r="H297" s="344">
        <v>106100</v>
      </c>
      <c r="I297" s="344">
        <v>110400</v>
      </c>
      <c r="J297" s="344">
        <v>115500</v>
      </c>
      <c r="K297" s="344">
        <v>115000</v>
      </c>
      <c r="L297" s="344">
        <v>3234.7560975609754</v>
      </c>
      <c r="M297" s="344">
        <v>3365.853658536585</v>
      </c>
      <c r="N297" s="344">
        <v>3521.3414634146338</v>
      </c>
      <c r="O297" s="344">
        <v>3506.0975609756092</v>
      </c>
      <c r="P297" s="343" t="s">
        <v>40</v>
      </c>
      <c r="Q297" s="344">
        <v>12</v>
      </c>
      <c r="R297" s="344" t="s">
        <v>685</v>
      </c>
      <c r="S297" s="345">
        <v>0.19700000000000001</v>
      </c>
      <c r="T297" s="343" t="s">
        <v>2362</v>
      </c>
      <c r="U297" s="343">
        <v>12</v>
      </c>
      <c r="V297" s="342">
        <v>2.024</v>
      </c>
      <c r="W297" s="342">
        <v>1.002</v>
      </c>
      <c r="X297" s="342">
        <v>3.5000000000000003E-2</v>
      </c>
      <c r="Y297" s="342">
        <f t="shared" si="4"/>
        <v>2.0280480000000001</v>
      </c>
      <c r="Z297" s="342" t="s">
        <v>198</v>
      </c>
      <c r="AA297" s="342" t="s">
        <v>170</v>
      </c>
      <c r="AB297" s="342">
        <v>22.5</v>
      </c>
      <c r="AC297" s="342" t="s">
        <v>218</v>
      </c>
      <c r="AD297" s="10"/>
      <c r="AE297" s="346">
        <f>IFERROR(VLOOKUP(E297,ppoz!$A$2:$B$42,2,0),0)</f>
        <v>0</v>
      </c>
      <c r="AJ297" s="72"/>
      <c r="AK297" s="72"/>
      <c r="AL297" s="72"/>
      <c r="AM297" s="72"/>
      <c r="AN297" s="72"/>
      <c r="AO297" s="72"/>
      <c r="AP297" s="73"/>
      <c r="AQ297" s="73"/>
      <c r="AR297" s="73"/>
      <c r="AS297" s="73"/>
      <c r="AT297" s="73"/>
      <c r="AU297" s="73"/>
      <c r="AV297" s="72"/>
      <c r="AW297" s="73"/>
      <c r="AX297" s="73"/>
      <c r="AY297" s="72"/>
      <c r="AZ297" s="72"/>
      <c r="BA297" s="72"/>
      <c r="BB297" s="74"/>
      <c r="BC297" s="74"/>
      <c r="BD297" s="74"/>
      <c r="BE297" s="74"/>
      <c r="BF297" s="74"/>
      <c r="BG297" s="74"/>
      <c r="BH297" s="74"/>
      <c r="BI297" s="74"/>
    </row>
    <row r="298" spans="1:61" x14ac:dyDescent="0.35">
      <c r="A298" s="342" t="s">
        <v>2661</v>
      </c>
      <c r="B298" s="343">
        <v>33.200000000000003</v>
      </c>
      <c r="C298" s="343">
        <v>83</v>
      </c>
      <c r="D298" s="343" t="s">
        <v>2363</v>
      </c>
      <c r="E298" s="343" t="s">
        <v>193</v>
      </c>
      <c r="F298" s="343" t="s">
        <v>186</v>
      </c>
      <c r="G298" s="343">
        <v>32</v>
      </c>
      <c r="H298" s="344">
        <v>107300</v>
      </c>
      <c r="I298" s="344">
        <v>112100</v>
      </c>
      <c r="J298" s="344">
        <v>116700</v>
      </c>
      <c r="K298" s="344">
        <v>116700</v>
      </c>
      <c r="L298" s="344">
        <v>3231.927710843373</v>
      </c>
      <c r="M298" s="344">
        <v>3376.5060240963853</v>
      </c>
      <c r="N298" s="344">
        <v>3515.060240963855</v>
      </c>
      <c r="O298" s="344">
        <v>3515.060240963855</v>
      </c>
      <c r="P298" s="343" t="s">
        <v>40</v>
      </c>
      <c r="Q298" s="344">
        <v>12</v>
      </c>
      <c r="R298" s="344" t="s">
        <v>685</v>
      </c>
      <c r="S298" s="345">
        <v>0.19700000000000001</v>
      </c>
      <c r="T298" s="343" t="s">
        <v>2362</v>
      </c>
      <c r="U298" s="343">
        <v>12</v>
      </c>
      <c r="V298" s="342">
        <v>2.024</v>
      </c>
      <c r="W298" s="342">
        <v>1.002</v>
      </c>
      <c r="X298" s="342">
        <v>3.5000000000000003E-2</v>
      </c>
      <c r="Y298" s="342">
        <f t="shared" si="4"/>
        <v>2.0280480000000001</v>
      </c>
      <c r="Z298" s="342" t="s">
        <v>198</v>
      </c>
      <c r="AA298" s="342" t="s">
        <v>170</v>
      </c>
      <c r="AB298" s="342">
        <v>22.5</v>
      </c>
      <c r="AC298" s="342" t="s">
        <v>218</v>
      </c>
      <c r="AD298" s="10"/>
      <c r="AE298" s="346">
        <f>IFERROR(VLOOKUP(E298,ppoz!$A$2:$B$42,2,0),0)</f>
        <v>0</v>
      </c>
      <c r="AJ298" s="72"/>
      <c r="AK298" s="72"/>
      <c r="AL298" s="72"/>
      <c r="AM298" s="72"/>
      <c r="AN298" s="72"/>
      <c r="AO298" s="72"/>
      <c r="AP298" s="73"/>
      <c r="AQ298" s="73"/>
      <c r="AR298" s="73"/>
      <c r="AS298" s="73"/>
      <c r="AT298" s="73"/>
      <c r="AU298" s="73"/>
      <c r="AV298" s="72"/>
      <c r="AW298" s="73"/>
      <c r="AX298" s="73"/>
      <c r="AY298" s="72"/>
      <c r="AZ298" s="72"/>
      <c r="BA298" s="72"/>
      <c r="BB298" s="74"/>
      <c r="BC298" s="74"/>
      <c r="BD298" s="74"/>
      <c r="BE298" s="74"/>
      <c r="BF298" s="74"/>
      <c r="BG298" s="74"/>
      <c r="BH298" s="74"/>
      <c r="BI298" s="74"/>
    </row>
    <row r="299" spans="1:61" x14ac:dyDescent="0.35">
      <c r="A299" s="342" t="s">
        <v>2662</v>
      </c>
      <c r="B299" s="343">
        <v>33.6</v>
      </c>
      <c r="C299" s="343">
        <v>84</v>
      </c>
      <c r="D299" s="343" t="s">
        <v>2363</v>
      </c>
      <c r="E299" s="343" t="s">
        <v>193</v>
      </c>
      <c r="F299" s="343" t="s">
        <v>186</v>
      </c>
      <c r="G299" s="343">
        <v>32</v>
      </c>
      <c r="H299" s="344">
        <v>108000</v>
      </c>
      <c r="I299" s="344">
        <v>112800</v>
      </c>
      <c r="J299" s="344">
        <v>117400</v>
      </c>
      <c r="K299" s="344">
        <v>117400</v>
      </c>
      <c r="L299" s="344">
        <v>3214.2857142857142</v>
      </c>
      <c r="M299" s="344">
        <v>3357.1428571428569</v>
      </c>
      <c r="N299" s="344">
        <v>3494.0476190476188</v>
      </c>
      <c r="O299" s="344">
        <v>3494.0476190476188</v>
      </c>
      <c r="P299" s="343" t="s">
        <v>40</v>
      </c>
      <c r="Q299" s="344">
        <v>12</v>
      </c>
      <c r="R299" s="344" t="s">
        <v>685</v>
      </c>
      <c r="S299" s="345">
        <v>0.19700000000000001</v>
      </c>
      <c r="T299" s="343" t="s">
        <v>2362</v>
      </c>
      <c r="U299" s="343">
        <v>12</v>
      </c>
      <c r="V299" s="342">
        <v>2.024</v>
      </c>
      <c r="W299" s="342">
        <v>1.002</v>
      </c>
      <c r="X299" s="342">
        <v>3.5000000000000003E-2</v>
      </c>
      <c r="Y299" s="342">
        <f t="shared" si="4"/>
        <v>2.0280480000000001</v>
      </c>
      <c r="Z299" s="342" t="s">
        <v>198</v>
      </c>
      <c r="AA299" s="342" t="s">
        <v>170</v>
      </c>
      <c r="AB299" s="342">
        <v>22.5</v>
      </c>
      <c r="AC299" s="342" t="s">
        <v>218</v>
      </c>
      <c r="AD299" s="10"/>
      <c r="AE299" s="346">
        <f>IFERROR(VLOOKUP(E299,ppoz!$A$2:$B$42,2,0),0)</f>
        <v>0</v>
      </c>
      <c r="AJ299" s="72"/>
      <c r="AK299" s="72"/>
      <c r="AL299" s="72"/>
      <c r="AM299" s="72"/>
      <c r="AN299" s="72"/>
      <c r="AO299" s="72"/>
      <c r="AP299" s="73"/>
      <c r="AQ299" s="73"/>
      <c r="AR299" s="73"/>
      <c r="AS299" s="73"/>
      <c r="AT299" s="73"/>
      <c r="AU299" s="73"/>
      <c r="AV299" s="72"/>
      <c r="AW299" s="73"/>
      <c r="AX299" s="73"/>
      <c r="AY299" s="72"/>
      <c r="AZ299" s="72"/>
      <c r="BA299" s="72"/>
      <c r="BB299" s="74"/>
      <c r="BC299" s="74"/>
      <c r="BD299" s="74"/>
      <c r="BE299" s="74"/>
      <c r="BF299" s="74"/>
      <c r="BG299" s="74"/>
      <c r="BH299" s="74"/>
      <c r="BI299" s="74"/>
    </row>
    <row r="300" spans="1:61" x14ac:dyDescent="0.35">
      <c r="A300" s="342" t="s">
        <v>2663</v>
      </c>
      <c r="B300" s="343">
        <v>34</v>
      </c>
      <c r="C300" s="343">
        <v>85</v>
      </c>
      <c r="D300" s="343" t="s">
        <v>2363</v>
      </c>
      <c r="E300" s="343" t="s">
        <v>193</v>
      </c>
      <c r="F300" s="343" t="s">
        <v>186</v>
      </c>
      <c r="G300" s="343">
        <v>32</v>
      </c>
      <c r="H300" s="344">
        <v>109000</v>
      </c>
      <c r="I300" s="344">
        <v>113800</v>
      </c>
      <c r="J300" s="344">
        <v>118200</v>
      </c>
      <c r="K300" s="344">
        <v>119000</v>
      </c>
      <c r="L300" s="344">
        <v>3205.8823529411766</v>
      </c>
      <c r="M300" s="344">
        <v>3347.0588235294117</v>
      </c>
      <c r="N300" s="344">
        <v>3476.4705882352941</v>
      </c>
      <c r="O300" s="344">
        <v>3500</v>
      </c>
      <c r="P300" s="343" t="s">
        <v>40</v>
      </c>
      <c r="Q300" s="344">
        <v>12</v>
      </c>
      <c r="R300" s="344" t="s">
        <v>685</v>
      </c>
      <c r="S300" s="345">
        <v>0.19700000000000001</v>
      </c>
      <c r="T300" s="343" t="s">
        <v>2362</v>
      </c>
      <c r="U300" s="343">
        <v>12</v>
      </c>
      <c r="V300" s="342">
        <v>2.024</v>
      </c>
      <c r="W300" s="342">
        <v>1.002</v>
      </c>
      <c r="X300" s="342">
        <v>3.5000000000000003E-2</v>
      </c>
      <c r="Y300" s="342">
        <f t="shared" si="4"/>
        <v>2.0280480000000001</v>
      </c>
      <c r="Z300" s="342" t="s">
        <v>198</v>
      </c>
      <c r="AA300" s="342" t="s">
        <v>170</v>
      </c>
      <c r="AB300" s="342">
        <v>22.5</v>
      </c>
      <c r="AC300" s="342" t="s">
        <v>218</v>
      </c>
      <c r="AD300" s="10"/>
      <c r="AE300" s="346">
        <f>IFERROR(VLOOKUP(E300,ppoz!$A$2:$B$42,2,0),0)</f>
        <v>0</v>
      </c>
      <c r="AJ300" s="72"/>
      <c r="AK300" s="72"/>
      <c r="AL300" s="72"/>
      <c r="AM300" s="72"/>
      <c r="AN300" s="72"/>
      <c r="AO300" s="72"/>
      <c r="AP300" s="73"/>
      <c r="AQ300" s="73"/>
      <c r="AR300" s="73"/>
      <c r="AS300" s="73"/>
      <c r="AT300" s="73"/>
      <c r="AU300" s="73"/>
      <c r="AV300" s="72"/>
      <c r="AW300" s="73"/>
      <c r="AX300" s="73"/>
      <c r="AY300" s="72"/>
      <c r="AZ300" s="72"/>
      <c r="BA300" s="72"/>
      <c r="BB300" s="74"/>
      <c r="BC300" s="74"/>
      <c r="BD300" s="74"/>
      <c r="BE300" s="74"/>
      <c r="BF300" s="74"/>
      <c r="BG300" s="74"/>
      <c r="BH300" s="74"/>
      <c r="BI300" s="74"/>
    </row>
    <row r="301" spans="1:61" x14ac:dyDescent="0.35">
      <c r="A301" s="342" t="s">
        <v>2664</v>
      </c>
      <c r="B301" s="343">
        <v>34.4</v>
      </c>
      <c r="C301" s="343">
        <v>86</v>
      </c>
      <c r="D301" s="343" t="s">
        <v>2363</v>
      </c>
      <c r="E301" s="343" t="s">
        <v>193</v>
      </c>
      <c r="F301" s="343" t="s">
        <v>186</v>
      </c>
      <c r="G301" s="343">
        <v>32</v>
      </c>
      <c r="H301" s="344">
        <v>110400</v>
      </c>
      <c r="I301" s="344">
        <v>115000</v>
      </c>
      <c r="J301" s="344">
        <v>119400</v>
      </c>
      <c r="K301" s="344">
        <v>120100</v>
      </c>
      <c r="L301" s="344">
        <v>3209.3023255813955</v>
      </c>
      <c r="M301" s="344">
        <v>3343.0232558139537</v>
      </c>
      <c r="N301" s="344">
        <v>3470.9302325581398</v>
      </c>
      <c r="O301" s="344">
        <v>3491.2790697674418</v>
      </c>
      <c r="P301" s="343" t="s">
        <v>40</v>
      </c>
      <c r="Q301" s="344">
        <v>12</v>
      </c>
      <c r="R301" s="344" t="s">
        <v>685</v>
      </c>
      <c r="S301" s="345">
        <v>0.19700000000000001</v>
      </c>
      <c r="T301" s="343" t="s">
        <v>2362</v>
      </c>
      <c r="U301" s="343">
        <v>12</v>
      </c>
      <c r="V301" s="342">
        <v>2.024</v>
      </c>
      <c r="W301" s="342">
        <v>1.002</v>
      </c>
      <c r="X301" s="342">
        <v>3.5000000000000003E-2</v>
      </c>
      <c r="Y301" s="342">
        <f t="shared" si="4"/>
        <v>2.0280480000000001</v>
      </c>
      <c r="Z301" s="342" t="s">
        <v>198</v>
      </c>
      <c r="AA301" s="342" t="s">
        <v>170</v>
      </c>
      <c r="AB301" s="342">
        <v>22.5</v>
      </c>
      <c r="AC301" s="342" t="s">
        <v>218</v>
      </c>
      <c r="AD301" s="10"/>
      <c r="AE301" s="346">
        <f>IFERROR(VLOOKUP(E301,ppoz!$A$2:$B$42,2,0),0)</f>
        <v>0</v>
      </c>
      <c r="AJ301" s="72"/>
      <c r="AK301" s="72"/>
      <c r="AL301" s="72"/>
      <c r="AM301" s="72"/>
      <c r="AN301" s="72"/>
      <c r="AO301" s="72"/>
      <c r="AP301" s="73"/>
      <c r="AQ301" s="73"/>
      <c r="AR301" s="73"/>
      <c r="AS301" s="73"/>
      <c r="AT301" s="73"/>
      <c r="AU301" s="73"/>
      <c r="AV301" s="72"/>
      <c r="AW301" s="73"/>
      <c r="AX301" s="73"/>
      <c r="AY301" s="72"/>
      <c r="AZ301" s="72"/>
      <c r="BA301" s="72"/>
      <c r="BB301" s="74"/>
      <c r="BC301" s="74"/>
      <c r="BD301" s="74"/>
      <c r="BE301" s="74"/>
      <c r="BF301" s="74"/>
      <c r="BG301" s="74"/>
      <c r="BH301" s="74"/>
      <c r="BI301" s="74"/>
    </row>
    <row r="302" spans="1:61" x14ac:dyDescent="0.35">
      <c r="A302" s="342" t="s">
        <v>2665</v>
      </c>
      <c r="B302" s="343">
        <v>34.800000000000004</v>
      </c>
      <c r="C302" s="343">
        <v>87</v>
      </c>
      <c r="D302" s="343" t="s">
        <v>2363</v>
      </c>
      <c r="E302" s="343" t="s">
        <v>193</v>
      </c>
      <c r="F302" s="343" t="s">
        <v>186</v>
      </c>
      <c r="G302" s="343">
        <v>32</v>
      </c>
      <c r="H302" s="344">
        <v>111400</v>
      </c>
      <c r="I302" s="344">
        <v>115800</v>
      </c>
      <c r="J302" s="344">
        <v>120100</v>
      </c>
      <c r="K302" s="344">
        <v>121000</v>
      </c>
      <c r="L302" s="344">
        <v>3201.1494252873558</v>
      </c>
      <c r="M302" s="344">
        <v>3327.5862068965512</v>
      </c>
      <c r="N302" s="344">
        <v>3451.1494252873558</v>
      </c>
      <c r="O302" s="344">
        <v>3477.011494252873</v>
      </c>
      <c r="P302" s="343" t="s">
        <v>40</v>
      </c>
      <c r="Q302" s="344">
        <v>12</v>
      </c>
      <c r="R302" s="344" t="s">
        <v>685</v>
      </c>
      <c r="S302" s="345">
        <v>0.19700000000000001</v>
      </c>
      <c r="T302" s="343" t="s">
        <v>2362</v>
      </c>
      <c r="U302" s="343">
        <v>12</v>
      </c>
      <c r="V302" s="342">
        <v>2.024</v>
      </c>
      <c r="W302" s="342">
        <v>1.002</v>
      </c>
      <c r="X302" s="342">
        <v>3.5000000000000003E-2</v>
      </c>
      <c r="Y302" s="342">
        <f t="shared" si="4"/>
        <v>2.0280480000000001</v>
      </c>
      <c r="Z302" s="342" t="s">
        <v>198</v>
      </c>
      <c r="AA302" s="342" t="s">
        <v>170</v>
      </c>
      <c r="AB302" s="342">
        <v>22.5</v>
      </c>
      <c r="AC302" s="342" t="s">
        <v>218</v>
      </c>
      <c r="AD302" s="10"/>
      <c r="AE302" s="346">
        <f>IFERROR(VLOOKUP(E302,ppoz!$A$2:$B$42,2,0),0)</f>
        <v>0</v>
      </c>
      <c r="AJ302" s="72"/>
      <c r="AK302" s="72"/>
      <c r="AL302" s="72"/>
      <c r="AM302" s="72"/>
      <c r="AN302" s="72"/>
      <c r="AO302" s="72"/>
      <c r="AP302" s="73"/>
      <c r="AQ302" s="73"/>
      <c r="AR302" s="73"/>
      <c r="AS302" s="73"/>
      <c r="AT302" s="73"/>
      <c r="AU302" s="73"/>
      <c r="AV302" s="72"/>
      <c r="AW302" s="73"/>
      <c r="AX302" s="73"/>
      <c r="AY302" s="72"/>
      <c r="AZ302" s="72"/>
      <c r="BA302" s="72"/>
      <c r="BB302" s="74"/>
      <c r="BC302" s="74"/>
      <c r="BD302" s="74"/>
      <c r="BE302" s="74"/>
      <c r="BF302" s="74"/>
      <c r="BG302" s="74"/>
      <c r="BH302" s="74"/>
      <c r="BI302" s="74"/>
    </row>
    <row r="303" spans="1:61" x14ac:dyDescent="0.35">
      <c r="A303" s="342" t="s">
        <v>2666</v>
      </c>
      <c r="B303" s="343">
        <v>35.200000000000003</v>
      </c>
      <c r="C303" s="343">
        <v>88</v>
      </c>
      <c r="D303" s="343" t="s">
        <v>2363</v>
      </c>
      <c r="E303" s="343" t="s">
        <v>193</v>
      </c>
      <c r="F303" s="343" t="s">
        <v>186</v>
      </c>
      <c r="G303" s="343">
        <v>32</v>
      </c>
      <c r="H303" s="344">
        <v>112600</v>
      </c>
      <c r="I303" s="344">
        <v>117000</v>
      </c>
      <c r="J303" s="344">
        <v>121300</v>
      </c>
      <c r="K303" s="344">
        <v>122200</v>
      </c>
      <c r="L303" s="344">
        <v>3198.863636363636</v>
      </c>
      <c r="M303" s="344">
        <v>3323.863636363636</v>
      </c>
      <c r="N303" s="344">
        <v>3446.022727272727</v>
      </c>
      <c r="O303" s="344">
        <v>3471.590909090909</v>
      </c>
      <c r="P303" s="343" t="s">
        <v>40</v>
      </c>
      <c r="Q303" s="344">
        <v>12</v>
      </c>
      <c r="R303" s="344" t="s">
        <v>685</v>
      </c>
      <c r="S303" s="345">
        <v>0.19700000000000001</v>
      </c>
      <c r="T303" s="343" t="s">
        <v>2362</v>
      </c>
      <c r="U303" s="343">
        <v>12</v>
      </c>
      <c r="V303" s="342">
        <v>2.024</v>
      </c>
      <c r="W303" s="342">
        <v>1.002</v>
      </c>
      <c r="X303" s="342">
        <v>3.5000000000000003E-2</v>
      </c>
      <c r="Y303" s="342">
        <f t="shared" si="4"/>
        <v>2.0280480000000001</v>
      </c>
      <c r="Z303" s="342" t="s">
        <v>198</v>
      </c>
      <c r="AA303" s="342" t="s">
        <v>170</v>
      </c>
      <c r="AB303" s="342">
        <v>22.5</v>
      </c>
      <c r="AC303" s="342" t="s">
        <v>218</v>
      </c>
      <c r="AD303" s="10"/>
      <c r="AE303" s="346">
        <f>IFERROR(VLOOKUP(E303,ppoz!$A$2:$B$42,2,0),0)</f>
        <v>0</v>
      </c>
      <c r="AJ303" s="72"/>
      <c r="AK303" s="72"/>
      <c r="AL303" s="72"/>
      <c r="AM303" s="72"/>
      <c r="AN303" s="72"/>
      <c r="AO303" s="72"/>
      <c r="AP303" s="73"/>
      <c r="AQ303" s="73"/>
      <c r="AR303" s="73"/>
      <c r="AS303" s="73"/>
      <c r="AT303" s="73"/>
      <c r="AU303" s="73"/>
      <c r="AV303" s="72"/>
      <c r="AW303" s="73"/>
      <c r="AX303" s="73"/>
      <c r="AY303" s="72"/>
      <c r="AZ303" s="72"/>
      <c r="BA303" s="72"/>
      <c r="BB303" s="74"/>
      <c r="BC303" s="74"/>
      <c r="BD303" s="74"/>
      <c r="BE303" s="74"/>
      <c r="BF303" s="74"/>
      <c r="BG303" s="74"/>
      <c r="BH303" s="74"/>
      <c r="BI303" s="74"/>
    </row>
    <row r="304" spans="1:61" x14ac:dyDescent="0.35">
      <c r="A304" s="342" t="s">
        <v>2667</v>
      </c>
      <c r="B304" s="343">
        <v>35.6</v>
      </c>
      <c r="C304" s="343">
        <v>89</v>
      </c>
      <c r="D304" s="343" t="s">
        <v>2363</v>
      </c>
      <c r="E304" s="343" t="s">
        <v>193</v>
      </c>
      <c r="F304" s="343" t="s">
        <v>186</v>
      </c>
      <c r="G304" s="343">
        <v>32</v>
      </c>
      <c r="H304" s="344">
        <v>113600</v>
      </c>
      <c r="I304" s="344">
        <v>118100</v>
      </c>
      <c r="J304" s="344">
        <v>124400</v>
      </c>
      <c r="K304" s="344">
        <v>123300</v>
      </c>
      <c r="L304" s="344">
        <v>3191.0112359550562</v>
      </c>
      <c r="M304" s="344">
        <v>3317.4157303370785</v>
      </c>
      <c r="N304" s="344">
        <v>3494.3820224719097</v>
      </c>
      <c r="O304" s="344">
        <v>3463.4831460674154</v>
      </c>
      <c r="P304" s="343" t="s">
        <v>40</v>
      </c>
      <c r="Q304" s="344">
        <v>12</v>
      </c>
      <c r="R304" s="344" t="s">
        <v>685</v>
      </c>
      <c r="S304" s="345">
        <v>0.19700000000000001</v>
      </c>
      <c r="T304" s="343" t="s">
        <v>2362</v>
      </c>
      <c r="U304" s="343">
        <v>12</v>
      </c>
      <c r="V304" s="342">
        <v>2.024</v>
      </c>
      <c r="W304" s="342">
        <v>1.002</v>
      </c>
      <c r="X304" s="342">
        <v>3.5000000000000003E-2</v>
      </c>
      <c r="Y304" s="342">
        <f t="shared" si="4"/>
        <v>2.0280480000000001</v>
      </c>
      <c r="Z304" s="342" t="s">
        <v>198</v>
      </c>
      <c r="AA304" s="342" t="s">
        <v>170</v>
      </c>
      <c r="AB304" s="342">
        <v>22.5</v>
      </c>
      <c r="AC304" s="342" t="s">
        <v>218</v>
      </c>
      <c r="AD304" s="10"/>
      <c r="AE304" s="346">
        <f>IFERROR(VLOOKUP(E304,ppoz!$A$2:$B$42,2,0),0)</f>
        <v>0</v>
      </c>
      <c r="AJ304" s="72"/>
      <c r="AK304" s="72"/>
      <c r="AL304" s="72"/>
      <c r="AM304" s="72"/>
      <c r="AN304" s="72"/>
      <c r="AO304" s="72"/>
      <c r="AP304" s="73"/>
      <c r="AQ304" s="73"/>
      <c r="AR304" s="73"/>
      <c r="AS304" s="73"/>
      <c r="AT304" s="73"/>
      <c r="AU304" s="73"/>
      <c r="AV304" s="72"/>
      <c r="AW304" s="73"/>
      <c r="AX304" s="73"/>
      <c r="AY304" s="72"/>
      <c r="AZ304" s="72"/>
      <c r="BA304" s="72"/>
      <c r="BB304" s="74"/>
      <c r="BC304" s="74"/>
      <c r="BD304" s="74"/>
      <c r="BE304" s="74"/>
      <c r="BF304" s="74"/>
      <c r="BG304" s="74"/>
      <c r="BH304" s="74"/>
      <c r="BI304" s="74"/>
    </row>
    <row r="305" spans="1:61" x14ac:dyDescent="0.35">
      <c r="A305" s="342" t="s">
        <v>2668</v>
      </c>
      <c r="B305" s="343">
        <v>36</v>
      </c>
      <c r="C305" s="343">
        <v>90</v>
      </c>
      <c r="D305" s="343" t="s">
        <v>2363</v>
      </c>
      <c r="E305" s="343" t="s">
        <v>193</v>
      </c>
      <c r="F305" s="343" t="s">
        <v>186</v>
      </c>
      <c r="G305" s="343">
        <v>32</v>
      </c>
      <c r="H305" s="344">
        <v>114300</v>
      </c>
      <c r="I305" s="344">
        <v>118900</v>
      </c>
      <c r="J305" s="344">
        <v>125200</v>
      </c>
      <c r="K305" s="344">
        <v>124100</v>
      </c>
      <c r="L305" s="344">
        <v>3175</v>
      </c>
      <c r="M305" s="344">
        <v>3302.7777777777778</v>
      </c>
      <c r="N305" s="344">
        <v>3477.7777777777778</v>
      </c>
      <c r="O305" s="344">
        <v>3447.2222222222222</v>
      </c>
      <c r="P305" s="343" t="s">
        <v>40</v>
      </c>
      <c r="Q305" s="344">
        <v>12</v>
      </c>
      <c r="R305" s="344" t="s">
        <v>685</v>
      </c>
      <c r="S305" s="345">
        <v>0.19700000000000001</v>
      </c>
      <c r="T305" s="343" t="s">
        <v>2362</v>
      </c>
      <c r="U305" s="343">
        <v>12</v>
      </c>
      <c r="V305" s="342">
        <v>2.024</v>
      </c>
      <c r="W305" s="342">
        <v>1.002</v>
      </c>
      <c r="X305" s="342">
        <v>3.5000000000000003E-2</v>
      </c>
      <c r="Y305" s="342">
        <f t="shared" si="4"/>
        <v>2.0280480000000001</v>
      </c>
      <c r="Z305" s="342" t="s">
        <v>198</v>
      </c>
      <c r="AA305" s="342" t="s">
        <v>170</v>
      </c>
      <c r="AB305" s="342">
        <v>22.5</v>
      </c>
      <c r="AC305" s="342" t="s">
        <v>218</v>
      </c>
      <c r="AD305" s="10"/>
      <c r="AE305" s="346">
        <f>IFERROR(VLOOKUP(E305,ppoz!$A$2:$B$42,2,0),0)</f>
        <v>0</v>
      </c>
      <c r="AJ305" s="72"/>
      <c r="AK305" s="72"/>
      <c r="AL305" s="72"/>
      <c r="AM305" s="72"/>
      <c r="AN305" s="72"/>
      <c r="AO305" s="72"/>
      <c r="AP305" s="73"/>
      <c r="AQ305" s="73"/>
      <c r="AR305" s="73"/>
      <c r="AS305" s="73"/>
      <c r="AT305" s="73"/>
      <c r="AU305" s="73"/>
      <c r="AV305" s="72"/>
      <c r="AW305" s="73"/>
      <c r="AX305" s="73"/>
      <c r="AY305" s="72"/>
      <c r="AZ305" s="72"/>
      <c r="BA305" s="72"/>
      <c r="BB305" s="74"/>
      <c r="BC305" s="74"/>
      <c r="BD305" s="74"/>
      <c r="BE305" s="74"/>
      <c r="BF305" s="74"/>
      <c r="BG305" s="74"/>
      <c r="BH305" s="74"/>
      <c r="BI305" s="74"/>
    </row>
    <row r="306" spans="1:61" x14ac:dyDescent="0.35">
      <c r="A306" s="342" t="s">
        <v>2669</v>
      </c>
      <c r="B306" s="343">
        <v>36.4</v>
      </c>
      <c r="C306" s="343">
        <v>91</v>
      </c>
      <c r="D306" s="343" t="s">
        <v>2363</v>
      </c>
      <c r="E306" s="343" t="s">
        <v>193</v>
      </c>
      <c r="F306" s="343" t="s">
        <v>186</v>
      </c>
      <c r="G306" s="343">
        <v>32</v>
      </c>
      <c r="H306" s="344">
        <v>115400</v>
      </c>
      <c r="I306" s="344">
        <v>120300</v>
      </c>
      <c r="J306" s="344">
        <v>126300</v>
      </c>
      <c r="K306" s="344">
        <v>125500</v>
      </c>
      <c r="L306" s="344">
        <v>3170.3296703296705</v>
      </c>
      <c r="M306" s="344">
        <v>3304.9450549450553</v>
      </c>
      <c r="N306" s="344">
        <v>3469.7802197802198</v>
      </c>
      <c r="O306" s="344">
        <v>3447.802197802198</v>
      </c>
      <c r="P306" s="343" t="s">
        <v>40</v>
      </c>
      <c r="Q306" s="344">
        <v>12</v>
      </c>
      <c r="R306" s="344" t="s">
        <v>685</v>
      </c>
      <c r="S306" s="345">
        <v>0.19700000000000001</v>
      </c>
      <c r="T306" s="343" t="s">
        <v>2362</v>
      </c>
      <c r="U306" s="343">
        <v>12</v>
      </c>
      <c r="V306" s="342">
        <v>2.024</v>
      </c>
      <c r="W306" s="342">
        <v>1.002</v>
      </c>
      <c r="X306" s="342">
        <v>3.5000000000000003E-2</v>
      </c>
      <c r="Y306" s="342">
        <f t="shared" si="4"/>
        <v>2.0280480000000001</v>
      </c>
      <c r="Z306" s="342" t="s">
        <v>198</v>
      </c>
      <c r="AA306" s="342" t="s">
        <v>170</v>
      </c>
      <c r="AB306" s="342">
        <v>22.5</v>
      </c>
      <c r="AC306" s="342" t="s">
        <v>218</v>
      </c>
      <c r="AD306" s="10"/>
      <c r="AE306" s="346">
        <f>IFERROR(VLOOKUP(E306,ppoz!$A$2:$B$42,2,0),0)</f>
        <v>0</v>
      </c>
      <c r="AJ306" s="72"/>
      <c r="AK306" s="72"/>
      <c r="AL306" s="72"/>
      <c r="AM306" s="72"/>
      <c r="AN306" s="72"/>
      <c r="AO306" s="72"/>
      <c r="AP306" s="73"/>
      <c r="AQ306" s="73"/>
      <c r="AR306" s="73"/>
      <c r="AS306" s="73"/>
      <c r="AT306" s="73"/>
      <c r="AU306" s="73"/>
      <c r="AV306" s="72"/>
      <c r="AW306" s="73"/>
      <c r="AX306" s="73"/>
      <c r="AY306" s="72"/>
      <c r="AZ306" s="72"/>
      <c r="BA306" s="72"/>
      <c r="BB306" s="74"/>
      <c r="BC306" s="74"/>
      <c r="BD306" s="74"/>
      <c r="BE306" s="74"/>
      <c r="BF306" s="74"/>
      <c r="BG306" s="74"/>
      <c r="BH306" s="74"/>
      <c r="BI306" s="74"/>
    </row>
    <row r="307" spans="1:61" x14ac:dyDescent="0.35">
      <c r="A307" s="342" t="s">
        <v>2670</v>
      </c>
      <c r="B307" s="343">
        <v>36.800000000000004</v>
      </c>
      <c r="C307" s="343">
        <v>92</v>
      </c>
      <c r="D307" s="343" t="s">
        <v>2363</v>
      </c>
      <c r="E307" s="343" t="s">
        <v>193</v>
      </c>
      <c r="F307" s="343" t="s">
        <v>186</v>
      </c>
      <c r="G307" s="343">
        <v>32</v>
      </c>
      <c r="H307" s="344">
        <v>117000</v>
      </c>
      <c r="I307" s="344">
        <v>121100</v>
      </c>
      <c r="J307" s="344">
        <v>127100</v>
      </c>
      <c r="K307" s="344">
        <v>126300</v>
      </c>
      <c r="L307" s="344">
        <v>3179.347826086956</v>
      </c>
      <c r="M307" s="344">
        <v>3290.760869565217</v>
      </c>
      <c r="N307" s="344">
        <v>3453.8043478260865</v>
      </c>
      <c r="O307" s="344">
        <v>3432.065217391304</v>
      </c>
      <c r="P307" s="343" t="s">
        <v>40</v>
      </c>
      <c r="Q307" s="344">
        <v>12</v>
      </c>
      <c r="R307" s="344" t="s">
        <v>685</v>
      </c>
      <c r="S307" s="345">
        <v>0.19700000000000001</v>
      </c>
      <c r="T307" s="343" t="s">
        <v>2362</v>
      </c>
      <c r="U307" s="343">
        <v>12</v>
      </c>
      <c r="V307" s="342">
        <v>2.024</v>
      </c>
      <c r="W307" s="342">
        <v>1.002</v>
      </c>
      <c r="X307" s="342">
        <v>3.5000000000000003E-2</v>
      </c>
      <c r="Y307" s="342">
        <f t="shared" si="4"/>
        <v>2.0280480000000001</v>
      </c>
      <c r="Z307" s="342" t="s">
        <v>198</v>
      </c>
      <c r="AA307" s="342" t="s">
        <v>170</v>
      </c>
      <c r="AB307" s="342">
        <v>22.5</v>
      </c>
      <c r="AC307" s="342" t="s">
        <v>218</v>
      </c>
      <c r="AD307" s="10"/>
      <c r="AE307" s="346">
        <f>IFERROR(VLOOKUP(E307,ppoz!$A$2:$B$42,2,0),0)</f>
        <v>0</v>
      </c>
      <c r="AJ307" s="72"/>
      <c r="AK307" s="72"/>
      <c r="AL307" s="72"/>
      <c r="AM307" s="72"/>
      <c r="AN307" s="72"/>
      <c r="AO307" s="72"/>
      <c r="AP307" s="73"/>
      <c r="AQ307" s="73"/>
      <c r="AR307" s="73"/>
      <c r="AS307" s="73"/>
      <c r="AT307" s="73"/>
      <c r="AU307" s="73"/>
      <c r="AV307" s="72"/>
      <c r="AW307" s="73"/>
      <c r="AX307" s="73"/>
      <c r="AY307" s="72"/>
      <c r="AZ307" s="72"/>
      <c r="BA307" s="72"/>
      <c r="BB307" s="74"/>
      <c r="BC307" s="74"/>
      <c r="BD307" s="74"/>
      <c r="BE307" s="74"/>
      <c r="BF307" s="74"/>
      <c r="BG307" s="74"/>
      <c r="BH307" s="74"/>
      <c r="BI307" s="74"/>
    </row>
    <row r="308" spans="1:61" x14ac:dyDescent="0.35">
      <c r="A308" s="342" t="s">
        <v>2671</v>
      </c>
      <c r="B308" s="343">
        <v>37.200000000000003</v>
      </c>
      <c r="C308" s="343">
        <v>93</v>
      </c>
      <c r="D308" s="343" t="s">
        <v>2363</v>
      </c>
      <c r="E308" s="343" t="s">
        <v>193</v>
      </c>
      <c r="F308" s="343" t="s">
        <v>186</v>
      </c>
      <c r="G308" s="343">
        <v>32</v>
      </c>
      <c r="H308" s="344">
        <v>118100</v>
      </c>
      <c r="I308" s="344">
        <v>122500</v>
      </c>
      <c r="J308" s="344">
        <v>128300</v>
      </c>
      <c r="K308" s="344">
        <v>127700</v>
      </c>
      <c r="L308" s="344">
        <v>3174.7311827956987</v>
      </c>
      <c r="M308" s="344">
        <v>3293.0107526881716</v>
      </c>
      <c r="N308" s="344">
        <v>3448.9247311827953</v>
      </c>
      <c r="O308" s="344">
        <v>3432.7956989247309</v>
      </c>
      <c r="P308" s="343" t="s">
        <v>40</v>
      </c>
      <c r="Q308" s="344">
        <v>12</v>
      </c>
      <c r="R308" s="344" t="s">
        <v>685</v>
      </c>
      <c r="S308" s="345">
        <v>0.19700000000000001</v>
      </c>
      <c r="T308" s="343" t="s">
        <v>2362</v>
      </c>
      <c r="U308" s="343">
        <v>12</v>
      </c>
      <c r="V308" s="342">
        <v>2.024</v>
      </c>
      <c r="W308" s="342">
        <v>1.002</v>
      </c>
      <c r="X308" s="342">
        <v>3.5000000000000003E-2</v>
      </c>
      <c r="Y308" s="342">
        <f t="shared" si="4"/>
        <v>2.0280480000000001</v>
      </c>
      <c r="Z308" s="342" t="s">
        <v>198</v>
      </c>
      <c r="AA308" s="342" t="s">
        <v>170</v>
      </c>
      <c r="AB308" s="342">
        <v>22.5</v>
      </c>
      <c r="AC308" s="342" t="s">
        <v>218</v>
      </c>
      <c r="AD308" s="10"/>
      <c r="AE308" s="346">
        <f>IFERROR(VLOOKUP(E308,ppoz!$A$2:$B$42,2,0),0)</f>
        <v>0</v>
      </c>
      <c r="AJ308" s="72"/>
      <c r="AK308" s="72"/>
      <c r="AL308" s="72"/>
      <c r="AM308" s="72"/>
      <c r="AN308" s="72"/>
      <c r="AO308" s="72"/>
      <c r="AP308" s="73"/>
      <c r="AQ308" s="73"/>
      <c r="AR308" s="73"/>
      <c r="AS308" s="73"/>
      <c r="AT308" s="73"/>
      <c r="AU308" s="73"/>
      <c r="AV308" s="72"/>
      <c r="AW308" s="73"/>
      <c r="AX308" s="73"/>
      <c r="AY308" s="72"/>
      <c r="AZ308" s="72"/>
      <c r="BA308" s="72"/>
      <c r="BB308" s="74"/>
      <c r="BC308" s="74"/>
      <c r="BD308" s="74"/>
      <c r="BE308" s="74"/>
      <c r="BF308" s="74"/>
      <c r="BG308" s="74"/>
      <c r="BH308" s="74"/>
      <c r="BI308" s="74"/>
    </row>
    <row r="309" spans="1:61" x14ac:dyDescent="0.35">
      <c r="A309" s="342" t="s">
        <v>2672</v>
      </c>
      <c r="B309" s="343">
        <v>37.6</v>
      </c>
      <c r="C309" s="343">
        <v>94</v>
      </c>
      <c r="D309" s="343" t="s">
        <v>2363</v>
      </c>
      <c r="E309" s="343" t="s">
        <v>23</v>
      </c>
      <c r="F309" s="343" t="s">
        <v>186</v>
      </c>
      <c r="G309" s="343">
        <v>37.6</v>
      </c>
      <c r="H309" s="344">
        <v>120800</v>
      </c>
      <c r="I309" s="344">
        <v>125500</v>
      </c>
      <c r="J309" s="344">
        <v>130900</v>
      </c>
      <c r="K309" s="344">
        <v>130700</v>
      </c>
      <c r="L309" s="344">
        <v>3212.7659574468084</v>
      </c>
      <c r="M309" s="344">
        <v>3337.7659574468084</v>
      </c>
      <c r="N309" s="344">
        <v>3481.382978723404</v>
      </c>
      <c r="O309" s="344">
        <v>3476.0638297872338</v>
      </c>
      <c r="P309" s="343" t="s">
        <v>40</v>
      </c>
      <c r="Q309" s="344">
        <v>12</v>
      </c>
      <c r="R309" s="344" t="s">
        <v>685</v>
      </c>
      <c r="S309" s="345">
        <v>0.19700000000000001</v>
      </c>
      <c r="T309" s="343" t="s">
        <v>2362</v>
      </c>
      <c r="U309" s="343">
        <v>12</v>
      </c>
      <c r="V309" s="342">
        <v>2.024</v>
      </c>
      <c r="W309" s="342">
        <v>1.002</v>
      </c>
      <c r="X309" s="342">
        <v>3.5000000000000003E-2</v>
      </c>
      <c r="Y309" s="342">
        <f t="shared" si="4"/>
        <v>2.0280480000000001</v>
      </c>
      <c r="Z309" s="342" t="s">
        <v>198</v>
      </c>
      <c r="AA309" s="342" t="s">
        <v>170</v>
      </c>
      <c r="AB309" s="342">
        <v>22.5</v>
      </c>
      <c r="AC309" s="342" t="s">
        <v>218</v>
      </c>
      <c r="AD309" s="10"/>
      <c r="AE309" s="346">
        <f>IFERROR(VLOOKUP(E309,ppoz!$A$2:$B$42,2,0),0)</f>
        <v>0</v>
      </c>
      <c r="AJ309" s="72"/>
      <c r="AK309" s="72"/>
      <c r="AL309" s="72"/>
      <c r="AM309" s="72"/>
      <c r="AN309" s="72"/>
      <c r="AO309" s="72"/>
      <c r="AP309" s="73"/>
      <c r="AQ309" s="73"/>
      <c r="AR309" s="73"/>
      <c r="AS309" s="73"/>
      <c r="AT309" s="73"/>
      <c r="AU309" s="73"/>
      <c r="AV309" s="72"/>
      <c r="AW309" s="73"/>
      <c r="AX309" s="73"/>
      <c r="AY309" s="72"/>
      <c r="AZ309" s="72"/>
      <c r="BA309" s="72"/>
      <c r="BB309" s="74"/>
      <c r="BC309" s="74"/>
      <c r="BD309" s="74"/>
      <c r="BE309" s="74"/>
      <c r="BF309" s="74"/>
      <c r="BG309" s="74"/>
      <c r="BH309" s="74"/>
      <c r="BI309" s="74"/>
    </row>
    <row r="310" spans="1:61" x14ac:dyDescent="0.35">
      <c r="A310" s="342" t="s">
        <v>2673</v>
      </c>
      <c r="B310" s="343">
        <v>38</v>
      </c>
      <c r="C310" s="343">
        <v>95</v>
      </c>
      <c r="D310" s="343" t="s">
        <v>2363</v>
      </c>
      <c r="E310" s="343" t="s">
        <v>23</v>
      </c>
      <c r="F310" s="343" t="s">
        <v>186</v>
      </c>
      <c r="G310" s="343">
        <v>37.6</v>
      </c>
      <c r="H310" s="344">
        <v>121600</v>
      </c>
      <c r="I310" s="344">
        <v>126200</v>
      </c>
      <c r="J310" s="344">
        <v>131700</v>
      </c>
      <c r="K310" s="344">
        <v>132000</v>
      </c>
      <c r="L310" s="344">
        <v>3200</v>
      </c>
      <c r="M310" s="344">
        <v>3321.0526315789475</v>
      </c>
      <c r="N310" s="344">
        <v>3465.7894736842104</v>
      </c>
      <c r="O310" s="344">
        <v>3473.6842105263158</v>
      </c>
      <c r="P310" s="343" t="s">
        <v>40</v>
      </c>
      <c r="Q310" s="344">
        <v>12</v>
      </c>
      <c r="R310" s="344" t="s">
        <v>685</v>
      </c>
      <c r="S310" s="345">
        <v>0.19700000000000001</v>
      </c>
      <c r="T310" s="343" t="s">
        <v>2362</v>
      </c>
      <c r="U310" s="343">
        <v>12</v>
      </c>
      <c r="V310" s="342">
        <v>2.024</v>
      </c>
      <c r="W310" s="342">
        <v>1.002</v>
      </c>
      <c r="X310" s="342">
        <v>3.5000000000000003E-2</v>
      </c>
      <c r="Y310" s="342">
        <f t="shared" si="4"/>
        <v>2.0280480000000001</v>
      </c>
      <c r="Z310" s="342" t="s">
        <v>198</v>
      </c>
      <c r="AA310" s="342" t="s">
        <v>170</v>
      </c>
      <c r="AB310" s="342">
        <v>22.5</v>
      </c>
      <c r="AC310" s="342" t="s">
        <v>218</v>
      </c>
      <c r="AD310" s="10"/>
      <c r="AE310" s="346">
        <f>IFERROR(VLOOKUP(E310,ppoz!$A$2:$B$42,2,0),0)</f>
        <v>0</v>
      </c>
      <c r="AJ310" s="72"/>
      <c r="AK310" s="72"/>
      <c r="AL310" s="72"/>
      <c r="AM310" s="72"/>
      <c r="AN310" s="72"/>
      <c r="AO310" s="72"/>
      <c r="AP310" s="73"/>
      <c r="AQ310" s="73"/>
      <c r="AR310" s="73"/>
      <c r="AS310" s="73"/>
      <c r="AT310" s="73"/>
      <c r="AU310" s="73"/>
      <c r="AV310" s="72"/>
      <c r="AW310" s="73"/>
      <c r="AX310" s="73"/>
      <c r="AY310" s="72"/>
      <c r="AZ310" s="72"/>
      <c r="BA310" s="72"/>
      <c r="BB310" s="74"/>
      <c r="BC310" s="74"/>
      <c r="BD310" s="74"/>
      <c r="BE310" s="74"/>
      <c r="BF310" s="74"/>
      <c r="BG310" s="74"/>
      <c r="BH310" s="74"/>
      <c r="BI310" s="74"/>
    </row>
    <row r="311" spans="1:61" x14ac:dyDescent="0.35">
      <c r="A311" s="342" t="s">
        <v>2674</v>
      </c>
      <c r="B311" s="343">
        <v>38.400000000000006</v>
      </c>
      <c r="C311" s="343">
        <v>96</v>
      </c>
      <c r="D311" s="343" t="s">
        <v>2363</v>
      </c>
      <c r="E311" s="343" t="s">
        <v>23</v>
      </c>
      <c r="F311" s="343" t="s">
        <v>186</v>
      </c>
      <c r="G311" s="343">
        <v>37.6</v>
      </c>
      <c r="H311" s="344">
        <v>122800</v>
      </c>
      <c r="I311" s="344">
        <v>127500</v>
      </c>
      <c r="J311" s="344">
        <v>132900</v>
      </c>
      <c r="K311" s="344">
        <v>133300</v>
      </c>
      <c r="L311" s="344">
        <v>3197.9166666666661</v>
      </c>
      <c r="M311" s="344">
        <v>3320.3124999999995</v>
      </c>
      <c r="N311" s="344">
        <v>3460.9374999999995</v>
      </c>
      <c r="O311" s="344">
        <v>3471.3541666666661</v>
      </c>
      <c r="P311" s="343" t="s">
        <v>40</v>
      </c>
      <c r="Q311" s="344">
        <v>12</v>
      </c>
      <c r="R311" s="344" t="s">
        <v>685</v>
      </c>
      <c r="S311" s="345">
        <v>0.19700000000000001</v>
      </c>
      <c r="T311" s="343" t="s">
        <v>2362</v>
      </c>
      <c r="U311" s="343">
        <v>12</v>
      </c>
      <c r="V311" s="342">
        <v>2.024</v>
      </c>
      <c r="W311" s="342">
        <v>1.002</v>
      </c>
      <c r="X311" s="342">
        <v>3.5000000000000003E-2</v>
      </c>
      <c r="Y311" s="342">
        <f t="shared" si="4"/>
        <v>2.0280480000000001</v>
      </c>
      <c r="Z311" s="342" t="s">
        <v>198</v>
      </c>
      <c r="AA311" s="342" t="s">
        <v>170</v>
      </c>
      <c r="AB311" s="342">
        <v>22.5</v>
      </c>
      <c r="AC311" s="342" t="s">
        <v>218</v>
      </c>
      <c r="AD311" s="10"/>
      <c r="AE311" s="346">
        <f>IFERROR(VLOOKUP(E311,ppoz!$A$2:$B$42,2,0),0)</f>
        <v>0</v>
      </c>
      <c r="AJ311" s="72"/>
      <c r="AK311" s="72"/>
      <c r="AL311" s="72"/>
      <c r="AM311" s="72"/>
      <c r="AN311" s="72"/>
      <c r="AO311" s="72"/>
      <c r="AP311" s="73"/>
      <c r="AQ311" s="73"/>
      <c r="AR311" s="73"/>
      <c r="AS311" s="73"/>
      <c r="AT311" s="73"/>
      <c r="AU311" s="73"/>
      <c r="AV311" s="72"/>
      <c r="AW311" s="73"/>
      <c r="AX311" s="73"/>
      <c r="AY311" s="72"/>
      <c r="AZ311" s="72"/>
      <c r="BA311" s="72"/>
      <c r="BB311" s="74"/>
      <c r="BC311" s="74"/>
      <c r="BD311" s="74"/>
      <c r="BE311" s="74"/>
      <c r="BF311" s="74"/>
      <c r="BG311" s="74"/>
      <c r="BH311" s="74"/>
      <c r="BI311" s="74"/>
    </row>
    <row r="312" spans="1:61" x14ac:dyDescent="0.35">
      <c r="A312" s="342" t="s">
        <v>2675</v>
      </c>
      <c r="B312" s="343">
        <v>38.800000000000004</v>
      </c>
      <c r="C312" s="343">
        <v>97</v>
      </c>
      <c r="D312" s="343" t="s">
        <v>2363</v>
      </c>
      <c r="E312" s="343" t="s">
        <v>23</v>
      </c>
      <c r="F312" s="343" t="s">
        <v>186</v>
      </c>
      <c r="G312" s="343">
        <v>37.6</v>
      </c>
      <c r="H312" s="344">
        <v>123600</v>
      </c>
      <c r="I312" s="344">
        <v>128600</v>
      </c>
      <c r="J312" s="344">
        <v>133600</v>
      </c>
      <c r="K312" s="344">
        <v>134400</v>
      </c>
      <c r="L312" s="344">
        <v>3185.567010309278</v>
      </c>
      <c r="M312" s="344">
        <v>3314.4329896907211</v>
      </c>
      <c r="N312" s="344">
        <v>3443.2989690721647</v>
      </c>
      <c r="O312" s="344">
        <v>3463.9175257731954</v>
      </c>
      <c r="P312" s="343" t="s">
        <v>40</v>
      </c>
      <c r="Q312" s="344">
        <v>12</v>
      </c>
      <c r="R312" s="344" t="s">
        <v>685</v>
      </c>
      <c r="S312" s="345">
        <v>0.19700000000000001</v>
      </c>
      <c r="T312" s="343" t="s">
        <v>2362</v>
      </c>
      <c r="U312" s="343">
        <v>12</v>
      </c>
      <c r="V312" s="342">
        <v>2.024</v>
      </c>
      <c r="W312" s="342">
        <v>1.002</v>
      </c>
      <c r="X312" s="342">
        <v>3.5000000000000003E-2</v>
      </c>
      <c r="Y312" s="342">
        <f t="shared" si="4"/>
        <v>2.0280480000000001</v>
      </c>
      <c r="Z312" s="342" t="s">
        <v>198</v>
      </c>
      <c r="AA312" s="342" t="s">
        <v>170</v>
      </c>
      <c r="AB312" s="342">
        <v>22.5</v>
      </c>
      <c r="AC312" s="342" t="s">
        <v>218</v>
      </c>
      <c r="AD312" s="10"/>
      <c r="AE312" s="346">
        <f>IFERROR(VLOOKUP(E312,ppoz!$A$2:$B$42,2,0),0)</f>
        <v>0</v>
      </c>
      <c r="AJ312" s="72"/>
      <c r="AK312" s="72"/>
      <c r="AL312" s="72"/>
      <c r="AM312" s="72"/>
      <c r="AN312" s="72"/>
      <c r="AO312" s="72"/>
      <c r="AP312" s="73"/>
      <c r="AQ312" s="73"/>
      <c r="AR312" s="73"/>
      <c r="AS312" s="73"/>
      <c r="AT312" s="73"/>
      <c r="AU312" s="73"/>
      <c r="AV312" s="72"/>
      <c r="AW312" s="73"/>
      <c r="AX312" s="73"/>
      <c r="AY312" s="72"/>
      <c r="AZ312" s="72"/>
      <c r="BA312" s="72"/>
      <c r="BB312" s="74"/>
      <c r="BC312" s="74"/>
      <c r="BD312" s="74"/>
      <c r="BE312" s="74"/>
      <c r="BF312" s="74"/>
      <c r="BG312" s="74"/>
      <c r="BH312" s="74"/>
      <c r="BI312" s="74"/>
    </row>
    <row r="313" spans="1:61" x14ac:dyDescent="0.35">
      <c r="A313" s="342" t="s">
        <v>2676</v>
      </c>
      <c r="B313" s="343">
        <v>39.200000000000003</v>
      </c>
      <c r="C313" s="343">
        <v>98</v>
      </c>
      <c r="D313" s="343" t="s">
        <v>2363</v>
      </c>
      <c r="E313" s="343" t="s">
        <v>23</v>
      </c>
      <c r="F313" s="343" t="s">
        <v>186</v>
      </c>
      <c r="G313" s="343">
        <v>37.6</v>
      </c>
      <c r="H313" s="344">
        <v>124900</v>
      </c>
      <c r="I313" s="344">
        <v>130300</v>
      </c>
      <c r="J313" s="344">
        <v>135100</v>
      </c>
      <c r="K313" s="344">
        <v>136000</v>
      </c>
      <c r="L313" s="344">
        <v>3186.2244897959181</v>
      </c>
      <c r="M313" s="344">
        <v>3323.9795918367345</v>
      </c>
      <c r="N313" s="344">
        <v>3446.4285714285711</v>
      </c>
      <c r="O313" s="344">
        <v>3469.3877551020405</v>
      </c>
      <c r="P313" s="343" t="s">
        <v>40</v>
      </c>
      <c r="Q313" s="344">
        <v>12</v>
      </c>
      <c r="R313" s="344" t="s">
        <v>685</v>
      </c>
      <c r="S313" s="345">
        <v>0.19700000000000001</v>
      </c>
      <c r="T313" s="343" t="s">
        <v>2362</v>
      </c>
      <c r="U313" s="343">
        <v>12</v>
      </c>
      <c r="V313" s="342">
        <v>2.024</v>
      </c>
      <c r="W313" s="342">
        <v>1.002</v>
      </c>
      <c r="X313" s="342">
        <v>3.5000000000000003E-2</v>
      </c>
      <c r="Y313" s="342">
        <f t="shared" si="4"/>
        <v>2.0280480000000001</v>
      </c>
      <c r="Z313" s="342" t="s">
        <v>198</v>
      </c>
      <c r="AA313" s="342" t="s">
        <v>170</v>
      </c>
      <c r="AB313" s="342">
        <v>22.5</v>
      </c>
      <c r="AC313" s="342" t="s">
        <v>218</v>
      </c>
      <c r="AD313" s="10"/>
      <c r="AE313" s="346">
        <f>IFERROR(VLOOKUP(E313,ppoz!$A$2:$B$42,2,0),0)</f>
        <v>0</v>
      </c>
      <c r="AJ313" s="72"/>
      <c r="AK313" s="72"/>
      <c r="AL313" s="72"/>
      <c r="AM313" s="72"/>
      <c r="AN313" s="72"/>
      <c r="AO313" s="72"/>
      <c r="AP313" s="73"/>
      <c r="AQ313" s="73"/>
      <c r="AR313" s="73"/>
      <c r="AS313" s="73"/>
      <c r="AT313" s="73"/>
      <c r="AU313" s="73"/>
      <c r="AV313" s="72"/>
      <c r="AW313" s="73"/>
      <c r="AX313" s="73"/>
      <c r="AY313" s="72"/>
      <c r="AZ313" s="72"/>
      <c r="BA313" s="72"/>
      <c r="BB313" s="74"/>
      <c r="BC313" s="74"/>
      <c r="BD313" s="74"/>
      <c r="BE313" s="74"/>
      <c r="BF313" s="74"/>
      <c r="BG313" s="74"/>
      <c r="BH313" s="74"/>
      <c r="BI313" s="74"/>
    </row>
    <row r="314" spans="1:61" x14ac:dyDescent="0.35">
      <c r="A314" s="342" t="s">
        <v>2677</v>
      </c>
      <c r="B314" s="343">
        <v>39.6</v>
      </c>
      <c r="C314" s="343">
        <v>99</v>
      </c>
      <c r="D314" s="343" t="s">
        <v>2363</v>
      </c>
      <c r="E314" s="343" t="s">
        <v>23</v>
      </c>
      <c r="F314" s="343" t="s">
        <v>186</v>
      </c>
      <c r="G314" s="343">
        <v>37.6</v>
      </c>
      <c r="H314" s="344">
        <v>125700</v>
      </c>
      <c r="I314" s="344">
        <v>131000</v>
      </c>
      <c r="J314" s="344">
        <v>135900</v>
      </c>
      <c r="K314" s="344">
        <v>136800</v>
      </c>
      <c r="L314" s="344">
        <v>3174.242424242424</v>
      </c>
      <c r="M314" s="344">
        <v>3308.0808080808079</v>
      </c>
      <c r="N314" s="344">
        <v>3431.8181818181815</v>
      </c>
      <c r="O314" s="344">
        <v>3454.5454545454545</v>
      </c>
      <c r="P314" s="343" t="s">
        <v>40</v>
      </c>
      <c r="Q314" s="344">
        <v>12</v>
      </c>
      <c r="R314" s="344" t="s">
        <v>685</v>
      </c>
      <c r="S314" s="345">
        <v>0.19700000000000001</v>
      </c>
      <c r="T314" s="343" t="s">
        <v>2362</v>
      </c>
      <c r="U314" s="343">
        <v>12</v>
      </c>
      <c r="V314" s="342">
        <v>2.024</v>
      </c>
      <c r="W314" s="342">
        <v>1.002</v>
      </c>
      <c r="X314" s="342">
        <v>3.5000000000000003E-2</v>
      </c>
      <c r="Y314" s="342">
        <f t="shared" si="4"/>
        <v>2.0280480000000001</v>
      </c>
      <c r="Z314" s="342" t="s">
        <v>198</v>
      </c>
      <c r="AA314" s="342" t="s">
        <v>170</v>
      </c>
      <c r="AB314" s="342">
        <v>22.5</v>
      </c>
      <c r="AC314" s="342" t="s">
        <v>218</v>
      </c>
      <c r="AD314" s="10"/>
      <c r="AE314" s="346">
        <f>IFERROR(VLOOKUP(E314,ppoz!$A$2:$B$42,2,0),0)</f>
        <v>0</v>
      </c>
      <c r="AJ314" s="72"/>
      <c r="AK314" s="72"/>
      <c r="AL314" s="72"/>
      <c r="AM314" s="72"/>
      <c r="AN314" s="72"/>
      <c r="AO314" s="72"/>
      <c r="AP314" s="73"/>
      <c r="AQ314" s="73"/>
      <c r="AR314" s="73"/>
      <c r="AS314" s="73"/>
      <c r="AT314" s="73"/>
      <c r="AU314" s="73"/>
      <c r="AV314" s="72"/>
      <c r="AW314" s="73"/>
      <c r="AX314" s="73"/>
      <c r="AY314" s="72"/>
      <c r="AZ314" s="72"/>
      <c r="BA314" s="72"/>
      <c r="BB314" s="74"/>
      <c r="BC314" s="74"/>
      <c r="BD314" s="74"/>
      <c r="BE314" s="74"/>
      <c r="BF314" s="74"/>
      <c r="BG314" s="74"/>
      <c r="BH314" s="74"/>
      <c r="BI314" s="74"/>
    </row>
    <row r="315" spans="1:61" x14ac:dyDescent="0.35">
      <c r="A315" s="342" t="s">
        <v>2678</v>
      </c>
      <c r="B315" s="343">
        <v>40</v>
      </c>
      <c r="C315" s="343">
        <v>100</v>
      </c>
      <c r="D315" s="343" t="s">
        <v>2363</v>
      </c>
      <c r="E315" s="343" t="s">
        <v>23</v>
      </c>
      <c r="F315" s="343" t="s">
        <v>186</v>
      </c>
      <c r="G315" s="343">
        <v>37.6</v>
      </c>
      <c r="H315" s="344">
        <v>127100</v>
      </c>
      <c r="I315" s="344">
        <v>132400</v>
      </c>
      <c r="J315" s="344">
        <v>138300</v>
      </c>
      <c r="K315" s="344">
        <v>138100</v>
      </c>
      <c r="L315" s="344">
        <v>3177.5</v>
      </c>
      <c r="M315" s="344">
        <v>3310</v>
      </c>
      <c r="N315" s="344">
        <v>3457.5</v>
      </c>
      <c r="O315" s="344">
        <v>3452.5</v>
      </c>
      <c r="P315" s="343" t="s">
        <v>40</v>
      </c>
      <c r="Q315" s="344">
        <v>12</v>
      </c>
      <c r="R315" s="344" t="s">
        <v>685</v>
      </c>
      <c r="S315" s="345">
        <v>0.19700000000000001</v>
      </c>
      <c r="T315" s="343" t="s">
        <v>2362</v>
      </c>
      <c r="U315" s="343">
        <v>12</v>
      </c>
      <c r="V315" s="342">
        <v>2.024</v>
      </c>
      <c r="W315" s="342">
        <v>1.002</v>
      </c>
      <c r="X315" s="342">
        <v>3.5000000000000003E-2</v>
      </c>
      <c r="Y315" s="342">
        <f t="shared" si="4"/>
        <v>2.0280480000000001</v>
      </c>
      <c r="Z315" s="342" t="s">
        <v>198</v>
      </c>
      <c r="AA315" s="342" t="s">
        <v>170</v>
      </c>
      <c r="AB315" s="342">
        <v>22.5</v>
      </c>
      <c r="AC315" s="342" t="s">
        <v>218</v>
      </c>
      <c r="AD315" s="10"/>
      <c r="AE315" s="346">
        <f>IFERROR(VLOOKUP(E315,ppoz!$A$2:$B$42,2,0),0)</f>
        <v>0</v>
      </c>
      <c r="AJ315" s="72"/>
      <c r="AK315" s="72"/>
      <c r="AL315" s="72"/>
      <c r="AM315" s="72"/>
      <c r="AN315" s="72"/>
      <c r="AO315" s="72"/>
      <c r="AP315" s="73"/>
      <c r="AQ315" s="73"/>
      <c r="AR315" s="73"/>
      <c r="AS315" s="73"/>
      <c r="AT315" s="73"/>
      <c r="AU315" s="73"/>
      <c r="AV315" s="72"/>
      <c r="AW315" s="73"/>
      <c r="AX315" s="73"/>
      <c r="AY315" s="72"/>
      <c r="AZ315" s="72"/>
      <c r="BA315" s="72"/>
      <c r="BB315" s="74"/>
      <c r="BC315" s="74"/>
      <c r="BD315" s="74"/>
      <c r="BE315" s="74"/>
      <c r="BF315" s="74"/>
      <c r="BG315" s="74"/>
      <c r="BH315" s="74"/>
      <c r="BI315" s="74"/>
    </row>
    <row r="316" spans="1:61" x14ac:dyDescent="0.35">
      <c r="A316" s="342" t="s">
        <v>2679</v>
      </c>
      <c r="B316" s="343">
        <v>40.400000000000006</v>
      </c>
      <c r="C316" s="343">
        <v>101</v>
      </c>
      <c r="D316" s="343" t="s">
        <v>2363</v>
      </c>
      <c r="E316" s="343" t="s">
        <v>23</v>
      </c>
      <c r="F316" s="343" t="s">
        <v>186</v>
      </c>
      <c r="G316" s="343">
        <v>37.6</v>
      </c>
      <c r="H316" s="344">
        <v>128300</v>
      </c>
      <c r="I316" s="344">
        <v>133600</v>
      </c>
      <c r="J316" s="344">
        <v>139700</v>
      </c>
      <c r="K316" s="344">
        <v>139300</v>
      </c>
      <c r="L316" s="344">
        <v>3175.7425742574251</v>
      </c>
      <c r="M316" s="344">
        <v>3306.9306930693065</v>
      </c>
      <c r="N316" s="344">
        <v>3457.9207920792073</v>
      </c>
      <c r="O316" s="344">
        <v>3448.0198019801974</v>
      </c>
      <c r="P316" s="343" t="s">
        <v>40</v>
      </c>
      <c r="Q316" s="344">
        <v>12</v>
      </c>
      <c r="R316" s="344" t="s">
        <v>685</v>
      </c>
      <c r="S316" s="345">
        <v>0.19700000000000001</v>
      </c>
      <c r="T316" s="343" t="s">
        <v>2362</v>
      </c>
      <c r="U316" s="343">
        <v>12</v>
      </c>
      <c r="V316" s="342">
        <v>2.024</v>
      </c>
      <c r="W316" s="342">
        <v>1.002</v>
      </c>
      <c r="X316" s="342">
        <v>3.5000000000000003E-2</v>
      </c>
      <c r="Y316" s="342">
        <f t="shared" si="4"/>
        <v>2.0280480000000001</v>
      </c>
      <c r="Z316" s="342" t="s">
        <v>198</v>
      </c>
      <c r="AA316" s="342" t="s">
        <v>170</v>
      </c>
      <c r="AB316" s="342">
        <v>22.5</v>
      </c>
      <c r="AC316" s="342" t="s">
        <v>218</v>
      </c>
      <c r="AD316" s="10"/>
      <c r="AE316" s="346">
        <f>IFERROR(VLOOKUP(E316,ppoz!$A$2:$B$42,2,0),0)</f>
        <v>0</v>
      </c>
      <c r="AJ316" s="72"/>
      <c r="AK316" s="72"/>
      <c r="AL316" s="72"/>
      <c r="AM316" s="72"/>
      <c r="AN316" s="72"/>
      <c r="AO316" s="72"/>
      <c r="AP316" s="73"/>
      <c r="AQ316" s="73"/>
      <c r="AR316" s="73"/>
      <c r="AS316" s="73"/>
      <c r="AT316" s="73"/>
      <c r="AU316" s="73"/>
      <c r="AV316" s="72"/>
      <c r="AW316" s="73"/>
      <c r="AX316" s="73"/>
      <c r="AY316" s="72"/>
      <c r="AZ316" s="72"/>
      <c r="BA316" s="72"/>
      <c r="BB316" s="74"/>
      <c r="BC316" s="74"/>
      <c r="BD316" s="74"/>
      <c r="BE316" s="74"/>
      <c r="BF316" s="74"/>
      <c r="BG316" s="74"/>
      <c r="BH316" s="74"/>
      <c r="BI316" s="74"/>
    </row>
    <row r="317" spans="1:61" x14ac:dyDescent="0.35">
      <c r="A317" s="342" t="s">
        <v>2680</v>
      </c>
      <c r="B317" s="343">
        <v>40.800000000000004</v>
      </c>
      <c r="C317" s="343">
        <v>102</v>
      </c>
      <c r="D317" s="343" t="s">
        <v>2363</v>
      </c>
      <c r="E317" s="343" t="s">
        <v>23</v>
      </c>
      <c r="F317" s="343" t="s">
        <v>186</v>
      </c>
      <c r="G317" s="343">
        <v>37.6</v>
      </c>
      <c r="H317" s="344">
        <v>129100</v>
      </c>
      <c r="I317" s="344">
        <v>134800</v>
      </c>
      <c r="J317" s="344">
        <v>140500</v>
      </c>
      <c r="K317" s="344">
        <v>140600</v>
      </c>
      <c r="L317" s="344">
        <v>3164.2156862745096</v>
      </c>
      <c r="M317" s="344">
        <v>3303.9215686274506</v>
      </c>
      <c r="N317" s="344">
        <v>3443.6274509803916</v>
      </c>
      <c r="O317" s="344">
        <v>3446.0784313725485</v>
      </c>
      <c r="P317" s="343" t="s">
        <v>40</v>
      </c>
      <c r="Q317" s="344">
        <v>12</v>
      </c>
      <c r="R317" s="344" t="s">
        <v>685</v>
      </c>
      <c r="S317" s="345">
        <v>0.19700000000000001</v>
      </c>
      <c r="T317" s="343" t="s">
        <v>2362</v>
      </c>
      <c r="U317" s="343">
        <v>12</v>
      </c>
      <c r="V317" s="342">
        <v>2.024</v>
      </c>
      <c r="W317" s="342">
        <v>1.002</v>
      </c>
      <c r="X317" s="342">
        <v>3.5000000000000003E-2</v>
      </c>
      <c r="Y317" s="342">
        <f t="shared" si="4"/>
        <v>2.0280480000000001</v>
      </c>
      <c r="Z317" s="342" t="s">
        <v>198</v>
      </c>
      <c r="AA317" s="342" t="s">
        <v>170</v>
      </c>
      <c r="AB317" s="342">
        <v>22.5</v>
      </c>
      <c r="AC317" s="342" t="s">
        <v>218</v>
      </c>
      <c r="AD317" s="10"/>
      <c r="AE317" s="346">
        <f>IFERROR(VLOOKUP(E317,ppoz!$A$2:$B$42,2,0),0)</f>
        <v>0</v>
      </c>
      <c r="AJ317" s="72"/>
      <c r="AK317" s="72"/>
      <c r="AL317" s="72"/>
      <c r="AM317" s="72"/>
      <c r="AN317" s="72"/>
      <c r="AO317" s="72"/>
      <c r="AP317" s="73"/>
      <c r="AQ317" s="73"/>
      <c r="AR317" s="73"/>
      <c r="AS317" s="73"/>
      <c r="AT317" s="73"/>
      <c r="AU317" s="73"/>
      <c r="AV317" s="72"/>
      <c r="AW317" s="73"/>
      <c r="AX317" s="73"/>
      <c r="AY317" s="72"/>
      <c r="AZ317" s="72"/>
      <c r="BA317" s="72"/>
      <c r="BB317" s="74"/>
      <c r="BC317" s="74"/>
      <c r="BD317" s="74"/>
      <c r="BE317" s="74"/>
      <c r="BF317" s="74"/>
      <c r="BG317" s="74"/>
      <c r="BH317" s="74"/>
      <c r="BI317" s="74"/>
    </row>
    <row r="318" spans="1:61" x14ac:dyDescent="0.35">
      <c r="A318" s="342" t="s">
        <v>2681</v>
      </c>
      <c r="B318" s="343">
        <v>41.2</v>
      </c>
      <c r="C318" s="343">
        <v>103</v>
      </c>
      <c r="D318" s="343" t="s">
        <v>2363</v>
      </c>
      <c r="E318" s="343" t="s">
        <v>23</v>
      </c>
      <c r="F318" s="343" t="s">
        <v>186</v>
      </c>
      <c r="G318" s="343">
        <v>37.6</v>
      </c>
      <c r="H318" s="344">
        <v>130400</v>
      </c>
      <c r="I318" s="344">
        <v>135900</v>
      </c>
      <c r="J318" s="344">
        <v>141600</v>
      </c>
      <c r="K318" s="344">
        <v>141600</v>
      </c>
      <c r="L318" s="344">
        <v>3165.04854368932</v>
      </c>
      <c r="M318" s="344">
        <v>3298.5436893203882</v>
      </c>
      <c r="N318" s="344">
        <v>3436.8932038834951</v>
      </c>
      <c r="O318" s="344">
        <v>3436.8932038834951</v>
      </c>
      <c r="P318" s="343" t="s">
        <v>40</v>
      </c>
      <c r="Q318" s="344">
        <v>12</v>
      </c>
      <c r="R318" s="344" t="s">
        <v>685</v>
      </c>
      <c r="S318" s="345">
        <v>0.19700000000000001</v>
      </c>
      <c r="T318" s="343" t="s">
        <v>2362</v>
      </c>
      <c r="U318" s="343">
        <v>12</v>
      </c>
      <c r="V318" s="342">
        <v>2.024</v>
      </c>
      <c r="W318" s="342">
        <v>1.002</v>
      </c>
      <c r="X318" s="342">
        <v>3.5000000000000003E-2</v>
      </c>
      <c r="Y318" s="342">
        <f t="shared" si="4"/>
        <v>2.0280480000000001</v>
      </c>
      <c r="Z318" s="342" t="s">
        <v>198</v>
      </c>
      <c r="AA318" s="342" t="s">
        <v>170</v>
      </c>
      <c r="AB318" s="342">
        <v>22.5</v>
      </c>
      <c r="AC318" s="342" t="s">
        <v>218</v>
      </c>
      <c r="AD318" s="10"/>
      <c r="AE318" s="346">
        <f>IFERROR(VLOOKUP(E318,ppoz!$A$2:$B$42,2,0),0)</f>
        <v>0</v>
      </c>
      <c r="AJ318" s="72"/>
      <c r="AK318" s="72"/>
      <c r="AL318" s="72"/>
      <c r="AM318" s="72"/>
      <c r="AN318" s="72"/>
      <c r="AO318" s="72"/>
      <c r="AP318" s="73"/>
      <c r="AQ318" s="73"/>
      <c r="AR318" s="73"/>
      <c r="AS318" s="73"/>
      <c r="AT318" s="73"/>
      <c r="AU318" s="73"/>
      <c r="AV318" s="72"/>
      <c r="AW318" s="73"/>
      <c r="AX318" s="73"/>
      <c r="AY318" s="72"/>
      <c r="AZ318" s="72"/>
      <c r="BA318" s="72"/>
      <c r="BB318" s="74"/>
      <c r="BC318" s="74"/>
      <c r="BD318" s="74"/>
      <c r="BE318" s="74"/>
      <c r="BF318" s="74"/>
      <c r="BG318" s="74"/>
      <c r="BH318" s="74"/>
      <c r="BI318" s="74"/>
    </row>
    <row r="319" spans="1:61" x14ac:dyDescent="0.35">
      <c r="A319" s="342" t="s">
        <v>2682</v>
      </c>
      <c r="B319" s="343">
        <v>41.6</v>
      </c>
      <c r="C319" s="343">
        <v>104</v>
      </c>
      <c r="D319" s="343" t="s">
        <v>2363</v>
      </c>
      <c r="E319" s="343" t="s">
        <v>23</v>
      </c>
      <c r="F319" s="343" t="s">
        <v>186</v>
      </c>
      <c r="G319" s="343">
        <v>37.6</v>
      </c>
      <c r="H319" s="344">
        <v>131600</v>
      </c>
      <c r="I319" s="344">
        <v>136800</v>
      </c>
      <c r="J319" s="344">
        <v>142400</v>
      </c>
      <c r="K319" s="344">
        <v>142500</v>
      </c>
      <c r="L319" s="344">
        <v>3163.4615384615386</v>
      </c>
      <c r="M319" s="344">
        <v>3288.4615384615386</v>
      </c>
      <c r="N319" s="344">
        <v>3423.0769230769229</v>
      </c>
      <c r="O319" s="344">
        <v>3425.4807692307691</v>
      </c>
      <c r="P319" s="343" t="s">
        <v>40</v>
      </c>
      <c r="Q319" s="344">
        <v>12</v>
      </c>
      <c r="R319" s="344" t="s">
        <v>685</v>
      </c>
      <c r="S319" s="345">
        <v>0.19700000000000001</v>
      </c>
      <c r="T319" s="343" t="s">
        <v>2362</v>
      </c>
      <c r="U319" s="343">
        <v>12</v>
      </c>
      <c r="V319" s="342">
        <v>2.024</v>
      </c>
      <c r="W319" s="342">
        <v>1.002</v>
      </c>
      <c r="X319" s="342">
        <v>3.5000000000000003E-2</v>
      </c>
      <c r="Y319" s="342">
        <f t="shared" si="4"/>
        <v>2.0280480000000001</v>
      </c>
      <c r="Z319" s="342" t="s">
        <v>198</v>
      </c>
      <c r="AA319" s="342" t="s">
        <v>170</v>
      </c>
      <c r="AB319" s="342">
        <v>22.5</v>
      </c>
      <c r="AC319" s="342" t="s">
        <v>218</v>
      </c>
      <c r="AD319" s="10"/>
      <c r="AE319" s="346">
        <f>IFERROR(VLOOKUP(E319,ppoz!$A$2:$B$42,2,0),0)</f>
        <v>0</v>
      </c>
      <c r="AJ319" s="72"/>
      <c r="AK319" s="72"/>
      <c r="AL319" s="72"/>
      <c r="AM319" s="72"/>
      <c r="AN319" s="72"/>
      <c r="AO319" s="72"/>
      <c r="AP319" s="73"/>
      <c r="AQ319" s="73"/>
      <c r="AR319" s="73"/>
      <c r="AS319" s="73"/>
      <c r="AT319" s="73"/>
      <c r="AU319" s="73"/>
      <c r="AV319" s="72"/>
      <c r="AW319" s="73"/>
      <c r="AX319" s="73"/>
      <c r="AY319" s="72"/>
      <c r="AZ319" s="72"/>
      <c r="BA319" s="72"/>
      <c r="BB319" s="74"/>
      <c r="BC319" s="74"/>
      <c r="BD319" s="74"/>
      <c r="BE319" s="74"/>
      <c r="BF319" s="74"/>
      <c r="BG319" s="74"/>
      <c r="BH319" s="74"/>
      <c r="BI319" s="74"/>
    </row>
    <row r="320" spans="1:61" x14ac:dyDescent="0.35">
      <c r="A320" s="342" t="s">
        <v>2683</v>
      </c>
      <c r="B320" s="343">
        <v>42</v>
      </c>
      <c r="C320" s="343">
        <v>105</v>
      </c>
      <c r="D320" s="343" t="s">
        <v>2363</v>
      </c>
      <c r="E320" s="343" t="s">
        <v>23</v>
      </c>
      <c r="F320" s="343" t="s">
        <v>186</v>
      </c>
      <c r="G320" s="343">
        <v>37.6</v>
      </c>
      <c r="H320" s="344">
        <v>132300</v>
      </c>
      <c r="I320" s="344">
        <v>138100</v>
      </c>
      <c r="J320" s="344">
        <v>143200</v>
      </c>
      <c r="K320" s="344">
        <v>144400</v>
      </c>
      <c r="L320" s="344">
        <v>3150</v>
      </c>
      <c r="M320" s="344">
        <v>3288.0952380952381</v>
      </c>
      <c r="N320" s="344">
        <v>3409.5238095238096</v>
      </c>
      <c r="O320" s="344">
        <v>3438.0952380952381</v>
      </c>
      <c r="P320" s="343" t="s">
        <v>40</v>
      </c>
      <c r="Q320" s="344">
        <v>12</v>
      </c>
      <c r="R320" s="344" t="s">
        <v>685</v>
      </c>
      <c r="S320" s="345">
        <v>0.19700000000000001</v>
      </c>
      <c r="T320" s="343" t="s">
        <v>2362</v>
      </c>
      <c r="U320" s="343">
        <v>12</v>
      </c>
      <c r="V320" s="342">
        <v>2.024</v>
      </c>
      <c r="W320" s="342">
        <v>1.002</v>
      </c>
      <c r="X320" s="342">
        <v>3.5000000000000003E-2</v>
      </c>
      <c r="Y320" s="342">
        <f t="shared" si="4"/>
        <v>2.0280480000000001</v>
      </c>
      <c r="Z320" s="342" t="s">
        <v>198</v>
      </c>
      <c r="AA320" s="342" t="s">
        <v>170</v>
      </c>
      <c r="AB320" s="342">
        <v>22.5</v>
      </c>
      <c r="AC320" s="342" t="s">
        <v>218</v>
      </c>
      <c r="AD320" s="10"/>
      <c r="AE320" s="346">
        <f>IFERROR(VLOOKUP(E320,ppoz!$A$2:$B$42,2,0),0)</f>
        <v>0</v>
      </c>
      <c r="AJ320" s="72"/>
      <c r="AK320" s="72"/>
      <c r="AL320" s="72"/>
      <c r="AM320" s="72"/>
      <c r="AN320" s="72"/>
      <c r="AO320" s="72"/>
      <c r="AP320" s="73"/>
      <c r="AQ320" s="73"/>
      <c r="AR320" s="73"/>
      <c r="AS320" s="73"/>
      <c r="AT320" s="73"/>
      <c r="AU320" s="73"/>
      <c r="AV320" s="72"/>
      <c r="AW320" s="73"/>
      <c r="AX320" s="73"/>
      <c r="AY320" s="72"/>
      <c r="AZ320" s="72"/>
      <c r="BA320" s="72"/>
      <c r="BB320" s="74"/>
      <c r="BC320" s="74"/>
      <c r="BD320" s="74"/>
      <c r="BE320" s="74"/>
      <c r="BF320" s="74"/>
      <c r="BG320" s="74"/>
      <c r="BH320" s="74"/>
      <c r="BI320" s="74"/>
    </row>
    <row r="321" spans="1:61" x14ac:dyDescent="0.35">
      <c r="A321" s="342" t="s">
        <v>2684</v>
      </c>
      <c r="B321" s="343">
        <v>42.400000000000006</v>
      </c>
      <c r="C321" s="343">
        <v>106</v>
      </c>
      <c r="D321" s="343" t="s">
        <v>2363</v>
      </c>
      <c r="E321" s="343" t="s">
        <v>23</v>
      </c>
      <c r="F321" s="343" t="s">
        <v>186</v>
      </c>
      <c r="G321" s="343">
        <v>37.6</v>
      </c>
      <c r="H321" s="344">
        <v>133900</v>
      </c>
      <c r="I321" s="344">
        <v>139400</v>
      </c>
      <c r="J321" s="344">
        <v>144300</v>
      </c>
      <c r="K321" s="344">
        <v>145700</v>
      </c>
      <c r="L321" s="344">
        <v>3158.018867924528</v>
      </c>
      <c r="M321" s="344">
        <v>3287.7358490566035</v>
      </c>
      <c r="N321" s="344">
        <v>3403.3018867924525</v>
      </c>
      <c r="O321" s="344">
        <v>3436.3207547169804</v>
      </c>
      <c r="P321" s="343" t="s">
        <v>40</v>
      </c>
      <c r="Q321" s="344">
        <v>12</v>
      </c>
      <c r="R321" s="344" t="s">
        <v>685</v>
      </c>
      <c r="S321" s="345">
        <v>0.19700000000000001</v>
      </c>
      <c r="T321" s="343" t="s">
        <v>2362</v>
      </c>
      <c r="U321" s="343">
        <v>12</v>
      </c>
      <c r="V321" s="342">
        <v>2.024</v>
      </c>
      <c r="W321" s="342">
        <v>1.002</v>
      </c>
      <c r="X321" s="342">
        <v>3.5000000000000003E-2</v>
      </c>
      <c r="Y321" s="342">
        <f t="shared" si="4"/>
        <v>2.0280480000000001</v>
      </c>
      <c r="Z321" s="342" t="s">
        <v>198</v>
      </c>
      <c r="AA321" s="342" t="s">
        <v>170</v>
      </c>
      <c r="AB321" s="342">
        <v>22.5</v>
      </c>
      <c r="AC321" s="342" t="s">
        <v>218</v>
      </c>
      <c r="AD321" s="10"/>
      <c r="AE321" s="346">
        <f>IFERROR(VLOOKUP(E321,ppoz!$A$2:$B$42,2,0),0)</f>
        <v>0</v>
      </c>
      <c r="AJ321" s="72"/>
      <c r="AK321" s="72"/>
      <c r="AL321" s="72"/>
      <c r="AM321" s="72"/>
      <c r="AN321" s="72"/>
      <c r="AO321" s="72"/>
      <c r="AP321" s="73"/>
      <c r="AQ321" s="73"/>
      <c r="AR321" s="73"/>
      <c r="AS321" s="73"/>
      <c r="AT321" s="73"/>
      <c r="AU321" s="73"/>
      <c r="AV321" s="72"/>
      <c r="AW321" s="73"/>
      <c r="AX321" s="73"/>
      <c r="AY321" s="72"/>
      <c r="AZ321" s="72"/>
      <c r="BA321" s="72"/>
      <c r="BB321" s="74"/>
      <c r="BC321" s="74"/>
      <c r="BD321" s="74"/>
      <c r="BE321" s="74"/>
      <c r="BF321" s="74"/>
      <c r="BG321" s="74"/>
      <c r="BH321" s="74"/>
      <c r="BI321" s="74"/>
    </row>
    <row r="322" spans="1:61" x14ac:dyDescent="0.35">
      <c r="A322" s="342" t="s">
        <v>2685</v>
      </c>
      <c r="B322" s="343">
        <v>42.800000000000004</v>
      </c>
      <c r="C322" s="343">
        <v>107</v>
      </c>
      <c r="D322" s="343" t="s">
        <v>2363</v>
      </c>
      <c r="E322" s="343" t="s">
        <v>23</v>
      </c>
      <c r="F322" s="343" t="s">
        <v>186</v>
      </c>
      <c r="G322" s="343">
        <v>37.6</v>
      </c>
      <c r="H322" s="344">
        <v>134700</v>
      </c>
      <c r="I322" s="344">
        <v>140100</v>
      </c>
      <c r="J322" s="344">
        <v>145100</v>
      </c>
      <c r="K322" s="344">
        <v>146500</v>
      </c>
      <c r="L322" s="344">
        <v>3147.1962616822425</v>
      </c>
      <c r="M322" s="344">
        <v>3273.364485981308</v>
      </c>
      <c r="N322" s="344">
        <v>3390.1869158878503</v>
      </c>
      <c r="O322" s="344">
        <v>3422.897196261682</v>
      </c>
      <c r="P322" s="343" t="s">
        <v>40</v>
      </c>
      <c r="Q322" s="344">
        <v>12</v>
      </c>
      <c r="R322" s="344" t="s">
        <v>685</v>
      </c>
      <c r="S322" s="345">
        <v>0.19700000000000001</v>
      </c>
      <c r="T322" s="343" t="s">
        <v>2362</v>
      </c>
      <c r="U322" s="343">
        <v>12</v>
      </c>
      <c r="V322" s="342">
        <v>2.024</v>
      </c>
      <c r="W322" s="342">
        <v>1.002</v>
      </c>
      <c r="X322" s="342">
        <v>3.5000000000000003E-2</v>
      </c>
      <c r="Y322" s="342">
        <f t="shared" si="4"/>
        <v>2.0280480000000001</v>
      </c>
      <c r="Z322" s="342" t="s">
        <v>198</v>
      </c>
      <c r="AA322" s="342" t="s">
        <v>170</v>
      </c>
      <c r="AB322" s="342">
        <v>22.5</v>
      </c>
      <c r="AC322" s="342" t="s">
        <v>218</v>
      </c>
      <c r="AD322" s="10"/>
      <c r="AE322" s="346">
        <f>IFERROR(VLOOKUP(E322,ppoz!$A$2:$B$42,2,0),0)</f>
        <v>0</v>
      </c>
      <c r="AJ322" s="72"/>
      <c r="AK322" s="72"/>
      <c r="AL322" s="72"/>
      <c r="AM322" s="72"/>
      <c r="AN322" s="72"/>
      <c r="AO322" s="72"/>
      <c r="AP322" s="73"/>
      <c r="AQ322" s="73"/>
      <c r="AR322" s="73"/>
      <c r="AS322" s="73"/>
      <c r="AT322" s="73"/>
      <c r="AU322" s="73"/>
      <c r="AV322" s="72"/>
      <c r="AW322" s="73"/>
      <c r="AX322" s="73"/>
      <c r="AY322" s="72"/>
      <c r="AZ322" s="72"/>
      <c r="BA322" s="72"/>
      <c r="BB322" s="74"/>
      <c r="BC322" s="74"/>
      <c r="BD322" s="74"/>
      <c r="BE322" s="74"/>
      <c r="BF322" s="74"/>
      <c r="BG322" s="74"/>
      <c r="BH322" s="74"/>
      <c r="BI322" s="74"/>
    </row>
    <row r="323" spans="1:61" x14ac:dyDescent="0.35">
      <c r="A323" s="342" t="s">
        <v>2686</v>
      </c>
      <c r="B323" s="343">
        <v>43.2</v>
      </c>
      <c r="C323" s="343">
        <v>108</v>
      </c>
      <c r="D323" s="343" t="s">
        <v>2363</v>
      </c>
      <c r="E323" s="343" t="s">
        <v>23</v>
      </c>
      <c r="F323" s="343" t="s">
        <v>186</v>
      </c>
      <c r="G323" s="343">
        <v>37.6</v>
      </c>
      <c r="H323" s="344">
        <v>135900</v>
      </c>
      <c r="I323" s="344">
        <v>141400</v>
      </c>
      <c r="J323" s="344">
        <v>146300</v>
      </c>
      <c r="K323" s="344">
        <v>147700</v>
      </c>
      <c r="L323" s="344">
        <v>3145.833333333333</v>
      </c>
      <c r="M323" s="344">
        <v>3273.1481481481478</v>
      </c>
      <c r="N323" s="344">
        <v>3386.5740740740739</v>
      </c>
      <c r="O323" s="344">
        <v>3418.9814814814813</v>
      </c>
      <c r="P323" s="343" t="s">
        <v>40</v>
      </c>
      <c r="Q323" s="344">
        <v>12</v>
      </c>
      <c r="R323" s="344" t="s">
        <v>685</v>
      </c>
      <c r="S323" s="345">
        <v>0.19700000000000001</v>
      </c>
      <c r="T323" s="343" t="s">
        <v>2362</v>
      </c>
      <c r="U323" s="343">
        <v>12</v>
      </c>
      <c r="V323" s="342">
        <v>2.024</v>
      </c>
      <c r="W323" s="342">
        <v>1.002</v>
      </c>
      <c r="X323" s="342">
        <v>3.5000000000000003E-2</v>
      </c>
      <c r="Y323" s="342">
        <f t="shared" ref="Y323:Y339" si="5">V323*W323</f>
        <v>2.0280480000000001</v>
      </c>
      <c r="Z323" s="342" t="s">
        <v>198</v>
      </c>
      <c r="AA323" s="342" t="s">
        <v>170</v>
      </c>
      <c r="AB323" s="342">
        <v>22.5</v>
      </c>
      <c r="AC323" s="342" t="s">
        <v>218</v>
      </c>
      <c r="AD323" s="10"/>
      <c r="AE323" s="346">
        <f>IFERROR(VLOOKUP(E323,ppoz!$A$2:$B$42,2,0),0)</f>
        <v>0</v>
      </c>
      <c r="AJ323" s="72"/>
      <c r="AK323" s="72"/>
      <c r="AL323" s="72"/>
      <c r="AM323" s="72"/>
      <c r="AN323" s="72"/>
      <c r="AO323" s="72"/>
      <c r="AP323" s="73"/>
      <c r="AQ323" s="73"/>
      <c r="AR323" s="73"/>
      <c r="AS323" s="73"/>
      <c r="AT323" s="73"/>
      <c r="AU323" s="73"/>
      <c r="AV323" s="72"/>
      <c r="AW323" s="73"/>
      <c r="AX323" s="73"/>
      <c r="AY323" s="72"/>
      <c r="AZ323" s="72"/>
      <c r="BA323" s="72"/>
      <c r="BB323" s="74"/>
      <c r="BC323" s="74"/>
      <c r="BD323" s="74"/>
      <c r="BE323" s="74"/>
      <c r="BF323" s="74"/>
      <c r="BG323" s="74"/>
      <c r="BH323" s="74"/>
      <c r="BI323" s="74"/>
    </row>
    <row r="324" spans="1:61" x14ac:dyDescent="0.35">
      <c r="A324" s="342" t="s">
        <v>2687</v>
      </c>
      <c r="B324" s="343">
        <v>43.6</v>
      </c>
      <c r="C324" s="343">
        <v>109</v>
      </c>
      <c r="D324" s="343" t="s">
        <v>2363</v>
      </c>
      <c r="E324" s="343" t="s">
        <v>23</v>
      </c>
      <c r="F324" s="343" t="s">
        <v>186</v>
      </c>
      <c r="G324" s="343">
        <v>37.6</v>
      </c>
      <c r="H324" s="344">
        <v>136700</v>
      </c>
      <c r="I324" s="344">
        <v>142500</v>
      </c>
      <c r="J324" s="344">
        <v>149900</v>
      </c>
      <c r="K324" s="344">
        <v>148800</v>
      </c>
      <c r="L324" s="344">
        <v>3135.3211009174311</v>
      </c>
      <c r="M324" s="344">
        <v>3268.3486238532109</v>
      </c>
      <c r="N324" s="344">
        <v>3438.0733944954127</v>
      </c>
      <c r="O324" s="344">
        <v>3412.8440366972477</v>
      </c>
      <c r="P324" s="343" t="s">
        <v>40</v>
      </c>
      <c r="Q324" s="344">
        <v>12</v>
      </c>
      <c r="R324" s="344" t="s">
        <v>685</v>
      </c>
      <c r="S324" s="345">
        <v>0.19700000000000001</v>
      </c>
      <c r="T324" s="343" t="s">
        <v>2362</v>
      </c>
      <c r="U324" s="343">
        <v>12</v>
      </c>
      <c r="V324" s="342">
        <v>2.024</v>
      </c>
      <c r="W324" s="342">
        <v>1.002</v>
      </c>
      <c r="X324" s="342">
        <v>3.5000000000000003E-2</v>
      </c>
      <c r="Y324" s="342">
        <f t="shared" si="5"/>
        <v>2.0280480000000001</v>
      </c>
      <c r="Z324" s="342" t="s">
        <v>198</v>
      </c>
      <c r="AA324" s="342" t="s">
        <v>170</v>
      </c>
      <c r="AB324" s="342">
        <v>22.5</v>
      </c>
      <c r="AC324" s="342" t="s">
        <v>218</v>
      </c>
      <c r="AD324" s="10"/>
      <c r="AE324" s="346">
        <f>IFERROR(VLOOKUP(E324,ppoz!$A$2:$B$42,2,0),0)</f>
        <v>0</v>
      </c>
      <c r="AJ324" s="72"/>
      <c r="AK324" s="72"/>
      <c r="AL324" s="72"/>
      <c r="AM324" s="72"/>
      <c r="AN324" s="72"/>
      <c r="AO324" s="72"/>
      <c r="AP324" s="73"/>
      <c r="AQ324" s="73"/>
      <c r="AR324" s="73"/>
      <c r="AS324" s="73"/>
      <c r="AT324" s="73"/>
      <c r="AU324" s="73"/>
      <c r="AV324" s="72"/>
      <c r="AW324" s="73"/>
      <c r="AX324" s="73"/>
      <c r="AY324" s="72"/>
      <c r="AZ324" s="72"/>
      <c r="BA324" s="72"/>
      <c r="BB324" s="74"/>
      <c r="BC324" s="74"/>
      <c r="BD324" s="74"/>
      <c r="BE324" s="74"/>
      <c r="BF324" s="74"/>
      <c r="BG324" s="74"/>
      <c r="BH324" s="74"/>
      <c r="BI324" s="74"/>
    </row>
    <row r="325" spans="1:61" x14ac:dyDescent="0.35">
      <c r="A325" s="342" t="s">
        <v>2688</v>
      </c>
      <c r="B325" s="343">
        <v>44</v>
      </c>
      <c r="C325" s="343">
        <v>110</v>
      </c>
      <c r="D325" s="343" t="s">
        <v>2363</v>
      </c>
      <c r="E325" s="343" t="s">
        <v>23</v>
      </c>
      <c r="F325" s="343" t="s">
        <v>186</v>
      </c>
      <c r="G325" s="343">
        <v>37.6</v>
      </c>
      <c r="H325" s="344">
        <v>137400</v>
      </c>
      <c r="I325" s="344">
        <v>143300</v>
      </c>
      <c r="J325" s="344">
        <v>150700</v>
      </c>
      <c r="K325" s="344">
        <v>149600</v>
      </c>
      <c r="L325" s="344">
        <v>3122.7272727272725</v>
      </c>
      <c r="M325" s="344">
        <v>3256.818181818182</v>
      </c>
      <c r="N325" s="344">
        <v>3425</v>
      </c>
      <c r="O325" s="344">
        <v>3400</v>
      </c>
      <c r="P325" s="343" t="s">
        <v>40</v>
      </c>
      <c r="Q325" s="344">
        <v>12</v>
      </c>
      <c r="R325" s="344" t="s">
        <v>685</v>
      </c>
      <c r="S325" s="345">
        <v>0.19700000000000001</v>
      </c>
      <c r="T325" s="343" t="s">
        <v>2362</v>
      </c>
      <c r="U325" s="343">
        <v>12</v>
      </c>
      <c r="V325" s="342">
        <v>2.024</v>
      </c>
      <c r="W325" s="342">
        <v>1.002</v>
      </c>
      <c r="X325" s="342">
        <v>3.5000000000000003E-2</v>
      </c>
      <c r="Y325" s="342">
        <f t="shared" si="5"/>
        <v>2.0280480000000001</v>
      </c>
      <c r="Z325" s="342" t="s">
        <v>198</v>
      </c>
      <c r="AA325" s="342" t="s">
        <v>170</v>
      </c>
      <c r="AB325" s="342">
        <v>22.5</v>
      </c>
      <c r="AC325" s="342" t="s">
        <v>218</v>
      </c>
      <c r="AD325" s="10"/>
      <c r="AE325" s="346">
        <f>IFERROR(VLOOKUP(E325,ppoz!$A$2:$B$42,2,0),0)</f>
        <v>0</v>
      </c>
      <c r="AJ325" s="72"/>
      <c r="AK325" s="72"/>
      <c r="AL325" s="72"/>
      <c r="AM325" s="72"/>
      <c r="AN325" s="72"/>
      <c r="AO325" s="72"/>
      <c r="AP325" s="73"/>
      <c r="AQ325" s="73"/>
      <c r="AR325" s="73"/>
      <c r="AS325" s="73"/>
      <c r="AT325" s="73"/>
      <c r="AU325" s="73"/>
      <c r="AV325" s="72"/>
      <c r="AW325" s="73"/>
      <c r="AX325" s="73"/>
      <c r="AY325" s="72"/>
      <c r="AZ325" s="72"/>
      <c r="BA325" s="72"/>
      <c r="BB325" s="74"/>
      <c r="BC325" s="74"/>
      <c r="BD325" s="74"/>
      <c r="BE325" s="74"/>
      <c r="BF325" s="74"/>
      <c r="BG325" s="74"/>
      <c r="BH325" s="74"/>
      <c r="BI325" s="74"/>
    </row>
    <row r="326" spans="1:61" x14ac:dyDescent="0.35">
      <c r="A326" s="342" t="s">
        <v>2689</v>
      </c>
      <c r="B326" s="343">
        <v>44.400000000000006</v>
      </c>
      <c r="C326" s="343">
        <v>111</v>
      </c>
      <c r="D326" s="343" t="s">
        <v>2363</v>
      </c>
      <c r="E326" s="343" t="s">
        <v>23</v>
      </c>
      <c r="F326" s="343" t="s">
        <v>186</v>
      </c>
      <c r="G326" s="343">
        <v>37.6</v>
      </c>
      <c r="H326" s="344">
        <v>138700</v>
      </c>
      <c r="I326" s="344">
        <v>144500</v>
      </c>
      <c r="J326" s="344">
        <v>151800</v>
      </c>
      <c r="K326" s="344">
        <v>150800</v>
      </c>
      <c r="L326" s="344">
        <v>3123.8738738738734</v>
      </c>
      <c r="M326" s="344">
        <v>3254.504504504504</v>
      </c>
      <c r="N326" s="344">
        <v>3418.9189189189183</v>
      </c>
      <c r="O326" s="344">
        <v>3396.3963963963961</v>
      </c>
      <c r="P326" s="343" t="s">
        <v>40</v>
      </c>
      <c r="Q326" s="344">
        <v>12</v>
      </c>
      <c r="R326" s="344" t="s">
        <v>685</v>
      </c>
      <c r="S326" s="345">
        <v>0.19700000000000001</v>
      </c>
      <c r="T326" s="343" t="s">
        <v>2362</v>
      </c>
      <c r="U326" s="343">
        <v>12</v>
      </c>
      <c r="V326" s="342">
        <v>2.024</v>
      </c>
      <c r="W326" s="342">
        <v>1.002</v>
      </c>
      <c r="X326" s="342">
        <v>3.5000000000000003E-2</v>
      </c>
      <c r="Y326" s="342">
        <f t="shared" si="5"/>
        <v>2.0280480000000001</v>
      </c>
      <c r="Z326" s="342" t="s">
        <v>198</v>
      </c>
      <c r="AA326" s="342" t="s">
        <v>170</v>
      </c>
      <c r="AB326" s="342">
        <v>22.5</v>
      </c>
      <c r="AC326" s="342" t="s">
        <v>218</v>
      </c>
      <c r="AD326" s="10"/>
      <c r="AE326" s="346">
        <f>IFERROR(VLOOKUP(E326,ppoz!$A$2:$B$42,2,0),0)</f>
        <v>0</v>
      </c>
      <c r="AJ326" s="72"/>
      <c r="AK326" s="72"/>
      <c r="AL326" s="72"/>
      <c r="AM326" s="72"/>
      <c r="AN326" s="72"/>
      <c r="AO326" s="72"/>
      <c r="AP326" s="73"/>
      <c r="AQ326" s="73"/>
      <c r="AR326" s="73"/>
      <c r="AS326" s="73"/>
      <c r="AT326" s="73"/>
      <c r="AU326" s="73"/>
      <c r="AV326" s="72"/>
      <c r="AW326" s="73"/>
      <c r="AX326" s="73"/>
      <c r="AY326" s="72"/>
      <c r="AZ326" s="72"/>
      <c r="BA326" s="72"/>
      <c r="BB326" s="74"/>
      <c r="BC326" s="74"/>
      <c r="BD326" s="74"/>
      <c r="BE326" s="74"/>
      <c r="BF326" s="74"/>
      <c r="BG326" s="74"/>
      <c r="BH326" s="74"/>
      <c r="BI326" s="74"/>
    </row>
    <row r="327" spans="1:61" x14ac:dyDescent="0.35">
      <c r="A327" s="342" t="s">
        <v>2690</v>
      </c>
      <c r="B327" s="343">
        <v>44.800000000000004</v>
      </c>
      <c r="C327" s="343">
        <v>112</v>
      </c>
      <c r="D327" s="343" t="s">
        <v>2363</v>
      </c>
      <c r="E327" s="343" t="s">
        <v>23</v>
      </c>
      <c r="F327" s="343" t="s">
        <v>186</v>
      </c>
      <c r="G327" s="343">
        <v>37.6</v>
      </c>
      <c r="H327" s="344">
        <v>139800</v>
      </c>
      <c r="I327" s="344">
        <v>145400</v>
      </c>
      <c r="J327" s="344">
        <v>152600</v>
      </c>
      <c r="K327" s="344">
        <v>151700</v>
      </c>
      <c r="L327" s="344">
        <v>3120.5357142857138</v>
      </c>
      <c r="M327" s="344">
        <v>3245.5357142857138</v>
      </c>
      <c r="N327" s="344">
        <v>3406.2499999999995</v>
      </c>
      <c r="O327" s="344">
        <v>3386.1607142857138</v>
      </c>
      <c r="P327" s="343" t="s">
        <v>40</v>
      </c>
      <c r="Q327" s="344">
        <v>12</v>
      </c>
      <c r="R327" s="344" t="s">
        <v>685</v>
      </c>
      <c r="S327" s="345">
        <v>0.19700000000000001</v>
      </c>
      <c r="T327" s="343" t="s">
        <v>2362</v>
      </c>
      <c r="U327" s="343">
        <v>12</v>
      </c>
      <c r="V327" s="342">
        <v>2.024</v>
      </c>
      <c r="W327" s="342">
        <v>1.002</v>
      </c>
      <c r="X327" s="342">
        <v>3.5000000000000003E-2</v>
      </c>
      <c r="Y327" s="342">
        <f t="shared" si="5"/>
        <v>2.0280480000000001</v>
      </c>
      <c r="Z327" s="342" t="s">
        <v>198</v>
      </c>
      <c r="AA327" s="342" t="s">
        <v>170</v>
      </c>
      <c r="AB327" s="342">
        <v>22.5</v>
      </c>
      <c r="AC327" s="342" t="s">
        <v>218</v>
      </c>
      <c r="AD327" s="10"/>
      <c r="AE327" s="346">
        <f>IFERROR(VLOOKUP(E327,ppoz!$A$2:$B$42,2,0),0)</f>
        <v>0</v>
      </c>
      <c r="AJ327" s="72"/>
      <c r="AK327" s="72"/>
      <c r="AL327" s="72"/>
      <c r="AM327" s="72"/>
      <c r="AN327" s="72"/>
      <c r="AO327" s="72"/>
      <c r="AP327" s="73"/>
      <c r="AQ327" s="73"/>
      <c r="AR327" s="73"/>
      <c r="AS327" s="73"/>
      <c r="AT327" s="73"/>
      <c r="AU327" s="73"/>
      <c r="AV327" s="72"/>
      <c r="AW327" s="73"/>
      <c r="AX327" s="73"/>
      <c r="AY327" s="72"/>
      <c r="AZ327" s="72"/>
      <c r="BA327" s="72"/>
      <c r="BB327" s="74"/>
      <c r="BC327" s="74"/>
      <c r="BD327" s="74"/>
      <c r="BE327" s="74"/>
      <c r="BF327" s="74"/>
      <c r="BG327" s="74"/>
      <c r="BH327" s="74"/>
      <c r="BI327" s="74"/>
    </row>
    <row r="328" spans="1:61" x14ac:dyDescent="0.35">
      <c r="A328" s="342" t="s">
        <v>2691</v>
      </c>
      <c r="B328" s="343">
        <v>45.2</v>
      </c>
      <c r="C328" s="343">
        <v>113</v>
      </c>
      <c r="D328" s="343" t="s">
        <v>2363</v>
      </c>
      <c r="E328" s="343" t="s">
        <v>2359</v>
      </c>
      <c r="F328" s="343" t="s">
        <v>186</v>
      </c>
      <c r="G328" s="343">
        <v>45</v>
      </c>
      <c r="H328" s="344">
        <v>144800</v>
      </c>
      <c r="I328" s="344">
        <v>150900</v>
      </c>
      <c r="J328" s="344">
        <v>157500</v>
      </c>
      <c r="K328" s="344">
        <v>157200</v>
      </c>
      <c r="L328" s="344">
        <v>3203.5398230088495</v>
      </c>
      <c r="M328" s="344">
        <v>3338.4955752212386</v>
      </c>
      <c r="N328" s="344">
        <v>3484.5132743362828</v>
      </c>
      <c r="O328" s="344">
        <v>3477.8761061946902</v>
      </c>
      <c r="P328" s="343" t="s">
        <v>40</v>
      </c>
      <c r="Q328" s="344">
        <v>12</v>
      </c>
      <c r="R328" s="344" t="s">
        <v>685</v>
      </c>
      <c r="S328" s="345">
        <v>0.19700000000000001</v>
      </c>
      <c r="T328" s="343" t="s">
        <v>2362</v>
      </c>
      <c r="U328" s="343">
        <v>12</v>
      </c>
      <c r="V328" s="342">
        <v>2.024</v>
      </c>
      <c r="W328" s="342">
        <v>1.002</v>
      </c>
      <c r="X328" s="342">
        <v>3.5000000000000003E-2</v>
      </c>
      <c r="Y328" s="342">
        <f t="shared" si="5"/>
        <v>2.0280480000000001</v>
      </c>
      <c r="Z328" s="342" t="s">
        <v>198</v>
      </c>
      <c r="AA328" s="342" t="s">
        <v>170</v>
      </c>
      <c r="AB328" s="342">
        <v>22.5</v>
      </c>
      <c r="AC328" s="342" t="s">
        <v>218</v>
      </c>
      <c r="AD328" s="10"/>
      <c r="AE328" s="346">
        <f>IFERROR(VLOOKUP(E328,ppoz!$A$2:$B$42,2,0),0)</f>
        <v>0</v>
      </c>
      <c r="AJ328" s="72"/>
      <c r="AK328" s="72"/>
      <c r="AL328" s="72"/>
      <c r="AM328" s="72"/>
      <c r="AN328" s="72"/>
      <c r="AO328" s="72"/>
      <c r="AP328" s="73"/>
      <c r="AQ328" s="73"/>
      <c r="AR328" s="73"/>
      <c r="AS328" s="73"/>
      <c r="AT328" s="73"/>
      <c r="AU328" s="73"/>
      <c r="AV328" s="72"/>
      <c r="AW328" s="73"/>
      <c r="AX328" s="73"/>
      <c r="AY328" s="72"/>
      <c r="AZ328" s="72"/>
      <c r="BA328" s="72"/>
      <c r="BB328" s="74"/>
      <c r="BC328" s="74"/>
      <c r="BD328" s="74"/>
      <c r="BE328" s="74"/>
      <c r="BF328" s="74"/>
      <c r="BG328" s="74"/>
      <c r="BH328" s="74"/>
      <c r="BI328" s="74"/>
    </row>
    <row r="329" spans="1:61" x14ac:dyDescent="0.35">
      <c r="A329" s="342" t="s">
        <v>2692</v>
      </c>
      <c r="B329" s="343">
        <v>45.6</v>
      </c>
      <c r="C329" s="343">
        <v>114</v>
      </c>
      <c r="D329" s="343" t="s">
        <v>2363</v>
      </c>
      <c r="E329" s="343" t="s">
        <v>2359</v>
      </c>
      <c r="F329" s="343" t="s">
        <v>186</v>
      </c>
      <c r="G329" s="343">
        <v>45</v>
      </c>
      <c r="H329" s="344">
        <v>145800</v>
      </c>
      <c r="I329" s="344">
        <v>151700</v>
      </c>
      <c r="J329" s="344">
        <v>158200</v>
      </c>
      <c r="K329" s="344">
        <v>158100</v>
      </c>
      <c r="L329" s="344">
        <v>3197.3684210526317</v>
      </c>
      <c r="M329" s="344">
        <v>3326.7543859649122</v>
      </c>
      <c r="N329" s="344">
        <v>3469.2982456140348</v>
      </c>
      <c r="O329" s="344">
        <v>3467.1052631578946</v>
      </c>
      <c r="P329" s="343" t="s">
        <v>40</v>
      </c>
      <c r="Q329" s="344">
        <v>12</v>
      </c>
      <c r="R329" s="344" t="s">
        <v>685</v>
      </c>
      <c r="S329" s="345">
        <v>0.19700000000000001</v>
      </c>
      <c r="T329" s="343" t="s">
        <v>2362</v>
      </c>
      <c r="U329" s="343">
        <v>12</v>
      </c>
      <c r="V329" s="342">
        <v>2.024</v>
      </c>
      <c r="W329" s="342">
        <v>1.002</v>
      </c>
      <c r="X329" s="342">
        <v>3.5000000000000003E-2</v>
      </c>
      <c r="Y329" s="342">
        <f t="shared" si="5"/>
        <v>2.0280480000000001</v>
      </c>
      <c r="Z329" s="342" t="s">
        <v>198</v>
      </c>
      <c r="AA329" s="342" t="s">
        <v>170</v>
      </c>
      <c r="AB329" s="342">
        <v>22.5</v>
      </c>
      <c r="AC329" s="342" t="s">
        <v>218</v>
      </c>
      <c r="AD329" s="10"/>
      <c r="AE329" s="346">
        <f>IFERROR(VLOOKUP(E329,ppoz!$A$2:$B$42,2,0),0)</f>
        <v>0</v>
      </c>
      <c r="AJ329" s="72"/>
      <c r="AK329" s="72"/>
      <c r="AL329" s="72"/>
      <c r="AM329" s="72"/>
      <c r="AN329" s="72"/>
      <c r="AO329" s="72"/>
      <c r="AP329" s="73"/>
      <c r="AQ329" s="73"/>
      <c r="AR329" s="73"/>
      <c r="AS329" s="73"/>
      <c r="AT329" s="73"/>
      <c r="AU329" s="73"/>
      <c r="AV329" s="72"/>
      <c r="AW329" s="73"/>
      <c r="AX329" s="73"/>
      <c r="AY329" s="72"/>
      <c r="AZ329" s="72"/>
      <c r="BA329" s="72"/>
      <c r="BB329" s="74"/>
      <c r="BC329" s="74"/>
      <c r="BD329" s="74"/>
      <c r="BE329" s="74"/>
      <c r="BF329" s="74"/>
      <c r="BG329" s="74"/>
      <c r="BH329" s="74"/>
      <c r="BI329" s="74"/>
    </row>
    <row r="330" spans="1:61" x14ac:dyDescent="0.35">
      <c r="A330" s="342" t="s">
        <v>2693</v>
      </c>
      <c r="B330" s="343">
        <v>46</v>
      </c>
      <c r="C330" s="343">
        <v>115</v>
      </c>
      <c r="D330" s="343" t="s">
        <v>2363</v>
      </c>
      <c r="E330" s="343" t="s">
        <v>2359</v>
      </c>
      <c r="F330" s="343" t="s">
        <v>186</v>
      </c>
      <c r="G330" s="343">
        <v>45</v>
      </c>
      <c r="H330" s="344">
        <v>146600</v>
      </c>
      <c r="I330" s="344">
        <v>152500</v>
      </c>
      <c r="J330" s="344">
        <v>159000</v>
      </c>
      <c r="K330" s="344">
        <v>159400</v>
      </c>
      <c r="L330" s="344">
        <v>3186.9565217391305</v>
      </c>
      <c r="M330" s="344">
        <v>3315.217391304348</v>
      </c>
      <c r="N330" s="344">
        <v>3456.521739130435</v>
      </c>
      <c r="O330" s="344">
        <v>3465.217391304348</v>
      </c>
      <c r="P330" s="343" t="s">
        <v>40</v>
      </c>
      <c r="Q330" s="344">
        <v>12</v>
      </c>
      <c r="R330" s="344" t="s">
        <v>685</v>
      </c>
      <c r="S330" s="345">
        <v>0.19700000000000001</v>
      </c>
      <c r="T330" s="343" t="s">
        <v>2362</v>
      </c>
      <c r="U330" s="343">
        <v>12</v>
      </c>
      <c r="V330" s="342">
        <v>2.024</v>
      </c>
      <c r="W330" s="342">
        <v>1.002</v>
      </c>
      <c r="X330" s="342">
        <v>3.5000000000000003E-2</v>
      </c>
      <c r="Y330" s="342">
        <f t="shared" si="5"/>
        <v>2.0280480000000001</v>
      </c>
      <c r="Z330" s="342" t="s">
        <v>198</v>
      </c>
      <c r="AA330" s="342" t="s">
        <v>170</v>
      </c>
      <c r="AB330" s="342">
        <v>22.5</v>
      </c>
      <c r="AC330" s="342" t="s">
        <v>218</v>
      </c>
      <c r="AD330" s="10"/>
      <c r="AE330" s="346">
        <f>IFERROR(VLOOKUP(E330,ppoz!$A$2:$B$42,2,0),0)</f>
        <v>0</v>
      </c>
      <c r="AJ330" s="72"/>
      <c r="AK330" s="72"/>
      <c r="AL330" s="72"/>
      <c r="AM330" s="72"/>
      <c r="AN330" s="72"/>
      <c r="AO330" s="72"/>
      <c r="AP330" s="73"/>
      <c r="AQ330" s="73"/>
      <c r="AR330" s="73"/>
      <c r="AS330" s="73"/>
      <c r="AT330" s="73"/>
      <c r="AU330" s="73"/>
      <c r="AV330" s="72"/>
      <c r="AW330" s="73"/>
      <c r="AX330" s="73"/>
      <c r="AY330" s="72"/>
      <c r="AZ330" s="72"/>
      <c r="BA330" s="72"/>
      <c r="BB330" s="74"/>
      <c r="BC330" s="74"/>
      <c r="BD330" s="74"/>
      <c r="BE330" s="74"/>
      <c r="BF330" s="74"/>
      <c r="BG330" s="74"/>
      <c r="BH330" s="74"/>
      <c r="BI330" s="74"/>
    </row>
    <row r="331" spans="1:61" x14ac:dyDescent="0.35">
      <c r="A331" s="342" t="s">
        <v>2694</v>
      </c>
      <c r="B331" s="343">
        <v>46.400000000000006</v>
      </c>
      <c r="C331" s="343">
        <v>116</v>
      </c>
      <c r="D331" s="343" t="s">
        <v>2363</v>
      </c>
      <c r="E331" s="343" t="s">
        <v>2359</v>
      </c>
      <c r="F331" s="343" t="s">
        <v>186</v>
      </c>
      <c r="G331" s="343">
        <v>45</v>
      </c>
      <c r="H331" s="344">
        <v>147800</v>
      </c>
      <c r="I331" s="344">
        <v>154200</v>
      </c>
      <c r="J331" s="344">
        <v>160200</v>
      </c>
      <c r="K331" s="344">
        <v>161100</v>
      </c>
      <c r="L331" s="344">
        <v>3185.3448275862065</v>
      </c>
      <c r="M331" s="344">
        <v>3323.2758620689651</v>
      </c>
      <c r="N331" s="344">
        <v>3452.5862068965512</v>
      </c>
      <c r="O331" s="344">
        <v>3471.9827586206893</v>
      </c>
      <c r="P331" s="343" t="s">
        <v>40</v>
      </c>
      <c r="Q331" s="344">
        <v>12</v>
      </c>
      <c r="R331" s="344" t="s">
        <v>685</v>
      </c>
      <c r="S331" s="345">
        <v>0.19700000000000001</v>
      </c>
      <c r="T331" s="343" t="s">
        <v>2362</v>
      </c>
      <c r="U331" s="343">
        <v>12</v>
      </c>
      <c r="V331" s="342">
        <v>2.024</v>
      </c>
      <c r="W331" s="342">
        <v>1.002</v>
      </c>
      <c r="X331" s="342">
        <v>3.5000000000000003E-2</v>
      </c>
      <c r="Y331" s="342">
        <f t="shared" si="5"/>
        <v>2.0280480000000001</v>
      </c>
      <c r="Z331" s="342" t="s">
        <v>198</v>
      </c>
      <c r="AA331" s="342" t="s">
        <v>170</v>
      </c>
      <c r="AB331" s="342">
        <v>22.5</v>
      </c>
      <c r="AC331" s="342" t="s">
        <v>218</v>
      </c>
      <c r="AD331" s="10"/>
      <c r="AE331" s="346">
        <f>IFERROR(VLOOKUP(E331,ppoz!$A$2:$B$42,2,0),0)</f>
        <v>0</v>
      </c>
      <c r="AJ331" s="72"/>
      <c r="AK331" s="72"/>
      <c r="AL331" s="72"/>
      <c r="AM331" s="72"/>
      <c r="AN331" s="72"/>
      <c r="AO331" s="72"/>
      <c r="AP331" s="73"/>
      <c r="AQ331" s="73"/>
      <c r="AR331" s="73"/>
      <c r="AS331" s="73"/>
      <c r="AT331" s="73"/>
      <c r="AU331" s="73"/>
      <c r="AV331" s="72"/>
      <c r="AW331" s="73"/>
      <c r="AX331" s="73"/>
      <c r="AY331" s="72"/>
      <c r="AZ331" s="72"/>
      <c r="BA331" s="72"/>
      <c r="BB331" s="74"/>
      <c r="BC331" s="74"/>
      <c r="BD331" s="74"/>
      <c r="BE331" s="74"/>
      <c r="BF331" s="74"/>
      <c r="BG331" s="74"/>
      <c r="BH331" s="74"/>
      <c r="BI331" s="74"/>
    </row>
    <row r="332" spans="1:61" x14ac:dyDescent="0.35">
      <c r="A332" s="342" t="s">
        <v>2695</v>
      </c>
      <c r="B332" s="343">
        <v>46.800000000000004</v>
      </c>
      <c r="C332" s="343">
        <v>117</v>
      </c>
      <c r="D332" s="343" t="s">
        <v>2363</v>
      </c>
      <c r="E332" s="343" t="s">
        <v>2359</v>
      </c>
      <c r="F332" s="343" t="s">
        <v>186</v>
      </c>
      <c r="G332" s="343">
        <v>45</v>
      </c>
      <c r="H332" s="344">
        <v>148700</v>
      </c>
      <c r="I332" s="344">
        <v>155000</v>
      </c>
      <c r="J332" s="344">
        <v>160900</v>
      </c>
      <c r="K332" s="344">
        <v>161900</v>
      </c>
      <c r="L332" s="344">
        <v>3177.3504273504273</v>
      </c>
      <c r="M332" s="344">
        <v>3311.9658119658116</v>
      </c>
      <c r="N332" s="344">
        <v>3438.0341880341875</v>
      </c>
      <c r="O332" s="344">
        <v>3459.401709401709</v>
      </c>
      <c r="P332" s="343" t="s">
        <v>40</v>
      </c>
      <c r="Q332" s="344">
        <v>12</v>
      </c>
      <c r="R332" s="344" t="s">
        <v>685</v>
      </c>
      <c r="S332" s="345">
        <v>0.19700000000000001</v>
      </c>
      <c r="T332" s="343" t="s">
        <v>2362</v>
      </c>
      <c r="U332" s="343">
        <v>12</v>
      </c>
      <c r="V332" s="342">
        <v>2.024</v>
      </c>
      <c r="W332" s="342">
        <v>1.002</v>
      </c>
      <c r="X332" s="342">
        <v>3.5000000000000003E-2</v>
      </c>
      <c r="Y332" s="342">
        <f t="shared" si="5"/>
        <v>2.0280480000000001</v>
      </c>
      <c r="Z332" s="342" t="s">
        <v>198</v>
      </c>
      <c r="AA332" s="342" t="s">
        <v>170</v>
      </c>
      <c r="AB332" s="342">
        <v>22.5</v>
      </c>
      <c r="AC332" s="342" t="s">
        <v>218</v>
      </c>
      <c r="AD332" s="10"/>
      <c r="AE332" s="346">
        <f>IFERROR(VLOOKUP(E332,ppoz!$A$2:$B$42,2,0),0)</f>
        <v>0</v>
      </c>
      <c r="AJ332" s="72"/>
      <c r="AK332" s="72"/>
      <c r="AL332" s="72"/>
      <c r="AM332" s="72"/>
      <c r="AN332" s="72"/>
      <c r="AO332" s="72"/>
      <c r="AP332" s="73"/>
      <c r="AQ332" s="73"/>
      <c r="AR332" s="73"/>
      <c r="AS332" s="73"/>
      <c r="AT332" s="73"/>
      <c r="AU332" s="73"/>
      <c r="AV332" s="72"/>
      <c r="AW332" s="73"/>
      <c r="AX332" s="73"/>
      <c r="AY332" s="72"/>
      <c r="AZ332" s="72"/>
      <c r="BA332" s="72"/>
      <c r="BB332" s="74"/>
      <c r="BC332" s="74"/>
      <c r="BD332" s="74"/>
      <c r="BE332" s="74"/>
      <c r="BF332" s="74"/>
      <c r="BG332" s="74"/>
      <c r="BH332" s="74"/>
      <c r="BI332" s="74"/>
    </row>
    <row r="333" spans="1:61" x14ac:dyDescent="0.35">
      <c r="A333" s="342" t="s">
        <v>2696</v>
      </c>
      <c r="B333" s="343">
        <v>47.2</v>
      </c>
      <c r="C333" s="343">
        <v>118</v>
      </c>
      <c r="D333" s="343" t="s">
        <v>2363</v>
      </c>
      <c r="E333" s="343" t="s">
        <v>2359</v>
      </c>
      <c r="F333" s="343" t="s">
        <v>186</v>
      </c>
      <c r="G333" s="343">
        <v>45</v>
      </c>
      <c r="H333" s="344">
        <v>150500</v>
      </c>
      <c r="I333" s="344">
        <v>156400</v>
      </c>
      <c r="J333" s="344">
        <v>162100</v>
      </c>
      <c r="K333" s="344">
        <v>163300</v>
      </c>
      <c r="L333" s="344">
        <v>3188.5593220338983</v>
      </c>
      <c r="M333" s="344">
        <v>3313.5593220338983</v>
      </c>
      <c r="N333" s="344">
        <v>3434.3220338983047</v>
      </c>
      <c r="O333" s="344">
        <v>3459.7457627118642</v>
      </c>
      <c r="P333" s="343" t="s">
        <v>40</v>
      </c>
      <c r="Q333" s="344">
        <v>12</v>
      </c>
      <c r="R333" s="344" t="s">
        <v>685</v>
      </c>
      <c r="S333" s="345">
        <v>0.19700000000000001</v>
      </c>
      <c r="T333" s="343" t="s">
        <v>2362</v>
      </c>
      <c r="U333" s="343">
        <v>12</v>
      </c>
      <c r="V333" s="342">
        <v>2.024</v>
      </c>
      <c r="W333" s="342">
        <v>1.002</v>
      </c>
      <c r="X333" s="342">
        <v>3.5000000000000003E-2</v>
      </c>
      <c r="Y333" s="342">
        <f t="shared" si="5"/>
        <v>2.0280480000000001</v>
      </c>
      <c r="Z333" s="342" t="s">
        <v>198</v>
      </c>
      <c r="AA333" s="342" t="s">
        <v>170</v>
      </c>
      <c r="AB333" s="342">
        <v>22.5</v>
      </c>
      <c r="AC333" s="342" t="s">
        <v>218</v>
      </c>
      <c r="AD333" s="10"/>
      <c r="AE333" s="346">
        <f>IFERROR(VLOOKUP(E333,ppoz!$A$2:$B$42,2,0),0)</f>
        <v>0</v>
      </c>
      <c r="AJ333" s="72"/>
      <c r="AK333" s="72"/>
      <c r="AL333" s="72"/>
      <c r="AM333" s="72"/>
      <c r="AN333" s="72"/>
      <c r="AO333" s="72"/>
      <c r="AP333" s="73"/>
      <c r="AQ333" s="73"/>
      <c r="AR333" s="73"/>
      <c r="AS333" s="73"/>
      <c r="AT333" s="73"/>
      <c r="AU333" s="73"/>
      <c r="AV333" s="72"/>
      <c r="AW333" s="73"/>
      <c r="AX333" s="73"/>
      <c r="AY333" s="72"/>
      <c r="AZ333" s="72"/>
      <c r="BA333" s="72"/>
      <c r="BB333" s="74"/>
      <c r="BC333" s="74"/>
      <c r="BD333" s="74"/>
      <c r="BE333" s="74"/>
      <c r="BF333" s="74"/>
      <c r="BG333" s="74"/>
      <c r="BH333" s="74"/>
      <c r="BI333" s="74"/>
    </row>
    <row r="334" spans="1:61" x14ac:dyDescent="0.35">
      <c r="A334" s="342" t="s">
        <v>2697</v>
      </c>
      <c r="B334" s="343">
        <v>47.6</v>
      </c>
      <c r="C334" s="343">
        <v>119</v>
      </c>
      <c r="D334" s="343" t="s">
        <v>2363</v>
      </c>
      <c r="E334" s="343" t="s">
        <v>2359</v>
      </c>
      <c r="F334" s="343" t="s">
        <v>186</v>
      </c>
      <c r="G334" s="343">
        <v>45</v>
      </c>
      <c r="H334" s="344">
        <v>151400</v>
      </c>
      <c r="I334" s="344">
        <v>157100</v>
      </c>
      <c r="J334" s="344">
        <v>162900</v>
      </c>
      <c r="K334" s="344">
        <v>164000</v>
      </c>
      <c r="L334" s="344">
        <v>3180.6722689075627</v>
      </c>
      <c r="M334" s="344">
        <v>3300.4201680672268</v>
      </c>
      <c r="N334" s="344">
        <v>3422.2689075630251</v>
      </c>
      <c r="O334" s="344">
        <v>3445.3781512605042</v>
      </c>
      <c r="P334" s="343" t="s">
        <v>40</v>
      </c>
      <c r="Q334" s="344">
        <v>12</v>
      </c>
      <c r="R334" s="344" t="s">
        <v>685</v>
      </c>
      <c r="S334" s="345">
        <v>0.19700000000000001</v>
      </c>
      <c r="T334" s="343" t="s">
        <v>2362</v>
      </c>
      <c r="U334" s="343">
        <v>12</v>
      </c>
      <c r="V334" s="342">
        <v>2.024</v>
      </c>
      <c r="W334" s="342">
        <v>1.002</v>
      </c>
      <c r="X334" s="342">
        <v>3.5000000000000003E-2</v>
      </c>
      <c r="Y334" s="342">
        <f t="shared" si="5"/>
        <v>2.0280480000000001</v>
      </c>
      <c r="Z334" s="342" t="s">
        <v>198</v>
      </c>
      <c r="AA334" s="342" t="s">
        <v>170</v>
      </c>
      <c r="AB334" s="342">
        <v>22.5</v>
      </c>
      <c r="AC334" s="342" t="s">
        <v>218</v>
      </c>
      <c r="AD334" s="10"/>
      <c r="AE334" s="346">
        <f>IFERROR(VLOOKUP(E334,ppoz!$A$2:$B$42,2,0),0)</f>
        <v>0</v>
      </c>
      <c r="AJ334" s="72"/>
      <c r="AK334" s="72"/>
      <c r="AL334" s="72"/>
      <c r="AM334" s="72"/>
      <c r="AN334" s="72"/>
      <c r="AO334" s="72"/>
      <c r="AP334" s="73"/>
      <c r="AQ334" s="73"/>
      <c r="AR334" s="73"/>
      <c r="AS334" s="73"/>
      <c r="AT334" s="73"/>
      <c r="AU334" s="73"/>
      <c r="AV334" s="72"/>
      <c r="AW334" s="73"/>
      <c r="AX334" s="73"/>
      <c r="AY334" s="72"/>
      <c r="AZ334" s="72"/>
      <c r="BA334" s="72"/>
      <c r="BB334" s="74"/>
      <c r="BC334" s="74"/>
      <c r="BD334" s="74"/>
      <c r="BE334" s="74"/>
      <c r="BF334" s="74"/>
      <c r="BG334" s="74"/>
      <c r="BH334" s="74"/>
      <c r="BI334" s="74"/>
    </row>
    <row r="335" spans="1:61" x14ac:dyDescent="0.35">
      <c r="A335" s="342" t="s">
        <v>2698</v>
      </c>
      <c r="B335" s="343">
        <v>48</v>
      </c>
      <c r="C335" s="343">
        <v>120</v>
      </c>
      <c r="D335" s="343" t="s">
        <v>2363</v>
      </c>
      <c r="E335" s="343" t="s">
        <v>2359</v>
      </c>
      <c r="F335" s="343" t="s">
        <v>186</v>
      </c>
      <c r="G335" s="343">
        <v>45</v>
      </c>
      <c r="H335" s="344">
        <v>152100</v>
      </c>
      <c r="I335" s="344">
        <v>157900</v>
      </c>
      <c r="J335" s="344">
        <v>163600</v>
      </c>
      <c r="K335" s="344">
        <v>164800</v>
      </c>
      <c r="L335" s="344">
        <v>3168.75</v>
      </c>
      <c r="M335" s="344">
        <v>3289.5833333333335</v>
      </c>
      <c r="N335" s="344">
        <v>3408.3333333333335</v>
      </c>
      <c r="O335" s="344">
        <v>3433.3333333333335</v>
      </c>
      <c r="P335" s="343" t="s">
        <v>40</v>
      </c>
      <c r="Q335" s="344">
        <v>12</v>
      </c>
      <c r="R335" s="344" t="s">
        <v>685</v>
      </c>
      <c r="S335" s="345">
        <v>0.19700000000000001</v>
      </c>
      <c r="T335" s="343" t="s">
        <v>2362</v>
      </c>
      <c r="U335" s="343">
        <v>12</v>
      </c>
      <c r="V335" s="342">
        <v>2.024</v>
      </c>
      <c r="W335" s="342">
        <v>1.002</v>
      </c>
      <c r="X335" s="342">
        <v>3.5000000000000003E-2</v>
      </c>
      <c r="Y335" s="342">
        <f t="shared" si="5"/>
        <v>2.0280480000000001</v>
      </c>
      <c r="Z335" s="342" t="s">
        <v>198</v>
      </c>
      <c r="AA335" s="342" t="s">
        <v>170</v>
      </c>
      <c r="AB335" s="342">
        <v>22.5</v>
      </c>
      <c r="AC335" s="342" t="s">
        <v>218</v>
      </c>
      <c r="AD335" s="10"/>
      <c r="AE335" s="346">
        <f>IFERROR(VLOOKUP(E335,ppoz!$A$2:$B$42,2,0),0)</f>
        <v>0</v>
      </c>
      <c r="AJ335" s="72"/>
      <c r="AK335" s="72"/>
      <c r="AL335" s="72"/>
      <c r="AM335" s="72"/>
      <c r="AN335" s="72"/>
      <c r="AO335" s="72"/>
      <c r="AP335" s="73"/>
      <c r="AQ335" s="73"/>
      <c r="AR335" s="73"/>
      <c r="AS335" s="73"/>
      <c r="AT335" s="73"/>
      <c r="AU335" s="73"/>
      <c r="AV335" s="72"/>
      <c r="AW335" s="73"/>
      <c r="AX335" s="73"/>
      <c r="AY335" s="72"/>
      <c r="AZ335" s="72"/>
      <c r="BA335" s="72"/>
      <c r="BB335" s="74"/>
      <c r="BC335" s="74"/>
      <c r="BD335" s="74"/>
      <c r="BE335" s="74"/>
      <c r="BF335" s="74"/>
      <c r="BG335" s="74"/>
      <c r="BH335" s="74"/>
      <c r="BI335" s="74"/>
    </row>
    <row r="336" spans="1:61" x14ac:dyDescent="0.35">
      <c r="A336" s="342" t="s">
        <v>2699</v>
      </c>
      <c r="B336" s="343">
        <v>48.400000000000006</v>
      </c>
      <c r="C336" s="343">
        <v>121</v>
      </c>
      <c r="D336" s="343" t="s">
        <v>2363</v>
      </c>
      <c r="E336" s="343" t="s">
        <v>2359</v>
      </c>
      <c r="F336" s="343" t="s">
        <v>186</v>
      </c>
      <c r="G336" s="343">
        <v>45</v>
      </c>
      <c r="H336" s="344">
        <v>153400</v>
      </c>
      <c r="I336" s="344">
        <v>159100</v>
      </c>
      <c r="J336" s="344">
        <v>168000</v>
      </c>
      <c r="K336" s="344">
        <v>166000</v>
      </c>
      <c r="L336" s="344">
        <v>3169.4214876033052</v>
      </c>
      <c r="M336" s="344">
        <v>3287.1900826446276</v>
      </c>
      <c r="N336" s="344">
        <v>3471.0743801652889</v>
      </c>
      <c r="O336" s="344">
        <v>3429.7520661157023</v>
      </c>
      <c r="P336" s="343" t="s">
        <v>40</v>
      </c>
      <c r="Q336" s="344">
        <v>12</v>
      </c>
      <c r="R336" s="344" t="s">
        <v>685</v>
      </c>
      <c r="S336" s="345">
        <v>0.19700000000000001</v>
      </c>
      <c r="T336" s="343" t="s">
        <v>2362</v>
      </c>
      <c r="U336" s="343">
        <v>12</v>
      </c>
      <c r="V336" s="342">
        <v>2.024</v>
      </c>
      <c r="W336" s="342">
        <v>1.002</v>
      </c>
      <c r="X336" s="342">
        <v>3.5000000000000003E-2</v>
      </c>
      <c r="Y336" s="342">
        <f t="shared" si="5"/>
        <v>2.0280480000000001</v>
      </c>
      <c r="Z336" s="342" t="s">
        <v>198</v>
      </c>
      <c r="AA336" s="342" t="s">
        <v>170</v>
      </c>
      <c r="AB336" s="342">
        <v>22.5</v>
      </c>
      <c r="AC336" s="342" t="s">
        <v>218</v>
      </c>
      <c r="AD336" s="10"/>
      <c r="AE336" s="346">
        <f>IFERROR(VLOOKUP(E336,ppoz!$A$2:$B$42,2,0),0)</f>
        <v>0</v>
      </c>
      <c r="AJ336" s="72"/>
      <c r="AK336" s="72"/>
      <c r="AL336" s="72"/>
      <c r="AM336" s="72"/>
      <c r="AN336" s="72"/>
      <c r="AO336" s="72"/>
      <c r="AP336" s="73"/>
      <c r="AQ336" s="73"/>
      <c r="AR336" s="73"/>
      <c r="AS336" s="73"/>
      <c r="AT336" s="73"/>
      <c r="AU336" s="73"/>
      <c r="AV336" s="72"/>
      <c r="AW336" s="73"/>
      <c r="AX336" s="73"/>
      <c r="AY336" s="72"/>
      <c r="AZ336" s="72"/>
      <c r="BA336" s="72"/>
      <c r="BB336" s="74"/>
      <c r="BC336" s="74"/>
      <c r="BD336" s="74"/>
      <c r="BE336" s="74"/>
      <c r="BF336" s="74"/>
      <c r="BG336" s="74"/>
      <c r="BH336" s="74"/>
      <c r="BI336" s="74"/>
    </row>
    <row r="337" spans="1:61" x14ac:dyDescent="0.35">
      <c r="A337" s="342" t="s">
        <v>2700</v>
      </c>
      <c r="B337" s="343">
        <v>48.800000000000004</v>
      </c>
      <c r="C337" s="343">
        <v>122</v>
      </c>
      <c r="D337" s="343" t="s">
        <v>2363</v>
      </c>
      <c r="E337" s="343" t="s">
        <v>2359</v>
      </c>
      <c r="F337" s="343" t="s">
        <v>186</v>
      </c>
      <c r="G337" s="343">
        <v>45</v>
      </c>
      <c r="H337" s="344">
        <v>154100</v>
      </c>
      <c r="I337" s="344">
        <v>161000</v>
      </c>
      <c r="J337" s="344">
        <v>168800</v>
      </c>
      <c r="K337" s="344">
        <v>167900</v>
      </c>
      <c r="L337" s="344">
        <v>3157.7868852459014</v>
      </c>
      <c r="M337" s="344">
        <v>3299.1803278688521</v>
      </c>
      <c r="N337" s="344">
        <v>3459.0163934426228</v>
      </c>
      <c r="O337" s="344">
        <v>3440.5737704918029</v>
      </c>
      <c r="P337" s="343" t="s">
        <v>40</v>
      </c>
      <c r="Q337" s="344">
        <v>12</v>
      </c>
      <c r="R337" s="344" t="s">
        <v>685</v>
      </c>
      <c r="S337" s="345">
        <v>0.19700000000000001</v>
      </c>
      <c r="T337" s="343" t="s">
        <v>2362</v>
      </c>
      <c r="U337" s="343">
        <v>12</v>
      </c>
      <c r="V337" s="342">
        <v>2.024</v>
      </c>
      <c r="W337" s="342">
        <v>1.002</v>
      </c>
      <c r="X337" s="342">
        <v>3.5000000000000003E-2</v>
      </c>
      <c r="Y337" s="342">
        <f t="shared" si="5"/>
        <v>2.0280480000000001</v>
      </c>
      <c r="Z337" s="342" t="s">
        <v>198</v>
      </c>
      <c r="AA337" s="342" t="s">
        <v>170</v>
      </c>
      <c r="AB337" s="342">
        <v>22.5</v>
      </c>
      <c r="AC337" s="342" t="s">
        <v>218</v>
      </c>
      <c r="AD337" s="10"/>
      <c r="AE337" s="346">
        <f>IFERROR(VLOOKUP(E337,ppoz!$A$2:$B$42,2,0),0)</f>
        <v>0</v>
      </c>
      <c r="AJ337" s="72"/>
      <c r="AK337" s="72"/>
      <c r="AL337" s="72"/>
      <c r="AM337" s="72"/>
      <c r="AN337" s="72"/>
      <c r="AO337" s="72"/>
      <c r="AP337" s="73"/>
      <c r="AQ337" s="73"/>
      <c r="AR337" s="73"/>
      <c r="AS337" s="73"/>
      <c r="AT337" s="73"/>
      <c r="AU337" s="73"/>
      <c r="AV337" s="72"/>
      <c r="AW337" s="73"/>
      <c r="AX337" s="73"/>
      <c r="AY337" s="72"/>
      <c r="AZ337" s="72"/>
      <c r="BA337" s="72"/>
      <c r="BB337" s="74"/>
      <c r="BC337" s="74"/>
      <c r="BD337" s="74"/>
      <c r="BE337" s="74"/>
      <c r="BF337" s="74"/>
      <c r="BG337" s="74"/>
      <c r="BH337" s="74"/>
      <c r="BI337" s="74"/>
    </row>
    <row r="338" spans="1:61" x14ac:dyDescent="0.35">
      <c r="A338" s="342" t="s">
        <v>2701</v>
      </c>
      <c r="B338" s="343">
        <v>49.2</v>
      </c>
      <c r="C338" s="343">
        <v>123</v>
      </c>
      <c r="D338" s="343" t="s">
        <v>2363</v>
      </c>
      <c r="E338" s="343" t="s">
        <v>2359</v>
      </c>
      <c r="F338" s="343" t="s">
        <v>186</v>
      </c>
      <c r="G338" s="343">
        <v>45</v>
      </c>
      <c r="H338" s="344">
        <v>155300</v>
      </c>
      <c r="I338" s="344">
        <v>162100</v>
      </c>
      <c r="J338" s="344">
        <v>170000</v>
      </c>
      <c r="K338" s="344">
        <v>169000</v>
      </c>
      <c r="L338" s="344">
        <v>3156.5040650406504</v>
      </c>
      <c r="M338" s="344">
        <v>3294.7154471544713</v>
      </c>
      <c r="N338" s="344">
        <v>3455.2845528455282</v>
      </c>
      <c r="O338" s="344">
        <v>3434.9593495934955</v>
      </c>
      <c r="P338" s="343" t="s">
        <v>40</v>
      </c>
      <c r="Q338" s="344">
        <v>12</v>
      </c>
      <c r="R338" s="344" t="s">
        <v>685</v>
      </c>
      <c r="S338" s="345">
        <v>0.19700000000000001</v>
      </c>
      <c r="T338" s="343" t="s">
        <v>2362</v>
      </c>
      <c r="U338" s="343">
        <v>12</v>
      </c>
      <c r="V338" s="342">
        <v>2.024</v>
      </c>
      <c r="W338" s="342">
        <v>1.002</v>
      </c>
      <c r="X338" s="342">
        <v>3.5000000000000003E-2</v>
      </c>
      <c r="Y338" s="342">
        <f t="shared" si="5"/>
        <v>2.0280480000000001</v>
      </c>
      <c r="Z338" s="342" t="s">
        <v>198</v>
      </c>
      <c r="AA338" s="342" t="s">
        <v>170</v>
      </c>
      <c r="AB338" s="342">
        <v>22.5</v>
      </c>
      <c r="AC338" s="342" t="s">
        <v>218</v>
      </c>
      <c r="AD338" s="10"/>
      <c r="AE338" s="346">
        <f>IFERROR(VLOOKUP(E338,ppoz!$A$2:$B$42,2,0),0)</f>
        <v>0</v>
      </c>
      <c r="AJ338" s="72"/>
      <c r="AK338" s="72"/>
      <c r="AL338" s="72"/>
      <c r="AM338" s="72"/>
      <c r="AN338" s="72"/>
      <c r="AO338" s="72"/>
      <c r="AP338" s="73"/>
      <c r="AQ338" s="73"/>
      <c r="AR338" s="73"/>
      <c r="AS338" s="73"/>
      <c r="AT338" s="73"/>
      <c r="AU338" s="73"/>
      <c r="AV338" s="72"/>
      <c r="AW338" s="73"/>
      <c r="AX338" s="73"/>
      <c r="AY338" s="72"/>
      <c r="AZ338" s="72"/>
      <c r="BA338" s="72"/>
      <c r="BB338" s="74"/>
      <c r="BC338" s="74"/>
      <c r="BD338" s="74"/>
      <c r="BE338" s="74"/>
      <c r="BF338" s="74"/>
      <c r="BG338" s="74"/>
      <c r="BH338" s="74"/>
      <c r="BI338" s="74"/>
    </row>
    <row r="339" spans="1:61" x14ac:dyDescent="0.35">
      <c r="A339" s="342" t="s">
        <v>2702</v>
      </c>
      <c r="B339" s="343">
        <v>49.6</v>
      </c>
      <c r="C339" s="343">
        <v>124</v>
      </c>
      <c r="D339" s="343" t="s">
        <v>2363</v>
      </c>
      <c r="E339" s="343" t="s">
        <v>2359</v>
      </c>
      <c r="F339" s="343" t="s">
        <v>186</v>
      </c>
      <c r="G339" s="343">
        <v>45</v>
      </c>
      <c r="H339" s="344">
        <v>156100</v>
      </c>
      <c r="I339" s="344">
        <v>163000</v>
      </c>
      <c r="J339" s="344">
        <v>170700</v>
      </c>
      <c r="K339" s="344">
        <v>169900</v>
      </c>
      <c r="L339" s="344">
        <v>3147.1774193548385</v>
      </c>
      <c r="M339" s="344">
        <v>3286.2903225806449</v>
      </c>
      <c r="N339" s="344">
        <v>3441.5322580645161</v>
      </c>
      <c r="O339" s="344">
        <v>3425.4032258064517</v>
      </c>
      <c r="P339" s="343" t="s">
        <v>40</v>
      </c>
      <c r="Q339" s="344">
        <v>12</v>
      </c>
      <c r="R339" s="344" t="s">
        <v>685</v>
      </c>
      <c r="S339" s="345">
        <v>0.19700000000000001</v>
      </c>
      <c r="T339" s="343" t="s">
        <v>2362</v>
      </c>
      <c r="U339" s="343">
        <v>12</v>
      </c>
      <c r="V339" s="342">
        <v>2.024</v>
      </c>
      <c r="W339" s="342">
        <v>1.002</v>
      </c>
      <c r="X339" s="342">
        <v>3.5000000000000003E-2</v>
      </c>
      <c r="Y339" s="342">
        <f t="shared" si="5"/>
        <v>2.0280480000000001</v>
      </c>
      <c r="Z339" s="342" t="s">
        <v>198</v>
      </c>
      <c r="AA339" s="342" t="s">
        <v>170</v>
      </c>
      <c r="AB339" s="342">
        <v>22.5</v>
      </c>
      <c r="AC339" s="342" t="s">
        <v>218</v>
      </c>
      <c r="AD339" s="10"/>
      <c r="AE339" s="346">
        <f>IFERROR(VLOOKUP(E339,ppoz!$A$2:$B$42,2,0),0)</f>
        <v>0</v>
      </c>
      <c r="AJ339" s="72"/>
      <c r="AK339" s="72"/>
      <c r="AL339" s="72"/>
      <c r="AM339" s="72"/>
      <c r="AN339" s="72"/>
      <c r="AO339" s="72"/>
      <c r="AP339" s="73"/>
      <c r="AQ339" s="73"/>
      <c r="AR339" s="73"/>
      <c r="AS339" s="73"/>
      <c r="AT339" s="73"/>
      <c r="AU339" s="73"/>
      <c r="AV339" s="72"/>
      <c r="AW339" s="73"/>
      <c r="AX339" s="73"/>
      <c r="AY339" s="72"/>
      <c r="AZ339" s="72"/>
      <c r="BA339" s="72"/>
      <c r="BB339" s="74"/>
      <c r="BC339" s="74"/>
      <c r="BD339" s="74"/>
      <c r="BE339" s="74"/>
      <c r="BF339" s="74"/>
      <c r="BG339" s="74"/>
      <c r="BH339" s="74"/>
      <c r="BI339" s="74"/>
    </row>
    <row r="340" spans="1:61" x14ac:dyDescent="0.35">
      <c r="A340" s="342" t="s">
        <v>2703</v>
      </c>
      <c r="B340" s="343">
        <v>4</v>
      </c>
      <c r="C340" s="343">
        <v>10</v>
      </c>
      <c r="D340" s="343" t="s">
        <v>2361</v>
      </c>
      <c r="E340" s="343" t="s">
        <v>42</v>
      </c>
      <c r="F340" s="343" t="s">
        <v>171</v>
      </c>
      <c r="G340" s="343">
        <v>4</v>
      </c>
      <c r="H340" s="344">
        <v>16000</v>
      </c>
      <c r="I340" s="344">
        <v>16700</v>
      </c>
      <c r="J340" s="344">
        <v>17100</v>
      </c>
      <c r="K340" s="344">
        <v>17400</v>
      </c>
      <c r="L340" s="344">
        <v>4000</v>
      </c>
      <c r="M340" s="344">
        <v>4175</v>
      </c>
      <c r="N340" s="344">
        <v>4275</v>
      </c>
      <c r="O340" s="344">
        <v>4350</v>
      </c>
      <c r="P340" s="343" t="s">
        <v>55</v>
      </c>
      <c r="Q340" s="344">
        <v>10</v>
      </c>
      <c r="R340" s="344" t="s">
        <v>685</v>
      </c>
      <c r="S340" s="345">
        <v>0.19700000000000001</v>
      </c>
      <c r="T340" s="343" t="s">
        <v>2362</v>
      </c>
      <c r="U340" s="343">
        <v>12</v>
      </c>
      <c r="V340" s="342">
        <v>2.024</v>
      </c>
      <c r="W340" s="342">
        <v>1.002</v>
      </c>
      <c r="X340" s="342">
        <v>3.5000000000000003E-2</v>
      </c>
      <c r="Y340" s="342">
        <f>V340*W340</f>
        <v>2.0280480000000001</v>
      </c>
      <c r="Z340" s="342" t="s">
        <v>198</v>
      </c>
      <c r="AA340" s="342" t="s">
        <v>170</v>
      </c>
      <c r="AB340" s="342">
        <v>22.5</v>
      </c>
      <c r="AC340" s="342" t="s">
        <v>218</v>
      </c>
      <c r="AD340" s="10"/>
      <c r="AE340" s="346">
        <f>IFERROR(VLOOKUP(E340,ppoz!$A$2:$B$42,2,0),0)</f>
        <v>0</v>
      </c>
      <c r="AJ340" s="72"/>
      <c r="AK340" s="72"/>
      <c r="AL340" s="72"/>
      <c r="AM340" s="72"/>
      <c r="AN340" s="72"/>
      <c r="AO340" s="72"/>
      <c r="AP340" s="73"/>
      <c r="AQ340" s="73"/>
      <c r="AR340" s="73"/>
      <c r="AS340" s="73"/>
      <c r="AT340" s="73"/>
      <c r="AU340" s="73"/>
      <c r="AV340" s="72"/>
      <c r="AW340" s="73"/>
      <c r="AX340" s="73"/>
      <c r="AY340" s="72"/>
      <c r="AZ340" s="72"/>
      <c r="BA340" s="72"/>
      <c r="BB340" s="74"/>
      <c r="BC340" s="74"/>
      <c r="BD340" s="74"/>
      <c r="BE340" s="74"/>
      <c r="BF340" s="74"/>
      <c r="BG340" s="74"/>
      <c r="BH340" s="74"/>
      <c r="BI340" s="74"/>
    </row>
    <row r="341" spans="1:61" x14ac:dyDescent="0.35">
      <c r="A341" s="342" t="s">
        <v>2704</v>
      </c>
      <c r="B341" s="343">
        <v>4.4000000000000004</v>
      </c>
      <c r="C341" s="343">
        <v>11</v>
      </c>
      <c r="D341" s="343" t="s">
        <v>2361</v>
      </c>
      <c r="E341" s="343" t="s">
        <v>42</v>
      </c>
      <c r="F341" s="343" t="s">
        <v>171</v>
      </c>
      <c r="G341" s="343">
        <v>4</v>
      </c>
      <c r="H341" s="344">
        <v>16800</v>
      </c>
      <c r="I341" s="344">
        <v>17500</v>
      </c>
      <c r="J341" s="344">
        <v>18300</v>
      </c>
      <c r="K341" s="344">
        <v>18100</v>
      </c>
      <c r="L341" s="344">
        <v>3818.181818181818</v>
      </c>
      <c r="M341" s="344">
        <v>3977.272727272727</v>
      </c>
      <c r="N341" s="344">
        <v>4159.090909090909</v>
      </c>
      <c r="O341" s="344">
        <v>4113.6363636363631</v>
      </c>
      <c r="P341" s="343" t="s">
        <v>55</v>
      </c>
      <c r="Q341" s="344">
        <v>10</v>
      </c>
      <c r="R341" s="344" t="s">
        <v>685</v>
      </c>
      <c r="S341" s="345">
        <v>0.19700000000000001</v>
      </c>
      <c r="T341" s="343" t="s">
        <v>2362</v>
      </c>
      <c r="U341" s="343">
        <v>12</v>
      </c>
      <c r="V341" s="342">
        <v>2.024</v>
      </c>
      <c r="W341" s="342">
        <v>1.002</v>
      </c>
      <c r="X341" s="342">
        <v>3.5000000000000003E-2</v>
      </c>
      <c r="Y341" s="342">
        <f t="shared" ref="Y341:Y404" si="6">V341*W341</f>
        <v>2.0280480000000001</v>
      </c>
      <c r="Z341" s="342" t="s">
        <v>198</v>
      </c>
      <c r="AA341" s="342" t="s">
        <v>170</v>
      </c>
      <c r="AB341" s="342">
        <v>22.5</v>
      </c>
      <c r="AC341" s="342" t="s">
        <v>218</v>
      </c>
      <c r="AD341" s="10"/>
      <c r="AE341" s="346">
        <f>IFERROR(VLOOKUP(E341,ppoz!$A$2:$B$42,2,0),0)</f>
        <v>0</v>
      </c>
      <c r="AJ341" s="72"/>
      <c r="AK341" s="72"/>
      <c r="AL341" s="72"/>
      <c r="AM341" s="72"/>
      <c r="AN341" s="72"/>
      <c r="AO341" s="72"/>
      <c r="AP341" s="73"/>
      <c r="AQ341" s="73"/>
      <c r="AR341" s="73"/>
      <c r="AS341" s="73"/>
      <c r="AT341" s="73"/>
      <c r="AU341" s="73"/>
      <c r="AV341" s="72"/>
      <c r="AW341" s="73"/>
      <c r="AX341" s="73"/>
      <c r="AY341" s="72"/>
      <c r="AZ341" s="72"/>
      <c r="BA341" s="72"/>
      <c r="BB341" s="74"/>
      <c r="BC341" s="74"/>
      <c r="BD341" s="74"/>
      <c r="BE341" s="74"/>
      <c r="BF341" s="74"/>
      <c r="BG341" s="74"/>
      <c r="BH341" s="74"/>
      <c r="BI341" s="74"/>
    </row>
    <row r="342" spans="1:61" x14ac:dyDescent="0.35">
      <c r="A342" s="342" t="s">
        <v>2705</v>
      </c>
      <c r="B342" s="343">
        <v>4.8000000000000007</v>
      </c>
      <c r="C342" s="343">
        <v>12</v>
      </c>
      <c r="D342" s="343" t="s">
        <v>2361</v>
      </c>
      <c r="E342" s="343" t="s">
        <v>42</v>
      </c>
      <c r="F342" s="343" t="s">
        <v>171</v>
      </c>
      <c r="G342" s="343">
        <v>4</v>
      </c>
      <c r="H342" s="344">
        <v>17400</v>
      </c>
      <c r="I342" s="344">
        <v>18000</v>
      </c>
      <c r="J342" s="344">
        <v>18900</v>
      </c>
      <c r="K342" s="344">
        <v>18600</v>
      </c>
      <c r="L342" s="344">
        <v>3624.9999999999995</v>
      </c>
      <c r="M342" s="344">
        <v>3749.9999999999995</v>
      </c>
      <c r="N342" s="344">
        <v>3937.4999999999995</v>
      </c>
      <c r="O342" s="344">
        <v>3874.9999999999995</v>
      </c>
      <c r="P342" s="343" t="s">
        <v>55</v>
      </c>
      <c r="Q342" s="344">
        <v>10</v>
      </c>
      <c r="R342" s="344" t="s">
        <v>685</v>
      </c>
      <c r="S342" s="345">
        <v>0.19700000000000001</v>
      </c>
      <c r="T342" s="343" t="s">
        <v>2362</v>
      </c>
      <c r="U342" s="343">
        <v>12</v>
      </c>
      <c r="V342" s="342">
        <v>2.024</v>
      </c>
      <c r="W342" s="342">
        <v>1.002</v>
      </c>
      <c r="X342" s="342">
        <v>3.5000000000000003E-2</v>
      </c>
      <c r="Y342" s="342">
        <f t="shared" si="6"/>
        <v>2.0280480000000001</v>
      </c>
      <c r="Z342" s="342" t="s">
        <v>198</v>
      </c>
      <c r="AA342" s="342" t="s">
        <v>170</v>
      </c>
      <c r="AB342" s="342">
        <v>22.5</v>
      </c>
      <c r="AC342" s="342" t="s">
        <v>218</v>
      </c>
      <c r="AD342" s="10"/>
      <c r="AE342" s="346">
        <f>IFERROR(VLOOKUP(E342,ppoz!$A$2:$B$42,2,0),0)</f>
        <v>0</v>
      </c>
      <c r="AJ342" s="72"/>
      <c r="AK342" s="72"/>
      <c r="AL342" s="72"/>
      <c r="AM342" s="72"/>
      <c r="AN342" s="72"/>
      <c r="AO342" s="72"/>
      <c r="AP342" s="73"/>
      <c r="AQ342" s="73"/>
      <c r="AR342" s="73"/>
      <c r="AS342" s="73"/>
      <c r="AT342" s="73"/>
      <c r="AU342" s="73"/>
      <c r="AV342" s="72"/>
      <c r="AW342" s="73"/>
      <c r="AX342" s="73"/>
      <c r="AY342" s="72"/>
      <c r="AZ342" s="72"/>
      <c r="BA342" s="72"/>
      <c r="BB342" s="74"/>
      <c r="BC342" s="74"/>
      <c r="BD342" s="74"/>
      <c r="BE342" s="74"/>
      <c r="BF342" s="74"/>
      <c r="BG342" s="74"/>
      <c r="BH342" s="74"/>
      <c r="BI342" s="74"/>
    </row>
    <row r="343" spans="1:61" x14ac:dyDescent="0.35">
      <c r="A343" s="342" t="s">
        <v>2706</v>
      </c>
      <c r="B343" s="343">
        <v>5.2</v>
      </c>
      <c r="C343" s="343">
        <v>13</v>
      </c>
      <c r="D343" s="343" t="s">
        <v>2361</v>
      </c>
      <c r="E343" s="343" t="s">
        <v>43</v>
      </c>
      <c r="F343" s="343" t="s">
        <v>171</v>
      </c>
      <c r="G343" s="343">
        <v>5</v>
      </c>
      <c r="H343" s="344">
        <v>18700</v>
      </c>
      <c r="I343" s="344">
        <v>19500</v>
      </c>
      <c r="J343" s="344">
        <v>20200</v>
      </c>
      <c r="K343" s="344">
        <v>20200</v>
      </c>
      <c r="L343" s="344">
        <v>3596.1538461538462</v>
      </c>
      <c r="M343" s="344">
        <v>3750</v>
      </c>
      <c r="N343" s="344">
        <v>3884.6153846153843</v>
      </c>
      <c r="O343" s="344">
        <v>3884.6153846153843</v>
      </c>
      <c r="P343" s="343" t="s">
        <v>55</v>
      </c>
      <c r="Q343" s="344">
        <v>10</v>
      </c>
      <c r="R343" s="344" t="s">
        <v>685</v>
      </c>
      <c r="S343" s="345">
        <v>0.19700000000000001</v>
      </c>
      <c r="T343" s="343" t="s">
        <v>2362</v>
      </c>
      <c r="U343" s="343">
        <v>12</v>
      </c>
      <c r="V343" s="342">
        <v>2.024</v>
      </c>
      <c r="W343" s="342">
        <v>1.002</v>
      </c>
      <c r="X343" s="342">
        <v>3.5000000000000003E-2</v>
      </c>
      <c r="Y343" s="342">
        <f t="shared" si="6"/>
        <v>2.0280480000000001</v>
      </c>
      <c r="Z343" s="342" t="s">
        <v>198</v>
      </c>
      <c r="AA343" s="342" t="s">
        <v>170</v>
      </c>
      <c r="AB343" s="342">
        <v>22.5</v>
      </c>
      <c r="AC343" s="342" t="s">
        <v>218</v>
      </c>
      <c r="AD343" s="10"/>
      <c r="AE343" s="346">
        <f>IFERROR(VLOOKUP(E343,ppoz!$A$2:$B$42,2,0),0)</f>
        <v>0</v>
      </c>
      <c r="AJ343" s="72"/>
      <c r="AK343" s="72"/>
      <c r="AL343" s="72"/>
      <c r="AM343" s="72"/>
      <c r="AN343" s="72"/>
      <c r="AO343" s="72"/>
      <c r="AP343" s="73"/>
      <c r="AQ343" s="73"/>
      <c r="AR343" s="73"/>
      <c r="AS343" s="73"/>
      <c r="AT343" s="73"/>
      <c r="AU343" s="73"/>
      <c r="AV343" s="72"/>
      <c r="AW343" s="73"/>
      <c r="AX343" s="73"/>
      <c r="AY343" s="72"/>
      <c r="AZ343" s="72"/>
      <c r="BA343" s="72"/>
      <c r="BB343" s="74"/>
      <c r="BC343" s="74"/>
      <c r="BD343" s="74"/>
      <c r="BE343" s="74"/>
      <c r="BF343" s="74"/>
      <c r="BG343" s="74"/>
      <c r="BH343" s="74"/>
      <c r="BI343" s="74"/>
    </row>
    <row r="344" spans="1:61" x14ac:dyDescent="0.35">
      <c r="A344" s="342" t="s">
        <v>2707</v>
      </c>
      <c r="B344" s="343">
        <v>5.6000000000000005</v>
      </c>
      <c r="C344" s="343">
        <v>14</v>
      </c>
      <c r="D344" s="343" t="s">
        <v>2361</v>
      </c>
      <c r="E344" s="343" t="s">
        <v>43</v>
      </c>
      <c r="F344" s="343" t="s">
        <v>171</v>
      </c>
      <c r="G344" s="343">
        <v>5</v>
      </c>
      <c r="H344" s="344">
        <v>19400</v>
      </c>
      <c r="I344" s="344">
        <v>20400</v>
      </c>
      <c r="J344" s="344">
        <v>20800</v>
      </c>
      <c r="K344" s="344">
        <v>21000</v>
      </c>
      <c r="L344" s="344">
        <v>3464.2857142857138</v>
      </c>
      <c r="M344" s="344">
        <v>3642.8571428571427</v>
      </c>
      <c r="N344" s="344">
        <v>3714.2857142857138</v>
      </c>
      <c r="O344" s="344">
        <v>3749.9999999999995</v>
      </c>
      <c r="P344" s="343" t="s">
        <v>55</v>
      </c>
      <c r="Q344" s="344">
        <v>10</v>
      </c>
      <c r="R344" s="344" t="s">
        <v>685</v>
      </c>
      <c r="S344" s="345">
        <v>0.19700000000000001</v>
      </c>
      <c r="T344" s="343" t="s">
        <v>2362</v>
      </c>
      <c r="U344" s="343">
        <v>12</v>
      </c>
      <c r="V344" s="342">
        <v>2.024</v>
      </c>
      <c r="W344" s="342">
        <v>1.002</v>
      </c>
      <c r="X344" s="342">
        <v>3.5000000000000003E-2</v>
      </c>
      <c r="Y344" s="342">
        <f t="shared" si="6"/>
        <v>2.0280480000000001</v>
      </c>
      <c r="Z344" s="342" t="s">
        <v>198</v>
      </c>
      <c r="AA344" s="342" t="s">
        <v>170</v>
      </c>
      <c r="AB344" s="342">
        <v>22.5</v>
      </c>
      <c r="AC344" s="342" t="s">
        <v>218</v>
      </c>
      <c r="AD344" s="10"/>
      <c r="AE344" s="346">
        <f>IFERROR(VLOOKUP(E344,ppoz!$A$2:$B$42,2,0),0)</f>
        <v>0</v>
      </c>
      <c r="AJ344" s="72"/>
      <c r="AK344" s="72"/>
      <c r="AL344" s="72"/>
      <c r="AM344" s="72"/>
      <c r="AN344" s="72"/>
      <c r="AO344" s="72"/>
      <c r="AP344" s="73"/>
      <c r="AQ344" s="73"/>
      <c r="AR344" s="73"/>
      <c r="AS344" s="73"/>
      <c r="AT344" s="73"/>
      <c r="AU344" s="73"/>
      <c r="AV344" s="72"/>
      <c r="AW344" s="73"/>
      <c r="AX344" s="73"/>
      <c r="AY344" s="72"/>
      <c r="AZ344" s="72"/>
      <c r="BA344" s="72"/>
      <c r="BB344" s="74"/>
      <c r="BC344" s="74"/>
      <c r="BD344" s="74"/>
      <c r="BE344" s="74"/>
      <c r="BF344" s="74"/>
      <c r="BG344" s="74"/>
      <c r="BH344" s="74"/>
      <c r="BI344" s="74"/>
    </row>
    <row r="345" spans="1:61" x14ac:dyDescent="0.35">
      <c r="A345" s="342" t="s">
        <v>2708</v>
      </c>
      <c r="B345" s="343">
        <v>6</v>
      </c>
      <c r="C345" s="343">
        <v>15</v>
      </c>
      <c r="D345" s="343" t="s">
        <v>2361</v>
      </c>
      <c r="E345" s="343" t="s">
        <v>44</v>
      </c>
      <c r="F345" s="343" t="s">
        <v>171</v>
      </c>
      <c r="G345" s="343">
        <v>6</v>
      </c>
      <c r="H345" s="344">
        <v>20900</v>
      </c>
      <c r="I345" s="344">
        <v>21700</v>
      </c>
      <c r="J345" s="344">
        <v>22700</v>
      </c>
      <c r="K345" s="344">
        <v>22900</v>
      </c>
      <c r="L345" s="344">
        <v>3483.3333333333335</v>
      </c>
      <c r="M345" s="344">
        <v>3616.6666666666665</v>
      </c>
      <c r="N345" s="344">
        <v>3783.3333333333335</v>
      </c>
      <c r="O345" s="344">
        <v>3816.6666666666665</v>
      </c>
      <c r="P345" s="343" t="s">
        <v>55</v>
      </c>
      <c r="Q345" s="344">
        <v>10</v>
      </c>
      <c r="R345" s="344" t="s">
        <v>685</v>
      </c>
      <c r="S345" s="345">
        <v>0.19700000000000001</v>
      </c>
      <c r="T345" s="343" t="s">
        <v>2362</v>
      </c>
      <c r="U345" s="343">
        <v>12</v>
      </c>
      <c r="V345" s="342">
        <v>2.024</v>
      </c>
      <c r="W345" s="342">
        <v>1.002</v>
      </c>
      <c r="X345" s="342">
        <v>3.5000000000000003E-2</v>
      </c>
      <c r="Y345" s="342">
        <f t="shared" si="6"/>
        <v>2.0280480000000001</v>
      </c>
      <c r="Z345" s="342" t="s">
        <v>198</v>
      </c>
      <c r="AA345" s="342" t="s">
        <v>170</v>
      </c>
      <c r="AB345" s="342">
        <v>22.5</v>
      </c>
      <c r="AC345" s="342" t="s">
        <v>218</v>
      </c>
      <c r="AD345" s="10"/>
      <c r="AE345" s="346">
        <f>IFERROR(VLOOKUP(E345,ppoz!$A$2:$B$42,2,0),0)</f>
        <v>3500</v>
      </c>
      <c r="AJ345" s="72"/>
      <c r="AK345" s="72"/>
      <c r="AL345" s="72"/>
      <c r="AM345" s="72"/>
      <c r="AN345" s="72"/>
      <c r="AO345" s="72"/>
      <c r="AP345" s="73"/>
      <c r="AQ345" s="73"/>
      <c r="AR345" s="73"/>
      <c r="AS345" s="73"/>
      <c r="AT345" s="73"/>
      <c r="AU345" s="73"/>
      <c r="AV345" s="72"/>
      <c r="AW345" s="73"/>
      <c r="AX345" s="73"/>
      <c r="AY345" s="72"/>
      <c r="AZ345" s="72"/>
      <c r="BA345" s="72"/>
      <c r="BB345" s="74"/>
      <c r="BC345" s="74"/>
      <c r="BD345" s="74"/>
      <c r="BE345" s="74"/>
      <c r="BF345" s="74"/>
      <c r="BG345" s="74"/>
      <c r="BH345" s="74"/>
      <c r="BI345" s="74"/>
    </row>
    <row r="346" spans="1:61" x14ac:dyDescent="0.35">
      <c r="A346" s="342" t="s">
        <v>2709</v>
      </c>
      <c r="B346" s="343">
        <v>6.4</v>
      </c>
      <c r="C346" s="343">
        <v>16</v>
      </c>
      <c r="D346" s="343" t="s">
        <v>2361</v>
      </c>
      <c r="E346" s="343" t="s">
        <v>44</v>
      </c>
      <c r="F346" s="343" t="s">
        <v>171</v>
      </c>
      <c r="G346" s="343">
        <v>6</v>
      </c>
      <c r="H346" s="344">
        <v>21900</v>
      </c>
      <c r="I346" s="344">
        <v>23200</v>
      </c>
      <c r="J346" s="344">
        <v>23700</v>
      </c>
      <c r="K346" s="344">
        <v>24400</v>
      </c>
      <c r="L346" s="344">
        <v>3421.875</v>
      </c>
      <c r="M346" s="344">
        <v>3625</v>
      </c>
      <c r="N346" s="344">
        <v>3703.125</v>
      </c>
      <c r="O346" s="344">
        <v>3812.5</v>
      </c>
      <c r="P346" s="343" t="s">
        <v>55</v>
      </c>
      <c r="Q346" s="344">
        <v>10</v>
      </c>
      <c r="R346" s="344" t="s">
        <v>685</v>
      </c>
      <c r="S346" s="345">
        <v>0.19700000000000001</v>
      </c>
      <c r="T346" s="343" t="s">
        <v>2362</v>
      </c>
      <c r="U346" s="343">
        <v>12</v>
      </c>
      <c r="V346" s="342">
        <v>2.024</v>
      </c>
      <c r="W346" s="342">
        <v>1.002</v>
      </c>
      <c r="X346" s="342">
        <v>3.5000000000000003E-2</v>
      </c>
      <c r="Y346" s="342">
        <f t="shared" si="6"/>
        <v>2.0280480000000001</v>
      </c>
      <c r="Z346" s="342" t="s">
        <v>198</v>
      </c>
      <c r="AA346" s="342" t="s">
        <v>170</v>
      </c>
      <c r="AB346" s="342">
        <v>22.5</v>
      </c>
      <c r="AC346" s="342" t="s">
        <v>218</v>
      </c>
      <c r="AD346" s="10"/>
      <c r="AE346" s="346">
        <f>IFERROR(VLOOKUP(E346,ppoz!$A$2:$B$42,2,0),0)</f>
        <v>3500</v>
      </c>
      <c r="AJ346" s="72"/>
      <c r="AK346" s="72"/>
      <c r="AL346" s="72"/>
      <c r="AM346" s="72"/>
      <c r="AN346" s="72"/>
      <c r="AO346" s="72"/>
      <c r="AP346" s="73"/>
      <c r="AQ346" s="73"/>
      <c r="AR346" s="73"/>
      <c r="AS346" s="73"/>
      <c r="AT346" s="73"/>
      <c r="AU346" s="73"/>
      <c r="AV346" s="72"/>
      <c r="AW346" s="73"/>
      <c r="AX346" s="73"/>
      <c r="AY346" s="72"/>
      <c r="AZ346" s="72"/>
      <c r="BA346" s="72"/>
      <c r="BB346" s="74"/>
      <c r="BC346" s="74"/>
      <c r="BD346" s="74"/>
      <c r="BE346" s="74"/>
      <c r="BF346" s="74"/>
      <c r="BG346" s="74"/>
      <c r="BH346" s="74"/>
      <c r="BI346" s="74"/>
    </row>
    <row r="347" spans="1:61" x14ac:dyDescent="0.35">
      <c r="A347" s="342" t="s">
        <v>2710</v>
      </c>
      <c r="B347" s="343">
        <v>6.8000000000000007</v>
      </c>
      <c r="C347" s="343">
        <v>17</v>
      </c>
      <c r="D347" s="343" t="s">
        <v>2361</v>
      </c>
      <c r="E347" s="343" t="s">
        <v>44</v>
      </c>
      <c r="F347" s="343" t="s">
        <v>171</v>
      </c>
      <c r="G347" s="343">
        <v>6</v>
      </c>
      <c r="H347" s="344">
        <v>22600</v>
      </c>
      <c r="I347" s="344">
        <v>23800</v>
      </c>
      <c r="J347" s="344">
        <v>24400</v>
      </c>
      <c r="K347" s="344">
        <v>24900</v>
      </c>
      <c r="L347" s="344">
        <v>3323.5294117647054</v>
      </c>
      <c r="M347" s="344">
        <v>3499.9999999999995</v>
      </c>
      <c r="N347" s="344">
        <v>3588.2352941176468</v>
      </c>
      <c r="O347" s="344">
        <v>3661.7647058823527</v>
      </c>
      <c r="P347" s="343" t="s">
        <v>55</v>
      </c>
      <c r="Q347" s="344">
        <v>10</v>
      </c>
      <c r="R347" s="344" t="s">
        <v>685</v>
      </c>
      <c r="S347" s="345">
        <v>0.19700000000000001</v>
      </c>
      <c r="T347" s="343" t="s">
        <v>2362</v>
      </c>
      <c r="U347" s="343">
        <v>12</v>
      </c>
      <c r="V347" s="342">
        <v>2.024</v>
      </c>
      <c r="W347" s="342">
        <v>1.002</v>
      </c>
      <c r="X347" s="342">
        <v>3.5000000000000003E-2</v>
      </c>
      <c r="Y347" s="342">
        <f t="shared" si="6"/>
        <v>2.0280480000000001</v>
      </c>
      <c r="Z347" s="342" t="s">
        <v>198</v>
      </c>
      <c r="AA347" s="342" t="s">
        <v>170</v>
      </c>
      <c r="AB347" s="342">
        <v>22.5</v>
      </c>
      <c r="AC347" s="342" t="s">
        <v>218</v>
      </c>
      <c r="AD347" s="10"/>
      <c r="AE347" s="346">
        <f>IFERROR(VLOOKUP(E347,ppoz!$A$2:$B$42,2,0),0)</f>
        <v>3500</v>
      </c>
      <c r="AJ347" s="72"/>
      <c r="AK347" s="72"/>
      <c r="AL347" s="72"/>
      <c r="AM347" s="72"/>
      <c r="AN347" s="72"/>
      <c r="AO347" s="72"/>
      <c r="AP347" s="73"/>
      <c r="AQ347" s="73"/>
      <c r="AR347" s="73"/>
      <c r="AS347" s="73"/>
      <c r="AT347" s="73"/>
      <c r="AU347" s="73"/>
      <c r="AV347" s="72"/>
      <c r="AW347" s="73"/>
      <c r="AX347" s="73"/>
      <c r="AY347" s="72"/>
      <c r="AZ347" s="72"/>
      <c r="BA347" s="72"/>
      <c r="BB347" s="74"/>
      <c r="BC347" s="74"/>
      <c r="BD347" s="74"/>
      <c r="BE347" s="74"/>
      <c r="BF347" s="74"/>
      <c r="BG347" s="74"/>
      <c r="BH347" s="74"/>
      <c r="BI347" s="74"/>
    </row>
    <row r="348" spans="1:61" x14ac:dyDescent="0.35">
      <c r="A348" s="342" t="s">
        <v>2711</v>
      </c>
      <c r="B348" s="343">
        <v>7.2</v>
      </c>
      <c r="C348" s="343">
        <v>18</v>
      </c>
      <c r="D348" s="343" t="s">
        <v>2361</v>
      </c>
      <c r="E348" s="343" t="s">
        <v>173</v>
      </c>
      <c r="F348" s="343" t="s">
        <v>171</v>
      </c>
      <c r="G348" s="343">
        <v>7</v>
      </c>
      <c r="H348" s="344">
        <v>24800</v>
      </c>
      <c r="I348" s="344">
        <v>25900</v>
      </c>
      <c r="J348" s="344">
        <v>26600</v>
      </c>
      <c r="K348" s="344">
        <v>27100</v>
      </c>
      <c r="L348" s="344">
        <v>3444.4444444444443</v>
      </c>
      <c r="M348" s="344">
        <v>3597.2222222222222</v>
      </c>
      <c r="N348" s="344">
        <v>3694.4444444444443</v>
      </c>
      <c r="O348" s="344">
        <v>3763.8888888888887</v>
      </c>
      <c r="P348" s="343" t="s">
        <v>55</v>
      </c>
      <c r="Q348" s="344">
        <v>10</v>
      </c>
      <c r="R348" s="344" t="s">
        <v>685</v>
      </c>
      <c r="S348" s="345">
        <v>0.19700000000000001</v>
      </c>
      <c r="T348" s="343" t="s">
        <v>2362</v>
      </c>
      <c r="U348" s="343">
        <v>12</v>
      </c>
      <c r="V348" s="342">
        <v>2.024</v>
      </c>
      <c r="W348" s="342">
        <v>1.002</v>
      </c>
      <c r="X348" s="342">
        <v>3.5000000000000003E-2</v>
      </c>
      <c r="Y348" s="342">
        <f t="shared" si="6"/>
        <v>2.0280480000000001</v>
      </c>
      <c r="Z348" s="342" t="s">
        <v>198</v>
      </c>
      <c r="AA348" s="342" t="s">
        <v>170</v>
      </c>
      <c r="AB348" s="342">
        <v>22.5</v>
      </c>
      <c r="AC348" s="342" t="s">
        <v>218</v>
      </c>
      <c r="AD348" s="10"/>
      <c r="AE348" s="346">
        <f>IFERROR(VLOOKUP(E348,ppoz!$A$2:$B$42,2,0),0)</f>
        <v>3500</v>
      </c>
      <c r="AJ348" s="72"/>
      <c r="AK348" s="72"/>
      <c r="AL348" s="72"/>
      <c r="AM348" s="72"/>
      <c r="AN348" s="72"/>
      <c r="AO348" s="72"/>
      <c r="AP348" s="73"/>
      <c r="AQ348" s="73"/>
      <c r="AR348" s="73"/>
      <c r="AS348" s="73"/>
      <c r="AT348" s="73"/>
      <c r="AU348" s="73"/>
      <c r="AV348" s="72"/>
      <c r="AW348" s="73"/>
      <c r="AX348" s="73"/>
      <c r="AY348" s="72"/>
      <c r="AZ348" s="72"/>
      <c r="BA348" s="72"/>
      <c r="BB348" s="74"/>
      <c r="BC348" s="74"/>
      <c r="BD348" s="74"/>
      <c r="BE348" s="74"/>
      <c r="BF348" s="74"/>
      <c r="BG348" s="74"/>
      <c r="BH348" s="74"/>
      <c r="BI348" s="74"/>
    </row>
    <row r="349" spans="1:61" x14ac:dyDescent="0.35">
      <c r="A349" s="342" t="s">
        <v>2712</v>
      </c>
      <c r="B349" s="343">
        <v>7.6000000000000005</v>
      </c>
      <c r="C349" s="343">
        <v>19</v>
      </c>
      <c r="D349" s="343" t="s">
        <v>2361</v>
      </c>
      <c r="E349" s="343" t="s">
        <v>173</v>
      </c>
      <c r="F349" s="343" t="s">
        <v>171</v>
      </c>
      <c r="G349" s="343">
        <v>7</v>
      </c>
      <c r="H349" s="344">
        <v>25500</v>
      </c>
      <c r="I349" s="344">
        <v>26800</v>
      </c>
      <c r="J349" s="344">
        <v>27500</v>
      </c>
      <c r="K349" s="344">
        <v>27900</v>
      </c>
      <c r="L349" s="344">
        <v>3355.2631578947367</v>
      </c>
      <c r="M349" s="344">
        <v>3526.3157894736842</v>
      </c>
      <c r="N349" s="344">
        <v>3618.4210526315787</v>
      </c>
      <c r="O349" s="344">
        <v>3671.0526315789471</v>
      </c>
      <c r="P349" s="343" t="s">
        <v>55</v>
      </c>
      <c r="Q349" s="344">
        <v>10</v>
      </c>
      <c r="R349" s="344" t="s">
        <v>685</v>
      </c>
      <c r="S349" s="345">
        <v>0.19700000000000001</v>
      </c>
      <c r="T349" s="343" t="s">
        <v>2362</v>
      </c>
      <c r="U349" s="343">
        <v>12</v>
      </c>
      <c r="V349" s="342">
        <v>2.024</v>
      </c>
      <c r="W349" s="342">
        <v>1.002</v>
      </c>
      <c r="X349" s="342">
        <v>3.5000000000000003E-2</v>
      </c>
      <c r="Y349" s="342">
        <f t="shared" si="6"/>
        <v>2.0280480000000001</v>
      </c>
      <c r="Z349" s="342" t="s">
        <v>198</v>
      </c>
      <c r="AA349" s="342" t="s">
        <v>170</v>
      </c>
      <c r="AB349" s="342">
        <v>22.5</v>
      </c>
      <c r="AC349" s="342" t="s">
        <v>218</v>
      </c>
      <c r="AD349" s="10"/>
      <c r="AE349" s="346">
        <f>IFERROR(VLOOKUP(E349,ppoz!$A$2:$B$42,2,0),0)</f>
        <v>3500</v>
      </c>
      <c r="AJ349" s="72"/>
      <c r="AK349" s="72"/>
      <c r="AL349" s="72"/>
      <c r="AM349" s="72"/>
      <c r="AN349" s="72"/>
      <c r="AO349" s="72"/>
      <c r="AP349" s="73"/>
      <c r="AQ349" s="73"/>
      <c r="AR349" s="73"/>
      <c r="AS349" s="73"/>
      <c r="AT349" s="73"/>
      <c r="AU349" s="73"/>
      <c r="AV349" s="72"/>
      <c r="AW349" s="73"/>
      <c r="AX349" s="73"/>
      <c r="AY349" s="72"/>
      <c r="AZ349" s="72"/>
      <c r="BA349" s="72"/>
      <c r="BB349" s="74"/>
      <c r="BC349" s="74"/>
      <c r="BD349" s="74"/>
      <c r="BE349" s="74"/>
      <c r="BF349" s="74"/>
      <c r="BG349" s="74"/>
      <c r="BH349" s="74"/>
      <c r="BI349" s="74"/>
    </row>
    <row r="350" spans="1:61" x14ac:dyDescent="0.35">
      <c r="A350" s="342" t="s">
        <v>2713</v>
      </c>
      <c r="B350" s="343">
        <v>8</v>
      </c>
      <c r="C350" s="343">
        <v>20</v>
      </c>
      <c r="D350" s="343" t="s">
        <v>2361</v>
      </c>
      <c r="E350" s="343" t="s">
        <v>45</v>
      </c>
      <c r="F350" s="343" t="s">
        <v>171</v>
      </c>
      <c r="G350" s="343">
        <v>8</v>
      </c>
      <c r="H350" s="344">
        <v>26000</v>
      </c>
      <c r="I350" s="344">
        <v>27400</v>
      </c>
      <c r="J350" s="344">
        <v>28200</v>
      </c>
      <c r="K350" s="344">
        <v>28500</v>
      </c>
      <c r="L350" s="344">
        <v>3250</v>
      </c>
      <c r="M350" s="344">
        <v>3425</v>
      </c>
      <c r="N350" s="344">
        <v>3525</v>
      </c>
      <c r="O350" s="344">
        <v>3562.5</v>
      </c>
      <c r="P350" s="343" t="s">
        <v>55</v>
      </c>
      <c r="Q350" s="344">
        <v>10</v>
      </c>
      <c r="R350" s="344" t="s">
        <v>685</v>
      </c>
      <c r="S350" s="345">
        <v>0.19700000000000001</v>
      </c>
      <c r="T350" s="343" t="s">
        <v>2362</v>
      </c>
      <c r="U350" s="343">
        <v>12</v>
      </c>
      <c r="V350" s="342">
        <v>2.024</v>
      </c>
      <c r="W350" s="342">
        <v>1.002</v>
      </c>
      <c r="X350" s="342">
        <v>3.5000000000000003E-2</v>
      </c>
      <c r="Y350" s="342">
        <f t="shared" si="6"/>
        <v>2.0280480000000001</v>
      </c>
      <c r="Z350" s="342" t="s">
        <v>198</v>
      </c>
      <c r="AA350" s="342" t="s">
        <v>170</v>
      </c>
      <c r="AB350" s="342">
        <v>22.5</v>
      </c>
      <c r="AC350" s="342" t="s">
        <v>218</v>
      </c>
      <c r="AD350" s="10"/>
      <c r="AE350" s="346">
        <f>IFERROR(VLOOKUP(E350,ppoz!$A$2:$B$42,2,0),0)</f>
        <v>3500</v>
      </c>
      <c r="AJ350" s="72"/>
      <c r="AK350" s="72"/>
      <c r="AL350" s="72"/>
      <c r="AM350" s="72"/>
      <c r="AN350" s="72"/>
      <c r="AO350" s="72"/>
      <c r="AP350" s="73"/>
      <c r="AQ350" s="73"/>
      <c r="AR350" s="73"/>
      <c r="AS350" s="73"/>
      <c r="AT350" s="73"/>
      <c r="AU350" s="73"/>
      <c r="AV350" s="72"/>
      <c r="AW350" s="73"/>
      <c r="AX350" s="73"/>
      <c r="AY350" s="72"/>
      <c r="AZ350" s="72"/>
      <c r="BA350" s="72"/>
      <c r="BB350" s="74"/>
      <c r="BC350" s="74"/>
      <c r="BD350" s="74"/>
      <c r="BE350" s="74"/>
      <c r="BF350" s="74"/>
      <c r="BG350" s="74"/>
      <c r="BH350" s="74"/>
      <c r="BI350" s="74"/>
    </row>
    <row r="351" spans="1:61" x14ac:dyDescent="0.35">
      <c r="A351" s="342" t="s">
        <v>2714</v>
      </c>
      <c r="B351" s="343">
        <v>8.4</v>
      </c>
      <c r="C351" s="343">
        <v>21</v>
      </c>
      <c r="D351" s="343" t="s">
        <v>2361</v>
      </c>
      <c r="E351" s="343" t="s">
        <v>45</v>
      </c>
      <c r="F351" s="343" t="s">
        <v>171</v>
      </c>
      <c r="G351" s="343">
        <v>8</v>
      </c>
      <c r="H351" s="344">
        <v>27100</v>
      </c>
      <c r="I351" s="344">
        <v>28400</v>
      </c>
      <c r="J351" s="344">
        <v>30000</v>
      </c>
      <c r="K351" s="344">
        <v>29500</v>
      </c>
      <c r="L351" s="344">
        <v>3226.1904761904761</v>
      </c>
      <c r="M351" s="344">
        <v>3380.9523809523807</v>
      </c>
      <c r="N351" s="344">
        <v>3571.4285714285711</v>
      </c>
      <c r="O351" s="344">
        <v>3511.9047619047619</v>
      </c>
      <c r="P351" s="343" t="s">
        <v>55</v>
      </c>
      <c r="Q351" s="344">
        <v>10</v>
      </c>
      <c r="R351" s="344" t="s">
        <v>685</v>
      </c>
      <c r="S351" s="345">
        <v>0.19700000000000001</v>
      </c>
      <c r="T351" s="343" t="s">
        <v>2362</v>
      </c>
      <c r="U351" s="343">
        <v>12</v>
      </c>
      <c r="V351" s="342">
        <v>2.024</v>
      </c>
      <c r="W351" s="342">
        <v>1.002</v>
      </c>
      <c r="X351" s="342">
        <v>3.5000000000000003E-2</v>
      </c>
      <c r="Y351" s="342">
        <f t="shared" si="6"/>
        <v>2.0280480000000001</v>
      </c>
      <c r="Z351" s="342" t="s">
        <v>198</v>
      </c>
      <c r="AA351" s="342" t="s">
        <v>170</v>
      </c>
      <c r="AB351" s="342">
        <v>22.5</v>
      </c>
      <c r="AC351" s="342" t="s">
        <v>218</v>
      </c>
      <c r="AD351" s="10"/>
      <c r="AE351" s="346">
        <f>IFERROR(VLOOKUP(E351,ppoz!$A$2:$B$42,2,0),0)</f>
        <v>3500</v>
      </c>
      <c r="AJ351" s="72"/>
      <c r="AK351" s="72"/>
      <c r="AL351" s="72"/>
      <c r="AM351" s="72"/>
      <c r="AN351" s="72"/>
      <c r="AO351" s="72"/>
      <c r="AP351" s="73"/>
      <c r="AQ351" s="73"/>
      <c r="AR351" s="73"/>
      <c r="AS351" s="73"/>
      <c r="AT351" s="73"/>
      <c r="AU351" s="73"/>
      <c r="AV351" s="72"/>
      <c r="AW351" s="73"/>
      <c r="AX351" s="73"/>
      <c r="AY351" s="72"/>
      <c r="AZ351" s="72"/>
      <c r="BA351" s="72"/>
      <c r="BB351" s="74"/>
      <c r="BC351" s="74"/>
      <c r="BD351" s="74"/>
      <c r="BE351" s="74"/>
      <c r="BF351" s="74"/>
      <c r="BG351" s="74"/>
      <c r="BH351" s="74"/>
      <c r="BI351" s="74"/>
    </row>
    <row r="352" spans="1:61" x14ac:dyDescent="0.35">
      <c r="A352" s="342" t="s">
        <v>2715</v>
      </c>
      <c r="B352" s="343">
        <v>8.8000000000000007</v>
      </c>
      <c r="C352" s="343">
        <v>22</v>
      </c>
      <c r="D352" s="343" t="s">
        <v>2361</v>
      </c>
      <c r="E352" s="343" t="s">
        <v>45</v>
      </c>
      <c r="F352" s="343" t="s">
        <v>171</v>
      </c>
      <c r="G352" s="343">
        <v>8</v>
      </c>
      <c r="H352" s="344">
        <v>28100</v>
      </c>
      <c r="I352" s="344">
        <v>29300</v>
      </c>
      <c r="J352" s="344">
        <v>30900</v>
      </c>
      <c r="K352" s="344">
        <v>30500</v>
      </c>
      <c r="L352" s="344">
        <v>3193.181818181818</v>
      </c>
      <c r="M352" s="344">
        <v>3329.545454545454</v>
      </c>
      <c r="N352" s="344">
        <v>3511.363636363636</v>
      </c>
      <c r="O352" s="344">
        <v>3465.9090909090905</v>
      </c>
      <c r="P352" s="343" t="s">
        <v>55</v>
      </c>
      <c r="Q352" s="344">
        <v>10</v>
      </c>
      <c r="R352" s="344" t="s">
        <v>685</v>
      </c>
      <c r="S352" s="345">
        <v>0.19700000000000001</v>
      </c>
      <c r="T352" s="343" t="s">
        <v>2362</v>
      </c>
      <c r="U352" s="343">
        <v>12</v>
      </c>
      <c r="V352" s="342">
        <v>2.024</v>
      </c>
      <c r="W352" s="342">
        <v>1.002</v>
      </c>
      <c r="X352" s="342">
        <v>3.5000000000000003E-2</v>
      </c>
      <c r="Y352" s="342">
        <f t="shared" si="6"/>
        <v>2.0280480000000001</v>
      </c>
      <c r="Z352" s="342" t="s">
        <v>198</v>
      </c>
      <c r="AA352" s="342" t="s">
        <v>170</v>
      </c>
      <c r="AB352" s="342">
        <v>22.5</v>
      </c>
      <c r="AC352" s="342" t="s">
        <v>218</v>
      </c>
      <c r="AD352" s="10"/>
      <c r="AE352" s="346">
        <f>IFERROR(VLOOKUP(E352,ppoz!$A$2:$B$42,2,0),0)</f>
        <v>3500</v>
      </c>
      <c r="AJ352" s="72"/>
      <c r="AK352" s="72"/>
      <c r="AL352" s="72"/>
      <c r="AM352" s="72"/>
      <c r="AN352" s="72"/>
      <c r="AO352" s="72"/>
      <c r="AP352" s="73"/>
      <c r="AQ352" s="73"/>
      <c r="AR352" s="73"/>
      <c r="AS352" s="73"/>
      <c r="AT352" s="73"/>
      <c r="AU352" s="73"/>
      <c r="AV352" s="72"/>
      <c r="AW352" s="73"/>
      <c r="AX352" s="73"/>
      <c r="AY352" s="72"/>
      <c r="AZ352" s="72"/>
      <c r="BA352" s="72"/>
      <c r="BB352" s="74"/>
      <c r="BC352" s="74"/>
      <c r="BD352" s="74"/>
      <c r="BE352" s="74"/>
      <c r="BF352" s="74"/>
      <c r="BG352" s="74"/>
      <c r="BH352" s="74"/>
      <c r="BI352" s="74"/>
    </row>
    <row r="353" spans="1:61" x14ac:dyDescent="0.35">
      <c r="A353" s="342" t="s">
        <v>2716</v>
      </c>
      <c r="B353" s="343">
        <v>9.2000000000000011</v>
      </c>
      <c r="C353" s="343">
        <v>23</v>
      </c>
      <c r="D353" s="343" t="s">
        <v>2361</v>
      </c>
      <c r="E353" s="343" t="s">
        <v>174</v>
      </c>
      <c r="F353" s="343" t="s">
        <v>171</v>
      </c>
      <c r="G353" s="343">
        <v>9</v>
      </c>
      <c r="H353" s="344">
        <v>29700</v>
      </c>
      <c r="I353" s="344">
        <v>31200</v>
      </c>
      <c r="J353" s="344">
        <v>32500</v>
      </c>
      <c r="K353" s="344">
        <v>32400</v>
      </c>
      <c r="L353" s="344">
        <v>3228.260869565217</v>
      </c>
      <c r="M353" s="344">
        <v>3391.3043478260865</v>
      </c>
      <c r="N353" s="344">
        <v>3532.6086956521735</v>
      </c>
      <c r="O353" s="344">
        <v>3521.7391304347821</v>
      </c>
      <c r="P353" s="343" t="s">
        <v>55</v>
      </c>
      <c r="Q353" s="344">
        <v>10</v>
      </c>
      <c r="R353" s="344" t="s">
        <v>685</v>
      </c>
      <c r="S353" s="345">
        <v>0.19700000000000001</v>
      </c>
      <c r="T353" s="343" t="s">
        <v>2362</v>
      </c>
      <c r="U353" s="343">
        <v>12</v>
      </c>
      <c r="V353" s="342">
        <v>2.024</v>
      </c>
      <c r="W353" s="342">
        <v>1.002</v>
      </c>
      <c r="X353" s="342">
        <v>3.5000000000000003E-2</v>
      </c>
      <c r="Y353" s="342">
        <f t="shared" si="6"/>
        <v>2.0280480000000001</v>
      </c>
      <c r="Z353" s="342" t="s">
        <v>198</v>
      </c>
      <c r="AA353" s="342" t="s">
        <v>170</v>
      </c>
      <c r="AB353" s="342">
        <v>22.5</v>
      </c>
      <c r="AC353" s="342" t="s">
        <v>218</v>
      </c>
      <c r="AD353" s="10"/>
      <c r="AE353" s="346">
        <f>IFERROR(VLOOKUP(E353,ppoz!$A$2:$B$42,2,0),0)</f>
        <v>3500</v>
      </c>
      <c r="AJ353" s="72"/>
      <c r="AK353" s="72"/>
      <c r="AL353" s="72"/>
      <c r="AM353" s="72"/>
      <c r="AN353" s="72"/>
      <c r="AO353" s="72"/>
      <c r="AP353" s="73"/>
      <c r="AQ353" s="73"/>
      <c r="AR353" s="73"/>
      <c r="AS353" s="73"/>
      <c r="AT353" s="73"/>
      <c r="AU353" s="73"/>
      <c r="AV353" s="72"/>
      <c r="AW353" s="73"/>
      <c r="AX353" s="73"/>
      <c r="AY353" s="72"/>
      <c r="AZ353" s="72"/>
      <c r="BA353" s="72"/>
      <c r="BB353" s="74"/>
      <c r="BC353" s="74"/>
      <c r="BD353" s="74"/>
      <c r="BE353" s="74"/>
      <c r="BF353" s="74"/>
      <c r="BG353" s="74"/>
      <c r="BH353" s="74"/>
      <c r="BI353" s="74"/>
    </row>
    <row r="354" spans="1:61" x14ac:dyDescent="0.35">
      <c r="A354" s="342" t="s">
        <v>2717</v>
      </c>
      <c r="B354" s="343">
        <v>9.6000000000000014</v>
      </c>
      <c r="C354" s="343">
        <v>24</v>
      </c>
      <c r="D354" s="343" t="s">
        <v>2361</v>
      </c>
      <c r="E354" s="343" t="s">
        <v>174</v>
      </c>
      <c r="F354" s="343" t="s">
        <v>171</v>
      </c>
      <c r="G354" s="343">
        <v>9</v>
      </c>
      <c r="H354" s="344">
        <v>30000</v>
      </c>
      <c r="I354" s="344">
        <v>31600</v>
      </c>
      <c r="J354" s="344">
        <v>33100</v>
      </c>
      <c r="K354" s="344">
        <v>32700</v>
      </c>
      <c r="L354" s="344">
        <v>3124.9999999999995</v>
      </c>
      <c r="M354" s="344">
        <v>3291.6666666666661</v>
      </c>
      <c r="N354" s="344">
        <v>3447.9166666666661</v>
      </c>
      <c r="O354" s="344">
        <v>3406.2499999999995</v>
      </c>
      <c r="P354" s="343" t="s">
        <v>55</v>
      </c>
      <c r="Q354" s="344">
        <v>10</v>
      </c>
      <c r="R354" s="344" t="s">
        <v>685</v>
      </c>
      <c r="S354" s="345">
        <v>0.19700000000000001</v>
      </c>
      <c r="T354" s="343" t="s">
        <v>2362</v>
      </c>
      <c r="U354" s="343">
        <v>12</v>
      </c>
      <c r="V354" s="342">
        <v>2.024</v>
      </c>
      <c r="W354" s="342">
        <v>1.002</v>
      </c>
      <c r="X354" s="342">
        <v>3.5000000000000003E-2</v>
      </c>
      <c r="Y354" s="342">
        <f t="shared" si="6"/>
        <v>2.0280480000000001</v>
      </c>
      <c r="Z354" s="342" t="s">
        <v>198</v>
      </c>
      <c r="AA354" s="342" t="s">
        <v>170</v>
      </c>
      <c r="AB354" s="342">
        <v>22.5</v>
      </c>
      <c r="AC354" s="342" t="s">
        <v>218</v>
      </c>
      <c r="AD354" s="10"/>
      <c r="AE354" s="346">
        <f>IFERROR(VLOOKUP(E354,ppoz!$A$2:$B$42,2,0),0)</f>
        <v>3500</v>
      </c>
      <c r="AJ354" s="72"/>
      <c r="AK354" s="72"/>
      <c r="AL354" s="72"/>
      <c r="AM354" s="72"/>
      <c r="AN354" s="72"/>
      <c r="AO354" s="72"/>
      <c r="AP354" s="73"/>
      <c r="AQ354" s="73"/>
      <c r="AR354" s="73"/>
      <c r="AS354" s="73"/>
      <c r="AT354" s="73"/>
      <c r="AU354" s="73"/>
      <c r="AV354" s="72"/>
      <c r="AW354" s="73"/>
      <c r="AX354" s="73"/>
      <c r="AY354" s="72"/>
      <c r="AZ354" s="72"/>
      <c r="BA354" s="72"/>
      <c r="BB354" s="74"/>
      <c r="BC354" s="74"/>
      <c r="BD354" s="74"/>
      <c r="BE354" s="74"/>
      <c r="BF354" s="74"/>
      <c r="BG354" s="74"/>
      <c r="BH354" s="74"/>
      <c r="BI354" s="74"/>
    </row>
    <row r="355" spans="1:61" x14ac:dyDescent="0.35">
      <c r="A355" s="342" t="s">
        <v>2718</v>
      </c>
      <c r="B355" s="343">
        <v>10</v>
      </c>
      <c r="C355" s="343">
        <v>25</v>
      </c>
      <c r="D355" s="343" t="s">
        <v>2361</v>
      </c>
      <c r="E355" s="343" t="s">
        <v>46</v>
      </c>
      <c r="F355" s="343" t="s">
        <v>171</v>
      </c>
      <c r="G355" s="343">
        <v>10</v>
      </c>
      <c r="H355" s="344">
        <v>30800</v>
      </c>
      <c r="I355" s="344">
        <v>32300</v>
      </c>
      <c r="J355" s="344">
        <v>33800</v>
      </c>
      <c r="K355" s="344">
        <v>34100</v>
      </c>
      <c r="L355" s="344">
        <v>3080</v>
      </c>
      <c r="M355" s="344">
        <v>3230</v>
      </c>
      <c r="N355" s="344">
        <v>3380</v>
      </c>
      <c r="O355" s="344">
        <v>3410</v>
      </c>
      <c r="P355" s="343" t="s">
        <v>55</v>
      </c>
      <c r="Q355" s="344">
        <v>10</v>
      </c>
      <c r="R355" s="344" t="s">
        <v>685</v>
      </c>
      <c r="S355" s="345">
        <v>0.19700000000000001</v>
      </c>
      <c r="T355" s="343" t="s">
        <v>2362</v>
      </c>
      <c r="U355" s="343">
        <v>12</v>
      </c>
      <c r="V355" s="342">
        <v>2.024</v>
      </c>
      <c r="W355" s="342">
        <v>1.002</v>
      </c>
      <c r="X355" s="342">
        <v>3.5000000000000003E-2</v>
      </c>
      <c r="Y355" s="342">
        <f t="shared" si="6"/>
        <v>2.0280480000000001</v>
      </c>
      <c r="Z355" s="342" t="s">
        <v>198</v>
      </c>
      <c r="AA355" s="342" t="s">
        <v>170</v>
      </c>
      <c r="AB355" s="342">
        <v>22.5</v>
      </c>
      <c r="AC355" s="342" t="s">
        <v>218</v>
      </c>
      <c r="AD355" s="10"/>
      <c r="AE355" s="346">
        <f>IFERROR(VLOOKUP(E355,ppoz!$A$2:$B$42,2,0),0)</f>
        <v>3500</v>
      </c>
      <c r="AJ355" s="72"/>
      <c r="AK355" s="72"/>
      <c r="AL355" s="72"/>
      <c r="AM355" s="72"/>
      <c r="AN355" s="72"/>
      <c r="AO355" s="72"/>
      <c r="AP355" s="73"/>
      <c r="AQ355" s="73"/>
      <c r="AR355" s="73"/>
      <c r="AS355" s="73"/>
      <c r="AT355" s="73"/>
      <c r="AU355" s="73"/>
      <c r="AV355" s="72"/>
      <c r="AW355" s="73"/>
      <c r="AX355" s="73"/>
      <c r="AY355" s="72"/>
      <c r="AZ355" s="72"/>
      <c r="BA355" s="72"/>
      <c r="BB355" s="74"/>
      <c r="BC355" s="74"/>
      <c r="BD355" s="74"/>
      <c r="BE355" s="74"/>
      <c r="BF355" s="74"/>
      <c r="BG355" s="74"/>
      <c r="BH355" s="74"/>
      <c r="BI355" s="74"/>
    </row>
    <row r="356" spans="1:61" x14ac:dyDescent="0.35">
      <c r="A356" s="342" t="s">
        <v>2719</v>
      </c>
      <c r="B356" s="343">
        <v>10.4</v>
      </c>
      <c r="C356" s="343">
        <v>26</v>
      </c>
      <c r="D356" s="343" t="s">
        <v>2361</v>
      </c>
      <c r="E356" s="343" t="s">
        <v>46</v>
      </c>
      <c r="F356" s="343" t="s">
        <v>171</v>
      </c>
      <c r="G356" s="343">
        <v>10</v>
      </c>
      <c r="H356" s="344">
        <v>31400</v>
      </c>
      <c r="I356" s="344">
        <v>32800</v>
      </c>
      <c r="J356" s="344">
        <v>34200</v>
      </c>
      <c r="K356" s="344">
        <v>34500</v>
      </c>
      <c r="L356" s="344">
        <v>3019.2307692307691</v>
      </c>
      <c r="M356" s="344">
        <v>3153.8461538461538</v>
      </c>
      <c r="N356" s="344">
        <v>3288.4615384615386</v>
      </c>
      <c r="O356" s="344">
        <v>3317.3076923076924</v>
      </c>
      <c r="P356" s="343" t="s">
        <v>55</v>
      </c>
      <c r="Q356" s="344">
        <v>10</v>
      </c>
      <c r="R356" s="344" t="s">
        <v>685</v>
      </c>
      <c r="S356" s="345">
        <v>0.19700000000000001</v>
      </c>
      <c r="T356" s="343" t="s">
        <v>2362</v>
      </c>
      <c r="U356" s="343">
        <v>12</v>
      </c>
      <c r="V356" s="342">
        <v>2.024</v>
      </c>
      <c r="W356" s="342">
        <v>1.002</v>
      </c>
      <c r="X356" s="342">
        <v>3.5000000000000003E-2</v>
      </c>
      <c r="Y356" s="342">
        <f t="shared" si="6"/>
        <v>2.0280480000000001</v>
      </c>
      <c r="Z356" s="342" t="s">
        <v>198</v>
      </c>
      <c r="AA356" s="342" t="s">
        <v>170</v>
      </c>
      <c r="AB356" s="342">
        <v>22.5</v>
      </c>
      <c r="AC356" s="342" t="s">
        <v>218</v>
      </c>
      <c r="AD356" s="10"/>
      <c r="AE356" s="346">
        <f>IFERROR(VLOOKUP(E356,ppoz!$A$2:$B$42,2,0),0)</f>
        <v>3500</v>
      </c>
      <c r="AJ356" s="72"/>
      <c r="AK356" s="72"/>
      <c r="AL356" s="72"/>
      <c r="AM356" s="72"/>
      <c r="AN356" s="72"/>
      <c r="AO356" s="72"/>
      <c r="AP356" s="73"/>
      <c r="AQ356" s="73"/>
      <c r="AR356" s="73"/>
      <c r="AS356" s="73"/>
      <c r="AT356" s="73"/>
      <c r="AU356" s="73"/>
      <c r="AV356" s="72"/>
      <c r="AW356" s="73"/>
      <c r="AX356" s="73"/>
      <c r="AY356" s="72"/>
      <c r="AZ356" s="72"/>
      <c r="BA356" s="72"/>
      <c r="BB356" s="74"/>
      <c r="BC356" s="74"/>
      <c r="BD356" s="74"/>
      <c r="BE356" s="74"/>
      <c r="BF356" s="74"/>
      <c r="BG356" s="74"/>
      <c r="BH356" s="74"/>
      <c r="BI356" s="74"/>
    </row>
    <row r="357" spans="1:61" x14ac:dyDescent="0.35">
      <c r="A357" s="342" t="s">
        <v>2720</v>
      </c>
      <c r="B357" s="343">
        <v>10.8</v>
      </c>
      <c r="C357" s="343">
        <v>27</v>
      </c>
      <c r="D357" s="343" t="s">
        <v>2361</v>
      </c>
      <c r="E357" s="343" t="s">
        <v>46</v>
      </c>
      <c r="F357" s="343" t="s">
        <v>171</v>
      </c>
      <c r="G357" s="343">
        <v>10</v>
      </c>
      <c r="H357" s="344">
        <v>32000</v>
      </c>
      <c r="I357" s="344">
        <v>33600</v>
      </c>
      <c r="J357" s="344">
        <v>34700</v>
      </c>
      <c r="K357" s="344">
        <v>35300</v>
      </c>
      <c r="L357" s="344">
        <v>2962.9629629629626</v>
      </c>
      <c r="M357" s="344">
        <v>3111.1111111111109</v>
      </c>
      <c r="N357" s="344">
        <v>3212.9629629629626</v>
      </c>
      <c r="O357" s="344">
        <v>3268.5185185185182</v>
      </c>
      <c r="P357" s="343" t="s">
        <v>55</v>
      </c>
      <c r="Q357" s="344">
        <v>10</v>
      </c>
      <c r="R357" s="344" t="s">
        <v>685</v>
      </c>
      <c r="S357" s="345">
        <v>0.19700000000000001</v>
      </c>
      <c r="T357" s="343" t="s">
        <v>2362</v>
      </c>
      <c r="U357" s="343">
        <v>12</v>
      </c>
      <c r="V357" s="342">
        <v>2.024</v>
      </c>
      <c r="W357" s="342">
        <v>1.002</v>
      </c>
      <c r="X357" s="342">
        <v>3.5000000000000003E-2</v>
      </c>
      <c r="Y357" s="342">
        <f t="shared" si="6"/>
        <v>2.0280480000000001</v>
      </c>
      <c r="Z357" s="342" t="s">
        <v>198</v>
      </c>
      <c r="AA357" s="342" t="s">
        <v>170</v>
      </c>
      <c r="AB357" s="342">
        <v>22.5</v>
      </c>
      <c r="AC357" s="342" t="s">
        <v>218</v>
      </c>
      <c r="AD357" s="10"/>
      <c r="AE357" s="346">
        <f>IFERROR(VLOOKUP(E357,ppoz!$A$2:$B$42,2,0),0)</f>
        <v>3500</v>
      </c>
      <c r="AJ357" s="72"/>
      <c r="AK357" s="72"/>
      <c r="AL357" s="72"/>
      <c r="AM357" s="72"/>
      <c r="AN357" s="72"/>
      <c r="AO357" s="72"/>
      <c r="AP357" s="73"/>
      <c r="AQ357" s="73"/>
      <c r="AR357" s="73"/>
      <c r="AS357" s="73"/>
      <c r="AT357" s="73"/>
      <c r="AU357" s="73"/>
      <c r="AV357" s="72"/>
      <c r="AW357" s="73"/>
      <c r="AX357" s="73"/>
      <c r="AY357" s="72"/>
      <c r="AZ357" s="72"/>
      <c r="BA357" s="72"/>
      <c r="BB357" s="74"/>
      <c r="BC357" s="74"/>
      <c r="BD357" s="74"/>
      <c r="BE357" s="74"/>
      <c r="BF357" s="74"/>
      <c r="BG357" s="74"/>
      <c r="BH357" s="74"/>
      <c r="BI357" s="74"/>
    </row>
    <row r="358" spans="1:61" x14ac:dyDescent="0.35">
      <c r="A358" s="342" t="s">
        <v>2721</v>
      </c>
      <c r="B358" s="343">
        <v>11.200000000000001</v>
      </c>
      <c r="C358" s="343">
        <v>28</v>
      </c>
      <c r="D358" s="343" t="s">
        <v>2361</v>
      </c>
      <c r="E358" s="343" t="s">
        <v>46</v>
      </c>
      <c r="F358" s="343" t="s">
        <v>171</v>
      </c>
      <c r="G358" s="343">
        <v>10</v>
      </c>
      <c r="H358" s="344">
        <v>32900</v>
      </c>
      <c r="I358" s="344">
        <v>34700</v>
      </c>
      <c r="J358" s="344">
        <v>36000</v>
      </c>
      <c r="K358" s="344">
        <v>36400</v>
      </c>
      <c r="L358" s="344">
        <v>2937.4999999999995</v>
      </c>
      <c r="M358" s="344">
        <v>3098.2142857142853</v>
      </c>
      <c r="N358" s="344">
        <v>3214.2857142857138</v>
      </c>
      <c r="O358" s="344">
        <v>3249.9999999999995</v>
      </c>
      <c r="P358" s="343" t="s">
        <v>55</v>
      </c>
      <c r="Q358" s="344">
        <v>10</v>
      </c>
      <c r="R358" s="344" t="s">
        <v>685</v>
      </c>
      <c r="S358" s="345">
        <v>0.19700000000000001</v>
      </c>
      <c r="T358" s="343" t="s">
        <v>2362</v>
      </c>
      <c r="U358" s="343">
        <v>12</v>
      </c>
      <c r="V358" s="342">
        <v>2.024</v>
      </c>
      <c r="W358" s="342">
        <v>1.002</v>
      </c>
      <c r="X358" s="342">
        <v>3.5000000000000003E-2</v>
      </c>
      <c r="Y358" s="342">
        <f t="shared" si="6"/>
        <v>2.0280480000000001</v>
      </c>
      <c r="Z358" s="342" t="s">
        <v>198</v>
      </c>
      <c r="AA358" s="342" t="s">
        <v>170</v>
      </c>
      <c r="AB358" s="342">
        <v>22.5</v>
      </c>
      <c r="AC358" s="342" t="s">
        <v>218</v>
      </c>
      <c r="AD358" s="10"/>
      <c r="AE358" s="346">
        <f>IFERROR(VLOOKUP(E358,ppoz!$A$2:$B$42,2,0),0)</f>
        <v>3500</v>
      </c>
      <c r="AJ358" s="72"/>
      <c r="AK358" s="72"/>
      <c r="AL358" s="72"/>
      <c r="AM358" s="72"/>
      <c r="AN358" s="72"/>
      <c r="AO358" s="72"/>
      <c r="AP358" s="73"/>
      <c r="AQ358" s="73"/>
      <c r="AR358" s="73"/>
      <c r="AS358" s="73"/>
      <c r="AT358" s="73"/>
      <c r="AU358" s="73"/>
      <c r="AV358" s="72"/>
      <c r="AW358" s="73"/>
      <c r="AX358" s="73"/>
      <c r="AY358" s="72"/>
      <c r="AZ358" s="72"/>
      <c r="BA358" s="72"/>
      <c r="BB358" s="74"/>
      <c r="BC358" s="74"/>
      <c r="BD358" s="74"/>
      <c r="BE358" s="74"/>
      <c r="BF358" s="74"/>
      <c r="BG358" s="74"/>
      <c r="BH358" s="74"/>
      <c r="BI358" s="74"/>
    </row>
    <row r="359" spans="1:61" x14ac:dyDescent="0.35">
      <c r="A359" s="342" t="s">
        <v>2722</v>
      </c>
      <c r="B359" s="343">
        <v>11.600000000000001</v>
      </c>
      <c r="C359" s="343">
        <v>29</v>
      </c>
      <c r="D359" s="343" t="s">
        <v>2361</v>
      </c>
      <c r="E359" s="343" t="s">
        <v>46</v>
      </c>
      <c r="F359" s="343" t="s">
        <v>171</v>
      </c>
      <c r="G359" s="343">
        <v>10</v>
      </c>
      <c r="H359" s="344">
        <v>33500</v>
      </c>
      <c r="I359" s="344">
        <v>35400</v>
      </c>
      <c r="J359" s="344">
        <v>37000</v>
      </c>
      <c r="K359" s="344">
        <v>37100</v>
      </c>
      <c r="L359" s="344">
        <v>2887.9310344827582</v>
      </c>
      <c r="M359" s="344">
        <v>3051.724137931034</v>
      </c>
      <c r="N359" s="344">
        <v>3189.6551724137926</v>
      </c>
      <c r="O359" s="344">
        <v>3198.2758620689651</v>
      </c>
      <c r="P359" s="343" t="s">
        <v>55</v>
      </c>
      <c r="Q359" s="344">
        <v>10</v>
      </c>
      <c r="R359" s="344" t="s">
        <v>685</v>
      </c>
      <c r="S359" s="345">
        <v>0.19700000000000001</v>
      </c>
      <c r="T359" s="343" t="s">
        <v>2362</v>
      </c>
      <c r="U359" s="343">
        <v>12</v>
      </c>
      <c r="V359" s="342">
        <v>2.024</v>
      </c>
      <c r="W359" s="342">
        <v>1.002</v>
      </c>
      <c r="X359" s="342">
        <v>3.5000000000000003E-2</v>
      </c>
      <c r="Y359" s="342">
        <f t="shared" si="6"/>
        <v>2.0280480000000001</v>
      </c>
      <c r="Z359" s="342" t="s">
        <v>198</v>
      </c>
      <c r="AA359" s="342" t="s">
        <v>170</v>
      </c>
      <c r="AB359" s="342">
        <v>22.5</v>
      </c>
      <c r="AC359" s="342" t="s">
        <v>218</v>
      </c>
      <c r="AD359" s="10"/>
      <c r="AE359" s="346">
        <f>IFERROR(VLOOKUP(E359,ppoz!$A$2:$B$42,2,0),0)</f>
        <v>3500</v>
      </c>
      <c r="AJ359" s="72"/>
      <c r="AK359" s="72"/>
      <c r="AL359" s="72"/>
      <c r="AM359" s="72"/>
      <c r="AN359" s="72"/>
      <c r="AO359" s="72"/>
      <c r="AP359" s="73"/>
      <c r="AQ359" s="73"/>
      <c r="AR359" s="73"/>
      <c r="AS359" s="73"/>
      <c r="AT359" s="73"/>
      <c r="AU359" s="73"/>
      <c r="AV359" s="72"/>
      <c r="AW359" s="73"/>
      <c r="AX359" s="73"/>
      <c r="AY359" s="72"/>
      <c r="AZ359" s="72"/>
      <c r="BA359" s="72"/>
      <c r="BB359" s="74"/>
      <c r="BC359" s="74"/>
      <c r="BD359" s="74"/>
      <c r="BE359" s="74"/>
      <c r="BF359" s="74"/>
      <c r="BG359" s="74"/>
      <c r="BH359" s="74"/>
      <c r="BI359" s="74"/>
    </row>
    <row r="360" spans="1:61" x14ac:dyDescent="0.35">
      <c r="A360" s="342" t="s">
        <v>2723</v>
      </c>
      <c r="B360" s="343">
        <v>12</v>
      </c>
      <c r="C360" s="343">
        <v>30</v>
      </c>
      <c r="D360" s="343" t="s">
        <v>2361</v>
      </c>
      <c r="E360" s="343" t="s">
        <v>175</v>
      </c>
      <c r="F360" s="343" t="s">
        <v>171</v>
      </c>
      <c r="G360" s="343">
        <v>12</v>
      </c>
      <c r="H360" s="344">
        <v>35600</v>
      </c>
      <c r="I360" s="344">
        <v>37400</v>
      </c>
      <c r="J360" s="344">
        <v>39200</v>
      </c>
      <c r="K360" s="344">
        <v>39100</v>
      </c>
      <c r="L360" s="344">
        <v>2966.6666666666665</v>
      </c>
      <c r="M360" s="344">
        <v>3116.6666666666665</v>
      </c>
      <c r="N360" s="344">
        <v>3266.6666666666665</v>
      </c>
      <c r="O360" s="344">
        <v>3258.3333333333335</v>
      </c>
      <c r="P360" s="343" t="s">
        <v>55</v>
      </c>
      <c r="Q360" s="344">
        <v>10</v>
      </c>
      <c r="R360" s="344" t="s">
        <v>685</v>
      </c>
      <c r="S360" s="345">
        <v>0.19700000000000001</v>
      </c>
      <c r="T360" s="343" t="s">
        <v>2362</v>
      </c>
      <c r="U360" s="343">
        <v>12</v>
      </c>
      <c r="V360" s="342">
        <v>2.024</v>
      </c>
      <c r="W360" s="342">
        <v>1.002</v>
      </c>
      <c r="X360" s="342">
        <v>3.5000000000000003E-2</v>
      </c>
      <c r="Y360" s="342">
        <f t="shared" si="6"/>
        <v>2.0280480000000001</v>
      </c>
      <c r="Z360" s="342" t="s">
        <v>198</v>
      </c>
      <c r="AA360" s="342" t="s">
        <v>170</v>
      </c>
      <c r="AB360" s="342">
        <v>22.5</v>
      </c>
      <c r="AC360" s="342" t="s">
        <v>218</v>
      </c>
      <c r="AD360" s="10"/>
      <c r="AE360" s="346">
        <f>IFERROR(VLOOKUP(E360,ppoz!$A$2:$B$42,2,0),0)</f>
        <v>3500</v>
      </c>
      <c r="AJ360" s="72"/>
      <c r="AK360" s="72"/>
      <c r="AL360" s="72"/>
      <c r="AM360" s="72"/>
      <c r="AN360" s="72"/>
      <c r="AO360" s="72"/>
      <c r="AP360" s="73"/>
      <c r="AQ360" s="73"/>
      <c r="AR360" s="73"/>
      <c r="AS360" s="73"/>
      <c r="AT360" s="73"/>
      <c r="AU360" s="73"/>
      <c r="AV360" s="72"/>
      <c r="AW360" s="73"/>
      <c r="AX360" s="73"/>
      <c r="AY360" s="72"/>
      <c r="AZ360" s="72"/>
      <c r="BA360" s="72"/>
      <c r="BB360" s="74"/>
      <c r="BC360" s="74"/>
      <c r="BD360" s="74"/>
      <c r="BE360" s="74"/>
      <c r="BF360" s="74"/>
      <c r="BG360" s="74"/>
      <c r="BH360" s="74"/>
      <c r="BI360" s="74"/>
    </row>
    <row r="361" spans="1:61" x14ac:dyDescent="0.35">
      <c r="A361" s="342" t="s">
        <v>2724</v>
      </c>
      <c r="B361" s="343">
        <v>12.4</v>
      </c>
      <c r="C361" s="343">
        <v>31</v>
      </c>
      <c r="D361" s="343" t="s">
        <v>2361</v>
      </c>
      <c r="E361" s="343" t="s">
        <v>175</v>
      </c>
      <c r="F361" s="343" t="s">
        <v>171</v>
      </c>
      <c r="G361" s="343">
        <v>12</v>
      </c>
      <c r="H361" s="344">
        <v>36600</v>
      </c>
      <c r="I361" s="344">
        <v>38600</v>
      </c>
      <c r="J361" s="344">
        <v>40200</v>
      </c>
      <c r="K361" s="344">
        <v>40300</v>
      </c>
      <c r="L361" s="344">
        <v>2951.6129032258063</v>
      </c>
      <c r="M361" s="344">
        <v>3112.9032258064517</v>
      </c>
      <c r="N361" s="344">
        <v>3241.9354838709678</v>
      </c>
      <c r="O361" s="344">
        <v>3250</v>
      </c>
      <c r="P361" s="343" t="s">
        <v>55</v>
      </c>
      <c r="Q361" s="344">
        <v>10</v>
      </c>
      <c r="R361" s="344" t="s">
        <v>685</v>
      </c>
      <c r="S361" s="345">
        <v>0.19700000000000001</v>
      </c>
      <c r="T361" s="343" t="s">
        <v>2362</v>
      </c>
      <c r="U361" s="343">
        <v>12</v>
      </c>
      <c r="V361" s="342">
        <v>2.024</v>
      </c>
      <c r="W361" s="342">
        <v>1.002</v>
      </c>
      <c r="X361" s="342">
        <v>3.5000000000000003E-2</v>
      </c>
      <c r="Y361" s="342">
        <f t="shared" si="6"/>
        <v>2.0280480000000001</v>
      </c>
      <c r="Z361" s="342" t="s">
        <v>198</v>
      </c>
      <c r="AA361" s="342" t="s">
        <v>170</v>
      </c>
      <c r="AB361" s="342">
        <v>22.5</v>
      </c>
      <c r="AC361" s="342" t="s">
        <v>218</v>
      </c>
      <c r="AD361" s="10"/>
      <c r="AE361" s="346">
        <f>IFERROR(VLOOKUP(E361,ppoz!$A$2:$B$42,2,0),0)</f>
        <v>3500</v>
      </c>
      <c r="AJ361" s="72"/>
      <c r="AK361" s="72"/>
      <c r="AL361" s="72"/>
      <c r="AM361" s="72"/>
      <c r="AN361" s="72"/>
      <c r="AO361" s="72"/>
      <c r="AP361" s="73"/>
      <c r="AQ361" s="73"/>
      <c r="AR361" s="73"/>
      <c r="AS361" s="73"/>
      <c r="AT361" s="73"/>
      <c r="AU361" s="73"/>
      <c r="AV361" s="72"/>
      <c r="AW361" s="73"/>
      <c r="AX361" s="73"/>
      <c r="AY361" s="72"/>
      <c r="AZ361" s="72"/>
      <c r="BA361" s="72"/>
      <c r="BB361" s="74"/>
      <c r="BC361" s="74"/>
      <c r="BD361" s="74"/>
      <c r="BE361" s="74"/>
      <c r="BF361" s="74"/>
      <c r="BG361" s="74"/>
      <c r="BH361" s="74"/>
      <c r="BI361" s="74"/>
    </row>
    <row r="362" spans="1:61" x14ac:dyDescent="0.35">
      <c r="A362" s="342" t="s">
        <v>2725</v>
      </c>
      <c r="B362" s="343">
        <v>12.8</v>
      </c>
      <c r="C362" s="343">
        <v>32</v>
      </c>
      <c r="D362" s="343" t="s">
        <v>2361</v>
      </c>
      <c r="E362" s="343" t="s">
        <v>175</v>
      </c>
      <c r="F362" s="343" t="s">
        <v>171</v>
      </c>
      <c r="G362" s="343">
        <v>12</v>
      </c>
      <c r="H362" s="344">
        <v>37100</v>
      </c>
      <c r="I362" s="344">
        <v>39200</v>
      </c>
      <c r="J362" s="344">
        <v>40700</v>
      </c>
      <c r="K362" s="344">
        <v>40900</v>
      </c>
      <c r="L362" s="344">
        <v>2898.4375</v>
      </c>
      <c r="M362" s="344">
        <v>3062.5</v>
      </c>
      <c r="N362" s="344">
        <v>3179.6875</v>
      </c>
      <c r="O362" s="344">
        <v>3195.3125</v>
      </c>
      <c r="P362" s="343" t="s">
        <v>55</v>
      </c>
      <c r="Q362" s="344">
        <v>10</v>
      </c>
      <c r="R362" s="344" t="s">
        <v>685</v>
      </c>
      <c r="S362" s="345">
        <v>0.19700000000000001</v>
      </c>
      <c r="T362" s="343" t="s">
        <v>2362</v>
      </c>
      <c r="U362" s="343">
        <v>12</v>
      </c>
      <c r="V362" s="342">
        <v>2.024</v>
      </c>
      <c r="W362" s="342">
        <v>1.002</v>
      </c>
      <c r="X362" s="342">
        <v>3.5000000000000003E-2</v>
      </c>
      <c r="Y362" s="342">
        <f t="shared" si="6"/>
        <v>2.0280480000000001</v>
      </c>
      <c r="Z362" s="342" t="s">
        <v>198</v>
      </c>
      <c r="AA362" s="342" t="s">
        <v>170</v>
      </c>
      <c r="AB362" s="342">
        <v>22.5</v>
      </c>
      <c r="AC362" s="342" t="s">
        <v>218</v>
      </c>
      <c r="AD362" s="10"/>
      <c r="AE362" s="346">
        <f>IFERROR(VLOOKUP(E362,ppoz!$A$2:$B$42,2,0),0)</f>
        <v>3500</v>
      </c>
      <c r="AJ362" s="72"/>
      <c r="AK362" s="72"/>
      <c r="AL362" s="72"/>
      <c r="AM362" s="72"/>
      <c r="AN362" s="72"/>
      <c r="AO362" s="72"/>
      <c r="AP362" s="73"/>
      <c r="AQ362" s="73"/>
      <c r="AR362" s="73"/>
      <c r="AS362" s="73"/>
      <c r="AT362" s="73"/>
      <c r="AU362" s="73"/>
      <c r="AV362" s="72"/>
      <c r="AW362" s="73"/>
      <c r="AX362" s="73"/>
      <c r="AY362" s="72"/>
      <c r="AZ362" s="72"/>
      <c r="BA362" s="72"/>
      <c r="BB362" s="74"/>
      <c r="BC362" s="74"/>
      <c r="BD362" s="74"/>
      <c r="BE362" s="74"/>
      <c r="BF362" s="74"/>
      <c r="BG362" s="74"/>
      <c r="BH362" s="74"/>
      <c r="BI362" s="74"/>
    </row>
    <row r="363" spans="1:61" x14ac:dyDescent="0.35">
      <c r="A363" s="342" t="s">
        <v>2726</v>
      </c>
      <c r="B363" s="343">
        <v>13.200000000000001</v>
      </c>
      <c r="C363" s="343">
        <v>33</v>
      </c>
      <c r="D363" s="343" t="s">
        <v>2361</v>
      </c>
      <c r="E363" s="343" t="s">
        <v>175</v>
      </c>
      <c r="F363" s="343" t="s">
        <v>171</v>
      </c>
      <c r="G363" s="343">
        <v>12</v>
      </c>
      <c r="H363" s="344">
        <v>38200</v>
      </c>
      <c r="I363" s="344">
        <v>40200</v>
      </c>
      <c r="J363" s="344">
        <v>41700</v>
      </c>
      <c r="K363" s="344">
        <v>41900</v>
      </c>
      <c r="L363" s="344">
        <v>2893.9393939393935</v>
      </c>
      <c r="M363" s="344">
        <v>3045.454545454545</v>
      </c>
      <c r="N363" s="344">
        <v>3159.090909090909</v>
      </c>
      <c r="O363" s="344">
        <v>3174.242424242424</v>
      </c>
      <c r="P363" s="343" t="s">
        <v>55</v>
      </c>
      <c r="Q363" s="344">
        <v>10</v>
      </c>
      <c r="R363" s="344" t="s">
        <v>685</v>
      </c>
      <c r="S363" s="345">
        <v>0.19700000000000001</v>
      </c>
      <c r="T363" s="343" t="s">
        <v>2362</v>
      </c>
      <c r="U363" s="343">
        <v>12</v>
      </c>
      <c r="V363" s="342">
        <v>2.024</v>
      </c>
      <c r="W363" s="342">
        <v>1.002</v>
      </c>
      <c r="X363" s="342">
        <v>3.5000000000000003E-2</v>
      </c>
      <c r="Y363" s="342">
        <f t="shared" si="6"/>
        <v>2.0280480000000001</v>
      </c>
      <c r="Z363" s="342" t="s">
        <v>198</v>
      </c>
      <c r="AA363" s="342" t="s">
        <v>170</v>
      </c>
      <c r="AB363" s="342">
        <v>22.5</v>
      </c>
      <c r="AC363" s="342" t="s">
        <v>218</v>
      </c>
      <c r="AD363" s="10"/>
      <c r="AE363" s="346">
        <f>IFERROR(VLOOKUP(E363,ppoz!$A$2:$B$42,2,0),0)</f>
        <v>3500</v>
      </c>
      <c r="AJ363" s="72"/>
      <c r="AK363" s="72"/>
      <c r="AL363" s="72"/>
      <c r="AM363" s="72"/>
      <c r="AN363" s="72"/>
      <c r="AO363" s="72"/>
      <c r="AP363" s="73"/>
      <c r="AQ363" s="73"/>
      <c r="AR363" s="73"/>
      <c r="AS363" s="73"/>
      <c r="AT363" s="73"/>
      <c r="AU363" s="73"/>
      <c r="AV363" s="72"/>
      <c r="AW363" s="73"/>
      <c r="AX363" s="73"/>
      <c r="AY363" s="72"/>
      <c r="AZ363" s="72"/>
      <c r="BA363" s="72"/>
      <c r="BB363" s="74"/>
      <c r="BC363" s="74"/>
      <c r="BD363" s="74"/>
      <c r="BE363" s="74"/>
      <c r="BF363" s="74"/>
      <c r="BG363" s="74"/>
      <c r="BH363" s="74"/>
      <c r="BI363" s="74"/>
    </row>
    <row r="364" spans="1:61" x14ac:dyDescent="0.35">
      <c r="A364" s="342" t="s">
        <v>2727</v>
      </c>
      <c r="B364" s="343">
        <v>13.600000000000001</v>
      </c>
      <c r="C364" s="343">
        <v>34</v>
      </c>
      <c r="D364" s="343" t="s">
        <v>2361</v>
      </c>
      <c r="E364" s="343" t="s">
        <v>175</v>
      </c>
      <c r="F364" s="343" t="s">
        <v>171</v>
      </c>
      <c r="G364" s="343">
        <v>12</v>
      </c>
      <c r="H364" s="344">
        <v>38800</v>
      </c>
      <c r="I364" s="344">
        <v>40900</v>
      </c>
      <c r="J364" s="344">
        <v>42300</v>
      </c>
      <c r="K364" s="344">
        <v>42700</v>
      </c>
      <c r="L364" s="344">
        <v>2852.9411764705878</v>
      </c>
      <c r="M364" s="344">
        <v>3007.3529411764703</v>
      </c>
      <c r="N364" s="344">
        <v>3110.2941176470586</v>
      </c>
      <c r="O364" s="344">
        <v>3139.705882352941</v>
      </c>
      <c r="P364" s="343" t="s">
        <v>55</v>
      </c>
      <c r="Q364" s="344">
        <v>10</v>
      </c>
      <c r="R364" s="344" t="s">
        <v>685</v>
      </c>
      <c r="S364" s="345">
        <v>0.19700000000000001</v>
      </c>
      <c r="T364" s="343" t="s">
        <v>2362</v>
      </c>
      <c r="U364" s="343">
        <v>12</v>
      </c>
      <c r="V364" s="342">
        <v>2.024</v>
      </c>
      <c r="W364" s="342">
        <v>1.002</v>
      </c>
      <c r="X364" s="342">
        <v>3.5000000000000003E-2</v>
      </c>
      <c r="Y364" s="342">
        <f t="shared" si="6"/>
        <v>2.0280480000000001</v>
      </c>
      <c r="Z364" s="342" t="s">
        <v>198</v>
      </c>
      <c r="AA364" s="342" t="s">
        <v>170</v>
      </c>
      <c r="AB364" s="342">
        <v>22.5</v>
      </c>
      <c r="AC364" s="342" t="s">
        <v>218</v>
      </c>
      <c r="AD364" s="10"/>
      <c r="AE364" s="346">
        <f>IFERROR(VLOOKUP(E364,ppoz!$A$2:$B$42,2,0),0)</f>
        <v>3500</v>
      </c>
      <c r="AJ364" s="72"/>
      <c r="AK364" s="72"/>
      <c r="AL364" s="72"/>
      <c r="AM364" s="72"/>
      <c r="AN364" s="72"/>
      <c r="AO364" s="72"/>
      <c r="AP364" s="73"/>
      <c r="AQ364" s="73"/>
      <c r="AR364" s="73"/>
      <c r="AS364" s="73"/>
      <c r="AT364" s="73"/>
      <c r="AU364" s="73"/>
      <c r="AV364" s="72"/>
      <c r="AW364" s="73"/>
      <c r="AX364" s="73"/>
      <c r="AY364" s="72"/>
      <c r="AZ364" s="72"/>
      <c r="BA364" s="72"/>
      <c r="BB364" s="74"/>
      <c r="BC364" s="74"/>
      <c r="BD364" s="74"/>
      <c r="BE364" s="74"/>
      <c r="BF364" s="74"/>
      <c r="BG364" s="74"/>
      <c r="BH364" s="74"/>
      <c r="BI364" s="74"/>
    </row>
    <row r="365" spans="1:61" x14ac:dyDescent="0.35">
      <c r="A365" s="342" t="s">
        <v>2728</v>
      </c>
      <c r="B365" s="343">
        <v>14</v>
      </c>
      <c r="C365" s="343">
        <v>35</v>
      </c>
      <c r="D365" s="343" t="s">
        <v>2361</v>
      </c>
      <c r="E365" s="343" t="s">
        <v>175</v>
      </c>
      <c r="F365" s="343" t="s">
        <v>171</v>
      </c>
      <c r="G365" s="343">
        <v>12</v>
      </c>
      <c r="H365" s="344">
        <v>39500</v>
      </c>
      <c r="I365" s="344">
        <v>41700</v>
      </c>
      <c r="J365" s="344">
        <v>43000</v>
      </c>
      <c r="K365" s="344">
        <v>44000</v>
      </c>
      <c r="L365" s="344">
        <v>2821.4285714285716</v>
      </c>
      <c r="M365" s="344">
        <v>2978.5714285714284</v>
      </c>
      <c r="N365" s="344">
        <v>3071.4285714285716</v>
      </c>
      <c r="O365" s="344">
        <v>3142.8571428571427</v>
      </c>
      <c r="P365" s="343" t="s">
        <v>55</v>
      </c>
      <c r="Q365" s="344">
        <v>10</v>
      </c>
      <c r="R365" s="344" t="s">
        <v>685</v>
      </c>
      <c r="S365" s="345">
        <v>0.19700000000000001</v>
      </c>
      <c r="T365" s="343" t="s">
        <v>2362</v>
      </c>
      <c r="U365" s="343">
        <v>12</v>
      </c>
      <c r="V365" s="342">
        <v>2.024</v>
      </c>
      <c r="W365" s="342">
        <v>1.002</v>
      </c>
      <c r="X365" s="342">
        <v>3.5000000000000003E-2</v>
      </c>
      <c r="Y365" s="342">
        <f t="shared" si="6"/>
        <v>2.0280480000000001</v>
      </c>
      <c r="Z365" s="342" t="s">
        <v>198</v>
      </c>
      <c r="AA365" s="342" t="s">
        <v>170</v>
      </c>
      <c r="AB365" s="342">
        <v>22.5</v>
      </c>
      <c r="AC365" s="342" t="s">
        <v>218</v>
      </c>
      <c r="AD365" s="10"/>
      <c r="AE365" s="346">
        <f>IFERROR(VLOOKUP(E365,ppoz!$A$2:$B$42,2,0),0)</f>
        <v>3500</v>
      </c>
      <c r="AJ365" s="72"/>
      <c r="AK365" s="72"/>
      <c r="AL365" s="72"/>
      <c r="AM365" s="72"/>
      <c r="AN365" s="72"/>
      <c r="AO365" s="72"/>
      <c r="AP365" s="73"/>
      <c r="AQ365" s="73"/>
      <c r="AR365" s="73"/>
      <c r="AS365" s="73"/>
      <c r="AT365" s="73"/>
      <c r="AU365" s="73"/>
      <c r="AV365" s="72"/>
      <c r="AW365" s="73"/>
      <c r="AX365" s="73"/>
      <c r="AY365" s="72"/>
      <c r="AZ365" s="72"/>
      <c r="BA365" s="72"/>
      <c r="BB365" s="74"/>
      <c r="BC365" s="74"/>
      <c r="BD365" s="74"/>
      <c r="BE365" s="74"/>
      <c r="BF365" s="74"/>
      <c r="BG365" s="74"/>
      <c r="BH365" s="74"/>
      <c r="BI365" s="74"/>
    </row>
    <row r="366" spans="1:61" x14ac:dyDescent="0.35">
      <c r="A366" s="342" t="s">
        <v>2729</v>
      </c>
      <c r="B366" s="343">
        <v>14.4</v>
      </c>
      <c r="C366" s="343">
        <v>36</v>
      </c>
      <c r="D366" s="343" t="s">
        <v>2361</v>
      </c>
      <c r="E366" s="343" t="s">
        <v>175</v>
      </c>
      <c r="F366" s="343" t="s">
        <v>171</v>
      </c>
      <c r="G366" s="343">
        <v>12</v>
      </c>
      <c r="H366" s="344">
        <v>40600</v>
      </c>
      <c r="I366" s="344">
        <v>42900</v>
      </c>
      <c r="J366" s="344">
        <v>44000</v>
      </c>
      <c r="K366" s="344">
        <v>45200</v>
      </c>
      <c r="L366" s="344">
        <v>2819.4444444444443</v>
      </c>
      <c r="M366" s="344">
        <v>2979.1666666666665</v>
      </c>
      <c r="N366" s="344">
        <v>3055.5555555555557</v>
      </c>
      <c r="O366" s="344">
        <v>3138.8888888888887</v>
      </c>
      <c r="P366" s="343" t="s">
        <v>55</v>
      </c>
      <c r="Q366" s="344">
        <v>10</v>
      </c>
      <c r="R366" s="344" t="s">
        <v>685</v>
      </c>
      <c r="S366" s="345">
        <v>0.19700000000000001</v>
      </c>
      <c r="T366" s="343" t="s">
        <v>2362</v>
      </c>
      <c r="U366" s="343">
        <v>12</v>
      </c>
      <c r="V366" s="342">
        <v>2.024</v>
      </c>
      <c r="W366" s="342">
        <v>1.002</v>
      </c>
      <c r="X366" s="342">
        <v>3.5000000000000003E-2</v>
      </c>
      <c r="Y366" s="342">
        <f t="shared" si="6"/>
        <v>2.0280480000000001</v>
      </c>
      <c r="Z366" s="342" t="s">
        <v>198</v>
      </c>
      <c r="AA366" s="342" t="s">
        <v>170</v>
      </c>
      <c r="AB366" s="342">
        <v>22.5</v>
      </c>
      <c r="AC366" s="342" t="s">
        <v>218</v>
      </c>
      <c r="AD366" s="10"/>
      <c r="AE366" s="346">
        <f>IFERROR(VLOOKUP(E366,ppoz!$A$2:$B$42,2,0),0)</f>
        <v>3500</v>
      </c>
      <c r="AJ366" s="72"/>
      <c r="AK366" s="72"/>
      <c r="AL366" s="72"/>
      <c r="AM366" s="72"/>
      <c r="AN366" s="72"/>
      <c r="AO366" s="72"/>
      <c r="AP366" s="73"/>
      <c r="AQ366" s="73"/>
      <c r="AR366" s="73"/>
      <c r="AS366" s="73"/>
      <c r="AT366" s="73"/>
      <c r="AU366" s="73"/>
      <c r="AV366" s="72"/>
      <c r="AW366" s="73"/>
      <c r="AX366" s="73"/>
      <c r="AY366" s="72"/>
      <c r="AZ366" s="72"/>
      <c r="BA366" s="72"/>
      <c r="BB366" s="74"/>
      <c r="BC366" s="74"/>
      <c r="BD366" s="74"/>
      <c r="BE366" s="74"/>
      <c r="BF366" s="74"/>
      <c r="BG366" s="74"/>
      <c r="BH366" s="74"/>
      <c r="BI366" s="74"/>
    </row>
    <row r="367" spans="1:61" x14ac:dyDescent="0.35">
      <c r="A367" s="342" t="s">
        <v>2730</v>
      </c>
      <c r="B367" s="343">
        <v>15.200000000000001</v>
      </c>
      <c r="C367" s="343">
        <v>38</v>
      </c>
      <c r="D367" s="343" t="s">
        <v>2361</v>
      </c>
      <c r="E367" s="343" t="s">
        <v>47</v>
      </c>
      <c r="F367" s="343" t="s">
        <v>171</v>
      </c>
      <c r="G367" s="343">
        <v>15</v>
      </c>
      <c r="H367" s="344">
        <v>43200</v>
      </c>
      <c r="I367" s="344">
        <v>45600</v>
      </c>
      <c r="J367" s="344">
        <v>47300</v>
      </c>
      <c r="K367" s="344">
        <v>47900</v>
      </c>
      <c r="L367" s="344">
        <v>2842.1052631578946</v>
      </c>
      <c r="M367" s="344">
        <v>3000</v>
      </c>
      <c r="N367" s="344">
        <v>3111.8421052631575</v>
      </c>
      <c r="O367" s="344">
        <v>3151.3157894736842</v>
      </c>
      <c r="P367" s="343" t="s">
        <v>55</v>
      </c>
      <c r="Q367" s="344">
        <v>10</v>
      </c>
      <c r="R367" s="344" t="s">
        <v>685</v>
      </c>
      <c r="S367" s="345">
        <v>0.19700000000000001</v>
      </c>
      <c r="T367" s="343" t="s">
        <v>2362</v>
      </c>
      <c r="U367" s="343">
        <v>12</v>
      </c>
      <c r="V367" s="342">
        <v>2.024</v>
      </c>
      <c r="W367" s="342">
        <v>1.002</v>
      </c>
      <c r="X367" s="342">
        <v>3.5000000000000003E-2</v>
      </c>
      <c r="Y367" s="342">
        <f t="shared" si="6"/>
        <v>2.0280480000000001</v>
      </c>
      <c r="Z367" s="342" t="s">
        <v>198</v>
      </c>
      <c r="AA367" s="342" t="s">
        <v>170</v>
      </c>
      <c r="AB367" s="342">
        <v>22.5</v>
      </c>
      <c r="AC367" s="342" t="s">
        <v>218</v>
      </c>
      <c r="AD367" s="10"/>
      <c r="AE367" s="346">
        <f>IFERROR(VLOOKUP(E367,ppoz!$A$2:$B$42,2,0),0)</f>
        <v>3500</v>
      </c>
      <c r="AJ367" s="72"/>
      <c r="AK367" s="72"/>
      <c r="AL367" s="72"/>
      <c r="AM367" s="72"/>
      <c r="AN367" s="72"/>
      <c r="AO367" s="72"/>
      <c r="AP367" s="73"/>
      <c r="AQ367" s="73"/>
      <c r="AR367" s="73"/>
      <c r="AS367" s="73"/>
      <c r="AT367" s="73"/>
      <c r="AU367" s="73"/>
      <c r="AV367" s="72"/>
      <c r="AW367" s="73"/>
      <c r="AX367" s="73"/>
      <c r="AY367" s="72"/>
      <c r="AZ367" s="72"/>
      <c r="BA367" s="72"/>
      <c r="BB367" s="74"/>
      <c r="BC367" s="74"/>
      <c r="BD367" s="74"/>
      <c r="BE367" s="74"/>
      <c r="BF367" s="74"/>
      <c r="BG367" s="74"/>
      <c r="BH367" s="74"/>
      <c r="BI367" s="74"/>
    </row>
    <row r="368" spans="1:61" x14ac:dyDescent="0.35">
      <c r="A368" s="342" t="s">
        <v>2731</v>
      </c>
      <c r="B368" s="343">
        <v>15.600000000000001</v>
      </c>
      <c r="C368" s="343">
        <v>39</v>
      </c>
      <c r="D368" s="343" t="s">
        <v>2361</v>
      </c>
      <c r="E368" s="343" t="s">
        <v>47</v>
      </c>
      <c r="F368" s="343" t="s">
        <v>171</v>
      </c>
      <c r="G368" s="343">
        <v>15</v>
      </c>
      <c r="H368" s="344">
        <v>44000</v>
      </c>
      <c r="I368" s="344">
        <v>46500</v>
      </c>
      <c r="J368" s="344">
        <v>47800</v>
      </c>
      <c r="K368" s="344">
        <v>48800</v>
      </c>
      <c r="L368" s="344">
        <v>2820.5128205128203</v>
      </c>
      <c r="M368" s="344">
        <v>2980.7692307692305</v>
      </c>
      <c r="N368" s="344">
        <v>3064.102564102564</v>
      </c>
      <c r="O368" s="344">
        <v>3128.2051282051279</v>
      </c>
      <c r="P368" s="343" t="s">
        <v>55</v>
      </c>
      <c r="Q368" s="344">
        <v>10</v>
      </c>
      <c r="R368" s="344" t="s">
        <v>685</v>
      </c>
      <c r="S368" s="345">
        <v>0.19700000000000001</v>
      </c>
      <c r="T368" s="343" t="s">
        <v>2362</v>
      </c>
      <c r="U368" s="343">
        <v>12</v>
      </c>
      <c r="V368" s="342">
        <v>2.024</v>
      </c>
      <c r="W368" s="342">
        <v>1.002</v>
      </c>
      <c r="X368" s="342">
        <v>3.5000000000000003E-2</v>
      </c>
      <c r="Y368" s="342">
        <f t="shared" si="6"/>
        <v>2.0280480000000001</v>
      </c>
      <c r="Z368" s="342" t="s">
        <v>198</v>
      </c>
      <c r="AA368" s="342" t="s">
        <v>170</v>
      </c>
      <c r="AB368" s="342">
        <v>22.5</v>
      </c>
      <c r="AC368" s="342" t="s">
        <v>218</v>
      </c>
      <c r="AD368" s="10"/>
      <c r="AE368" s="346">
        <f>IFERROR(VLOOKUP(E368,ppoz!$A$2:$B$42,2,0),0)</f>
        <v>3500</v>
      </c>
      <c r="AJ368" s="72"/>
      <c r="AK368" s="72"/>
      <c r="AL368" s="72"/>
      <c r="AM368" s="72"/>
      <c r="AN368" s="72"/>
      <c r="AO368" s="72"/>
      <c r="AP368" s="73"/>
      <c r="AQ368" s="73"/>
      <c r="AR368" s="73"/>
      <c r="AS368" s="73"/>
      <c r="AT368" s="73"/>
      <c r="AU368" s="73"/>
      <c r="AV368" s="72"/>
      <c r="AW368" s="73"/>
      <c r="AX368" s="73"/>
      <c r="AY368" s="72"/>
      <c r="AZ368" s="72"/>
      <c r="BA368" s="72"/>
      <c r="BB368" s="74"/>
      <c r="BC368" s="74"/>
      <c r="BD368" s="74"/>
      <c r="BE368" s="74"/>
      <c r="BF368" s="74"/>
      <c r="BG368" s="74"/>
      <c r="BH368" s="74"/>
      <c r="BI368" s="74"/>
    </row>
    <row r="369" spans="1:61" x14ac:dyDescent="0.35">
      <c r="A369" s="342" t="s">
        <v>2732</v>
      </c>
      <c r="B369" s="343">
        <v>16</v>
      </c>
      <c r="C369" s="343">
        <v>40</v>
      </c>
      <c r="D369" s="343" t="s">
        <v>2361</v>
      </c>
      <c r="E369" s="343" t="s">
        <v>47</v>
      </c>
      <c r="F369" s="343" t="s">
        <v>171</v>
      </c>
      <c r="G369" s="343">
        <v>15</v>
      </c>
      <c r="H369" s="344">
        <v>44500</v>
      </c>
      <c r="I369" s="344">
        <v>47000</v>
      </c>
      <c r="J369" s="344">
        <v>48400</v>
      </c>
      <c r="K369" s="344">
        <v>49300</v>
      </c>
      <c r="L369" s="344">
        <v>2781.25</v>
      </c>
      <c r="M369" s="344">
        <v>2937.5</v>
      </c>
      <c r="N369" s="344">
        <v>3025</v>
      </c>
      <c r="O369" s="344">
        <v>3081.25</v>
      </c>
      <c r="P369" s="343" t="s">
        <v>55</v>
      </c>
      <c r="Q369" s="344">
        <v>10</v>
      </c>
      <c r="R369" s="344" t="s">
        <v>685</v>
      </c>
      <c r="S369" s="345">
        <v>0.19700000000000001</v>
      </c>
      <c r="T369" s="343" t="s">
        <v>2362</v>
      </c>
      <c r="U369" s="343">
        <v>12</v>
      </c>
      <c r="V369" s="342">
        <v>2.024</v>
      </c>
      <c r="W369" s="342">
        <v>1.002</v>
      </c>
      <c r="X369" s="342">
        <v>3.5000000000000003E-2</v>
      </c>
      <c r="Y369" s="342">
        <f t="shared" si="6"/>
        <v>2.0280480000000001</v>
      </c>
      <c r="Z369" s="342" t="s">
        <v>198</v>
      </c>
      <c r="AA369" s="342" t="s">
        <v>170</v>
      </c>
      <c r="AB369" s="342">
        <v>22.5</v>
      </c>
      <c r="AC369" s="342" t="s">
        <v>218</v>
      </c>
      <c r="AD369" s="10"/>
      <c r="AE369" s="346">
        <f>IFERROR(VLOOKUP(E369,ppoz!$A$2:$B$42,2,0),0)</f>
        <v>3500</v>
      </c>
      <c r="AJ369" s="72"/>
      <c r="AK369" s="72"/>
      <c r="AL369" s="72"/>
      <c r="AM369" s="72"/>
      <c r="AN369" s="72"/>
      <c r="AO369" s="72"/>
      <c r="AP369" s="73"/>
      <c r="AQ369" s="73"/>
      <c r="AR369" s="73"/>
      <c r="AS369" s="73"/>
      <c r="AT369" s="73"/>
      <c r="AU369" s="73"/>
      <c r="AV369" s="72"/>
      <c r="AW369" s="73"/>
      <c r="AX369" s="73"/>
      <c r="AY369" s="72"/>
      <c r="AZ369" s="72"/>
      <c r="BA369" s="72"/>
      <c r="BB369" s="74"/>
      <c r="BC369" s="74"/>
      <c r="BD369" s="74"/>
      <c r="BE369" s="74"/>
      <c r="BF369" s="74"/>
      <c r="BG369" s="74"/>
      <c r="BH369" s="74"/>
      <c r="BI369" s="74"/>
    </row>
    <row r="370" spans="1:61" x14ac:dyDescent="0.35">
      <c r="A370" s="342" t="s">
        <v>2733</v>
      </c>
      <c r="B370" s="343">
        <v>16.400000000000002</v>
      </c>
      <c r="C370" s="343">
        <v>41</v>
      </c>
      <c r="D370" s="343" t="s">
        <v>2361</v>
      </c>
      <c r="E370" s="343" t="s">
        <v>47</v>
      </c>
      <c r="F370" s="343" t="s">
        <v>171</v>
      </c>
      <c r="G370" s="343">
        <v>15</v>
      </c>
      <c r="H370" s="344">
        <v>45500</v>
      </c>
      <c r="I370" s="344">
        <v>48000</v>
      </c>
      <c r="J370" s="344">
        <v>49400</v>
      </c>
      <c r="K370" s="344">
        <v>50300</v>
      </c>
      <c r="L370" s="344">
        <v>2774.3902439024387</v>
      </c>
      <c r="M370" s="344">
        <v>2926.8292682926826</v>
      </c>
      <c r="N370" s="344">
        <v>3012.1951219512193</v>
      </c>
      <c r="O370" s="344">
        <v>3067.0731707317068</v>
      </c>
      <c r="P370" s="343" t="s">
        <v>55</v>
      </c>
      <c r="Q370" s="344">
        <v>10</v>
      </c>
      <c r="R370" s="344" t="s">
        <v>685</v>
      </c>
      <c r="S370" s="345">
        <v>0.19700000000000001</v>
      </c>
      <c r="T370" s="343" t="s">
        <v>2362</v>
      </c>
      <c r="U370" s="343">
        <v>12</v>
      </c>
      <c r="V370" s="342">
        <v>2.024</v>
      </c>
      <c r="W370" s="342">
        <v>1.002</v>
      </c>
      <c r="X370" s="342">
        <v>3.5000000000000003E-2</v>
      </c>
      <c r="Y370" s="342">
        <f t="shared" si="6"/>
        <v>2.0280480000000001</v>
      </c>
      <c r="Z370" s="342" t="s">
        <v>198</v>
      </c>
      <c r="AA370" s="342" t="s">
        <v>170</v>
      </c>
      <c r="AB370" s="342">
        <v>22.5</v>
      </c>
      <c r="AC370" s="342" t="s">
        <v>218</v>
      </c>
      <c r="AD370" s="10"/>
      <c r="AE370" s="346">
        <f>IFERROR(VLOOKUP(E370,ppoz!$A$2:$B$42,2,0),0)</f>
        <v>3500</v>
      </c>
      <c r="AJ370" s="72"/>
      <c r="AK370" s="72"/>
      <c r="AL370" s="72"/>
      <c r="AM370" s="72"/>
      <c r="AN370" s="72"/>
      <c r="AO370" s="72"/>
      <c r="AP370" s="73"/>
      <c r="AQ370" s="73"/>
      <c r="AR370" s="73"/>
      <c r="AS370" s="73"/>
      <c r="AT370" s="73"/>
      <c r="AU370" s="73"/>
      <c r="AV370" s="72"/>
      <c r="AW370" s="73"/>
      <c r="AX370" s="73"/>
      <c r="AY370" s="72"/>
      <c r="AZ370" s="72"/>
      <c r="BA370" s="72"/>
      <c r="BB370" s="74"/>
      <c r="BC370" s="74"/>
      <c r="BD370" s="74"/>
      <c r="BE370" s="74"/>
      <c r="BF370" s="74"/>
      <c r="BG370" s="74"/>
      <c r="BH370" s="74"/>
      <c r="BI370" s="74"/>
    </row>
    <row r="371" spans="1:61" x14ac:dyDescent="0.35">
      <c r="A371" s="342" t="s">
        <v>2734</v>
      </c>
      <c r="B371" s="343">
        <v>16.8</v>
      </c>
      <c r="C371" s="343">
        <v>42</v>
      </c>
      <c r="D371" s="343" t="s">
        <v>2361</v>
      </c>
      <c r="E371" s="343" t="s">
        <v>47</v>
      </c>
      <c r="F371" s="343" t="s">
        <v>171</v>
      </c>
      <c r="G371" s="343">
        <v>15</v>
      </c>
      <c r="H371" s="344">
        <v>46100</v>
      </c>
      <c r="I371" s="344">
        <v>48500</v>
      </c>
      <c r="J371" s="344">
        <v>50500</v>
      </c>
      <c r="K371" s="344">
        <v>50800</v>
      </c>
      <c r="L371" s="344">
        <v>2744.0476190476188</v>
      </c>
      <c r="M371" s="344">
        <v>2886.9047619047619</v>
      </c>
      <c r="N371" s="344">
        <v>3005.9523809523807</v>
      </c>
      <c r="O371" s="344">
        <v>3023.8095238095239</v>
      </c>
      <c r="P371" s="343" t="s">
        <v>55</v>
      </c>
      <c r="Q371" s="344">
        <v>10</v>
      </c>
      <c r="R371" s="344" t="s">
        <v>685</v>
      </c>
      <c r="S371" s="345">
        <v>0.19700000000000001</v>
      </c>
      <c r="T371" s="343" t="s">
        <v>2362</v>
      </c>
      <c r="U371" s="343">
        <v>12</v>
      </c>
      <c r="V371" s="342">
        <v>2.024</v>
      </c>
      <c r="W371" s="342">
        <v>1.002</v>
      </c>
      <c r="X371" s="342">
        <v>3.5000000000000003E-2</v>
      </c>
      <c r="Y371" s="342">
        <f t="shared" si="6"/>
        <v>2.0280480000000001</v>
      </c>
      <c r="Z371" s="342" t="s">
        <v>198</v>
      </c>
      <c r="AA371" s="342" t="s">
        <v>170</v>
      </c>
      <c r="AB371" s="342">
        <v>22.5</v>
      </c>
      <c r="AC371" s="342" t="s">
        <v>218</v>
      </c>
      <c r="AD371" s="10"/>
      <c r="AE371" s="346">
        <f>IFERROR(VLOOKUP(E371,ppoz!$A$2:$B$42,2,0),0)</f>
        <v>3500</v>
      </c>
      <c r="AJ371" s="72"/>
      <c r="AK371" s="72"/>
      <c r="AL371" s="72"/>
      <c r="AM371" s="72"/>
      <c r="AN371" s="72"/>
      <c r="AO371" s="72"/>
      <c r="AP371" s="73"/>
      <c r="AQ371" s="73"/>
      <c r="AR371" s="73"/>
      <c r="AS371" s="73"/>
      <c r="AT371" s="73"/>
      <c r="AU371" s="73"/>
      <c r="AV371" s="72"/>
      <c r="AW371" s="73"/>
      <c r="AX371" s="73"/>
      <c r="AY371" s="72"/>
      <c r="AZ371" s="72"/>
      <c r="BA371" s="72"/>
      <c r="BB371" s="74"/>
      <c r="BC371" s="74"/>
      <c r="BD371" s="74"/>
      <c r="BE371" s="74"/>
      <c r="BF371" s="74"/>
      <c r="BG371" s="74"/>
      <c r="BH371" s="74"/>
      <c r="BI371" s="74"/>
    </row>
    <row r="372" spans="1:61" x14ac:dyDescent="0.35">
      <c r="A372" s="342" t="s">
        <v>2735</v>
      </c>
      <c r="B372" s="343">
        <v>17.2</v>
      </c>
      <c r="C372" s="343">
        <v>43</v>
      </c>
      <c r="D372" s="343" t="s">
        <v>2361</v>
      </c>
      <c r="E372" s="343" t="s">
        <v>48</v>
      </c>
      <c r="F372" s="343" t="s">
        <v>171</v>
      </c>
      <c r="G372" s="343">
        <v>17</v>
      </c>
      <c r="H372" s="344">
        <v>47500</v>
      </c>
      <c r="I372" s="344">
        <v>50400</v>
      </c>
      <c r="J372" s="344">
        <v>52700</v>
      </c>
      <c r="K372" s="344">
        <v>52700</v>
      </c>
      <c r="L372" s="344">
        <v>2761.6279069767443</v>
      </c>
      <c r="M372" s="344">
        <v>2930.2325581395348</v>
      </c>
      <c r="N372" s="344">
        <v>3063.953488372093</v>
      </c>
      <c r="O372" s="344">
        <v>3063.953488372093</v>
      </c>
      <c r="P372" s="343" t="s">
        <v>55</v>
      </c>
      <c r="Q372" s="344">
        <v>10</v>
      </c>
      <c r="R372" s="344" t="s">
        <v>685</v>
      </c>
      <c r="S372" s="345">
        <v>0.19700000000000001</v>
      </c>
      <c r="T372" s="343" t="s">
        <v>2362</v>
      </c>
      <c r="U372" s="343">
        <v>12</v>
      </c>
      <c r="V372" s="342">
        <v>2.024</v>
      </c>
      <c r="W372" s="342">
        <v>1.002</v>
      </c>
      <c r="X372" s="342">
        <v>3.5000000000000003E-2</v>
      </c>
      <c r="Y372" s="342">
        <f t="shared" si="6"/>
        <v>2.0280480000000001</v>
      </c>
      <c r="Z372" s="342" t="s">
        <v>198</v>
      </c>
      <c r="AA372" s="342" t="s">
        <v>170</v>
      </c>
      <c r="AB372" s="342">
        <v>22.5</v>
      </c>
      <c r="AC372" s="342" t="s">
        <v>218</v>
      </c>
      <c r="AD372" s="10"/>
      <c r="AE372" s="346">
        <f>IFERROR(VLOOKUP(E372,ppoz!$A$2:$B$42,2,0),0)</f>
        <v>3500</v>
      </c>
      <c r="AJ372" s="72"/>
      <c r="AK372" s="72"/>
      <c r="AL372" s="72"/>
      <c r="AM372" s="72"/>
      <c r="AN372" s="72"/>
      <c r="AO372" s="72"/>
      <c r="AP372" s="73"/>
      <c r="AQ372" s="73"/>
      <c r="AR372" s="73"/>
      <c r="AS372" s="73"/>
      <c r="AT372" s="73"/>
      <c r="AU372" s="73"/>
      <c r="AV372" s="72"/>
      <c r="AW372" s="73"/>
      <c r="AX372" s="73"/>
      <c r="AY372" s="72"/>
      <c r="AZ372" s="72"/>
      <c r="BA372" s="72"/>
      <c r="BB372" s="74"/>
      <c r="BC372" s="74"/>
      <c r="BD372" s="74"/>
      <c r="BE372" s="74"/>
      <c r="BF372" s="74"/>
      <c r="BG372" s="74"/>
      <c r="BH372" s="74"/>
      <c r="BI372" s="74"/>
    </row>
    <row r="373" spans="1:61" x14ac:dyDescent="0.35">
      <c r="A373" s="342" t="s">
        <v>2736</v>
      </c>
      <c r="B373" s="343">
        <v>17.600000000000001</v>
      </c>
      <c r="C373" s="343">
        <v>44</v>
      </c>
      <c r="D373" s="343" t="s">
        <v>2361</v>
      </c>
      <c r="E373" s="343" t="s">
        <v>48</v>
      </c>
      <c r="F373" s="343" t="s">
        <v>171</v>
      </c>
      <c r="G373" s="343">
        <v>17</v>
      </c>
      <c r="H373" s="344">
        <v>48100</v>
      </c>
      <c r="I373" s="344">
        <v>51000</v>
      </c>
      <c r="J373" s="344">
        <v>53600</v>
      </c>
      <c r="K373" s="344">
        <v>53300</v>
      </c>
      <c r="L373" s="344">
        <v>2732.954545454545</v>
      </c>
      <c r="M373" s="344">
        <v>2897.7272727272725</v>
      </c>
      <c r="N373" s="344">
        <v>3045.454545454545</v>
      </c>
      <c r="O373" s="344">
        <v>3028.4090909090905</v>
      </c>
      <c r="P373" s="343" t="s">
        <v>55</v>
      </c>
      <c r="Q373" s="344">
        <v>10</v>
      </c>
      <c r="R373" s="344" t="s">
        <v>685</v>
      </c>
      <c r="S373" s="345">
        <v>0.19700000000000001</v>
      </c>
      <c r="T373" s="343" t="s">
        <v>2362</v>
      </c>
      <c r="U373" s="343">
        <v>12</v>
      </c>
      <c r="V373" s="342">
        <v>2.024</v>
      </c>
      <c r="W373" s="342">
        <v>1.002</v>
      </c>
      <c r="X373" s="342">
        <v>3.5000000000000003E-2</v>
      </c>
      <c r="Y373" s="342">
        <f t="shared" si="6"/>
        <v>2.0280480000000001</v>
      </c>
      <c r="Z373" s="342" t="s">
        <v>198</v>
      </c>
      <c r="AA373" s="342" t="s">
        <v>170</v>
      </c>
      <c r="AB373" s="342">
        <v>22.5</v>
      </c>
      <c r="AC373" s="342" t="s">
        <v>218</v>
      </c>
      <c r="AD373" s="10"/>
      <c r="AE373" s="346">
        <f>IFERROR(VLOOKUP(E373,ppoz!$A$2:$B$42,2,0),0)</f>
        <v>3500</v>
      </c>
      <c r="AJ373" s="72"/>
      <c r="AK373" s="72"/>
      <c r="AL373" s="72"/>
      <c r="AM373" s="72"/>
      <c r="AN373" s="72"/>
      <c r="AO373" s="72"/>
      <c r="AP373" s="73"/>
      <c r="AQ373" s="73"/>
      <c r="AR373" s="73"/>
      <c r="AS373" s="73"/>
      <c r="AT373" s="73"/>
      <c r="AU373" s="73"/>
      <c r="AV373" s="72"/>
      <c r="AW373" s="73"/>
      <c r="AX373" s="73"/>
      <c r="AY373" s="72"/>
      <c r="AZ373" s="72"/>
      <c r="BA373" s="72"/>
      <c r="BB373" s="74"/>
      <c r="BC373" s="74"/>
      <c r="BD373" s="74"/>
      <c r="BE373" s="74"/>
      <c r="BF373" s="74"/>
      <c r="BG373" s="74"/>
      <c r="BH373" s="74"/>
      <c r="BI373" s="74"/>
    </row>
    <row r="374" spans="1:61" x14ac:dyDescent="0.35">
      <c r="A374" s="342" t="s">
        <v>2737</v>
      </c>
      <c r="B374" s="343">
        <v>18</v>
      </c>
      <c r="C374" s="343">
        <v>45</v>
      </c>
      <c r="D374" s="343" t="s">
        <v>2361</v>
      </c>
      <c r="E374" s="343" t="s">
        <v>48</v>
      </c>
      <c r="F374" s="343" t="s">
        <v>171</v>
      </c>
      <c r="G374" s="343">
        <v>17</v>
      </c>
      <c r="H374" s="344">
        <v>48800</v>
      </c>
      <c r="I374" s="344">
        <v>51600</v>
      </c>
      <c r="J374" s="344">
        <v>54200</v>
      </c>
      <c r="K374" s="344">
        <v>54500</v>
      </c>
      <c r="L374" s="344">
        <v>2711.1111111111113</v>
      </c>
      <c r="M374" s="344">
        <v>2866.6666666666665</v>
      </c>
      <c r="N374" s="344">
        <v>3011.1111111111113</v>
      </c>
      <c r="O374" s="344">
        <v>3027.7777777777778</v>
      </c>
      <c r="P374" s="343" t="s">
        <v>55</v>
      </c>
      <c r="Q374" s="344">
        <v>10</v>
      </c>
      <c r="R374" s="344" t="s">
        <v>685</v>
      </c>
      <c r="S374" s="345">
        <v>0.19700000000000001</v>
      </c>
      <c r="T374" s="343" t="s">
        <v>2362</v>
      </c>
      <c r="U374" s="343">
        <v>12</v>
      </c>
      <c r="V374" s="342">
        <v>2.024</v>
      </c>
      <c r="W374" s="342">
        <v>1.002</v>
      </c>
      <c r="X374" s="342">
        <v>3.5000000000000003E-2</v>
      </c>
      <c r="Y374" s="342">
        <f t="shared" si="6"/>
        <v>2.0280480000000001</v>
      </c>
      <c r="Z374" s="342" t="s">
        <v>198</v>
      </c>
      <c r="AA374" s="342" t="s">
        <v>170</v>
      </c>
      <c r="AB374" s="342">
        <v>22.5</v>
      </c>
      <c r="AC374" s="342" t="s">
        <v>218</v>
      </c>
      <c r="AD374" s="10"/>
      <c r="AE374" s="346">
        <f>IFERROR(VLOOKUP(E374,ppoz!$A$2:$B$42,2,0),0)</f>
        <v>3500</v>
      </c>
      <c r="AJ374" s="72"/>
      <c r="AK374" s="72"/>
      <c r="AL374" s="72"/>
      <c r="AM374" s="72"/>
      <c r="AN374" s="72"/>
      <c r="AO374" s="72"/>
      <c r="AP374" s="73"/>
      <c r="AQ374" s="73"/>
      <c r="AR374" s="73"/>
      <c r="AS374" s="73"/>
      <c r="AT374" s="73"/>
      <c r="AU374" s="73"/>
      <c r="AV374" s="72"/>
      <c r="AW374" s="73"/>
      <c r="AX374" s="73"/>
      <c r="AY374" s="72"/>
      <c r="AZ374" s="72"/>
      <c r="BA374" s="72"/>
      <c r="BB374" s="74"/>
      <c r="BC374" s="74"/>
      <c r="BD374" s="74"/>
      <c r="BE374" s="74"/>
      <c r="BF374" s="74"/>
      <c r="BG374" s="74"/>
      <c r="BH374" s="74"/>
      <c r="BI374" s="74"/>
    </row>
    <row r="375" spans="1:61" x14ac:dyDescent="0.35">
      <c r="A375" s="342" t="s">
        <v>2738</v>
      </c>
      <c r="B375" s="343">
        <v>18.400000000000002</v>
      </c>
      <c r="C375" s="343">
        <v>46</v>
      </c>
      <c r="D375" s="343" t="s">
        <v>2361</v>
      </c>
      <c r="E375" s="343" t="s">
        <v>48</v>
      </c>
      <c r="F375" s="343" t="s">
        <v>171</v>
      </c>
      <c r="G375" s="343">
        <v>17</v>
      </c>
      <c r="H375" s="344">
        <v>49900</v>
      </c>
      <c r="I375" s="344">
        <v>52600</v>
      </c>
      <c r="J375" s="344">
        <v>55100</v>
      </c>
      <c r="K375" s="344">
        <v>55500</v>
      </c>
      <c r="L375" s="344">
        <v>2711.95652173913</v>
      </c>
      <c r="M375" s="344">
        <v>2858.6956521739125</v>
      </c>
      <c r="N375" s="344">
        <v>2994.565217391304</v>
      </c>
      <c r="O375" s="344">
        <v>3016.3043478260865</v>
      </c>
      <c r="P375" s="343" t="s">
        <v>55</v>
      </c>
      <c r="Q375" s="344">
        <v>10</v>
      </c>
      <c r="R375" s="344" t="s">
        <v>685</v>
      </c>
      <c r="S375" s="345">
        <v>0.19700000000000001</v>
      </c>
      <c r="T375" s="343" t="s">
        <v>2362</v>
      </c>
      <c r="U375" s="343">
        <v>12</v>
      </c>
      <c r="V375" s="342">
        <v>2.024</v>
      </c>
      <c r="W375" s="342">
        <v>1.002</v>
      </c>
      <c r="X375" s="342">
        <v>3.5000000000000003E-2</v>
      </c>
      <c r="Y375" s="342">
        <f t="shared" si="6"/>
        <v>2.0280480000000001</v>
      </c>
      <c r="Z375" s="342" t="s">
        <v>198</v>
      </c>
      <c r="AA375" s="342" t="s">
        <v>170</v>
      </c>
      <c r="AB375" s="342">
        <v>22.5</v>
      </c>
      <c r="AC375" s="342" t="s">
        <v>218</v>
      </c>
      <c r="AD375" s="10"/>
      <c r="AE375" s="346">
        <f>IFERROR(VLOOKUP(E375,ppoz!$A$2:$B$42,2,0),0)</f>
        <v>3500</v>
      </c>
      <c r="AJ375" s="72"/>
      <c r="AK375" s="72"/>
      <c r="AL375" s="72"/>
      <c r="AM375" s="72"/>
      <c r="AN375" s="72"/>
      <c r="AO375" s="72"/>
      <c r="AP375" s="73"/>
      <c r="AQ375" s="73"/>
      <c r="AR375" s="73"/>
      <c r="AS375" s="73"/>
      <c r="AT375" s="73"/>
      <c r="AU375" s="73"/>
      <c r="AV375" s="72"/>
      <c r="AW375" s="73"/>
      <c r="AX375" s="73"/>
      <c r="AY375" s="72"/>
      <c r="AZ375" s="72"/>
      <c r="BA375" s="72"/>
      <c r="BB375" s="74"/>
      <c r="BC375" s="74"/>
      <c r="BD375" s="74"/>
      <c r="BE375" s="74"/>
      <c r="BF375" s="74"/>
      <c r="BG375" s="74"/>
      <c r="BH375" s="74"/>
      <c r="BI375" s="74"/>
    </row>
    <row r="376" spans="1:61" x14ac:dyDescent="0.35">
      <c r="A376" s="342" t="s">
        <v>2739</v>
      </c>
      <c r="B376" s="343">
        <v>18.8</v>
      </c>
      <c r="C376" s="343">
        <v>47</v>
      </c>
      <c r="D376" s="343" t="s">
        <v>2361</v>
      </c>
      <c r="E376" s="343" t="s">
        <v>48</v>
      </c>
      <c r="F376" s="343" t="s">
        <v>171</v>
      </c>
      <c r="G376" s="343">
        <v>17</v>
      </c>
      <c r="H376" s="344">
        <v>51400</v>
      </c>
      <c r="I376" s="344">
        <v>54100</v>
      </c>
      <c r="J376" s="344">
        <v>57200</v>
      </c>
      <c r="K376" s="344">
        <v>57000</v>
      </c>
      <c r="L376" s="344">
        <v>2734.0425531914893</v>
      </c>
      <c r="M376" s="344">
        <v>2877.6595744680849</v>
      </c>
      <c r="N376" s="344">
        <v>3042.5531914893618</v>
      </c>
      <c r="O376" s="344">
        <v>3031.9148936170213</v>
      </c>
      <c r="P376" s="343" t="s">
        <v>55</v>
      </c>
      <c r="Q376" s="344">
        <v>10</v>
      </c>
      <c r="R376" s="344" t="s">
        <v>685</v>
      </c>
      <c r="S376" s="345">
        <v>0.19700000000000001</v>
      </c>
      <c r="T376" s="343" t="s">
        <v>2362</v>
      </c>
      <c r="U376" s="343">
        <v>12</v>
      </c>
      <c r="V376" s="342">
        <v>2.024</v>
      </c>
      <c r="W376" s="342">
        <v>1.002</v>
      </c>
      <c r="X376" s="342">
        <v>3.5000000000000003E-2</v>
      </c>
      <c r="Y376" s="342">
        <f t="shared" si="6"/>
        <v>2.0280480000000001</v>
      </c>
      <c r="Z376" s="342" t="s">
        <v>198</v>
      </c>
      <c r="AA376" s="342" t="s">
        <v>170</v>
      </c>
      <c r="AB376" s="342">
        <v>22.5</v>
      </c>
      <c r="AC376" s="342" t="s">
        <v>218</v>
      </c>
      <c r="AD376" s="10"/>
      <c r="AE376" s="346">
        <f>IFERROR(VLOOKUP(E376,ppoz!$A$2:$B$42,2,0),0)</f>
        <v>3500</v>
      </c>
      <c r="AJ376" s="72"/>
      <c r="AK376" s="72"/>
      <c r="AL376" s="72"/>
      <c r="AM376" s="72"/>
      <c r="AN376" s="72"/>
      <c r="AO376" s="72"/>
      <c r="AP376" s="73"/>
      <c r="AQ376" s="73"/>
      <c r="AR376" s="73"/>
      <c r="AS376" s="73"/>
      <c r="AT376" s="73"/>
      <c r="AU376" s="73"/>
      <c r="AV376" s="72"/>
      <c r="AW376" s="73"/>
      <c r="AX376" s="73"/>
      <c r="AY376" s="72"/>
      <c r="AZ376" s="72"/>
      <c r="BA376" s="72"/>
      <c r="BB376" s="74"/>
      <c r="BC376" s="74"/>
      <c r="BD376" s="74"/>
      <c r="BE376" s="74"/>
      <c r="BF376" s="74"/>
      <c r="BG376" s="74"/>
      <c r="BH376" s="74"/>
      <c r="BI376" s="74"/>
    </row>
    <row r="377" spans="1:61" x14ac:dyDescent="0.35">
      <c r="A377" s="342" t="s">
        <v>2740</v>
      </c>
      <c r="B377" s="343">
        <v>19.200000000000003</v>
      </c>
      <c r="C377" s="343">
        <v>48</v>
      </c>
      <c r="D377" s="343" t="s">
        <v>2361</v>
      </c>
      <c r="E377" s="343" t="s">
        <v>48</v>
      </c>
      <c r="F377" s="343" t="s">
        <v>171</v>
      </c>
      <c r="G377" s="343">
        <v>17</v>
      </c>
      <c r="H377" s="344">
        <v>52400</v>
      </c>
      <c r="I377" s="344">
        <v>55100</v>
      </c>
      <c r="J377" s="344">
        <v>58100</v>
      </c>
      <c r="K377" s="344">
        <v>58000</v>
      </c>
      <c r="L377" s="344">
        <v>2729.1666666666661</v>
      </c>
      <c r="M377" s="344">
        <v>2869.7916666666661</v>
      </c>
      <c r="N377" s="344">
        <v>3026.0416666666661</v>
      </c>
      <c r="O377" s="344">
        <v>3020.833333333333</v>
      </c>
      <c r="P377" s="343" t="s">
        <v>55</v>
      </c>
      <c r="Q377" s="344">
        <v>10</v>
      </c>
      <c r="R377" s="344" t="s">
        <v>685</v>
      </c>
      <c r="S377" s="345">
        <v>0.19700000000000001</v>
      </c>
      <c r="T377" s="343" t="s">
        <v>2362</v>
      </c>
      <c r="U377" s="343">
        <v>12</v>
      </c>
      <c r="V377" s="342">
        <v>2.024</v>
      </c>
      <c r="W377" s="342">
        <v>1.002</v>
      </c>
      <c r="X377" s="342">
        <v>3.5000000000000003E-2</v>
      </c>
      <c r="Y377" s="342">
        <f t="shared" si="6"/>
        <v>2.0280480000000001</v>
      </c>
      <c r="Z377" s="342" t="s">
        <v>198</v>
      </c>
      <c r="AA377" s="342" t="s">
        <v>170</v>
      </c>
      <c r="AB377" s="342">
        <v>22.5</v>
      </c>
      <c r="AC377" s="342" t="s">
        <v>218</v>
      </c>
      <c r="AD377" s="10"/>
      <c r="AE377" s="346">
        <f>IFERROR(VLOOKUP(E377,ppoz!$A$2:$B$42,2,0),0)</f>
        <v>3500</v>
      </c>
      <c r="AJ377" s="72"/>
      <c r="AK377" s="72"/>
      <c r="AL377" s="72"/>
      <c r="AM377" s="72"/>
      <c r="AN377" s="72"/>
      <c r="AO377" s="72"/>
      <c r="AP377" s="73"/>
      <c r="AQ377" s="73"/>
      <c r="AR377" s="73"/>
      <c r="AS377" s="73"/>
      <c r="AT377" s="73"/>
      <c r="AU377" s="73"/>
      <c r="AV377" s="72"/>
      <c r="AW377" s="73"/>
      <c r="AX377" s="73"/>
      <c r="AY377" s="72"/>
      <c r="AZ377" s="72"/>
      <c r="BA377" s="72"/>
      <c r="BB377" s="74"/>
      <c r="BC377" s="74"/>
      <c r="BD377" s="74"/>
      <c r="BE377" s="74"/>
      <c r="BF377" s="74"/>
      <c r="BG377" s="74"/>
      <c r="BH377" s="74"/>
      <c r="BI377" s="74"/>
    </row>
    <row r="378" spans="1:61" x14ac:dyDescent="0.35">
      <c r="A378" s="342" t="s">
        <v>2741</v>
      </c>
      <c r="B378" s="343">
        <v>19.600000000000001</v>
      </c>
      <c r="C378" s="343">
        <v>49</v>
      </c>
      <c r="D378" s="343" t="s">
        <v>2361</v>
      </c>
      <c r="E378" s="343" t="s">
        <v>48</v>
      </c>
      <c r="F378" s="343" t="s">
        <v>171</v>
      </c>
      <c r="G378" s="343">
        <v>17</v>
      </c>
      <c r="H378" s="344">
        <v>53000</v>
      </c>
      <c r="I378" s="344">
        <v>55800</v>
      </c>
      <c r="J378" s="344">
        <v>58800</v>
      </c>
      <c r="K378" s="344">
        <v>58700</v>
      </c>
      <c r="L378" s="344">
        <v>2704.0816326530612</v>
      </c>
      <c r="M378" s="344">
        <v>2846.9387755102039</v>
      </c>
      <c r="N378" s="344">
        <v>3000</v>
      </c>
      <c r="O378" s="344">
        <v>2994.8979591836733</v>
      </c>
      <c r="P378" s="343" t="s">
        <v>55</v>
      </c>
      <c r="Q378" s="344">
        <v>10</v>
      </c>
      <c r="R378" s="344" t="s">
        <v>685</v>
      </c>
      <c r="S378" s="345">
        <v>0.19700000000000001</v>
      </c>
      <c r="T378" s="343" t="s">
        <v>2362</v>
      </c>
      <c r="U378" s="343">
        <v>12</v>
      </c>
      <c r="V378" s="342">
        <v>2.024</v>
      </c>
      <c r="W378" s="342">
        <v>1.002</v>
      </c>
      <c r="X378" s="342">
        <v>3.5000000000000003E-2</v>
      </c>
      <c r="Y378" s="342">
        <f t="shared" si="6"/>
        <v>2.0280480000000001</v>
      </c>
      <c r="Z378" s="342" t="s">
        <v>198</v>
      </c>
      <c r="AA378" s="342" t="s">
        <v>170</v>
      </c>
      <c r="AB378" s="342">
        <v>22.5</v>
      </c>
      <c r="AC378" s="342" t="s">
        <v>218</v>
      </c>
      <c r="AD378" s="10"/>
      <c r="AE378" s="346">
        <f>IFERROR(VLOOKUP(E378,ppoz!$A$2:$B$42,2,0),0)</f>
        <v>3500</v>
      </c>
      <c r="AJ378" s="72"/>
      <c r="AK378" s="72"/>
      <c r="AL378" s="72"/>
      <c r="AM378" s="72"/>
      <c r="AN378" s="72"/>
      <c r="AO378" s="72"/>
      <c r="AP378" s="73"/>
      <c r="AQ378" s="73"/>
      <c r="AR378" s="73"/>
      <c r="AS378" s="73"/>
      <c r="AT378" s="73"/>
      <c r="AU378" s="73"/>
      <c r="AV378" s="72"/>
      <c r="AW378" s="73"/>
      <c r="AX378" s="73"/>
      <c r="AY378" s="72"/>
      <c r="AZ378" s="72"/>
      <c r="BA378" s="72"/>
      <c r="BB378" s="74"/>
      <c r="BC378" s="74"/>
      <c r="BD378" s="74"/>
      <c r="BE378" s="74"/>
      <c r="BF378" s="74"/>
      <c r="BG378" s="74"/>
      <c r="BH378" s="74"/>
      <c r="BI378" s="74"/>
    </row>
    <row r="379" spans="1:61" x14ac:dyDescent="0.35">
      <c r="A379" s="342" t="s">
        <v>2742</v>
      </c>
      <c r="B379" s="343">
        <v>20</v>
      </c>
      <c r="C379" s="343">
        <v>50</v>
      </c>
      <c r="D379" s="343" t="s">
        <v>2361</v>
      </c>
      <c r="E379" s="343" t="s">
        <v>49</v>
      </c>
      <c r="F379" s="343" t="s">
        <v>171</v>
      </c>
      <c r="G379" s="343">
        <v>20</v>
      </c>
      <c r="H379" s="344">
        <v>54000</v>
      </c>
      <c r="I379" s="344">
        <v>57200</v>
      </c>
      <c r="J379" s="344">
        <v>59600</v>
      </c>
      <c r="K379" s="344">
        <v>60000</v>
      </c>
      <c r="L379" s="344">
        <v>2700</v>
      </c>
      <c r="M379" s="344">
        <v>2860</v>
      </c>
      <c r="N379" s="344">
        <v>2980</v>
      </c>
      <c r="O379" s="344">
        <v>3000</v>
      </c>
      <c r="P379" s="343" t="s">
        <v>55</v>
      </c>
      <c r="Q379" s="344">
        <v>10</v>
      </c>
      <c r="R379" s="344" t="s">
        <v>685</v>
      </c>
      <c r="S379" s="345">
        <v>0.19700000000000001</v>
      </c>
      <c r="T379" s="343" t="s">
        <v>2362</v>
      </c>
      <c r="U379" s="343">
        <v>12</v>
      </c>
      <c r="V379" s="342">
        <v>2.024</v>
      </c>
      <c r="W379" s="342">
        <v>1.002</v>
      </c>
      <c r="X379" s="342">
        <v>3.5000000000000003E-2</v>
      </c>
      <c r="Y379" s="342">
        <f t="shared" si="6"/>
        <v>2.0280480000000001</v>
      </c>
      <c r="Z379" s="342" t="s">
        <v>198</v>
      </c>
      <c r="AA379" s="342" t="s">
        <v>170</v>
      </c>
      <c r="AB379" s="342">
        <v>22.5</v>
      </c>
      <c r="AC379" s="342" t="s">
        <v>218</v>
      </c>
      <c r="AD379" s="10"/>
      <c r="AE379" s="346">
        <f>IFERROR(VLOOKUP(E379,ppoz!$A$2:$B$42,2,0),0)</f>
        <v>3500</v>
      </c>
      <c r="AJ379" s="72"/>
      <c r="AK379" s="72"/>
      <c r="AL379" s="72"/>
      <c r="AM379" s="72"/>
      <c r="AN379" s="72"/>
      <c r="AO379" s="72"/>
      <c r="AP379" s="73"/>
      <c r="AQ379" s="73"/>
      <c r="AR379" s="73"/>
      <c r="AS379" s="73"/>
      <c r="AT379" s="73"/>
      <c r="AU379" s="73"/>
      <c r="AV379" s="72"/>
      <c r="AW379" s="73"/>
      <c r="AX379" s="73"/>
      <c r="AY379" s="72"/>
      <c r="AZ379" s="72"/>
      <c r="BA379" s="72"/>
      <c r="BB379" s="74"/>
      <c r="BC379" s="74"/>
      <c r="BD379" s="74"/>
      <c r="BE379" s="74"/>
      <c r="BF379" s="74"/>
      <c r="BG379" s="74"/>
      <c r="BH379" s="74"/>
      <c r="BI379" s="74"/>
    </row>
    <row r="380" spans="1:61" x14ac:dyDescent="0.35">
      <c r="A380" s="342" t="s">
        <v>2743</v>
      </c>
      <c r="B380" s="343">
        <v>20.400000000000002</v>
      </c>
      <c r="C380" s="343">
        <v>51</v>
      </c>
      <c r="D380" s="343" t="s">
        <v>2361</v>
      </c>
      <c r="E380" s="343" t="s">
        <v>49</v>
      </c>
      <c r="F380" s="343" t="s">
        <v>171</v>
      </c>
      <c r="G380" s="343">
        <v>20</v>
      </c>
      <c r="H380" s="344">
        <v>54500</v>
      </c>
      <c r="I380" s="344">
        <v>57800</v>
      </c>
      <c r="J380" s="344">
        <v>60500</v>
      </c>
      <c r="K380" s="344">
        <v>60700</v>
      </c>
      <c r="L380" s="344">
        <v>2671.5686274509803</v>
      </c>
      <c r="M380" s="344">
        <v>2833.333333333333</v>
      </c>
      <c r="N380" s="344">
        <v>2965.6862745098038</v>
      </c>
      <c r="O380" s="344">
        <v>2975.4901960784309</v>
      </c>
      <c r="P380" s="343" t="s">
        <v>55</v>
      </c>
      <c r="Q380" s="344">
        <v>10</v>
      </c>
      <c r="R380" s="344" t="s">
        <v>685</v>
      </c>
      <c r="S380" s="345">
        <v>0.19700000000000001</v>
      </c>
      <c r="T380" s="343" t="s">
        <v>2362</v>
      </c>
      <c r="U380" s="343">
        <v>12</v>
      </c>
      <c r="V380" s="342">
        <v>2.024</v>
      </c>
      <c r="W380" s="342">
        <v>1.002</v>
      </c>
      <c r="X380" s="342">
        <v>3.5000000000000003E-2</v>
      </c>
      <c r="Y380" s="342">
        <f t="shared" si="6"/>
        <v>2.0280480000000001</v>
      </c>
      <c r="Z380" s="342" t="s">
        <v>198</v>
      </c>
      <c r="AA380" s="342" t="s">
        <v>170</v>
      </c>
      <c r="AB380" s="342">
        <v>22.5</v>
      </c>
      <c r="AC380" s="342" t="s">
        <v>218</v>
      </c>
      <c r="AD380" s="10"/>
      <c r="AE380" s="346">
        <f>IFERROR(VLOOKUP(E380,ppoz!$A$2:$B$42,2,0),0)</f>
        <v>3500</v>
      </c>
      <c r="AJ380" s="72"/>
      <c r="AK380" s="72"/>
      <c r="AL380" s="72"/>
      <c r="AM380" s="72"/>
      <c r="AN380" s="72"/>
      <c r="AO380" s="72"/>
      <c r="AP380" s="73"/>
      <c r="AQ380" s="73"/>
      <c r="AR380" s="73"/>
      <c r="AS380" s="73"/>
      <c r="AT380" s="73"/>
      <c r="AU380" s="73"/>
      <c r="AV380" s="72"/>
      <c r="AW380" s="73"/>
      <c r="AX380" s="73"/>
      <c r="AY380" s="72"/>
      <c r="AZ380" s="72"/>
      <c r="BA380" s="72"/>
      <c r="BB380" s="74"/>
      <c r="BC380" s="74"/>
      <c r="BD380" s="74"/>
      <c r="BE380" s="74"/>
      <c r="BF380" s="74"/>
      <c r="BG380" s="74"/>
      <c r="BH380" s="74"/>
      <c r="BI380" s="74"/>
    </row>
    <row r="381" spans="1:61" x14ac:dyDescent="0.35">
      <c r="A381" s="342" t="s">
        <v>2744</v>
      </c>
      <c r="B381" s="343">
        <v>20.8</v>
      </c>
      <c r="C381" s="343">
        <v>52</v>
      </c>
      <c r="D381" s="343" t="s">
        <v>2361</v>
      </c>
      <c r="E381" s="343" t="s">
        <v>49</v>
      </c>
      <c r="F381" s="343" t="s">
        <v>171</v>
      </c>
      <c r="G381" s="343">
        <v>20</v>
      </c>
      <c r="H381" s="344">
        <v>55000</v>
      </c>
      <c r="I381" s="344">
        <v>58400</v>
      </c>
      <c r="J381" s="344">
        <v>61000</v>
      </c>
      <c r="K381" s="344">
        <v>61200</v>
      </c>
      <c r="L381" s="344">
        <v>2644.2307692307691</v>
      </c>
      <c r="M381" s="344">
        <v>2807.6923076923076</v>
      </c>
      <c r="N381" s="344">
        <v>2932.6923076923076</v>
      </c>
      <c r="O381" s="344">
        <v>2942.3076923076924</v>
      </c>
      <c r="P381" s="343" t="s">
        <v>55</v>
      </c>
      <c r="Q381" s="344">
        <v>10</v>
      </c>
      <c r="R381" s="344" t="s">
        <v>685</v>
      </c>
      <c r="S381" s="345">
        <v>0.19700000000000001</v>
      </c>
      <c r="T381" s="343" t="s">
        <v>2362</v>
      </c>
      <c r="U381" s="343">
        <v>12</v>
      </c>
      <c r="V381" s="342">
        <v>2.024</v>
      </c>
      <c r="W381" s="342">
        <v>1.002</v>
      </c>
      <c r="X381" s="342">
        <v>3.5000000000000003E-2</v>
      </c>
      <c r="Y381" s="342">
        <f t="shared" si="6"/>
        <v>2.0280480000000001</v>
      </c>
      <c r="Z381" s="342" t="s">
        <v>198</v>
      </c>
      <c r="AA381" s="342" t="s">
        <v>170</v>
      </c>
      <c r="AB381" s="342">
        <v>22.5</v>
      </c>
      <c r="AC381" s="342" t="s">
        <v>218</v>
      </c>
      <c r="AD381" s="10"/>
      <c r="AE381" s="346">
        <f>IFERROR(VLOOKUP(E381,ppoz!$A$2:$B$42,2,0),0)</f>
        <v>3500</v>
      </c>
      <c r="AJ381" s="72"/>
      <c r="AK381" s="72"/>
      <c r="AL381" s="72"/>
      <c r="AM381" s="72"/>
      <c r="AN381" s="72"/>
      <c r="AO381" s="72"/>
      <c r="AP381" s="73"/>
      <c r="AQ381" s="73"/>
      <c r="AR381" s="73"/>
      <c r="AS381" s="73"/>
      <c r="AT381" s="73"/>
      <c r="AU381" s="73"/>
      <c r="AV381" s="72"/>
      <c r="AW381" s="73"/>
      <c r="AX381" s="73"/>
      <c r="AY381" s="72"/>
      <c r="AZ381" s="72"/>
      <c r="BA381" s="72"/>
      <c r="BB381" s="74"/>
      <c r="BC381" s="74"/>
      <c r="BD381" s="74"/>
      <c r="BE381" s="74"/>
      <c r="BF381" s="74"/>
      <c r="BG381" s="74"/>
      <c r="BH381" s="74"/>
      <c r="BI381" s="74"/>
    </row>
    <row r="382" spans="1:61" x14ac:dyDescent="0.35">
      <c r="A382" s="342" t="s">
        <v>2745</v>
      </c>
      <c r="B382" s="343">
        <v>21.200000000000003</v>
      </c>
      <c r="C382" s="343">
        <v>53</v>
      </c>
      <c r="D382" s="343" t="s">
        <v>2361</v>
      </c>
      <c r="E382" s="343" t="s">
        <v>49</v>
      </c>
      <c r="F382" s="343" t="s">
        <v>171</v>
      </c>
      <c r="G382" s="343">
        <v>20</v>
      </c>
      <c r="H382" s="344">
        <v>56000</v>
      </c>
      <c r="I382" s="344">
        <v>59300</v>
      </c>
      <c r="J382" s="344">
        <v>61900</v>
      </c>
      <c r="K382" s="344">
        <v>62200</v>
      </c>
      <c r="L382" s="344">
        <v>2641.5094339622638</v>
      </c>
      <c r="M382" s="344">
        <v>2797.1698113207544</v>
      </c>
      <c r="N382" s="344">
        <v>2919.8113207547167</v>
      </c>
      <c r="O382" s="344">
        <v>2933.9622641509432</v>
      </c>
      <c r="P382" s="343" t="s">
        <v>55</v>
      </c>
      <c r="Q382" s="344">
        <v>10</v>
      </c>
      <c r="R382" s="344" t="s">
        <v>685</v>
      </c>
      <c r="S382" s="345">
        <v>0.19700000000000001</v>
      </c>
      <c r="T382" s="343" t="s">
        <v>2362</v>
      </c>
      <c r="U382" s="343">
        <v>12</v>
      </c>
      <c r="V382" s="342">
        <v>2.024</v>
      </c>
      <c r="W382" s="342">
        <v>1.002</v>
      </c>
      <c r="X382" s="342">
        <v>3.5000000000000003E-2</v>
      </c>
      <c r="Y382" s="342">
        <f t="shared" si="6"/>
        <v>2.0280480000000001</v>
      </c>
      <c r="Z382" s="342" t="s">
        <v>198</v>
      </c>
      <c r="AA382" s="342" t="s">
        <v>170</v>
      </c>
      <c r="AB382" s="342">
        <v>22.5</v>
      </c>
      <c r="AC382" s="342" t="s">
        <v>218</v>
      </c>
      <c r="AD382" s="10"/>
      <c r="AE382" s="346">
        <f>IFERROR(VLOOKUP(E382,ppoz!$A$2:$B$42,2,0),0)</f>
        <v>3500</v>
      </c>
      <c r="AJ382" s="72"/>
      <c r="AK382" s="72"/>
      <c r="AL382" s="72"/>
      <c r="AM382" s="72"/>
      <c r="AN382" s="72"/>
      <c r="AO382" s="72"/>
      <c r="AP382" s="73"/>
      <c r="AQ382" s="73"/>
      <c r="AR382" s="73"/>
      <c r="AS382" s="73"/>
      <c r="AT382" s="73"/>
      <c r="AU382" s="73"/>
      <c r="AV382" s="72"/>
      <c r="AW382" s="73"/>
      <c r="AX382" s="73"/>
      <c r="AY382" s="72"/>
      <c r="AZ382" s="72"/>
      <c r="BA382" s="72"/>
      <c r="BB382" s="74"/>
      <c r="BC382" s="74"/>
      <c r="BD382" s="74"/>
      <c r="BE382" s="74"/>
      <c r="BF382" s="74"/>
      <c r="BG382" s="74"/>
      <c r="BH382" s="74"/>
      <c r="BI382" s="74"/>
    </row>
    <row r="383" spans="1:61" x14ac:dyDescent="0.35">
      <c r="A383" s="342" t="s">
        <v>2746</v>
      </c>
      <c r="B383" s="343">
        <v>21.6</v>
      </c>
      <c r="C383" s="343">
        <v>54</v>
      </c>
      <c r="D383" s="343" t="s">
        <v>2361</v>
      </c>
      <c r="E383" s="343" t="s">
        <v>49</v>
      </c>
      <c r="F383" s="343" t="s">
        <v>171</v>
      </c>
      <c r="G383" s="343">
        <v>20</v>
      </c>
      <c r="H383" s="344">
        <v>56500</v>
      </c>
      <c r="I383" s="344">
        <v>59800</v>
      </c>
      <c r="J383" s="344">
        <v>62400</v>
      </c>
      <c r="K383" s="344">
        <v>62700</v>
      </c>
      <c r="L383" s="344">
        <v>2615.7407407407404</v>
      </c>
      <c r="M383" s="344">
        <v>2768.5185185185182</v>
      </c>
      <c r="N383" s="344">
        <v>2888.8888888888887</v>
      </c>
      <c r="O383" s="344">
        <v>2902.7777777777774</v>
      </c>
      <c r="P383" s="343" t="s">
        <v>55</v>
      </c>
      <c r="Q383" s="344">
        <v>10</v>
      </c>
      <c r="R383" s="344" t="s">
        <v>685</v>
      </c>
      <c r="S383" s="345">
        <v>0.19700000000000001</v>
      </c>
      <c r="T383" s="343" t="s">
        <v>2362</v>
      </c>
      <c r="U383" s="343">
        <v>12</v>
      </c>
      <c r="V383" s="342">
        <v>2.024</v>
      </c>
      <c r="W383" s="342">
        <v>1.002</v>
      </c>
      <c r="X383" s="342">
        <v>3.5000000000000003E-2</v>
      </c>
      <c r="Y383" s="342">
        <f t="shared" si="6"/>
        <v>2.0280480000000001</v>
      </c>
      <c r="Z383" s="342" t="s">
        <v>198</v>
      </c>
      <c r="AA383" s="342" t="s">
        <v>170</v>
      </c>
      <c r="AB383" s="342">
        <v>22.5</v>
      </c>
      <c r="AC383" s="342" t="s">
        <v>218</v>
      </c>
      <c r="AD383" s="10"/>
      <c r="AE383" s="346">
        <f>IFERROR(VLOOKUP(E383,ppoz!$A$2:$B$42,2,0),0)</f>
        <v>3500</v>
      </c>
      <c r="AJ383" s="72"/>
      <c r="AK383" s="72"/>
      <c r="AL383" s="72"/>
      <c r="AM383" s="72"/>
      <c r="AN383" s="72"/>
      <c r="AO383" s="72"/>
      <c r="AP383" s="73"/>
      <c r="AQ383" s="73"/>
      <c r="AR383" s="73"/>
      <c r="AS383" s="73"/>
      <c r="AT383" s="73"/>
      <c r="AU383" s="73"/>
      <c r="AV383" s="72"/>
      <c r="AW383" s="73"/>
      <c r="AX383" s="73"/>
      <c r="AY383" s="72"/>
      <c r="AZ383" s="72"/>
      <c r="BA383" s="72"/>
      <c r="BB383" s="74"/>
      <c r="BC383" s="74"/>
      <c r="BD383" s="74"/>
      <c r="BE383" s="74"/>
      <c r="BF383" s="74"/>
      <c r="BG383" s="74"/>
      <c r="BH383" s="74"/>
      <c r="BI383" s="74"/>
    </row>
    <row r="384" spans="1:61" x14ac:dyDescent="0.35">
      <c r="A384" s="342" t="s">
        <v>2747</v>
      </c>
      <c r="B384" s="343">
        <v>22</v>
      </c>
      <c r="C384" s="343">
        <v>55</v>
      </c>
      <c r="D384" s="343" t="s">
        <v>2361</v>
      </c>
      <c r="E384" s="343" t="s">
        <v>49</v>
      </c>
      <c r="F384" s="343" t="s">
        <v>171</v>
      </c>
      <c r="G384" s="343">
        <v>20</v>
      </c>
      <c r="H384" s="344">
        <v>57300</v>
      </c>
      <c r="I384" s="344">
        <v>60400</v>
      </c>
      <c r="J384" s="344">
        <v>63000</v>
      </c>
      <c r="K384" s="344">
        <v>63900</v>
      </c>
      <c r="L384" s="344">
        <v>2604.5454545454545</v>
      </c>
      <c r="M384" s="344">
        <v>2745.4545454545455</v>
      </c>
      <c r="N384" s="344">
        <v>2863.6363636363635</v>
      </c>
      <c r="O384" s="344">
        <v>2904.5454545454545</v>
      </c>
      <c r="P384" s="343" t="s">
        <v>55</v>
      </c>
      <c r="Q384" s="344">
        <v>10</v>
      </c>
      <c r="R384" s="344" t="s">
        <v>685</v>
      </c>
      <c r="S384" s="345">
        <v>0.19700000000000001</v>
      </c>
      <c r="T384" s="343" t="s">
        <v>2362</v>
      </c>
      <c r="U384" s="343">
        <v>12</v>
      </c>
      <c r="V384" s="342">
        <v>2.024</v>
      </c>
      <c r="W384" s="342">
        <v>1.002</v>
      </c>
      <c r="X384" s="342">
        <v>3.5000000000000003E-2</v>
      </c>
      <c r="Y384" s="342">
        <f t="shared" si="6"/>
        <v>2.0280480000000001</v>
      </c>
      <c r="Z384" s="342" t="s">
        <v>198</v>
      </c>
      <c r="AA384" s="342" t="s">
        <v>170</v>
      </c>
      <c r="AB384" s="342">
        <v>22.5</v>
      </c>
      <c r="AC384" s="342" t="s">
        <v>218</v>
      </c>
      <c r="AD384" s="10"/>
      <c r="AE384" s="346">
        <f>IFERROR(VLOOKUP(E384,ppoz!$A$2:$B$42,2,0),0)</f>
        <v>3500</v>
      </c>
      <c r="AJ384" s="72"/>
      <c r="AK384" s="72"/>
      <c r="AL384" s="72"/>
      <c r="AM384" s="72"/>
      <c r="AN384" s="72"/>
      <c r="AO384" s="72"/>
      <c r="AP384" s="73"/>
      <c r="AQ384" s="73"/>
      <c r="AR384" s="73"/>
      <c r="AS384" s="73"/>
      <c r="AT384" s="73"/>
      <c r="AU384" s="73"/>
      <c r="AV384" s="72"/>
      <c r="AW384" s="73"/>
      <c r="AX384" s="73"/>
      <c r="AY384" s="72"/>
      <c r="AZ384" s="72"/>
      <c r="BA384" s="72"/>
      <c r="BB384" s="74"/>
      <c r="BC384" s="74"/>
      <c r="BD384" s="74"/>
      <c r="BE384" s="74"/>
      <c r="BF384" s="74"/>
      <c r="BG384" s="74"/>
      <c r="BH384" s="74"/>
      <c r="BI384" s="74"/>
    </row>
    <row r="385" spans="1:61" x14ac:dyDescent="0.35">
      <c r="A385" s="342" t="s">
        <v>2748</v>
      </c>
      <c r="B385" s="343">
        <v>22.400000000000002</v>
      </c>
      <c r="C385" s="343">
        <v>56</v>
      </c>
      <c r="D385" s="343" t="s">
        <v>2361</v>
      </c>
      <c r="E385" s="343" t="s">
        <v>49</v>
      </c>
      <c r="F385" s="343" t="s">
        <v>171</v>
      </c>
      <c r="G385" s="343">
        <v>20</v>
      </c>
      <c r="H385" s="344">
        <v>60200</v>
      </c>
      <c r="I385" s="344">
        <v>63400</v>
      </c>
      <c r="J385" s="344">
        <v>66400</v>
      </c>
      <c r="K385" s="344">
        <v>66800</v>
      </c>
      <c r="L385" s="344">
        <v>2687.4999999999995</v>
      </c>
      <c r="M385" s="344">
        <v>2830.3571428571427</v>
      </c>
      <c r="N385" s="344">
        <v>2964.2857142857142</v>
      </c>
      <c r="O385" s="344">
        <v>2982.1428571428569</v>
      </c>
      <c r="P385" s="343" t="s">
        <v>55</v>
      </c>
      <c r="Q385" s="344">
        <v>10</v>
      </c>
      <c r="R385" s="344" t="s">
        <v>685</v>
      </c>
      <c r="S385" s="345">
        <v>0.19700000000000001</v>
      </c>
      <c r="T385" s="343" t="s">
        <v>2362</v>
      </c>
      <c r="U385" s="343">
        <v>12</v>
      </c>
      <c r="V385" s="342">
        <v>2.024</v>
      </c>
      <c r="W385" s="342">
        <v>1.002</v>
      </c>
      <c r="X385" s="342">
        <v>3.5000000000000003E-2</v>
      </c>
      <c r="Y385" s="342">
        <f t="shared" si="6"/>
        <v>2.0280480000000001</v>
      </c>
      <c r="Z385" s="342" t="s">
        <v>198</v>
      </c>
      <c r="AA385" s="342" t="s">
        <v>170</v>
      </c>
      <c r="AB385" s="342">
        <v>22.5</v>
      </c>
      <c r="AC385" s="342" t="s">
        <v>218</v>
      </c>
      <c r="AD385" s="10"/>
      <c r="AE385" s="346">
        <f>IFERROR(VLOOKUP(E385,ppoz!$A$2:$B$42,2,0),0)</f>
        <v>3500</v>
      </c>
      <c r="AJ385" s="72"/>
      <c r="AK385" s="72"/>
      <c r="AL385" s="72"/>
      <c r="AM385" s="72"/>
      <c r="AN385" s="72"/>
      <c r="AO385" s="72"/>
      <c r="AP385" s="73"/>
      <c r="AQ385" s="73"/>
      <c r="AR385" s="73"/>
      <c r="AS385" s="73"/>
      <c r="AT385" s="73"/>
      <c r="AU385" s="73"/>
      <c r="AV385" s="72"/>
      <c r="AW385" s="73"/>
      <c r="AX385" s="73"/>
      <c r="AY385" s="72"/>
      <c r="AZ385" s="72"/>
      <c r="BA385" s="72"/>
      <c r="BB385" s="74"/>
      <c r="BC385" s="74"/>
      <c r="BD385" s="74"/>
      <c r="BE385" s="74"/>
      <c r="BF385" s="74"/>
      <c r="BG385" s="74"/>
      <c r="BH385" s="74"/>
      <c r="BI385" s="74"/>
    </row>
    <row r="386" spans="1:61" x14ac:dyDescent="0.35">
      <c r="A386" s="342" t="s">
        <v>2749</v>
      </c>
      <c r="B386" s="343">
        <v>22.8</v>
      </c>
      <c r="C386" s="343">
        <v>57</v>
      </c>
      <c r="D386" s="343" t="s">
        <v>2361</v>
      </c>
      <c r="E386" s="343" t="s">
        <v>49</v>
      </c>
      <c r="F386" s="343" t="s">
        <v>171</v>
      </c>
      <c r="G386" s="343">
        <v>20</v>
      </c>
      <c r="H386" s="344">
        <v>60800</v>
      </c>
      <c r="I386" s="344">
        <v>64100</v>
      </c>
      <c r="J386" s="344">
        <v>67900</v>
      </c>
      <c r="K386" s="344">
        <v>67600</v>
      </c>
      <c r="L386" s="344">
        <v>2666.6666666666665</v>
      </c>
      <c r="M386" s="344">
        <v>2811.4035087719299</v>
      </c>
      <c r="N386" s="344">
        <v>2978.0701754385964</v>
      </c>
      <c r="O386" s="344">
        <v>2964.9122807017543</v>
      </c>
      <c r="P386" s="343" t="s">
        <v>55</v>
      </c>
      <c r="Q386" s="344">
        <v>10</v>
      </c>
      <c r="R386" s="344" t="s">
        <v>685</v>
      </c>
      <c r="S386" s="345">
        <v>0.19700000000000001</v>
      </c>
      <c r="T386" s="343" t="s">
        <v>2362</v>
      </c>
      <c r="U386" s="343">
        <v>12</v>
      </c>
      <c r="V386" s="342">
        <v>2.024</v>
      </c>
      <c r="W386" s="342">
        <v>1.002</v>
      </c>
      <c r="X386" s="342">
        <v>3.5000000000000003E-2</v>
      </c>
      <c r="Y386" s="342">
        <f t="shared" si="6"/>
        <v>2.0280480000000001</v>
      </c>
      <c r="Z386" s="342" t="s">
        <v>198</v>
      </c>
      <c r="AA386" s="342" t="s">
        <v>170</v>
      </c>
      <c r="AB386" s="342">
        <v>22.5</v>
      </c>
      <c r="AC386" s="342" t="s">
        <v>218</v>
      </c>
      <c r="AD386" s="10"/>
      <c r="AE386" s="346">
        <f>IFERROR(VLOOKUP(E386,ppoz!$A$2:$B$42,2,0),0)</f>
        <v>3500</v>
      </c>
      <c r="AJ386" s="72"/>
      <c r="AK386" s="72"/>
      <c r="AL386" s="72"/>
      <c r="AM386" s="72"/>
      <c r="AN386" s="72"/>
      <c r="AO386" s="72"/>
      <c r="AP386" s="73"/>
      <c r="AQ386" s="73"/>
      <c r="AR386" s="73"/>
      <c r="AS386" s="73"/>
      <c r="AT386" s="73"/>
      <c r="AU386" s="73"/>
      <c r="AV386" s="72"/>
      <c r="AW386" s="73"/>
      <c r="AX386" s="73"/>
      <c r="AY386" s="72"/>
      <c r="AZ386" s="72"/>
      <c r="BA386" s="72"/>
      <c r="BB386" s="74"/>
      <c r="BC386" s="74"/>
      <c r="BD386" s="74"/>
      <c r="BE386" s="74"/>
      <c r="BF386" s="74"/>
      <c r="BG386" s="74"/>
      <c r="BH386" s="74"/>
      <c r="BI386" s="74"/>
    </row>
    <row r="387" spans="1:61" x14ac:dyDescent="0.35">
      <c r="A387" s="342" t="s">
        <v>2750</v>
      </c>
      <c r="B387" s="343">
        <v>23.200000000000003</v>
      </c>
      <c r="C387" s="343">
        <v>58</v>
      </c>
      <c r="D387" s="343" t="s">
        <v>2361</v>
      </c>
      <c r="E387" s="343" t="s">
        <v>49</v>
      </c>
      <c r="F387" s="343" t="s">
        <v>171</v>
      </c>
      <c r="G387" s="343">
        <v>20</v>
      </c>
      <c r="H387" s="344">
        <v>61800</v>
      </c>
      <c r="I387" s="344">
        <v>65100</v>
      </c>
      <c r="J387" s="344">
        <v>68900</v>
      </c>
      <c r="K387" s="344">
        <v>68600</v>
      </c>
      <c r="L387" s="344">
        <v>2663.7931034482754</v>
      </c>
      <c r="M387" s="344">
        <v>2806.0344827586205</v>
      </c>
      <c r="N387" s="344">
        <v>2969.8275862068963</v>
      </c>
      <c r="O387" s="344">
        <v>2956.8965517241377</v>
      </c>
      <c r="P387" s="343" t="s">
        <v>55</v>
      </c>
      <c r="Q387" s="344">
        <v>10</v>
      </c>
      <c r="R387" s="344" t="s">
        <v>685</v>
      </c>
      <c r="S387" s="345">
        <v>0.19700000000000001</v>
      </c>
      <c r="T387" s="343" t="s">
        <v>2362</v>
      </c>
      <c r="U387" s="343">
        <v>12</v>
      </c>
      <c r="V387" s="342">
        <v>2.024</v>
      </c>
      <c r="W387" s="342">
        <v>1.002</v>
      </c>
      <c r="X387" s="342">
        <v>3.5000000000000003E-2</v>
      </c>
      <c r="Y387" s="342">
        <f t="shared" si="6"/>
        <v>2.0280480000000001</v>
      </c>
      <c r="Z387" s="342" t="s">
        <v>198</v>
      </c>
      <c r="AA387" s="342" t="s">
        <v>170</v>
      </c>
      <c r="AB387" s="342">
        <v>22.5</v>
      </c>
      <c r="AC387" s="342" t="s">
        <v>218</v>
      </c>
      <c r="AD387" s="10"/>
      <c r="AE387" s="346">
        <f>IFERROR(VLOOKUP(E387,ppoz!$A$2:$B$42,2,0),0)</f>
        <v>3500</v>
      </c>
      <c r="AJ387" s="72"/>
      <c r="AK387" s="72"/>
      <c r="AL387" s="72"/>
      <c r="AM387" s="72"/>
      <c r="AN387" s="72"/>
      <c r="AO387" s="72"/>
      <c r="AP387" s="73"/>
      <c r="AQ387" s="73"/>
      <c r="AR387" s="73"/>
      <c r="AS387" s="73"/>
      <c r="AT387" s="73"/>
      <c r="AU387" s="73"/>
      <c r="AV387" s="72"/>
      <c r="AW387" s="73"/>
      <c r="AX387" s="73"/>
      <c r="AY387" s="72"/>
      <c r="AZ387" s="72"/>
      <c r="BA387" s="72"/>
      <c r="BB387" s="74"/>
      <c r="BC387" s="74"/>
      <c r="BD387" s="74"/>
      <c r="BE387" s="74"/>
      <c r="BF387" s="74"/>
      <c r="BG387" s="74"/>
      <c r="BH387" s="74"/>
      <c r="BI387" s="74"/>
    </row>
    <row r="388" spans="1:61" x14ac:dyDescent="0.35">
      <c r="A388" s="342" t="s">
        <v>2751</v>
      </c>
      <c r="B388" s="343">
        <v>23.6</v>
      </c>
      <c r="C388" s="343">
        <v>59</v>
      </c>
      <c r="D388" s="343" t="s">
        <v>2361</v>
      </c>
      <c r="E388" s="343" t="s">
        <v>49</v>
      </c>
      <c r="F388" s="343" t="s">
        <v>171</v>
      </c>
      <c r="G388" s="343">
        <v>20</v>
      </c>
      <c r="H388" s="344">
        <v>62600</v>
      </c>
      <c r="I388" s="344">
        <v>66000</v>
      </c>
      <c r="J388" s="344">
        <v>69400</v>
      </c>
      <c r="K388" s="344">
        <v>69400</v>
      </c>
      <c r="L388" s="344">
        <v>2652.5423728813557</v>
      </c>
      <c r="M388" s="344">
        <v>2796.6101694915251</v>
      </c>
      <c r="N388" s="344">
        <v>2940.6779661016949</v>
      </c>
      <c r="O388" s="344">
        <v>2940.6779661016949</v>
      </c>
      <c r="P388" s="343" t="s">
        <v>55</v>
      </c>
      <c r="Q388" s="344">
        <v>10</v>
      </c>
      <c r="R388" s="344" t="s">
        <v>685</v>
      </c>
      <c r="S388" s="345">
        <v>0.19700000000000001</v>
      </c>
      <c r="T388" s="343" t="s">
        <v>2362</v>
      </c>
      <c r="U388" s="343">
        <v>12</v>
      </c>
      <c r="V388" s="342">
        <v>2.024</v>
      </c>
      <c r="W388" s="342">
        <v>1.002</v>
      </c>
      <c r="X388" s="342">
        <v>3.5000000000000003E-2</v>
      </c>
      <c r="Y388" s="342">
        <f t="shared" si="6"/>
        <v>2.0280480000000001</v>
      </c>
      <c r="Z388" s="342" t="s">
        <v>198</v>
      </c>
      <c r="AA388" s="342" t="s">
        <v>170</v>
      </c>
      <c r="AB388" s="342">
        <v>22.5</v>
      </c>
      <c r="AC388" s="342" t="s">
        <v>218</v>
      </c>
      <c r="AD388" s="10"/>
      <c r="AE388" s="346">
        <f>IFERROR(VLOOKUP(E388,ppoz!$A$2:$B$42,2,0),0)</f>
        <v>3500</v>
      </c>
      <c r="AJ388" s="72"/>
      <c r="AK388" s="72"/>
      <c r="AL388" s="72"/>
      <c r="AM388" s="72"/>
      <c r="AN388" s="72"/>
      <c r="AO388" s="72"/>
      <c r="AP388" s="73"/>
      <c r="AQ388" s="73"/>
      <c r="AR388" s="73"/>
      <c r="AS388" s="73"/>
      <c r="AT388" s="73"/>
      <c r="AU388" s="73"/>
      <c r="AV388" s="72"/>
      <c r="AW388" s="73"/>
      <c r="AX388" s="73"/>
      <c r="AY388" s="72"/>
      <c r="AZ388" s="72"/>
      <c r="BA388" s="72"/>
      <c r="BB388" s="74"/>
      <c r="BC388" s="74"/>
      <c r="BD388" s="74"/>
      <c r="BE388" s="74"/>
      <c r="BF388" s="74"/>
      <c r="BG388" s="74"/>
      <c r="BH388" s="74"/>
      <c r="BI388" s="74"/>
    </row>
    <row r="389" spans="1:61" x14ac:dyDescent="0.35">
      <c r="A389" s="342" t="s">
        <v>2752</v>
      </c>
      <c r="B389" s="343">
        <v>24</v>
      </c>
      <c r="C389" s="343">
        <v>60</v>
      </c>
      <c r="D389" s="343" t="s">
        <v>2361</v>
      </c>
      <c r="E389" s="343" t="s">
        <v>49</v>
      </c>
      <c r="F389" s="343" t="s">
        <v>171</v>
      </c>
      <c r="G389" s="343">
        <v>20</v>
      </c>
      <c r="H389" s="344">
        <v>63100</v>
      </c>
      <c r="I389" s="344">
        <v>66500</v>
      </c>
      <c r="J389" s="344">
        <v>69900</v>
      </c>
      <c r="K389" s="344">
        <v>69900</v>
      </c>
      <c r="L389" s="344">
        <v>2629.1666666666665</v>
      </c>
      <c r="M389" s="344">
        <v>2770.8333333333335</v>
      </c>
      <c r="N389" s="344">
        <v>2912.5</v>
      </c>
      <c r="O389" s="344">
        <v>2912.5</v>
      </c>
      <c r="P389" s="343" t="s">
        <v>55</v>
      </c>
      <c r="Q389" s="344">
        <v>10</v>
      </c>
      <c r="R389" s="344" t="s">
        <v>685</v>
      </c>
      <c r="S389" s="345">
        <v>0.19700000000000001</v>
      </c>
      <c r="T389" s="343" t="s">
        <v>2362</v>
      </c>
      <c r="U389" s="343">
        <v>12</v>
      </c>
      <c r="V389" s="342">
        <v>2.024</v>
      </c>
      <c r="W389" s="342">
        <v>1.002</v>
      </c>
      <c r="X389" s="342">
        <v>3.5000000000000003E-2</v>
      </c>
      <c r="Y389" s="342">
        <f t="shared" si="6"/>
        <v>2.0280480000000001</v>
      </c>
      <c r="Z389" s="342" t="s">
        <v>198</v>
      </c>
      <c r="AA389" s="342" t="s">
        <v>170</v>
      </c>
      <c r="AB389" s="342">
        <v>22.5</v>
      </c>
      <c r="AC389" s="342" t="s">
        <v>218</v>
      </c>
      <c r="AD389" s="10"/>
      <c r="AE389" s="346">
        <f>IFERROR(VLOOKUP(E389,ppoz!$A$2:$B$42,2,0),0)</f>
        <v>3500</v>
      </c>
      <c r="AJ389" s="72"/>
      <c r="AK389" s="72"/>
      <c r="AL389" s="72"/>
      <c r="AM389" s="72"/>
      <c r="AN389" s="72"/>
      <c r="AO389" s="72"/>
      <c r="AP389" s="73"/>
      <c r="AQ389" s="73"/>
      <c r="AR389" s="73"/>
      <c r="AS389" s="73"/>
      <c r="AT389" s="73"/>
      <c r="AU389" s="73"/>
      <c r="AV389" s="72"/>
      <c r="AW389" s="73"/>
      <c r="AX389" s="73"/>
      <c r="AY389" s="72"/>
      <c r="AZ389" s="72"/>
      <c r="BA389" s="72"/>
      <c r="BB389" s="74"/>
      <c r="BC389" s="74"/>
      <c r="BD389" s="74"/>
      <c r="BE389" s="74"/>
      <c r="BF389" s="74"/>
      <c r="BG389" s="74"/>
      <c r="BH389" s="74"/>
      <c r="BI389" s="74"/>
    </row>
    <row r="390" spans="1:61" x14ac:dyDescent="0.35">
      <c r="A390" s="342" t="s">
        <v>2753</v>
      </c>
      <c r="B390" s="343">
        <v>25.200000000000003</v>
      </c>
      <c r="C390" s="343">
        <v>63</v>
      </c>
      <c r="D390" s="343" t="s">
        <v>2361</v>
      </c>
      <c r="E390" s="343" t="s">
        <v>176</v>
      </c>
      <c r="F390" s="343" t="s">
        <v>171</v>
      </c>
      <c r="G390" s="343">
        <v>25</v>
      </c>
      <c r="H390" s="344">
        <v>68400</v>
      </c>
      <c r="I390" s="344">
        <v>71600</v>
      </c>
      <c r="J390" s="344">
        <v>75500</v>
      </c>
      <c r="K390" s="344">
        <v>75100</v>
      </c>
      <c r="L390" s="344">
        <v>2714.2857142857138</v>
      </c>
      <c r="M390" s="344">
        <v>2841.269841269841</v>
      </c>
      <c r="N390" s="344">
        <v>2996.0317460317456</v>
      </c>
      <c r="O390" s="344">
        <v>2980.1587301587297</v>
      </c>
      <c r="P390" s="343" t="s">
        <v>55</v>
      </c>
      <c r="Q390" s="344">
        <v>10</v>
      </c>
      <c r="R390" s="344" t="s">
        <v>685</v>
      </c>
      <c r="S390" s="345">
        <v>0.19700000000000001</v>
      </c>
      <c r="T390" s="343" t="s">
        <v>2362</v>
      </c>
      <c r="U390" s="343">
        <v>12</v>
      </c>
      <c r="V390" s="342">
        <v>2.024</v>
      </c>
      <c r="W390" s="342">
        <v>1.002</v>
      </c>
      <c r="X390" s="342">
        <v>3.5000000000000003E-2</v>
      </c>
      <c r="Y390" s="342">
        <f t="shared" si="6"/>
        <v>2.0280480000000001</v>
      </c>
      <c r="Z390" s="342" t="s">
        <v>198</v>
      </c>
      <c r="AA390" s="342" t="s">
        <v>170</v>
      </c>
      <c r="AB390" s="342">
        <v>22.5</v>
      </c>
      <c r="AC390" s="342" t="s">
        <v>218</v>
      </c>
      <c r="AD390" s="10"/>
      <c r="AE390" s="346">
        <f>IFERROR(VLOOKUP(E390,ppoz!$A$2:$B$42,2,0),0)</f>
        <v>3500</v>
      </c>
      <c r="AJ390" s="72"/>
      <c r="AK390" s="72"/>
      <c r="AL390" s="72"/>
      <c r="AM390" s="72"/>
      <c r="AN390" s="72"/>
      <c r="AO390" s="72"/>
      <c r="AP390" s="73"/>
      <c r="AQ390" s="73"/>
      <c r="AR390" s="73"/>
      <c r="AS390" s="73"/>
      <c r="AT390" s="73"/>
      <c r="AU390" s="73"/>
      <c r="AV390" s="72"/>
      <c r="AW390" s="73"/>
      <c r="AX390" s="73"/>
      <c r="AY390" s="72"/>
      <c r="AZ390" s="72"/>
      <c r="BA390" s="72"/>
      <c r="BB390" s="74"/>
      <c r="BC390" s="74"/>
      <c r="BD390" s="74"/>
      <c r="BE390" s="74"/>
      <c r="BF390" s="74"/>
      <c r="BG390" s="74"/>
      <c r="BH390" s="74"/>
      <c r="BI390" s="74"/>
    </row>
    <row r="391" spans="1:61" x14ac:dyDescent="0.35">
      <c r="A391" s="342" t="s">
        <v>2754</v>
      </c>
      <c r="B391" s="343">
        <v>25.6</v>
      </c>
      <c r="C391" s="343">
        <v>64</v>
      </c>
      <c r="D391" s="343" t="s">
        <v>2361</v>
      </c>
      <c r="E391" s="343" t="s">
        <v>176</v>
      </c>
      <c r="F391" s="343" t="s">
        <v>171</v>
      </c>
      <c r="G391" s="343">
        <v>25</v>
      </c>
      <c r="H391" s="344">
        <v>69100</v>
      </c>
      <c r="I391" s="344">
        <v>72300</v>
      </c>
      <c r="J391" s="344">
        <v>76100</v>
      </c>
      <c r="K391" s="344">
        <v>75700</v>
      </c>
      <c r="L391" s="344">
        <v>2699.21875</v>
      </c>
      <c r="M391" s="344">
        <v>2824.21875</v>
      </c>
      <c r="N391" s="344">
        <v>2972.65625</v>
      </c>
      <c r="O391" s="344">
        <v>2957.03125</v>
      </c>
      <c r="P391" s="343" t="s">
        <v>55</v>
      </c>
      <c r="Q391" s="344">
        <v>10</v>
      </c>
      <c r="R391" s="344" t="s">
        <v>685</v>
      </c>
      <c r="S391" s="345">
        <v>0.19700000000000001</v>
      </c>
      <c r="T391" s="343" t="s">
        <v>2362</v>
      </c>
      <c r="U391" s="343">
        <v>12</v>
      </c>
      <c r="V391" s="342">
        <v>2.024</v>
      </c>
      <c r="W391" s="342">
        <v>1.002</v>
      </c>
      <c r="X391" s="342">
        <v>3.5000000000000003E-2</v>
      </c>
      <c r="Y391" s="342">
        <f t="shared" si="6"/>
        <v>2.0280480000000001</v>
      </c>
      <c r="Z391" s="342" t="s">
        <v>198</v>
      </c>
      <c r="AA391" s="342" t="s">
        <v>170</v>
      </c>
      <c r="AB391" s="342">
        <v>22.5</v>
      </c>
      <c r="AC391" s="342" t="s">
        <v>218</v>
      </c>
      <c r="AD391" s="10"/>
      <c r="AE391" s="346">
        <f>IFERROR(VLOOKUP(E391,ppoz!$A$2:$B$42,2,0),0)</f>
        <v>3500</v>
      </c>
      <c r="AJ391" s="72"/>
      <c r="AK391" s="72"/>
      <c r="AL391" s="72"/>
      <c r="AM391" s="72"/>
      <c r="AN391" s="72"/>
      <c r="AO391" s="72"/>
      <c r="AP391" s="73"/>
      <c r="AQ391" s="73"/>
      <c r="AR391" s="73"/>
      <c r="AS391" s="73"/>
      <c r="AT391" s="73"/>
      <c r="AU391" s="73"/>
      <c r="AV391" s="72"/>
      <c r="AW391" s="73"/>
      <c r="AX391" s="73"/>
      <c r="AY391" s="72"/>
      <c r="AZ391" s="72"/>
      <c r="BA391" s="72"/>
      <c r="BB391" s="74"/>
      <c r="BC391" s="74"/>
      <c r="BD391" s="74"/>
      <c r="BE391" s="74"/>
      <c r="BF391" s="74"/>
      <c r="BG391" s="74"/>
      <c r="BH391" s="74"/>
      <c r="BI391" s="74"/>
    </row>
    <row r="392" spans="1:61" x14ac:dyDescent="0.35">
      <c r="A392" s="342" t="s">
        <v>2755</v>
      </c>
      <c r="B392" s="343">
        <v>26</v>
      </c>
      <c r="C392" s="343">
        <v>65</v>
      </c>
      <c r="D392" s="343" t="s">
        <v>2361</v>
      </c>
      <c r="E392" s="343" t="s">
        <v>176</v>
      </c>
      <c r="F392" s="343" t="s">
        <v>171</v>
      </c>
      <c r="G392" s="343">
        <v>25</v>
      </c>
      <c r="H392" s="344">
        <v>69600</v>
      </c>
      <c r="I392" s="344">
        <v>73300</v>
      </c>
      <c r="J392" s="344">
        <v>77200</v>
      </c>
      <c r="K392" s="344">
        <v>77400</v>
      </c>
      <c r="L392" s="344">
        <v>2676.9230769230771</v>
      </c>
      <c r="M392" s="344">
        <v>2819.2307692307691</v>
      </c>
      <c r="N392" s="344">
        <v>2969.2307692307691</v>
      </c>
      <c r="O392" s="344">
        <v>2976.9230769230771</v>
      </c>
      <c r="P392" s="343" t="s">
        <v>55</v>
      </c>
      <c r="Q392" s="344">
        <v>10</v>
      </c>
      <c r="R392" s="344" t="s">
        <v>685</v>
      </c>
      <c r="S392" s="345">
        <v>0.19700000000000001</v>
      </c>
      <c r="T392" s="343" t="s">
        <v>2362</v>
      </c>
      <c r="U392" s="343">
        <v>12</v>
      </c>
      <c r="V392" s="342">
        <v>2.024</v>
      </c>
      <c r="W392" s="342">
        <v>1.002</v>
      </c>
      <c r="X392" s="342">
        <v>3.5000000000000003E-2</v>
      </c>
      <c r="Y392" s="342">
        <f t="shared" si="6"/>
        <v>2.0280480000000001</v>
      </c>
      <c r="Z392" s="342" t="s">
        <v>198</v>
      </c>
      <c r="AA392" s="342" t="s">
        <v>170</v>
      </c>
      <c r="AB392" s="342">
        <v>22.5</v>
      </c>
      <c r="AC392" s="342" t="s">
        <v>218</v>
      </c>
      <c r="AD392" s="10"/>
      <c r="AE392" s="346">
        <f>IFERROR(VLOOKUP(E392,ppoz!$A$2:$B$42,2,0),0)</f>
        <v>3500</v>
      </c>
      <c r="AJ392" s="72"/>
      <c r="AK392" s="72"/>
      <c r="AL392" s="72"/>
      <c r="AM392" s="72"/>
      <c r="AN392" s="72"/>
      <c r="AO392" s="72"/>
      <c r="AP392" s="73"/>
      <c r="AQ392" s="73"/>
      <c r="AR392" s="73"/>
      <c r="AS392" s="73"/>
      <c r="AT392" s="73"/>
      <c r="AU392" s="73"/>
      <c r="AV392" s="72"/>
      <c r="AW392" s="73"/>
      <c r="AX392" s="73"/>
      <c r="AY392" s="72"/>
      <c r="AZ392" s="72"/>
      <c r="BA392" s="72"/>
      <c r="BB392" s="74"/>
      <c r="BC392" s="74"/>
      <c r="BD392" s="74"/>
      <c r="BE392" s="74"/>
      <c r="BF392" s="74"/>
      <c r="BG392" s="74"/>
      <c r="BH392" s="74"/>
      <c r="BI392" s="74"/>
    </row>
    <row r="393" spans="1:61" x14ac:dyDescent="0.35">
      <c r="A393" s="342" t="s">
        <v>2756</v>
      </c>
      <c r="B393" s="343">
        <v>26.400000000000002</v>
      </c>
      <c r="C393" s="343">
        <v>66</v>
      </c>
      <c r="D393" s="343" t="s">
        <v>2361</v>
      </c>
      <c r="E393" s="343" t="s">
        <v>176</v>
      </c>
      <c r="F393" s="343" t="s">
        <v>171</v>
      </c>
      <c r="G393" s="343">
        <v>25</v>
      </c>
      <c r="H393" s="344">
        <v>69900</v>
      </c>
      <c r="I393" s="344">
        <v>73700</v>
      </c>
      <c r="J393" s="344">
        <v>77500</v>
      </c>
      <c r="K393" s="344">
        <v>77700</v>
      </c>
      <c r="L393" s="344">
        <v>2647.7272727272725</v>
      </c>
      <c r="M393" s="344">
        <v>2791.6666666666665</v>
      </c>
      <c r="N393" s="344">
        <v>2935.6060606060605</v>
      </c>
      <c r="O393" s="344">
        <v>2943.181818181818</v>
      </c>
      <c r="P393" s="343" t="s">
        <v>55</v>
      </c>
      <c r="Q393" s="344">
        <v>10</v>
      </c>
      <c r="R393" s="344" t="s">
        <v>685</v>
      </c>
      <c r="S393" s="345">
        <v>0.19700000000000001</v>
      </c>
      <c r="T393" s="343" t="s">
        <v>2362</v>
      </c>
      <c r="U393" s="343">
        <v>12</v>
      </c>
      <c r="V393" s="342">
        <v>2.024</v>
      </c>
      <c r="W393" s="342">
        <v>1.002</v>
      </c>
      <c r="X393" s="342">
        <v>3.5000000000000003E-2</v>
      </c>
      <c r="Y393" s="342">
        <f t="shared" si="6"/>
        <v>2.0280480000000001</v>
      </c>
      <c r="Z393" s="342" t="s">
        <v>198</v>
      </c>
      <c r="AA393" s="342" t="s">
        <v>170</v>
      </c>
      <c r="AB393" s="342">
        <v>22.5</v>
      </c>
      <c r="AC393" s="342" t="s">
        <v>218</v>
      </c>
      <c r="AD393" s="10"/>
      <c r="AE393" s="346">
        <f>IFERROR(VLOOKUP(E393,ppoz!$A$2:$B$42,2,0),0)</f>
        <v>3500</v>
      </c>
      <c r="AJ393" s="72"/>
      <c r="AK393" s="72"/>
      <c r="AL393" s="72"/>
      <c r="AM393" s="72"/>
      <c r="AN393" s="72"/>
      <c r="AO393" s="72"/>
      <c r="AP393" s="73"/>
      <c r="AQ393" s="73"/>
      <c r="AR393" s="73"/>
      <c r="AS393" s="73"/>
      <c r="AT393" s="73"/>
      <c r="AU393" s="73"/>
      <c r="AV393" s="72"/>
      <c r="AW393" s="73"/>
      <c r="AX393" s="73"/>
      <c r="AY393" s="72"/>
      <c r="AZ393" s="72"/>
      <c r="BA393" s="72"/>
      <c r="BB393" s="74"/>
      <c r="BC393" s="74"/>
      <c r="BD393" s="74"/>
      <c r="BE393" s="74"/>
      <c r="BF393" s="74"/>
      <c r="BG393" s="74"/>
      <c r="BH393" s="74"/>
      <c r="BI393" s="74"/>
    </row>
    <row r="394" spans="1:61" x14ac:dyDescent="0.35">
      <c r="A394" s="342" t="s">
        <v>2757</v>
      </c>
      <c r="B394" s="343">
        <v>26.8</v>
      </c>
      <c r="C394" s="343">
        <v>67</v>
      </c>
      <c r="D394" s="343" t="s">
        <v>2361</v>
      </c>
      <c r="E394" s="343" t="s">
        <v>176</v>
      </c>
      <c r="F394" s="343" t="s">
        <v>171</v>
      </c>
      <c r="G394" s="343">
        <v>25</v>
      </c>
      <c r="H394" s="344">
        <v>70800</v>
      </c>
      <c r="I394" s="344">
        <v>75300</v>
      </c>
      <c r="J394" s="344">
        <v>78000</v>
      </c>
      <c r="K394" s="344">
        <v>79300</v>
      </c>
      <c r="L394" s="344">
        <v>2641.7910447761192</v>
      </c>
      <c r="M394" s="344">
        <v>2809.7014925373132</v>
      </c>
      <c r="N394" s="344">
        <v>2910.4477611940297</v>
      </c>
      <c r="O394" s="344">
        <v>2958.9552238805968</v>
      </c>
      <c r="P394" s="343" t="s">
        <v>55</v>
      </c>
      <c r="Q394" s="344">
        <v>10</v>
      </c>
      <c r="R394" s="344" t="s">
        <v>685</v>
      </c>
      <c r="S394" s="345">
        <v>0.19700000000000001</v>
      </c>
      <c r="T394" s="343" t="s">
        <v>2362</v>
      </c>
      <c r="U394" s="343">
        <v>12</v>
      </c>
      <c r="V394" s="342">
        <v>2.024</v>
      </c>
      <c r="W394" s="342">
        <v>1.002</v>
      </c>
      <c r="X394" s="342">
        <v>3.5000000000000003E-2</v>
      </c>
      <c r="Y394" s="342">
        <f t="shared" si="6"/>
        <v>2.0280480000000001</v>
      </c>
      <c r="Z394" s="342" t="s">
        <v>198</v>
      </c>
      <c r="AA394" s="342" t="s">
        <v>170</v>
      </c>
      <c r="AB394" s="342">
        <v>22.5</v>
      </c>
      <c r="AC394" s="342" t="s">
        <v>218</v>
      </c>
      <c r="AD394" s="10"/>
      <c r="AE394" s="346">
        <f>IFERROR(VLOOKUP(E394,ppoz!$A$2:$B$42,2,0),0)</f>
        <v>3500</v>
      </c>
      <c r="AJ394" s="72"/>
      <c r="AK394" s="72"/>
      <c r="AL394" s="72"/>
      <c r="AM394" s="72"/>
      <c r="AN394" s="72"/>
      <c r="AO394" s="72"/>
      <c r="AP394" s="73"/>
      <c r="AQ394" s="73"/>
      <c r="AR394" s="73"/>
      <c r="AS394" s="73"/>
      <c r="AT394" s="73"/>
      <c r="AU394" s="73"/>
      <c r="AV394" s="72"/>
      <c r="AW394" s="73"/>
      <c r="AX394" s="73"/>
      <c r="AY394" s="72"/>
      <c r="AZ394" s="72"/>
      <c r="BA394" s="72"/>
      <c r="BB394" s="74"/>
      <c r="BC394" s="74"/>
      <c r="BD394" s="74"/>
      <c r="BE394" s="74"/>
      <c r="BF394" s="74"/>
      <c r="BG394" s="74"/>
      <c r="BH394" s="74"/>
      <c r="BI394" s="74"/>
    </row>
    <row r="395" spans="1:61" x14ac:dyDescent="0.35">
      <c r="A395" s="342" t="s">
        <v>2758</v>
      </c>
      <c r="B395" s="343">
        <v>27.200000000000003</v>
      </c>
      <c r="C395" s="343">
        <v>68</v>
      </c>
      <c r="D395" s="343" t="s">
        <v>2361</v>
      </c>
      <c r="E395" s="343" t="s">
        <v>176</v>
      </c>
      <c r="F395" s="343" t="s">
        <v>171</v>
      </c>
      <c r="G395" s="343">
        <v>25</v>
      </c>
      <c r="H395" s="344">
        <v>71800</v>
      </c>
      <c r="I395" s="344">
        <v>76200</v>
      </c>
      <c r="J395" s="344">
        <v>78900</v>
      </c>
      <c r="K395" s="344">
        <v>80200</v>
      </c>
      <c r="L395" s="344">
        <v>2639.705882352941</v>
      </c>
      <c r="M395" s="344">
        <v>2801.4705882352937</v>
      </c>
      <c r="N395" s="344">
        <v>2900.7352941176468</v>
      </c>
      <c r="O395" s="344">
        <v>2948.5294117647054</v>
      </c>
      <c r="P395" s="343" t="s">
        <v>55</v>
      </c>
      <c r="Q395" s="344">
        <v>10</v>
      </c>
      <c r="R395" s="344" t="s">
        <v>685</v>
      </c>
      <c r="S395" s="345">
        <v>0.19700000000000001</v>
      </c>
      <c r="T395" s="343" t="s">
        <v>2362</v>
      </c>
      <c r="U395" s="343">
        <v>12</v>
      </c>
      <c r="V395" s="342">
        <v>2.024</v>
      </c>
      <c r="W395" s="342">
        <v>1.002</v>
      </c>
      <c r="X395" s="342">
        <v>3.5000000000000003E-2</v>
      </c>
      <c r="Y395" s="342">
        <f t="shared" si="6"/>
        <v>2.0280480000000001</v>
      </c>
      <c r="Z395" s="342" t="s">
        <v>198</v>
      </c>
      <c r="AA395" s="342" t="s">
        <v>170</v>
      </c>
      <c r="AB395" s="342">
        <v>22.5</v>
      </c>
      <c r="AC395" s="342" t="s">
        <v>218</v>
      </c>
      <c r="AD395" s="10"/>
      <c r="AE395" s="346">
        <f>IFERROR(VLOOKUP(E395,ppoz!$A$2:$B$42,2,0),0)</f>
        <v>3500</v>
      </c>
      <c r="AJ395" s="72"/>
      <c r="AK395" s="72"/>
      <c r="AL395" s="72"/>
      <c r="AM395" s="72"/>
      <c r="AN395" s="72"/>
      <c r="AO395" s="72"/>
      <c r="AP395" s="73"/>
      <c r="AQ395" s="73"/>
      <c r="AR395" s="73"/>
      <c r="AS395" s="73"/>
      <c r="AT395" s="73"/>
      <c r="AU395" s="73"/>
      <c r="AV395" s="72"/>
      <c r="AW395" s="73"/>
      <c r="AX395" s="73"/>
      <c r="AY395" s="72"/>
      <c r="AZ395" s="72"/>
      <c r="BA395" s="72"/>
      <c r="BB395" s="74"/>
      <c r="BC395" s="74"/>
      <c r="BD395" s="74"/>
      <c r="BE395" s="74"/>
      <c r="BF395" s="74"/>
      <c r="BG395" s="74"/>
      <c r="BH395" s="74"/>
      <c r="BI395" s="74"/>
    </row>
    <row r="396" spans="1:61" x14ac:dyDescent="0.35">
      <c r="A396" s="342" t="s">
        <v>2759</v>
      </c>
      <c r="B396" s="343">
        <v>27.6</v>
      </c>
      <c r="C396" s="343">
        <v>69</v>
      </c>
      <c r="D396" s="343" t="s">
        <v>2361</v>
      </c>
      <c r="E396" s="343" t="s">
        <v>176</v>
      </c>
      <c r="F396" s="343" t="s">
        <v>171</v>
      </c>
      <c r="G396" s="343">
        <v>25</v>
      </c>
      <c r="H396" s="344">
        <v>72300</v>
      </c>
      <c r="I396" s="344">
        <v>76700</v>
      </c>
      <c r="J396" s="344">
        <v>79700</v>
      </c>
      <c r="K396" s="344">
        <v>80700</v>
      </c>
      <c r="L396" s="344">
        <v>2619.565217391304</v>
      </c>
      <c r="M396" s="344">
        <v>2778.9855072463765</v>
      </c>
      <c r="N396" s="344">
        <v>2887.6811594202895</v>
      </c>
      <c r="O396" s="344">
        <v>2923.9130434782605</v>
      </c>
      <c r="P396" s="343" t="s">
        <v>55</v>
      </c>
      <c r="Q396" s="344">
        <v>10</v>
      </c>
      <c r="R396" s="344" t="s">
        <v>685</v>
      </c>
      <c r="S396" s="345">
        <v>0.19700000000000001</v>
      </c>
      <c r="T396" s="343" t="s">
        <v>2362</v>
      </c>
      <c r="U396" s="343">
        <v>12</v>
      </c>
      <c r="V396" s="342">
        <v>2.024</v>
      </c>
      <c r="W396" s="342">
        <v>1.002</v>
      </c>
      <c r="X396" s="342">
        <v>3.5000000000000003E-2</v>
      </c>
      <c r="Y396" s="342">
        <f t="shared" si="6"/>
        <v>2.0280480000000001</v>
      </c>
      <c r="Z396" s="342" t="s">
        <v>198</v>
      </c>
      <c r="AA396" s="342" t="s">
        <v>170</v>
      </c>
      <c r="AB396" s="342">
        <v>22.5</v>
      </c>
      <c r="AC396" s="342" t="s">
        <v>218</v>
      </c>
      <c r="AD396" s="10"/>
      <c r="AE396" s="346">
        <f>IFERROR(VLOOKUP(E396,ppoz!$A$2:$B$42,2,0),0)</f>
        <v>3500</v>
      </c>
      <c r="AJ396" s="72"/>
      <c r="AK396" s="72"/>
      <c r="AL396" s="72"/>
      <c r="AM396" s="72"/>
      <c r="AN396" s="72"/>
      <c r="AO396" s="72"/>
      <c r="AP396" s="73"/>
      <c r="AQ396" s="73"/>
      <c r="AR396" s="73"/>
      <c r="AS396" s="73"/>
      <c r="AT396" s="73"/>
      <c r="AU396" s="73"/>
      <c r="AV396" s="72"/>
      <c r="AW396" s="73"/>
      <c r="AX396" s="73"/>
      <c r="AY396" s="72"/>
      <c r="AZ396" s="72"/>
      <c r="BA396" s="72"/>
      <c r="BB396" s="74"/>
      <c r="BC396" s="74"/>
      <c r="BD396" s="74"/>
      <c r="BE396" s="74"/>
      <c r="BF396" s="74"/>
      <c r="BG396" s="74"/>
      <c r="BH396" s="74"/>
      <c r="BI396" s="74"/>
    </row>
    <row r="397" spans="1:61" x14ac:dyDescent="0.35">
      <c r="A397" s="342" t="s">
        <v>2760</v>
      </c>
      <c r="B397" s="343">
        <v>28</v>
      </c>
      <c r="C397" s="343">
        <v>70</v>
      </c>
      <c r="D397" s="343" t="s">
        <v>2361</v>
      </c>
      <c r="E397" s="343" t="s">
        <v>176</v>
      </c>
      <c r="F397" s="343" t="s">
        <v>171</v>
      </c>
      <c r="G397" s="343">
        <v>25</v>
      </c>
      <c r="H397" s="344">
        <v>72800</v>
      </c>
      <c r="I397" s="344">
        <v>77200</v>
      </c>
      <c r="J397" s="344">
        <v>80300</v>
      </c>
      <c r="K397" s="344">
        <v>81300</v>
      </c>
      <c r="L397" s="344">
        <v>2600</v>
      </c>
      <c r="M397" s="344">
        <v>2757.1428571428573</v>
      </c>
      <c r="N397" s="344">
        <v>2867.8571428571427</v>
      </c>
      <c r="O397" s="344">
        <v>2903.5714285714284</v>
      </c>
      <c r="P397" s="343" t="s">
        <v>55</v>
      </c>
      <c r="Q397" s="344">
        <v>10</v>
      </c>
      <c r="R397" s="344" t="s">
        <v>685</v>
      </c>
      <c r="S397" s="345">
        <v>0.19700000000000001</v>
      </c>
      <c r="T397" s="343" t="s">
        <v>2362</v>
      </c>
      <c r="U397" s="343">
        <v>12</v>
      </c>
      <c r="V397" s="342">
        <v>2.024</v>
      </c>
      <c r="W397" s="342">
        <v>1.002</v>
      </c>
      <c r="X397" s="342">
        <v>3.5000000000000003E-2</v>
      </c>
      <c r="Y397" s="342">
        <f t="shared" si="6"/>
        <v>2.0280480000000001</v>
      </c>
      <c r="Z397" s="342" t="s">
        <v>198</v>
      </c>
      <c r="AA397" s="342" t="s">
        <v>170</v>
      </c>
      <c r="AB397" s="342">
        <v>22.5</v>
      </c>
      <c r="AC397" s="342" t="s">
        <v>218</v>
      </c>
      <c r="AD397" s="10"/>
      <c r="AE397" s="346">
        <f>IFERROR(VLOOKUP(E397,ppoz!$A$2:$B$42,2,0),0)</f>
        <v>3500</v>
      </c>
      <c r="AJ397" s="72"/>
      <c r="AK397" s="72"/>
      <c r="AL397" s="72"/>
      <c r="AM397" s="72"/>
      <c r="AN397" s="72"/>
      <c r="AO397" s="72"/>
      <c r="AP397" s="73"/>
      <c r="AQ397" s="73"/>
      <c r="AR397" s="73"/>
      <c r="AS397" s="73"/>
      <c r="AT397" s="73"/>
      <c r="AU397" s="73"/>
      <c r="AV397" s="72"/>
      <c r="AW397" s="73"/>
      <c r="AX397" s="73"/>
      <c r="AY397" s="72"/>
      <c r="AZ397" s="72"/>
      <c r="BA397" s="72"/>
      <c r="BB397" s="74"/>
      <c r="BC397" s="74"/>
      <c r="BD397" s="74"/>
      <c r="BE397" s="74"/>
      <c r="BF397" s="74"/>
      <c r="BG397" s="74"/>
      <c r="BH397" s="74"/>
      <c r="BI397" s="74"/>
    </row>
    <row r="398" spans="1:61" x14ac:dyDescent="0.35">
      <c r="A398" s="342" t="s">
        <v>2761</v>
      </c>
      <c r="B398" s="343">
        <v>28.400000000000002</v>
      </c>
      <c r="C398" s="343">
        <v>71</v>
      </c>
      <c r="D398" s="343" t="s">
        <v>2361</v>
      </c>
      <c r="E398" s="343" t="s">
        <v>176</v>
      </c>
      <c r="F398" s="343" t="s">
        <v>171</v>
      </c>
      <c r="G398" s="343">
        <v>25</v>
      </c>
      <c r="H398" s="344">
        <v>74200</v>
      </c>
      <c r="I398" s="344">
        <v>78200</v>
      </c>
      <c r="J398" s="344">
        <v>81200</v>
      </c>
      <c r="K398" s="344">
        <v>82200</v>
      </c>
      <c r="L398" s="344">
        <v>2612.676056338028</v>
      </c>
      <c r="M398" s="344">
        <v>2753.5211267605632</v>
      </c>
      <c r="N398" s="344">
        <v>2859.1549295774644</v>
      </c>
      <c r="O398" s="344">
        <v>2894.3661971830984</v>
      </c>
      <c r="P398" s="343" t="s">
        <v>55</v>
      </c>
      <c r="Q398" s="344">
        <v>10</v>
      </c>
      <c r="R398" s="344" t="s">
        <v>685</v>
      </c>
      <c r="S398" s="345">
        <v>0.19700000000000001</v>
      </c>
      <c r="T398" s="343" t="s">
        <v>2362</v>
      </c>
      <c r="U398" s="343">
        <v>12</v>
      </c>
      <c r="V398" s="342">
        <v>2.024</v>
      </c>
      <c r="W398" s="342">
        <v>1.002</v>
      </c>
      <c r="X398" s="342">
        <v>3.5000000000000003E-2</v>
      </c>
      <c r="Y398" s="342">
        <f t="shared" si="6"/>
        <v>2.0280480000000001</v>
      </c>
      <c r="Z398" s="342" t="s">
        <v>198</v>
      </c>
      <c r="AA398" s="342" t="s">
        <v>170</v>
      </c>
      <c r="AB398" s="342">
        <v>22.5</v>
      </c>
      <c r="AC398" s="342" t="s">
        <v>218</v>
      </c>
      <c r="AD398" s="10"/>
      <c r="AE398" s="346">
        <f>IFERROR(VLOOKUP(E398,ppoz!$A$2:$B$42,2,0),0)</f>
        <v>3500</v>
      </c>
      <c r="AJ398" s="72"/>
      <c r="AK398" s="72"/>
      <c r="AL398" s="72"/>
      <c r="AM398" s="72"/>
      <c r="AN398" s="72"/>
      <c r="AO398" s="72"/>
      <c r="AP398" s="73"/>
      <c r="AQ398" s="73"/>
      <c r="AR398" s="73"/>
      <c r="AS398" s="73"/>
      <c r="AT398" s="73"/>
      <c r="AU398" s="73"/>
      <c r="AV398" s="72"/>
      <c r="AW398" s="73"/>
      <c r="AX398" s="73"/>
      <c r="AY398" s="72"/>
      <c r="AZ398" s="72"/>
      <c r="BA398" s="72"/>
      <c r="BB398" s="74"/>
      <c r="BC398" s="74"/>
      <c r="BD398" s="74"/>
      <c r="BE398" s="74"/>
      <c r="BF398" s="74"/>
      <c r="BG398" s="74"/>
      <c r="BH398" s="74"/>
      <c r="BI398" s="74"/>
    </row>
    <row r="399" spans="1:61" x14ac:dyDescent="0.35">
      <c r="A399" s="342" t="s">
        <v>2762</v>
      </c>
      <c r="B399" s="343">
        <v>28.8</v>
      </c>
      <c r="C399" s="343">
        <v>72</v>
      </c>
      <c r="D399" s="343" t="s">
        <v>2361</v>
      </c>
      <c r="E399" s="343" t="s">
        <v>176</v>
      </c>
      <c r="F399" s="343" t="s">
        <v>171</v>
      </c>
      <c r="G399" s="343">
        <v>25</v>
      </c>
      <c r="H399" s="344">
        <v>74700</v>
      </c>
      <c r="I399" s="344">
        <v>78700</v>
      </c>
      <c r="J399" s="344">
        <v>81400</v>
      </c>
      <c r="K399" s="344">
        <v>82700</v>
      </c>
      <c r="L399" s="344">
        <v>2593.75</v>
      </c>
      <c r="M399" s="344">
        <v>2732.6388888888887</v>
      </c>
      <c r="N399" s="344">
        <v>2826.3888888888887</v>
      </c>
      <c r="O399" s="344">
        <v>2871.5277777777778</v>
      </c>
      <c r="P399" s="343" t="s">
        <v>55</v>
      </c>
      <c r="Q399" s="344">
        <v>10</v>
      </c>
      <c r="R399" s="344" t="s">
        <v>685</v>
      </c>
      <c r="S399" s="345">
        <v>0.19700000000000001</v>
      </c>
      <c r="T399" s="343" t="s">
        <v>2362</v>
      </c>
      <c r="U399" s="343">
        <v>12</v>
      </c>
      <c r="V399" s="342">
        <v>2.024</v>
      </c>
      <c r="W399" s="342">
        <v>1.002</v>
      </c>
      <c r="X399" s="342">
        <v>3.5000000000000003E-2</v>
      </c>
      <c r="Y399" s="342">
        <f t="shared" si="6"/>
        <v>2.0280480000000001</v>
      </c>
      <c r="Z399" s="342" t="s">
        <v>198</v>
      </c>
      <c r="AA399" s="342" t="s">
        <v>170</v>
      </c>
      <c r="AB399" s="342">
        <v>22.5</v>
      </c>
      <c r="AC399" s="342" t="s">
        <v>218</v>
      </c>
      <c r="AD399" s="10"/>
      <c r="AE399" s="346">
        <f>IFERROR(VLOOKUP(E399,ppoz!$A$2:$B$42,2,0),0)</f>
        <v>3500</v>
      </c>
      <c r="AJ399" s="72"/>
      <c r="AK399" s="72"/>
      <c r="AL399" s="72"/>
      <c r="AM399" s="72"/>
      <c r="AN399" s="72"/>
      <c r="AO399" s="72"/>
      <c r="AP399" s="73"/>
      <c r="AQ399" s="73"/>
      <c r="AR399" s="73"/>
      <c r="AS399" s="73"/>
      <c r="AT399" s="73"/>
      <c r="AU399" s="73"/>
      <c r="AV399" s="72"/>
      <c r="AW399" s="73"/>
      <c r="AX399" s="73"/>
      <c r="AY399" s="72"/>
      <c r="AZ399" s="72"/>
      <c r="BA399" s="72"/>
      <c r="BB399" s="74"/>
      <c r="BC399" s="74"/>
      <c r="BD399" s="74"/>
      <c r="BE399" s="74"/>
      <c r="BF399" s="74"/>
      <c r="BG399" s="74"/>
      <c r="BH399" s="74"/>
      <c r="BI399" s="74"/>
    </row>
    <row r="400" spans="1:61" x14ac:dyDescent="0.35">
      <c r="A400" s="342" t="s">
        <v>2763</v>
      </c>
      <c r="B400" s="343">
        <v>29.200000000000003</v>
      </c>
      <c r="C400" s="343">
        <v>73</v>
      </c>
      <c r="D400" s="343" t="s">
        <v>2361</v>
      </c>
      <c r="E400" s="343" t="s">
        <v>176</v>
      </c>
      <c r="F400" s="343" t="s">
        <v>171</v>
      </c>
      <c r="G400" s="343">
        <v>25</v>
      </c>
      <c r="H400" s="344">
        <v>75700</v>
      </c>
      <c r="I400" s="344">
        <v>80100</v>
      </c>
      <c r="J400" s="344">
        <v>84200</v>
      </c>
      <c r="K400" s="344">
        <v>84100</v>
      </c>
      <c r="L400" s="344">
        <v>2592.4657534246571</v>
      </c>
      <c r="M400" s="344">
        <v>2743.1506849315065</v>
      </c>
      <c r="N400" s="344">
        <v>2883.561643835616</v>
      </c>
      <c r="O400" s="344">
        <v>2880.1369863013697</v>
      </c>
      <c r="P400" s="343" t="s">
        <v>55</v>
      </c>
      <c r="Q400" s="344">
        <v>10</v>
      </c>
      <c r="R400" s="344" t="s">
        <v>685</v>
      </c>
      <c r="S400" s="345">
        <v>0.19700000000000001</v>
      </c>
      <c r="T400" s="343" t="s">
        <v>2362</v>
      </c>
      <c r="U400" s="343">
        <v>12</v>
      </c>
      <c r="V400" s="342">
        <v>2.024</v>
      </c>
      <c r="W400" s="342">
        <v>1.002</v>
      </c>
      <c r="X400" s="342">
        <v>3.5000000000000003E-2</v>
      </c>
      <c r="Y400" s="342">
        <f t="shared" si="6"/>
        <v>2.0280480000000001</v>
      </c>
      <c r="Z400" s="342" t="s">
        <v>198</v>
      </c>
      <c r="AA400" s="342" t="s">
        <v>170</v>
      </c>
      <c r="AB400" s="342">
        <v>22.5</v>
      </c>
      <c r="AC400" s="342" t="s">
        <v>218</v>
      </c>
      <c r="AD400" s="10"/>
      <c r="AE400" s="346">
        <f>IFERROR(VLOOKUP(E400,ppoz!$A$2:$B$42,2,0),0)</f>
        <v>3500</v>
      </c>
      <c r="AJ400" s="72"/>
      <c r="AK400" s="72"/>
      <c r="AL400" s="72"/>
      <c r="AM400" s="72"/>
      <c r="AN400" s="72"/>
      <c r="AO400" s="72"/>
      <c r="AP400" s="73"/>
      <c r="AQ400" s="73"/>
      <c r="AR400" s="73"/>
      <c r="AS400" s="73"/>
      <c r="AT400" s="73"/>
      <c r="AU400" s="73"/>
      <c r="AV400" s="72"/>
      <c r="AW400" s="73"/>
      <c r="AX400" s="73"/>
      <c r="AY400" s="72"/>
      <c r="AZ400" s="72"/>
      <c r="BA400" s="72"/>
      <c r="BB400" s="74"/>
      <c r="BC400" s="74"/>
      <c r="BD400" s="74"/>
      <c r="BE400" s="74"/>
      <c r="BF400" s="74"/>
      <c r="BG400" s="74"/>
      <c r="BH400" s="74"/>
      <c r="BI400" s="74"/>
    </row>
    <row r="401" spans="1:61" x14ac:dyDescent="0.35">
      <c r="A401" s="342" t="s">
        <v>2764</v>
      </c>
      <c r="B401" s="343">
        <v>29.6</v>
      </c>
      <c r="C401" s="343">
        <v>74</v>
      </c>
      <c r="D401" s="343" t="s">
        <v>2361</v>
      </c>
      <c r="E401" s="343" t="s">
        <v>176</v>
      </c>
      <c r="F401" s="343" t="s">
        <v>171</v>
      </c>
      <c r="G401" s="343">
        <v>25</v>
      </c>
      <c r="H401" s="344">
        <v>76700</v>
      </c>
      <c r="I401" s="344">
        <v>81100</v>
      </c>
      <c r="J401" s="344">
        <v>85200</v>
      </c>
      <c r="K401" s="344">
        <v>85100</v>
      </c>
      <c r="L401" s="344">
        <v>2591.2162162162163</v>
      </c>
      <c r="M401" s="344">
        <v>2739.8648648648646</v>
      </c>
      <c r="N401" s="344">
        <v>2878.3783783783783</v>
      </c>
      <c r="O401" s="344">
        <v>2875</v>
      </c>
      <c r="P401" s="343" t="s">
        <v>55</v>
      </c>
      <c r="Q401" s="344">
        <v>10</v>
      </c>
      <c r="R401" s="344" t="s">
        <v>685</v>
      </c>
      <c r="S401" s="345">
        <v>0.19700000000000001</v>
      </c>
      <c r="T401" s="343" t="s">
        <v>2362</v>
      </c>
      <c r="U401" s="343">
        <v>12</v>
      </c>
      <c r="V401" s="342">
        <v>2.024</v>
      </c>
      <c r="W401" s="342">
        <v>1.002</v>
      </c>
      <c r="X401" s="342">
        <v>3.5000000000000003E-2</v>
      </c>
      <c r="Y401" s="342">
        <f t="shared" si="6"/>
        <v>2.0280480000000001</v>
      </c>
      <c r="Z401" s="342" t="s">
        <v>198</v>
      </c>
      <c r="AA401" s="342" t="s">
        <v>170</v>
      </c>
      <c r="AB401" s="342">
        <v>22.5</v>
      </c>
      <c r="AC401" s="342" t="s">
        <v>218</v>
      </c>
      <c r="AD401" s="10"/>
      <c r="AE401" s="346">
        <f>IFERROR(VLOOKUP(E401,ppoz!$A$2:$B$42,2,0),0)</f>
        <v>3500</v>
      </c>
      <c r="AJ401" s="72"/>
      <c r="AK401" s="72"/>
      <c r="AL401" s="72"/>
      <c r="AM401" s="72"/>
      <c r="AN401" s="72"/>
      <c r="AO401" s="72"/>
      <c r="AP401" s="73"/>
      <c r="AQ401" s="73"/>
      <c r="AR401" s="73"/>
      <c r="AS401" s="73"/>
      <c r="AT401" s="73"/>
      <c r="AU401" s="73"/>
      <c r="AV401" s="72"/>
      <c r="AW401" s="73"/>
      <c r="AX401" s="73"/>
      <c r="AY401" s="72"/>
      <c r="AZ401" s="72"/>
      <c r="BA401" s="72"/>
      <c r="BB401" s="74"/>
      <c r="BC401" s="74"/>
      <c r="BD401" s="74"/>
      <c r="BE401" s="74"/>
      <c r="BF401" s="74"/>
      <c r="BG401" s="74"/>
      <c r="BH401" s="74"/>
      <c r="BI401" s="74"/>
    </row>
    <row r="402" spans="1:61" x14ac:dyDescent="0.35">
      <c r="A402" s="342" t="s">
        <v>2765</v>
      </c>
      <c r="B402" s="343">
        <v>30</v>
      </c>
      <c r="C402" s="343">
        <v>75</v>
      </c>
      <c r="D402" s="343" t="s">
        <v>2361</v>
      </c>
      <c r="E402" s="343" t="s">
        <v>177</v>
      </c>
      <c r="F402" s="343" t="s">
        <v>171</v>
      </c>
      <c r="G402" s="343">
        <v>30</v>
      </c>
      <c r="H402" s="344">
        <v>78000</v>
      </c>
      <c r="I402" s="344">
        <v>83000</v>
      </c>
      <c r="J402" s="344">
        <v>86100</v>
      </c>
      <c r="K402" s="344">
        <v>87600</v>
      </c>
      <c r="L402" s="344">
        <v>2600</v>
      </c>
      <c r="M402" s="344">
        <v>2766.6666666666665</v>
      </c>
      <c r="N402" s="344">
        <v>2870</v>
      </c>
      <c r="O402" s="344">
        <v>2920</v>
      </c>
      <c r="P402" s="343" t="s">
        <v>55</v>
      </c>
      <c r="Q402" s="344">
        <v>10</v>
      </c>
      <c r="R402" s="344" t="s">
        <v>685</v>
      </c>
      <c r="S402" s="345">
        <v>0.19700000000000001</v>
      </c>
      <c r="T402" s="343" t="s">
        <v>2362</v>
      </c>
      <c r="U402" s="343">
        <v>12</v>
      </c>
      <c r="V402" s="342">
        <v>2.024</v>
      </c>
      <c r="W402" s="342">
        <v>1.002</v>
      </c>
      <c r="X402" s="342">
        <v>3.5000000000000003E-2</v>
      </c>
      <c r="Y402" s="342">
        <f t="shared" si="6"/>
        <v>2.0280480000000001</v>
      </c>
      <c r="Z402" s="342" t="s">
        <v>198</v>
      </c>
      <c r="AA402" s="342" t="s">
        <v>170</v>
      </c>
      <c r="AB402" s="342">
        <v>22.5</v>
      </c>
      <c r="AC402" s="342" t="s">
        <v>218</v>
      </c>
      <c r="AD402" s="10"/>
      <c r="AE402" s="346">
        <f>IFERROR(VLOOKUP(E402,ppoz!$A$2:$B$42,2,0),0)</f>
        <v>3500</v>
      </c>
      <c r="AJ402" s="72"/>
      <c r="AK402" s="72"/>
      <c r="AL402" s="72"/>
      <c r="AM402" s="72"/>
      <c r="AN402" s="72"/>
      <c r="AO402" s="72"/>
      <c r="AP402" s="73"/>
      <c r="AQ402" s="73"/>
      <c r="AR402" s="73"/>
      <c r="AS402" s="73"/>
      <c r="AT402" s="73"/>
      <c r="AU402" s="73"/>
      <c r="AV402" s="72"/>
      <c r="AW402" s="73"/>
      <c r="AX402" s="73"/>
      <c r="AY402" s="72"/>
      <c r="AZ402" s="72"/>
      <c r="BA402" s="72"/>
      <c r="BB402" s="74"/>
      <c r="BC402" s="74"/>
      <c r="BD402" s="74"/>
      <c r="BE402" s="74"/>
      <c r="BF402" s="74"/>
      <c r="BG402" s="74"/>
      <c r="BH402" s="74"/>
      <c r="BI402" s="74"/>
    </row>
    <row r="403" spans="1:61" x14ac:dyDescent="0.35">
      <c r="A403" s="342" t="s">
        <v>2766</v>
      </c>
      <c r="B403" s="343">
        <v>30.400000000000002</v>
      </c>
      <c r="C403" s="343">
        <v>76</v>
      </c>
      <c r="D403" s="343" t="s">
        <v>2361</v>
      </c>
      <c r="E403" s="343" t="s">
        <v>177</v>
      </c>
      <c r="F403" s="343" t="s">
        <v>171</v>
      </c>
      <c r="G403" s="343">
        <v>30</v>
      </c>
      <c r="H403" s="344">
        <v>80600</v>
      </c>
      <c r="I403" s="344">
        <v>85600</v>
      </c>
      <c r="J403" s="344">
        <v>89800</v>
      </c>
      <c r="K403" s="344">
        <v>90200</v>
      </c>
      <c r="L403" s="344">
        <v>2651.3157894736842</v>
      </c>
      <c r="M403" s="344">
        <v>2815.7894736842104</v>
      </c>
      <c r="N403" s="344">
        <v>2953.9473684210525</v>
      </c>
      <c r="O403" s="344">
        <v>2967.1052631578946</v>
      </c>
      <c r="P403" s="343" t="s">
        <v>55</v>
      </c>
      <c r="Q403" s="344">
        <v>10</v>
      </c>
      <c r="R403" s="344" t="s">
        <v>685</v>
      </c>
      <c r="S403" s="345">
        <v>0.19700000000000001</v>
      </c>
      <c r="T403" s="343" t="s">
        <v>2362</v>
      </c>
      <c r="U403" s="343">
        <v>12</v>
      </c>
      <c r="V403" s="342">
        <v>2.024</v>
      </c>
      <c r="W403" s="342">
        <v>1.002</v>
      </c>
      <c r="X403" s="342">
        <v>3.5000000000000003E-2</v>
      </c>
      <c r="Y403" s="342">
        <f t="shared" si="6"/>
        <v>2.0280480000000001</v>
      </c>
      <c r="Z403" s="342" t="s">
        <v>198</v>
      </c>
      <c r="AA403" s="342" t="s">
        <v>170</v>
      </c>
      <c r="AB403" s="342">
        <v>22.5</v>
      </c>
      <c r="AC403" s="342" t="s">
        <v>218</v>
      </c>
      <c r="AD403" s="10"/>
      <c r="AE403" s="346">
        <f>IFERROR(VLOOKUP(E403,ppoz!$A$2:$B$42,2,0),0)</f>
        <v>3500</v>
      </c>
      <c r="AJ403" s="72"/>
      <c r="AK403" s="72"/>
      <c r="AL403" s="72"/>
      <c r="AM403" s="72"/>
      <c r="AN403" s="72"/>
      <c r="AO403" s="72"/>
      <c r="AP403" s="73"/>
      <c r="AQ403" s="73"/>
      <c r="AR403" s="73"/>
      <c r="AS403" s="73"/>
      <c r="AT403" s="73"/>
      <c r="AU403" s="73"/>
      <c r="AV403" s="72"/>
      <c r="AW403" s="73"/>
      <c r="AX403" s="73"/>
      <c r="AY403" s="72"/>
      <c r="AZ403" s="72"/>
      <c r="BA403" s="72"/>
      <c r="BB403" s="74"/>
      <c r="BC403" s="74"/>
      <c r="BD403" s="74"/>
      <c r="BE403" s="74"/>
      <c r="BF403" s="74"/>
      <c r="BG403" s="74"/>
      <c r="BH403" s="74"/>
      <c r="BI403" s="74"/>
    </row>
    <row r="404" spans="1:61" x14ac:dyDescent="0.35">
      <c r="A404" s="342" t="s">
        <v>2767</v>
      </c>
      <c r="B404" s="343">
        <v>30.8</v>
      </c>
      <c r="C404" s="343">
        <v>77</v>
      </c>
      <c r="D404" s="343" t="s">
        <v>2361</v>
      </c>
      <c r="E404" s="343" t="s">
        <v>177</v>
      </c>
      <c r="F404" s="343" t="s">
        <v>171</v>
      </c>
      <c r="G404" s="343">
        <v>30</v>
      </c>
      <c r="H404" s="344">
        <v>81100</v>
      </c>
      <c r="I404" s="344">
        <v>86100</v>
      </c>
      <c r="J404" s="344">
        <v>90300</v>
      </c>
      <c r="K404" s="344">
        <v>90700</v>
      </c>
      <c r="L404" s="344">
        <v>2633.1168831168829</v>
      </c>
      <c r="M404" s="344">
        <v>2795.4545454545455</v>
      </c>
      <c r="N404" s="344">
        <v>2931.8181818181815</v>
      </c>
      <c r="O404" s="344">
        <v>2944.8051948051948</v>
      </c>
      <c r="P404" s="343" t="s">
        <v>55</v>
      </c>
      <c r="Q404" s="344">
        <v>10</v>
      </c>
      <c r="R404" s="344" t="s">
        <v>685</v>
      </c>
      <c r="S404" s="345">
        <v>0.19700000000000001</v>
      </c>
      <c r="T404" s="343" t="s">
        <v>2362</v>
      </c>
      <c r="U404" s="343">
        <v>12</v>
      </c>
      <c r="V404" s="342">
        <v>2.024</v>
      </c>
      <c r="W404" s="342">
        <v>1.002</v>
      </c>
      <c r="X404" s="342">
        <v>3.5000000000000003E-2</v>
      </c>
      <c r="Y404" s="342">
        <f t="shared" si="6"/>
        <v>2.0280480000000001</v>
      </c>
      <c r="Z404" s="342" t="s">
        <v>198</v>
      </c>
      <c r="AA404" s="342" t="s">
        <v>170</v>
      </c>
      <c r="AB404" s="342">
        <v>22.5</v>
      </c>
      <c r="AC404" s="342" t="s">
        <v>218</v>
      </c>
      <c r="AD404" s="10"/>
      <c r="AE404" s="346">
        <f>IFERROR(VLOOKUP(E404,ppoz!$A$2:$B$42,2,0),0)</f>
        <v>3500</v>
      </c>
      <c r="AJ404" s="72"/>
      <c r="AK404" s="72"/>
      <c r="AL404" s="72"/>
      <c r="AM404" s="72"/>
      <c r="AN404" s="72"/>
      <c r="AO404" s="72"/>
      <c r="AP404" s="73"/>
      <c r="AQ404" s="73"/>
      <c r="AR404" s="73"/>
      <c r="AS404" s="73"/>
      <c r="AT404" s="73"/>
      <c r="AU404" s="73"/>
      <c r="AV404" s="72"/>
      <c r="AW404" s="73"/>
      <c r="AX404" s="73"/>
      <c r="AY404" s="72"/>
      <c r="AZ404" s="72"/>
      <c r="BA404" s="72"/>
      <c r="BB404" s="74"/>
      <c r="BC404" s="74"/>
      <c r="BD404" s="74"/>
      <c r="BE404" s="74"/>
      <c r="BF404" s="74"/>
      <c r="BG404" s="74"/>
      <c r="BH404" s="74"/>
      <c r="BI404" s="74"/>
    </row>
    <row r="405" spans="1:61" x14ac:dyDescent="0.35">
      <c r="A405" s="342" t="s">
        <v>2768</v>
      </c>
      <c r="B405" s="343">
        <v>31.200000000000003</v>
      </c>
      <c r="C405" s="343">
        <v>78</v>
      </c>
      <c r="D405" s="343" t="s">
        <v>2361</v>
      </c>
      <c r="E405" s="343" t="s">
        <v>177</v>
      </c>
      <c r="F405" s="343" t="s">
        <v>171</v>
      </c>
      <c r="G405" s="343">
        <v>30</v>
      </c>
      <c r="H405" s="344">
        <v>82100</v>
      </c>
      <c r="I405" s="344">
        <v>87100</v>
      </c>
      <c r="J405" s="344">
        <v>91300</v>
      </c>
      <c r="K405" s="344">
        <v>91700</v>
      </c>
      <c r="L405" s="344">
        <v>2631.4102564102564</v>
      </c>
      <c r="M405" s="344">
        <v>2791.6666666666665</v>
      </c>
      <c r="N405" s="344">
        <v>2926.2820512820508</v>
      </c>
      <c r="O405" s="344">
        <v>2939.102564102564</v>
      </c>
      <c r="P405" s="343" t="s">
        <v>55</v>
      </c>
      <c r="Q405" s="344">
        <v>10</v>
      </c>
      <c r="R405" s="344" t="s">
        <v>685</v>
      </c>
      <c r="S405" s="345">
        <v>0.19700000000000001</v>
      </c>
      <c r="T405" s="343" t="s">
        <v>2362</v>
      </c>
      <c r="U405" s="343">
        <v>12</v>
      </c>
      <c r="V405" s="342">
        <v>2.024</v>
      </c>
      <c r="W405" s="342">
        <v>1.002</v>
      </c>
      <c r="X405" s="342">
        <v>3.5000000000000003E-2</v>
      </c>
      <c r="Y405" s="342">
        <f t="shared" ref="Y405:Y468" si="7">V405*W405</f>
        <v>2.0280480000000001</v>
      </c>
      <c r="Z405" s="342" t="s">
        <v>198</v>
      </c>
      <c r="AA405" s="342" t="s">
        <v>170</v>
      </c>
      <c r="AB405" s="342">
        <v>22.5</v>
      </c>
      <c r="AC405" s="342" t="s">
        <v>218</v>
      </c>
      <c r="AD405" s="10"/>
      <c r="AE405" s="346">
        <f>IFERROR(VLOOKUP(E405,ppoz!$A$2:$B$42,2,0),0)</f>
        <v>3500</v>
      </c>
      <c r="AJ405" s="72"/>
      <c r="AK405" s="72"/>
      <c r="AL405" s="72"/>
      <c r="AM405" s="72"/>
      <c r="AN405" s="72"/>
      <c r="AO405" s="72"/>
      <c r="AP405" s="73"/>
      <c r="AQ405" s="73"/>
      <c r="AR405" s="73"/>
      <c r="AS405" s="73"/>
      <c r="AT405" s="73"/>
      <c r="AU405" s="73"/>
      <c r="AV405" s="72"/>
      <c r="AW405" s="73"/>
      <c r="AX405" s="73"/>
      <c r="AY405" s="72"/>
      <c r="AZ405" s="72"/>
      <c r="BA405" s="72"/>
      <c r="BB405" s="74"/>
      <c r="BC405" s="74"/>
      <c r="BD405" s="74"/>
      <c r="BE405" s="74"/>
      <c r="BF405" s="74"/>
      <c r="BG405" s="74"/>
      <c r="BH405" s="74"/>
      <c r="BI405" s="74"/>
    </row>
    <row r="406" spans="1:61" x14ac:dyDescent="0.35">
      <c r="A406" s="342" t="s">
        <v>2769</v>
      </c>
      <c r="B406" s="343">
        <v>31.6</v>
      </c>
      <c r="C406" s="343">
        <v>79</v>
      </c>
      <c r="D406" s="343" t="s">
        <v>2361</v>
      </c>
      <c r="E406" s="343" t="s">
        <v>177</v>
      </c>
      <c r="F406" s="343" t="s">
        <v>171</v>
      </c>
      <c r="G406" s="343">
        <v>30</v>
      </c>
      <c r="H406" s="344">
        <v>83100</v>
      </c>
      <c r="I406" s="344">
        <v>87600</v>
      </c>
      <c r="J406" s="344">
        <v>91800</v>
      </c>
      <c r="K406" s="344">
        <v>92200</v>
      </c>
      <c r="L406" s="344">
        <v>2629.746835443038</v>
      </c>
      <c r="M406" s="344">
        <v>2772.1518987341769</v>
      </c>
      <c r="N406" s="344">
        <v>2905.0632911392404</v>
      </c>
      <c r="O406" s="344">
        <v>2917.7215189873418</v>
      </c>
      <c r="P406" s="343" t="s">
        <v>55</v>
      </c>
      <c r="Q406" s="344">
        <v>10</v>
      </c>
      <c r="R406" s="344" t="s">
        <v>685</v>
      </c>
      <c r="S406" s="345">
        <v>0.19700000000000001</v>
      </c>
      <c r="T406" s="343" t="s">
        <v>2362</v>
      </c>
      <c r="U406" s="343">
        <v>12</v>
      </c>
      <c r="V406" s="342">
        <v>2.024</v>
      </c>
      <c r="W406" s="342">
        <v>1.002</v>
      </c>
      <c r="X406" s="342">
        <v>3.5000000000000003E-2</v>
      </c>
      <c r="Y406" s="342">
        <f t="shared" si="7"/>
        <v>2.0280480000000001</v>
      </c>
      <c r="Z406" s="342" t="s">
        <v>198</v>
      </c>
      <c r="AA406" s="342" t="s">
        <v>170</v>
      </c>
      <c r="AB406" s="342">
        <v>22.5</v>
      </c>
      <c r="AC406" s="342" t="s">
        <v>218</v>
      </c>
      <c r="AD406" s="10"/>
      <c r="AE406" s="346">
        <f>IFERROR(VLOOKUP(E406,ppoz!$A$2:$B$42,2,0),0)</f>
        <v>3500</v>
      </c>
      <c r="AJ406" s="72"/>
      <c r="AK406" s="72"/>
      <c r="AL406" s="72"/>
      <c r="AM406" s="72"/>
      <c r="AN406" s="72"/>
      <c r="AO406" s="72"/>
      <c r="AP406" s="73"/>
      <c r="AQ406" s="73"/>
      <c r="AR406" s="73"/>
      <c r="AS406" s="73"/>
      <c r="AT406" s="73"/>
      <c r="AU406" s="73"/>
      <c r="AV406" s="72"/>
      <c r="AW406" s="73"/>
      <c r="AX406" s="73"/>
      <c r="AY406" s="72"/>
      <c r="AZ406" s="72"/>
      <c r="BA406" s="72"/>
      <c r="BB406" s="74"/>
      <c r="BC406" s="74"/>
      <c r="BD406" s="74"/>
      <c r="BE406" s="74"/>
      <c r="BF406" s="74"/>
      <c r="BG406" s="74"/>
      <c r="BH406" s="74"/>
      <c r="BI406" s="74"/>
    </row>
    <row r="407" spans="1:61" x14ac:dyDescent="0.35">
      <c r="A407" s="342" t="s">
        <v>2770</v>
      </c>
      <c r="B407" s="343">
        <v>32</v>
      </c>
      <c r="C407" s="343">
        <v>80</v>
      </c>
      <c r="D407" s="343" t="s">
        <v>2361</v>
      </c>
      <c r="E407" s="343" t="s">
        <v>177</v>
      </c>
      <c r="F407" s="343" t="s">
        <v>171</v>
      </c>
      <c r="G407" s="343">
        <v>30</v>
      </c>
      <c r="H407" s="344">
        <v>83600</v>
      </c>
      <c r="I407" s="344">
        <v>88100</v>
      </c>
      <c r="J407" s="344">
        <v>92300</v>
      </c>
      <c r="K407" s="344">
        <v>92700</v>
      </c>
      <c r="L407" s="344">
        <v>2612.5</v>
      </c>
      <c r="M407" s="344">
        <v>2753.125</v>
      </c>
      <c r="N407" s="344">
        <v>2884.375</v>
      </c>
      <c r="O407" s="344">
        <v>2896.875</v>
      </c>
      <c r="P407" s="343" t="s">
        <v>55</v>
      </c>
      <c r="Q407" s="344">
        <v>10</v>
      </c>
      <c r="R407" s="344" t="s">
        <v>685</v>
      </c>
      <c r="S407" s="345">
        <v>0.19700000000000001</v>
      </c>
      <c r="T407" s="343" t="s">
        <v>2362</v>
      </c>
      <c r="U407" s="343">
        <v>12</v>
      </c>
      <c r="V407" s="342">
        <v>2.024</v>
      </c>
      <c r="W407" s="342">
        <v>1.002</v>
      </c>
      <c r="X407" s="342">
        <v>3.5000000000000003E-2</v>
      </c>
      <c r="Y407" s="342">
        <f t="shared" si="7"/>
        <v>2.0280480000000001</v>
      </c>
      <c r="Z407" s="342" t="s">
        <v>198</v>
      </c>
      <c r="AA407" s="342" t="s">
        <v>170</v>
      </c>
      <c r="AB407" s="342">
        <v>22.5</v>
      </c>
      <c r="AC407" s="342" t="s">
        <v>218</v>
      </c>
      <c r="AD407" s="10"/>
      <c r="AE407" s="346">
        <f>IFERROR(VLOOKUP(E407,ppoz!$A$2:$B$42,2,0),0)</f>
        <v>3500</v>
      </c>
      <c r="AJ407" s="72"/>
      <c r="AK407" s="72"/>
      <c r="AL407" s="72"/>
      <c r="AM407" s="72"/>
      <c r="AN407" s="72"/>
      <c r="AO407" s="72"/>
      <c r="AP407" s="73"/>
      <c r="AQ407" s="73"/>
      <c r="AR407" s="73"/>
      <c r="AS407" s="73"/>
      <c r="AT407" s="73"/>
      <c r="AU407" s="73"/>
      <c r="AV407" s="72"/>
      <c r="AW407" s="73"/>
      <c r="AX407" s="73"/>
      <c r="AY407" s="72"/>
      <c r="AZ407" s="72"/>
      <c r="BA407" s="72"/>
      <c r="BB407" s="74"/>
      <c r="BC407" s="74"/>
      <c r="BD407" s="74"/>
      <c r="BE407" s="74"/>
      <c r="BF407" s="74"/>
      <c r="BG407" s="74"/>
      <c r="BH407" s="74"/>
      <c r="BI407" s="74"/>
    </row>
    <row r="408" spans="1:61" x14ac:dyDescent="0.35">
      <c r="A408" s="342" t="s">
        <v>2771</v>
      </c>
      <c r="B408" s="343">
        <v>32.4</v>
      </c>
      <c r="C408" s="343">
        <v>81</v>
      </c>
      <c r="D408" s="343" t="s">
        <v>2361</v>
      </c>
      <c r="E408" s="343" t="s">
        <v>177</v>
      </c>
      <c r="F408" s="343" t="s">
        <v>171</v>
      </c>
      <c r="G408" s="343">
        <v>30</v>
      </c>
      <c r="H408" s="344">
        <v>84700</v>
      </c>
      <c r="I408" s="344">
        <v>89000</v>
      </c>
      <c r="J408" s="344">
        <v>94100</v>
      </c>
      <c r="K408" s="344">
        <v>93600</v>
      </c>
      <c r="L408" s="344">
        <v>2614.1975308641977</v>
      </c>
      <c r="M408" s="344">
        <v>2746.9135802469136</v>
      </c>
      <c r="N408" s="344">
        <v>2904.320987654321</v>
      </c>
      <c r="O408" s="344">
        <v>2888.8888888888891</v>
      </c>
      <c r="P408" s="343" t="s">
        <v>55</v>
      </c>
      <c r="Q408" s="344">
        <v>10</v>
      </c>
      <c r="R408" s="344" t="s">
        <v>685</v>
      </c>
      <c r="S408" s="345">
        <v>0.19700000000000001</v>
      </c>
      <c r="T408" s="343" t="s">
        <v>2362</v>
      </c>
      <c r="U408" s="343">
        <v>12</v>
      </c>
      <c r="V408" s="342">
        <v>2.024</v>
      </c>
      <c r="W408" s="342">
        <v>1.002</v>
      </c>
      <c r="X408" s="342">
        <v>3.5000000000000003E-2</v>
      </c>
      <c r="Y408" s="342">
        <f t="shared" si="7"/>
        <v>2.0280480000000001</v>
      </c>
      <c r="Z408" s="342" t="s">
        <v>198</v>
      </c>
      <c r="AA408" s="342" t="s">
        <v>170</v>
      </c>
      <c r="AB408" s="342">
        <v>22.5</v>
      </c>
      <c r="AC408" s="342" t="s">
        <v>218</v>
      </c>
      <c r="AD408" s="10"/>
      <c r="AE408" s="346">
        <f>IFERROR(VLOOKUP(E408,ppoz!$A$2:$B$42,2,0),0)</f>
        <v>3500</v>
      </c>
      <c r="AJ408" s="72"/>
      <c r="AK408" s="72"/>
      <c r="AL408" s="72"/>
      <c r="AM408" s="72"/>
      <c r="AN408" s="72"/>
      <c r="AO408" s="72"/>
      <c r="AP408" s="73"/>
      <c r="AQ408" s="73"/>
      <c r="AR408" s="73"/>
      <c r="AS408" s="73"/>
      <c r="AT408" s="73"/>
      <c r="AU408" s="73"/>
      <c r="AV408" s="72"/>
      <c r="AW408" s="73"/>
      <c r="AX408" s="73"/>
      <c r="AY408" s="72"/>
      <c r="AZ408" s="72"/>
      <c r="BA408" s="72"/>
      <c r="BB408" s="74"/>
      <c r="BC408" s="74"/>
      <c r="BD408" s="74"/>
      <c r="BE408" s="74"/>
      <c r="BF408" s="74"/>
      <c r="BG408" s="74"/>
      <c r="BH408" s="74"/>
      <c r="BI408" s="74"/>
    </row>
    <row r="409" spans="1:61" x14ac:dyDescent="0.35">
      <c r="A409" s="342" t="s">
        <v>2772</v>
      </c>
      <c r="B409" s="343">
        <v>32.800000000000004</v>
      </c>
      <c r="C409" s="343">
        <v>82</v>
      </c>
      <c r="D409" s="343" t="s">
        <v>2361</v>
      </c>
      <c r="E409" s="343" t="s">
        <v>177</v>
      </c>
      <c r="F409" s="343" t="s">
        <v>171</v>
      </c>
      <c r="G409" s="343">
        <v>30</v>
      </c>
      <c r="H409" s="344">
        <v>85200</v>
      </c>
      <c r="I409" s="344">
        <v>89500</v>
      </c>
      <c r="J409" s="344">
        <v>94600</v>
      </c>
      <c r="K409" s="344">
        <v>94100</v>
      </c>
      <c r="L409" s="344">
        <v>2597.5609756097556</v>
      </c>
      <c r="M409" s="344">
        <v>2728.6585365853657</v>
      </c>
      <c r="N409" s="344">
        <v>2884.146341463414</v>
      </c>
      <c r="O409" s="344">
        <v>2868.9024390243899</v>
      </c>
      <c r="P409" s="343" t="s">
        <v>55</v>
      </c>
      <c r="Q409" s="344">
        <v>10</v>
      </c>
      <c r="R409" s="344" t="s">
        <v>685</v>
      </c>
      <c r="S409" s="345">
        <v>0.19700000000000001</v>
      </c>
      <c r="T409" s="343" t="s">
        <v>2362</v>
      </c>
      <c r="U409" s="343">
        <v>12</v>
      </c>
      <c r="V409" s="342">
        <v>2.024</v>
      </c>
      <c r="W409" s="342">
        <v>1.002</v>
      </c>
      <c r="X409" s="342">
        <v>3.5000000000000003E-2</v>
      </c>
      <c r="Y409" s="342">
        <f t="shared" si="7"/>
        <v>2.0280480000000001</v>
      </c>
      <c r="Z409" s="342" t="s">
        <v>198</v>
      </c>
      <c r="AA409" s="342" t="s">
        <v>170</v>
      </c>
      <c r="AB409" s="342">
        <v>22.5</v>
      </c>
      <c r="AC409" s="342" t="s">
        <v>218</v>
      </c>
      <c r="AD409" s="10"/>
      <c r="AE409" s="346">
        <f>IFERROR(VLOOKUP(E409,ppoz!$A$2:$B$42,2,0),0)</f>
        <v>3500</v>
      </c>
      <c r="AJ409" s="72"/>
      <c r="AK409" s="72"/>
      <c r="AL409" s="72"/>
      <c r="AM409" s="72"/>
      <c r="AN409" s="72"/>
      <c r="AO409" s="72"/>
      <c r="AP409" s="73"/>
      <c r="AQ409" s="73"/>
      <c r="AR409" s="73"/>
      <c r="AS409" s="73"/>
      <c r="AT409" s="73"/>
      <c r="AU409" s="73"/>
      <c r="AV409" s="72"/>
      <c r="AW409" s="73"/>
      <c r="AX409" s="73"/>
      <c r="AY409" s="72"/>
      <c r="AZ409" s="72"/>
      <c r="BA409" s="72"/>
      <c r="BB409" s="74"/>
      <c r="BC409" s="74"/>
      <c r="BD409" s="74"/>
      <c r="BE409" s="74"/>
      <c r="BF409" s="74"/>
      <c r="BG409" s="74"/>
      <c r="BH409" s="74"/>
      <c r="BI409" s="74"/>
    </row>
    <row r="410" spans="1:61" x14ac:dyDescent="0.35">
      <c r="A410" s="342" t="s">
        <v>2773</v>
      </c>
      <c r="B410" s="343">
        <v>33.200000000000003</v>
      </c>
      <c r="C410" s="343">
        <v>83</v>
      </c>
      <c r="D410" s="343" t="s">
        <v>2361</v>
      </c>
      <c r="E410" s="343" t="s">
        <v>178</v>
      </c>
      <c r="F410" s="343" t="s">
        <v>171</v>
      </c>
      <c r="G410" s="343">
        <v>33</v>
      </c>
      <c r="H410" s="344">
        <v>86400</v>
      </c>
      <c r="I410" s="344">
        <v>91200</v>
      </c>
      <c r="J410" s="344">
        <v>95800</v>
      </c>
      <c r="K410" s="344">
        <v>95800</v>
      </c>
      <c r="L410" s="344">
        <v>2602.4096385542166</v>
      </c>
      <c r="M410" s="344">
        <v>2746.9879518072285</v>
      </c>
      <c r="N410" s="344">
        <v>2885.5421686746986</v>
      </c>
      <c r="O410" s="344">
        <v>2885.5421686746986</v>
      </c>
      <c r="P410" s="343" t="s">
        <v>55</v>
      </c>
      <c r="Q410" s="344">
        <v>10</v>
      </c>
      <c r="R410" s="344" t="s">
        <v>685</v>
      </c>
      <c r="S410" s="345">
        <v>0.19700000000000001</v>
      </c>
      <c r="T410" s="343" t="s">
        <v>2362</v>
      </c>
      <c r="U410" s="343">
        <v>12</v>
      </c>
      <c r="V410" s="342">
        <v>2.024</v>
      </c>
      <c r="W410" s="342">
        <v>1.002</v>
      </c>
      <c r="X410" s="342">
        <v>3.5000000000000003E-2</v>
      </c>
      <c r="Y410" s="342">
        <f t="shared" si="7"/>
        <v>2.0280480000000001</v>
      </c>
      <c r="Z410" s="342" t="s">
        <v>198</v>
      </c>
      <c r="AA410" s="342" t="s">
        <v>170</v>
      </c>
      <c r="AB410" s="342">
        <v>22.5</v>
      </c>
      <c r="AC410" s="342" t="s">
        <v>218</v>
      </c>
      <c r="AD410" s="10"/>
      <c r="AE410" s="346">
        <f>IFERROR(VLOOKUP(E410,ppoz!$A$2:$B$42,2,0),0)</f>
        <v>3500</v>
      </c>
      <c r="AJ410" s="72"/>
      <c r="AK410" s="72"/>
      <c r="AL410" s="72"/>
      <c r="AM410" s="72"/>
      <c r="AN410" s="72"/>
      <c r="AO410" s="72"/>
      <c r="AP410" s="73"/>
      <c r="AQ410" s="73"/>
      <c r="AR410" s="73"/>
      <c r="AS410" s="73"/>
      <c r="AT410" s="73"/>
      <c r="AU410" s="73"/>
      <c r="AV410" s="72"/>
      <c r="AW410" s="73"/>
      <c r="AX410" s="73"/>
      <c r="AY410" s="72"/>
      <c r="AZ410" s="72"/>
      <c r="BA410" s="72"/>
      <c r="BB410" s="74"/>
      <c r="BC410" s="74"/>
      <c r="BD410" s="74"/>
      <c r="BE410" s="74"/>
      <c r="BF410" s="74"/>
      <c r="BG410" s="74"/>
      <c r="BH410" s="74"/>
      <c r="BI410" s="74"/>
    </row>
    <row r="411" spans="1:61" x14ac:dyDescent="0.35">
      <c r="A411" s="342" t="s">
        <v>2774</v>
      </c>
      <c r="B411" s="343">
        <v>33.6</v>
      </c>
      <c r="C411" s="343">
        <v>84</v>
      </c>
      <c r="D411" s="343" t="s">
        <v>2361</v>
      </c>
      <c r="E411" s="343" t="s">
        <v>178</v>
      </c>
      <c r="F411" s="343" t="s">
        <v>171</v>
      </c>
      <c r="G411" s="343">
        <v>33</v>
      </c>
      <c r="H411" s="344">
        <v>86900</v>
      </c>
      <c r="I411" s="344">
        <v>91700</v>
      </c>
      <c r="J411" s="344">
        <v>96300</v>
      </c>
      <c r="K411" s="344">
        <v>96300</v>
      </c>
      <c r="L411" s="344">
        <v>2586.3095238095239</v>
      </c>
      <c r="M411" s="344">
        <v>2729.1666666666665</v>
      </c>
      <c r="N411" s="344">
        <v>2866.0714285714284</v>
      </c>
      <c r="O411" s="344">
        <v>2866.0714285714284</v>
      </c>
      <c r="P411" s="343" t="s">
        <v>55</v>
      </c>
      <c r="Q411" s="344">
        <v>10</v>
      </c>
      <c r="R411" s="344" t="s">
        <v>685</v>
      </c>
      <c r="S411" s="345">
        <v>0.19700000000000001</v>
      </c>
      <c r="T411" s="343" t="s">
        <v>2362</v>
      </c>
      <c r="U411" s="343">
        <v>12</v>
      </c>
      <c r="V411" s="342">
        <v>2.024</v>
      </c>
      <c r="W411" s="342">
        <v>1.002</v>
      </c>
      <c r="X411" s="342">
        <v>3.5000000000000003E-2</v>
      </c>
      <c r="Y411" s="342">
        <f t="shared" si="7"/>
        <v>2.0280480000000001</v>
      </c>
      <c r="Z411" s="342" t="s">
        <v>198</v>
      </c>
      <c r="AA411" s="342" t="s">
        <v>170</v>
      </c>
      <c r="AB411" s="342">
        <v>22.5</v>
      </c>
      <c r="AC411" s="342" t="s">
        <v>218</v>
      </c>
      <c r="AD411" s="10"/>
      <c r="AE411" s="346">
        <f>IFERROR(VLOOKUP(E411,ppoz!$A$2:$B$42,2,0),0)</f>
        <v>3500</v>
      </c>
      <c r="AJ411" s="72"/>
      <c r="AK411" s="72"/>
      <c r="AL411" s="72"/>
      <c r="AM411" s="72"/>
      <c r="AN411" s="72"/>
      <c r="AO411" s="72"/>
      <c r="AP411" s="73"/>
      <c r="AQ411" s="73"/>
      <c r="AR411" s="73"/>
      <c r="AS411" s="73"/>
      <c r="AT411" s="73"/>
      <c r="AU411" s="73"/>
      <c r="AV411" s="72"/>
      <c r="AW411" s="73"/>
      <c r="AX411" s="73"/>
      <c r="AY411" s="72"/>
      <c r="AZ411" s="72"/>
      <c r="BA411" s="72"/>
      <c r="BB411" s="74"/>
      <c r="BC411" s="74"/>
      <c r="BD411" s="74"/>
      <c r="BE411" s="74"/>
      <c r="BF411" s="74"/>
      <c r="BG411" s="74"/>
      <c r="BH411" s="74"/>
      <c r="BI411" s="74"/>
    </row>
    <row r="412" spans="1:61" x14ac:dyDescent="0.35">
      <c r="A412" s="342" t="s">
        <v>2775</v>
      </c>
      <c r="B412" s="343">
        <v>34</v>
      </c>
      <c r="C412" s="343">
        <v>85</v>
      </c>
      <c r="D412" s="343" t="s">
        <v>2361</v>
      </c>
      <c r="E412" s="343" t="s">
        <v>178</v>
      </c>
      <c r="F412" s="343" t="s">
        <v>171</v>
      </c>
      <c r="G412" s="343">
        <v>33</v>
      </c>
      <c r="H412" s="344">
        <v>87700</v>
      </c>
      <c r="I412" s="344">
        <v>92400</v>
      </c>
      <c r="J412" s="344">
        <v>96800</v>
      </c>
      <c r="K412" s="344">
        <v>97600</v>
      </c>
      <c r="L412" s="344">
        <v>2579.4117647058824</v>
      </c>
      <c r="M412" s="344">
        <v>2717.6470588235293</v>
      </c>
      <c r="N412" s="344">
        <v>2847.0588235294117</v>
      </c>
      <c r="O412" s="344">
        <v>2870.5882352941176</v>
      </c>
      <c r="P412" s="343" t="s">
        <v>55</v>
      </c>
      <c r="Q412" s="344">
        <v>10</v>
      </c>
      <c r="R412" s="344" t="s">
        <v>685</v>
      </c>
      <c r="S412" s="345">
        <v>0.19700000000000001</v>
      </c>
      <c r="T412" s="343" t="s">
        <v>2362</v>
      </c>
      <c r="U412" s="343">
        <v>12</v>
      </c>
      <c r="V412" s="342">
        <v>2.024</v>
      </c>
      <c r="W412" s="342">
        <v>1.002</v>
      </c>
      <c r="X412" s="342">
        <v>3.5000000000000003E-2</v>
      </c>
      <c r="Y412" s="342">
        <f t="shared" si="7"/>
        <v>2.0280480000000001</v>
      </c>
      <c r="Z412" s="342" t="s">
        <v>198</v>
      </c>
      <c r="AA412" s="342" t="s">
        <v>170</v>
      </c>
      <c r="AB412" s="342">
        <v>22.5</v>
      </c>
      <c r="AC412" s="342" t="s">
        <v>218</v>
      </c>
      <c r="AD412" s="10"/>
      <c r="AE412" s="346">
        <f>IFERROR(VLOOKUP(E412,ppoz!$A$2:$B$42,2,0),0)</f>
        <v>3500</v>
      </c>
      <c r="AJ412" s="72"/>
      <c r="AK412" s="72"/>
      <c r="AL412" s="72"/>
      <c r="AM412" s="72"/>
      <c r="AN412" s="72"/>
      <c r="AO412" s="72"/>
      <c r="AP412" s="73"/>
      <c r="AQ412" s="73"/>
      <c r="AR412" s="73"/>
      <c r="AS412" s="73"/>
      <c r="AT412" s="73"/>
      <c r="AU412" s="73"/>
      <c r="AV412" s="72"/>
      <c r="AW412" s="73"/>
      <c r="AX412" s="73"/>
      <c r="AY412" s="72"/>
      <c r="AZ412" s="72"/>
      <c r="BA412" s="72"/>
      <c r="BB412" s="74"/>
      <c r="BC412" s="74"/>
      <c r="BD412" s="74"/>
      <c r="BE412" s="74"/>
      <c r="BF412" s="74"/>
      <c r="BG412" s="74"/>
      <c r="BH412" s="74"/>
      <c r="BI412" s="74"/>
    </row>
    <row r="413" spans="1:61" x14ac:dyDescent="0.35">
      <c r="A413" s="342" t="s">
        <v>2776</v>
      </c>
      <c r="B413" s="343">
        <v>34.4</v>
      </c>
      <c r="C413" s="343">
        <v>86</v>
      </c>
      <c r="D413" s="343" t="s">
        <v>2361</v>
      </c>
      <c r="E413" s="343" t="s">
        <v>178</v>
      </c>
      <c r="F413" s="343" t="s">
        <v>171</v>
      </c>
      <c r="G413" s="343">
        <v>33</v>
      </c>
      <c r="H413" s="344">
        <v>88800</v>
      </c>
      <c r="I413" s="344">
        <v>93300</v>
      </c>
      <c r="J413" s="344">
        <v>97800</v>
      </c>
      <c r="K413" s="344">
        <v>98500</v>
      </c>
      <c r="L413" s="344">
        <v>2581.3953488372094</v>
      </c>
      <c r="M413" s="344">
        <v>2712.2093023255816</v>
      </c>
      <c r="N413" s="344">
        <v>2843.0232558139537</v>
      </c>
      <c r="O413" s="344">
        <v>2863.3720930232557</v>
      </c>
      <c r="P413" s="343" t="s">
        <v>55</v>
      </c>
      <c r="Q413" s="344">
        <v>10</v>
      </c>
      <c r="R413" s="344" t="s">
        <v>685</v>
      </c>
      <c r="S413" s="345">
        <v>0.19700000000000001</v>
      </c>
      <c r="T413" s="343" t="s">
        <v>2362</v>
      </c>
      <c r="U413" s="343">
        <v>12</v>
      </c>
      <c r="V413" s="342">
        <v>2.024</v>
      </c>
      <c r="W413" s="342">
        <v>1.002</v>
      </c>
      <c r="X413" s="342">
        <v>3.5000000000000003E-2</v>
      </c>
      <c r="Y413" s="342">
        <f t="shared" si="7"/>
        <v>2.0280480000000001</v>
      </c>
      <c r="Z413" s="342" t="s">
        <v>198</v>
      </c>
      <c r="AA413" s="342" t="s">
        <v>170</v>
      </c>
      <c r="AB413" s="342">
        <v>22.5</v>
      </c>
      <c r="AC413" s="342" t="s">
        <v>218</v>
      </c>
      <c r="AD413" s="10"/>
      <c r="AE413" s="346">
        <f>IFERROR(VLOOKUP(E413,ppoz!$A$2:$B$42,2,0),0)</f>
        <v>3500</v>
      </c>
      <c r="AJ413" s="72"/>
      <c r="AK413" s="72"/>
      <c r="AL413" s="72"/>
      <c r="AM413" s="72"/>
      <c r="AN413" s="72"/>
      <c r="AO413" s="72"/>
      <c r="AP413" s="73"/>
      <c r="AQ413" s="73"/>
      <c r="AR413" s="73"/>
      <c r="AS413" s="73"/>
      <c r="AT413" s="73"/>
      <c r="AU413" s="73"/>
      <c r="AV413" s="72"/>
      <c r="AW413" s="73"/>
      <c r="AX413" s="73"/>
      <c r="AY413" s="72"/>
      <c r="AZ413" s="72"/>
      <c r="BA413" s="72"/>
      <c r="BB413" s="74"/>
      <c r="BC413" s="74"/>
      <c r="BD413" s="74"/>
      <c r="BE413" s="74"/>
      <c r="BF413" s="74"/>
      <c r="BG413" s="74"/>
      <c r="BH413" s="74"/>
      <c r="BI413" s="74"/>
    </row>
    <row r="414" spans="1:61" x14ac:dyDescent="0.35">
      <c r="A414" s="342" t="s">
        <v>2777</v>
      </c>
      <c r="B414" s="343">
        <v>34.800000000000004</v>
      </c>
      <c r="C414" s="343">
        <v>87</v>
      </c>
      <c r="D414" s="343" t="s">
        <v>2361</v>
      </c>
      <c r="E414" s="343" t="s">
        <v>178</v>
      </c>
      <c r="F414" s="343" t="s">
        <v>171</v>
      </c>
      <c r="G414" s="343">
        <v>33</v>
      </c>
      <c r="H414" s="344">
        <v>89600</v>
      </c>
      <c r="I414" s="344">
        <v>94000</v>
      </c>
      <c r="J414" s="344">
        <v>98300</v>
      </c>
      <c r="K414" s="344">
        <v>99100</v>
      </c>
      <c r="L414" s="344">
        <v>2574.7126436781605</v>
      </c>
      <c r="M414" s="344">
        <v>2701.1494252873558</v>
      </c>
      <c r="N414" s="344">
        <v>2824.7126436781605</v>
      </c>
      <c r="O414" s="344">
        <v>2847.701149425287</v>
      </c>
      <c r="P414" s="343" t="s">
        <v>55</v>
      </c>
      <c r="Q414" s="344">
        <v>10</v>
      </c>
      <c r="R414" s="344" t="s">
        <v>685</v>
      </c>
      <c r="S414" s="345">
        <v>0.19700000000000001</v>
      </c>
      <c r="T414" s="343" t="s">
        <v>2362</v>
      </c>
      <c r="U414" s="343">
        <v>12</v>
      </c>
      <c r="V414" s="342">
        <v>2.024</v>
      </c>
      <c r="W414" s="342">
        <v>1.002</v>
      </c>
      <c r="X414" s="342">
        <v>3.5000000000000003E-2</v>
      </c>
      <c r="Y414" s="342">
        <f t="shared" si="7"/>
        <v>2.0280480000000001</v>
      </c>
      <c r="Z414" s="342" t="s">
        <v>198</v>
      </c>
      <c r="AA414" s="342" t="s">
        <v>170</v>
      </c>
      <c r="AB414" s="342">
        <v>22.5</v>
      </c>
      <c r="AC414" s="342" t="s">
        <v>218</v>
      </c>
      <c r="AD414" s="10"/>
      <c r="AE414" s="346">
        <f>IFERROR(VLOOKUP(E414,ppoz!$A$2:$B$42,2,0),0)</f>
        <v>3500</v>
      </c>
      <c r="AJ414" s="72"/>
      <c r="AK414" s="72"/>
      <c r="AL414" s="72"/>
      <c r="AM414" s="72"/>
      <c r="AN414" s="72"/>
      <c r="AO414" s="72"/>
      <c r="AP414" s="73"/>
      <c r="AQ414" s="73"/>
      <c r="AR414" s="73"/>
      <c r="AS414" s="73"/>
      <c r="AT414" s="73"/>
      <c r="AU414" s="73"/>
      <c r="AV414" s="72"/>
      <c r="AW414" s="73"/>
      <c r="AX414" s="73"/>
      <c r="AY414" s="72"/>
      <c r="AZ414" s="72"/>
      <c r="BA414" s="72"/>
      <c r="BB414" s="74"/>
      <c r="BC414" s="74"/>
      <c r="BD414" s="74"/>
      <c r="BE414" s="74"/>
      <c r="BF414" s="74"/>
      <c r="BG414" s="74"/>
      <c r="BH414" s="74"/>
      <c r="BI414" s="74"/>
    </row>
    <row r="415" spans="1:61" x14ac:dyDescent="0.35">
      <c r="A415" s="342" t="s">
        <v>2778</v>
      </c>
      <c r="B415" s="343">
        <v>35.200000000000003</v>
      </c>
      <c r="C415" s="343">
        <v>88</v>
      </c>
      <c r="D415" s="343" t="s">
        <v>2361</v>
      </c>
      <c r="E415" s="343" t="s">
        <v>178</v>
      </c>
      <c r="F415" s="343" t="s">
        <v>171</v>
      </c>
      <c r="G415" s="343">
        <v>33</v>
      </c>
      <c r="H415" s="344">
        <v>90500</v>
      </c>
      <c r="I415" s="344">
        <v>94900</v>
      </c>
      <c r="J415" s="344">
        <v>99200</v>
      </c>
      <c r="K415" s="344">
        <v>100100</v>
      </c>
      <c r="L415" s="344">
        <v>2571.022727272727</v>
      </c>
      <c r="M415" s="344">
        <v>2696.022727272727</v>
      </c>
      <c r="N415" s="344">
        <v>2818.181818181818</v>
      </c>
      <c r="O415" s="344">
        <v>2843.7499999999995</v>
      </c>
      <c r="P415" s="343" t="s">
        <v>55</v>
      </c>
      <c r="Q415" s="344">
        <v>10</v>
      </c>
      <c r="R415" s="344" t="s">
        <v>685</v>
      </c>
      <c r="S415" s="345">
        <v>0.19700000000000001</v>
      </c>
      <c r="T415" s="343" t="s">
        <v>2362</v>
      </c>
      <c r="U415" s="343">
        <v>12</v>
      </c>
      <c r="V415" s="342">
        <v>2.024</v>
      </c>
      <c r="W415" s="342">
        <v>1.002</v>
      </c>
      <c r="X415" s="342">
        <v>3.5000000000000003E-2</v>
      </c>
      <c r="Y415" s="342">
        <f t="shared" si="7"/>
        <v>2.0280480000000001</v>
      </c>
      <c r="Z415" s="342" t="s">
        <v>198</v>
      </c>
      <c r="AA415" s="342" t="s">
        <v>170</v>
      </c>
      <c r="AB415" s="342">
        <v>22.5</v>
      </c>
      <c r="AC415" s="342" t="s">
        <v>218</v>
      </c>
      <c r="AD415" s="10"/>
      <c r="AE415" s="346">
        <f>IFERROR(VLOOKUP(E415,ppoz!$A$2:$B$42,2,0),0)</f>
        <v>3500</v>
      </c>
      <c r="AJ415" s="72"/>
      <c r="AK415" s="72"/>
      <c r="AL415" s="72"/>
      <c r="AM415" s="72"/>
      <c r="AN415" s="72"/>
      <c r="AO415" s="72"/>
      <c r="AP415" s="73"/>
      <c r="AQ415" s="73"/>
      <c r="AR415" s="73"/>
      <c r="AS415" s="73"/>
      <c r="AT415" s="73"/>
      <c r="AU415" s="73"/>
      <c r="AV415" s="72"/>
      <c r="AW415" s="73"/>
      <c r="AX415" s="73"/>
      <c r="AY415" s="72"/>
      <c r="AZ415" s="72"/>
      <c r="BA415" s="72"/>
      <c r="BB415" s="74"/>
      <c r="BC415" s="74"/>
      <c r="BD415" s="74"/>
      <c r="BE415" s="74"/>
      <c r="BF415" s="74"/>
      <c r="BG415" s="74"/>
      <c r="BH415" s="74"/>
      <c r="BI415" s="74"/>
    </row>
    <row r="416" spans="1:61" x14ac:dyDescent="0.35">
      <c r="A416" s="342" t="s">
        <v>2779</v>
      </c>
      <c r="B416" s="343">
        <v>35.6</v>
      </c>
      <c r="C416" s="343">
        <v>89</v>
      </c>
      <c r="D416" s="343" t="s">
        <v>2361</v>
      </c>
      <c r="E416" s="343" t="s">
        <v>178</v>
      </c>
      <c r="F416" s="343" t="s">
        <v>171</v>
      </c>
      <c r="G416" s="343">
        <v>33</v>
      </c>
      <c r="H416" s="344">
        <v>91200</v>
      </c>
      <c r="I416" s="344">
        <v>95800</v>
      </c>
      <c r="J416" s="344">
        <v>102100</v>
      </c>
      <c r="K416" s="344">
        <v>101000</v>
      </c>
      <c r="L416" s="344">
        <v>2561.7977528089887</v>
      </c>
      <c r="M416" s="344">
        <v>2691.0112359550562</v>
      </c>
      <c r="N416" s="344">
        <v>2867.9775280898875</v>
      </c>
      <c r="O416" s="344">
        <v>2837.0786516853932</v>
      </c>
      <c r="P416" s="343" t="s">
        <v>55</v>
      </c>
      <c r="Q416" s="344">
        <v>10</v>
      </c>
      <c r="R416" s="344" t="s">
        <v>685</v>
      </c>
      <c r="S416" s="345">
        <v>0.19700000000000001</v>
      </c>
      <c r="T416" s="343" t="s">
        <v>2362</v>
      </c>
      <c r="U416" s="343">
        <v>12</v>
      </c>
      <c r="V416" s="342">
        <v>2.024</v>
      </c>
      <c r="W416" s="342">
        <v>1.002</v>
      </c>
      <c r="X416" s="342">
        <v>3.5000000000000003E-2</v>
      </c>
      <c r="Y416" s="342">
        <f t="shared" si="7"/>
        <v>2.0280480000000001</v>
      </c>
      <c r="Z416" s="342" t="s">
        <v>198</v>
      </c>
      <c r="AA416" s="342" t="s">
        <v>170</v>
      </c>
      <c r="AB416" s="342">
        <v>22.5</v>
      </c>
      <c r="AC416" s="342" t="s">
        <v>218</v>
      </c>
      <c r="AD416" s="10"/>
      <c r="AE416" s="346">
        <f>IFERROR(VLOOKUP(E416,ppoz!$A$2:$B$42,2,0),0)</f>
        <v>3500</v>
      </c>
      <c r="AJ416" s="72"/>
      <c r="AK416" s="72"/>
      <c r="AL416" s="72"/>
      <c r="AM416" s="72"/>
      <c r="AN416" s="72"/>
      <c r="AO416" s="72"/>
      <c r="AP416" s="73"/>
      <c r="AQ416" s="73"/>
      <c r="AR416" s="73"/>
      <c r="AS416" s="73"/>
      <c r="AT416" s="73"/>
      <c r="AU416" s="73"/>
      <c r="AV416" s="72"/>
      <c r="AW416" s="73"/>
      <c r="AX416" s="73"/>
      <c r="AY416" s="72"/>
      <c r="AZ416" s="72"/>
      <c r="BA416" s="72"/>
      <c r="BB416" s="74"/>
      <c r="BC416" s="74"/>
      <c r="BD416" s="74"/>
      <c r="BE416" s="74"/>
      <c r="BF416" s="74"/>
      <c r="BG416" s="74"/>
      <c r="BH416" s="74"/>
      <c r="BI416" s="74"/>
    </row>
    <row r="417" spans="1:61" x14ac:dyDescent="0.35">
      <c r="A417" s="342" t="s">
        <v>2780</v>
      </c>
      <c r="B417" s="343">
        <v>36</v>
      </c>
      <c r="C417" s="343">
        <v>90</v>
      </c>
      <c r="D417" s="343" t="s">
        <v>2361</v>
      </c>
      <c r="E417" s="343" t="s">
        <v>178</v>
      </c>
      <c r="F417" s="343" t="s">
        <v>171</v>
      </c>
      <c r="G417" s="343">
        <v>33</v>
      </c>
      <c r="H417" s="344">
        <v>91800</v>
      </c>
      <c r="I417" s="344">
        <v>96300</v>
      </c>
      <c r="J417" s="344">
        <v>102600</v>
      </c>
      <c r="K417" s="344">
        <v>101500</v>
      </c>
      <c r="L417" s="344">
        <v>2550</v>
      </c>
      <c r="M417" s="344">
        <v>2675</v>
      </c>
      <c r="N417" s="344">
        <v>2850</v>
      </c>
      <c r="O417" s="344">
        <v>2819.4444444444443</v>
      </c>
      <c r="P417" s="343" t="s">
        <v>55</v>
      </c>
      <c r="Q417" s="344">
        <v>10</v>
      </c>
      <c r="R417" s="344" t="s">
        <v>685</v>
      </c>
      <c r="S417" s="345">
        <v>0.19700000000000001</v>
      </c>
      <c r="T417" s="343" t="s">
        <v>2362</v>
      </c>
      <c r="U417" s="343">
        <v>12</v>
      </c>
      <c r="V417" s="342">
        <v>2.024</v>
      </c>
      <c r="W417" s="342">
        <v>1.002</v>
      </c>
      <c r="X417" s="342">
        <v>3.5000000000000003E-2</v>
      </c>
      <c r="Y417" s="342">
        <f t="shared" si="7"/>
        <v>2.0280480000000001</v>
      </c>
      <c r="Z417" s="342" t="s">
        <v>198</v>
      </c>
      <c r="AA417" s="342" t="s">
        <v>170</v>
      </c>
      <c r="AB417" s="342">
        <v>22.5</v>
      </c>
      <c r="AC417" s="342" t="s">
        <v>218</v>
      </c>
      <c r="AD417" s="10"/>
      <c r="AE417" s="346">
        <f>IFERROR(VLOOKUP(E417,ppoz!$A$2:$B$42,2,0),0)</f>
        <v>3500</v>
      </c>
      <c r="AJ417" s="72"/>
      <c r="AK417" s="72"/>
      <c r="AL417" s="72"/>
      <c r="AM417" s="72"/>
      <c r="AN417" s="72"/>
      <c r="AO417" s="72"/>
      <c r="AP417" s="73"/>
      <c r="AQ417" s="73"/>
      <c r="AR417" s="73"/>
      <c r="AS417" s="73"/>
      <c r="AT417" s="73"/>
      <c r="AU417" s="73"/>
      <c r="AV417" s="72"/>
      <c r="AW417" s="73"/>
      <c r="AX417" s="73"/>
      <c r="AY417" s="72"/>
      <c r="AZ417" s="72"/>
      <c r="BA417" s="72"/>
      <c r="BB417" s="74"/>
      <c r="BC417" s="74"/>
      <c r="BD417" s="74"/>
      <c r="BE417" s="74"/>
      <c r="BF417" s="74"/>
      <c r="BG417" s="74"/>
      <c r="BH417" s="74"/>
      <c r="BI417" s="74"/>
    </row>
    <row r="418" spans="1:61" x14ac:dyDescent="0.35">
      <c r="A418" s="342" t="s">
        <v>2781</v>
      </c>
      <c r="B418" s="343">
        <v>36.4</v>
      </c>
      <c r="C418" s="343">
        <v>91</v>
      </c>
      <c r="D418" s="343" t="s">
        <v>2361</v>
      </c>
      <c r="E418" s="343" t="s">
        <v>178</v>
      </c>
      <c r="F418" s="343" t="s">
        <v>171</v>
      </c>
      <c r="G418" s="343">
        <v>33</v>
      </c>
      <c r="H418" s="344">
        <v>92600</v>
      </c>
      <c r="I418" s="344">
        <v>97500</v>
      </c>
      <c r="J418" s="344">
        <v>103500</v>
      </c>
      <c r="K418" s="344">
        <v>102600</v>
      </c>
      <c r="L418" s="344">
        <v>2543.9560439560441</v>
      </c>
      <c r="M418" s="344">
        <v>2678.5714285714289</v>
      </c>
      <c r="N418" s="344">
        <v>2843.4065934065934</v>
      </c>
      <c r="O418" s="344">
        <v>2818.6813186813188</v>
      </c>
      <c r="P418" s="343" t="s">
        <v>55</v>
      </c>
      <c r="Q418" s="344">
        <v>10</v>
      </c>
      <c r="R418" s="344" t="s">
        <v>685</v>
      </c>
      <c r="S418" s="345">
        <v>0.19700000000000001</v>
      </c>
      <c r="T418" s="343" t="s">
        <v>2362</v>
      </c>
      <c r="U418" s="343">
        <v>12</v>
      </c>
      <c r="V418" s="342">
        <v>2.024</v>
      </c>
      <c r="W418" s="342">
        <v>1.002</v>
      </c>
      <c r="X418" s="342">
        <v>3.5000000000000003E-2</v>
      </c>
      <c r="Y418" s="342">
        <f t="shared" si="7"/>
        <v>2.0280480000000001</v>
      </c>
      <c r="Z418" s="342" t="s">
        <v>198</v>
      </c>
      <c r="AA418" s="342" t="s">
        <v>170</v>
      </c>
      <c r="AB418" s="342">
        <v>22.5</v>
      </c>
      <c r="AC418" s="342" t="s">
        <v>218</v>
      </c>
      <c r="AD418" s="10"/>
      <c r="AE418" s="346">
        <f>IFERROR(VLOOKUP(E418,ppoz!$A$2:$B$42,2,0),0)</f>
        <v>3500</v>
      </c>
      <c r="AJ418" s="72"/>
      <c r="AK418" s="72"/>
      <c r="AL418" s="72"/>
      <c r="AM418" s="72"/>
      <c r="AN418" s="72"/>
      <c r="AO418" s="72"/>
      <c r="AP418" s="73"/>
      <c r="AQ418" s="73"/>
      <c r="AR418" s="73"/>
      <c r="AS418" s="73"/>
      <c r="AT418" s="73"/>
      <c r="AU418" s="73"/>
      <c r="AV418" s="72"/>
      <c r="AW418" s="73"/>
      <c r="AX418" s="73"/>
      <c r="AY418" s="72"/>
      <c r="AZ418" s="72"/>
      <c r="BA418" s="72"/>
      <c r="BB418" s="74"/>
      <c r="BC418" s="74"/>
      <c r="BD418" s="74"/>
      <c r="BE418" s="74"/>
      <c r="BF418" s="74"/>
      <c r="BG418" s="74"/>
      <c r="BH418" s="74"/>
      <c r="BI418" s="74"/>
    </row>
    <row r="419" spans="1:61" x14ac:dyDescent="0.35">
      <c r="A419" s="342" t="s">
        <v>2782</v>
      </c>
      <c r="B419" s="343">
        <v>36.800000000000004</v>
      </c>
      <c r="C419" s="343">
        <v>92</v>
      </c>
      <c r="D419" s="343" t="s">
        <v>2361</v>
      </c>
      <c r="E419" s="343" t="s">
        <v>178</v>
      </c>
      <c r="F419" s="343" t="s">
        <v>171</v>
      </c>
      <c r="G419" s="343">
        <v>33</v>
      </c>
      <c r="H419" s="344">
        <v>93900</v>
      </c>
      <c r="I419" s="344">
        <v>98000</v>
      </c>
      <c r="J419" s="344">
        <v>104000</v>
      </c>
      <c r="K419" s="344">
        <v>103200</v>
      </c>
      <c r="L419" s="344">
        <v>2551.6304347826085</v>
      </c>
      <c r="M419" s="344">
        <v>2663.0434782608691</v>
      </c>
      <c r="N419" s="344">
        <v>2826.086956521739</v>
      </c>
      <c r="O419" s="344">
        <v>2804.347826086956</v>
      </c>
      <c r="P419" s="343" t="s">
        <v>55</v>
      </c>
      <c r="Q419" s="344">
        <v>10</v>
      </c>
      <c r="R419" s="344" t="s">
        <v>685</v>
      </c>
      <c r="S419" s="345">
        <v>0.19700000000000001</v>
      </c>
      <c r="T419" s="343" t="s">
        <v>2362</v>
      </c>
      <c r="U419" s="343">
        <v>12</v>
      </c>
      <c r="V419" s="342">
        <v>2.024</v>
      </c>
      <c r="W419" s="342">
        <v>1.002</v>
      </c>
      <c r="X419" s="342">
        <v>3.5000000000000003E-2</v>
      </c>
      <c r="Y419" s="342">
        <f t="shared" si="7"/>
        <v>2.0280480000000001</v>
      </c>
      <c r="Z419" s="342" t="s">
        <v>198</v>
      </c>
      <c r="AA419" s="342" t="s">
        <v>170</v>
      </c>
      <c r="AB419" s="342">
        <v>22.5</v>
      </c>
      <c r="AC419" s="342" t="s">
        <v>218</v>
      </c>
      <c r="AD419" s="10"/>
      <c r="AE419" s="346">
        <f>IFERROR(VLOOKUP(E419,ppoz!$A$2:$B$42,2,0),0)</f>
        <v>3500</v>
      </c>
      <c r="AJ419" s="72"/>
      <c r="AK419" s="72"/>
      <c r="AL419" s="72"/>
      <c r="AM419" s="72"/>
      <c r="AN419" s="72"/>
      <c r="AO419" s="72"/>
      <c r="AP419" s="73"/>
      <c r="AQ419" s="73"/>
      <c r="AR419" s="73"/>
      <c r="AS419" s="73"/>
      <c r="AT419" s="73"/>
      <c r="AU419" s="73"/>
      <c r="AV419" s="72"/>
      <c r="AW419" s="73"/>
      <c r="AX419" s="73"/>
      <c r="AY419" s="72"/>
      <c r="AZ419" s="72"/>
      <c r="BA419" s="72"/>
      <c r="BB419" s="74"/>
      <c r="BC419" s="74"/>
      <c r="BD419" s="74"/>
      <c r="BE419" s="74"/>
      <c r="BF419" s="74"/>
      <c r="BG419" s="74"/>
      <c r="BH419" s="74"/>
      <c r="BI419" s="74"/>
    </row>
    <row r="420" spans="1:61" x14ac:dyDescent="0.35">
      <c r="A420" s="342" t="s">
        <v>2783</v>
      </c>
      <c r="B420" s="343">
        <v>37.200000000000003</v>
      </c>
      <c r="C420" s="343">
        <v>93</v>
      </c>
      <c r="D420" s="343" t="s">
        <v>2361</v>
      </c>
      <c r="E420" s="343" t="s">
        <v>178</v>
      </c>
      <c r="F420" s="343" t="s">
        <v>171</v>
      </c>
      <c r="G420" s="343">
        <v>33</v>
      </c>
      <c r="H420" s="344">
        <v>94800</v>
      </c>
      <c r="I420" s="344">
        <v>99200</v>
      </c>
      <c r="J420" s="344">
        <v>104900</v>
      </c>
      <c r="K420" s="344">
        <v>104400</v>
      </c>
      <c r="L420" s="344">
        <v>2548.3870967741932</v>
      </c>
      <c r="M420" s="344">
        <v>2666.6666666666665</v>
      </c>
      <c r="N420" s="344">
        <v>2819.8924731182792</v>
      </c>
      <c r="O420" s="344">
        <v>2806.4516129032254</v>
      </c>
      <c r="P420" s="343" t="s">
        <v>55</v>
      </c>
      <c r="Q420" s="344">
        <v>10</v>
      </c>
      <c r="R420" s="344" t="s">
        <v>685</v>
      </c>
      <c r="S420" s="345">
        <v>0.19700000000000001</v>
      </c>
      <c r="T420" s="343" t="s">
        <v>2362</v>
      </c>
      <c r="U420" s="343">
        <v>12</v>
      </c>
      <c r="V420" s="342">
        <v>2.024</v>
      </c>
      <c r="W420" s="342">
        <v>1.002</v>
      </c>
      <c r="X420" s="342">
        <v>3.5000000000000003E-2</v>
      </c>
      <c r="Y420" s="342">
        <f t="shared" si="7"/>
        <v>2.0280480000000001</v>
      </c>
      <c r="Z420" s="342" t="s">
        <v>198</v>
      </c>
      <c r="AA420" s="342" t="s">
        <v>170</v>
      </c>
      <c r="AB420" s="342">
        <v>22.5</v>
      </c>
      <c r="AC420" s="342" t="s">
        <v>218</v>
      </c>
      <c r="AD420" s="10"/>
      <c r="AE420" s="346">
        <f>IFERROR(VLOOKUP(E420,ppoz!$A$2:$B$42,2,0),0)</f>
        <v>3500</v>
      </c>
      <c r="AJ420" s="72"/>
      <c r="AK420" s="72"/>
      <c r="AL420" s="72"/>
      <c r="AM420" s="72"/>
      <c r="AN420" s="72"/>
      <c r="AO420" s="72"/>
      <c r="AP420" s="73"/>
      <c r="AQ420" s="73"/>
      <c r="AR420" s="73"/>
      <c r="AS420" s="73"/>
      <c r="AT420" s="73"/>
      <c r="AU420" s="73"/>
      <c r="AV420" s="72"/>
      <c r="AW420" s="73"/>
      <c r="AX420" s="73"/>
      <c r="AY420" s="72"/>
      <c r="AZ420" s="72"/>
      <c r="BA420" s="72"/>
      <c r="BB420" s="74"/>
      <c r="BC420" s="74"/>
      <c r="BD420" s="74"/>
      <c r="BE420" s="74"/>
      <c r="BF420" s="74"/>
      <c r="BG420" s="74"/>
      <c r="BH420" s="74"/>
      <c r="BI420" s="74"/>
    </row>
    <row r="421" spans="1:61" x14ac:dyDescent="0.35">
      <c r="A421" s="342" t="s">
        <v>2784</v>
      </c>
      <c r="B421" s="343">
        <v>37.6</v>
      </c>
      <c r="C421" s="343">
        <v>94</v>
      </c>
      <c r="D421" s="343" t="s">
        <v>2361</v>
      </c>
      <c r="E421" s="343" t="s">
        <v>178</v>
      </c>
      <c r="F421" s="343" t="s">
        <v>171</v>
      </c>
      <c r="G421" s="343">
        <v>33</v>
      </c>
      <c r="H421" s="344">
        <v>95300</v>
      </c>
      <c r="I421" s="344">
        <v>100000</v>
      </c>
      <c r="J421" s="344">
        <v>105400</v>
      </c>
      <c r="K421" s="344">
        <v>105200</v>
      </c>
      <c r="L421" s="344">
        <v>2534.5744680851062</v>
      </c>
      <c r="M421" s="344">
        <v>2659.5744680851062</v>
      </c>
      <c r="N421" s="344">
        <v>2803.1914893617022</v>
      </c>
      <c r="O421" s="344">
        <v>2797.872340425532</v>
      </c>
      <c r="P421" s="343" t="s">
        <v>55</v>
      </c>
      <c r="Q421" s="344">
        <v>10</v>
      </c>
      <c r="R421" s="344" t="s">
        <v>685</v>
      </c>
      <c r="S421" s="345">
        <v>0.19700000000000001</v>
      </c>
      <c r="T421" s="343" t="s">
        <v>2362</v>
      </c>
      <c r="U421" s="343">
        <v>12</v>
      </c>
      <c r="V421" s="342">
        <v>2.024</v>
      </c>
      <c r="W421" s="342">
        <v>1.002</v>
      </c>
      <c r="X421" s="342">
        <v>3.5000000000000003E-2</v>
      </c>
      <c r="Y421" s="342">
        <f t="shared" si="7"/>
        <v>2.0280480000000001</v>
      </c>
      <c r="Z421" s="342" t="s">
        <v>198</v>
      </c>
      <c r="AA421" s="342" t="s">
        <v>170</v>
      </c>
      <c r="AB421" s="342">
        <v>22.5</v>
      </c>
      <c r="AC421" s="342" t="s">
        <v>218</v>
      </c>
      <c r="AD421" s="10"/>
      <c r="AE421" s="346">
        <f>IFERROR(VLOOKUP(E421,ppoz!$A$2:$B$42,2,0),0)</f>
        <v>3500</v>
      </c>
      <c r="AJ421" s="72"/>
      <c r="AK421" s="72"/>
      <c r="AL421" s="72"/>
      <c r="AM421" s="72"/>
      <c r="AN421" s="72"/>
      <c r="AO421" s="72"/>
      <c r="AP421" s="73"/>
      <c r="AQ421" s="73"/>
      <c r="AR421" s="73"/>
      <c r="AS421" s="73"/>
      <c r="AT421" s="73"/>
      <c r="AU421" s="73"/>
      <c r="AV421" s="72"/>
      <c r="AW421" s="73"/>
      <c r="AX421" s="73"/>
      <c r="AY421" s="72"/>
      <c r="AZ421" s="72"/>
      <c r="BA421" s="72"/>
      <c r="BB421" s="74"/>
      <c r="BC421" s="74"/>
      <c r="BD421" s="74"/>
      <c r="BE421" s="74"/>
      <c r="BF421" s="74"/>
      <c r="BG421" s="74"/>
      <c r="BH421" s="74"/>
      <c r="BI421" s="74"/>
    </row>
    <row r="422" spans="1:61" x14ac:dyDescent="0.35">
      <c r="A422" s="342" t="s">
        <v>2785</v>
      </c>
      <c r="B422" s="343">
        <v>38</v>
      </c>
      <c r="C422" s="343">
        <v>95</v>
      </c>
      <c r="D422" s="343" t="s">
        <v>2361</v>
      </c>
      <c r="E422" s="343" t="s">
        <v>178</v>
      </c>
      <c r="F422" s="343" t="s">
        <v>171</v>
      </c>
      <c r="G422" s="343">
        <v>33</v>
      </c>
      <c r="H422" s="344">
        <v>95800</v>
      </c>
      <c r="I422" s="344">
        <v>100500</v>
      </c>
      <c r="J422" s="344">
        <v>106000</v>
      </c>
      <c r="K422" s="344">
        <v>106300</v>
      </c>
      <c r="L422" s="344">
        <v>2521.0526315789475</v>
      </c>
      <c r="M422" s="344">
        <v>2644.7368421052633</v>
      </c>
      <c r="N422" s="344">
        <v>2789.4736842105262</v>
      </c>
      <c r="O422" s="344">
        <v>2797.3684210526317</v>
      </c>
      <c r="P422" s="343" t="s">
        <v>55</v>
      </c>
      <c r="Q422" s="344">
        <v>10</v>
      </c>
      <c r="R422" s="344" t="s">
        <v>685</v>
      </c>
      <c r="S422" s="345">
        <v>0.19700000000000001</v>
      </c>
      <c r="T422" s="343" t="s">
        <v>2362</v>
      </c>
      <c r="U422" s="343">
        <v>12</v>
      </c>
      <c r="V422" s="342">
        <v>2.024</v>
      </c>
      <c r="W422" s="342">
        <v>1.002</v>
      </c>
      <c r="X422" s="342">
        <v>3.5000000000000003E-2</v>
      </c>
      <c r="Y422" s="342">
        <f t="shared" si="7"/>
        <v>2.0280480000000001</v>
      </c>
      <c r="Z422" s="342" t="s">
        <v>198</v>
      </c>
      <c r="AA422" s="342" t="s">
        <v>170</v>
      </c>
      <c r="AB422" s="342">
        <v>22.5</v>
      </c>
      <c r="AC422" s="342" t="s">
        <v>218</v>
      </c>
      <c r="AD422" s="10"/>
      <c r="AE422" s="346">
        <f>IFERROR(VLOOKUP(E422,ppoz!$A$2:$B$42,2,0),0)</f>
        <v>3500</v>
      </c>
      <c r="AJ422" s="72"/>
      <c r="AK422" s="72"/>
      <c r="AL422" s="72"/>
      <c r="AM422" s="72"/>
      <c r="AN422" s="72"/>
      <c r="AO422" s="72"/>
      <c r="AP422" s="73"/>
      <c r="AQ422" s="73"/>
      <c r="AR422" s="73"/>
      <c r="AS422" s="73"/>
      <c r="AT422" s="73"/>
      <c r="AU422" s="73"/>
      <c r="AV422" s="72"/>
      <c r="AW422" s="73"/>
      <c r="AX422" s="73"/>
      <c r="AY422" s="72"/>
      <c r="AZ422" s="72"/>
      <c r="BA422" s="72"/>
      <c r="BB422" s="74"/>
      <c r="BC422" s="74"/>
      <c r="BD422" s="74"/>
      <c r="BE422" s="74"/>
      <c r="BF422" s="74"/>
      <c r="BG422" s="74"/>
      <c r="BH422" s="74"/>
      <c r="BI422" s="74"/>
    </row>
    <row r="423" spans="1:61" x14ac:dyDescent="0.35">
      <c r="A423" s="342" t="s">
        <v>2786</v>
      </c>
      <c r="B423" s="343">
        <v>38.400000000000006</v>
      </c>
      <c r="C423" s="343">
        <v>96</v>
      </c>
      <c r="D423" s="343" t="s">
        <v>2361</v>
      </c>
      <c r="E423" s="343" t="s">
        <v>178</v>
      </c>
      <c r="F423" s="343" t="s">
        <v>171</v>
      </c>
      <c r="G423" s="343">
        <v>33</v>
      </c>
      <c r="H423" s="344">
        <v>96800</v>
      </c>
      <c r="I423" s="344">
        <v>101500</v>
      </c>
      <c r="J423" s="344">
        <v>106900</v>
      </c>
      <c r="K423" s="344">
        <v>107300</v>
      </c>
      <c r="L423" s="344">
        <v>2520.833333333333</v>
      </c>
      <c r="M423" s="344">
        <v>2643.2291666666661</v>
      </c>
      <c r="N423" s="344">
        <v>2783.8541666666661</v>
      </c>
      <c r="O423" s="344">
        <v>2794.270833333333</v>
      </c>
      <c r="P423" s="343" t="s">
        <v>55</v>
      </c>
      <c r="Q423" s="344">
        <v>10</v>
      </c>
      <c r="R423" s="344" t="s">
        <v>685</v>
      </c>
      <c r="S423" s="345">
        <v>0.19700000000000001</v>
      </c>
      <c r="T423" s="343" t="s">
        <v>2362</v>
      </c>
      <c r="U423" s="343">
        <v>12</v>
      </c>
      <c r="V423" s="342">
        <v>2.024</v>
      </c>
      <c r="W423" s="342">
        <v>1.002</v>
      </c>
      <c r="X423" s="342">
        <v>3.5000000000000003E-2</v>
      </c>
      <c r="Y423" s="342">
        <f t="shared" si="7"/>
        <v>2.0280480000000001</v>
      </c>
      <c r="Z423" s="342" t="s">
        <v>198</v>
      </c>
      <c r="AA423" s="342" t="s">
        <v>170</v>
      </c>
      <c r="AB423" s="342">
        <v>22.5</v>
      </c>
      <c r="AC423" s="342" t="s">
        <v>218</v>
      </c>
      <c r="AD423" s="10"/>
      <c r="AE423" s="346">
        <f>IFERROR(VLOOKUP(E423,ppoz!$A$2:$B$42,2,0),0)</f>
        <v>3500</v>
      </c>
      <c r="AJ423" s="72"/>
      <c r="AK423" s="72"/>
      <c r="AL423" s="72"/>
      <c r="AM423" s="72"/>
      <c r="AN423" s="72"/>
      <c r="AO423" s="72"/>
      <c r="AP423" s="73"/>
      <c r="AQ423" s="73"/>
      <c r="AR423" s="73"/>
      <c r="AS423" s="73"/>
      <c r="AT423" s="73"/>
      <c r="AU423" s="73"/>
      <c r="AV423" s="72"/>
      <c r="AW423" s="73"/>
      <c r="AX423" s="73"/>
      <c r="AY423" s="72"/>
      <c r="AZ423" s="72"/>
      <c r="BA423" s="72"/>
      <c r="BB423" s="74"/>
      <c r="BC423" s="74"/>
      <c r="BD423" s="74"/>
      <c r="BE423" s="74"/>
      <c r="BF423" s="74"/>
      <c r="BG423" s="74"/>
      <c r="BH423" s="74"/>
      <c r="BI423" s="74"/>
    </row>
    <row r="424" spans="1:61" x14ac:dyDescent="0.35">
      <c r="A424" s="342" t="s">
        <v>2787</v>
      </c>
      <c r="B424" s="343">
        <v>38.800000000000004</v>
      </c>
      <c r="C424" s="343">
        <v>97</v>
      </c>
      <c r="D424" s="343" t="s">
        <v>2361</v>
      </c>
      <c r="E424" s="343" t="s">
        <v>178</v>
      </c>
      <c r="F424" s="343" t="s">
        <v>171</v>
      </c>
      <c r="G424" s="343">
        <v>33</v>
      </c>
      <c r="H424" s="344">
        <v>97400</v>
      </c>
      <c r="I424" s="344">
        <v>102400</v>
      </c>
      <c r="J424" s="344">
        <v>107400</v>
      </c>
      <c r="K424" s="344">
        <v>108100</v>
      </c>
      <c r="L424" s="344">
        <v>2510.3092783505153</v>
      </c>
      <c r="M424" s="344">
        <v>2639.1752577319585</v>
      </c>
      <c r="N424" s="344">
        <v>2768.0412371134016</v>
      </c>
      <c r="O424" s="344">
        <v>2786.0824742268037</v>
      </c>
      <c r="P424" s="343" t="s">
        <v>55</v>
      </c>
      <c r="Q424" s="344">
        <v>10</v>
      </c>
      <c r="R424" s="344" t="s">
        <v>685</v>
      </c>
      <c r="S424" s="345">
        <v>0.19700000000000001</v>
      </c>
      <c r="T424" s="343" t="s">
        <v>2362</v>
      </c>
      <c r="U424" s="343">
        <v>12</v>
      </c>
      <c r="V424" s="342">
        <v>2.024</v>
      </c>
      <c r="W424" s="342">
        <v>1.002</v>
      </c>
      <c r="X424" s="342">
        <v>3.5000000000000003E-2</v>
      </c>
      <c r="Y424" s="342">
        <f t="shared" si="7"/>
        <v>2.0280480000000001</v>
      </c>
      <c r="Z424" s="342" t="s">
        <v>198</v>
      </c>
      <c r="AA424" s="342" t="s">
        <v>170</v>
      </c>
      <c r="AB424" s="342">
        <v>22.5</v>
      </c>
      <c r="AC424" s="342" t="s">
        <v>218</v>
      </c>
      <c r="AD424" s="10"/>
      <c r="AE424" s="346">
        <f>IFERROR(VLOOKUP(E424,ppoz!$A$2:$B$42,2,0),0)</f>
        <v>3500</v>
      </c>
      <c r="AJ424" s="72"/>
      <c r="AK424" s="72"/>
      <c r="AL424" s="72"/>
      <c r="AM424" s="72"/>
      <c r="AN424" s="72"/>
      <c r="AO424" s="72"/>
      <c r="AP424" s="73"/>
      <c r="AQ424" s="73"/>
      <c r="AR424" s="73"/>
      <c r="AS424" s="73"/>
      <c r="AT424" s="73"/>
      <c r="AU424" s="73"/>
      <c r="AV424" s="72"/>
      <c r="AW424" s="73"/>
      <c r="AX424" s="73"/>
      <c r="AY424" s="72"/>
      <c r="AZ424" s="72"/>
      <c r="BA424" s="72"/>
      <c r="BB424" s="74"/>
      <c r="BC424" s="74"/>
      <c r="BD424" s="74"/>
      <c r="BE424" s="74"/>
      <c r="BF424" s="74"/>
      <c r="BG424" s="74"/>
      <c r="BH424" s="74"/>
      <c r="BI424" s="74"/>
    </row>
    <row r="425" spans="1:61" x14ac:dyDescent="0.35">
      <c r="A425" s="342" t="s">
        <v>2788</v>
      </c>
      <c r="B425" s="343">
        <v>39.200000000000003</v>
      </c>
      <c r="C425" s="343">
        <v>98</v>
      </c>
      <c r="D425" s="343" t="s">
        <v>2361</v>
      </c>
      <c r="E425" s="343" t="s">
        <v>178</v>
      </c>
      <c r="F425" s="343" t="s">
        <v>171</v>
      </c>
      <c r="G425" s="343">
        <v>33</v>
      </c>
      <c r="H425" s="344">
        <v>98400</v>
      </c>
      <c r="I425" s="344">
        <v>103800</v>
      </c>
      <c r="J425" s="344">
        <v>108600</v>
      </c>
      <c r="K425" s="344">
        <v>109500</v>
      </c>
      <c r="L425" s="344">
        <v>2510.204081632653</v>
      </c>
      <c r="M425" s="344">
        <v>2647.9591836734694</v>
      </c>
      <c r="N425" s="344">
        <v>2770.408163265306</v>
      </c>
      <c r="O425" s="344">
        <v>2793.3673469387754</v>
      </c>
      <c r="P425" s="343" t="s">
        <v>55</v>
      </c>
      <c r="Q425" s="344">
        <v>10</v>
      </c>
      <c r="R425" s="344" t="s">
        <v>685</v>
      </c>
      <c r="S425" s="345">
        <v>0.19700000000000001</v>
      </c>
      <c r="T425" s="343" t="s">
        <v>2362</v>
      </c>
      <c r="U425" s="343">
        <v>12</v>
      </c>
      <c r="V425" s="342">
        <v>2.024</v>
      </c>
      <c r="W425" s="342">
        <v>1.002</v>
      </c>
      <c r="X425" s="342">
        <v>3.5000000000000003E-2</v>
      </c>
      <c r="Y425" s="342">
        <f t="shared" si="7"/>
        <v>2.0280480000000001</v>
      </c>
      <c r="Z425" s="342" t="s">
        <v>198</v>
      </c>
      <c r="AA425" s="342" t="s">
        <v>170</v>
      </c>
      <c r="AB425" s="342">
        <v>22.5</v>
      </c>
      <c r="AC425" s="342" t="s">
        <v>218</v>
      </c>
      <c r="AD425" s="10"/>
      <c r="AE425" s="346">
        <f>IFERROR(VLOOKUP(E425,ppoz!$A$2:$B$42,2,0),0)</f>
        <v>3500</v>
      </c>
      <c r="AJ425" s="72"/>
      <c r="AK425" s="72"/>
      <c r="AL425" s="72"/>
      <c r="AM425" s="72"/>
      <c r="AN425" s="72"/>
      <c r="AO425" s="72"/>
      <c r="AP425" s="73"/>
      <c r="AQ425" s="73"/>
      <c r="AR425" s="73"/>
      <c r="AS425" s="73"/>
      <c r="AT425" s="73"/>
      <c r="AU425" s="73"/>
      <c r="AV425" s="72"/>
      <c r="AW425" s="73"/>
      <c r="AX425" s="73"/>
      <c r="AY425" s="72"/>
      <c r="AZ425" s="72"/>
      <c r="BA425" s="72"/>
      <c r="BB425" s="74"/>
      <c r="BC425" s="74"/>
      <c r="BD425" s="74"/>
      <c r="BE425" s="74"/>
      <c r="BF425" s="74"/>
      <c r="BG425" s="74"/>
      <c r="BH425" s="74"/>
      <c r="BI425" s="74"/>
    </row>
    <row r="426" spans="1:61" x14ac:dyDescent="0.35">
      <c r="A426" s="342" t="s">
        <v>2789</v>
      </c>
      <c r="B426" s="343">
        <v>39.6</v>
      </c>
      <c r="C426" s="343">
        <v>99</v>
      </c>
      <c r="D426" s="343" t="s">
        <v>2361</v>
      </c>
      <c r="E426" s="343" t="s">
        <v>178</v>
      </c>
      <c r="F426" s="343" t="s">
        <v>171</v>
      </c>
      <c r="G426" s="343">
        <v>33</v>
      </c>
      <c r="H426" s="344">
        <v>99000</v>
      </c>
      <c r="I426" s="344">
        <v>104300</v>
      </c>
      <c r="J426" s="344">
        <v>109100</v>
      </c>
      <c r="K426" s="344">
        <v>110000</v>
      </c>
      <c r="L426" s="344">
        <v>2500</v>
      </c>
      <c r="M426" s="344">
        <v>2633.8383838383838</v>
      </c>
      <c r="N426" s="344">
        <v>2755.0505050505049</v>
      </c>
      <c r="O426" s="344">
        <v>2777.7777777777778</v>
      </c>
      <c r="P426" s="343" t="s">
        <v>55</v>
      </c>
      <c r="Q426" s="344">
        <v>10</v>
      </c>
      <c r="R426" s="344" t="s">
        <v>685</v>
      </c>
      <c r="S426" s="345">
        <v>0.19700000000000001</v>
      </c>
      <c r="T426" s="343" t="s">
        <v>2362</v>
      </c>
      <c r="U426" s="343">
        <v>12</v>
      </c>
      <c r="V426" s="342">
        <v>2.024</v>
      </c>
      <c r="W426" s="342">
        <v>1.002</v>
      </c>
      <c r="X426" s="342">
        <v>3.5000000000000003E-2</v>
      </c>
      <c r="Y426" s="342">
        <f t="shared" si="7"/>
        <v>2.0280480000000001</v>
      </c>
      <c r="Z426" s="342" t="s">
        <v>198</v>
      </c>
      <c r="AA426" s="342" t="s">
        <v>170</v>
      </c>
      <c r="AB426" s="342">
        <v>22.5</v>
      </c>
      <c r="AC426" s="342" t="s">
        <v>218</v>
      </c>
      <c r="AD426" s="10"/>
      <c r="AE426" s="346">
        <f>IFERROR(VLOOKUP(E426,ppoz!$A$2:$B$42,2,0),0)</f>
        <v>3500</v>
      </c>
      <c r="AJ426" s="72"/>
      <c r="AK426" s="72"/>
      <c r="AL426" s="72"/>
      <c r="AM426" s="72"/>
      <c r="AN426" s="72"/>
      <c r="AO426" s="72"/>
      <c r="AP426" s="73"/>
      <c r="AQ426" s="73"/>
      <c r="AR426" s="73"/>
      <c r="AS426" s="73"/>
      <c r="AT426" s="73"/>
      <c r="AU426" s="73"/>
      <c r="AV426" s="72"/>
      <c r="AW426" s="73"/>
      <c r="AX426" s="73"/>
      <c r="AY426" s="72"/>
      <c r="AZ426" s="72"/>
      <c r="BA426" s="72"/>
      <c r="BB426" s="74"/>
      <c r="BC426" s="74"/>
      <c r="BD426" s="74"/>
      <c r="BE426" s="74"/>
      <c r="BF426" s="74"/>
      <c r="BG426" s="74"/>
      <c r="BH426" s="74"/>
      <c r="BI426" s="74"/>
    </row>
    <row r="427" spans="1:61" x14ac:dyDescent="0.35">
      <c r="A427" s="342" t="s">
        <v>2790</v>
      </c>
      <c r="B427" s="343">
        <v>40</v>
      </c>
      <c r="C427" s="343">
        <v>100</v>
      </c>
      <c r="D427" s="343" t="s">
        <v>2361</v>
      </c>
      <c r="E427" s="343" t="s">
        <v>179</v>
      </c>
      <c r="F427" s="343" t="s">
        <v>171</v>
      </c>
      <c r="G427" s="343">
        <v>40</v>
      </c>
      <c r="H427" s="344">
        <v>101200</v>
      </c>
      <c r="I427" s="344">
        <v>106500</v>
      </c>
      <c r="J427" s="344">
        <v>112500</v>
      </c>
      <c r="K427" s="344">
        <v>112300</v>
      </c>
      <c r="L427" s="344">
        <v>2530</v>
      </c>
      <c r="M427" s="344">
        <v>2662.5</v>
      </c>
      <c r="N427" s="344">
        <v>2812.5</v>
      </c>
      <c r="O427" s="344">
        <v>2807.5</v>
      </c>
      <c r="P427" s="343" t="s">
        <v>55</v>
      </c>
      <c r="Q427" s="344">
        <v>10</v>
      </c>
      <c r="R427" s="344" t="s">
        <v>685</v>
      </c>
      <c r="S427" s="345">
        <v>0.19700000000000001</v>
      </c>
      <c r="T427" s="343" t="s">
        <v>2362</v>
      </c>
      <c r="U427" s="343">
        <v>12</v>
      </c>
      <c r="V427" s="342">
        <v>2.024</v>
      </c>
      <c r="W427" s="342">
        <v>1.002</v>
      </c>
      <c r="X427" s="342">
        <v>3.5000000000000003E-2</v>
      </c>
      <c r="Y427" s="342">
        <f t="shared" si="7"/>
        <v>2.0280480000000001</v>
      </c>
      <c r="Z427" s="342" t="s">
        <v>198</v>
      </c>
      <c r="AA427" s="342" t="s">
        <v>170</v>
      </c>
      <c r="AB427" s="342">
        <v>22.5</v>
      </c>
      <c r="AC427" s="342" t="s">
        <v>218</v>
      </c>
      <c r="AD427" s="10"/>
      <c r="AE427" s="346">
        <f>IFERROR(VLOOKUP(E427,ppoz!$A$2:$B$42,2,0),0)</f>
        <v>3500</v>
      </c>
      <c r="AJ427" s="72"/>
      <c r="AK427" s="72"/>
      <c r="AL427" s="72"/>
      <c r="AM427" s="72"/>
      <c r="AN427" s="72"/>
      <c r="AO427" s="72"/>
      <c r="AP427" s="73"/>
      <c r="AQ427" s="73"/>
      <c r="AR427" s="73"/>
      <c r="AS427" s="73"/>
      <c r="AT427" s="73"/>
      <c r="AU427" s="73"/>
      <c r="AV427" s="72"/>
      <c r="AW427" s="73"/>
      <c r="AX427" s="73"/>
      <c r="AY427" s="72"/>
      <c r="AZ427" s="72"/>
      <c r="BA427" s="72"/>
      <c r="BB427" s="74"/>
      <c r="BC427" s="74"/>
      <c r="BD427" s="74"/>
      <c r="BE427" s="74"/>
      <c r="BF427" s="74"/>
      <c r="BG427" s="74"/>
      <c r="BH427" s="74"/>
      <c r="BI427" s="74"/>
    </row>
    <row r="428" spans="1:61" x14ac:dyDescent="0.35">
      <c r="A428" s="342" t="s">
        <v>2791</v>
      </c>
      <c r="B428" s="343">
        <v>40.400000000000006</v>
      </c>
      <c r="C428" s="343">
        <v>101</v>
      </c>
      <c r="D428" s="343" t="s">
        <v>2361</v>
      </c>
      <c r="E428" s="343" t="s">
        <v>179</v>
      </c>
      <c r="F428" s="343" t="s">
        <v>171</v>
      </c>
      <c r="G428" s="343">
        <v>40</v>
      </c>
      <c r="H428" s="344">
        <v>102200</v>
      </c>
      <c r="I428" s="344">
        <v>107500</v>
      </c>
      <c r="J428" s="344">
        <v>113600</v>
      </c>
      <c r="K428" s="344">
        <v>113300</v>
      </c>
      <c r="L428" s="344">
        <v>2529.7029702970294</v>
      </c>
      <c r="M428" s="344">
        <v>2660.8910891089104</v>
      </c>
      <c r="N428" s="344">
        <v>2811.8811881188117</v>
      </c>
      <c r="O428" s="344">
        <v>2804.4554455445541</v>
      </c>
      <c r="P428" s="343" t="s">
        <v>55</v>
      </c>
      <c r="Q428" s="344">
        <v>10</v>
      </c>
      <c r="R428" s="344" t="s">
        <v>685</v>
      </c>
      <c r="S428" s="345">
        <v>0.19700000000000001</v>
      </c>
      <c r="T428" s="343" t="s">
        <v>2362</v>
      </c>
      <c r="U428" s="343">
        <v>12</v>
      </c>
      <c r="V428" s="342">
        <v>2.024</v>
      </c>
      <c r="W428" s="342">
        <v>1.002</v>
      </c>
      <c r="X428" s="342">
        <v>3.5000000000000003E-2</v>
      </c>
      <c r="Y428" s="342">
        <f t="shared" si="7"/>
        <v>2.0280480000000001</v>
      </c>
      <c r="Z428" s="342" t="s">
        <v>198</v>
      </c>
      <c r="AA428" s="342" t="s">
        <v>170</v>
      </c>
      <c r="AB428" s="342">
        <v>22.5</v>
      </c>
      <c r="AC428" s="342" t="s">
        <v>218</v>
      </c>
      <c r="AD428" s="10"/>
      <c r="AE428" s="346">
        <f>IFERROR(VLOOKUP(E428,ppoz!$A$2:$B$42,2,0),0)</f>
        <v>3500</v>
      </c>
      <c r="AJ428" s="72"/>
      <c r="AK428" s="72"/>
      <c r="AL428" s="72"/>
      <c r="AM428" s="72"/>
      <c r="AN428" s="72"/>
      <c r="AO428" s="72"/>
      <c r="AP428" s="73"/>
      <c r="AQ428" s="73"/>
      <c r="AR428" s="73"/>
      <c r="AS428" s="73"/>
      <c r="AT428" s="73"/>
      <c r="AU428" s="73"/>
      <c r="AV428" s="72"/>
      <c r="AW428" s="73"/>
      <c r="AX428" s="73"/>
      <c r="AY428" s="72"/>
      <c r="AZ428" s="72"/>
      <c r="BA428" s="72"/>
      <c r="BB428" s="74"/>
      <c r="BC428" s="74"/>
      <c r="BD428" s="74"/>
      <c r="BE428" s="74"/>
      <c r="BF428" s="74"/>
      <c r="BG428" s="74"/>
      <c r="BH428" s="74"/>
      <c r="BI428" s="74"/>
    </row>
    <row r="429" spans="1:61" x14ac:dyDescent="0.35">
      <c r="A429" s="342" t="s">
        <v>2792</v>
      </c>
      <c r="B429" s="343">
        <v>40.800000000000004</v>
      </c>
      <c r="C429" s="343">
        <v>102</v>
      </c>
      <c r="D429" s="343" t="s">
        <v>2361</v>
      </c>
      <c r="E429" s="343" t="s">
        <v>179</v>
      </c>
      <c r="F429" s="343" t="s">
        <v>171</v>
      </c>
      <c r="G429" s="343">
        <v>40</v>
      </c>
      <c r="H429" s="344">
        <v>102700</v>
      </c>
      <c r="I429" s="344">
        <v>108500</v>
      </c>
      <c r="J429" s="344">
        <v>114100</v>
      </c>
      <c r="K429" s="344">
        <v>114300</v>
      </c>
      <c r="L429" s="344">
        <v>2517.1568627450979</v>
      </c>
      <c r="M429" s="344">
        <v>2659.3137254901958</v>
      </c>
      <c r="N429" s="344">
        <v>2796.5686274509799</v>
      </c>
      <c r="O429" s="344">
        <v>2801.4705882352937</v>
      </c>
      <c r="P429" s="343" t="s">
        <v>55</v>
      </c>
      <c r="Q429" s="344">
        <v>10</v>
      </c>
      <c r="R429" s="344" t="s">
        <v>685</v>
      </c>
      <c r="S429" s="345">
        <v>0.19700000000000001</v>
      </c>
      <c r="T429" s="343" t="s">
        <v>2362</v>
      </c>
      <c r="U429" s="343">
        <v>12</v>
      </c>
      <c r="V429" s="342">
        <v>2.024</v>
      </c>
      <c r="W429" s="342">
        <v>1.002</v>
      </c>
      <c r="X429" s="342">
        <v>3.5000000000000003E-2</v>
      </c>
      <c r="Y429" s="342">
        <f t="shared" si="7"/>
        <v>2.0280480000000001</v>
      </c>
      <c r="Z429" s="342" t="s">
        <v>198</v>
      </c>
      <c r="AA429" s="342" t="s">
        <v>170</v>
      </c>
      <c r="AB429" s="342">
        <v>22.5</v>
      </c>
      <c r="AC429" s="342" t="s">
        <v>218</v>
      </c>
      <c r="AD429" s="10"/>
      <c r="AE429" s="346">
        <f>IFERROR(VLOOKUP(E429,ppoz!$A$2:$B$42,2,0),0)</f>
        <v>3500</v>
      </c>
      <c r="AJ429" s="72"/>
      <c r="AK429" s="72"/>
      <c r="AL429" s="72"/>
      <c r="AM429" s="72"/>
      <c r="AN429" s="72"/>
      <c r="AO429" s="72"/>
      <c r="AP429" s="73"/>
      <c r="AQ429" s="73"/>
      <c r="AR429" s="73"/>
      <c r="AS429" s="73"/>
      <c r="AT429" s="73"/>
      <c r="AU429" s="73"/>
      <c r="AV429" s="72"/>
      <c r="AW429" s="73"/>
      <c r="AX429" s="73"/>
      <c r="AY429" s="72"/>
      <c r="AZ429" s="72"/>
      <c r="BA429" s="72"/>
      <c r="BB429" s="74"/>
      <c r="BC429" s="74"/>
      <c r="BD429" s="74"/>
      <c r="BE429" s="74"/>
      <c r="BF429" s="74"/>
      <c r="BG429" s="74"/>
      <c r="BH429" s="74"/>
      <c r="BI429" s="74"/>
    </row>
    <row r="430" spans="1:61" x14ac:dyDescent="0.35">
      <c r="A430" s="342" t="s">
        <v>2793</v>
      </c>
      <c r="B430" s="343">
        <v>41.2</v>
      </c>
      <c r="C430" s="343">
        <v>103</v>
      </c>
      <c r="D430" s="343" t="s">
        <v>2361</v>
      </c>
      <c r="E430" s="343" t="s">
        <v>179</v>
      </c>
      <c r="F430" s="343" t="s">
        <v>171</v>
      </c>
      <c r="G430" s="343">
        <v>40</v>
      </c>
      <c r="H430" s="344">
        <v>103800</v>
      </c>
      <c r="I430" s="344">
        <v>109300</v>
      </c>
      <c r="J430" s="344">
        <v>115100</v>
      </c>
      <c r="K430" s="344">
        <v>115000</v>
      </c>
      <c r="L430" s="344">
        <v>2519.4174757281553</v>
      </c>
      <c r="M430" s="344">
        <v>2652.9126213592231</v>
      </c>
      <c r="N430" s="344">
        <v>2793.6893203883492</v>
      </c>
      <c r="O430" s="344">
        <v>2791.2621359223299</v>
      </c>
      <c r="P430" s="343" t="s">
        <v>55</v>
      </c>
      <c r="Q430" s="344">
        <v>10</v>
      </c>
      <c r="R430" s="344" t="s">
        <v>685</v>
      </c>
      <c r="S430" s="345">
        <v>0.19700000000000001</v>
      </c>
      <c r="T430" s="343" t="s">
        <v>2362</v>
      </c>
      <c r="U430" s="343">
        <v>12</v>
      </c>
      <c r="V430" s="342">
        <v>2.024</v>
      </c>
      <c r="W430" s="342">
        <v>1.002</v>
      </c>
      <c r="X430" s="342">
        <v>3.5000000000000003E-2</v>
      </c>
      <c r="Y430" s="342">
        <f t="shared" si="7"/>
        <v>2.0280480000000001</v>
      </c>
      <c r="Z430" s="342" t="s">
        <v>198</v>
      </c>
      <c r="AA430" s="342" t="s">
        <v>170</v>
      </c>
      <c r="AB430" s="342">
        <v>22.5</v>
      </c>
      <c r="AC430" s="342" t="s">
        <v>218</v>
      </c>
      <c r="AD430" s="10"/>
      <c r="AE430" s="346">
        <f>IFERROR(VLOOKUP(E430,ppoz!$A$2:$B$42,2,0),0)</f>
        <v>3500</v>
      </c>
      <c r="AJ430" s="72"/>
      <c r="AK430" s="72"/>
      <c r="AL430" s="72"/>
      <c r="AM430" s="72"/>
      <c r="AN430" s="72"/>
      <c r="AO430" s="72"/>
      <c r="AP430" s="73"/>
      <c r="AQ430" s="73"/>
      <c r="AR430" s="73"/>
      <c r="AS430" s="73"/>
      <c r="AT430" s="73"/>
      <c r="AU430" s="73"/>
      <c r="AV430" s="72"/>
      <c r="AW430" s="73"/>
      <c r="AX430" s="73"/>
      <c r="AY430" s="72"/>
      <c r="AZ430" s="72"/>
      <c r="BA430" s="72"/>
      <c r="BB430" s="74"/>
      <c r="BC430" s="74"/>
      <c r="BD430" s="74"/>
      <c r="BE430" s="74"/>
      <c r="BF430" s="74"/>
      <c r="BG430" s="74"/>
      <c r="BH430" s="74"/>
      <c r="BI430" s="74"/>
    </row>
    <row r="431" spans="1:61" x14ac:dyDescent="0.35">
      <c r="A431" s="342" t="s">
        <v>2794</v>
      </c>
      <c r="B431" s="343">
        <v>41.6</v>
      </c>
      <c r="C431" s="343">
        <v>104</v>
      </c>
      <c r="D431" s="343" t="s">
        <v>2361</v>
      </c>
      <c r="E431" s="343" t="s">
        <v>179</v>
      </c>
      <c r="F431" s="343" t="s">
        <v>171</v>
      </c>
      <c r="G431" s="343">
        <v>40</v>
      </c>
      <c r="H431" s="344">
        <v>104800</v>
      </c>
      <c r="I431" s="344">
        <v>109900</v>
      </c>
      <c r="J431" s="344">
        <v>115600</v>
      </c>
      <c r="K431" s="344">
        <v>115700</v>
      </c>
      <c r="L431" s="344">
        <v>2519.2307692307691</v>
      </c>
      <c r="M431" s="344">
        <v>2641.8269230769229</v>
      </c>
      <c r="N431" s="344">
        <v>2778.8461538461538</v>
      </c>
      <c r="O431" s="344">
        <v>2781.25</v>
      </c>
      <c r="P431" s="343" t="s">
        <v>55</v>
      </c>
      <c r="Q431" s="344">
        <v>10</v>
      </c>
      <c r="R431" s="344" t="s">
        <v>685</v>
      </c>
      <c r="S431" s="345">
        <v>0.19700000000000001</v>
      </c>
      <c r="T431" s="343" t="s">
        <v>2362</v>
      </c>
      <c r="U431" s="343">
        <v>12</v>
      </c>
      <c r="V431" s="342">
        <v>2.024</v>
      </c>
      <c r="W431" s="342">
        <v>1.002</v>
      </c>
      <c r="X431" s="342">
        <v>3.5000000000000003E-2</v>
      </c>
      <c r="Y431" s="342">
        <f t="shared" si="7"/>
        <v>2.0280480000000001</v>
      </c>
      <c r="Z431" s="342" t="s">
        <v>198</v>
      </c>
      <c r="AA431" s="342" t="s">
        <v>170</v>
      </c>
      <c r="AB431" s="342">
        <v>22.5</v>
      </c>
      <c r="AC431" s="342" t="s">
        <v>218</v>
      </c>
      <c r="AD431" s="10"/>
      <c r="AE431" s="346">
        <f>IFERROR(VLOOKUP(E431,ppoz!$A$2:$B$42,2,0),0)</f>
        <v>3500</v>
      </c>
      <c r="AJ431" s="72"/>
      <c r="AK431" s="72"/>
      <c r="AL431" s="72"/>
      <c r="AM431" s="72"/>
      <c r="AN431" s="72"/>
      <c r="AO431" s="72"/>
      <c r="AP431" s="73"/>
      <c r="AQ431" s="73"/>
      <c r="AR431" s="73"/>
      <c r="AS431" s="73"/>
      <c r="AT431" s="73"/>
      <c r="AU431" s="73"/>
      <c r="AV431" s="72"/>
      <c r="AW431" s="73"/>
      <c r="AX431" s="73"/>
      <c r="AY431" s="72"/>
      <c r="AZ431" s="72"/>
      <c r="BA431" s="72"/>
      <c r="BB431" s="74"/>
      <c r="BC431" s="74"/>
      <c r="BD431" s="74"/>
      <c r="BE431" s="74"/>
      <c r="BF431" s="74"/>
      <c r="BG431" s="74"/>
      <c r="BH431" s="74"/>
      <c r="BI431" s="74"/>
    </row>
    <row r="432" spans="1:61" x14ac:dyDescent="0.35">
      <c r="A432" s="342" t="s">
        <v>2795</v>
      </c>
      <c r="B432" s="343">
        <v>42</v>
      </c>
      <c r="C432" s="343">
        <v>105</v>
      </c>
      <c r="D432" s="343" t="s">
        <v>2361</v>
      </c>
      <c r="E432" s="343" t="s">
        <v>179</v>
      </c>
      <c r="F432" s="343" t="s">
        <v>171</v>
      </c>
      <c r="G432" s="343">
        <v>40</v>
      </c>
      <c r="H432" s="344">
        <v>105300</v>
      </c>
      <c r="I432" s="344">
        <v>111000</v>
      </c>
      <c r="J432" s="344">
        <v>116100</v>
      </c>
      <c r="K432" s="344">
        <v>117300</v>
      </c>
      <c r="L432" s="344">
        <v>2507.1428571428573</v>
      </c>
      <c r="M432" s="344">
        <v>2642.8571428571427</v>
      </c>
      <c r="N432" s="344">
        <v>2764.2857142857142</v>
      </c>
      <c r="O432" s="344">
        <v>2792.8571428571427</v>
      </c>
      <c r="P432" s="343" t="s">
        <v>55</v>
      </c>
      <c r="Q432" s="344">
        <v>10</v>
      </c>
      <c r="R432" s="344" t="s">
        <v>685</v>
      </c>
      <c r="S432" s="345">
        <v>0.19700000000000001</v>
      </c>
      <c r="T432" s="343" t="s">
        <v>2362</v>
      </c>
      <c r="U432" s="343">
        <v>12</v>
      </c>
      <c r="V432" s="342">
        <v>2.024</v>
      </c>
      <c r="W432" s="342">
        <v>1.002</v>
      </c>
      <c r="X432" s="342">
        <v>3.5000000000000003E-2</v>
      </c>
      <c r="Y432" s="342">
        <f t="shared" si="7"/>
        <v>2.0280480000000001</v>
      </c>
      <c r="Z432" s="342" t="s">
        <v>198</v>
      </c>
      <c r="AA432" s="342" t="s">
        <v>170</v>
      </c>
      <c r="AB432" s="342">
        <v>22.5</v>
      </c>
      <c r="AC432" s="342" t="s">
        <v>218</v>
      </c>
      <c r="AD432" s="10"/>
      <c r="AE432" s="346">
        <f>IFERROR(VLOOKUP(E432,ppoz!$A$2:$B$42,2,0),0)</f>
        <v>3500</v>
      </c>
      <c r="AJ432" s="72"/>
      <c r="AK432" s="72"/>
      <c r="AL432" s="72"/>
      <c r="AM432" s="72"/>
      <c r="AN432" s="72"/>
      <c r="AO432" s="72"/>
      <c r="AP432" s="73"/>
      <c r="AQ432" s="73"/>
      <c r="AR432" s="73"/>
      <c r="AS432" s="73"/>
      <c r="AT432" s="73"/>
      <c r="AU432" s="73"/>
      <c r="AV432" s="72"/>
      <c r="AW432" s="73"/>
      <c r="AX432" s="73"/>
      <c r="AY432" s="72"/>
      <c r="AZ432" s="72"/>
      <c r="BA432" s="72"/>
      <c r="BB432" s="74"/>
      <c r="BC432" s="74"/>
      <c r="BD432" s="74"/>
      <c r="BE432" s="74"/>
      <c r="BF432" s="74"/>
      <c r="BG432" s="74"/>
      <c r="BH432" s="74"/>
      <c r="BI432" s="74"/>
    </row>
    <row r="433" spans="1:61" x14ac:dyDescent="0.35">
      <c r="A433" s="342" t="s">
        <v>2796</v>
      </c>
      <c r="B433" s="343">
        <v>42.400000000000006</v>
      </c>
      <c r="C433" s="343">
        <v>106</v>
      </c>
      <c r="D433" s="343" t="s">
        <v>2361</v>
      </c>
      <c r="E433" s="343" t="s">
        <v>179</v>
      </c>
      <c r="F433" s="343" t="s">
        <v>171</v>
      </c>
      <c r="G433" s="343">
        <v>40</v>
      </c>
      <c r="H433" s="344">
        <v>106600</v>
      </c>
      <c r="I433" s="344">
        <v>112100</v>
      </c>
      <c r="J433" s="344">
        <v>117000</v>
      </c>
      <c r="K433" s="344">
        <v>118400</v>
      </c>
      <c r="L433" s="344">
        <v>2514.150943396226</v>
      </c>
      <c r="M433" s="344">
        <v>2643.8679245283015</v>
      </c>
      <c r="N433" s="344">
        <v>2759.4339622641505</v>
      </c>
      <c r="O433" s="344">
        <v>2792.4528301886789</v>
      </c>
      <c r="P433" s="343" t="s">
        <v>55</v>
      </c>
      <c r="Q433" s="344">
        <v>10</v>
      </c>
      <c r="R433" s="344" t="s">
        <v>685</v>
      </c>
      <c r="S433" s="345">
        <v>0.19700000000000001</v>
      </c>
      <c r="T433" s="343" t="s">
        <v>2362</v>
      </c>
      <c r="U433" s="343">
        <v>12</v>
      </c>
      <c r="V433" s="342">
        <v>2.024</v>
      </c>
      <c r="W433" s="342">
        <v>1.002</v>
      </c>
      <c r="X433" s="342">
        <v>3.5000000000000003E-2</v>
      </c>
      <c r="Y433" s="342">
        <f t="shared" si="7"/>
        <v>2.0280480000000001</v>
      </c>
      <c r="Z433" s="342" t="s">
        <v>198</v>
      </c>
      <c r="AA433" s="342" t="s">
        <v>170</v>
      </c>
      <c r="AB433" s="342">
        <v>22.5</v>
      </c>
      <c r="AC433" s="342" t="s">
        <v>218</v>
      </c>
      <c r="AD433" s="10"/>
      <c r="AE433" s="346">
        <f>IFERROR(VLOOKUP(E433,ppoz!$A$2:$B$42,2,0),0)</f>
        <v>3500</v>
      </c>
      <c r="AJ433" s="72"/>
      <c r="AK433" s="72"/>
      <c r="AL433" s="72"/>
      <c r="AM433" s="72"/>
      <c r="AN433" s="72"/>
      <c r="AO433" s="72"/>
      <c r="AP433" s="73"/>
      <c r="AQ433" s="73"/>
      <c r="AR433" s="73"/>
      <c r="AS433" s="73"/>
      <c r="AT433" s="73"/>
      <c r="AU433" s="73"/>
      <c r="AV433" s="72"/>
      <c r="AW433" s="73"/>
      <c r="AX433" s="73"/>
      <c r="AY433" s="72"/>
      <c r="AZ433" s="72"/>
      <c r="BA433" s="72"/>
      <c r="BB433" s="74"/>
      <c r="BC433" s="74"/>
      <c r="BD433" s="74"/>
      <c r="BE433" s="74"/>
      <c r="BF433" s="74"/>
      <c r="BG433" s="74"/>
      <c r="BH433" s="74"/>
      <c r="BI433" s="74"/>
    </row>
    <row r="434" spans="1:61" x14ac:dyDescent="0.35">
      <c r="A434" s="342" t="s">
        <v>2797</v>
      </c>
      <c r="B434" s="343">
        <v>42.800000000000004</v>
      </c>
      <c r="C434" s="343">
        <v>107</v>
      </c>
      <c r="D434" s="343" t="s">
        <v>2361</v>
      </c>
      <c r="E434" s="343" t="s">
        <v>179</v>
      </c>
      <c r="F434" s="343" t="s">
        <v>171</v>
      </c>
      <c r="G434" s="343">
        <v>40</v>
      </c>
      <c r="H434" s="344">
        <v>107100</v>
      </c>
      <c r="I434" s="344">
        <v>112600</v>
      </c>
      <c r="J434" s="344">
        <v>117500</v>
      </c>
      <c r="K434" s="344">
        <v>118900</v>
      </c>
      <c r="L434" s="344">
        <v>2502.3364485981306</v>
      </c>
      <c r="M434" s="344">
        <v>2630.8411214953267</v>
      </c>
      <c r="N434" s="344">
        <v>2745.3271028037379</v>
      </c>
      <c r="O434" s="344">
        <v>2778.0373831775696</v>
      </c>
      <c r="P434" s="343" t="s">
        <v>55</v>
      </c>
      <c r="Q434" s="344">
        <v>10</v>
      </c>
      <c r="R434" s="344" t="s">
        <v>685</v>
      </c>
      <c r="S434" s="345">
        <v>0.19700000000000001</v>
      </c>
      <c r="T434" s="343" t="s">
        <v>2362</v>
      </c>
      <c r="U434" s="343">
        <v>12</v>
      </c>
      <c r="V434" s="342">
        <v>2.024</v>
      </c>
      <c r="W434" s="342">
        <v>1.002</v>
      </c>
      <c r="X434" s="342">
        <v>3.5000000000000003E-2</v>
      </c>
      <c r="Y434" s="342">
        <f t="shared" si="7"/>
        <v>2.0280480000000001</v>
      </c>
      <c r="Z434" s="342" t="s">
        <v>198</v>
      </c>
      <c r="AA434" s="342" t="s">
        <v>170</v>
      </c>
      <c r="AB434" s="342">
        <v>22.5</v>
      </c>
      <c r="AC434" s="342" t="s">
        <v>218</v>
      </c>
      <c r="AD434" s="10"/>
      <c r="AE434" s="346">
        <f>IFERROR(VLOOKUP(E434,ppoz!$A$2:$B$42,2,0),0)</f>
        <v>3500</v>
      </c>
      <c r="AJ434" s="72"/>
      <c r="AK434" s="72"/>
      <c r="AL434" s="72"/>
      <c r="AM434" s="72"/>
      <c r="AN434" s="72"/>
      <c r="AO434" s="72"/>
      <c r="AP434" s="73"/>
      <c r="AQ434" s="73"/>
      <c r="AR434" s="73"/>
      <c r="AS434" s="73"/>
      <c r="AT434" s="73"/>
      <c r="AU434" s="73"/>
      <c r="AV434" s="72"/>
      <c r="AW434" s="73"/>
      <c r="AX434" s="73"/>
      <c r="AY434" s="72"/>
      <c r="AZ434" s="72"/>
      <c r="BA434" s="72"/>
      <c r="BB434" s="74"/>
      <c r="BC434" s="74"/>
      <c r="BD434" s="74"/>
      <c r="BE434" s="74"/>
      <c r="BF434" s="74"/>
      <c r="BG434" s="74"/>
      <c r="BH434" s="74"/>
      <c r="BI434" s="74"/>
    </row>
    <row r="435" spans="1:61" x14ac:dyDescent="0.35">
      <c r="A435" s="342" t="s">
        <v>2798</v>
      </c>
      <c r="B435" s="343">
        <v>43.2</v>
      </c>
      <c r="C435" s="343">
        <v>108</v>
      </c>
      <c r="D435" s="343" t="s">
        <v>2361</v>
      </c>
      <c r="E435" s="343" t="s">
        <v>179</v>
      </c>
      <c r="F435" s="343" t="s">
        <v>171</v>
      </c>
      <c r="G435" s="343">
        <v>40</v>
      </c>
      <c r="H435" s="344">
        <v>108100</v>
      </c>
      <c r="I435" s="344">
        <v>113600</v>
      </c>
      <c r="J435" s="344">
        <v>118500</v>
      </c>
      <c r="K435" s="344">
        <v>119900</v>
      </c>
      <c r="L435" s="344">
        <v>2502.3148148148148</v>
      </c>
      <c r="M435" s="344">
        <v>2629.6296296296296</v>
      </c>
      <c r="N435" s="344">
        <v>2743.0555555555552</v>
      </c>
      <c r="O435" s="344">
        <v>2775.4629629629626</v>
      </c>
      <c r="P435" s="343" t="s">
        <v>55</v>
      </c>
      <c r="Q435" s="344">
        <v>10</v>
      </c>
      <c r="R435" s="344" t="s">
        <v>685</v>
      </c>
      <c r="S435" s="345">
        <v>0.19700000000000001</v>
      </c>
      <c r="T435" s="343" t="s">
        <v>2362</v>
      </c>
      <c r="U435" s="343">
        <v>12</v>
      </c>
      <c r="V435" s="342">
        <v>2.024</v>
      </c>
      <c r="W435" s="342">
        <v>1.002</v>
      </c>
      <c r="X435" s="342">
        <v>3.5000000000000003E-2</v>
      </c>
      <c r="Y435" s="342">
        <f t="shared" si="7"/>
        <v>2.0280480000000001</v>
      </c>
      <c r="Z435" s="342" t="s">
        <v>198</v>
      </c>
      <c r="AA435" s="342" t="s">
        <v>170</v>
      </c>
      <c r="AB435" s="342">
        <v>22.5</v>
      </c>
      <c r="AC435" s="342" t="s">
        <v>218</v>
      </c>
      <c r="AD435" s="10"/>
      <c r="AE435" s="346">
        <f>IFERROR(VLOOKUP(E435,ppoz!$A$2:$B$42,2,0),0)</f>
        <v>3500</v>
      </c>
      <c r="AJ435" s="72"/>
      <c r="AK435" s="72"/>
      <c r="AL435" s="72"/>
      <c r="AM435" s="72"/>
      <c r="AN435" s="72"/>
      <c r="AO435" s="72"/>
      <c r="AP435" s="73"/>
      <c r="AQ435" s="73"/>
      <c r="AR435" s="73"/>
      <c r="AS435" s="73"/>
      <c r="AT435" s="73"/>
      <c r="AU435" s="73"/>
      <c r="AV435" s="72"/>
      <c r="AW435" s="73"/>
      <c r="AX435" s="73"/>
      <c r="AY435" s="72"/>
      <c r="AZ435" s="72"/>
      <c r="BA435" s="72"/>
      <c r="BB435" s="74"/>
      <c r="BC435" s="74"/>
      <c r="BD435" s="74"/>
      <c r="BE435" s="74"/>
      <c r="BF435" s="74"/>
      <c r="BG435" s="74"/>
      <c r="BH435" s="74"/>
      <c r="BI435" s="74"/>
    </row>
    <row r="436" spans="1:61" x14ac:dyDescent="0.35">
      <c r="A436" s="342" t="s">
        <v>2799</v>
      </c>
      <c r="B436" s="343">
        <v>43.6</v>
      </c>
      <c r="C436" s="343">
        <v>109</v>
      </c>
      <c r="D436" s="343" t="s">
        <v>2361</v>
      </c>
      <c r="E436" s="343" t="s">
        <v>179</v>
      </c>
      <c r="F436" s="343" t="s">
        <v>171</v>
      </c>
      <c r="G436" s="343">
        <v>40</v>
      </c>
      <c r="H436" s="344">
        <v>108600</v>
      </c>
      <c r="I436" s="344">
        <v>114400</v>
      </c>
      <c r="J436" s="344">
        <v>121800</v>
      </c>
      <c r="K436" s="344">
        <v>120800</v>
      </c>
      <c r="L436" s="344">
        <v>2490.8256880733943</v>
      </c>
      <c r="M436" s="344">
        <v>2623.8532110091742</v>
      </c>
      <c r="N436" s="344">
        <v>2793.5779816513759</v>
      </c>
      <c r="O436" s="344">
        <v>2770.6422018348621</v>
      </c>
      <c r="P436" s="343" t="s">
        <v>55</v>
      </c>
      <c r="Q436" s="344">
        <v>10</v>
      </c>
      <c r="R436" s="344" t="s">
        <v>685</v>
      </c>
      <c r="S436" s="345">
        <v>0.19700000000000001</v>
      </c>
      <c r="T436" s="343" t="s">
        <v>2362</v>
      </c>
      <c r="U436" s="343">
        <v>12</v>
      </c>
      <c r="V436" s="342">
        <v>2.024</v>
      </c>
      <c r="W436" s="342">
        <v>1.002</v>
      </c>
      <c r="X436" s="342">
        <v>3.5000000000000003E-2</v>
      </c>
      <c r="Y436" s="342">
        <f t="shared" si="7"/>
        <v>2.0280480000000001</v>
      </c>
      <c r="Z436" s="342" t="s">
        <v>198</v>
      </c>
      <c r="AA436" s="342" t="s">
        <v>170</v>
      </c>
      <c r="AB436" s="342">
        <v>22.5</v>
      </c>
      <c r="AC436" s="342" t="s">
        <v>218</v>
      </c>
      <c r="AD436" s="10"/>
      <c r="AE436" s="346">
        <f>IFERROR(VLOOKUP(E436,ppoz!$A$2:$B$42,2,0),0)</f>
        <v>3500</v>
      </c>
      <c r="AJ436" s="72"/>
      <c r="AK436" s="72"/>
      <c r="AL436" s="72"/>
      <c r="AM436" s="72"/>
      <c r="AN436" s="72"/>
      <c r="AO436" s="72"/>
      <c r="AP436" s="73"/>
      <c r="AQ436" s="73"/>
      <c r="AR436" s="73"/>
      <c r="AS436" s="73"/>
      <c r="AT436" s="73"/>
      <c r="AU436" s="73"/>
      <c r="AV436" s="72"/>
      <c r="AW436" s="73"/>
      <c r="AX436" s="73"/>
      <c r="AY436" s="72"/>
      <c r="AZ436" s="72"/>
      <c r="BA436" s="72"/>
      <c r="BB436" s="74"/>
      <c r="BC436" s="74"/>
      <c r="BD436" s="74"/>
      <c r="BE436" s="74"/>
      <c r="BF436" s="74"/>
      <c r="BG436" s="74"/>
      <c r="BH436" s="74"/>
      <c r="BI436" s="74"/>
    </row>
    <row r="437" spans="1:61" x14ac:dyDescent="0.35">
      <c r="A437" s="342" t="s">
        <v>2800</v>
      </c>
      <c r="B437" s="343">
        <v>44</v>
      </c>
      <c r="C437" s="343">
        <v>110</v>
      </c>
      <c r="D437" s="343" t="s">
        <v>2361</v>
      </c>
      <c r="E437" s="343" t="s">
        <v>179</v>
      </c>
      <c r="F437" s="343" t="s">
        <v>171</v>
      </c>
      <c r="G437" s="343">
        <v>40</v>
      </c>
      <c r="H437" s="344">
        <v>109100</v>
      </c>
      <c r="I437" s="344">
        <v>115000</v>
      </c>
      <c r="J437" s="344">
        <v>122400</v>
      </c>
      <c r="K437" s="344">
        <v>121300</v>
      </c>
      <c r="L437" s="344">
        <v>2479.5454545454545</v>
      </c>
      <c r="M437" s="344">
        <v>2613.6363636363635</v>
      </c>
      <c r="N437" s="344">
        <v>2781.818181818182</v>
      </c>
      <c r="O437" s="344">
        <v>2756.818181818182</v>
      </c>
      <c r="P437" s="343" t="s">
        <v>55</v>
      </c>
      <c r="Q437" s="344">
        <v>10</v>
      </c>
      <c r="R437" s="344" t="s">
        <v>685</v>
      </c>
      <c r="S437" s="345">
        <v>0.19700000000000001</v>
      </c>
      <c r="T437" s="343" t="s">
        <v>2362</v>
      </c>
      <c r="U437" s="343">
        <v>12</v>
      </c>
      <c r="V437" s="342">
        <v>2.024</v>
      </c>
      <c r="W437" s="342">
        <v>1.002</v>
      </c>
      <c r="X437" s="342">
        <v>3.5000000000000003E-2</v>
      </c>
      <c r="Y437" s="342">
        <f t="shared" si="7"/>
        <v>2.0280480000000001</v>
      </c>
      <c r="Z437" s="342" t="s">
        <v>198</v>
      </c>
      <c r="AA437" s="342" t="s">
        <v>170</v>
      </c>
      <c r="AB437" s="342">
        <v>22.5</v>
      </c>
      <c r="AC437" s="342" t="s">
        <v>218</v>
      </c>
      <c r="AD437" s="10"/>
      <c r="AE437" s="346">
        <f>IFERROR(VLOOKUP(E437,ppoz!$A$2:$B$42,2,0),0)</f>
        <v>3500</v>
      </c>
      <c r="AJ437" s="72"/>
      <c r="AK437" s="72"/>
      <c r="AL437" s="72"/>
      <c r="AM437" s="72"/>
      <c r="AN437" s="72"/>
      <c r="AO437" s="72"/>
      <c r="AP437" s="73"/>
      <c r="AQ437" s="73"/>
      <c r="AR437" s="73"/>
      <c r="AS437" s="73"/>
      <c r="AT437" s="73"/>
      <c r="AU437" s="73"/>
      <c r="AV437" s="72"/>
      <c r="AW437" s="73"/>
      <c r="AX437" s="73"/>
      <c r="AY437" s="72"/>
      <c r="AZ437" s="72"/>
      <c r="BA437" s="72"/>
      <c r="BB437" s="74"/>
      <c r="BC437" s="74"/>
      <c r="BD437" s="74"/>
      <c r="BE437" s="74"/>
      <c r="BF437" s="74"/>
      <c r="BG437" s="74"/>
      <c r="BH437" s="74"/>
      <c r="BI437" s="74"/>
    </row>
    <row r="438" spans="1:61" x14ac:dyDescent="0.35">
      <c r="A438" s="342" t="s">
        <v>2801</v>
      </c>
      <c r="B438" s="343">
        <v>44.400000000000006</v>
      </c>
      <c r="C438" s="343">
        <v>111</v>
      </c>
      <c r="D438" s="343" t="s">
        <v>2361</v>
      </c>
      <c r="E438" s="343" t="s">
        <v>179</v>
      </c>
      <c r="F438" s="343" t="s">
        <v>171</v>
      </c>
      <c r="G438" s="343">
        <v>40</v>
      </c>
      <c r="H438" s="344">
        <v>110100</v>
      </c>
      <c r="I438" s="344">
        <v>116000</v>
      </c>
      <c r="J438" s="344">
        <v>123300</v>
      </c>
      <c r="K438" s="344">
        <v>122300</v>
      </c>
      <c r="L438" s="344">
        <v>2479.7297297297296</v>
      </c>
      <c r="M438" s="344">
        <v>2612.6126126126123</v>
      </c>
      <c r="N438" s="344">
        <v>2777.0270270270266</v>
      </c>
      <c r="O438" s="344">
        <v>2754.504504504504</v>
      </c>
      <c r="P438" s="343" t="s">
        <v>55</v>
      </c>
      <c r="Q438" s="344">
        <v>10</v>
      </c>
      <c r="R438" s="344" t="s">
        <v>685</v>
      </c>
      <c r="S438" s="345">
        <v>0.19700000000000001</v>
      </c>
      <c r="T438" s="343" t="s">
        <v>2362</v>
      </c>
      <c r="U438" s="343">
        <v>12</v>
      </c>
      <c r="V438" s="342">
        <v>2.024</v>
      </c>
      <c r="W438" s="342">
        <v>1.002</v>
      </c>
      <c r="X438" s="342">
        <v>3.5000000000000003E-2</v>
      </c>
      <c r="Y438" s="342">
        <f t="shared" si="7"/>
        <v>2.0280480000000001</v>
      </c>
      <c r="Z438" s="342" t="s">
        <v>198</v>
      </c>
      <c r="AA438" s="342" t="s">
        <v>170</v>
      </c>
      <c r="AB438" s="342">
        <v>22.5</v>
      </c>
      <c r="AC438" s="342" t="s">
        <v>218</v>
      </c>
      <c r="AD438" s="10"/>
      <c r="AE438" s="346">
        <f>IFERROR(VLOOKUP(E438,ppoz!$A$2:$B$42,2,0),0)</f>
        <v>3500</v>
      </c>
      <c r="AJ438" s="72"/>
      <c r="AK438" s="72"/>
      <c r="AL438" s="72"/>
      <c r="AM438" s="72"/>
      <c r="AN438" s="72"/>
      <c r="AO438" s="72"/>
      <c r="AP438" s="73"/>
      <c r="AQ438" s="73"/>
      <c r="AR438" s="73"/>
      <c r="AS438" s="73"/>
      <c r="AT438" s="73"/>
      <c r="AU438" s="73"/>
      <c r="AV438" s="72"/>
      <c r="AW438" s="73"/>
      <c r="AX438" s="73"/>
      <c r="AY438" s="72"/>
      <c r="AZ438" s="72"/>
      <c r="BA438" s="72"/>
      <c r="BB438" s="74"/>
      <c r="BC438" s="74"/>
      <c r="BD438" s="74"/>
      <c r="BE438" s="74"/>
      <c r="BF438" s="74"/>
      <c r="BG438" s="74"/>
      <c r="BH438" s="74"/>
      <c r="BI438" s="74"/>
    </row>
    <row r="439" spans="1:61" x14ac:dyDescent="0.35">
      <c r="A439" s="342" t="s">
        <v>2802</v>
      </c>
      <c r="B439" s="343">
        <v>44.800000000000004</v>
      </c>
      <c r="C439" s="343">
        <v>112</v>
      </c>
      <c r="D439" s="343" t="s">
        <v>2361</v>
      </c>
      <c r="E439" s="343" t="s">
        <v>179</v>
      </c>
      <c r="F439" s="343" t="s">
        <v>171</v>
      </c>
      <c r="G439" s="343">
        <v>40</v>
      </c>
      <c r="H439" s="344">
        <v>111000</v>
      </c>
      <c r="I439" s="344">
        <v>116600</v>
      </c>
      <c r="J439" s="344">
        <v>123800</v>
      </c>
      <c r="K439" s="344">
        <v>122900</v>
      </c>
      <c r="L439" s="344">
        <v>2477.6785714285711</v>
      </c>
      <c r="M439" s="344">
        <v>2602.6785714285711</v>
      </c>
      <c r="N439" s="344">
        <v>2763.3928571428569</v>
      </c>
      <c r="O439" s="344">
        <v>2743.3035714285711</v>
      </c>
      <c r="P439" s="343" t="s">
        <v>55</v>
      </c>
      <c r="Q439" s="344">
        <v>10</v>
      </c>
      <c r="R439" s="344" t="s">
        <v>685</v>
      </c>
      <c r="S439" s="345">
        <v>0.19700000000000001</v>
      </c>
      <c r="T439" s="343" t="s">
        <v>2362</v>
      </c>
      <c r="U439" s="343">
        <v>12</v>
      </c>
      <c r="V439" s="342">
        <v>2.024</v>
      </c>
      <c r="W439" s="342">
        <v>1.002</v>
      </c>
      <c r="X439" s="342">
        <v>3.5000000000000003E-2</v>
      </c>
      <c r="Y439" s="342">
        <f t="shared" si="7"/>
        <v>2.0280480000000001</v>
      </c>
      <c r="Z439" s="342" t="s">
        <v>198</v>
      </c>
      <c r="AA439" s="342" t="s">
        <v>170</v>
      </c>
      <c r="AB439" s="342">
        <v>22.5</v>
      </c>
      <c r="AC439" s="342" t="s">
        <v>218</v>
      </c>
      <c r="AD439" s="10"/>
      <c r="AE439" s="346">
        <f>IFERROR(VLOOKUP(E439,ppoz!$A$2:$B$42,2,0),0)</f>
        <v>3500</v>
      </c>
      <c r="AJ439" s="72"/>
      <c r="AK439" s="72"/>
      <c r="AL439" s="72"/>
      <c r="AM439" s="72"/>
      <c r="AN439" s="72"/>
      <c r="AO439" s="72"/>
      <c r="AP439" s="73"/>
      <c r="AQ439" s="73"/>
      <c r="AR439" s="73"/>
      <c r="AS439" s="73"/>
      <c r="AT439" s="73"/>
      <c r="AU439" s="73"/>
      <c r="AV439" s="72"/>
      <c r="AW439" s="73"/>
      <c r="AX439" s="73"/>
      <c r="AY439" s="72"/>
      <c r="AZ439" s="72"/>
      <c r="BA439" s="72"/>
      <c r="BB439" s="74"/>
      <c r="BC439" s="74"/>
      <c r="BD439" s="74"/>
      <c r="BE439" s="74"/>
      <c r="BF439" s="74"/>
      <c r="BG439" s="74"/>
      <c r="BH439" s="74"/>
      <c r="BI439" s="74"/>
    </row>
    <row r="440" spans="1:61" x14ac:dyDescent="0.35">
      <c r="A440" s="342" t="s">
        <v>2803</v>
      </c>
      <c r="B440" s="343">
        <v>45.2</v>
      </c>
      <c r="C440" s="343">
        <v>113</v>
      </c>
      <c r="D440" s="343" t="s">
        <v>2361</v>
      </c>
      <c r="E440" s="343" t="s">
        <v>180</v>
      </c>
      <c r="F440" s="343" t="s">
        <v>171</v>
      </c>
      <c r="G440" s="343">
        <v>45</v>
      </c>
      <c r="H440" s="344">
        <v>117900</v>
      </c>
      <c r="I440" s="344">
        <v>124000</v>
      </c>
      <c r="J440" s="344">
        <v>130600</v>
      </c>
      <c r="K440" s="344">
        <v>130300</v>
      </c>
      <c r="L440" s="344">
        <v>2608.4070796460173</v>
      </c>
      <c r="M440" s="344">
        <v>2743.3628318584069</v>
      </c>
      <c r="N440" s="344">
        <v>2889.3805309734512</v>
      </c>
      <c r="O440" s="344">
        <v>2882.7433628318581</v>
      </c>
      <c r="P440" s="343" t="s">
        <v>55</v>
      </c>
      <c r="Q440" s="344">
        <v>10</v>
      </c>
      <c r="R440" s="344" t="s">
        <v>685</v>
      </c>
      <c r="S440" s="345">
        <v>0.19700000000000001</v>
      </c>
      <c r="T440" s="343" t="s">
        <v>2362</v>
      </c>
      <c r="U440" s="343">
        <v>12</v>
      </c>
      <c r="V440" s="342">
        <v>2.024</v>
      </c>
      <c r="W440" s="342">
        <v>1.002</v>
      </c>
      <c r="X440" s="342">
        <v>3.5000000000000003E-2</v>
      </c>
      <c r="Y440" s="342">
        <f t="shared" si="7"/>
        <v>2.0280480000000001</v>
      </c>
      <c r="Z440" s="342" t="s">
        <v>198</v>
      </c>
      <c r="AA440" s="342" t="s">
        <v>170</v>
      </c>
      <c r="AB440" s="342">
        <v>22.5</v>
      </c>
      <c r="AC440" s="342" t="s">
        <v>218</v>
      </c>
      <c r="AD440" s="10"/>
      <c r="AE440" s="346">
        <f>IFERROR(VLOOKUP(E440,ppoz!$A$2:$B$42,2,0),0)</f>
        <v>7000</v>
      </c>
      <c r="AJ440" s="72"/>
      <c r="AK440" s="72"/>
      <c r="AL440" s="72"/>
      <c r="AM440" s="72"/>
      <c r="AN440" s="72"/>
      <c r="AO440" s="72"/>
      <c r="AP440" s="73"/>
      <c r="AQ440" s="73"/>
      <c r="AR440" s="73"/>
      <c r="AS440" s="73"/>
      <c r="AT440" s="73"/>
      <c r="AU440" s="73"/>
      <c r="AV440" s="72"/>
      <c r="AW440" s="73"/>
      <c r="AX440" s="73"/>
      <c r="AY440" s="72"/>
      <c r="AZ440" s="72"/>
      <c r="BA440" s="72"/>
      <c r="BB440" s="74"/>
      <c r="BC440" s="74"/>
      <c r="BD440" s="74"/>
      <c r="BE440" s="74"/>
      <c r="BF440" s="74"/>
      <c r="BG440" s="74"/>
      <c r="BH440" s="74"/>
      <c r="BI440" s="74"/>
    </row>
    <row r="441" spans="1:61" x14ac:dyDescent="0.35">
      <c r="A441" s="342" t="s">
        <v>2804</v>
      </c>
      <c r="B441" s="343">
        <v>45.6</v>
      </c>
      <c r="C441" s="343">
        <v>114</v>
      </c>
      <c r="D441" s="343" t="s">
        <v>2361</v>
      </c>
      <c r="E441" s="343" t="s">
        <v>180</v>
      </c>
      <c r="F441" s="343" t="s">
        <v>171</v>
      </c>
      <c r="G441" s="343">
        <v>45</v>
      </c>
      <c r="H441" s="344">
        <v>118700</v>
      </c>
      <c r="I441" s="344">
        <v>124600</v>
      </c>
      <c r="J441" s="344">
        <v>131100</v>
      </c>
      <c r="K441" s="344">
        <v>130900</v>
      </c>
      <c r="L441" s="344">
        <v>2603.0701754385964</v>
      </c>
      <c r="M441" s="344">
        <v>2732.4561403508769</v>
      </c>
      <c r="N441" s="344">
        <v>2875</v>
      </c>
      <c r="O441" s="344">
        <v>2870.614035087719</v>
      </c>
      <c r="P441" s="343" t="s">
        <v>55</v>
      </c>
      <c r="Q441" s="344">
        <v>10</v>
      </c>
      <c r="R441" s="344" t="s">
        <v>685</v>
      </c>
      <c r="S441" s="345">
        <v>0.19700000000000001</v>
      </c>
      <c r="T441" s="343" t="s">
        <v>2362</v>
      </c>
      <c r="U441" s="343">
        <v>12</v>
      </c>
      <c r="V441" s="342">
        <v>2.024</v>
      </c>
      <c r="W441" s="342">
        <v>1.002</v>
      </c>
      <c r="X441" s="342">
        <v>3.5000000000000003E-2</v>
      </c>
      <c r="Y441" s="342">
        <f t="shared" si="7"/>
        <v>2.0280480000000001</v>
      </c>
      <c r="Z441" s="342" t="s">
        <v>198</v>
      </c>
      <c r="AA441" s="342" t="s">
        <v>170</v>
      </c>
      <c r="AB441" s="342">
        <v>22.5</v>
      </c>
      <c r="AC441" s="342" t="s">
        <v>218</v>
      </c>
      <c r="AD441" s="10"/>
      <c r="AE441" s="346">
        <f>IFERROR(VLOOKUP(E441,ppoz!$A$2:$B$42,2,0),0)</f>
        <v>7000</v>
      </c>
      <c r="AJ441" s="72"/>
      <c r="AK441" s="72"/>
      <c r="AL441" s="72"/>
      <c r="AM441" s="72"/>
      <c r="AN441" s="72"/>
      <c r="AO441" s="72"/>
      <c r="AP441" s="73"/>
      <c r="AQ441" s="73"/>
      <c r="AR441" s="73"/>
      <c r="AS441" s="73"/>
      <c r="AT441" s="73"/>
      <c r="AU441" s="73"/>
      <c r="AV441" s="72"/>
      <c r="AW441" s="73"/>
      <c r="AX441" s="73"/>
      <c r="AY441" s="72"/>
      <c r="AZ441" s="72"/>
      <c r="BA441" s="72"/>
      <c r="BB441" s="74"/>
      <c r="BC441" s="74"/>
      <c r="BD441" s="74"/>
      <c r="BE441" s="74"/>
      <c r="BF441" s="74"/>
      <c r="BG441" s="74"/>
      <c r="BH441" s="74"/>
      <c r="BI441" s="74"/>
    </row>
    <row r="442" spans="1:61" x14ac:dyDescent="0.35">
      <c r="A442" s="342" t="s">
        <v>2805</v>
      </c>
      <c r="B442" s="343">
        <v>46</v>
      </c>
      <c r="C442" s="343">
        <v>115</v>
      </c>
      <c r="D442" s="343" t="s">
        <v>2361</v>
      </c>
      <c r="E442" s="343" t="s">
        <v>180</v>
      </c>
      <c r="F442" s="343" t="s">
        <v>171</v>
      </c>
      <c r="G442" s="343">
        <v>45</v>
      </c>
      <c r="H442" s="344">
        <v>119200</v>
      </c>
      <c r="I442" s="344">
        <v>125100</v>
      </c>
      <c r="J442" s="344">
        <v>131600</v>
      </c>
      <c r="K442" s="344">
        <v>132000</v>
      </c>
      <c r="L442" s="344">
        <v>2591.304347826087</v>
      </c>
      <c r="M442" s="344">
        <v>2719.5652173913045</v>
      </c>
      <c r="N442" s="344">
        <v>2860.8695652173915</v>
      </c>
      <c r="O442" s="344">
        <v>2869.5652173913045</v>
      </c>
      <c r="P442" s="343" t="s">
        <v>55</v>
      </c>
      <c r="Q442" s="344">
        <v>10</v>
      </c>
      <c r="R442" s="344" t="s">
        <v>685</v>
      </c>
      <c r="S442" s="345">
        <v>0.19700000000000001</v>
      </c>
      <c r="T442" s="343" t="s">
        <v>2362</v>
      </c>
      <c r="U442" s="343">
        <v>12</v>
      </c>
      <c r="V442" s="342">
        <v>2.024</v>
      </c>
      <c r="W442" s="342">
        <v>1.002</v>
      </c>
      <c r="X442" s="342">
        <v>3.5000000000000003E-2</v>
      </c>
      <c r="Y442" s="342">
        <f t="shared" si="7"/>
        <v>2.0280480000000001</v>
      </c>
      <c r="Z442" s="342" t="s">
        <v>198</v>
      </c>
      <c r="AA442" s="342" t="s">
        <v>170</v>
      </c>
      <c r="AB442" s="342">
        <v>22.5</v>
      </c>
      <c r="AC442" s="342" t="s">
        <v>218</v>
      </c>
      <c r="AD442" s="10"/>
      <c r="AE442" s="346">
        <f>IFERROR(VLOOKUP(E442,ppoz!$A$2:$B$42,2,0),0)</f>
        <v>7000</v>
      </c>
      <c r="AJ442" s="72"/>
      <c r="AK442" s="72"/>
      <c r="AL442" s="72"/>
      <c r="AM442" s="72"/>
      <c r="AN442" s="72"/>
      <c r="AO442" s="72"/>
      <c r="AP442" s="73"/>
      <c r="AQ442" s="73"/>
      <c r="AR442" s="73"/>
      <c r="AS442" s="73"/>
      <c r="AT442" s="73"/>
      <c r="AU442" s="73"/>
      <c r="AV442" s="72"/>
      <c r="AW442" s="73"/>
      <c r="AX442" s="73"/>
      <c r="AY442" s="72"/>
      <c r="AZ442" s="72"/>
      <c r="BA442" s="72"/>
      <c r="BB442" s="74"/>
      <c r="BC442" s="74"/>
      <c r="BD442" s="74"/>
      <c r="BE442" s="74"/>
      <c r="BF442" s="74"/>
      <c r="BG442" s="74"/>
      <c r="BH442" s="74"/>
      <c r="BI442" s="74"/>
    </row>
    <row r="443" spans="1:61" x14ac:dyDescent="0.35">
      <c r="A443" s="342" t="s">
        <v>2806</v>
      </c>
      <c r="B443" s="343">
        <v>46.400000000000006</v>
      </c>
      <c r="C443" s="343">
        <v>116</v>
      </c>
      <c r="D443" s="343" t="s">
        <v>2361</v>
      </c>
      <c r="E443" s="343" t="s">
        <v>180</v>
      </c>
      <c r="F443" s="343" t="s">
        <v>171</v>
      </c>
      <c r="G443" s="343">
        <v>45</v>
      </c>
      <c r="H443" s="344">
        <v>120100</v>
      </c>
      <c r="I443" s="344">
        <v>126500</v>
      </c>
      <c r="J443" s="344">
        <v>132500</v>
      </c>
      <c r="K443" s="344">
        <v>133400</v>
      </c>
      <c r="L443" s="344">
        <v>2588.3620689655168</v>
      </c>
      <c r="M443" s="344">
        <v>2726.2931034482754</v>
      </c>
      <c r="N443" s="344">
        <v>2855.6034482758619</v>
      </c>
      <c r="O443" s="344">
        <v>2874.9999999999995</v>
      </c>
      <c r="P443" s="343" t="s">
        <v>55</v>
      </c>
      <c r="Q443" s="344">
        <v>10</v>
      </c>
      <c r="R443" s="344" t="s">
        <v>685</v>
      </c>
      <c r="S443" s="345">
        <v>0.19700000000000001</v>
      </c>
      <c r="T443" s="343" t="s">
        <v>2362</v>
      </c>
      <c r="U443" s="343">
        <v>12</v>
      </c>
      <c r="V443" s="342">
        <v>2.024</v>
      </c>
      <c r="W443" s="342">
        <v>1.002</v>
      </c>
      <c r="X443" s="342">
        <v>3.5000000000000003E-2</v>
      </c>
      <c r="Y443" s="342">
        <f t="shared" si="7"/>
        <v>2.0280480000000001</v>
      </c>
      <c r="Z443" s="342" t="s">
        <v>198</v>
      </c>
      <c r="AA443" s="342" t="s">
        <v>170</v>
      </c>
      <c r="AB443" s="342">
        <v>22.5</v>
      </c>
      <c r="AC443" s="342" t="s">
        <v>218</v>
      </c>
      <c r="AD443" s="10"/>
      <c r="AE443" s="346">
        <f>IFERROR(VLOOKUP(E443,ppoz!$A$2:$B$42,2,0),0)</f>
        <v>7000</v>
      </c>
      <c r="AJ443" s="72"/>
      <c r="AK443" s="72"/>
      <c r="AL443" s="72"/>
      <c r="AM443" s="72"/>
      <c r="AN443" s="72"/>
      <c r="AO443" s="72"/>
      <c r="AP443" s="73"/>
      <c r="AQ443" s="73"/>
      <c r="AR443" s="73"/>
      <c r="AS443" s="73"/>
      <c r="AT443" s="73"/>
      <c r="AU443" s="73"/>
      <c r="AV443" s="72"/>
      <c r="AW443" s="73"/>
      <c r="AX443" s="73"/>
      <c r="AY443" s="72"/>
      <c r="AZ443" s="72"/>
      <c r="BA443" s="72"/>
      <c r="BB443" s="74"/>
      <c r="BC443" s="74"/>
      <c r="BD443" s="74"/>
      <c r="BE443" s="74"/>
      <c r="BF443" s="74"/>
      <c r="BG443" s="74"/>
      <c r="BH443" s="74"/>
      <c r="BI443" s="74"/>
    </row>
    <row r="444" spans="1:61" x14ac:dyDescent="0.35">
      <c r="A444" s="342" t="s">
        <v>2807</v>
      </c>
      <c r="B444" s="343">
        <v>46.800000000000004</v>
      </c>
      <c r="C444" s="343">
        <v>117</v>
      </c>
      <c r="D444" s="343" t="s">
        <v>2361</v>
      </c>
      <c r="E444" s="343" t="s">
        <v>180</v>
      </c>
      <c r="F444" s="343" t="s">
        <v>171</v>
      </c>
      <c r="G444" s="343">
        <v>45</v>
      </c>
      <c r="H444" s="344">
        <v>120800</v>
      </c>
      <c r="I444" s="344">
        <v>127100</v>
      </c>
      <c r="J444" s="344">
        <v>133000</v>
      </c>
      <c r="K444" s="344">
        <v>134000</v>
      </c>
      <c r="L444" s="344">
        <v>2581.1965811965811</v>
      </c>
      <c r="M444" s="344">
        <v>2715.8119658119654</v>
      </c>
      <c r="N444" s="344">
        <v>2841.8803418803418</v>
      </c>
      <c r="O444" s="344">
        <v>2863.2478632478628</v>
      </c>
      <c r="P444" s="343" t="s">
        <v>55</v>
      </c>
      <c r="Q444" s="344">
        <v>10</v>
      </c>
      <c r="R444" s="344" t="s">
        <v>685</v>
      </c>
      <c r="S444" s="345">
        <v>0.19700000000000001</v>
      </c>
      <c r="T444" s="343" t="s">
        <v>2362</v>
      </c>
      <c r="U444" s="343">
        <v>12</v>
      </c>
      <c r="V444" s="342">
        <v>2.024</v>
      </c>
      <c r="W444" s="342">
        <v>1.002</v>
      </c>
      <c r="X444" s="342">
        <v>3.5000000000000003E-2</v>
      </c>
      <c r="Y444" s="342">
        <f t="shared" si="7"/>
        <v>2.0280480000000001</v>
      </c>
      <c r="Z444" s="342" t="s">
        <v>198</v>
      </c>
      <c r="AA444" s="342" t="s">
        <v>170</v>
      </c>
      <c r="AB444" s="342">
        <v>22.5</v>
      </c>
      <c r="AC444" s="342" t="s">
        <v>218</v>
      </c>
      <c r="AD444" s="10"/>
      <c r="AE444" s="346">
        <f>IFERROR(VLOOKUP(E444,ppoz!$A$2:$B$42,2,0),0)</f>
        <v>7000</v>
      </c>
      <c r="AJ444" s="72"/>
      <c r="AK444" s="72"/>
      <c r="AL444" s="72"/>
      <c r="AM444" s="72"/>
      <c r="AN444" s="72"/>
      <c r="AO444" s="72"/>
      <c r="AP444" s="73"/>
      <c r="AQ444" s="73"/>
      <c r="AR444" s="73"/>
      <c r="AS444" s="73"/>
      <c r="AT444" s="73"/>
      <c r="AU444" s="73"/>
      <c r="AV444" s="72"/>
      <c r="AW444" s="73"/>
      <c r="AX444" s="73"/>
      <c r="AY444" s="72"/>
      <c r="AZ444" s="72"/>
      <c r="BA444" s="72"/>
      <c r="BB444" s="74"/>
      <c r="BC444" s="74"/>
      <c r="BD444" s="74"/>
      <c r="BE444" s="74"/>
      <c r="BF444" s="74"/>
      <c r="BG444" s="74"/>
      <c r="BH444" s="74"/>
      <c r="BI444" s="74"/>
    </row>
    <row r="445" spans="1:61" x14ac:dyDescent="0.35">
      <c r="A445" s="342" t="s">
        <v>2808</v>
      </c>
      <c r="B445" s="343">
        <v>47.2</v>
      </c>
      <c r="C445" s="343">
        <v>118</v>
      </c>
      <c r="D445" s="343" t="s">
        <v>2361</v>
      </c>
      <c r="E445" s="343" t="s">
        <v>180</v>
      </c>
      <c r="F445" s="343" t="s">
        <v>171</v>
      </c>
      <c r="G445" s="343">
        <v>45</v>
      </c>
      <c r="H445" s="344">
        <v>122400</v>
      </c>
      <c r="I445" s="344">
        <v>128200</v>
      </c>
      <c r="J445" s="344">
        <v>134000</v>
      </c>
      <c r="K445" s="344">
        <v>135100</v>
      </c>
      <c r="L445" s="344">
        <v>2593.2203389830506</v>
      </c>
      <c r="M445" s="344">
        <v>2716.101694915254</v>
      </c>
      <c r="N445" s="344">
        <v>2838.9830508474574</v>
      </c>
      <c r="O445" s="344">
        <v>2862.28813559322</v>
      </c>
      <c r="P445" s="343" t="s">
        <v>55</v>
      </c>
      <c r="Q445" s="344">
        <v>10</v>
      </c>
      <c r="R445" s="344" t="s">
        <v>685</v>
      </c>
      <c r="S445" s="345">
        <v>0.19700000000000001</v>
      </c>
      <c r="T445" s="343" t="s">
        <v>2362</v>
      </c>
      <c r="U445" s="343">
        <v>12</v>
      </c>
      <c r="V445" s="342">
        <v>2.024</v>
      </c>
      <c r="W445" s="342">
        <v>1.002</v>
      </c>
      <c r="X445" s="342">
        <v>3.5000000000000003E-2</v>
      </c>
      <c r="Y445" s="342">
        <f t="shared" si="7"/>
        <v>2.0280480000000001</v>
      </c>
      <c r="Z445" s="342" t="s">
        <v>198</v>
      </c>
      <c r="AA445" s="342" t="s">
        <v>170</v>
      </c>
      <c r="AB445" s="342">
        <v>22.5</v>
      </c>
      <c r="AC445" s="342" t="s">
        <v>218</v>
      </c>
      <c r="AD445" s="10"/>
      <c r="AE445" s="346">
        <f>IFERROR(VLOOKUP(E445,ppoz!$A$2:$B$42,2,0),0)</f>
        <v>7000</v>
      </c>
      <c r="AJ445" s="72"/>
      <c r="AK445" s="72"/>
      <c r="AL445" s="72"/>
      <c r="AM445" s="72"/>
      <c r="AN445" s="72"/>
      <c r="AO445" s="72"/>
      <c r="AP445" s="73"/>
      <c r="AQ445" s="73"/>
      <c r="AR445" s="73"/>
      <c r="AS445" s="73"/>
      <c r="AT445" s="73"/>
      <c r="AU445" s="73"/>
      <c r="AV445" s="72"/>
      <c r="AW445" s="73"/>
      <c r="AX445" s="73"/>
      <c r="AY445" s="72"/>
      <c r="AZ445" s="72"/>
      <c r="BA445" s="72"/>
      <c r="BB445" s="74"/>
      <c r="BC445" s="74"/>
      <c r="BD445" s="74"/>
      <c r="BE445" s="74"/>
      <c r="BF445" s="74"/>
      <c r="BG445" s="74"/>
      <c r="BH445" s="74"/>
      <c r="BI445" s="74"/>
    </row>
    <row r="446" spans="1:61" x14ac:dyDescent="0.35">
      <c r="A446" s="342" t="s">
        <v>2809</v>
      </c>
      <c r="B446" s="343">
        <v>47.6</v>
      </c>
      <c r="C446" s="343">
        <v>119</v>
      </c>
      <c r="D446" s="343" t="s">
        <v>2361</v>
      </c>
      <c r="E446" s="343" t="s">
        <v>180</v>
      </c>
      <c r="F446" s="343" t="s">
        <v>171</v>
      </c>
      <c r="G446" s="343">
        <v>45</v>
      </c>
      <c r="H446" s="344">
        <v>123000</v>
      </c>
      <c r="I446" s="344">
        <v>128700</v>
      </c>
      <c r="J446" s="344">
        <v>134500</v>
      </c>
      <c r="K446" s="344">
        <v>135600</v>
      </c>
      <c r="L446" s="344">
        <v>2584.0336134453783</v>
      </c>
      <c r="M446" s="344">
        <v>2703.7815126050418</v>
      </c>
      <c r="N446" s="344">
        <v>2825.6302521008402</v>
      </c>
      <c r="O446" s="344">
        <v>2848.7394957983192</v>
      </c>
      <c r="P446" s="343" t="s">
        <v>55</v>
      </c>
      <c r="Q446" s="344">
        <v>10</v>
      </c>
      <c r="R446" s="344" t="s">
        <v>685</v>
      </c>
      <c r="S446" s="345">
        <v>0.19700000000000001</v>
      </c>
      <c r="T446" s="343" t="s">
        <v>2362</v>
      </c>
      <c r="U446" s="343">
        <v>12</v>
      </c>
      <c r="V446" s="342">
        <v>2.024</v>
      </c>
      <c r="W446" s="342">
        <v>1.002</v>
      </c>
      <c r="X446" s="342">
        <v>3.5000000000000003E-2</v>
      </c>
      <c r="Y446" s="342">
        <f t="shared" si="7"/>
        <v>2.0280480000000001</v>
      </c>
      <c r="Z446" s="342" t="s">
        <v>198</v>
      </c>
      <c r="AA446" s="342" t="s">
        <v>170</v>
      </c>
      <c r="AB446" s="342">
        <v>22.5</v>
      </c>
      <c r="AC446" s="342" t="s">
        <v>218</v>
      </c>
      <c r="AD446" s="10"/>
      <c r="AE446" s="346">
        <f>IFERROR(VLOOKUP(E446,ppoz!$A$2:$B$42,2,0),0)</f>
        <v>7000</v>
      </c>
      <c r="AJ446" s="72"/>
      <c r="AK446" s="72"/>
      <c r="AL446" s="72"/>
      <c r="AM446" s="72"/>
      <c r="AN446" s="72"/>
      <c r="AO446" s="72"/>
      <c r="AP446" s="73"/>
      <c r="AQ446" s="73"/>
      <c r="AR446" s="73"/>
      <c r="AS446" s="73"/>
      <c r="AT446" s="73"/>
      <c r="AU446" s="73"/>
      <c r="AV446" s="72"/>
      <c r="AW446" s="73"/>
      <c r="AX446" s="73"/>
      <c r="AY446" s="72"/>
      <c r="AZ446" s="72"/>
      <c r="BA446" s="72"/>
      <c r="BB446" s="74"/>
      <c r="BC446" s="74"/>
      <c r="BD446" s="74"/>
      <c r="BE446" s="74"/>
      <c r="BF446" s="74"/>
      <c r="BG446" s="74"/>
      <c r="BH446" s="74"/>
      <c r="BI446" s="74"/>
    </row>
    <row r="447" spans="1:61" x14ac:dyDescent="0.35">
      <c r="A447" s="342" t="s">
        <v>2810</v>
      </c>
      <c r="B447" s="343">
        <v>48</v>
      </c>
      <c r="C447" s="343">
        <v>120</v>
      </c>
      <c r="D447" s="343" t="s">
        <v>2361</v>
      </c>
      <c r="E447" s="343" t="s">
        <v>180</v>
      </c>
      <c r="F447" s="343" t="s">
        <v>171</v>
      </c>
      <c r="G447" s="343">
        <v>45</v>
      </c>
      <c r="H447" s="344">
        <v>123500</v>
      </c>
      <c r="I447" s="344">
        <v>129300</v>
      </c>
      <c r="J447" s="344">
        <v>135000</v>
      </c>
      <c r="K447" s="344">
        <v>136200</v>
      </c>
      <c r="L447" s="344">
        <v>2572.9166666666665</v>
      </c>
      <c r="M447" s="344">
        <v>2693.75</v>
      </c>
      <c r="N447" s="344">
        <v>2812.5</v>
      </c>
      <c r="O447" s="344">
        <v>2837.5</v>
      </c>
      <c r="P447" s="343" t="s">
        <v>55</v>
      </c>
      <c r="Q447" s="344">
        <v>10</v>
      </c>
      <c r="R447" s="344" t="s">
        <v>685</v>
      </c>
      <c r="S447" s="345">
        <v>0.19700000000000001</v>
      </c>
      <c r="T447" s="343" t="s">
        <v>2362</v>
      </c>
      <c r="U447" s="343">
        <v>12</v>
      </c>
      <c r="V447" s="342">
        <v>2.024</v>
      </c>
      <c r="W447" s="342">
        <v>1.002</v>
      </c>
      <c r="X447" s="342">
        <v>3.5000000000000003E-2</v>
      </c>
      <c r="Y447" s="342">
        <f t="shared" si="7"/>
        <v>2.0280480000000001</v>
      </c>
      <c r="Z447" s="342" t="s">
        <v>198</v>
      </c>
      <c r="AA447" s="342" t="s">
        <v>170</v>
      </c>
      <c r="AB447" s="342">
        <v>22.5</v>
      </c>
      <c r="AC447" s="342" t="s">
        <v>218</v>
      </c>
      <c r="AD447" s="10"/>
      <c r="AE447" s="346">
        <f>IFERROR(VLOOKUP(E447,ppoz!$A$2:$B$42,2,0),0)</f>
        <v>7000</v>
      </c>
      <c r="AJ447" s="72"/>
      <c r="AK447" s="72"/>
      <c r="AL447" s="72"/>
      <c r="AM447" s="72"/>
      <c r="AN447" s="72"/>
      <c r="AO447" s="72"/>
      <c r="AP447" s="73"/>
      <c r="AQ447" s="73"/>
      <c r="AR447" s="73"/>
      <c r="AS447" s="73"/>
      <c r="AT447" s="73"/>
      <c r="AU447" s="73"/>
      <c r="AV447" s="72"/>
      <c r="AW447" s="73"/>
      <c r="AX447" s="73"/>
      <c r="AY447" s="72"/>
      <c r="AZ447" s="72"/>
      <c r="BA447" s="72"/>
      <c r="BB447" s="74"/>
      <c r="BC447" s="74"/>
      <c r="BD447" s="74"/>
      <c r="BE447" s="74"/>
      <c r="BF447" s="74"/>
      <c r="BG447" s="74"/>
      <c r="BH447" s="74"/>
      <c r="BI447" s="74"/>
    </row>
    <row r="448" spans="1:61" x14ac:dyDescent="0.35">
      <c r="A448" s="342" t="s">
        <v>2811</v>
      </c>
      <c r="B448" s="343">
        <v>48.400000000000006</v>
      </c>
      <c r="C448" s="343">
        <v>121</v>
      </c>
      <c r="D448" s="343" t="s">
        <v>2361</v>
      </c>
      <c r="E448" s="343" t="s">
        <v>180</v>
      </c>
      <c r="F448" s="343" t="s">
        <v>171</v>
      </c>
      <c r="G448" s="343">
        <v>45</v>
      </c>
      <c r="H448" s="344">
        <v>124500</v>
      </c>
      <c r="I448" s="344">
        <v>130200</v>
      </c>
      <c r="J448" s="344">
        <v>139100</v>
      </c>
      <c r="K448" s="344">
        <v>137100</v>
      </c>
      <c r="L448" s="344">
        <v>2572.3140495867765</v>
      </c>
      <c r="M448" s="344">
        <v>2690.0826446280989</v>
      </c>
      <c r="N448" s="344">
        <v>2873.9669421487602</v>
      </c>
      <c r="O448" s="344">
        <v>2832.6446280991731</v>
      </c>
      <c r="P448" s="343" t="s">
        <v>55</v>
      </c>
      <c r="Q448" s="344">
        <v>10</v>
      </c>
      <c r="R448" s="344" t="s">
        <v>685</v>
      </c>
      <c r="S448" s="345">
        <v>0.19700000000000001</v>
      </c>
      <c r="T448" s="343" t="s">
        <v>2362</v>
      </c>
      <c r="U448" s="343">
        <v>12</v>
      </c>
      <c r="V448" s="342">
        <v>2.024</v>
      </c>
      <c r="W448" s="342">
        <v>1.002</v>
      </c>
      <c r="X448" s="342">
        <v>3.5000000000000003E-2</v>
      </c>
      <c r="Y448" s="342">
        <f t="shared" si="7"/>
        <v>2.0280480000000001</v>
      </c>
      <c r="Z448" s="342" t="s">
        <v>198</v>
      </c>
      <c r="AA448" s="342" t="s">
        <v>170</v>
      </c>
      <c r="AB448" s="342">
        <v>22.5</v>
      </c>
      <c r="AC448" s="342" t="s">
        <v>218</v>
      </c>
      <c r="AD448" s="10"/>
      <c r="AE448" s="346">
        <f>IFERROR(VLOOKUP(E448,ppoz!$A$2:$B$42,2,0),0)</f>
        <v>7000</v>
      </c>
      <c r="AJ448" s="72"/>
      <c r="AK448" s="72"/>
      <c r="AL448" s="72"/>
      <c r="AM448" s="72"/>
      <c r="AN448" s="72"/>
      <c r="AO448" s="72"/>
      <c r="AP448" s="73"/>
      <c r="AQ448" s="73"/>
      <c r="AR448" s="73"/>
      <c r="AS448" s="73"/>
      <c r="AT448" s="73"/>
      <c r="AU448" s="73"/>
      <c r="AV448" s="72"/>
      <c r="AW448" s="73"/>
      <c r="AX448" s="73"/>
      <c r="AY448" s="72"/>
      <c r="AZ448" s="72"/>
      <c r="BA448" s="72"/>
      <c r="BB448" s="74"/>
      <c r="BC448" s="74"/>
      <c r="BD448" s="74"/>
      <c r="BE448" s="74"/>
      <c r="BF448" s="74"/>
      <c r="BG448" s="74"/>
      <c r="BH448" s="74"/>
      <c r="BI448" s="74"/>
    </row>
    <row r="449" spans="1:61" x14ac:dyDescent="0.35">
      <c r="A449" s="342" t="s">
        <v>2812</v>
      </c>
      <c r="B449" s="343">
        <v>48.800000000000004</v>
      </c>
      <c r="C449" s="343">
        <v>122</v>
      </c>
      <c r="D449" s="343" t="s">
        <v>2361</v>
      </c>
      <c r="E449" s="343" t="s">
        <v>180</v>
      </c>
      <c r="F449" s="343" t="s">
        <v>171</v>
      </c>
      <c r="G449" s="343">
        <v>45</v>
      </c>
      <c r="H449" s="344">
        <v>125000</v>
      </c>
      <c r="I449" s="344">
        <v>131800</v>
      </c>
      <c r="J449" s="344">
        <v>139700</v>
      </c>
      <c r="K449" s="344">
        <v>138700</v>
      </c>
      <c r="L449" s="344">
        <v>2561.4754098360654</v>
      </c>
      <c r="M449" s="344">
        <v>2700.8196721311474</v>
      </c>
      <c r="N449" s="344">
        <v>2862.7049180327867</v>
      </c>
      <c r="O449" s="344">
        <v>2842.2131147540981</v>
      </c>
      <c r="P449" s="343" t="s">
        <v>55</v>
      </c>
      <c r="Q449" s="344">
        <v>10</v>
      </c>
      <c r="R449" s="344" t="s">
        <v>685</v>
      </c>
      <c r="S449" s="345">
        <v>0.19700000000000001</v>
      </c>
      <c r="T449" s="343" t="s">
        <v>2362</v>
      </c>
      <c r="U449" s="343">
        <v>12</v>
      </c>
      <c r="V449" s="342">
        <v>2.024</v>
      </c>
      <c r="W449" s="342">
        <v>1.002</v>
      </c>
      <c r="X449" s="342">
        <v>3.5000000000000003E-2</v>
      </c>
      <c r="Y449" s="342">
        <f t="shared" si="7"/>
        <v>2.0280480000000001</v>
      </c>
      <c r="Z449" s="342" t="s">
        <v>198</v>
      </c>
      <c r="AA449" s="342" t="s">
        <v>170</v>
      </c>
      <c r="AB449" s="342">
        <v>22.5</v>
      </c>
      <c r="AC449" s="342" t="s">
        <v>218</v>
      </c>
      <c r="AD449" s="10"/>
      <c r="AE449" s="346">
        <f>IFERROR(VLOOKUP(E449,ppoz!$A$2:$B$42,2,0),0)</f>
        <v>7000</v>
      </c>
      <c r="AJ449" s="72"/>
      <c r="AK449" s="72"/>
      <c r="AL449" s="72"/>
      <c r="AM449" s="72"/>
      <c r="AN449" s="72"/>
      <c r="AO449" s="72"/>
      <c r="AP449" s="73"/>
      <c r="AQ449" s="73"/>
      <c r="AR449" s="73"/>
      <c r="AS449" s="73"/>
      <c r="AT449" s="73"/>
      <c r="AU449" s="73"/>
      <c r="AV449" s="72"/>
      <c r="AW449" s="73"/>
      <c r="AX449" s="73"/>
      <c r="AY449" s="72"/>
      <c r="AZ449" s="72"/>
      <c r="BA449" s="72"/>
      <c r="BB449" s="74"/>
      <c r="BC449" s="74"/>
      <c r="BD449" s="74"/>
      <c r="BE449" s="74"/>
      <c r="BF449" s="74"/>
      <c r="BG449" s="74"/>
      <c r="BH449" s="74"/>
      <c r="BI449" s="74"/>
    </row>
    <row r="450" spans="1:61" x14ac:dyDescent="0.35">
      <c r="A450" s="342" t="s">
        <v>2813</v>
      </c>
      <c r="B450" s="343">
        <v>49.2</v>
      </c>
      <c r="C450" s="343">
        <v>123</v>
      </c>
      <c r="D450" s="343" t="s">
        <v>2361</v>
      </c>
      <c r="E450" s="343" t="s">
        <v>2360</v>
      </c>
      <c r="F450" s="343" t="s">
        <v>171</v>
      </c>
      <c r="G450" s="343">
        <v>49</v>
      </c>
      <c r="H450" s="344">
        <v>120900</v>
      </c>
      <c r="I450" s="344">
        <v>127700</v>
      </c>
      <c r="J450" s="344">
        <v>135500</v>
      </c>
      <c r="K450" s="344">
        <v>134600</v>
      </c>
      <c r="L450" s="344">
        <v>2457.3170731707314</v>
      </c>
      <c r="M450" s="344">
        <v>2595.5284552845528</v>
      </c>
      <c r="N450" s="344">
        <v>2754.0650406504064</v>
      </c>
      <c r="O450" s="344">
        <v>2735.772357723577</v>
      </c>
      <c r="P450" s="343" t="s">
        <v>55</v>
      </c>
      <c r="Q450" s="344">
        <v>10</v>
      </c>
      <c r="R450" s="344" t="s">
        <v>685</v>
      </c>
      <c r="S450" s="345">
        <v>0.19700000000000001</v>
      </c>
      <c r="T450" s="343" t="s">
        <v>2362</v>
      </c>
      <c r="U450" s="343">
        <v>12</v>
      </c>
      <c r="V450" s="342">
        <v>2.024</v>
      </c>
      <c r="W450" s="342">
        <v>1.002</v>
      </c>
      <c r="X450" s="342">
        <v>3.5000000000000003E-2</v>
      </c>
      <c r="Y450" s="342">
        <f t="shared" si="7"/>
        <v>2.0280480000000001</v>
      </c>
      <c r="Z450" s="342" t="s">
        <v>198</v>
      </c>
      <c r="AA450" s="342" t="s">
        <v>170</v>
      </c>
      <c r="AB450" s="342">
        <v>22.5</v>
      </c>
      <c r="AC450" s="342" t="s">
        <v>218</v>
      </c>
      <c r="AD450" s="10"/>
      <c r="AE450" s="346">
        <f>IFERROR(VLOOKUP(E450,ppoz!$A$2:$B$42,2,0),0)</f>
        <v>0</v>
      </c>
      <c r="AJ450" s="72"/>
      <c r="AK450" s="72"/>
      <c r="AL450" s="72"/>
      <c r="AM450" s="72"/>
      <c r="AN450" s="72"/>
      <c r="AO450" s="72"/>
      <c r="AP450" s="73"/>
      <c r="AQ450" s="73"/>
      <c r="AR450" s="73"/>
      <c r="AS450" s="73"/>
      <c r="AT450" s="73"/>
      <c r="AU450" s="73"/>
      <c r="AV450" s="72"/>
      <c r="AW450" s="73"/>
      <c r="AX450" s="73"/>
      <c r="AY450" s="72"/>
      <c r="AZ450" s="72"/>
      <c r="BA450" s="72"/>
      <c r="BB450" s="74"/>
      <c r="BC450" s="74"/>
      <c r="BD450" s="74"/>
      <c r="BE450" s="74"/>
      <c r="BF450" s="74"/>
      <c r="BG450" s="74"/>
      <c r="BH450" s="74"/>
      <c r="BI450" s="74"/>
    </row>
    <row r="451" spans="1:61" x14ac:dyDescent="0.35">
      <c r="A451" s="342" t="s">
        <v>2814</v>
      </c>
      <c r="B451" s="343">
        <v>49.6</v>
      </c>
      <c r="C451" s="343">
        <v>124</v>
      </c>
      <c r="D451" s="343" t="s">
        <v>2361</v>
      </c>
      <c r="E451" s="343" t="s">
        <v>2360</v>
      </c>
      <c r="F451" s="343" t="s">
        <v>171</v>
      </c>
      <c r="G451" s="343">
        <v>49</v>
      </c>
      <c r="H451" s="344">
        <v>121400</v>
      </c>
      <c r="I451" s="344">
        <v>128300</v>
      </c>
      <c r="J451" s="344">
        <v>136000</v>
      </c>
      <c r="K451" s="344">
        <v>135200</v>
      </c>
      <c r="L451" s="344">
        <v>2447.5806451612902</v>
      </c>
      <c r="M451" s="344">
        <v>2586.6935483870966</v>
      </c>
      <c r="N451" s="344">
        <v>2741.9354838709678</v>
      </c>
      <c r="O451" s="344">
        <v>2725.8064516129029</v>
      </c>
      <c r="P451" s="343" t="s">
        <v>55</v>
      </c>
      <c r="Q451" s="344">
        <v>10</v>
      </c>
      <c r="R451" s="344" t="s">
        <v>685</v>
      </c>
      <c r="S451" s="345">
        <v>0.19700000000000001</v>
      </c>
      <c r="T451" s="343" t="s">
        <v>2362</v>
      </c>
      <c r="U451" s="343">
        <v>12</v>
      </c>
      <c r="V451" s="342">
        <v>2.024</v>
      </c>
      <c r="W451" s="342">
        <v>1.002</v>
      </c>
      <c r="X451" s="342">
        <v>3.5000000000000003E-2</v>
      </c>
      <c r="Y451" s="342">
        <f t="shared" si="7"/>
        <v>2.0280480000000001</v>
      </c>
      <c r="Z451" s="342" t="s">
        <v>198</v>
      </c>
      <c r="AA451" s="342" t="s">
        <v>170</v>
      </c>
      <c r="AB451" s="342">
        <v>22.5</v>
      </c>
      <c r="AC451" s="342" t="s">
        <v>218</v>
      </c>
      <c r="AD451" s="10"/>
      <c r="AE451" s="346">
        <f>IFERROR(VLOOKUP(E451,ppoz!$A$2:$B$42,2,0),0)</f>
        <v>0</v>
      </c>
      <c r="AJ451" s="72"/>
      <c r="AK451" s="72"/>
      <c r="AL451" s="72"/>
      <c r="AM451" s="72"/>
      <c r="AN451" s="72"/>
      <c r="AO451" s="72"/>
      <c r="AP451" s="73"/>
      <c r="AQ451" s="73"/>
      <c r="AR451" s="73"/>
      <c r="AS451" s="73"/>
      <c r="AT451" s="73"/>
      <c r="AU451" s="73"/>
      <c r="AV451" s="72"/>
      <c r="AW451" s="73"/>
      <c r="AX451" s="73"/>
      <c r="AY451" s="72"/>
      <c r="AZ451" s="72"/>
      <c r="BA451" s="72"/>
      <c r="BB451" s="74"/>
      <c r="BC451" s="74"/>
      <c r="BD451" s="74"/>
      <c r="BE451" s="74"/>
      <c r="BF451" s="74"/>
      <c r="BG451" s="74"/>
      <c r="BH451" s="74"/>
      <c r="BI451" s="74"/>
    </row>
    <row r="452" spans="1:61" x14ac:dyDescent="0.35">
      <c r="A452" s="342" t="s">
        <v>2815</v>
      </c>
      <c r="B452" s="343">
        <v>4</v>
      </c>
      <c r="C452" s="343">
        <v>10</v>
      </c>
      <c r="D452" s="343" t="s">
        <v>2361</v>
      </c>
      <c r="E452" s="343" t="s">
        <v>3</v>
      </c>
      <c r="F452" s="343" t="s">
        <v>181</v>
      </c>
      <c r="G452" s="343">
        <v>3.7</v>
      </c>
      <c r="H452" s="344">
        <v>17600</v>
      </c>
      <c r="I452" s="344">
        <v>18400</v>
      </c>
      <c r="J452" s="344">
        <v>18700</v>
      </c>
      <c r="K452" s="344">
        <v>19000</v>
      </c>
      <c r="L452" s="344">
        <v>4400</v>
      </c>
      <c r="M452" s="344">
        <v>4600</v>
      </c>
      <c r="N452" s="344">
        <v>4675</v>
      </c>
      <c r="O452" s="344">
        <v>4750</v>
      </c>
      <c r="P452" s="343" t="s">
        <v>39</v>
      </c>
      <c r="Q452" s="344">
        <v>5</v>
      </c>
      <c r="R452" s="344" t="s">
        <v>685</v>
      </c>
      <c r="S452" s="345">
        <v>0.19700000000000001</v>
      </c>
      <c r="T452" s="343" t="s">
        <v>2362</v>
      </c>
      <c r="U452" s="343">
        <v>12</v>
      </c>
      <c r="V452" s="342">
        <v>2.024</v>
      </c>
      <c r="W452" s="342">
        <v>1.002</v>
      </c>
      <c r="X452" s="342">
        <v>3.5000000000000003E-2</v>
      </c>
      <c r="Y452" s="342">
        <f t="shared" si="7"/>
        <v>2.0280480000000001</v>
      </c>
      <c r="Z452" s="342" t="s">
        <v>198</v>
      </c>
      <c r="AA452" s="342" t="s">
        <v>170</v>
      </c>
      <c r="AB452" s="342">
        <v>22.5</v>
      </c>
      <c r="AC452" s="342" t="s">
        <v>218</v>
      </c>
      <c r="AD452" s="10"/>
      <c r="AE452" s="346">
        <f>IFERROR(VLOOKUP(E452,ppoz!$A$2:$B$42,2,0),0)</f>
        <v>0</v>
      </c>
      <c r="AJ452" s="72"/>
      <c r="AK452" s="72"/>
      <c r="AL452" s="72"/>
      <c r="AM452" s="72"/>
      <c r="AN452" s="72"/>
      <c r="AO452" s="72"/>
      <c r="AP452" s="73"/>
      <c r="AQ452" s="73"/>
      <c r="AR452" s="73"/>
      <c r="AS452" s="73"/>
      <c r="AT452" s="73"/>
      <c r="AU452" s="73"/>
      <c r="AV452" s="72"/>
      <c r="AW452" s="73"/>
      <c r="AX452" s="73"/>
      <c r="AY452" s="72"/>
      <c r="AZ452" s="72"/>
      <c r="BA452" s="72"/>
      <c r="BB452" s="74"/>
      <c r="BC452" s="74"/>
      <c r="BD452" s="74"/>
      <c r="BE452" s="74"/>
      <c r="BF452" s="74"/>
      <c r="BG452" s="74"/>
      <c r="BH452" s="74"/>
      <c r="BI452" s="74"/>
    </row>
    <row r="453" spans="1:61" x14ac:dyDescent="0.35">
      <c r="A453" s="342" t="s">
        <v>2816</v>
      </c>
      <c r="B453" s="343">
        <v>4.4000000000000004</v>
      </c>
      <c r="C453" s="343">
        <v>11</v>
      </c>
      <c r="D453" s="343" t="s">
        <v>2361</v>
      </c>
      <c r="E453" s="343" t="s">
        <v>3</v>
      </c>
      <c r="F453" s="343" t="s">
        <v>181</v>
      </c>
      <c r="G453" s="343">
        <v>3.7</v>
      </c>
      <c r="H453" s="344">
        <v>18400</v>
      </c>
      <c r="I453" s="344">
        <v>19100</v>
      </c>
      <c r="J453" s="344">
        <v>20000</v>
      </c>
      <c r="K453" s="344">
        <v>19700</v>
      </c>
      <c r="L453" s="344">
        <v>4181.8181818181811</v>
      </c>
      <c r="M453" s="344">
        <v>4340.909090909091</v>
      </c>
      <c r="N453" s="344">
        <v>4545.454545454545</v>
      </c>
      <c r="O453" s="344">
        <v>4477.272727272727</v>
      </c>
      <c r="P453" s="343" t="s">
        <v>39</v>
      </c>
      <c r="Q453" s="344">
        <v>5</v>
      </c>
      <c r="R453" s="344" t="s">
        <v>685</v>
      </c>
      <c r="S453" s="345">
        <v>0.19700000000000001</v>
      </c>
      <c r="T453" s="343" t="s">
        <v>2362</v>
      </c>
      <c r="U453" s="343">
        <v>12</v>
      </c>
      <c r="V453" s="342">
        <v>2.024</v>
      </c>
      <c r="W453" s="342">
        <v>1.002</v>
      </c>
      <c r="X453" s="342">
        <v>3.5000000000000003E-2</v>
      </c>
      <c r="Y453" s="342">
        <f t="shared" si="7"/>
        <v>2.0280480000000001</v>
      </c>
      <c r="Z453" s="342" t="s">
        <v>198</v>
      </c>
      <c r="AA453" s="342" t="s">
        <v>170</v>
      </c>
      <c r="AB453" s="342">
        <v>22.5</v>
      </c>
      <c r="AC453" s="342" t="s">
        <v>218</v>
      </c>
      <c r="AD453" s="10"/>
      <c r="AE453" s="346">
        <f>IFERROR(VLOOKUP(E453,ppoz!$A$2:$B$42,2,0),0)</f>
        <v>0</v>
      </c>
      <c r="AJ453" s="72"/>
      <c r="AK453" s="72"/>
      <c r="AL453" s="72"/>
      <c r="AM453" s="72"/>
      <c r="AN453" s="72"/>
      <c r="AO453" s="72"/>
      <c r="AP453" s="73"/>
      <c r="AQ453" s="73"/>
      <c r="AR453" s="73"/>
      <c r="AS453" s="73"/>
      <c r="AT453" s="73"/>
      <c r="AU453" s="73"/>
      <c r="AV453" s="72"/>
      <c r="AW453" s="73"/>
      <c r="AX453" s="73"/>
      <c r="AY453" s="72"/>
      <c r="AZ453" s="72"/>
      <c r="BA453" s="72"/>
      <c r="BB453" s="74"/>
      <c r="BC453" s="74"/>
      <c r="BD453" s="74"/>
      <c r="BE453" s="74"/>
      <c r="BF453" s="74"/>
      <c r="BG453" s="74"/>
      <c r="BH453" s="74"/>
      <c r="BI453" s="74"/>
    </row>
    <row r="454" spans="1:61" x14ac:dyDescent="0.35">
      <c r="A454" s="342" t="s">
        <v>2817</v>
      </c>
      <c r="B454" s="343">
        <v>4.8000000000000007</v>
      </c>
      <c r="C454" s="343">
        <v>12</v>
      </c>
      <c r="D454" s="343" t="s">
        <v>2361</v>
      </c>
      <c r="E454" s="343" t="s">
        <v>182</v>
      </c>
      <c r="F454" s="343" t="s">
        <v>181</v>
      </c>
      <c r="G454" s="343">
        <v>4.5</v>
      </c>
      <c r="H454" s="344">
        <v>18800</v>
      </c>
      <c r="I454" s="344">
        <v>19500</v>
      </c>
      <c r="J454" s="344">
        <v>20300</v>
      </c>
      <c r="K454" s="344">
        <v>20100</v>
      </c>
      <c r="L454" s="344">
        <v>3916.6666666666661</v>
      </c>
      <c r="M454" s="344">
        <v>4062.4999999999995</v>
      </c>
      <c r="N454" s="344">
        <v>4229.1666666666661</v>
      </c>
      <c r="O454" s="344">
        <v>4187.4999999999991</v>
      </c>
      <c r="P454" s="343" t="s">
        <v>39</v>
      </c>
      <c r="Q454" s="344">
        <v>5</v>
      </c>
      <c r="R454" s="344" t="s">
        <v>685</v>
      </c>
      <c r="S454" s="345">
        <v>0.19700000000000001</v>
      </c>
      <c r="T454" s="343" t="s">
        <v>2362</v>
      </c>
      <c r="U454" s="343">
        <v>12</v>
      </c>
      <c r="V454" s="342">
        <v>2.024</v>
      </c>
      <c r="W454" s="342">
        <v>1.002</v>
      </c>
      <c r="X454" s="342">
        <v>3.5000000000000003E-2</v>
      </c>
      <c r="Y454" s="342">
        <f t="shared" si="7"/>
        <v>2.0280480000000001</v>
      </c>
      <c r="Z454" s="342" t="s">
        <v>198</v>
      </c>
      <c r="AA454" s="342" t="s">
        <v>170</v>
      </c>
      <c r="AB454" s="342">
        <v>22.5</v>
      </c>
      <c r="AC454" s="342" t="s">
        <v>218</v>
      </c>
      <c r="AD454" s="10"/>
      <c r="AE454" s="346">
        <f>IFERROR(VLOOKUP(E454,ppoz!$A$2:$B$42,2,0),0)</f>
        <v>0</v>
      </c>
      <c r="AJ454" s="72"/>
      <c r="AK454" s="72"/>
      <c r="AL454" s="72"/>
      <c r="AM454" s="72"/>
      <c r="AN454" s="72"/>
      <c r="AO454" s="72"/>
      <c r="AP454" s="73"/>
      <c r="AQ454" s="73"/>
      <c r="AR454" s="73"/>
      <c r="AS454" s="73"/>
      <c r="AT454" s="73"/>
      <c r="AU454" s="73"/>
      <c r="AV454" s="72"/>
      <c r="AW454" s="73"/>
      <c r="AX454" s="73"/>
      <c r="AY454" s="72"/>
      <c r="AZ454" s="72"/>
      <c r="BA454" s="72"/>
      <c r="BB454" s="74"/>
      <c r="BC454" s="74"/>
      <c r="BD454" s="74"/>
      <c r="BE454" s="74"/>
      <c r="BF454" s="74"/>
      <c r="BG454" s="74"/>
      <c r="BH454" s="74"/>
      <c r="BI454" s="74"/>
    </row>
    <row r="455" spans="1:61" x14ac:dyDescent="0.35">
      <c r="A455" s="342" t="s">
        <v>2818</v>
      </c>
      <c r="B455" s="343">
        <v>5.2</v>
      </c>
      <c r="C455" s="343">
        <v>13</v>
      </c>
      <c r="D455" s="343" t="s">
        <v>2361</v>
      </c>
      <c r="E455" s="343" t="s">
        <v>4</v>
      </c>
      <c r="F455" s="343" t="s">
        <v>181</v>
      </c>
      <c r="G455" s="343">
        <v>5</v>
      </c>
      <c r="H455" s="344">
        <v>20200</v>
      </c>
      <c r="I455" s="344">
        <v>21000</v>
      </c>
      <c r="J455" s="344">
        <v>21700</v>
      </c>
      <c r="K455" s="344">
        <v>21700</v>
      </c>
      <c r="L455" s="344">
        <v>3884.6153846153843</v>
      </c>
      <c r="M455" s="344">
        <v>4038.4615384615381</v>
      </c>
      <c r="N455" s="344">
        <v>4173.0769230769229</v>
      </c>
      <c r="O455" s="344">
        <v>4173.0769230769229</v>
      </c>
      <c r="P455" s="343" t="s">
        <v>39</v>
      </c>
      <c r="Q455" s="344">
        <v>5</v>
      </c>
      <c r="R455" s="344" t="s">
        <v>685</v>
      </c>
      <c r="S455" s="345">
        <v>0.19700000000000001</v>
      </c>
      <c r="T455" s="343" t="s">
        <v>2362</v>
      </c>
      <c r="U455" s="343">
        <v>12</v>
      </c>
      <c r="V455" s="342">
        <v>2.024</v>
      </c>
      <c r="W455" s="342">
        <v>1.002</v>
      </c>
      <c r="X455" s="342">
        <v>3.5000000000000003E-2</v>
      </c>
      <c r="Y455" s="342">
        <f t="shared" si="7"/>
        <v>2.0280480000000001</v>
      </c>
      <c r="Z455" s="342" t="s">
        <v>198</v>
      </c>
      <c r="AA455" s="342" t="s">
        <v>170</v>
      </c>
      <c r="AB455" s="342">
        <v>22.5</v>
      </c>
      <c r="AC455" s="342" t="s">
        <v>218</v>
      </c>
      <c r="AD455" s="10"/>
      <c r="AE455" s="346">
        <f>IFERROR(VLOOKUP(E455,ppoz!$A$2:$B$42,2,0),0)</f>
        <v>0</v>
      </c>
      <c r="AJ455" s="72"/>
      <c r="AK455" s="72"/>
      <c r="AL455" s="72"/>
      <c r="AM455" s="72"/>
      <c r="AN455" s="72"/>
      <c r="AO455" s="72"/>
      <c r="AP455" s="73"/>
      <c r="AQ455" s="73"/>
      <c r="AR455" s="73"/>
      <c r="AS455" s="73"/>
      <c r="AT455" s="73"/>
      <c r="AU455" s="73"/>
      <c r="AV455" s="72"/>
      <c r="AW455" s="73"/>
      <c r="AX455" s="73"/>
      <c r="AY455" s="72"/>
      <c r="AZ455" s="72"/>
      <c r="BA455" s="72"/>
      <c r="BB455" s="74"/>
      <c r="BC455" s="74"/>
      <c r="BD455" s="74"/>
      <c r="BE455" s="74"/>
      <c r="BF455" s="74"/>
      <c r="BG455" s="74"/>
      <c r="BH455" s="74"/>
      <c r="BI455" s="74"/>
    </row>
    <row r="456" spans="1:61" x14ac:dyDescent="0.35">
      <c r="A456" s="342" t="s">
        <v>2819</v>
      </c>
      <c r="B456" s="343">
        <v>5.6000000000000005</v>
      </c>
      <c r="C456" s="343">
        <v>14</v>
      </c>
      <c r="D456" s="343" t="s">
        <v>2361</v>
      </c>
      <c r="E456" s="343" t="s">
        <v>4</v>
      </c>
      <c r="F456" s="343" t="s">
        <v>181</v>
      </c>
      <c r="G456" s="343">
        <v>5</v>
      </c>
      <c r="H456" s="344">
        <v>20900</v>
      </c>
      <c r="I456" s="344">
        <v>21900</v>
      </c>
      <c r="J456" s="344">
        <v>22300</v>
      </c>
      <c r="K456" s="344">
        <v>22500</v>
      </c>
      <c r="L456" s="344">
        <v>3732.1428571428569</v>
      </c>
      <c r="M456" s="344">
        <v>3910.7142857142853</v>
      </c>
      <c r="N456" s="344">
        <v>3982.1428571428569</v>
      </c>
      <c r="O456" s="344">
        <v>4017.8571428571427</v>
      </c>
      <c r="P456" s="343" t="s">
        <v>39</v>
      </c>
      <c r="Q456" s="344">
        <v>5</v>
      </c>
      <c r="R456" s="344" t="s">
        <v>685</v>
      </c>
      <c r="S456" s="345">
        <v>0.19700000000000001</v>
      </c>
      <c r="T456" s="343" t="s">
        <v>2362</v>
      </c>
      <c r="U456" s="343">
        <v>12</v>
      </c>
      <c r="V456" s="342">
        <v>2.024</v>
      </c>
      <c r="W456" s="342">
        <v>1.002</v>
      </c>
      <c r="X456" s="342">
        <v>3.5000000000000003E-2</v>
      </c>
      <c r="Y456" s="342">
        <f t="shared" si="7"/>
        <v>2.0280480000000001</v>
      </c>
      <c r="Z456" s="342" t="s">
        <v>198</v>
      </c>
      <c r="AA456" s="342" t="s">
        <v>170</v>
      </c>
      <c r="AB456" s="342">
        <v>22.5</v>
      </c>
      <c r="AC456" s="342" t="s">
        <v>218</v>
      </c>
      <c r="AD456" s="10"/>
      <c r="AE456" s="346">
        <f>IFERROR(VLOOKUP(E456,ppoz!$A$2:$B$42,2,0),0)</f>
        <v>0</v>
      </c>
      <c r="AJ456" s="72"/>
      <c r="AK456" s="72"/>
      <c r="AL456" s="72"/>
      <c r="AM456" s="72"/>
      <c r="AN456" s="72"/>
      <c r="AO456" s="72"/>
      <c r="AP456" s="73"/>
      <c r="AQ456" s="73"/>
      <c r="AR456" s="73"/>
      <c r="AS456" s="73"/>
      <c r="AT456" s="73"/>
      <c r="AU456" s="73"/>
      <c r="AV456" s="72"/>
      <c r="AW456" s="73"/>
      <c r="AX456" s="73"/>
      <c r="AY456" s="72"/>
      <c r="AZ456" s="72"/>
      <c r="BA456" s="72"/>
      <c r="BB456" s="74"/>
      <c r="BC456" s="74"/>
      <c r="BD456" s="74"/>
      <c r="BE456" s="74"/>
      <c r="BF456" s="74"/>
      <c r="BG456" s="74"/>
      <c r="BH456" s="74"/>
      <c r="BI456" s="74"/>
    </row>
    <row r="457" spans="1:61" x14ac:dyDescent="0.35">
      <c r="A457" s="342" t="s">
        <v>2820</v>
      </c>
      <c r="B457" s="343">
        <v>6</v>
      </c>
      <c r="C457" s="343">
        <v>15</v>
      </c>
      <c r="D457" s="343" t="s">
        <v>2361</v>
      </c>
      <c r="E457" s="343" t="s">
        <v>5</v>
      </c>
      <c r="F457" s="343" t="s">
        <v>181</v>
      </c>
      <c r="G457" s="343">
        <v>6</v>
      </c>
      <c r="H457" s="344">
        <v>22100</v>
      </c>
      <c r="I457" s="344">
        <v>23000</v>
      </c>
      <c r="J457" s="344">
        <v>24000</v>
      </c>
      <c r="K457" s="344">
        <v>24100</v>
      </c>
      <c r="L457" s="344">
        <v>3683.3333333333335</v>
      </c>
      <c r="M457" s="344">
        <v>3833.3333333333335</v>
      </c>
      <c r="N457" s="344">
        <v>4000</v>
      </c>
      <c r="O457" s="344">
        <v>4016.6666666666665</v>
      </c>
      <c r="P457" s="343" t="s">
        <v>39</v>
      </c>
      <c r="Q457" s="344">
        <v>5</v>
      </c>
      <c r="R457" s="344" t="s">
        <v>685</v>
      </c>
      <c r="S457" s="345">
        <v>0.19700000000000001</v>
      </c>
      <c r="T457" s="343" t="s">
        <v>2362</v>
      </c>
      <c r="U457" s="343">
        <v>12</v>
      </c>
      <c r="V457" s="342">
        <v>2.024</v>
      </c>
      <c r="W457" s="342">
        <v>1.002</v>
      </c>
      <c r="X457" s="342">
        <v>3.5000000000000003E-2</v>
      </c>
      <c r="Y457" s="342">
        <f t="shared" si="7"/>
        <v>2.0280480000000001</v>
      </c>
      <c r="Z457" s="342" t="s">
        <v>198</v>
      </c>
      <c r="AA457" s="342" t="s">
        <v>170</v>
      </c>
      <c r="AB457" s="342">
        <v>22.5</v>
      </c>
      <c r="AC457" s="342" t="s">
        <v>218</v>
      </c>
      <c r="AD457" s="10"/>
      <c r="AE457" s="346">
        <f>IFERROR(VLOOKUP(E457,ppoz!$A$2:$B$42,2,0),0)</f>
        <v>3500</v>
      </c>
      <c r="AJ457" s="72"/>
      <c r="AK457" s="72"/>
      <c r="AL457" s="72"/>
      <c r="AM457" s="72"/>
      <c r="AN457" s="72"/>
      <c r="AO457" s="72"/>
      <c r="AP457" s="73"/>
      <c r="AQ457" s="73"/>
      <c r="AR457" s="73"/>
      <c r="AS457" s="73"/>
      <c r="AT457" s="73"/>
      <c r="AU457" s="73"/>
      <c r="AV457" s="72"/>
      <c r="AW457" s="73"/>
      <c r="AX457" s="73"/>
      <c r="AY457" s="72"/>
      <c r="AZ457" s="72"/>
      <c r="BA457" s="72"/>
      <c r="BB457" s="74"/>
      <c r="BC457" s="74"/>
      <c r="BD457" s="74"/>
      <c r="BE457" s="74"/>
      <c r="BF457" s="74"/>
      <c r="BG457" s="74"/>
      <c r="BH457" s="74"/>
      <c r="BI457" s="74"/>
    </row>
    <row r="458" spans="1:61" x14ac:dyDescent="0.35">
      <c r="A458" s="342" t="s">
        <v>2821</v>
      </c>
      <c r="B458" s="343">
        <v>6.4</v>
      </c>
      <c r="C458" s="343">
        <v>16</v>
      </c>
      <c r="D458" s="343" t="s">
        <v>2361</v>
      </c>
      <c r="E458" s="343" t="s">
        <v>5</v>
      </c>
      <c r="F458" s="343" t="s">
        <v>181</v>
      </c>
      <c r="G458" s="343">
        <v>6</v>
      </c>
      <c r="H458" s="344">
        <v>23100</v>
      </c>
      <c r="I458" s="344">
        <v>24500</v>
      </c>
      <c r="J458" s="344">
        <v>24900</v>
      </c>
      <c r="K458" s="344">
        <v>25600</v>
      </c>
      <c r="L458" s="344">
        <v>3609.375</v>
      </c>
      <c r="M458" s="344">
        <v>3828.125</v>
      </c>
      <c r="N458" s="344">
        <v>3890.625</v>
      </c>
      <c r="O458" s="344">
        <v>4000</v>
      </c>
      <c r="P458" s="343" t="s">
        <v>39</v>
      </c>
      <c r="Q458" s="344">
        <v>5</v>
      </c>
      <c r="R458" s="344" t="s">
        <v>685</v>
      </c>
      <c r="S458" s="345">
        <v>0.19700000000000001</v>
      </c>
      <c r="T458" s="343" t="s">
        <v>2362</v>
      </c>
      <c r="U458" s="343">
        <v>12</v>
      </c>
      <c r="V458" s="342">
        <v>2.024</v>
      </c>
      <c r="W458" s="342">
        <v>1.002</v>
      </c>
      <c r="X458" s="342">
        <v>3.5000000000000003E-2</v>
      </c>
      <c r="Y458" s="342">
        <f t="shared" si="7"/>
        <v>2.0280480000000001</v>
      </c>
      <c r="Z458" s="342" t="s">
        <v>198</v>
      </c>
      <c r="AA458" s="342" t="s">
        <v>170</v>
      </c>
      <c r="AB458" s="342">
        <v>22.5</v>
      </c>
      <c r="AC458" s="342" t="s">
        <v>218</v>
      </c>
      <c r="AD458" s="10"/>
      <c r="AE458" s="346">
        <f>IFERROR(VLOOKUP(E458,ppoz!$A$2:$B$42,2,0),0)</f>
        <v>3500</v>
      </c>
      <c r="AJ458" s="72"/>
      <c r="AK458" s="72"/>
      <c r="AL458" s="72"/>
      <c r="AM458" s="72"/>
      <c r="AN458" s="72"/>
      <c r="AO458" s="72"/>
      <c r="AP458" s="73"/>
      <c r="AQ458" s="73"/>
      <c r="AR458" s="73"/>
      <c r="AS458" s="73"/>
      <c r="AT458" s="73"/>
      <c r="AU458" s="73"/>
      <c r="AV458" s="72"/>
      <c r="AW458" s="73"/>
      <c r="AX458" s="73"/>
      <c r="AY458" s="72"/>
      <c r="AZ458" s="72"/>
      <c r="BA458" s="72"/>
      <c r="BB458" s="74"/>
      <c r="BC458" s="74"/>
      <c r="BD458" s="74"/>
      <c r="BE458" s="74"/>
      <c r="BF458" s="74"/>
      <c r="BG458" s="74"/>
      <c r="BH458" s="74"/>
      <c r="BI458" s="74"/>
    </row>
    <row r="459" spans="1:61" x14ac:dyDescent="0.35">
      <c r="A459" s="342" t="s">
        <v>2822</v>
      </c>
      <c r="B459" s="343">
        <v>6.8000000000000007</v>
      </c>
      <c r="C459" s="343">
        <v>17</v>
      </c>
      <c r="D459" s="343" t="s">
        <v>2361</v>
      </c>
      <c r="E459" s="343" t="s">
        <v>5</v>
      </c>
      <c r="F459" s="343" t="s">
        <v>181</v>
      </c>
      <c r="G459" s="343">
        <v>6</v>
      </c>
      <c r="H459" s="344">
        <v>23900</v>
      </c>
      <c r="I459" s="344">
        <v>25100</v>
      </c>
      <c r="J459" s="344">
        <v>25700</v>
      </c>
      <c r="K459" s="344">
        <v>26200</v>
      </c>
      <c r="L459" s="344">
        <v>3514.705882352941</v>
      </c>
      <c r="M459" s="344">
        <v>3691.1764705882351</v>
      </c>
      <c r="N459" s="344">
        <v>3779.411764705882</v>
      </c>
      <c r="O459" s="344">
        <v>3852.9411764705878</v>
      </c>
      <c r="P459" s="343" t="s">
        <v>39</v>
      </c>
      <c r="Q459" s="344">
        <v>5</v>
      </c>
      <c r="R459" s="344" t="s">
        <v>685</v>
      </c>
      <c r="S459" s="345">
        <v>0.19700000000000001</v>
      </c>
      <c r="T459" s="343" t="s">
        <v>2362</v>
      </c>
      <c r="U459" s="343">
        <v>12</v>
      </c>
      <c r="V459" s="342">
        <v>2.024</v>
      </c>
      <c r="W459" s="342">
        <v>1.002</v>
      </c>
      <c r="X459" s="342">
        <v>3.5000000000000003E-2</v>
      </c>
      <c r="Y459" s="342">
        <f t="shared" si="7"/>
        <v>2.0280480000000001</v>
      </c>
      <c r="Z459" s="342" t="s">
        <v>198</v>
      </c>
      <c r="AA459" s="342" t="s">
        <v>170</v>
      </c>
      <c r="AB459" s="342">
        <v>22.5</v>
      </c>
      <c r="AC459" s="342" t="s">
        <v>218</v>
      </c>
      <c r="AD459" s="10"/>
      <c r="AE459" s="346">
        <f>IFERROR(VLOOKUP(E459,ppoz!$A$2:$B$42,2,0),0)</f>
        <v>3500</v>
      </c>
      <c r="AJ459" s="72"/>
      <c r="AK459" s="72"/>
      <c r="AL459" s="72"/>
      <c r="AM459" s="72"/>
      <c r="AN459" s="72"/>
      <c r="AO459" s="72"/>
      <c r="AP459" s="73"/>
      <c r="AQ459" s="73"/>
      <c r="AR459" s="73"/>
      <c r="AS459" s="73"/>
      <c r="AT459" s="73"/>
      <c r="AU459" s="73"/>
      <c r="AV459" s="72"/>
      <c r="AW459" s="73"/>
      <c r="AX459" s="73"/>
      <c r="AY459" s="72"/>
      <c r="AZ459" s="72"/>
      <c r="BA459" s="72"/>
      <c r="BB459" s="74"/>
      <c r="BC459" s="74"/>
      <c r="BD459" s="74"/>
      <c r="BE459" s="74"/>
      <c r="BF459" s="74"/>
      <c r="BG459" s="74"/>
      <c r="BH459" s="74"/>
      <c r="BI459" s="74"/>
    </row>
    <row r="460" spans="1:61" x14ac:dyDescent="0.35">
      <c r="A460" s="342" t="s">
        <v>2823</v>
      </c>
      <c r="B460" s="343">
        <v>7.2</v>
      </c>
      <c r="C460" s="343">
        <v>18</v>
      </c>
      <c r="D460" s="343" t="s">
        <v>2361</v>
      </c>
      <c r="E460" s="343" t="s">
        <v>6</v>
      </c>
      <c r="F460" s="343" t="s">
        <v>181</v>
      </c>
      <c r="G460" s="343">
        <v>7</v>
      </c>
      <c r="H460" s="344">
        <v>26500</v>
      </c>
      <c r="I460" s="344">
        <v>27600</v>
      </c>
      <c r="J460" s="344">
        <v>28200</v>
      </c>
      <c r="K460" s="344">
        <v>28700</v>
      </c>
      <c r="L460" s="344">
        <v>3680.5555555555557</v>
      </c>
      <c r="M460" s="344">
        <v>3833.333333333333</v>
      </c>
      <c r="N460" s="344">
        <v>3916.6666666666665</v>
      </c>
      <c r="O460" s="344">
        <v>3986.1111111111109</v>
      </c>
      <c r="P460" s="343" t="s">
        <v>39</v>
      </c>
      <c r="Q460" s="344">
        <v>5</v>
      </c>
      <c r="R460" s="344" t="s">
        <v>685</v>
      </c>
      <c r="S460" s="345">
        <v>0.19700000000000001</v>
      </c>
      <c r="T460" s="343" t="s">
        <v>2362</v>
      </c>
      <c r="U460" s="343">
        <v>12</v>
      </c>
      <c r="V460" s="342">
        <v>2.024</v>
      </c>
      <c r="W460" s="342">
        <v>1.002</v>
      </c>
      <c r="X460" s="342">
        <v>3.5000000000000003E-2</v>
      </c>
      <c r="Y460" s="342">
        <f t="shared" si="7"/>
        <v>2.0280480000000001</v>
      </c>
      <c r="Z460" s="342" t="s">
        <v>198</v>
      </c>
      <c r="AA460" s="342" t="s">
        <v>170</v>
      </c>
      <c r="AB460" s="342">
        <v>22.5</v>
      </c>
      <c r="AC460" s="342" t="s">
        <v>218</v>
      </c>
      <c r="AD460" s="10"/>
      <c r="AE460" s="346">
        <f>IFERROR(VLOOKUP(E460,ppoz!$A$2:$B$42,2,0),0)</f>
        <v>3500</v>
      </c>
      <c r="AJ460" s="72"/>
      <c r="AK460" s="72"/>
      <c r="AL460" s="72"/>
      <c r="AM460" s="72"/>
      <c r="AN460" s="72"/>
      <c r="AO460" s="72"/>
      <c r="AP460" s="73"/>
      <c r="AQ460" s="73"/>
      <c r="AR460" s="73"/>
      <c r="AS460" s="73"/>
      <c r="AT460" s="73"/>
      <c r="AU460" s="73"/>
      <c r="AV460" s="72"/>
      <c r="AW460" s="73"/>
      <c r="AX460" s="73"/>
      <c r="AY460" s="72"/>
      <c r="AZ460" s="72"/>
      <c r="BA460" s="72"/>
      <c r="BB460" s="74"/>
      <c r="BC460" s="74"/>
      <c r="BD460" s="74"/>
      <c r="BE460" s="74"/>
      <c r="BF460" s="74"/>
      <c r="BG460" s="74"/>
      <c r="BH460" s="74"/>
      <c r="BI460" s="74"/>
    </row>
    <row r="461" spans="1:61" x14ac:dyDescent="0.35">
      <c r="A461" s="342" t="s">
        <v>2824</v>
      </c>
      <c r="B461" s="343">
        <v>7.6000000000000005</v>
      </c>
      <c r="C461" s="343">
        <v>19</v>
      </c>
      <c r="D461" s="343" t="s">
        <v>2361</v>
      </c>
      <c r="E461" s="343" t="s">
        <v>6</v>
      </c>
      <c r="F461" s="343" t="s">
        <v>181</v>
      </c>
      <c r="G461" s="343">
        <v>7</v>
      </c>
      <c r="H461" s="344">
        <v>27100</v>
      </c>
      <c r="I461" s="344">
        <v>28400</v>
      </c>
      <c r="J461" s="344">
        <v>29200</v>
      </c>
      <c r="K461" s="344">
        <v>29500</v>
      </c>
      <c r="L461" s="344">
        <v>3565.7894736842104</v>
      </c>
      <c r="M461" s="344">
        <v>3736.8421052631575</v>
      </c>
      <c r="N461" s="344">
        <v>3842.1052631578946</v>
      </c>
      <c r="O461" s="344">
        <v>3881.5789473684208</v>
      </c>
      <c r="P461" s="343" t="s">
        <v>39</v>
      </c>
      <c r="Q461" s="344">
        <v>5</v>
      </c>
      <c r="R461" s="344" t="s">
        <v>685</v>
      </c>
      <c r="S461" s="345">
        <v>0.19700000000000001</v>
      </c>
      <c r="T461" s="343" t="s">
        <v>2362</v>
      </c>
      <c r="U461" s="343">
        <v>12</v>
      </c>
      <c r="V461" s="342">
        <v>2.024</v>
      </c>
      <c r="W461" s="342">
        <v>1.002</v>
      </c>
      <c r="X461" s="342">
        <v>3.5000000000000003E-2</v>
      </c>
      <c r="Y461" s="342">
        <f t="shared" si="7"/>
        <v>2.0280480000000001</v>
      </c>
      <c r="Z461" s="342" t="s">
        <v>198</v>
      </c>
      <c r="AA461" s="342" t="s">
        <v>170</v>
      </c>
      <c r="AB461" s="342">
        <v>22.5</v>
      </c>
      <c r="AC461" s="342" t="s">
        <v>218</v>
      </c>
      <c r="AD461" s="10"/>
      <c r="AE461" s="346">
        <f>IFERROR(VLOOKUP(E461,ppoz!$A$2:$B$42,2,0),0)</f>
        <v>3500</v>
      </c>
      <c r="AJ461" s="72"/>
      <c r="AK461" s="72"/>
      <c r="AL461" s="72"/>
      <c r="AM461" s="72"/>
      <c r="AN461" s="72"/>
      <c r="AO461" s="72"/>
      <c r="AP461" s="73"/>
      <c r="AQ461" s="73"/>
      <c r="AR461" s="73"/>
      <c r="AS461" s="73"/>
      <c r="AT461" s="73"/>
      <c r="AU461" s="73"/>
      <c r="AV461" s="72"/>
      <c r="AW461" s="73"/>
      <c r="AX461" s="73"/>
      <c r="AY461" s="72"/>
      <c r="AZ461" s="72"/>
      <c r="BA461" s="72"/>
      <c r="BB461" s="74"/>
      <c r="BC461" s="74"/>
      <c r="BD461" s="74"/>
      <c r="BE461" s="74"/>
      <c r="BF461" s="74"/>
      <c r="BG461" s="74"/>
      <c r="BH461" s="74"/>
      <c r="BI461" s="74"/>
    </row>
    <row r="462" spans="1:61" x14ac:dyDescent="0.35">
      <c r="A462" s="342" t="s">
        <v>2825</v>
      </c>
      <c r="B462" s="343">
        <v>8</v>
      </c>
      <c r="C462" s="343">
        <v>20</v>
      </c>
      <c r="D462" s="343" t="s">
        <v>2361</v>
      </c>
      <c r="E462" s="343" t="s">
        <v>6</v>
      </c>
      <c r="F462" s="343" t="s">
        <v>181</v>
      </c>
      <c r="G462" s="343">
        <v>7</v>
      </c>
      <c r="H462" s="344">
        <v>27600</v>
      </c>
      <c r="I462" s="344">
        <v>29000</v>
      </c>
      <c r="J462" s="344">
        <v>29800</v>
      </c>
      <c r="K462" s="344">
        <v>30100</v>
      </c>
      <c r="L462" s="344">
        <v>3450</v>
      </c>
      <c r="M462" s="344">
        <v>3625</v>
      </c>
      <c r="N462" s="344">
        <v>3725</v>
      </c>
      <c r="O462" s="344">
        <v>3762.5</v>
      </c>
      <c r="P462" s="343" t="s">
        <v>39</v>
      </c>
      <c r="Q462" s="344">
        <v>5</v>
      </c>
      <c r="R462" s="344" t="s">
        <v>685</v>
      </c>
      <c r="S462" s="345">
        <v>0.19700000000000001</v>
      </c>
      <c r="T462" s="343" t="s">
        <v>2362</v>
      </c>
      <c r="U462" s="343">
        <v>12</v>
      </c>
      <c r="V462" s="342">
        <v>2.024</v>
      </c>
      <c r="W462" s="342">
        <v>1.002</v>
      </c>
      <c r="X462" s="342">
        <v>3.5000000000000003E-2</v>
      </c>
      <c r="Y462" s="342">
        <f t="shared" si="7"/>
        <v>2.0280480000000001</v>
      </c>
      <c r="Z462" s="342" t="s">
        <v>198</v>
      </c>
      <c r="AA462" s="342" t="s">
        <v>170</v>
      </c>
      <c r="AB462" s="342">
        <v>22.5</v>
      </c>
      <c r="AC462" s="342" t="s">
        <v>218</v>
      </c>
      <c r="AD462" s="10"/>
      <c r="AE462" s="346">
        <f>IFERROR(VLOOKUP(E462,ppoz!$A$2:$B$42,2,0),0)</f>
        <v>3500</v>
      </c>
      <c r="AJ462" s="72"/>
      <c r="AK462" s="72"/>
      <c r="AL462" s="72"/>
      <c r="AM462" s="72"/>
      <c r="AN462" s="72"/>
      <c r="AO462" s="72"/>
      <c r="AP462" s="73"/>
      <c r="AQ462" s="73"/>
      <c r="AR462" s="73"/>
      <c r="AS462" s="73"/>
      <c r="AT462" s="73"/>
      <c r="AU462" s="73"/>
      <c r="AV462" s="72"/>
      <c r="AW462" s="73"/>
      <c r="AX462" s="73"/>
      <c r="AY462" s="72"/>
      <c r="AZ462" s="72"/>
      <c r="BA462" s="72"/>
      <c r="BB462" s="74"/>
      <c r="BC462" s="74"/>
      <c r="BD462" s="74"/>
      <c r="BE462" s="74"/>
      <c r="BF462" s="74"/>
      <c r="BG462" s="74"/>
      <c r="BH462" s="74"/>
      <c r="BI462" s="74"/>
    </row>
    <row r="463" spans="1:61" x14ac:dyDescent="0.35">
      <c r="A463" s="342" t="s">
        <v>2826</v>
      </c>
      <c r="B463" s="343">
        <v>8.4</v>
      </c>
      <c r="C463" s="343">
        <v>21</v>
      </c>
      <c r="D463" s="343" t="s">
        <v>2361</v>
      </c>
      <c r="E463" s="343" t="s">
        <v>7</v>
      </c>
      <c r="F463" s="343" t="s">
        <v>181</v>
      </c>
      <c r="G463" s="343">
        <v>8.1999999999999993</v>
      </c>
      <c r="H463" s="344">
        <v>29500</v>
      </c>
      <c r="I463" s="344">
        <v>30800</v>
      </c>
      <c r="J463" s="344">
        <v>32400</v>
      </c>
      <c r="K463" s="344">
        <v>32000</v>
      </c>
      <c r="L463" s="344">
        <v>3511.9047619047619</v>
      </c>
      <c r="M463" s="344">
        <v>3666.6666666666665</v>
      </c>
      <c r="N463" s="344">
        <v>3857.1428571428569</v>
      </c>
      <c r="O463" s="344">
        <v>3809.5238095238092</v>
      </c>
      <c r="P463" s="343" t="s">
        <v>39</v>
      </c>
      <c r="Q463" s="344">
        <v>5</v>
      </c>
      <c r="R463" s="344" t="s">
        <v>685</v>
      </c>
      <c r="S463" s="345">
        <v>0.19700000000000001</v>
      </c>
      <c r="T463" s="343" t="s">
        <v>2362</v>
      </c>
      <c r="U463" s="343">
        <v>12</v>
      </c>
      <c r="V463" s="342">
        <v>2.024</v>
      </c>
      <c r="W463" s="342">
        <v>1.002</v>
      </c>
      <c r="X463" s="342">
        <v>3.5000000000000003E-2</v>
      </c>
      <c r="Y463" s="342">
        <f t="shared" si="7"/>
        <v>2.0280480000000001</v>
      </c>
      <c r="Z463" s="342" t="s">
        <v>198</v>
      </c>
      <c r="AA463" s="342" t="s">
        <v>170</v>
      </c>
      <c r="AB463" s="342">
        <v>22.5</v>
      </c>
      <c r="AC463" s="342" t="s">
        <v>218</v>
      </c>
      <c r="AD463" s="10"/>
      <c r="AE463" s="346">
        <f>IFERROR(VLOOKUP(E463,ppoz!$A$2:$B$42,2,0),0)</f>
        <v>3500</v>
      </c>
      <c r="AJ463" s="72"/>
      <c r="AK463" s="72"/>
      <c r="AL463" s="72"/>
      <c r="AM463" s="72"/>
      <c r="AN463" s="72"/>
      <c r="AO463" s="72"/>
      <c r="AP463" s="73"/>
      <c r="AQ463" s="73"/>
      <c r="AR463" s="73"/>
      <c r="AS463" s="73"/>
      <c r="AT463" s="73"/>
      <c r="AU463" s="73"/>
      <c r="AV463" s="72"/>
      <c r="AW463" s="73"/>
      <c r="AX463" s="73"/>
      <c r="AY463" s="72"/>
      <c r="AZ463" s="72"/>
      <c r="BA463" s="72"/>
      <c r="BB463" s="74"/>
      <c r="BC463" s="74"/>
      <c r="BD463" s="74"/>
      <c r="BE463" s="74"/>
      <c r="BF463" s="74"/>
      <c r="BG463" s="74"/>
      <c r="BH463" s="74"/>
      <c r="BI463" s="74"/>
    </row>
    <row r="464" spans="1:61" x14ac:dyDescent="0.35">
      <c r="A464" s="342" t="s">
        <v>2827</v>
      </c>
      <c r="B464" s="343">
        <v>8.8000000000000007</v>
      </c>
      <c r="C464" s="343">
        <v>22</v>
      </c>
      <c r="D464" s="343" t="s">
        <v>2361</v>
      </c>
      <c r="E464" s="343" t="s">
        <v>7</v>
      </c>
      <c r="F464" s="343" t="s">
        <v>181</v>
      </c>
      <c r="G464" s="343">
        <v>8.1999999999999993</v>
      </c>
      <c r="H464" s="344">
        <v>30600</v>
      </c>
      <c r="I464" s="344">
        <v>31800</v>
      </c>
      <c r="J464" s="344">
        <v>33300</v>
      </c>
      <c r="K464" s="344">
        <v>32900</v>
      </c>
      <c r="L464" s="344">
        <v>3477.272727272727</v>
      </c>
      <c r="M464" s="344">
        <v>3613.6363636363635</v>
      </c>
      <c r="N464" s="344">
        <v>3784.090909090909</v>
      </c>
      <c r="O464" s="344">
        <v>3738.6363636363635</v>
      </c>
      <c r="P464" s="343" t="s">
        <v>39</v>
      </c>
      <c r="Q464" s="344">
        <v>5</v>
      </c>
      <c r="R464" s="344" t="s">
        <v>685</v>
      </c>
      <c r="S464" s="345">
        <v>0.19700000000000001</v>
      </c>
      <c r="T464" s="343" t="s">
        <v>2362</v>
      </c>
      <c r="U464" s="343">
        <v>12</v>
      </c>
      <c r="V464" s="342">
        <v>2.024</v>
      </c>
      <c r="W464" s="342">
        <v>1.002</v>
      </c>
      <c r="X464" s="342">
        <v>3.5000000000000003E-2</v>
      </c>
      <c r="Y464" s="342">
        <f t="shared" si="7"/>
        <v>2.0280480000000001</v>
      </c>
      <c r="Z464" s="342" t="s">
        <v>198</v>
      </c>
      <c r="AA464" s="342" t="s">
        <v>170</v>
      </c>
      <c r="AB464" s="342">
        <v>22.5</v>
      </c>
      <c r="AC464" s="342" t="s">
        <v>218</v>
      </c>
      <c r="AD464" s="10"/>
      <c r="AE464" s="346">
        <f>IFERROR(VLOOKUP(E464,ppoz!$A$2:$B$42,2,0),0)</f>
        <v>3500</v>
      </c>
      <c r="AJ464" s="72"/>
      <c r="AK464" s="72"/>
      <c r="AL464" s="72"/>
      <c r="AM464" s="72"/>
      <c r="AN464" s="72"/>
      <c r="AO464" s="72"/>
      <c r="AP464" s="73"/>
      <c r="AQ464" s="73"/>
      <c r="AR464" s="73"/>
      <c r="AS464" s="73"/>
      <c r="AT464" s="73"/>
      <c r="AU464" s="73"/>
      <c r="AV464" s="72"/>
      <c r="AW464" s="73"/>
      <c r="AX464" s="73"/>
      <c r="AY464" s="72"/>
      <c r="AZ464" s="72"/>
      <c r="BA464" s="72"/>
      <c r="BB464" s="74"/>
      <c r="BC464" s="74"/>
      <c r="BD464" s="74"/>
      <c r="BE464" s="74"/>
      <c r="BF464" s="74"/>
      <c r="BG464" s="74"/>
      <c r="BH464" s="74"/>
      <c r="BI464" s="74"/>
    </row>
    <row r="465" spans="1:61" x14ac:dyDescent="0.35">
      <c r="A465" s="342" t="s">
        <v>2828</v>
      </c>
      <c r="B465" s="343">
        <v>9.2000000000000011</v>
      </c>
      <c r="C465" s="343">
        <v>23</v>
      </c>
      <c r="D465" s="343" t="s">
        <v>2361</v>
      </c>
      <c r="E465" s="343" t="s">
        <v>7</v>
      </c>
      <c r="F465" s="343" t="s">
        <v>181</v>
      </c>
      <c r="G465" s="343">
        <v>8.1999999999999993</v>
      </c>
      <c r="H465" s="344">
        <v>31900</v>
      </c>
      <c r="I465" s="344">
        <v>33400</v>
      </c>
      <c r="J465" s="344">
        <v>34700</v>
      </c>
      <c r="K465" s="344">
        <v>34500</v>
      </c>
      <c r="L465" s="344">
        <v>3467.3913043478256</v>
      </c>
      <c r="M465" s="344">
        <v>3630.4347826086951</v>
      </c>
      <c r="N465" s="344">
        <v>3771.7391304347821</v>
      </c>
      <c r="O465" s="344">
        <v>3749.9999999999995</v>
      </c>
      <c r="P465" s="343" t="s">
        <v>39</v>
      </c>
      <c r="Q465" s="344">
        <v>5</v>
      </c>
      <c r="R465" s="344" t="s">
        <v>685</v>
      </c>
      <c r="S465" s="345">
        <v>0.19700000000000001</v>
      </c>
      <c r="T465" s="343" t="s">
        <v>2362</v>
      </c>
      <c r="U465" s="343">
        <v>12</v>
      </c>
      <c r="V465" s="342">
        <v>2.024</v>
      </c>
      <c r="W465" s="342">
        <v>1.002</v>
      </c>
      <c r="X465" s="342">
        <v>3.5000000000000003E-2</v>
      </c>
      <c r="Y465" s="342">
        <f t="shared" si="7"/>
        <v>2.0280480000000001</v>
      </c>
      <c r="Z465" s="342" t="s">
        <v>198</v>
      </c>
      <c r="AA465" s="342" t="s">
        <v>170</v>
      </c>
      <c r="AB465" s="342">
        <v>22.5</v>
      </c>
      <c r="AC465" s="342" t="s">
        <v>218</v>
      </c>
      <c r="AD465" s="10"/>
      <c r="AE465" s="346">
        <f>IFERROR(VLOOKUP(E465,ppoz!$A$2:$B$42,2,0),0)</f>
        <v>3500</v>
      </c>
      <c r="AJ465" s="72"/>
      <c r="AK465" s="72"/>
      <c r="AL465" s="72"/>
      <c r="AM465" s="72"/>
      <c r="AN465" s="72"/>
      <c r="AO465" s="72"/>
      <c r="AP465" s="73"/>
      <c r="AQ465" s="73"/>
      <c r="AR465" s="73"/>
      <c r="AS465" s="73"/>
      <c r="AT465" s="73"/>
      <c r="AU465" s="73"/>
      <c r="AV465" s="72"/>
      <c r="AW465" s="73"/>
      <c r="AX465" s="73"/>
      <c r="AY465" s="72"/>
      <c r="AZ465" s="72"/>
      <c r="BA465" s="72"/>
      <c r="BB465" s="74"/>
      <c r="BC465" s="74"/>
      <c r="BD465" s="74"/>
      <c r="BE465" s="74"/>
      <c r="BF465" s="74"/>
      <c r="BG465" s="74"/>
      <c r="BH465" s="74"/>
      <c r="BI465" s="74"/>
    </row>
    <row r="466" spans="1:61" x14ac:dyDescent="0.35">
      <c r="A466" s="342" t="s">
        <v>2829</v>
      </c>
      <c r="B466" s="343">
        <v>9.6000000000000014</v>
      </c>
      <c r="C466" s="343">
        <v>24</v>
      </c>
      <c r="D466" s="343" t="s">
        <v>2361</v>
      </c>
      <c r="E466" s="343" t="s">
        <v>7</v>
      </c>
      <c r="F466" s="343" t="s">
        <v>181</v>
      </c>
      <c r="G466" s="343">
        <v>8.1999999999999993</v>
      </c>
      <c r="H466" s="344">
        <v>32200</v>
      </c>
      <c r="I466" s="344">
        <v>33800</v>
      </c>
      <c r="J466" s="344">
        <v>35200</v>
      </c>
      <c r="K466" s="344">
        <v>34900</v>
      </c>
      <c r="L466" s="344">
        <v>3354.1666666666661</v>
      </c>
      <c r="M466" s="344">
        <v>3520.833333333333</v>
      </c>
      <c r="N466" s="344">
        <v>3666.6666666666661</v>
      </c>
      <c r="O466" s="344">
        <v>3635.4166666666661</v>
      </c>
      <c r="P466" s="343" t="s">
        <v>39</v>
      </c>
      <c r="Q466" s="344">
        <v>5</v>
      </c>
      <c r="R466" s="344" t="s">
        <v>685</v>
      </c>
      <c r="S466" s="345">
        <v>0.19700000000000001</v>
      </c>
      <c r="T466" s="343" t="s">
        <v>2362</v>
      </c>
      <c r="U466" s="343">
        <v>12</v>
      </c>
      <c r="V466" s="342">
        <v>2.024</v>
      </c>
      <c r="W466" s="342">
        <v>1.002</v>
      </c>
      <c r="X466" s="342">
        <v>3.5000000000000003E-2</v>
      </c>
      <c r="Y466" s="342">
        <f t="shared" si="7"/>
        <v>2.0280480000000001</v>
      </c>
      <c r="Z466" s="342" t="s">
        <v>198</v>
      </c>
      <c r="AA466" s="342" t="s">
        <v>170</v>
      </c>
      <c r="AB466" s="342">
        <v>22.5</v>
      </c>
      <c r="AC466" s="342" t="s">
        <v>218</v>
      </c>
      <c r="AD466" s="10"/>
      <c r="AE466" s="346">
        <f>IFERROR(VLOOKUP(E466,ppoz!$A$2:$B$42,2,0),0)</f>
        <v>3500</v>
      </c>
      <c r="AJ466" s="72"/>
      <c r="AK466" s="72"/>
      <c r="AL466" s="72"/>
      <c r="AM466" s="72"/>
      <c r="AN466" s="72"/>
      <c r="AO466" s="72"/>
      <c r="AP466" s="73"/>
      <c r="AQ466" s="73"/>
      <c r="AR466" s="73"/>
      <c r="AS466" s="73"/>
      <c r="AT466" s="73"/>
      <c r="AU466" s="73"/>
      <c r="AV466" s="72"/>
      <c r="AW466" s="73"/>
      <c r="AX466" s="73"/>
      <c r="AY466" s="72"/>
      <c r="AZ466" s="72"/>
      <c r="BA466" s="72"/>
      <c r="BB466" s="74"/>
      <c r="BC466" s="74"/>
      <c r="BD466" s="74"/>
      <c r="BE466" s="74"/>
      <c r="BF466" s="74"/>
      <c r="BG466" s="74"/>
      <c r="BH466" s="74"/>
      <c r="BI466" s="74"/>
    </row>
    <row r="467" spans="1:61" x14ac:dyDescent="0.35">
      <c r="A467" s="342" t="s">
        <v>2830</v>
      </c>
      <c r="B467" s="343">
        <v>10</v>
      </c>
      <c r="C467" s="343">
        <v>25</v>
      </c>
      <c r="D467" s="343" t="s">
        <v>2361</v>
      </c>
      <c r="E467" s="343" t="s">
        <v>8</v>
      </c>
      <c r="F467" s="343" t="s">
        <v>181</v>
      </c>
      <c r="G467" s="343">
        <v>10</v>
      </c>
      <c r="H467" s="344">
        <v>33100</v>
      </c>
      <c r="I467" s="344">
        <v>34600</v>
      </c>
      <c r="J467" s="344">
        <v>36100</v>
      </c>
      <c r="K467" s="344">
        <v>36400</v>
      </c>
      <c r="L467" s="344">
        <v>3310</v>
      </c>
      <c r="M467" s="344">
        <v>3460</v>
      </c>
      <c r="N467" s="344">
        <v>3610</v>
      </c>
      <c r="O467" s="344">
        <v>3640</v>
      </c>
      <c r="P467" s="343" t="s">
        <v>39</v>
      </c>
      <c r="Q467" s="344">
        <v>5</v>
      </c>
      <c r="R467" s="344" t="s">
        <v>685</v>
      </c>
      <c r="S467" s="345">
        <v>0.19700000000000001</v>
      </c>
      <c r="T467" s="343" t="s">
        <v>2362</v>
      </c>
      <c r="U467" s="343">
        <v>12</v>
      </c>
      <c r="V467" s="342">
        <v>2.024</v>
      </c>
      <c r="W467" s="342">
        <v>1.002</v>
      </c>
      <c r="X467" s="342">
        <v>3.5000000000000003E-2</v>
      </c>
      <c r="Y467" s="342">
        <f t="shared" si="7"/>
        <v>2.0280480000000001</v>
      </c>
      <c r="Z467" s="342" t="s">
        <v>198</v>
      </c>
      <c r="AA467" s="342" t="s">
        <v>170</v>
      </c>
      <c r="AB467" s="342">
        <v>22.5</v>
      </c>
      <c r="AC467" s="342" t="s">
        <v>218</v>
      </c>
      <c r="AD467" s="10"/>
      <c r="AE467" s="346">
        <f>IFERROR(VLOOKUP(E467,ppoz!$A$2:$B$42,2,0),0)</f>
        <v>3500</v>
      </c>
      <c r="AJ467" s="72"/>
      <c r="AK467" s="72"/>
      <c r="AL467" s="72"/>
      <c r="AM467" s="72"/>
      <c r="AN467" s="72"/>
      <c r="AO467" s="72"/>
      <c r="AP467" s="73"/>
      <c r="AQ467" s="73"/>
      <c r="AR467" s="73"/>
      <c r="AS467" s="73"/>
      <c r="AT467" s="73"/>
      <c r="AU467" s="73"/>
      <c r="AV467" s="72"/>
      <c r="AW467" s="73"/>
      <c r="AX467" s="73"/>
      <c r="AY467" s="72"/>
      <c r="AZ467" s="72"/>
      <c r="BA467" s="72"/>
      <c r="BB467" s="74"/>
      <c r="BC467" s="74"/>
      <c r="BD467" s="74"/>
      <c r="BE467" s="74"/>
      <c r="BF467" s="74"/>
      <c r="BG467" s="74"/>
      <c r="BH467" s="74"/>
      <c r="BI467" s="74"/>
    </row>
    <row r="468" spans="1:61" x14ac:dyDescent="0.35">
      <c r="A468" s="342" t="s">
        <v>2831</v>
      </c>
      <c r="B468" s="343">
        <v>10.4</v>
      </c>
      <c r="C468" s="343">
        <v>26</v>
      </c>
      <c r="D468" s="343" t="s">
        <v>2361</v>
      </c>
      <c r="E468" s="343" t="s">
        <v>8</v>
      </c>
      <c r="F468" s="343" t="s">
        <v>181</v>
      </c>
      <c r="G468" s="343">
        <v>10</v>
      </c>
      <c r="H468" s="344">
        <v>33700</v>
      </c>
      <c r="I468" s="344">
        <v>35100</v>
      </c>
      <c r="J468" s="344">
        <v>36500</v>
      </c>
      <c r="K468" s="344">
        <v>36800</v>
      </c>
      <c r="L468" s="344">
        <v>3240.3846153846152</v>
      </c>
      <c r="M468" s="344">
        <v>3375</v>
      </c>
      <c r="N468" s="344">
        <v>3509.6153846153843</v>
      </c>
      <c r="O468" s="344">
        <v>3538.4615384615386</v>
      </c>
      <c r="P468" s="343" t="s">
        <v>39</v>
      </c>
      <c r="Q468" s="344">
        <v>5</v>
      </c>
      <c r="R468" s="344" t="s">
        <v>685</v>
      </c>
      <c r="S468" s="345">
        <v>0.19700000000000001</v>
      </c>
      <c r="T468" s="343" t="s">
        <v>2362</v>
      </c>
      <c r="U468" s="343">
        <v>12</v>
      </c>
      <c r="V468" s="342">
        <v>2.024</v>
      </c>
      <c r="W468" s="342">
        <v>1.002</v>
      </c>
      <c r="X468" s="342">
        <v>3.5000000000000003E-2</v>
      </c>
      <c r="Y468" s="342">
        <f t="shared" si="7"/>
        <v>2.0280480000000001</v>
      </c>
      <c r="Z468" s="342" t="s">
        <v>198</v>
      </c>
      <c r="AA468" s="342" t="s">
        <v>170</v>
      </c>
      <c r="AB468" s="342">
        <v>22.5</v>
      </c>
      <c r="AC468" s="342" t="s">
        <v>218</v>
      </c>
      <c r="AD468" s="10"/>
      <c r="AE468" s="346">
        <f>IFERROR(VLOOKUP(E468,ppoz!$A$2:$B$42,2,0),0)</f>
        <v>3500</v>
      </c>
      <c r="AJ468" s="72"/>
      <c r="AK468" s="72"/>
      <c r="AL468" s="72"/>
      <c r="AM468" s="72"/>
      <c r="AN468" s="72"/>
      <c r="AO468" s="72"/>
      <c r="AP468" s="73"/>
      <c r="AQ468" s="73"/>
      <c r="AR468" s="73"/>
      <c r="AS468" s="73"/>
      <c r="AT468" s="73"/>
      <c r="AU468" s="73"/>
      <c r="AV468" s="72"/>
      <c r="AW468" s="73"/>
      <c r="AX468" s="73"/>
      <c r="AY468" s="72"/>
      <c r="AZ468" s="72"/>
      <c r="BA468" s="72"/>
      <c r="BB468" s="74"/>
      <c r="BC468" s="74"/>
      <c r="BD468" s="74"/>
      <c r="BE468" s="74"/>
      <c r="BF468" s="74"/>
      <c r="BG468" s="74"/>
      <c r="BH468" s="74"/>
      <c r="BI468" s="74"/>
    </row>
    <row r="469" spans="1:61" x14ac:dyDescent="0.35">
      <c r="A469" s="342" t="s">
        <v>2832</v>
      </c>
      <c r="B469" s="343">
        <v>10.8</v>
      </c>
      <c r="C469" s="343">
        <v>27</v>
      </c>
      <c r="D469" s="343" t="s">
        <v>2361</v>
      </c>
      <c r="E469" s="343" t="s">
        <v>8</v>
      </c>
      <c r="F469" s="343" t="s">
        <v>181</v>
      </c>
      <c r="G469" s="343">
        <v>10</v>
      </c>
      <c r="H469" s="344">
        <v>34300</v>
      </c>
      <c r="I469" s="344">
        <v>35900</v>
      </c>
      <c r="J469" s="344">
        <v>37000</v>
      </c>
      <c r="K469" s="344">
        <v>37600</v>
      </c>
      <c r="L469" s="344">
        <v>3175.9259259259256</v>
      </c>
      <c r="M469" s="344">
        <v>3324.0740740740739</v>
      </c>
      <c r="N469" s="344">
        <v>3425.9259259259256</v>
      </c>
      <c r="O469" s="344">
        <v>3481.4814814814813</v>
      </c>
      <c r="P469" s="343" t="s">
        <v>39</v>
      </c>
      <c r="Q469" s="344">
        <v>5</v>
      </c>
      <c r="R469" s="344" t="s">
        <v>685</v>
      </c>
      <c r="S469" s="345">
        <v>0.19700000000000001</v>
      </c>
      <c r="T469" s="343" t="s">
        <v>2362</v>
      </c>
      <c r="U469" s="343">
        <v>12</v>
      </c>
      <c r="V469" s="342">
        <v>2.024</v>
      </c>
      <c r="W469" s="342">
        <v>1.002</v>
      </c>
      <c r="X469" s="342">
        <v>3.5000000000000003E-2</v>
      </c>
      <c r="Y469" s="342">
        <f t="shared" ref="Y469:Y532" si="8">V469*W469</f>
        <v>2.0280480000000001</v>
      </c>
      <c r="Z469" s="342" t="s">
        <v>198</v>
      </c>
      <c r="AA469" s="342" t="s">
        <v>170</v>
      </c>
      <c r="AB469" s="342">
        <v>22.5</v>
      </c>
      <c r="AC469" s="342" t="s">
        <v>218</v>
      </c>
      <c r="AD469" s="10"/>
      <c r="AE469" s="346">
        <f>IFERROR(VLOOKUP(E469,ppoz!$A$2:$B$42,2,0),0)</f>
        <v>3500</v>
      </c>
      <c r="AJ469" s="72"/>
      <c r="AK469" s="72"/>
      <c r="AL469" s="72"/>
      <c r="AM469" s="72"/>
      <c r="AN469" s="72"/>
      <c r="AO469" s="72"/>
      <c r="AP469" s="73"/>
      <c r="AQ469" s="73"/>
      <c r="AR469" s="73"/>
      <c r="AS469" s="73"/>
      <c r="AT469" s="73"/>
      <c r="AU469" s="73"/>
      <c r="AV469" s="72"/>
      <c r="AW469" s="73"/>
      <c r="AX469" s="73"/>
      <c r="AY469" s="72"/>
      <c r="AZ469" s="72"/>
      <c r="BA469" s="72"/>
      <c r="BB469" s="74"/>
      <c r="BC469" s="74"/>
      <c r="BD469" s="74"/>
      <c r="BE469" s="74"/>
      <c r="BF469" s="74"/>
      <c r="BG469" s="74"/>
      <c r="BH469" s="74"/>
      <c r="BI469" s="74"/>
    </row>
    <row r="470" spans="1:61" x14ac:dyDescent="0.35">
      <c r="A470" s="342" t="s">
        <v>2833</v>
      </c>
      <c r="B470" s="343">
        <v>11.200000000000001</v>
      </c>
      <c r="C470" s="343">
        <v>28</v>
      </c>
      <c r="D470" s="343" t="s">
        <v>2361</v>
      </c>
      <c r="E470" s="343" t="s">
        <v>8</v>
      </c>
      <c r="F470" s="343" t="s">
        <v>181</v>
      </c>
      <c r="G470" s="343">
        <v>10</v>
      </c>
      <c r="H470" s="344">
        <v>35200</v>
      </c>
      <c r="I470" s="344">
        <v>37000</v>
      </c>
      <c r="J470" s="344">
        <v>38300</v>
      </c>
      <c r="K470" s="344">
        <v>38700</v>
      </c>
      <c r="L470" s="344">
        <v>3142.8571428571427</v>
      </c>
      <c r="M470" s="344">
        <v>3303.5714285714284</v>
      </c>
      <c r="N470" s="344">
        <v>3419.6428571428569</v>
      </c>
      <c r="O470" s="344">
        <v>3455.3571428571427</v>
      </c>
      <c r="P470" s="343" t="s">
        <v>39</v>
      </c>
      <c r="Q470" s="344">
        <v>5</v>
      </c>
      <c r="R470" s="344" t="s">
        <v>685</v>
      </c>
      <c r="S470" s="345">
        <v>0.19700000000000001</v>
      </c>
      <c r="T470" s="343" t="s">
        <v>2362</v>
      </c>
      <c r="U470" s="343">
        <v>12</v>
      </c>
      <c r="V470" s="342">
        <v>2.024</v>
      </c>
      <c r="W470" s="342">
        <v>1.002</v>
      </c>
      <c r="X470" s="342">
        <v>3.5000000000000003E-2</v>
      </c>
      <c r="Y470" s="342">
        <f t="shared" si="8"/>
        <v>2.0280480000000001</v>
      </c>
      <c r="Z470" s="342" t="s">
        <v>198</v>
      </c>
      <c r="AA470" s="342" t="s">
        <v>170</v>
      </c>
      <c r="AB470" s="342">
        <v>22.5</v>
      </c>
      <c r="AC470" s="342" t="s">
        <v>218</v>
      </c>
      <c r="AD470" s="10"/>
      <c r="AE470" s="346">
        <f>IFERROR(VLOOKUP(E470,ppoz!$A$2:$B$42,2,0),0)</f>
        <v>3500</v>
      </c>
      <c r="AJ470" s="72"/>
      <c r="AK470" s="72"/>
      <c r="AL470" s="72"/>
      <c r="AM470" s="72"/>
      <c r="AN470" s="72"/>
      <c r="AO470" s="72"/>
      <c r="AP470" s="73"/>
      <c r="AQ470" s="73"/>
      <c r="AR470" s="73"/>
      <c r="AS470" s="73"/>
      <c r="AT470" s="73"/>
      <c r="AU470" s="73"/>
      <c r="AV470" s="72"/>
      <c r="AW470" s="73"/>
      <c r="AX470" s="73"/>
      <c r="AY470" s="72"/>
      <c r="AZ470" s="72"/>
      <c r="BA470" s="72"/>
      <c r="BB470" s="74"/>
      <c r="BC470" s="74"/>
      <c r="BD470" s="74"/>
      <c r="BE470" s="74"/>
      <c r="BF470" s="74"/>
      <c r="BG470" s="74"/>
      <c r="BH470" s="74"/>
      <c r="BI470" s="74"/>
    </row>
    <row r="471" spans="1:61" x14ac:dyDescent="0.35">
      <c r="A471" s="342" t="s">
        <v>2834</v>
      </c>
      <c r="B471" s="343">
        <v>11.600000000000001</v>
      </c>
      <c r="C471" s="343">
        <v>29</v>
      </c>
      <c r="D471" s="343" t="s">
        <v>2361</v>
      </c>
      <c r="E471" s="343" t="s">
        <v>8</v>
      </c>
      <c r="F471" s="343" t="s">
        <v>181</v>
      </c>
      <c r="G471" s="343">
        <v>10</v>
      </c>
      <c r="H471" s="344">
        <v>35800</v>
      </c>
      <c r="I471" s="344">
        <v>37700</v>
      </c>
      <c r="J471" s="344">
        <v>39300</v>
      </c>
      <c r="K471" s="344">
        <v>39400</v>
      </c>
      <c r="L471" s="344">
        <v>3086.2068965517237</v>
      </c>
      <c r="M471" s="344">
        <v>3249.9999999999995</v>
      </c>
      <c r="N471" s="344">
        <v>3387.9310344827582</v>
      </c>
      <c r="O471" s="344">
        <v>3396.5517241379307</v>
      </c>
      <c r="P471" s="343" t="s">
        <v>39</v>
      </c>
      <c r="Q471" s="344">
        <v>5</v>
      </c>
      <c r="R471" s="344" t="s">
        <v>685</v>
      </c>
      <c r="S471" s="345">
        <v>0.19700000000000001</v>
      </c>
      <c r="T471" s="343" t="s">
        <v>2362</v>
      </c>
      <c r="U471" s="343">
        <v>12</v>
      </c>
      <c r="V471" s="342">
        <v>2.024</v>
      </c>
      <c r="W471" s="342">
        <v>1.002</v>
      </c>
      <c r="X471" s="342">
        <v>3.5000000000000003E-2</v>
      </c>
      <c r="Y471" s="342">
        <f t="shared" si="8"/>
        <v>2.0280480000000001</v>
      </c>
      <c r="Z471" s="342" t="s">
        <v>198</v>
      </c>
      <c r="AA471" s="342" t="s">
        <v>170</v>
      </c>
      <c r="AB471" s="342">
        <v>22.5</v>
      </c>
      <c r="AC471" s="342" t="s">
        <v>218</v>
      </c>
      <c r="AD471" s="10"/>
      <c r="AE471" s="346">
        <f>IFERROR(VLOOKUP(E471,ppoz!$A$2:$B$42,2,0),0)</f>
        <v>3500</v>
      </c>
      <c r="AJ471" s="72"/>
      <c r="AK471" s="72"/>
      <c r="AL471" s="72"/>
      <c r="AM471" s="72"/>
      <c r="AN471" s="72"/>
      <c r="AO471" s="72"/>
      <c r="AP471" s="73"/>
      <c r="AQ471" s="73"/>
      <c r="AR471" s="73"/>
      <c r="AS471" s="73"/>
      <c r="AT471" s="73"/>
      <c r="AU471" s="73"/>
      <c r="AV471" s="72"/>
      <c r="AW471" s="73"/>
      <c r="AX471" s="73"/>
      <c r="AY471" s="72"/>
      <c r="AZ471" s="72"/>
      <c r="BA471" s="72"/>
      <c r="BB471" s="74"/>
      <c r="BC471" s="74"/>
      <c r="BD471" s="74"/>
      <c r="BE471" s="74"/>
      <c r="BF471" s="74"/>
      <c r="BG471" s="74"/>
      <c r="BH471" s="74"/>
      <c r="BI471" s="74"/>
    </row>
    <row r="472" spans="1:61" x14ac:dyDescent="0.35">
      <c r="A472" s="342" t="s">
        <v>2835</v>
      </c>
      <c r="B472" s="343">
        <v>12</v>
      </c>
      <c r="C472" s="343">
        <v>30</v>
      </c>
      <c r="D472" s="343" t="s">
        <v>2361</v>
      </c>
      <c r="E472" s="343" t="s">
        <v>8</v>
      </c>
      <c r="F472" s="343" t="s">
        <v>181</v>
      </c>
      <c r="G472" s="343">
        <v>10</v>
      </c>
      <c r="H472" s="344">
        <v>36600</v>
      </c>
      <c r="I472" s="344">
        <v>38500</v>
      </c>
      <c r="J472" s="344">
        <v>40300</v>
      </c>
      <c r="K472" s="344">
        <v>40200</v>
      </c>
      <c r="L472" s="344">
        <v>3050</v>
      </c>
      <c r="M472" s="344">
        <v>3208.3333333333335</v>
      </c>
      <c r="N472" s="344">
        <v>3358.3333333333335</v>
      </c>
      <c r="O472" s="344">
        <v>3350</v>
      </c>
      <c r="P472" s="343" t="s">
        <v>39</v>
      </c>
      <c r="Q472" s="344">
        <v>5</v>
      </c>
      <c r="R472" s="344" t="s">
        <v>685</v>
      </c>
      <c r="S472" s="345">
        <v>0.19700000000000001</v>
      </c>
      <c r="T472" s="343" t="s">
        <v>2362</v>
      </c>
      <c r="U472" s="343">
        <v>12</v>
      </c>
      <c r="V472" s="342">
        <v>2.024</v>
      </c>
      <c r="W472" s="342">
        <v>1.002</v>
      </c>
      <c r="X472" s="342">
        <v>3.5000000000000003E-2</v>
      </c>
      <c r="Y472" s="342">
        <f t="shared" si="8"/>
        <v>2.0280480000000001</v>
      </c>
      <c r="Z472" s="342" t="s">
        <v>198</v>
      </c>
      <c r="AA472" s="342" t="s">
        <v>170</v>
      </c>
      <c r="AB472" s="342">
        <v>22.5</v>
      </c>
      <c r="AC472" s="342" t="s">
        <v>218</v>
      </c>
      <c r="AD472" s="10"/>
      <c r="AE472" s="346">
        <f>IFERROR(VLOOKUP(E472,ppoz!$A$2:$B$42,2,0),0)</f>
        <v>3500</v>
      </c>
      <c r="AJ472" s="72"/>
      <c r="AK472" s="72"/>
      <c r="AL472" s="72"/>
      <c r="AM472" s="72"/>
      <c r="AN472" s="72"/>
      <c r="AO472" s="72"/>
      <c r="AP472" s="73"/>
      <c r="AQ472" s="73"/>
      <c r="AR472" s="73"/>
      <c r="AS472" s="73"/>
      <c r="AT472" s="73"/>
      <c r="AU472" s="73"/>
      <c r="AV472" s="72"/>
      <c r="AW472" s="73"/>
      <c r="AX472" s="73"/>
      <c r="AY472" s="72"/>
      <c r="AZ472" s="72"/>
      <c r="BA472" s="72"/>
      <c r="BB472" s="74"/>
      <c r="BC472" s="74"/>
      <c r="BD472" s="74"/>
      <c r="BE472" s="74"/>
      <c r="BF472" s="74"/>
      <c r="BG472" s="74"/>
      <c r="BH472" s="74"/>
      <c r="BI472" s="74"/>
    </row>
    <row r="473" spans="1:61" x14ac:dyDescent="0.35">
      <c r="A473" s="342" t="s">
        <v>2836</v>
      </c>
      <c r="B473" s="343">
        <v>12.4</v>
      </c>
      <c r="C473" s="343">
        <v>31</v>
      </c>
      <c r="D473" s="343" t="s">
        <v>2361</v>
      </c>
      <c r="E473" s="343" t="s">
        <v>8</v>
      </c>
      <c r="F473" s="343" t="s">
        <v>181</v>
      </c>
      <c r="G473" s="343">
        <v>10</v>
      </c>
      <c r="H473" s="344">
        <v>37600</v>
      </c>
      <c r="I473" s="344">
        <v>39600</v>
      </c>
      <c r="J473" s="344">
        <v>41200</v>
      </c>
      <c r="K473" s="344">
        <v>41300</v>
      </c>
      <c r="L473" s="344">
        <v>3032.2580645161288</v>
      </c>
      <c r="M473" s="344">
        <v>3193.5483870967741</v>
      </c>
      <c r="N473" s="344">
        <v>3322.5806451612902</v>
      </c>
      <c r="O473" s="344">
        <v>3330.6451612903224</v>
      </c>
      <c r="P473" s="343" t="s">
        <v>39</v>
      </c>
      <c r="Q473" s="344">
        <v>5</v>
      </c>
      <c r="R473" s="344" t="s">
        <v>685</v>
      </c>
      <c r="S473" s="345">
        <v>0.19700000000000001</v>
      </c>
      <c r="T473" s="343" t="s">
        <v>2362</v>
      </c>
      <c r="U473" s="343">
        <v>12</v>
      </c>
      <c r="V473" s="342">
        <v>2.024</v>
      </c>
      <c r="W473" s="342">
        <v>1.002</v>
      </c>
      <c r="X473" s="342">
        <v>3.5000000000000003E-2</v>
      </c>
      <c r="Y473" s="342">
        <f t="shared" si="8"/>
        <v>2.0280480000000001</v>
      </c>
      <c r="Z473" s="342" t="s">
        <v>198</v>
      </c>
      <c r="AA473" s="342" t="s">
        <v>170</v>
      </c>
      <c r="AB473" s="342">
        <v>22.5</v>
      </c>
      <c r="AC473" s="342" t="s">
        <v>218</v>
      </c>
      <c r="AD473" s="10"/>
      <c r="AE473" s="346">
        <f>IFERROR(VLOOKUP(E473,ppoz!$A$2:$B$42,2,0),0)</f>
        <v>3500</v>
      </c>
      <c r="AJ473" s="72"/>
      <c r="AK473" s="72"/>
      <c r="AL473" s="72"/>
      <c r="AM473" s="72"/>
      <c r="AN473" s="72"/>
      <c r="AO473" s="72"/>
      <c r="AP473" s="73"/>
      <c r="AQ473" s="73"/>
      <c r="AR473" s="73"/>
      <c r="AS473" s="73"/>
      <c r="AT473" s="73"/>
      <c r="AU473" s="73"/>
      <c r="AV473" s="72"/>
      <c r="AW473" s="73"/>
      <c r="AX473" s="73"/>
      <c r="AY473" s="72"/>
      <c r="AZ473" s="72"/>
      <c r="BA473" s="72"/>
      <c r="BB473" s="74"/>
      <c r="BC473" s="74"/>
      <c r="BD473" s="74"/>
      <c r="BE473" s="74"/>
      <c r="BF473" s="74"/>
      <c r="BG473" s="74"/>
      <c r="BH473" s="74"/>
      <c r="BI473" s="74"/>
    </row>
    <row r="474" spans="1:61" x14ac:dyDescent="0.35">
      <c r="A474" s="342" t="s">
        <v>2837</v>
      </c>
      <c r="B474" s="343">
        <v>12.8</v>
      </c>
      <c r="C474" s="343">
        <v>32</v>
      </c>
      <c r="D474" s="343" t="s">
        <v>2361</v>
      </c>
      <c r="E474" s="343" t="s">
        <v>183</v>
      </c>
      <c r="F474" s="343" t="s">
        <v>181</v>
      </c>
      <c r="G474" s="343">
        <v>12.5</v>
      </c>
      <c r="H474" s="344">
        <v>38900</v>
      </c>
      <c r="I474" s="344">
        <v>40900</v>
      </c>
      <c r="J474" s="344">
        <v>42500</v>
      </c>
      <c r="K474" s="344">
        <v>42700</v>
      </c>
      <c r="L474" s="344">
        <v>3039.0625</v>
      </c>
      <c r="M474" s="344">
        <v>3195.3125</v>
      </c>
      <c r="N474" s="344">
        <v>3320.3125</v>
      </c>
      <c r="O474" s="344">
        <v>3335.9375</v>
      </c>
      <c r="P474" s="343" t="s">
        <v>39</v>
      </c>
      <c r="Q474" s="344">
        <v>5</v>
      </c>
      <c r="R474" s="344" t="s">
        <v>685</v>
      </c>
      <c r="S474" s="345">
        <v>0.19700000000000001</v>
      </c>
      <c r="T474" s="343" t="s">
        <v>2362</v>
      </c>
      <c r="U474" s="343">
        <v>12</v>
      </c>
      <c r="V474" s="342">
        <v>2.024</v>
      </c>
      <c r="W474" s="342">
        <v>1.002</v>
      </c>
      <c r="X474" s="342">
        <v>3.5000000000000003E-2</v>
      </c>
      <c r="Y474" s="342">
        <f t="shared" si="8"/>
        <v>2.0280480000000001</v>
      </c>
      <c r="Z474" s="342" t="s">
        <v>198</v>
      </c>
      <c r="AA474" s="342" t="s">
        <v>170</v>
      </c>
      <c r="AB474" s="342">
        <v>22.5</v>
      </c>
      <c r="AC474" s="342" t="s">
        <v>218</v>
      </c>
      <c r="AD474" s="10"/>
      <c r="AE474" s="346">
        <f>IFERROR(VLOOKUP(E474,ppoz!$A$2:$B$42,2,0),0)</f>
        <v>3500</v>
      </c>
      <c r="AJ474" s="72"/>
      <c r="AK474" s="72"/>
      <c r="AL474" s="72"/>
      <c r="AM474" s="72"/>
      <c r="AN474" s="72"/>
      <c r="AO474" s="72"/>
      <c r="AP474" s="73"/>
      <c r="AQ474" s="73"/>
      <c r="AR474" s="73"/>
      <c r="AS474" s="73"/>
      <c r="AT474" s="73"/>
      <c r="AU474" s="73"/>
      <c r="AV474" s="72"/>
      <c r="AW474" s="73"/>
      <c r="AX474" s="73"/>
      <c r="AY474" s="72"/>
      <c r="AZ474" s="72"/>
      <c r="BA474" s="72"/>
      <c r="BB474" s="74"/>
      <c r="BC474" s="74"/>
      <c r="BD474" s="74"/>
      <c r="BE474" s="74"/>
      <c r="BF474" s="74"/>
      <c r="BG474" s="74"/>
      <c r="BH474" s="74"/>
      <c r="BI474" s="74"/>
    </row>
    <row r="475" spans="1:61" x14ac:dyDescent="0.35">
      <c r="A475" s="342" t="s">
        <v>2838</v>
      </c>
      <c r="B475" s="343">
        <v>13.200000000000001</v>
      </c>
      <c r="C475" s="343">
        <v>33</v>
      </c>
      <c r="D475" s="343" t="s">
        <v>2361</v>
      </c>
      <c r="E475" s="343" t="s">
        <v>183</v>
      </c>
      <c r="F475" s="343" t="s">
        <v>181</v>
      </c>
      <c r="G475" s="343">
        <v>12.5</v>
      </c>
      <c r="H475" s="344">
        <v>40000</v>
      </c>
      <c r="I475" s="344">
        <v>41900</v>
      </c>
      <c r="J475" s="344">
        <v>43500</v>
      </c>
      <c r="K475" s="344">
        <v>43600</v>
      </c>
      <c r="L475" s="344">
        <v>3030.30303030303</v>
      </c>
      <c r="M475" s="344">
        <v>3174.242424242424</v>
      </c>
      <c r="N475" s="344">
        <v>3295.454545454545</v>
      </c>
      <c r="O475" s="344">
        <v>3303.0303030303025</v>
      </c>
      <c r="P475" s="343" t="s">
        <v>39</v>
      </c>
      <c r="Q475" s="344">
        <v>5</v>
      </c>
      <c r="R475" s="344" t="s">
        <v>685</v>
      </c>
      <c r="S475" s="345">
        <v>0.19700000000000001</v>
      </c>
      <c r="T475" s="343" t="s">
        <v>2362</v>
      </c>
      <c r="U475" s="343">
        <v>12</v>
      </c>
      <c r="V475" s="342">
        <v>2.024</v>
      </c>
      <c r="W475" s="342">
        <v>1.002</v>
      </c>
      <c r="X475" s="342">
        <v>3.5000000000000003E-2</v>
      </c>
      <c r="Y475" s="342">
        <f t="shared" si="8"/>
        <v>2.0280480000000001</v>
      </c>
      <c r="Z475" s="342" t="s">
        <v>198</v>
      </c>
      <c r="AA475" s="342" t="s">
        <v>170</v>
      </c>
      <c r="AB475" s="342">
        <v>22.5</v>
      </c>
      <c r="AC475" s="342" t="s">
        <v>218</v>
      </c>
      <c r="AD475" s="10"/>
      <c r="AE475" s="346">
        <f>IFERROR(VLOOKUP(E475,ppoz!$A$2:$B$42,2,0),0)</f>
        <v>3500</v>
      </c>
      <c r="AJ475" s="72"/>
      <c r="AK475" s="72"/>
      <c r="AL475" s="72"/>
      <c r="AM475" s="72"/>
      <c r="AN475" s="72"/>
      <c r="AO475" s="72"/>
      <c r="AP475" s="73"/>
      <c r="AQ475" s="73"/>
      <c r="AR475" s="73"/>
      <c r="AS475" s="73"/>
      <c r="AT475" s="73"/>
      <c r="AU475" s="73"/>
      <c r="AV475" s="72"/>
      <c r="AW475" s="73"/>
      <c r="AX475" s="73"/>
      <c r="AY475" s="72"/>
      <c r="AZ475" s="72"/>
      <c r="BA475" s="72"/>
      <c r="BB475" s="74"/>
      <c r="BC475" s="74"/>
      <c r="BD475" s="74"/>
      <c r="BE475" s="74"/>
      <c r="BF475" s="74"/>
      <c r="BG475" s="74"/>
      <c r="BH475" s="74"/>
      <c r="BI475" s="74"/>
    </row>
    <row r="476" spans="1:61" x14ac:dyDescent="0.35">
      <c r="A476" s="342" t="s">
        <v>2839</v>
      </c>
      <c r="B476" s="343">
        <v>13.600000000000001</v>
      </c>
      <c r="C476" s="343">
        <v>34</v>
      </c>
      <c r="D476" s="343" t="s">
        <v>2361</v>
      </c>
      <c r="E476" s="343" t="s">
        <v>183</v>
      </c>
      <c r="F476" s="343" t="s">
        <v>181</v>
      </c>
      <c r="G476" s="343">
        <v>12.5</v>
      </c>
      <c r="H476" s="344">
        <v>40600</v>
      </c>
      <c r="I476" s="344">
        <v>42700</v>
      </c>
      <c r="J476" s="344">
        <v>44000</v>
      </c>
      <c r="K476" s="344">
        <v>44400</v>
      </c>
      <c r="L476" s="344">
        <v>2985.2941176470586</v>
      </c>
      <c r="M476" s="344">
        <v>3139.705882352941</v>
      </c>
      <c r="N476" s="344">
        <v>3235.2941176470586</v>
      </c>
      <c r="O476" s="344">
        <v>3264.705882352941</v>
      </c>
      <c r="P476" s="343" t="s">
        <v>39</v>
      </c>
      <c r="Q476" s="344">
        <v>5</v>
      </c>
      <c r="R476" s="344" t="s">
        <v>685</v>
      </c>
      <c r="S476" s="345">
        <v>0.19700000000000001</v>
      </c>
      <c r="T476" s="343" t="s">
        <v>2362</v>
      </c>
      <c r="U476" s="343">
        <v>12</v>
      </c>
      <c r="V476" s="342">
        <v>2.024</v>
      </c>
      <c r="W476" s="342">
        <v>1.002</v>
      </c>
      <c r="X476" s="342">
        <v>3.5000000000000003E-2</v>
      </c>
      <c r="Y476" s="342">
        <f t="shared" si="8"/>
        <v>2.0280480000000001</v>
      </c>
      <c r="Z476" s="342" t="s">
        <v>198</v>
      </c>
      <c r="AA476" s="342" t="s">
        <v>170</v>
      </c>
      <c r="AB476" s="342">
        <v>22.5</v>
      </c>
      <c r="AC476" s="342" t="s">
        <v>218</v>
      </c>
      <c r="AD476" s="10"/>
      <c r="AE476" s="346">
        <f>IFERROR(VLOOKUP(E476,ppoz!$A$2:$B$42,2,0),0)</f>
        <v>3500</v>
      </c>
      <c r="AJ476" s="72"/>
      <c r="AK476" s="72"/>
      <c r="AL476" s="72"/>
      <c r="AM476" s="72"/>
      <c r="AN476" s="72"/>
      <c r="AO476" s="72"/>
      <c r="AP476" s="73"/>
      <c r="AQ476" s="73"/>
      <c r="AR476" s="73"/>
      <c r="AS476" s="73"/>
      <c r="AT476" s="73"/>
      <c r="AU476" s="73"/>
      <c r="AV476" s="72"/>
      <c r="AW476" s="73"/>
      <c r="AX476" s="73"/>
      <c r="AY476" s="72"/>
      <c r="AZ476" s="72"/>
      <c r="BA476" s="72"/>
      <c r="BB476" s="74"/>
      <c r="BC476" s="74"/>
      <c r="BD476" s="74"/>
      <c r="BE476" s="74"/>
      <c r="BF476" s="74"/>
      <c r="BG476" s="74"/>
      <c r="BH476" s="74"/>
      <c r="BI476" s="74"/>
    </row>
    <row r="477" spans="1:61" x14ac:dyDescent="0.35">
      <c r="A477" s="342" t="s">
        <v>2840</v>
      </c>
      <c r="B477" s="343">
        <v>14</v>
      </c>
      <c r="C477" s="343">
        <v>35</v>
      </c>
      <c r="D477" s="343" t="s">
        <v>2361</v>
      </c>
      <c r="E477" s="343" t="s">
        <v>183</v>
      </c>
      <c r="F477" s="343" t="s">
        <v>181</v>
      </c>
      <c r="G477" s="343">
        <v>12.5</v>
      </c>
      <c r="H477" s="344">
        <v>41200</v>
      </c>
      <c r="I477" s="344">
        <v>43400</v>
      </c>
      <c r="J477" s="344">
        <v>44700</v>
      </c>
      <c r="K477" s="344">
        <v>45700</v>
      </c>
      <c r="L477" s="344">
        <v>2942.8571428571427</v>
      </c>
      <c r="M477" s="344">
        <v>3100</v>
      </c>
      <c r="N477" s="344">
        <v>3192.8571428571427</v>
      </c>
      <c r="O477" s="344">
        <v>3264.2857142857142</v>
      </c>
      <c r="P477" s="343" t="s">
        <v>39</v>
      </c>
      <c r="Q477" s="344">
        <v>5</v>
      </c>
      <c r="R477" s="344" t="s">
        <v>685</v>
      </c>
      <c r="S477" s="345">
        <v>0.19700000000000001</v>
      </c>
      <c r="T477" s="343" t="s">
        <v>2362</v>
      </c>
      <c r="U477" s="343">
        <v>12</v>
      </c>
      <c r="V477" s="342">
        <v>2.024</v>
      </c>
      <c r="W477" s="342">
        <v>1.002</v>
      </c>
      <c r="X477" s="342">
        <v>3.5000000000000003E-2</v>
      </c>
      <c r="Y477" s="342">
        <f t="shared" si="8"/>
        <v>2.0280480000000001</v>
      </c>
      <c r="Z477" s="342" t="s">
        <v>198</v>
      </c>
      <c r="AA477" s="342" t="s">
        <v>170</v>
      </c>
      <c r="AB477" s="342">
        <v>22.5</v>
      </c>
      <c r="AC477" s="342" t="s">
        <v>218</v>
      </c>
      <c r="AD477" s="10"/>
      <c r="AE477" s="346">
        <f>IFERROR(VLOOKUP(E477,ppoz!$A$2:$B$42,2,0),0)</f>
        <v>3500</v>
      </c>
      <c r="AJ477" s="72"/>
      <c r="AK477" s="72"/>
      <c r="AL477" s="72"/>
      <c r="AM477" s="72"/>
      <c r="AN477" s="72"/>
      <c r="AO477" s="72"/>
      <c r="AP477" s="73"/>
      <c r="AQ477" s="73"/>
      <c r="AR477" s="73"/>
      <c r="AS477" s="73"/>
      <c r="AT477" s="73"/>
      <c r="AU477" s="73"/>
      <c r="AV477" s="72"/>
      <c r="AW477" s="73"/>
      <c r="AX477" s="73"/>
      <c r="AY477" s="72"/>
      <c r="AZ477" s="72"/>
      <c r="BA477" s="72"/>
      <c r="BB477" s="74"/>
      <c r="BC477" s="74"/>
      <c r="BD477" s="74"/>
      <c r="BE477" s="74"/>
      <c r="BF477" s="74"/>
      <c r="BG477" s="74"/>
      <c r="BH477" s="74"/>
      <c r="BI477" s="74"/>
    </row>
    <row r="478" spans="1:61" x14ac:dyDescent="0.35">
      <c r="A478" s="342" t="s">
        <v>2841</v>
      </c>
      <c r="B478" s="343">
        <v>14.4</v>
      </c>
      <c r="C478" s="343">
        <v>36</v>
      </c>
      <c r="D478" s="343" t="s">
        <v>2361</v>
      </c>
      <c r="E478" s="343" t="s">
        <v>183</v>
      </c>
      <c r="F478" s="343" t="s">
        <v>181</v>
      </c>
      <c r="G478" s="343">
        <v>12.5</v>
      </c>
      <c r="H478" s="344">
        <v>42300</v>
      </c>
      <c r="I478" s="344">
        <v>44600</v>
      </c>
      <c r="J478" s="344">
        <v>45700</v>
      </c>
      <c r="K478" s="344">
        <v>46900</v>
      </c>
      <c r="L478" s="344">
        <v>2937.5</v>
      </c>
      <c r="M478" s="344">
        <v>3097.2222222222222</v>
      </c>
      <c r="N478" s="344">
        <v>3173.6111111111109</v>
      </c>
      <c r="O478" s="344">
        <v>3256.9444444444443</v>
      </c>
      <c r="P478" s="343" t="s">
        <v>39</v>
      </c>
      <c r="Q478" s="344">
        <v>5</v>
      </c>
      <c r="R478" s="344" t="s">
        <v>685</v>
      </c>
      <c r="S478" s="345">
        <v>0.19700000000000001</v>
      </c>
      <c r="T478" s="343" t="s">
        <v>2362</v>
      </c>
      <c r="U478" s="343">
        <v>12</v>
      </c>
      <c r="V478" s="342">
        <v>2.024</v>
      </c>
      <c r="W478" s="342">
        <v>1.002</v>
      </c>
      <c r="X478" s="342">
        <v>3.5000000000000003E-2</v>
      </c>
      <c r="Y478" s="342">
        <f t="shared" si="8"/>
        <v>2.0280480000000001</v>
      </c>
      <c r="Z478" s="342" t="s">
        <v>198</v>
      </c>
      <c r="AA478" s="342" t="s">
        <v>170</v>
      </c>
      <c r="AB478" s="342">
        <v>22.5</v>
      </c>
      <c r="AC478" s="342" t="s">
        <v>218</v>
      </c>
      <c r="AD478" s="10"/>
      <c r="AE478" s="346">
        <f>IFERROR(VLOOKUP(E478,ppoz!$A$2:$B$42,2,0),0)</f>
        <v>3500</v>
      </c>
      <c r="AJ478" s="72"/>
      <c r="AK478" s="72"/>
      <c r="AL478" s="72"/>
      <c r="AM478" s="72"/>
      <c r="AN478" s="72"/>
      <c r="AO478" s="72"/>
      <c r="AP478" s="73"/>
      <c r="AQ478" s="73"/>
      <c r="AR478" s="73"/>
      <c r="AS478" s="73"/>
      <c r="AT478" s="73"/>
      <c r="AU478" s="73"/>
      <c r="AV478" s="72"/>
      <c r="AW478" s="73"/>
      <c r="AX478" s="73"/>
      <c r="AY478" s="72"/>
      <c r="AZ478" s="72"/>
      <c r="BA478" s="72"/>
      <c r="BB478" s="74"/>
      <c r="BC478" s="74"/>
      <c r="BD478" s="74"/>
      <c r="BE478" s="74"/>
      <c r="BF478" s="74"/>
      <c r="BG478" s="74"/>
      <c r="BH478" s="74"/>
      <c r="BI478" s="74"/>
    </row>
    <row r="479" spans="1:61" x14ac:dyDescent="0.35">
      <c r="A479" s="342" t="s">
        <v>2842</v>
      </c>
      <c r="B479" s="343">
        <v>14.8</v>
      </c>
      <c r="C479" s="343">
        <v>37</v>
      </c>
      <c r="D479" s="343" t="s">
        <v>2361</v>
      </c>
      <c r="E479" s="343" t="s">
        <v>183</v>
      </c>
      <c r="F479" s="343" t="s">
        <v>181</v>
      </c>
      <c r="G479" s="343">
        <v>12.5</v>
      </c>
      <c r="H479" s="344">
        <v>43000</v>
      </c>
      <c r="I479" s="344">
        <v>45500</v>
      </c>
      <c r="J479" s="344">
        <v>47200</v>
      </c>
      <c r="K479" s="344">
        <v>47800</v>
      </c>
      <c r="L479" s="344">
        <v>2905.4054054054054</v>
      </c>
      <c r="M479" s="344">
        <v>3074.3243243243242</v>
      </c>
      <c r="N479" s="344">
        <v>3189.1891891891892</v>
      </c>
      <c r="O479" s="344">
        <v>3229.7297297297296</v>
      </c>
      <c r="P479" s="343" t="s">
        <v>39</v>
      </c>
      <c r="Q479" s="344">
        <v>5</v>
      </c>
      <c r="R479" s="344" t="s">
        <v>685</v>
      </c>
      <c r="S479" s="345">
        <v>0.19700000000000001</v>
      </c>
      <c r="T479" s="343" t="s">
        <v>2362</v>
      </c>
      <c r="U479" s="343">
        <v>12</v>
      </c>
      <c r="V479" s="342">
        <v>2.024</v>
      </c>
      <c r="W479" s="342">
        <v>1.002</v>
      </c>
      <c r="X479" s="342">
        <v>3.5000000000000003E-2</v>
      </c>
      <c r="Y479" s="342">
        <f t="shared" si="8"/>
        <v>2.0280480000000001</v>
      </c>
      <c r="Z479" s="342" t="s">
        <v>198</v>
      </c>
      <c r="AA479" s="342" t="s">
        <v>170</v>
      </c>
      <c r="AB479" s="342">
        <v>22.5</v>
      </c>
      <c r="AC479" s="342" t="s">
        <v>218</v>
      </c>
      <c r="AD479" s="10"/>
      <c r="AE479" s="346">
        <f>IFERROR(VLOOKUP(E479,ppoz!$A$2:$B$42,2,0),0)</f>
        <v>3500</v>
      </c>
      <c r="AJ479" s="72"/>
      <c r="AK479" s="72"/>
      <c r="AL479" s="72"/>
      <c r="AM479" s="72"/>
      <c r="AN479" s="72"/>
      <c r="AO479" s="72"/>
      <c r="AP479" s="73"/>
      <c r="AQ479" s="73"/>
      <c r="AR479" s="73"/>
      <c r="AS479" s="73"/>
      <c r="AT479" s="73"/>
      <c r="AU479" s="73"/>
      <c r="AV479" s="72"/>
      <c r="AW479" s="73"/>
      <c r="AX479" s="73"/>
      <c r="AY479" s="72"/>
      <c r="AZ479" s="72"/>
      <c r="BA479" s="72"/>
      <c r="BB479" s="74"/>
      <c r="BC479" s="74"/>
      <c r="BD479" s="74"/>
      <c r="BE479" s="74"/>
      <c r="BF479" s="74"/>
      <c r="BG479" s="74"/>
      <c r="BH479" s="74"/>
      <c r="BI479" s="74"/>
    </row>
    <row r="480" spans="1:61" x14ac:dyDescent="0.35">
      <c r="A480" s="342" t="s">
        <v>2843</v>
      </c>
      <c r="B480" s="343">
        <v>15.200000000000001</v>
      </c>
      <c r="C480" s="343">
        <v>38</v>
      </c>
      <c r="D480" s="343" t="s">
        <v>2361</v>
      </c>
      <c r="E480" s="343" t="s">
        <v>9</v>
      </c>
      <c r="F480" s="343" t="s">
        <v>181</v>
      </c>
      <c r="G480" s="343">
        <v>15</v>
      </c>
      <c r="H480" s="344">
        <v>45200</v>
      </c>
      <c r="I480" s="344">
        <v>47600</v>
      </c>
      <c r="J480" s="344">
        <v>49300</v>
      </c>
      <c r="K480" s="344">
        <v>49900</v>
      </c>
      <c r="L480" s="344">
        <v>2973.6842105263154</v>
      </c>
      <c r="M480" s="344">
        <v>3131.5789473684208</v>
      </c>
      <c r="N480" s="344">
        <v>3243.4210526315787</v>
      </c>
      <c r="O480" s="344">
        <v>3282.894736842105</v>
      </c>
      <c r="P480" s="343" t="s">
        <v>39</v>
      </c>
      <c r="Q480" s="344">
        <v>5</v>
      </c>
      <c r="R480" s="344" t="s">
        <v>685</v>
      </c>
      <c r="S480" s="345">
        <v>0.19700000000000001</v>
      </c>
      <c r="T480" s="343" t="s">
        <v>2362</v>
      </c>
      <c r="U480" s="343">
        <v>12</v>
      </c>
      <c r="V480" s="342">
        <v>2.024</v>
      </c>
      <c r="W480" s="342">
        <v>1.002</v>
      </c>
      <c r="X480" s="342">
        <v>3.5000000000000003E-2</v>
      </c>
      <c r="Y480" s="342">
        <f t="shared" si="8"/>
        <v>2.0280480000000001</v>
      </c>
      <c r="Z480" s="342" t="s">
        <v>198</v>
      </c>
      <c r="AA480" s="342" t="s">
        <v>170</v>
      </c>
      <c r="AB480" s="342">
        <v>22.5</v>
      </c>
      <c r="AC480" s="342" t="s">
        <v>218</v>
      </c>
      <c r="AD480" s="10"/>
      <c r="AE480" s="346">
        <f>IFERROR(VLOOKUP(E480,ppoz!$A$2:$B$42,2,0),0)</f>
        <v>3500</v>
      </c>
      <c r="AJ480" s="72"/>
      <c r="AK480" s="72"/>
      <c r="AL480" s="72"/>
      <c r="AM480" s="72"/>
      <c r="AN480" s="72"/>
      <c r="AO480" s="72"/>
      <c r="AP480" s="73"/>
      <c r="AQ480" s="73"/>
      <c r="AR480" s="73"/>
      <c r="AS480" s="73"/>
      <c r="AT480" s="73"/>
      <c r="AU480" s="73"/>
      <c r="AV480" s="72"/>
      <c r="AW480" s="73"/>
      <c r="AX480" s="73"/>
      <c r="AY480" s="72"/>
      <c r="AZ480" s="72"/>
      <c r="BA480" s="72"/>
      <c r="BB480" s="74"/>
      <c r="BC480" s="74"/>
      <c r="BD480" s="74"/>
      <c r="BE480" s="74"/>
      <c r="BF480" s="74"/>
      <c r="BG480" s="74"/>
      <c r="BH480" s="74"/>
      <c r="BI480" s="74"/>
    </row>
    <row r="481" spans="1:61" x14ac:dyDescent="0.35">
      <c r="A481" s="342" t="s">
        <v>2844</v>
      </c>
      <c r="B481" s="343">
        <v>15.600000000000001</v>
      </c>
      <c r="C481" s="343">
        <v>39</v>
      </c>
      <c r="D481" s="343" t="s">
        <v>2361</v>
      </c>
      <c r="E481" s="343" t="s">
        <v>9</v>
      </c>
      <c r="F481" s="343" t="s">
        <v>181</v>
      </c>
      <c r="G481" s="343">
        <v>15</v>
      </c>
      <c r="H481" s="344">
        <v>45900</v>
      </c>
      <c r="I481" s="344">
        <v>48400</v>
      </c>
      <c r="J481" s="344">
        <v>49800</v>
      </c>
      <c r="K481" s="344">
        <v>50700</v>
      </c>
      <c r="L481" s="344">
        <v>2942.3076923076919</v>
      </c>
      <c r="M481" s="344">
        <v>3102.5641025641021</v>
      </c>
      <c r="N481" s="344">
        <v>3192.3076923076919</v>
      </c>
      <c r="O481" s="344">
        <v>3249.9999999999995</v>
      </c>
      <c r="P481" s="343" t="s">
        <v>39</v>
      </c>
      <c r="Q481" s="344">
        <v>5</v>
      </c>
      <c r="R481" s="344" t="s">
        <v>685</v>
      </c>
      <c r="S481" s="345">
        <v>0.19700000000000001</v>
      </c>
      <c r="T481" s="343" t="s">
        <v>2362</v>
      </c>
      <c r="U481" s="343">
        <v>12</v>
      </c>
      <c r="V481" s="342">
        <v>2.024</v>
      </c>
      <c r="W481" s="342">
        <v>1.002</v>
      </c>
      <c r="X481" s="342">
        <v>3.5000000000000003E-2</v>
      </c>
      <c r="Y481" s="342">
        <f t="shared" si="8"/>
        <v>2.0280480000000001</v>
      </c>
      <c r="Z481" s="342" t="s">
        <v>198</v>
      </c>
      <c r="AA481" s="342" t="s">
        <v>170</v>
      </c>
      <c r="AB481" s="342">
        <v>22.5</v>
      </c>
      <c r="AC481" s="342" t="s">
        <v>218</v>
      </c>
      <c r="AD481" s="10"/>
      <c r="AE481" s="346">
        <f>IFERROR(VLOOKUP(E481,ppoz!$A$2:$B$42,2,0),0)</f>
        <v>3500</v>
      </c>
      <c r="AJ481" s="72"/>
      <c r="AK481" s="72"/>
      <c r="AL481" s="72"/>
      <c r="AM481" s="72"/>
      <c r="AN481" s="72"/>
      <c r="AO481" s="72"/>
      <c r="AP481" s="73"/>
      <c r="AQ481" s="73"/>
      <c r="AR481" s="73"/>
      <c r="AS481" s="73"/>
      <c r="AT481" s="73"/>
      <c r="AU481" s="73"/>
      <c r="AV481" s="72"/>
      <c r="AW481" s="73"/>
      <c r="AX481" s="73"/>
      <c r="AY481" s="72"/>
      <c r="AZ481" s="72"/>
      <c r="BA481" s="72"/>
      <c r="BB481" s="74"/>
      <c r="BC481" s="74"/>
      <c r="BD481" s="74"/>
      <c r="BE481" s="74"/>
      <c r="BF481" s="74"/>
      <c r="BG481" s="74"/>
      <c r="BH481" s="74"/>
      <c r="BI481" s="74"/>
    </row>
    <row r="482" spans="1:61" x14ac:dyDescent="0.35">
      <c r="A482" s="342" t="s">
        <v>2845</v>
      </c>
      <c r="B482" s="343">
        <v>16</v>
      </c>
      <c r="C482" s="343">
        <v>40</v>
      </c>
      <c r="D482" s="343" t="s">
        <v>2361</v>
      </c>
      <c r="E482" s="343" t="s">
        <v>9</v>
      </c>
      <c r="F482" s="343" t="s">
        <v>181</v>
      </c>
      <c r="G482" s="343">
        <v>15</v>
      </c>
      <c r="H482" s="344">
        <v>46500</v>
      </c>
      <c r="I482" s="344">
        <v>49000</v>
      </c>
      <c r="J482" s="344">
        <v>50300</v>
      </c>
      <c r="K482" s="344">
        <v>51300</v>
      </c>
      <c r="L482" s="344">
        <v>2906.25</v>
      </c>
      <c r="M482" s="344">
        <v>3062.5</v>
      </c>
      <c r="N482" s="344">
        <v>3143.75</v>
      </c>
      <c r="O482" s="344">
        <v>3206.25</v>
      </c>
      <c r="P482" s="343" t="s">
        <v>39</v>
      </c>
      <c r="Q482" s="344">
        <v>5</v>
      </c>
      <c r="R482" s="344" t="s">
        <v>685</v>
      </c>
      <c r="S482" s="345">
        <v>0.19700000000000001</v>
      </c>
      <c r="T482" s="343" t="s">
        <v>2362</v>
      </c>
      <c r="U482" s="343">
        <v>12</v>
      </c>
      <c r="V482" s="342">
        <v>2.024</v>
      </c>
      <c r="W482" s="342">
        <v>1.002</v>
      </c>
      <c r="X482" s="342">
        <v>3.5000000000000003E-2</v>
      </c>
      <c r="Y482" s="342">
        <f t="shared" si="8"/>
        <v>2.0280480000000001</v>
      </c>
      <c r="Z482" s="342" t="s">
        <v>198</v>
      </c>
      <c r="AA482" s="342" t="s">
        <v>170</v>
      </c>
      <c r="AB482" s="342">
        <v>22.5</v>
      </c>
      <c r="AC482" s="342" t="s">
        <v>218</v>
      </c>
      <c r="AD482" s="10"/>
      <c r="AE482" s="346">
        <f>IFERROR(VLOOKUP(E482,ppoz!$A$2:$B$42,2,0),0)</f>
        <v>3500</v>
      </c>
      <c r="AJ482" s="72"/>
      <c r="AK482" s="72"/>
      <c r="AL482" s="72"/>
      <c r="AM482" s="72"/>
      <c r="AN482" s="72"/>
      <c r="AO482" s="72"/>
      <c r="AP482" s="73"/>
      <c r="AQ482" s="73"/>
      <c r="AR482" s="73"/>
      <c r="AS482" s="73"/>
      <c r="AT482" s="73"/>
      <c r="AU482" s="73"/>
      <c r="AV482" s="72"/>
      <c r="AW482" s="73"/>
      <c r="AX482" s="73"/>
      <c r="AY482" s="72"/>
      <c r="AZ482" s="72"/>
      <c r="BA482" s="72"/>
      <c r="BB482" s="74"/>
      <c r="BC482" s="74"/>
      <c r="BD482" s="74"/>
      <c r="BE482" s="74"/>
      <c r="BF482" s="74"/>
      <c r="BG482" s="74"/>
      <c r="BH482" s="74"/>
      <c r="BI482" s="74"/>
    </row>
    <row r="483" spans="1:61" x14ac:dyDescent="0.35">
      <c r="A483" s="342" t="s">
        <v>2846</v>
      </c>
      <c r="B483" s="343">
        <v>16.400000000000002</v>
      </c>
      <c r="C483" s="343">
        <v>41</v>
      </c>
      <c r="D483" s="343" t="s">
        <v>2361</v>
      </c>
      <c r="E483" s="343" t="s">
        <v>9</v>
      </c>
      <c r="F483" s="343" t="s">
        <v>181</v>
      </c>
      <c r="G483" s="343">
        <v>15</v>
      </c>
      <c r="H483" s="344">
        <v>47500</v>
      </c>
      <c r="I483" s="344">
        <v>50000</v>
      </c>
      <c r="J483" s="344">
        <v>51400</v>
      </c>
      <c r="K483" s="344">
        <v>52300</v>
      </c>
      <c r="L483" s="344">
        <v>2896.3414634146338</v>
      </c>
      <c r="M483" s="344">
        <v>3048.7804878048778</v>
      </c>
      <c r="N483" s="344">
        <v>3134.146341463414</v>
      </c>
      <c r="O483" s="344">
        <v>3189.024390243902</v>
      </c>
      <c r="P483" s="343" t="s">
        <v>39</v>
      </c>
      <c r="Q483" s="344">
        <v>5</v>
      </c>
      <c r="R483" s="344" t="s">
        <v>685</v>
      </c>
      <c r="S483" s="345">
        <v>0.19700000000000001</v>
      </c>
      <c r="T483" s="343" t="s">
        <v>2362</v>
      </c>
      <c r="U483" s="343">
        <v>12</v>
      </c>
      <c r="V483" s="342">
        <v>2.024</v>
      </c>
      <c r="W483" s="342">
        <v>1.002</v>
      </c>
      <c r="X483" s="342">
        <v>3.5000000000000003E-2</v>
      </c>
      <c r="Y483" s="342">
        <f t="shared" si="8"/>
        <v>2.0280480000000001</v>
      </c>
      <c r="Z483" s="342" t="s">
        <v>198</v>
      </c>
      <c r="AA483" s="342" t="s">
        <v>170</v>
      </c>
      <c r="AB483" s="342">
        <v>22.5</v>
      </c>
      <c r="AC483" s="342" t="s">
        <v>218</v>
      </c>
      <c r="AD483" s="10"/>
      <c r="AE483" s="346">
        <f>IFERROR(VLOOKUP(E483,ppoz!$A$2:$B$42,2,0),0)</f>
        <v>3500</v>
      </c>
      <c r="AJ483" s="72"/>
      <c r="AK483" s="72"/>
      <c r="AL483" s="72"/>
      <c r="AM483" s="72"/>
      <c r="AN483" s="72"/>
      <c r="AO483" s="72"/>
      <c r="AP483" s="73"/>
      <c r="AQ483" s="73"/>
      <c r="AR483" s="73"/>
      <c r="AS483" s="73"/>
      <c r="AT483" s="73"/>
      <c r="AU483" s="73"/>
      <c r="AV483" s="72"/>
      <c r="AW483" s="73"/>
      <c r="AX483" s="73"/>
      <c r="AY483" s="72"/>
      <c r="AZ483" s="72"/>
      <c r="BA483" s="72"/>
      <c r="BB483" s="74"/>
      <c r="BC483" s="74"/>
      <c r="BD483" s="74"/>
      <c r="BE483" s="74"/>
      <c r="BF483" s="74"/>
      <c r="BG483" s="74"/>
      <c r="BH483" s="74"/>
      <c r="BI483" s="74"/>
    </row>
    <row r="484" spans="1:61" x14ac:dyDescent="0.35">
      <c r="A484" s="342" t="s">
        <v>2847</v>
      </c>
      <c r="B484" s="343">
        <v>16.8</v>
      </c>
      <c r="C484" s="343">
        <v>42</v>
      </c>
      <c r="D484" s="343" t="s">
        <v>2361</v>
      </c>
      <c r="E484" s="343" t="s">
        <v>9</v>
      </c>
      <c r="F484" s="343" t="s">
        <v>181</v>
      </c>
      <c r="G484" s="343">
        <v>15</v>
      </c>
      <c r="H484" s="344">
        <v>48000</v>
      </c>
      <c r="I484" s="344">
        <v>50500</v>
      </c>
      <c r="J484" s="344">
        <v>52500</v>
      </c>
      <c r="K484" s="344">
        <v>52800</v>
      </c>
      <c r="L484" s="344">
        <v>2857.1428571428569</v>
      </c>
      <c r="M484" s="344">
        <v>3005.9523809523807</v>
      </c>
      <c r="N484" s="344">
        <v>3125</v>
      </c>
      <c r="O484" s="344">
        <v>3142.8571428571427</v>
      </c>
      <c r="P484" s="343" t="s">
        <v>39</v>
      </c>
      <c r="Q484" s="344">
        <v>5</v>
      </c>
      <c r="R484" s="344" t="s">
        <v>685</v>
      </c>
      <c r="S484" s="345">
        <v>0.19700000000000001</v>
      </c>
      <c r="T484" s="343" t="s">
        <v>2362</v>
      </c>
      <c r="U484" s="343">
        <v>12</v>
      </c>
      <c r="V484" s="342">
        <v>2.024</v>
      </c>
      <c r="W484" s="342">
        <v>1.002</v>
      </c>
      <c r="X484" s="342">
        <v>3.5000000000000003E-2</v>
      </c>
      <c r="Y484" s="342">
        <f t="shared" si="8"/>
        <v>2.0280480000000001</v>
      </c>
      <c r="Z484" s="342" t="s">
        <v>198</v>
      </c>
      <c r="AA484" s="342" t="s">
        <v>170</v>
      </c>
      <c r="AB484" s="342">
        <v>22.5</v>
      </c>
      <c r="AC484" s="342" t="s">
        <v>218</v>
      </c>
      <c r="AD484" s="10"/>
      <c r="AE484" s="346">
        <f>IFERROR(VLOOKUP(E484,ppoz!$A$2:$B$42,2,0),0)</f>
        <v>3500</v>
      </c>
      <c r="AJ484" s="72"/>
      <c r="AK484" s="72"/>
      <c r="AL484" s="72"/>
      <c r="AM484" s="72"/>
      <c r="AN484" s="72"/>
      <c r="AO484" s="72"/>
      <c r="AP484" s="73"/>
      <c r="AQ484" s="73"/>
      <c r="AR484" s="73"/>
      <c r="AS484" s="73"/>
      <c r="AT484" s="73"/>
      <c r="AU484" s="73"/>
      <c r="AV484" s="72"/>
      <c r="AW484" s="73"/>
      <c r="AX484" s="73"/>
      <c r="AY484" s="72"/>
      <c r="AZ484" s="72"/>
      <c r="BA484" s="72"/>
      <c r="BB484" s="74"/>
      <c r="BC484" s="74"/>
      <c r="BD484" s="74"/>
      <c r="BE484" s="74"/>
      <c r="BF484" s="74"/>
      <c r="BG484" s="74"/>
      <c r="BH484" s="74"/>
      <c r="BI484" s="74"/>
    </row>
    <row r="485" spans="1:61" x14ac:dyDescent="0.35">
      <c r="A485" s="342" t="s">
        <v>2848</v>
      </c>
      <c r="B485" s="343">
        <v>17.2</v>
      </c>
      <c r="C485" s="343">
        <v>43</v>
      </c>
      <c r="D485" s="343" t="s">
        <v>2361</v>
      </c>
      <c r="E485" s="343" t="s">
        <v>9</v>
      </c>
      <c r="F485" s="343" t="s">
        <v>181</v>
      </c>
      <c r="G485" s="343">
        <v>15</v>
      </c>
      <c r="H485" s="344">
        <v>49200</v>
      </c>
      <c r="I485" s="344">
        <v>52100</v>
      </c>
      <c r="J485" s="344">
        <v>54400</v>
      </c>
      <c r="K485" s="344">
        <v>54400</v>
      </c>
      <c r="L485" s="344">
        <v>2860.4651162790697</v>
      </c>
      <c r="M485" s="344">
        <v>3029.0697674418607</v>
      </c>
      <c r="N485" s="344">
        <v>3162.7906976744189</v>
      </c>
      <c r="O485" s="344">
        <v>3162.7906976744189</v>
      </c>
      <c r="P485" s="343" t="s">
        <v>39</v>
      </c>
      <c r="Q485" s="344">
        <v>5</v>
      </c>
      <c r="R485" s="344" t="s">
        <v>685</v>
      </c>
      <c r="S485" s="345">
        <v>0.19700000000000001</v>
      </c>
      <c r="T485" s="343" t="s">
        <v>2362</v>
      </c>
      <c r="U485" s="343">
        <v>12</v>
      </c>
      <c r="V485" s="342">
        <v>2.024</v>
      </c>
      <c r="W485" s="342">
        <v>1.002</v>
      </c>
      <c r="X485" s="342">
        <v>3.5000000000000003E-2</v>
      </c>
      <c r="Y485" s="342">
        <f t="shared" si="8"/>
        <v>2.0280480000000001</v>
      </c>
      <c r="Z485" s="342" t="s">
        <v>198</v>
      </c>
      <c r="AA485" s="342" t="s">
        <v>170</v>
      </c>
      <c r="AB485" s="342">
        <v>22.5</v>
      </c>
      <c r="AC485" s="342" t="s">
        <v>218</v>
      </c>
      <c r="AD485" s="10"/>
      <c r="AE485" s="346">
        <f>IFERROR(VLOOKUP(E485,ppoz!$A$2:$B$42,2,0),0)</f>
        <v>3500</v>
      </c>
      <c r="AJ485" s="72"/>
      <c r="AK485" s="72"/>
      <c r="AL485" s="72"/>
      <c r="AM485" s="72"/>
      <c r="AN485" s="72"/>
      <c r="AO485" s="72"/>
      <c r="AP485" s="73"/>
      <c r="AQ485" s="73"/>
      <c r="AR485" s="73"/>
      <c r="AS485" s="73"/>
      <c r="AT485" s="73"/>
      <c r="AU485" s="73"/>
      <c r="AV485" s="72"/>
      <c r="AW485" s="73"/>
      <c r="AX485" s="73"/>
      <c r="AY485" s="72"/>
      <c r="AZ485" s="72"/>
      <c r="BA485" s="72"/>
      <c r="BB485" s="74"/>
      <c r="BC485" s="74"/>
      <c r="BD485" s="74"/>
      <c r="BE485" s="74"/>
      <c r="BF485" s="74"/>
      <c r="BG485" s="74"/>
      <c r="BH485" s="74"/>
      <c r="BI485" s="74"/>
    </row>
    <row r="486" spans="1:61" x14ac:dyDescent="0.35">
      <c r="A486" s="342" t="s">
        <v>2849</v>
      </c>
      <c r="B486" s="343">
        <v>17.600000000000001</v>
      </c>
      <c r="C486" s="343">
        <v>44</v>
      </c>
      <c r="D486" s="343" t="s">
        <v>2361</v>
      </c>
      <c r="E486" s="343" t="s">
        <v>10</v>
      </c>
      <c r="F486" s="343" t="s">
        <v>181</v>
      </c>
      <c r="G486" s="343">
        <v>17.5</v>
      </c>
      <c r="H486" s="344">
        <v>50400</v>
      </c>
      <c r="I486" s="344">
        <v>53300</v>
      </c>
      <c r="J486" s="344">
        <v>55900</v>
      </c>
      <c r="K486" s="344">
        <v>55600</v>
      </c>
      <c r="L486" s="344">
        <v>2863.6363636363635</v>
      </c>
      <c r="M486" s="344">
        <v>3028.4090909090905</v>
      </c>
      <c r="N486" s="344">
        <v>3176.1363636363635</v>
      </c>
      <c r="O486" s="344">
        <v>3159.090909090909</v>
      </c>
      <c r="P486" s="343" t="s">
        <v>39</v>
      </c>
      <c r="Q486" s="344">
        <v>5</v>
      </c>
      <c r="R486" s="344" t="s">
        <v>685</v>
      </c>
      <c r="S486" s="345">
        <v>0.19700000000000001</v>
      </c>
      <c r="T486" s="343" t="s">
        <v>2362</v>
      </c>
      <c r="U486" s="343">
        <v>12</v>
      </c>
      <c r="V486" s="342">
        <v>2.024</v>
      </c>
      <c r="W486" s="342">
        <v>1.002</v>
      </c>
      <c r="X486" s="342">
        <v>3.5000000000000003E-2</v>
      </c>
      <c r="Y486" s="342">
        <f t="shared" si="8"/>
        <v>2.0280480000000001</v>
      </c>
      <c r="Z486" s="342" t="s">
        <v>198</v>
      </c>
      <c r="AA486" s="342" t="s">
        <v>170</v>
      </c>
      <c r="AB486" s="342">
        <v>22.5</v>
      </c>
      <c r="AC486" s="342" t="s">
        <v>218</v>
      </c>
      <c r="AD486" s="10"/>
      <c r="AE486" s="346">
        <f>IFERROR(VLOOKUP(E486,ppoz!$A$2:$B$42,2,0),0)</f>
        <v>3500</v>
      </c>
      <c r="AJ486" s="72"/>
      <c r="AK486" s="72"/>
      <c r="AL486" s="72"/>
      <c r="AM486" s="72"/>
      <c r="AN486" s="72"/>
      <c r="AO486" s="72"/>
      <c r="AP486" s="73"/>
      <c r="AQ486" s="73"/>
      <c r="AR486" s="73"/>
      <c r="AS486" s="73"/>
      <c r="AT486" s="73"/>
      <c r="AU486" s="73"/>
      <c r="AV486" s="72"/>
      <c r="AW486" s="73"/>
      <c r="AX486" s="73"/>
      <c r="AY486" s="72"/>
      <c r="AZ486" s="72"/>
      <c r="BA486" s="72"/>
      <c r="BB486" s="74"/>
      <c r="BC486" s="74"/>
      <c r="BD486" s="74"/>
      <c r="BE486" s="74"/>
      <c r="BF486" s="74"/>
      <c r="BG486" s="74"/>
      <c r="BH486" s="74"/>
      <c r="BI486" s="74"/>
    </row>
    <row r="487" spans="1:61" x14ac:dyDescent="0.35">
      <c r="A487" s="342" t="s">
        <v>2850</v>
      </c>
      <c r="B487" s="343">
        <v>18</v>
      </c>
      <c r="C487" s="343">
        <v>45</v>
      </c>
      <c r="D487" s="343" t="s">
        <v>2361</v>
      </c>
      <c r="E487" s="343" t="s">
        <v>10</v>
      </c>
      <c r="F487" s="343" t="s">
        <v>181</v>
      </c>
      <c r="G487" s="343">
        <v>17.5</v>
      </c>
      <c r="H487" s="344">
        <v>51100</v>
      </c>
      <c r="I487" s="344">
        <v>53900</v>
      </c>
      <c r="J487" s="344">
        <v>56500</v>
      </c>
      <c r="K487" s="344">
        <v>56800</v>
      </c>
      <c r="L487" s="344">
        <v>2838.8888888888887</v>
      </c>
      <c r="M487" s="344">
        <v>2994.4444444444443</v>
      </c>
      <c r="N487" s="344">
        <v>3138.8888888888887</v>
      </c>
      <c r="O487" s="344">
        <v>3155.5555555555557</v>
      </c>
      <c r="P487" s="343" t="s">
        <v>39</v>
      </c>
      <c r="Q487" s="344">
        <v>5</v>
      </c>
      <c r="R487" s="344" t="s">
        <v>685</v>
      </c>
      <c r="S487" s="345">
        <v>0.19700000000000001</v>
      </c>
      <c r="T487" s="343" t="s">
        <v>2362</v>
      </c>
      <c r="U487" s="343">
        <v>12</v>
      </c>
      <c r="V487" s="342">
        <v>2.024</v>
      </c>
      <c r="W487" s="342">
        <v>1.002</v>
      </c>
      <c r="X487" s="342">
        <v>3.5000000000000003E-2</v>
      </c>
      <c r="Y487" s="342">
        <f t="shared" si="8"/>
        <v>2.0280480000000001</v>
      </c>
      <c r="Z487" s="342" t="s">
        <v>198</v>
      </c>
      <c r="AA487" s="342" t="s">
        <v>170</v>
      </c>
      <c r="AB487" s="342">
        <v>22.5</v>
      </c>
      <c r="AC487" s="342" t="s">
        <v>218</v>
      </c>
      <c r="AD487" s="10"/>
      <c r="AE487" s="346">
        <f>IFERROR(VLOOKUP(E487,ppoz!$A$2:$B$42,2,0),0)</f>
        <v>3500</v>
      </c>
      <c r="AJ487" s="72"/>
      <c r="AK487" s="72"/>
      <c r="AL487" s="72"/>
      <c r="AM487" s="72"/>
      <c r="AN487" s="72"/>
      <c r="AO487" s="72"/>
      <c r="AP487" s="73"/>
      <c r="AQ487" s="73"/>
      <c r="AR487" s="73"/>
      <c r="AS487" s="73"/>
      <c r="AT487" s="73"/>
      <c r="AU487" s="73"/>
      <c r="AV487" s="72"/>
      <c r="AW487" s="73"/>
      <c r="AX487" s="73"/>
      <c r="AY487" s="72"/>
      <c r="AZ487" s="72"/>
      <c r="BA487" s="72"/>
      <c r="BB487" s="74"/>
      <c r="BC487" s="74"/>
      <c r="BD487" s="74"/>
      <c r="BE487" s="74"/>
      <c r="BF487" s="74"/>
      <c r="BG487" s="74"/>
      <c r="BH487" s="74"/>
      <c r="BI487" s="74"/>
    </row>
    <row r="488" spans="1:61" x14ac:dyDescent="0.35">
      <c r="A488" s="342" t="s">
        <v>2851</v>
      </c>
      <c r="B488" s="343">
        <v>18.400000000000002</v>
      </c>
      <c r="C488" s="343">
        <v>46</v>
      </c>
      <c r="D488" s="343" t="s">
        <v>2361</v>
      </c>
      <c r="E488" s="343" t="s">
        <v>10</v>
      </c>
      <c r="F488" s="343" t="s">
        <v>181</v>
      </c>
      <c r="G488" s="343">
        <v>17.5</v>
      </c>
      <c r="H488" s="344">
        <v>52200</v>
      </c>
      <c r="I488" s="344">
        <v>54900</v>
      </c>
      <c r="J488" s="344">
        <v>57400</v>
      </c>
      <c r="K488" s="344">
        <v>57800</v>
      </c>
      <c r="L488" s="344">
        <v>2836.95652173913</v>
      </c>
      <c r="M488" s="344">
        <v>2983.6956521739125</v>
      </c>
      <c r="N488" s="344">
        <v>3119.565217391304</v>
      </c>
      <c r="O488" s="344">
        <v>3141.3043478260865</v>
      </c>
      <c r="P488" s="343" t="s">
        <v>39</v>
      </c>
      <c r="Q488" s="344">
        <v>5</v>
      </c>
      <c r="R488" s="344" t="s">
        <v>685</v>
      </c>
      <c r="S488" s="345">
        <v>0.19700000000000001</v>
      </c>
      <c r="T488" s="343" t="s">
        <v>2362</v>
      </c>
      <c r="U488" s="343">
        <v>12</v>
      </c>
      <c r="V488" s="342">
        <v>2.024</v>
      </c>
      <c r="W488" s="342">
        <v>1.002</v>
      </c>
      <c r="X488" s="342">
        <v>3.5000000000000003E-2</v>
      </c>
      <c r="Y488" s="342">
        <f t="shared" si="8"/>
        <v>2.0280480000000001</v>
      </c>
      <c r="Z488" s="342" t="s">
        <v>198</v>
      </c>
      <c r="AA488" s="342" t="s">
        <v>170</v>
      </c>
      <c r="AB488" s="342">
        <v>22.5</v>
      </c>
      <c r="AC488" s="342" t="s">
        <v>218</v>
      </c>
      <c r="AD488" s="10"/>
      <c r="AE488" s="346">
        <f>IFERROR(VLOOKUP(E488,ppoz!$A$2:$B$42,2,0),0)</f>
        <v>3500</v>
      </c>
      <c r="AJ488" s="72"/>
      <c r="AK488" s="72"/>
      <c r="AL488" s="72"/>
      <c r="AM488" s="72"/>
      <c r="AN488" s="72"/>
      <c r="AO488" s="72"/>
      <c r="AP488" s="73"/>
      <c r="AQ488" s="73"/>
      <c r="AR488" s="73"/>
      <c r="AS488" s="73"/>
      <c r="AT488" s="73"/>
      <c r="AU488" s="73"/>
      <c r="AV488" s="72"/>
      <c r="AW488" s="73"/>
      <c r="AX488" s="73"/>
      <c r="AY488" s="72"/>
      <c r="AZ488" s="72"/>
      <c r="BA488" s="72"/>
      <c r="BB488" s="74"/>
      <c r="BC488" s="74"/>
      <c r="BD488" s="74"/>
      <c r="BE488" s="74"/>
      <c r="BF488" s="74"/>
      <c r="BG488" s="74"/>
      <c r="BH488" s="74"/>
      <c r="BI488" s="74"/>
    </row>
    <row r="489" spans="1:61" x14ac:dyDescent="0.35">
      <c r="A489" s="342" t="s">
        <v>2852</v>
      </c>
      <c r="B489" s="343">
        <v>18.8</v>
      </c>
      <c r="C489" s="343">
        <v>47</v>
      </c>
      <c r="D489" s="343" t="s">
        <v>2361</v>
      </c>
      <c r="E489" s="343" t="s">
        <v>10</v>
      </c>
      <c r="F489" s="343" t="s">
        <v>181</v>
      </c>
      <c r="G489" s="343">
        <v>17.5</v>
      </c>
      <c r="H489" s="344">
        <v>53700</v>
      </c>
      <c r="I489" s="344">
        <v>56400</v>
      </c>
      <c r="J489" s="344">
        <v>59500</v>
      </c>
      <c r="K489" s="344">
        <v>59300</v>
      </c>
      <c r="L489" s="344">
        <v>2856.382978723404</v>
      </c>
      <c r="M489" s="344">
        <v>3000</v>
      </c>
      <c r="N489" s="344">
        <v>3164.8936170212764</v>
      </c>
      <c r="O489" s="344">
        <v>3154.255319148936</v>
      </c>
      <c r="P489" s="343" t="s">
        <v>39</v>
      </c>
      <c r="Q489" s="344">
        <v>5</v>
      </c>
      <c r="R489" s="344" t="s">
        <v>685</v>
      </c>
      <c r="S489" s="345">
        <v>0.19700000000000001</v>
      </c>
      <c r="T489" s="343" t="s">
        <v>2362</v>
      </c>
      <c r="U489" s="343">
        <v>12</v>
      </c>
      <c r="V489" s="342">
        <v>2.024</v>
      </c>
      <c r="W489" s="342">
        <v>1.002</v>
      </c>
      <c r="X489" s="342">
        <v>3.5000000000000003E-2</v>
      </c>
      <c r="Y489" s="342">
        <f t="shared" si="8"/>
        <v>2.0280480000000001</v>
      </c>
      <c r="Z489" s="342" t="s">
        <v>198</v>
      </c>
      <c r="AA489" s="342" t="s">
        <v>170</v>
      </c>
      <c r="AB489" s="342">
        <v>22.5</v>
      </c>
      <c r="AC489" s="342" t="s">
        <v>218</v>
      </c>
      <c r="AD489" s="10"/>
      <c r="AE489" s="346">
        <f>IFERROR(VLOOKUP(E489,ppoz!$A$2:$B$42,2,0),0)</f>
        <v>3500</v>
      </c>
      <c r="AJ489" s="72"/>
      <c r="AK489" s="72"/>
      <c r="AL489" s="72"/>
      <c r="AM489" s="72"/>
      <c r="AN489" s="72"/>
      <c r="AO489" s="72"/>
      <c r="AP489" s="73"/>
      <c r="AQ489" s="73"/>
      <c r="AR489" s="73"/>
      <c r="AS489" s="73"/>
      <c r="AT489" s="73"/>
      <c r="AU489" s="73"/>
      <c r="AV489" s="72"/>
      <c r="AW489" s="73"/>
      <c r="AX489" s="73"/>
      <c r="AY489" s="72"/>
      <c r="AZ489" s="72"/>
      <c r="BA489" s="72"/>
      <c r="BB489" s="74"/>
      <c r="BC489" s="74"/>
      <c r="BD489" s="74"/>
      <c r="BE489" s="74"/>
      <c r="BF489" s="74"/>
      <c r="BG489" s="74"/>
      <c r="BH489" s="74"/>
      <c r="BI489" s="74"/>
    </row>
    <row r="490" spans="1:61" x14ac:dyDescent="0.35">
      <c r="A490" s="342" t="s">
        <v>2853</v>
      </c>
      <c r="B490" s="343">
        <v>19.200000000000003</v>
      </c>
      <c r="C490" s="343">
        <v>48</v>
      </c>
      <c r="D490" s="343" t="s">
        <v>2361</v>
      </c>
      <c r="E490" s="343" t="s">
        <v>10</v>
      </c>
      <c r="F490" s="343" t="s">
        <v>181</v>
      </c>
      <c r="G490" s="343">
        <v>17.5</v>
      </c>
      <c r="H490" s="344">
        <v>54700</v>
      </c>
      <c r="I490" s="344">
        <v>57400</v>
      </c>
      <c r="J490" s="344">
        <v>60400</v>
      </c>
      <c r="K490" s="344">
        <v>60300</v>
      </c>
      <c r="L490" s="344">
        <v>2848.958333333333</v>
      </c>
      <c r="M490" s="344">
        <v>2989.583333333333</v>
      </c>
      <c r="N490" s="344">
        <v>3145.833333333333</v>
      </c>
      <c r="O490" s="344">
        <v>3140.6249999999995</v>
      </c>
      <c r="P490" s="343" t="s">
        <v>39</v>
      </c>
      <c r="Q490" s="344">
        <v>5</v>
      </c>
      <c r="R490" s="344" t="s">
        <v>685</v>
      </c>
      <c r="S490" s="345">
        <v>0.19700000000000001</v>
      </c>
      <c r="T490" s="343" t="s">
        <v>2362</v>
      </c>
      <c r="U490" s="343">
        <v>12</v>
      </c>
      <c r="V490" s="342">
        <v>2.024</v>
      </c>
      <c r="W490" s="342">
        <v>1.002</v>
      </c>
      <c r="X490" s="342">
        <v>3.5000000000000003E-2</v>
      </c>
      <c r="Y490" s="342">
        <f t="shared" si="8"/>
        <v>2.0280480000000001</v>
      </c>
      <c r="Z490" s="342" t="s">
        <v>198</v>
      </c>
      <c r="AA490" s="342" t="s">
        <v>170</v>
      </c>
      <c r="AB490" s="342">
        <v>22.5</v>
      </c>
      <c r="AC490" s="342" t="s">
        <v>218</v>
      </c>
      <c r="AD490" s="10"/>
      <c r="AE490" s="346">
        <f>IFERROR(VLOOKUP(E490,ppoz!$A$2:$B$42,2,0),0)</f>
        <v>3500</v>
      </c>
      <c r="AJ490" s="72"/>
      <c r="AK490" s="72"/>
      <c r="AL490" s="72"/>
      <c r="AM490" s="72"/>
      <c r="AN490" s="72"/>
      <c r="AO490" s="72"/>
      <c r="AP490" s="73"/>
      <c r="AQ490" s="73"/>
      <c r="AR490" s="73"/>
      <c r="AS490" s="73"/>
      <c r="AT490" s="73"/>
      <c r="AU490" s="73"/>
      <c r="AV490" s="72"/>
      <c r="AW490" s="73"/>
      <c r="AX490" s="73"/>
      <c r="AY490" s="72"/>
      <c r="AZ490" s="72"/>
      <c r="BA490" s="72"/>
      <c r="BB490" s="74"/>
      <c r="BC490" s="74"/>
      <c r="BD490" s="74"/>
      <c r="BE490" s="74"/>
      <c r="BF490" s="74"/>
      <c r="BG490" s="74"/>
      <c r="BH490" s="74"/>
      <c r="BI490" s="74"/>
    </row>
    <row r="491" spans="1:61" x14ac:dyDescent="0.35">
      <c r="A491" s="342" t="s">
        <v>2854</v>
      </c>
      <c r="B491" s="343">
        <v>19.600000000000001</v>
      </c>
      <c r="C491" s="343">
        <v>49</v>
      </c>
      <c r="D491" s="343" t="s">
        <v>2361</v>
      </c>
      <c r="E491" s="343" t="s">
        <v>10</v>
      </c>
      <c r="F491" s="343" t="s">
        <v>181</v>
      </c>
      <c r="G491" s="343">
        <v>17.5</v>
      </c>
      <c r="H491" s="344">
        <v>55300</v>
      </c>
      <c r="I491" s="344">
        <v>58100</v>
      </c>
      <c r="J491" s="344">
        <v>61100</v>
      </c>
      <c r="K491" s="344">
        <v>61000</v>
      </c>
      <c r="L491" s="344">
        <v>2821.4285714285711</v>
      </c>
      <c r="M491" s="344">
        <v>2964.2857142857142</v>
      </c>
      <c r="N491" s="344">
        <v>3117.3469387755099</v>
      </c>
      <c r="O491" s="344">
        <v>3112.2448979591836</v>
      </c>
      <c r="P491" s="343" t="s">
        <v>39</v>
      </c>
      <c r="Q491" s="344">
        <v>5</v>
      </c>
      <c r="R491" s="344" t="s">
        <v>685</v>
      </c>
      <c r="S491" s="345">
        <v>0.19700000000000001</v>
      </c>
      <c r="T491" s="343" t="s">
        <v>2362</v>
      </c>
      <c r="U491" s="343">
        <v>12</v>
      </c>
      <c r="V491" s="342">
        <v>2.024</v>
      </c>
      <c r="W491" s="342">
        <v>1.002</v>
      </c>
      <c r="X491" s="342">
        <v>3.5000000000000003E-2</v>
      </c>
      <c r="Y491" s="342">
        <f t="shared" si="8"/>
        <v>2.0280480000000001</v>
      </c>
      <c r="Z491" s="342" t="s">
        <v>198</v>
      </c>
      <c r="AA491" s="342" t="s">
        <v>170</v>
      </c>
      <c r="AB491" s="342">
        <v>22.5</v>
      </c>
      <c r="AC491" s="342" t="s">
        <v>218</v>
      </c>
      <c r="AD491" s="10"/>
      <c r="AE491" s="346">
        <f>IFERROR(VLOOKUP(E491,ppoz!$A$2:$B$42,2,0),0)</f>
        <v>3500</v>
      </c>
      <c r="AJ491" s="72"/>
      <c r="AK491" s="72"/>
      <c r="AL491" s="72"/>
      <c r="AM491" s="72"/>
      <c r="AN491" s="72"/>
      <c r="AO491" s="72"/>
      <c r="AP491" s="73"/>
      <c r="AQ491" s="73"/>
      <c r="AR491" s="73"/>
      <c r="AS491" s="73"/>
      <c r="AT491" s="73"/>
      <c r="AU491" s="73"/>
      <c r="AV491" s="72"/>
      <c r="AW491" s="73"/>
      <c r="AX491" s="73"/>
      <c r="AY491" s="72"/>
      <c r="AZ491" s="72"/>
      <c r="BA491" s="72"/>
      <c r="BB491" s="74"/>
      <c r="BC491" s="74"/>
      <c r="BD491" s="74"/>
      <c r="BE491" s="74"/>
      <c r="BF491" s="74"/>
      <c r="BG491" s="74"/>
      <c r="BH491" s="74"/>
      <c r="BI491" s="74"/>
    </row>
    <row r="492" spans="1:61" x14ac:dyDescent="0.35">
      <c r="A492" s="342" t="s">
        <v>2855</v>
      </c>
      <c r="B492" s="343">
        <v>20</v>
      </c>
      <c r="C492" s="343">
        <v>50</v>
      </c>
      <c r="D492" s="343" t="s">
        <v>2361</v>
      </c>
      <c r="E492" s="343" t="s">
        <v>11</v>
      </c>
      <c r="F492" s="343" t="s">
        <v>181</v>
      </c>
      <c r="G492" s="343">
        <v>20</v>
      </c>
      <c r="H492" s="344">
        <v>56500</v>
      </c>
      <c r="I492" s="344">
        <v>59700</v>
      </c>
      <c r="J492" s="344">
        <v>62100</v>
      </c>
      <c r="K492" s="344">
        <v>62600</v>
      </c>
      <c r="L492" s="344">
        <v>2825</v>
      </c>
      <c r="M492" s="344">
        <v>2985</v>
      </c>
      <c r="N492" s="344">
        <v>3105</v>
      </c>
      <c r="O492" s="344">
        <v>3130</v>
      </c>
      <c r="P492" s="343" t="s">
        <v>39</v>
      </c>
      <c r="Q492" s="344">
        <v>5</v>
      </c>
      <c r="R492" s="344" t="s">
        <v>685</v>
      </c>
      <c r="S492" s="345">
        <v>0.19700000000000001</v>
      </c>
      <c r="T492" s="343" t="s">
        <v>2362</v>
      </c>
      <c r="U492" s="343">
        <v>12</v>
      </c>
      <c r="V492" s="342">
        <v>2.024</v>
      </c>
      <c r="W492" s="342">
        <v>1.002</v>
      </c>
      <c r="X492" s="342">
        <v>3.5000000000000003E-2</v>
      </c>
      <c r="Y492" s="342">
        <f t="shared" si="8"/>
        <v>2.0280480000000001</v>
      </c>
      <c r="Z492" s="342" t="s">
        <v>198</v>
      </c>
      <c r="AA492" s="342" t="s">
        <v>170</v>
      </c>
      <c r="AB492" s="342">
        <v>22.5</v>
      </c>
      <c r="AC492" s="342" t="s">
        <v>218</v>
      </c>
      <c r="AD492" s="10"/>
      <c r="AE492" s="346">
        <f>IFERROR(VLOOKUP(E492,ppoz!$A$2:$B$42,2,0),0)</f>
        <v>3500</v>
      </c>
      <c r="AJ492" s="72"/>
      <c r="AK492" s="72"/>
      <c r="AL492" s="72"/>
      <c r="AM492" s="72"/>
      <c r="AN492" s="72"/>
      <c r="AO492" s="72"/>
      <c r="AP492" s="73"/>
      <c r="AQ492" s="73"/>
      <c r="AR492" s="73"/>
      <c r="AS492" s="73"/>
      <c r="AT492" s="73"/>
      <c r="AU492" s="73"/>
      <c r="AV492" s="72"/>
      <c r="AW492" s="73"/>
      <c r="AX492" s="73"/>
      <c r="AY492" s="72"/>
      <c r="AZ492" s="72"/>
      <c r="BA492" s="72"/>
      <c r="BB492" s="74"/>
      <c r="BC492" s="74"/>
      <c r="BD492" s="74"/>
      <c r="BE492" s="74"/>
      <c r="BF492" s="74"/>
      <c r="BG492" s="74"/>
      <c r="BH492" s="74"/>
      <c r="BI492" s="74"/>
    </row>
    <row r="493" spans="1:61" x14ac:dyDescent="0.35">
      <c r="A493" s="342" t="s">
        <v>2856</v>
      </c>
      <c r="B493" s="343">
        <v>20.400000000000002</v>
      </c>
      <c r="C493" s="343">
        <v>51</v>
      </c>
      <c r="D493" s="343" t="s">
        <v>2361</v>
      </c>
      <c r="E493" s="343" t="s">
        <v>11</v>
      </c>
      <c r="F493" s="343" t="s">
        <v>181</v>
      </c>
      <c r="G493" s="343">
        <v>20</v>
      </c>
      <c r="H493" s="344">
        <v>57000</v>
      </c>
      <c r="I493" s="344">
        <v>60400</v>
      </c>
      <c r="J493" s="344">
        <v>63000</v>
      </c>
      <c r="K493" s="344">
        <v>63300</v>
      </c>
      <c r="L493" s="344">
        <v>2794.1176470588234</v>
      </c>
      <c r="M493" s="344">
        <v>2960.7843137254899</v>
      </c>
      <c r="N493" s="344">
        <v>3088.2352941176468</v>
      </c>
      <c r="O493" s="344">
        <v>3102.9411764705878</v>
      </c>
      <c r="P493" s="343" t="s">
        <v>39</v>
      </c>
      <c r="Q493" s="344">
        <v>5</v>
      </c>
      <c r="R493" s="344" t="s">
        <v>685</v>
      </c>
      <c r="S493" s="345">
        <v>0.19700000000000001</v>
      </c>
      <c r="T493" s="343" t="s">
        <v>2362</v>
      </c>
      <c r="U493" s="343">
        <v>12</v>
      </c>
      <c r="V493" s="342">
        <v>2.024</v>
      </c>
      <c r="W493" s="342">
        <v>1.002</v>
      </c>
      <c r="X493" s="342">
        <v>3.5000000000000003E-2</v>
      </c>
      <c r="Y493" s="342">
        <f t="shared" si="8"/>
        <v>2.0280480000000001</v>
      </c>
      <c r="Z493" s="342" t="s">
        <v>198</v>
      </c>
      <c r="AA493" s="342" t="s">
        <v>170</v>
      </c>
      <c r="AB493" s="342">
        <v>22.5</v>
      </c>
      <c r="AC493" s="342" t="s">
        <v>218</v>
      </c>
      <c r="AD493" s="10"/>
      <c r="AE493" s="346">
        <f>IFERROR(VLOOKUP(E493,ppoz!$A$2:$B$42,2,0),0)</f>
        <v>3500</v>
      </c>
      <c r="AJ493" s="72"/>
      <c r="AK493" s="72"/>
      <c r="AL493" s="72"/>
      <c r="AM493" s="72"/>
      <c r="AN493" s="72"/>
      <c r="AO493" s="72"/>
      <c r="AP493" s="73"/>
      <c r="AQ493" s="73"/>
      <c r="AR493" s="73"/>
      <c r="AS493" s="73"/>
      <c r="AT493" s="73"/>
      <c r="AU493" s="73"/>
      <c r="AV493" s="72"/>
      <c r="AW493" s="73"/>
      <c r="AX493" s="73"/>
      <c r="AY493" s="72"/>
      <c r="AZ493" s="72"/>
      <c r="BA493" s="72"/>
      <c r="BB493" s="74"/>
      <c r="BC493" s="74"/>
      <c r="BD493" s="74"/>
      <c r="BE493" s="74"/>
      <c r="BF493" s="74"/>
      <c r="BG493" s="74"/>
      <c r="BH493" s="74"/>
      <c r="BI493" s="74"/>
    </row>
    <row r="494" spans="1:61" x14ac:dyDescent="0.35">
      <c r="A494" s="342" t="s">
        <v>2857</v>
      </c>
      <c r="B494" s="343">
        <v>20.8</v>
      </c>
      <c r="C494" s="343">
        <v>52</v>
      </c>
      <c r="D494" s="343" t="s">
        <v>2361</v>
      </c>
      <c r="E494" s="343" t="s">
        <v>11</v>
      </c>
      <c r="F494" s="343" t="s">
        <v>181</v>
      </c>
      <c r="G494" s="343">
        <v>20</v>
      </c>
      <c r="H494" s="344">
        <v>57500</v>
      </c>
      <c r="I494" s="344">
        <v>60900</v>
      </c>
      <c r="J494" s="344">
        <v>63500</v>
      </c>
      <c r="K494" s="344">
        <v>63800</v>
      </c>
      <c r="L494" s="344">
        <v>2764.4230769230767</v>
      </c>
      <c r="M494" s="344">
        <v>2927.8846153846152</v>
      </c>
      <c r="N494" s="344">
        <v>3052.8846153846152</v>
      </c>
      <c r="O494" s="344">
        <v>3067.3076923076924</v>
      </c>
      <c r="P494" s="343" t="s">
        <v>39</v>
      </c>
      <c r="Q494" s="344">
        <v>5</v>
      </c>
      <c r="R494" s="344" t="s">
        <v>685</v>
      </c>
      <c r="S494" s="345">
        <v>0.19700000000000001</v>
      </c>
      <c r="T494" s="343" t="s">
        <v>2362</v>
      </c>
      <c r="U494" s="343">
        <v>12</v>
      </c>
      <c r="V494" s="342">
        <v>2.024</v>
      </c>
      <c r="W494" s="342">
        <v>1.002</v>
      </c>
      <c r="X494" s="342">
        <v>3.5000000000000003E-2</v>
      </c>
      <c r="Y494" s="342">
        <f t="shared" si="8"/>
        <v>2.0280480000000001</v>
      </c>
      <c r="Z494" s="342" t="s">
        <v>198</v>
      </c>
      <c r="AA494" s="342" t="s">
        <v>170</v>
      </c>
      <c r="AB494" s="342">
        <v>22.5</v>
      </c>
      <c r="AC494" s="342" t="s">
        <v>218</v>
      </c>
      <c r="AD494" s="10"/>
      <c r="AE494" s="346">
        <f>IFERROR(VLOOKUP(E494,ppoz!$A$2:$B$42,2,0),0)</f>
        <v>3500</v>
      </c>
      <c r="AJ494" s="72"/>
      <c r="AK494" s="72"/>
      <c r="AL494" s="72"/>
      <c r="AM494" s="72"/>
      <c r="AN494" s="72"/>
      <c r="AO494" s="72"/>
      <c r="AP494" s="73"/>
      <c r="AQ494" s="73"/>
      <c r="AR494" s="73"/>
      <c r="AS494" s="73"/>
      <c r="AT494" s="73"/>
      <c r="AU494" s="73"/>
      <c r="AV494" s="72"/>
      <c r="AW494" s="73"/>
      <c r="AX494" s="73"/>
      <c r="AY494" s="72"/>
      <c r="AZ494" s="72"/>
      <c r="BA494" s="72"/>
      <c r="BB494" s="74"/>
      <c r="BC494" s="74"/>
      <c r="BD494" s="74"/>
      <c r="BE494" s="74"/>
      <c r="BF494" s="74"/>
      <c r="BG494" s="74"/>
      <c r="BH494" s="74"/>
      <c r="BI494" s="74"/>
    </row>
    <row r="495" spans="1:61" x14ac:dyDescent="0.35">
      <c r="A495" s="342" t="s">
        <v>2858</v>
      </c>
      <c r="B495" s="343">
        <v>21.200000000000003</v>
      </c>
      <c r="C495" s="343">
        <v>53</v>
      </c>
      <c r="D495" s="343" t="s">
        <v>2361</v>
      </c>
      <c r="E495" s="343" t="s">
        <v>11</v>
      </c>
      <c r="F495" s="343" t="s">
        <v>181</v>
      </c>
      <c r="G495" s="343">
        <v>20</v>
      </c>
      <c r="H495" s="344">
        <v>58500</v>
      </c>
      <c r="I495" s="344">
        <v>61900</v>
      </c>
      <c r="J495" s="344">
        <v>64400</v>
      </c>
      <c r="K495" s="344">
        <v>64700</v>
      </c>
      <c r="L495" s="344">
        <v>2759.4339622641505</v>
      </c>
      <c r="M495" s="344">
        <v>2919.8113207547167</v>
      </c>
      <c r="N495" s="344">
        <v>3037.7358490566035</v>
      </c>
      <c r="O495" s="344">
        <v>3051.8867924528299</v>
      </c>
      <c r="P495" s="343" t="s">
        <v>39</v>
      </c>
      <c r="Q495" s="344">
        <v>5</v>
      </c>
      <c r="R495" s="344" t="s">
        <v>685</v>
      </c>
      <c r="S495" s="345">
        <v>0.19700000000000001</v>
      </c>
      <c r="T495" s="343" t="s">
        <v>2362</v>
      </c>
      <c r="U495" s="343">
        <v>12</v>
      </c>
      <c r="V495" s="342">
        <v>2.024</v>
      </c>
      <c r="W495" s="342">
        <v>1.002</v>
      </c>
      <c r="X495" s="342">
        <v>3.5000000000000003E-2</v>
      </c>
      <c r="Y495" s="342">
        <f t="shared" si="8"/>
        <v>2.0280480000000001</v>
      </c>
      <c r="Z495" s="342" t="s">
        <v>198</v>
      </c>
      <c r="AA495" s="342" t="s">
        <v>170</v>
      </c>
      <c r="AB495" s="342">
        <v>22.5</v>
      </c>
      <c r="AC495" s="342" t="s">
        <v>218</v>
      </c>
      <c r="AD495" s="10"/>
      <c r="AE495" s="346">
        <f>IFERROR(VLOOKUP(E495,ppoz!$A$2:$B$42,2,0),0)</f>
        <v>3500</v>
      </c>
      <c r="AJ495" s="72"/>
      <c r="AK495" s="72"/>
      <c r="AL495" s="72"/>
      <c r="AM495" s="72"/>
      <c r="AN495" s="72"/>
      <c r="AO495" s="72"/>
      <c r="AP495" s="73"/>
      <c r="AQ495" s="73"/>
      <c r="AR495" s="73"/>
      <c r="AS495" s="73"/>
      <c r="AT495" s="73"/>
      <c r="AU495" s="73"/>
      <c r="AV495" s="72"/>
      <c r="AW495" s="73"/>
      <c r="AX495" s="73"/>
      <c r="AY495" s="72"/>
      <c r="AZ495" s="72"/>
      <c r="BA495" s="72"/>
      <c r="BB495" s="74"/>
      <c r="BC495" s="74"/>
      <c r="BD495" s="74"/>
      <c r="BE495" s="74"/>
      <c r="BF495" s="74"/>
      <c r="BG495" s="74"/>
      <c r="BH495" s="74"/>
      <c r="BI495" s="74"/>
    </row>
    <row r="496" spans="1:61" x14ac:dyDescent="0.35">
      <c r="A496" s="342" t="s">
        <v>2859</v>
      </c>
      <c r="B496" s="343">
        <v>21.6</v>
      </c>
      <c r="C496" s="343">
        <v>54</v>
      </c>
      <c r="D496" s="343" t="s">
        <v>2361</v>
      </c>
      <c r="E496" s="343" t="s">
        <v>11</v>
      </c>
      <c r="F496" s="343" t="s">
        <v>181</v>
      </c>
      <c r="G496" s="343">
        <v>20</v>
      </c>
      <c r="H496" s="344">
        <v>59000</v>
      </c>
      <c r="I496" s="344">
        <v>62400</v>
      </c>
      <c r="J496" s="344">
        <v>65000</v>
      </c>
      <c r="K496" s="344">
        <v>65200</v>
      </c>
      <c r="L496" s="344">
        <v>2731.4814814814813</v>
      </c>
      <c r="M496" s="344">
        <v>2888.8888888888887</v>
      </c>
      <c r="N496" s="344">
        <v>3009.2592592592591</v>
      </c>
      <c r="O496" s="344">
        <v>3018.5185185185182</v>
      </c>
      <c r="P496" s="343" t="s">
        <v>39</v>
      </c>
      <c r="Q496" s="344">
        <v>5</v>
      </c>
      <c r="R496" s="344" t="s">
        <v>685</v>
      </c>
      <c r="S496" s="345">
        <v>0.19700000000000001</v>
      </c>
      <c r="T496" s="343" t="s">
        <v>2362</v>
      </c>
      <c r="U496" s="343">
        <v>12</v>
      </c>
      <c r="V496" s="342">
        <v>2.024</v>
      </c>
      <c r="W496" s="342">
        <v>1.002</v>
      </c>
      <c r="X496" s="342">
        <v>3.5000000000000003E-2</v>
      </c>
      <c r="Y496" s="342">
        <f t="shared" si="8"/>
        <v>2.0280480000000001</v>
      </c>
      <c r="Z496" s="342" t="s">
        <v>198</v>
      </c>
      <c r="AA496" s="342" t="s">
        <v>170</v>
      </c>
      <c r="AB496" s="342">
        <v>22.5</v>
      </c>
      <c r="AC496" s="342" t="s">
        <v>218</v>
      </c>
      <c r="AD496" s="10"/>
      <c r="AE496" s="346">
        <f>IFERROR(VLOOKUP(E496,ppoz!$A$2:$B$42,2,0),0)</f>
        <v>3500</v>
      </c>
      <c r="AJ496" s="72"/>
      <c r="AK496" s="72"/>
      <c r="AL496" s="72"/>
      <c r="AM496" s="72"/>
      <c r="AN496" s="72"/>
      <c r="AO496" s="72"/>
      <c r="AP496" s="73"/>
      <c r="AQ496" s="73"/>
      <c r="AR496" s="73"/>
      <c r="AS496" s="73"/>
      <c r="AT496" s="73"/>
      <c r="AU496" s="73"/>
      <c r="AV496" s="72"/>
      <c r="AW496" s="73"/>
      <c r="AX496" s="73"/>
      <c r="AY496" s="72"/>
      <c r="AZ496" s="72"/>
      <c r="BA496" s="72"/>
      <c r="BB496" s="74"/>
      <c r="BC496" s="74"/>
      <c r="BD496" s="74"/>
      <c r="BE496" s="74"/>
      <c r="BF496" s="74"/>
      <c r="BG496" s="74"/>
      <c r="BH496" s="74"/>
      <c r="BI496" s="74"/>
    </row>
    <row r="497" spans="1:61" x14ac:dyDescent="0.35">
      <c r="A497" s="342" t="s">
        <v>2860</v>
      </c>
      <c r="B497" s="343">
        <v>22</v>
      </c>
      <c r="C497" s="343">
        <v>55</v>
      </c>
      <c r="D497" s="343" t="s">
        <v>2361</v>
      </c>
      <c r="E497" s="343" t="s">
        <v>11</v>
      </c>
      <c r="F497" s="343" t="s">
        <v>181</v>
      </c>
      <c r="G497" s="343">
        <v>20</v>
      </c>
      <c r="H497" s="344">
        <v>59800</v>
      </c>
      <c r="I497" s="344">
        <v>62900</v>
      </c>
      <c r="J497" s="344">
        <v>65500</v>
      </c>
      <c r="K497" s="344">
        <v>66400</v>
      </c>
      <c r="L497" s="344">
        <v>2718.181818181818</v>
      </c>
      <c r="M497" s="344">
        <v>2859.090909090909</v>
      </c>
      <c r="N497" s="344">
        <v>2977.2727272727275</v>
      </c>
      <c r="O497" s="344">
        <v>3018.181818181818</v>
      </c>
      <c r="P497" s="343" t="s">
        <v>39</v>
      </c>
      <c r="Q497" s="344">
        <v>5</v>
      </c>
      <c r="R497" s="344" t="s">
        <v>685</v>
      </c>
      <c r="S497" s="345">
        <v>0.19700000000000001</v>
      </c>
      <c r="T497" s="343" t="s">
        <v>2362</v>
      </c>
      <c r="U497" s="343">
        <v>12</v>
      </c>
      <c r="V497" s="342">
        <v>2.024</v>
      </c>
      <c r="W497" s="342">
        <v>1.002</v>
      </c>
      <c r="X497" s="342">
        <v>3.5000000000000003E-2</v>
      </c>
      <c r="Y497" s="342">
        <f t="shared" si="8"/>
        <v>2.0280480000000001</v>
      </c>
      <c r="Z497" s="342" t="s">
        <v>198</v>
      </c>
      <c r="AA497" s="342" t="s">
        <v>170</v>
      </c>
      <c r="AB497" s="342">
        <v>22.5</v>
      </c>
      <c r="AC497" s="342" t="s">
        <v>218</v>
      </c>
      <c r="AD497" s="10"/>
      <c r="AE497" s="346">
        <f>IFERROR(VLOOKUP(E497,ppoz!$A$2:$B$42,2,0),0)</f>
        <v>3500</v>
      </c>
      <c r="AJ497" s="72"/>
      <c r="AK497" s="72"/>
      <c r="AL497" s="72"/>
      <c r="AM497" s="72"/>
      <c r="AN497" s="72"/>
      <c r="AO497" s="72"/>
      <c r="AP497" s="73"/>
      <c r="AQ497" s="73"/>
      <c r="AR497" s="73"/>
      <c r="AS497" s="73"/>
      <c r="AT497" s="73"/>
      <c r="AU497" s="73"/>
      <c r="AV497" s="72"/>
      <c r="AW497" s="73"/>
      <c r="AX497" s="73"/>
      <c r="AY497" s="72"/>
      <c r="AZ497" s="72"/>
      <c r="BA497" s="72"/>
      <c r="BB497" s="74"/>
      <c r="BC497" s="74"/>
      <c r="BD497" s="74"/>
      <c r="BE497" s="74"/>
      <c r="BF497" s="74"/>
      <c r="BG497" s="74"/>
      <c r="BH497" s="74"/>
      <c r="BI497" s="74"/>
    </row>
    <row r="498" spans="1:61" x14ac:dyDescent="0.35">
      <c r="A498" s="342" t="s">
        <v>2861</v>
      </c>
      <c r="B498" s="343">
        <v>22.400000000000002</v>
      </c>
      <c r="C498" s="343">
        <v>56</v>
      </c>
      <c r="D498" s="343" t="s">
        <v>2361</v>
      </c>
      <c r="E498" s="343" t="s">
        <v>11</v>
      </c>
      <c r="F498" s="343" t="s">
        <v>181</v>
      </c>
      <c r="G498" s="343">
        <v>20</v>
      </c>
      <c r="H498" s="344">
        <v>62700</v>
      </c>
      <c r="I498" s="344">
        <v>65900</v>
      </c>
      <c r="J498" s="344">
        <v>69000</v>
      </c>
      <c r="K498" s="344">
        <v>69300</v>
      </c>
      <c r="L498" s="344">
        <v>2799.1071428571427</v>
      </c>
      <c r="M498" s="344">
        <v>2941.9642857142853</v>
      </c>
      <c r="N498" s="344">
        <v>3080.3571428571427</v>
      </c>
      <c r="O498" s="344">
        <v>3093.7499999999995</v>
      </c>
      <c r="P498" s="343" t="s">
        <v>39</v>
      </c>
      <c r="Q498" s="344">
        <v>5</v>
      </c>
      <c r="R498" s="344" t="s">
        <v>685</v>
      </c>
      <c r="S498" s="345">
        <v>0.19700000000000001</v>
      </c>
      <c r="T498" s="343" t="s">
        <v>2362</v>
      </c>
      <c r="U498" s="343">
        <v>12</v>
      </c>
      <c r="V498" s="342">
        <v>2.024</v>
      </c>
      <c r="W498" s="342">
        <v>1.002</v>
      </c>
      <c r="X498" s="342">
        <v>3.5000000000000003E-2</v>
      </c>
      <c r="Y498" s="342">
        <f t="shared" si="8"/>
        <v>2.0280480000000001</v>
      </c>
      <c r="Z498" s="342" t="s">
        <v>198</v>
      </c>
      <c r="AA498" s="342" t="s">
        <v>170</v>
      </c>
      <c r="AB498" s="342">
        <v>22.5</v>
      </c>
      <c r="AC498" s="342" t="s">
        <v>218</v>
      </c>
      <c r="AD498" s="10"/>
      <c r="AE498" s="346">
        <f>IFERROR(VLOOKUP(E498,ppoz!$A$2:$B$42,2,0),0)</f>
        <v>3500</v>
      </c>
      <c r="AJ498" s="72"/>
      <c r="AK498" s="72"/>
      <c r="AL498" s="72"/>
      <c r="AM498" s="72"/>
      <c r="AN498" s="72"/>
      <c r="AO498" s="72"/>
      <c r="AP498" s="73"/>
      <c r="AQ498" s="73"/>
      <c r="AR498" s="73"/>
      <c r="AS498" s="73"/>
      <c r="AT498" s="73"/>
      <c r="AU498" s="73"/>
      <c r="AV498" s="72"/>
      <c r="AW498" s="73"/>
      <c r="AX498" s="73"/>
      <c r="AY498" s="72"/>
      <c r="AZ498" s="72"/>
      <c r="BA498" s="72"/>
      <c r="BB498" s="74"/>
      <c r="BC498" s="74"/>
      <c r="BD498" s="74"/>
      <c r="BE498" s="74"/>
      <c r="BF498" s="74"/>
      <c r="BG498" s="74"/>
      <c r="BH498" s="74"/>
      <c r="BI498" s="74"/>
    </row>
    <row r="499" spans="1:61" x14ac:dyDescent="0.35">
      <c r="A499" s="342" t="s">
        <v>2862</v>
      </c>
      <c r="B499" s="343">
        <v>22.8</v>
      </c>
      <c r="C499" s="343">
        <v>57</v>
      </c>
      <c r="D499" s="343" t="s">
        <v>2361</v>
      </c>
      <c r="E499" s="343" t="s">
        <v>11</v>
      </c>
      <c r="F499" s="343" t="s">
        <v>181</v>
      </c>
      <c r="G499" s="343">
        <v>20</v>
      </c>
      <c r="H499" s="344">
        <v>63400</v>
      </c>
      <c r="I499" s="344">
        <v>66700</v>
      </c>
      <c r="J499" s="344">
        <v>70500</v>
      </c>
      <c r="K499" s="344">
        <v>70100</v>
      </c>
      <c r="L499" s="344">
        <v>2780.7017543859647</v>
      </c>
      <c r="M499" s="344">
        <v>2925.4385964912281</v>
      </c>
      <c r="N499" s="344">
        <v>3092.1052631578946</v>
      </c>
      <c r="O499" s="344">
        <v>3074.5614035087719</v>
      </c>
      <c r="P499" s="343" t="s">
        <v>39</v>
      </c>
      <c r="Q499" s="344">
        <v>5</v>
      </c>
      <c r="R499" s="344" t="s">
        <v>685</v>
      </c>
      <c r="S499" s="345">
        <v>0.19700000000000001</v>
      </c>
      <c r="T499" s="343" t="s">
        <v>2362</v>
      </c>
      <c r="U499" s="343">
        <v>12</v>
      </c>
      <c r="V499" s="342">
        <v>2.024</v>
      </c>
      <c r="W499" s="342">
        <v>1.002</v>
      </c>
      <c r="X499" s="342">
        <v>3.5000000000000003E-2</v>
      </c>
      <c r="Y499" s="342">
        <f t="shared" si="8"/>
        <v>2.0280480000000001</v>
      </c>
      <c r="Z499" s="342" t="s">
        <v>198</v>
      </c>
      <c r="AA499" s="342" t="s">
        <v>170</v>
      </c>
      <c r="AB499" s="342">
        <v>22.5</v>
      </c>
      <c r="AC499" s="342" t="s">
        <v>218</v>
      </c>
      <c r="AD499" s="10"/>
      <c r="AE499" s="346">
        <f>IFERROR(VLOOKUP(E499,ppoz!$A$2:$B$42,2,0),0)</f>
        <v>3500</v>
      </c>
      <c r="AJ499" s="72"/>
      <c r="AK499" s="72"/>
      <c r="AL499" s="72"/>
      <c r="AM499" s="72"/>
      <c r="AN499" s="72"/>
      <c r="AO499" s="72"/>
      <c r="AP499" s="73"/>
      <c r="AQ499" s="73"/>
      <c r="AR499" s="73"/>
      <c r="AS499" s="73"/>
      <c r="AT499" s="73"/>
      <c r="AU499" s="73"/>
      <c r="AV499" s="72"/>
      <c r="AW499" s="73"/>
      <c r="AX499" s="73"/>
      <c r="AY499" s="72"/>
      <c r="AZ499" s="72"/>
      <c r="BA499" s="72"/>
      <c r="BB499" s="74"/>
      <c r="BC499" s="74"/>
      <c r="BD499" s="74"/>
      <c r="BE499" s="74"/>
      <c r="BF499" s="74"/>
      <c r="BG499" s="74"/>
      <c r="BH499" s="74"/>
      <c r="BI499" s="74"/>
    </row>
    <row r="500" spans="1:61" x14ac:dyDescent="0.35">
      <c r="A500" s="342" t="s">
        <v>2863</v>
      </c>
      <c r="B500" s="343">
        <v>23.200000000000003</v>
      </c>
      <c r="C500" s="343">
        <v>58</v>
      </c>
      <c r="D500" s="343" t="s">
        <v>2361</v>
      </c>
      <c r="E500" s="343" t="s">
        <v>11</v>
      </c>
      <c r="F500" s="343" t="s">
        <v>181</v>
      </c>
      <c r="G500" s="343">
        <v>20</v>
      </c>
      <c r="H500" s="344">
        <v>64400</v>
      </c>
      <c r="I500" s="344">
        <v>67700</v>
      </c>
      <c r="J500" s="344">
        <v>71400</v>
      </c>
      <c r="K500" s="344">
        <v>71100</v>
      </c>
      <c r="L500" s="344">
        <v>2775.8620689655168</v>
      </c>
      <c r="M500" s="344">
        <v>2918.1034482758619</v>
      </c>
      <c r="N500" s="344">
        <v>3077.5862068965512</v>
      </c>
      <c r="O500" s="344">
        <v>3064.6551724137926</v>
      </c>
      <c r="P500" s="343" t="s">
        <v>39</v>
      </c>
      <c r="Q500" s="344">
        <v>5</v>
      </c>
      <c r="R500" s="344" t="s">
        <v>685</v>
      </c>
      <c r="S500" s="345">
        <v>0.19700000000000001</v>
      </c>
      <c r="T500" s="343" t="s">
        <v>2362</v>
      </c>
      <c r="U500" s="343">
        <v>12</v>
      </c>
      <c r="V500" s="342">
        <v>2.024</v>
      </c>
      <c r="W500" s="342">
        <v>1.002</v>
      </c>
      <c r="X500" s="342">
        <v>3.5000000000000003E-2</v>
      </c>
      <c r="Y500" s="342">
        <f t="shared" si="8"/>
        <v>2.0280480000000001</v>
      </c>
      <c r="Z500" s="342" t="s">
        <v>198</v>
      </c>
      <c r="AA500" s="342" t="s">
        <v>170</v>
      </c>
      <c r="AB500" s="342">
        <v>22.5</v>
      </c>
      <c r="AC500" s="342" t="s">
        <v>218</v>
      </c>
      <c r="AD500" s="10"/>
      <c r="AE500" s="346">
        <f>IFERROR(VLOOKUP(E500,ppoz!$A$2:$B$42,2,0),0)</f>
        <v>3500</v>
      </c>
      <c r="AJ500" s="72"/>
      <c r="AK500" s="72"/>
      <c r="AL500" s="72"/>
      <c r="AM500" s="72"/>
      <c r="AN500" s="72"/>
      <c r="AO500" s="72"/>
      <c r="AP500" s="73"/>
      <c r="AQ500" s="73"/>
      <c r="AR500" s="73"/>
      <c r="AS500" s="73"/>
      <c r="AT500" s="73"/>
      <c r="AU500" s="73"/>
      <c r="AV500" s="72"/>
      <c r="AW500" s="73"/>
      <c r="AX500" s="73"/>
      <c r="AY500" s="72"/>
      <c r="AZ500" s="72"/>
      <c r="BA500" s="72"/>
      <c r="BB500" s="74"/>
      <c r="BC500" s="74"/>
      <c r="BD500" s="74"/>
      <c r="BE500" s="74"/>
      <c r="BF500" s="74"/>
      <c r="BG500" s="74"/>
      <c r="BH500" s="74"/>
      <c r="BI500" s="74"/>
    </row>
    <row r="501" spans="1:61" x14ac:dyDescent="0.35">
      <c r="A501" s="342" t="s">
        <v>2864</v>
      </c>
      <c r="B501" s="343">
        <v>23.6</v>
      </c>
      <c r="C501" s="343">
        <v>59</v>
      </c>
      <c r="D501" s="343" t="s">
        <v>2361</v>
      </c>
      <c r="E501" s="343" t="s">
        <v>11</v>
      </c>
      <c r="F501" s="343" t="s">
        <v>181</v>
      </c>
      <c r="G501" s="343">
        <v>20</v>
      </c>
      <c r="H501" s="344">
        <v>65100</v>
      </c>
      <c r="I501" s="344">
        <v>68500</v>
      </c>
      <c r="J501" s="344">
        <v>71900</v>
      </c>
      <c r="K501" s="344">
        <v>71900</v>
      </c>
      <c r="L501" s="344">
        <v>2758.4745762711864</v>
      </c>
      <c r="M501" s="344">
        <v>2902.5423728813557</v>
      </c>
      <c r="N501" s="344">
        <v>3046.6101694915251</v>
      </c>
      <c r="O501" s="344">
        <v>3046.6101694915251</v>
      </c>
      <c r="P501" s="343" t="s">
        <v>39</v>
      </c>
      <c r="Q501" s="344">
        <v>5</v>
      </c>
      <c r="R501" s="344" t="s">
        <v>685</v>
      </c>
      <c r="S501" s="345">
        <v>0.19700000000000001</v>
      </c>
      <c r="T501" s="343" t="s">
        <v>2362</v>
      </c>
      <c r="U501" s="343">
        <v>12</v>
      </c>
      <c r="V501" s="342">
        <v>2.024</v>
      </c>
      <c r="W501" s="342">
        <v>1.002</v>
      </c>
      <c r="X501" s="342">
        <v>3.5000000000000003E-2</v>
      </c>
      <c r="Y501" s="342">
        <f t="shared" si="8"/>
        <v>2.0280480000000001</v>
      </c>
      <c r="Z501" s="342" t="s">
        <v>198</v>
      </c>
      <c r="AA501" s="342" t="s">
        <v>170</v>
      </c>
      <c r="AB501" s="342">
        <v>22.5</v>
      </c>
      <c r="AC501" s="342" t="s">
        <v>218</v>
      </c>
      <c r="AD501" s="10"/>
      <c r="AE501" s="346">
        <f>IFERROR(VLOOKUP(E501,ppoz!$A$2:$B$42,2,0),0)</f>
        <v>3500</v>
      </c>
      <c r="AJ501" s="72"/>
      <c r="AK501" s="72"/>
      <c r="AL501" s="72"/>
      <c r="AM501" s="72"/>
      <c r="AN501" s="72"/>
      <c r="AO501" s="72"/>
      <c r="AP501" s="73"/>
      <c r="AQ501" s="73"/>
      <c r="AR501" s="73"/>
      <c r="AS501" s="73"/>
      <c r="AT501" s="73"/>
      <c r="AU501" s="73"/>
      <c r="AV501" s="72"/>
      <c r="AW501" s="73"/>
      <c r="AX501" s="73"/>
      <c r="AY501" s="72"/>
      <c r="AZ501" s="72"/>
      <c r="BA501" s="72"/>
      <c r="BB501" s="74"/>
      <c r="BC501" s="74"/>
      <c r="BD501" s="74"/>
      <c r="BE501" s="74"/>
      <c r="BF501" s="74"/>
      <c r="BG501" s="74"/>
      <c r="BH501" s="74"/>
      <c r="BI501" s="74"/>
    </row>
    <row r="502" spans="1:61" x14ac:dyDescent="0.35">
      <c r="A502" s="342" t="s">
        <v>2865</v>
      </c>
      <c r="B502" s="343">
        <v>24</v>
      </c>
      <c r="C502" s="343">
        <v>60</v>
      </c>
      <c r="D502" s="343" t="s">
        <v>2361</v>
      </c>
      <c r="E502" s="343" t="s">
        <v>11</v>
      </c>
      <c r="F502" s="343" t="s">
        <v>181</v>
      </c>
      <c r="G502" s="343">
        <v>20</v>
      </c>
      <c r="H502" s="344">
        <v>65600</v>
      </c>
      <c r="I502" s="344">
        <v>69000</v>
      </c>
      <c r="J502" s="344">
        <v>72400</v>
      </c>
      <c r="K502" s="344">
        <v>72500</v>
      </c>
      <c r="L502" s="344">
        <v>2733.3333333333335</v>
      </c>
      <c r="M502" s="344">
        <v>2875</v>
      </c>
      <c r="N502" s="344">
        <v>3016.6666666666665</v>
      </c>
      <c r="O502" s="344">
        <v>3020.8333333333335</v>
      </c>
      <c r="P502" s="343" t="s">
        <v>39</v>
      </c>
      <c r="Q502" s="344">
        <v>5</v>
      </c>
      <c r="R502" s="344" t="s">
        <v>685</v>
      </c>
      <c r="S502" s="345">
        <v>0.19700000000000001</v>
      </c>
      <c r="T502" s="343" t="s">
        <v>2362</v>
      </c>
      <c r="U502" s="343">
        <v>12</v>
      </c>
      <c r="V502" s="342">
        <v>2.024</v>
      </c>
      <c r="W502" s="342">
        <v>1.002</v>
      </c>
      <c r="X502" s="342">
        <v>3.5000000000000003E-2</v>
      </c>
      <c r="Y502" s="342">
        <f t="shared" si="8"/>
        <v>2.0280480000000001</v>
      </c>
      <c r="Z502" s="342" t="s">
        <v>198</v>
      </c>
      <c r="AA502" s="342" t="s">
        <v>170</v>
      </c>
      <c r="AB502" s="342">
        <v>22.5</v>
      </c>
      <c r="AC502" s="342" t="s">
        <v>218</v>
      </c>
      <c r="AD502" s="10"/>
      <c r="AE502" s="346">
        <f>IFERROR(VLOOKUP(E502,ppoz!$A$2:$B$42,2,0),0)</f>
        <v>3500</v>
      </c>
      <c r="AJ502" s="72"/>
      <c r="AK502" s="72"/>
      <c r="AL502" s="72"/>
      <c r="AM502" s="72"/>
      <c r="AN502" s="72"/>
      <c r="AO502" s="72"/>
      <c r="AP502" s="73"/>
      <c r="AQ502" s="73"/>
      <c r="AR502" s="73"/>
      <c r="AS502" s="73"/>
      <c r="AT502" s="73"/>
      <c r="AU502" s="73"/>
      <c r="AV502" s="72"/>
      <c r="AW502" s="73"/>
      <c r="AX502" s="73"/>
      <c r="AY502" s="72"/>
      <c r="AZ502" s="72"/>
      <c r="BA502" s="72"/>
      <c r="BB502" s="74"/>
      <c r="BC502" s="74"/>
      <c r="BD502" s="74"/>
      <c r="BE502" s="74"/>
      <c r="BF502" s="74"/>
      <c r="BG502" s="74"/>
      <c r="BH502" s="74"/>
      <c r="BI502" s="74"/>
    </row>
    <row r="503" spans="1:61" x14ac:dyDescent="0.35">
      <c r="A503" s="342" t="s">
        <v>2866</v>
      </c>
      <c r="B503" s="343">
        <v>24.400000000000002</v>
      </c>
      <c r="C503" s="343">
        <v>61</v>
      </c>
      <c r="D503" s="343" t="s">
        <v>2361</v>
      </c>
      <c r="E503" s="343" t="s">
        <v>11</v>
      </c>
      <c r="F503" s="343" t="s">
        <v>181</v>
      </c>
      <c r="G503" s="343">
        <v>20</v>
      </c>
      <c r="H503" s="344">
        <v>66700</v>
      </c>
      <c r="I503" s="344">
        <v>70200</v>
      </c>
      <c r="J503" s="344">
        <v>74300</v>
      </c>
      <c r="K503" s="344">
        <v>73700</v>
      </c>
      <c r="L503" s="344">
        <v>2733.6065573770488</v>
      </c>
      <c r="M503" s="344">
        <v>2877.0491803278687</v>
      </c>
      <c r="N503" s="344">
        <v>3045.0819672131147</v>
      </c>
      <c r="O503" s="344">
        <v>3020.4918032786882</v>
      </c>
      <c r="P503" s="343" t="s">
        <v>39</v>
      </c>
      <c r="Q503" s="344">
        <v>5</v>
      </c>
      <c r="R503" s="344" t="s">
        <v>685</v>
      </c>
      <c r="S503" s="345">
        <v>0.19700000000000001</v>
      </c>
      <c r="T503" s="343" t="s">
        <v>2362</v>
      </c>
      <c r="U503" s="343">
        <v>12</v>
      </c>
      <c r="V503" s="342">
        <v>2.024</v>
      </c>
      <c r="W503" s="342">
        <v>1.002</v>
      </c>
      <c r="X503" s="342">
        <v>3.5000000000000003E-2</v>
      </c>
      <c r="Y503" s="342">
        <f t="shared" si="8"/>
        <v>2.0280480000000001</v>
      </c>
      <c r="Z503" s="342" t="s">
        <v>198</v>
      </c>
      <c r="AA503" s="342" t="s">
        <v>170</v>
      </c>
      <c r="AB503" s="342">
        <v>22.5</v>
      </c>
      <c r="AC503" s="342" t="s">
        <v>218</v>
      </c>
      <c r="AD503" s="10"/>
      <c r="AE503" s="346">
        <f>IFERROR(VLOOKUP(E503,ppoz!$A$2:$B$42,2,0),0)</f>
        <v>3500</v>
      </c>
      <c r="AJ503" s="72"/>
      <c r="AK503" s="72"/>
      <c r="AL503" s="72"/>
      <c r="AM503" s="72"/>
      <c r="AN503" s="72"/>
      <c r="AO503" s="72"/>
      <c r="AP503" s="73"/>
      <c r="AQ503" s="73"/>
      <c r="AR503" s="73"/>
      <c r="AS503" s="73"/>
      <c r="AT503" s="73"/>
      <c r="AU503" s="73"/>
      <c r="AV503" s="72"/>
      <c r="AW503" s="73"/>
      <c r="AX503" s="73"/>
      <c r="AY503" s="72"/>
      <c r="AZ503" s="72"/>
      <c r="BA503" s="72"/>
      <c r="BB503" s="74"/>
      <c r="BC503" s="74"/>
      <c r="BD503" s="74"/>
      <c r="BE503" s="74"/>
      <c r="BF503" s="74"/>
      <c r="BG503" s="74"/>
      <c r="BH503" s="74"/>
      <c r="BI503" s="74"/>
    </row>
    <row r="504" spans="1:61" x14ac:dyDescent="0.35">
      <c r="A504" s="342" t="s">
        <v>2867</v>
      </c>
      <c r="B504" s="343">
        <v>24.8</v>
      </c>
      <c r="C504" s="343">
        <v>62</v>
      </c>
      <c r="D504" s="343" t="s">
        <v>2361</v>
      </c>
      <c r="E504" s="343" t="s">
        <v>11</v>
      </c>
      <c r="F504" s="343" t="s">
        <v>181</v>
      </c>
      <c r="G504" s="343">
        <v>20</v>
      </c>
      <c r="H504" s="344">
        <v>67200</v>
      </c>
      <c r="I504" s="344">
        <v>70700</v>
      </c>
      <c r="J504" s="344">
        <v>74800</v>
      </c>
      <c r="K504" s="344">
        <v>74200</v>
      </c>
      <c r="L504" s="344">
        <v>2709.6774193548385</v>
      </c>
      <c r="M504" s="344">
        <v>2850.8064516129029</v>
      </c>
      <c r="N504" s="344">
        <v>3016.1290322580644</v>
      </c>
      <c r="O504" s="344">
        <v>2991.9354838709678</v>
      </c>
      <c r="P504" s="343" t="s">
        <v>39</v>
      </c>
      <c r="Q504" s="344">
        <v>5</v>
      </c>
      <c r="R504" s="344" t="s">
        <v>685</v>
      </c>
      <c r="S504" s="345">
        <v>0.19700000000000001</v>
      </c>
      <c r="T504" s="343" t="s">
        <v>2362</v>
      </c>
      <c r="U504" s="343">
        <v>12</v>
      </c>
      <c r="V504" s="342">
        <v>2.024</v>
      </c>
      <c r="W504" s="342">
        <v>1.002</v>
      </c>
      <c r="X504" s="342">
        <v>3.5000000000000003E-2</v>
      </c>
      <c r="Y504" s="342">
        <f t="shared" si="8"/>
        <v>2.0280480000000001</v>
      </c>
      <c r="Z504" s="342" t="s">
        <v>198</v>
      </c>
      <c r="AA504" s="342" t="s">
        <v>170</v>
      </c>
      <c r="AB504" s="342">
        <v>22.5</v>
      </c>
      <c r="AC504" s="342" t="s">
        <v>218</v>
      </c>
      <c r="AD504" s="10"/>
      <c r="AE504" s="346">
        <f>IFERROR(VLOOKUP(E504,ppoz!$A$2:$B$42,2,0),0)</f>
        <v>3500</v>
      </c>
      <c r="AJ504" s="72"/>
      <c r="AK504" s="72"/>
      <c r="AL504" s="72"/>
      <c r="AM504" s="72"/>
      <c r="AN504" s="72"/>
      <c r="AO504" s="72"/>
      <c r="AP504" s="73"/>
      <c r="AQ504" s="73"/>
      <c r="AR504" s="73"/>
      <c r="AS504" s="73"/>
      <c r="AT504" s="73"/>
      <c r="AU504" s="73"/>
      <c r="AV504" s="72"/>
      <c r="AW504" s="73"/>
      <c r="AX504" s="73"/>
      <c r="AY504" s="72"/>
      <c r="AZ504" s="72"/>
      <c r="BA504" s="72"/>
      <c r="BB504" s="74"/>
      <c r="BC504" s="74"/>
      <c r="BD504" s="74"/>
      <c r="BE504" s="74"/>
      <c r="BF504" s="74"/>
      <c r="BG504" s="74"/>
      <c r="BH504" s="74"/>
      <c r="BI504" s="74"/>
    </row>
    <row r="505" spans="1:61" x14ac:dyDescent="0.35">
      <c r="A505" s="342" t="s">
        <v>2868</v>
      </c>
      <c r="B505" s="343">
        <v>25.200000000000003</v>
      </c>
      <c r="C505" s="343">
        <v>63</v>
      </c>
      <c r="D505" s="343" t="s">
        <v>2361</v>
      </c>
      <c r="E505" s="343" t="s">
        <v>184</v>
      </c>
      <c r="F505" s="343" t="s">
        <v>181</v>
      </c>
      <c r="G505" s="343">
        <v>25</v>
      </c>
      <c r="H505" s="344">
        <v>68800</v>
      </c>
      <c r="I505" s="344">
        <v>72000</v>
      </c>
      <c r="J505" s="344">
        <v>75800</v>
      </c>
      <c r="K505" s="344">
        <v>75400</v>
      </c>
      <c r="L505" s="344">
        <v>2730.1587301587297</v>
      </c>
      <c r="M505" s="344">
        <v>2857.1428571428569</v>
      </c>
      <c r="N505" s="344">
        <v>3007.9365079365075</v>
      </c>
      <c r="O505" s="344">
        <v>2992.0634920634916</v>
      </c>
      <c r="P505" s="343" t="s">
        <v>39</v>
      </c>
      <c r="Q505" s="344">
        <v>5</v>
      </c>
      <c r="R505" s="344" t="s">
        <v>685</v>
      </c>
      <c r="S505" s="345">
        <v>0.19700000000000001</v>
      </c>
      <c r="T505" s="343" t="s">
        <v>2362</v>
      </c>
      <c r="U505" s="343">
        <v>12</v>
      </c>
      <c r="V505" s="342">
        <v>2.024</v>
      </c>
      <c r="W505" s="342">
        <v>1.002</v>
      </c>
      <c r="X505" s="342">
        <v>3.5000000000000003E-2</v>
      </c>
      <c r="Y505" s="342">
        <f t="shared" si="8"/>
        <v>2.0280480000000001</v>
      </c>
      <c r="Z505" s="342" t="s">
        <v>198</v>
      </c>
      <c r="AA505" s="342" t="s">
        <v>170</v>
      </c>
      <c r="AB505" s="342">
        <v>22.5</v>
      </c>
      <c r="AC505" s="342" t="s">
        <v>218</v>
      </c>
      <c r="AD505" s="10"/>
      <c r="AE505" s="346">
        <f>IFERROR(VLOOKUP(E505,ppoz!$A$2:$B$42,2,0),0)</f>
        <v>7000</v>
      </c>
      <c r="AJ505" s="72"/>
      <c r="AK505" s="72"/>
      <c r="AL505" s="72"/>
      <c r="AM505" s="72"/>
      <c r="AN505" s="72"/>
      <c r="AO505" s="72"/>
      <c r="AP505" s="73"/>
      <c r="AQ505" s="73"/>
      <c r="AR505" s="73"/>
      <c r="AS505" s="73"/>
      <c r="AT505" s="73"/>
      <c r="AU505" s="73"/>
      <c r="AV505" s="72"/>
      <c r="AW505" s="73"/>
      <c r="AX505" s="73"/>
      <c r="AY505" s="72"/>
      <c r="AZ505" s="72"/>
      <c r="BA505" s="72"/>
      <c r="BB505" s="74"/>
      <c r="BC505" s="74"/>
      <c r="BD505" s="74"/>
      <c r="BE505" s="74"/>
      <c r="BF505" s="74"/>
      <c r="BG505" s="74"/>
      <c r="BH505" s="74"/>
      <c r="BI505" s="74"/>
    </row>
    <row r="506" spans="1:61" x14ac:dyDescent="0.35">
      <c r="A506" s="342" t="s">
        <v>2869</v>
      </c>
      <c r="B506" s="343">
        <v>25.6</v>
      </c>
      <c r="C506" s="343">
        <v>64</v>
      </c>
      <c r="D506" s="343" t="s">
        <v>2361</v>
      </c>
      <c r="E506" s="343" t="s">
        <v>184</v>
      </c>
      <c r="F506" s="343" t="s">
        <v>181</v>
      </c>
      <c r="G506" s="343">
        <v>25</v>
      </c>
      <c r="H506" s="344">
        <v>69400</v>
      </c>
      <c r="I506" s="344">
        <v>72600</v>
      </c>
      <c r="J506" s="344">
        <v>76500</v>
      </c>
      <c r="K506" s="344">
        <v>76100</v>
      </c>
      <c r="L506" s="344">
        <v>2710.9375</v>
      </c>
      <c r="M506" s="344">
        <v>2835.9375</v>
      </c>
      <c r="N506" s="344">
        <v>2988.28125</v>
      </c>
      <c r="O506" s="344">
        <v>2972.65625</v>
      </c>
      <c r="P506" s="343" t="s">
        <v>39</v>
      </c>
      <c r="Q506" s="344">
        <v>5</v>
      </c>
      <c r="R506" s="344" t="s">
        <v>685</v>
      </c>
      <c r="S506" s="345">
        <v>0.19700000000000001</v>
      </c>
      <c r="T506" s="343" t="s">
        <v>2362</v>
      </c>
      <c r="U506" s="343">
        <v>12</v>
      </c>
      <c r="V506" s="342">
        <v>2.024</v>
      </c>
      <c r="W506" s="342">
        <v>1.002</v>
      </c>
      <c r="X506" s="342">
        <v>3.5000000000000003E-2</v>
      </c>
      <c r="Y506" s="342">
        <f t="shared" si="8"/>
        <v>2.0280480000000001</v>
      </c>
      <c r="Z506" s="342" t="s">
        <v>198</v>
      </c>
      <c r="AA506" s="342" t="s">
        <v>170</v>
      </c>
      <c r="AB506" s="342">
        <v>22.5</v>
      </c>
      <c r="AC506" s="342" t="s">
        <v>218</v>
      </c>
      <c r="AD506" s="10"/>
      <c r="AE506" s="346">
        <f>IFERROR(VLOOKUP(E506,ppoz!$A$2:$B$42,2,0),0)</f>
        <v>7000</v>
      </c>
      <c r="AJ506" s="72"/>
      <c r="AK506" s="72"/>
      <c r="AL506" s="72"/>
      <c r="AM506" s="72"/>
      <c r="AN506" s="72"/>
      <c r="AO506" s="72"/>
      <c r="AP506" s="73"/>
      <c r="AQ506" s="73"/>
      <c r="AR506" s="73"/>
      <c r="AS506" s="73"/>
      <c r="AT506" s="73"/>
      <c r="AU506" s="73"/>
      <c r="AV506" s="72"/>
      <c r="AW506" s="73"/>
      <c r="AX506" s="73"/>
      <c r="AY506" s="72"/>
      <c r="AZ506" s="72"/>
      <c r="BA506" s="72"/>
      <c r="BB506" s="74"/>
      <c r="BC506" s="74"/>
      <c r="BD506" s="74"/>
      <c r="BE506" s="74"/>
      <c r="BF506" s="74"/>
      <c r="BG506" s="74"/>
      <c r="BH506" s="74"/>
      <c r="BI506" s="74"/>
    </row>
    <row r="507" spans="1:61" x14ac:dyDescent="0.35">
      <c r="A507" s="342" t="s">
        <v>2870</v>
      </c>
      <c r="B507" s="343">
        <v>26</v>
      </c>
      <c r="C507" s="343">
        <v>65</v>
      </c>
      <c r="D507" s="343" t="s">
        <v>2361</v>
      </c>
      <c r="E507" s="343" t="s">
        <v>184</v>
      </c>
      <c r="F507" s="343" t="s">
        <v>181</v>
      </c>
      <c r="G507" s="343">
        <v>25</v>
      </c>
      <c r="H507" s="344">
        <v>69900</v>
      </c>
      <c r="I507" s="344">
        <v>73700</v>
      </c>
      <c r="J507" s="344">
        <v>77500</v>
      </c>
      <c r="K507" s="344">
        <v>77700</v>
      </c>
      <c r="L507" s="344">
        <v>2688.4615384615386</v>
      </c>
      <c r="M507" s="344">
        <v>2834.6153846153848</v>
      </c>
      <c r="N507" s="344">
        <v>2980.7692307692309</v>
      </c>
      <c r="O507" s="344">
        <v>2988.4615384615386</v>
      </c>
      <c r="P507" s="343" t="s">
        <v>39</v>
      </c>
      <c r="Q507" s="344">
        <v>5</v>
      </c>
      <c r="R507" s="344" t="s">
        <v>685</v>
      </c>
      <c r="S507" s="345">
        <v>0.19700000000000001</v>
      </c>
      <c r="T507" s="343" t="s">
        <v>2362</v>
      </c>
      <c r="U507" s="343">
        <v>12</v>
      </c>
      <c r="V507" s="342">
        <v>2.024</v>
      </c>
      <c r="W507" s="342">
        <v>1.002</v>
      </c>
      <c r="X507" s="342">
        <v>3.5000000000000003E-2</v>
      </c>
      <c r="Y507" s="342">
        <f t="shared" si="8"/>
        <v>2.0280480000000001</v>
      </c>
      <c r="Z507" s="342" t="s">
        <v>198</v>
      </c>
      <c r="AA507" s="342" t="s">
        <v>170</v>
      </c>
      <c r="AB507" s="342">
        <v>22.5</v>
      </c>
      <c r="AC507" s="342" t="s">
        <v>218</v>
      </c>
      <c r="AD507" s="10"/>
      <c r="AE507" s="346">
        <f>IFERROR(VLOOKUP(E507,ppoz!$A$2:$B$42,2,0),0)</f>
        <v>7000</v>
      </c>
      <c r="AJ507" s="72"/>
      <c r="AK507" s="72"/>
      <c r="AL507" s="72"/>
      <c r="AM507" s="72"/>
      <c r="AN507" s="72"/>
      <c r="AO507" s="72"/>
      <c r="AP507" s="73"/>
      <c r="AQ507" s="73"/>
      <c r="AR507" s="73"/>
      <c r="AS507" s="73"/>
      <c r="AT507" s="73"/>
      <c r="AU507" s="73"/>
      <c r="AV507" s="72"/>
      <c r="AW507" s="73"/>
      <c r="AX507" s="73"/>
      <c r="AY507" s="72"/>
      <c r="AZ507" s="72"/>
      <c r="BA507" s="72"/>
      <c r="BB507" s="74"/>
      <c r="BC507" s="74"/>
      <c r="BD507" s="74"/>
      <c r="BE507" s="74"/>
      <c r="BF507" s="74"/>
      <c r="BG507" s="74"/>
      <c r="BH507" s="74"/>
      <c r="BI507" s="74"/>
    </row>
    <row r="508" spans="1:61" x14ac:dyDescent="0.35">
      <c r="A508" s="342" t="s">
        <v>2871</v>
      </c>
      <c r="B508" s="343">
        <v>26.400000000000002</v>
      </c>
      <c r="C508" s="343">
        <v>66</v>
      </c>
      <c r="D508" s="343" t="s">
        <v>2361</v>
      </c>
      <c r="E508" s="343" t="s">
        <v>184</v>
      </c>
      <c r="F508" s="343" t="s">
        <v>181</v>
      </c>
      <c r="G508" s="343">
        <v>25</v>
      </c>
      <c r="H508" s="344">
        <v>70300</v>
      </c>
      <c r="I508" s="344">
        <v>74000</v>
      </c>
      <c r="J508" s="344">
        <v>77800</v>
      </c>
      <c r="K508" s="344">
        <v>78000</v>
      </c>
      <c r="L508" s="344">
        <v>2662.8787878787875</v>
      </c>
      <c r="M508" s="344">
        <v>2803.030303030303</v>
      </c>
      <c r="N508" s="344">
        <v>2946.9696969696965</v>
      </c>
      <c r="O508" s="344">
        <v>2954.5454545454545</v>
      </c>
      <c r="P508" s="343" t="s">
        <v>39</v>
      </c>
      <c r="Q508" s="344">
        <v>5</v>
      </c>
      <c r="R508" s="344" t="s">
        <v>685</v>
      </c>
      <c r="S508" s="345">
        <v>0.19700000000000001</v>
      </c>
      <c r="T508" s="343" t="s">
        <v>2362</v>
      </c>
      <c r="U508" s="343">
        <v>12</v>
      </c>
      <c r="V508" s="342">
        <v>2.024</v>
      </c>
      <c r="W508" s="342">
        <v>1.002</v>
      </c>
      <c r="X508" s="342">
        <v>3.5000000000000003E-2</v>
      </c>
      <c r="Y508" s="342">
        <f t="shared" si="8"/>
        <v>2.0280480000000001</v>
      </c>
      <c r="Z508" s="342" t="s">
        <v>198</v>
      </c>
      <c r="AA508" s="342" t="s">
        <v>170</v>
      </c>
      <c r="AB508" s="342">
        <v>22.5</v>
      </c>
      <c r="AC508" s="342" t="s">
        <v>218</v>
      </c>
      <c r="AD508" s="10"/>
      <c r="AE508" s="346">
        <f>IFERROR(VLOOKUP(E508,ppoz!$A$2:$B$42,2,0),0)</f>
        <v>7000</v>
      </c>
      <c r="AJ508" s="72"/>
      <c r="AK508" s="72"/>
      <c r="AL508" s="72"/>
      <c r="AM508" s="72"/>
      <c r="AN508" s="72"/>
      <c r="AO508" s="72"/>
      <c r="AP508" s="73"/>
      <c r="AQ508" s="73"/>
      <c r="AR508" s="73"/>
      <c r="AS508" s="73"/>
      <c r="AT508" s="73"/>
      <c r="AU508" s="73"/>
      <c r="AV508" s="72"/>
      <c r="AW508" s="73"/>
      <c r="AX508" s="73"/>
      <c r="AY508" s="72"/>
      <c r="AZ508" s="72"/>
      <c r="BA508" s="72"/>
      <c r="BB508" s="74"/>
      <c r="BC508" s="74"/>
      <c r="BD508" s="74"/>
      <c r="BE508" s="74"/>
      <c r="BF508" s="74"/>
      <c r="BG508" s="74"/>
      <c r="BH508" s="74"/>
      <c r="BI508" s="74"/>
    </row>
    <row r="509" spans="1:61" x14ac:dyDescent="0.35">
      <c r="A509" s="342" t="s">
        <v>2872</v>
      </c>
      <c r="B509" s="343">
        <v>26.8</v>
      </c>
      <c r="C509" s="343">
        <v>67</v>
      </c>
      <c r="D509" s="343" t="s">
        <v>2361</v>
      </c>
      <c r="E509" s="343" t="s">
        <v>184</v>
      </c>
      <c r="F509" s="343" t="s">
        <v>181</v>
      </c>
      <c r="G509" s="343">
        <v>25</v>
      </c>
      <c r="H509" s="344">
        <v>71200</v>
      </c>
      <c r="I509" s="344">
        <v>75600</v>
      </c>
      <c r="J509" s="344">
        <v>78300</v>
      </c>
      <c r="K509" s="344">
        <v>79600</v>
      </c>
      <c r="L509" s="344">
        <v>2656.7164179104475</v>
      </c>
      <c r="M509" s="344">
        <v>2820.8955223880598</v>
      </c>
      <c r="N509" s="344">
        <v>2921.6417910447763</v>
      </c>
      <c r="O509" s="344">
        <v>2970.1492537313434</v>
      </c>
      <c r="P509" s="343" t="s">
        <v>39</v>
      </c>
      <c r="Q509" s="344">
        <v>5</v>
      </c>
      <c r="R509" s="344" t="s">
        <v>685</v>
      </c>
      <c r="S509" s="345">
        <v>0.19700000000000001</v>
      </c>
      <c r="T509" s="343" t="s">
        <v>2362</v>
      </c>
      <c r="U509" s="343">
        <v>12</v>
      </c>
      <c r="V509" s="342">
        <v>2.024</v>
      </c>
      <c r="W509" s="342">
        <v>1.002</v>
      </c>
      <c r="X509" s="342">
        <v>3.5000000000000003E-2</v>
      </c>
      <c r="Y509" s="342">
        <f t="shared" si="8"/>
        <v>2.0280480000000001</v>
      </c>
      <c r="Z509" s="342" t="s">
        <v>198</v>
      </c>
      <c r="AA509" s="342" t="s">
        <v>170</v>
      </c>
      <c r="AB509" s="342">
        <v>22.5</v>
      </c>
      <c r="AC509" s="342" t="s">
        <v>218</v>
      </c>
      <c r="AD509" s="10"/>
      <c r="AE509" s="346">
        <f>IFERROR(VLOOKUP(E509,ppoz!$A$2:$B$42,2,0),0)</f>
        <v>7000</v>
      </c>
      <c r="AJ509" s="72"/>
      <c r="AK509" s="72"/>
      <c r="AL509" s="72"/>
      <c r="AM509" s="72"/>
      <c r="AN509" s="72"/>
      <c r="AO509" s="72"/>
      <c r="AP509" s="73"/>
      <c r="AQ509" s="73"/>
      <c r="AR509" s="73"/>
      <c r="AS509" s="73"/>
      <c r="AT509" s="73"/>
      <c r="AU509" s="73"/>
      <c r="AV509" s="72"/>
      <c r="AW509" s="73"/>
      <c r="AX509" s="73"/>
      <c r="AY509" s="72"/>
      <c r="AZ509" s="72"/>
      <c r="BA509" s="72"/>
      <c r="BB509" s="74"/>
      <c r="BC509" s="74"/>
      <c r="BD509" s="74"/>
      <c r="BE509" s="74"/>
      <c r="BF509" s="74"/>
      <c r="BG509" s="74"/>
      <c r="BH509" s="74"/>
      <c r="BI509" s="74"/>
    </row>
    <row r="510" spans="1:61" x14ac:dyDescent="0.35">
      <c r="A510" s="342" t="s">
        <v>2873</v>
      </c>
      <c r="B510" s="343">
        <v>27.200000000000003</v>
      </c>
      <c r="C510" s="343">
        <v>68</v>
      </c>
      <c r="D510" s="343" t="s">
        <v>2361</v>
      </c>
      <c r="E510" s="343" t="s">
        <v>12</v>
      </c>
      <c r="F510" s="343" t="s">
        <v>181</v>
      </c>
      <c r="G510" s="343">
        <v>27</v>
      </c>
      <c r="H510" s="344">
        <v>72300</v>
      </c>
      <c r="I510" s="344">
        <v>76800</v>
      </c>
      <c r="J510" s="344">
        <v>79500</v>
      </c>
      <c r="K510" s="344">
        <v>80800</v>
      </c>
      <c r="L510" s="344">
        <v>2658.0882352941176</v>
      </c>
      <c r="M510" s="344">
        <v>2823.5294117647054</v>
      </c>
      <c r="N510" s="344">
        <v>2922.7941176470586</v>
      </c>
      <c r="O510" s="344">
        <v>2970.5882352941171</v>
      </c>
      <c r="P510" s="343" t="s">
        <v>39</v>
      </c>
      <c r="Q510" s="344">
        <v>5</v>
      </c>
      <c r="R510" s="344" t="s">
        <v>685</v>
      </c>
      <c r="S510" s="345">
        <v>0.19700000000000001</v>
      </c>
      <c r="T510" s="343" t="s">
        <v>2362</v>
      </c>
      <c r="U510" s="343">
        <v>12</v>
      </c>
      <c r="V510" s="342">
        <v>2.024</v>
      </c>
      <c r="W510" s="342">
        <v>1.002</v>
      </c>
      <c r="X510" s="342">
        <v>3.5000000000000003E-2</v>
      </c>
      <c r="Y510" s="342">
        <f t="shared" si="8"/>
        <v>2.0280480000000001</v>
      </c>
      <c r="Z510" s="342" t="s">
        <v>198</v>
      </c>
      <c r="AA510" s="342" t="s">
        <v>170</v>
      </c>
      <c r="AB510" s="342">
        <v>22.5</v>
      </c>
      <c r="AC510" s="342" t="s">
        <v>218</v>
      </c>
      <c r="AD510" s="10"/>
      <c r="AE510" s="346">
        <f>IFERROR(VLOOKUP(E510,ppoz!$A$2:$B$42,2,0),0)</f>
        <v>7000</v>
      </c>
      <c r="AJ510" s="72"/>
      <c r="AK510" s="72"/>
      <c r="AL510" s="72"/>
      <c r="AM510" s="72"/>
      <c r="AN510" s="72"/>
      <c r="AO510" s="72"/>
      <c r="AP510" s="73"/>
      <c r="AQ510" s="73"/>
      <c r="AR510" s="73"/>
      <c r="AS510" s="73"/>
      <c r="AT510" s="73"/>
      <c r="AU510" s="73"/>
      <c r="AV510" s="72"/>
      <c r="AW510" s="73"/>
      <c r="AX510" s="73"/>
      <c r="AY510" s="72"/>
      <c r="AZ510" s="72"/>
      <c r="BA510" s="72"/>
      <c r="BB510" s="74"/>
      <c r="BC510" s="74"/>
      <c r="BD510" s="74"/>
      <c r="BE510" s="74"/>
      <c r="BF510" s="74"/>
      <c r="BG510" s="74"/>
      <c r="BH510" s="74"/>
      <c r="BI510" s="74"/>
    </row>
    <row r="511" spans="1:61" x14ac:dyDescent="0.35">
      <c r="A511" s="342" t="s">
        <v>2874</v>
      </c>
      <c r="B511" s="343">
        <v>27.6</v>
      </c>
      <c r="C511" s="343">
        <v>69</v>
      </c>
      <c r="D511" s="343" t="s">
        <v>2361</v>
      </c>
      <c r="E511" s="343" t="s">
        <v>12</v>
      </c>
      <c r="F511" s="343" t="s">
        <v>181</v>
      </c>
      <c r="G511" s="343">
        <v>27</v>
      </c>
      <c r="H511" s="344">
        <v>72900</v>
      </c>
      <c r="I511" s="344">
        <v>77300</v>
      </c>
      <c r="J511" s="344">
        <v>80300</v>
      </c>
      <c r="K511" s="344">
        <v>81300</v>
      </c>
      <c r="L511" s="344">
        <v>2641.304347826087</v>
      </c>
      <c r="M511" s="344">
        <v>2800.7246376811595</v>
      </c>
      <c r="N511" s="344">
        <v>2909.4202898550725</v>
      </c>
      <c r="O511" s="344">
        <v>2945.6521739130435</v>
      </c>
      <c r="P511" s="343" t="s">
        <v>39</v>
      </c>
      <c r="Q511" s="344">
        <v>5</v>
      </c>
      <c r="R511" s="344" t="s">
        <v>685</v>
      </c>
      <c r="S511" s="345">
        <v>0.19700000000000001</v>
      </c>
      <c r="T511" s="343" t="s">
        <v>2362</v>
      </c>
      <c r="U511" s="343">
        <v>12</v>
      </c>
      <c r="V511" s="342">
        <v>2.024</v>
      </c>
      <c r="W511" s="342">
        <v>1.002</v>
      </c>
      <c r="X511" s="342">
        <v>3.5000000000000003E-2</v>
      </c>
      <c r="Y511" s="342">
        <f t="shared" si="8"/>
        <v>2.0280480000000001</v>
      </c>
      <c r="Z511" s="342" t="s">
        <v>198</v>
      </c>
      <c r="AA511" s="342" t="s">
        <v>170</v>
      </c>
      <c r="AB511" s="342">
        <v>22.5</v>
      </c>
      <c r="AC511" s="342" t="s">
        <v>218</v>
      </c>
      <c r="AD511" s="10"/>
      <c r="AE511" s="346">
        <f>IFERROR(VLOOKUP(E511,ppoz!$A$2:$B$42,2,0),0)</f>
        <v>7000</v>
      </c>
      <c r="AJ511" s="72"/>
      <c r="AK511" s="72"/>
      <c r="AL511" s="72"/>
      <c r="AM511" s="72"/>
      <c r="AN511" s="72"/>
      <c r="AO511" s="72"/>
      <c r="AP511" s="73"/>
      <c r="AQ511" s="73"/>
      <c r="AR511" s="73"/>
      <c r="AS511" s="73"/>
      <c r="AT511" s="73"/>
      <c r="AU511" s="73"/>
      <c r="AV511" s="72"/>
      <c r="AW511" s="73"/>
      <c r="AX511" s="73"/>
      <c r="AY511" s="72"/>
      <c r="AZ511" s="72"/>
      <c r="BA511" s="72"/>
      <c r="BB511" s="74"/>
      <c r="BC511" s="74"/>
      <c r="BD511" s="74"/>
      <c r="BE511" s="74"/>
      <c r="BF511" s="74"/>
      <c r="BG511" s="74"/>
      <c r="BH511" s="74"/>
      <c r="BI511" s="74"/>
    </row>
    <row r="512" spans="1:61" x14ac:dyDescent="0.35">
      <c r="A512" s="342" t="s">
        <v>2875</v>
      </c>
      <c r="B512" s="343">
        <v>28</v>
      </c>
      <c r="C512" s="343">
        <v>70</v>
      </c>
      <c r="D512" s="343" t="s">
        <v>2361</v>
      </c>
      <c r="E512" s="343" t="s">
        <v>12</v>
      </c>
      <c r="F512" s="343" t="s">
        <v>181</v>
      </c>
      <c r="G512" s="343">
        <v>27</v>
      </c>
      <c r="H512" s="344">
        <v>73400</v>
      </c>
      <c r="I512" s="344">
        <v>77800</v>
      </c>
      <c r="J512" s="344">
        <v>80800</v>
      </c>
      <c r="K512" s="344">
        <v>81800</v>
      </c>
      <c r="L512" s="344">
        <v>2621.4285714285716</v>
      </c>
      <c r="M512" s="344">
        <v>2778.5714285714284</v>
      </c>
      <c r="N512" s="344">
        <v>2885.7142857142858</v>
      </c>
      <c r="O512" s="344">
        <v>2921.4285714285716</v>
      </c>
      <c r="P512" s="343" t="s">
        <v>39</v>
      </c>
      <c r="Q512" s="344">
        <v>5</v>
      </c>
      <c r="R512" s="344" t="s">
        <v>685</v>
      </c>
      <c r="S512" s="345">
        <v>0.19700000000000001</v>
      </c>
      <c r="T512" s="343" t="s">
        <v>2362</v>
      </c>
      <c r="U512" s="343">
        <v>12</v>
      </c>
      <c r="V512" s="342">
        <v>2.024</v>
      </c>
      <c r="W512" s="342">
        <v>1.002</v>
      </c>
      <c r="X512" s="342">
        <v>3.5000000000000003E-2</v>
      </c>
      <c r="Y512" s="342">
        <f t="shared" si="8"/>
        <v>2.0280480000000001</v>
      </c>
      <c r="Z512" s="342" t="s">
        <v>198</v>
      </c>
      <c r="AA512" s="342" t="s">
        <v>170</v>
      </c>
      <c r="AB512" s="342">
        <v>22.5</v>
      </c>
      <c r="AC512" s="342" t="s">
        <v>218</v>
      </c>
      <c r="AD512" s="10"/>
      <c r="AE512" s="346">
        <f>IFERROR(VLOOKUP(E512,ppoz!$A$2:$B$42,2,0),0)</f>
        <v>7000</v>
      </c>
      <c r="AJ512" s="72"/>
      <c r="AK512" s="72"/>
      <c r="AL512" s="72"/>
      <c r="AM512" s="72"/>
      <c r="AN512" s="72"/>
      <c r="AO512" s="72"/>
      <c r="AP512" s="73"/>
      <c r="AQ512" s="73"/>
      <c r="AR512" s="73"/>
      <c r="AS512" s="73"/>
      <c r="AT512" s="73"/>
      <c r="AU512" s="73"/>
      <c r="AV512" s="72"/>
      <c r="AW512" s="73"/>
      <c r="AX512" s="73"/>
      <c r="AY512" s="72"/>
      <c r="AZ512" s="72"/>
      <c r="BA512" s="72"/>
      <c r="BB512" s="74"/>
      <c r="BC512" s="74"/>
      <c r="BD512" s="74"/>
      <c r="BE512" s="74"/>
      <c r="BF512" s="74"/>
      <c r="BG512" s="74"/>
      <c r="BH512" s="74"/>
      <c r="BI512" s="74"/>
    </row>
    <row r="513" spans="1:61" x14ac:dyDescent="0.35">
      <c r="A513" s="342" t="s">
        <v>2876</v>
      </c>
      <c r="B513" s="343">
        <v>28.400000000000002</v>
      </c>
      <c r="C513" s="343">
        <v>71</v>
      </c>
      <c r="D513" s="343" t="s">
        <v>2361</v>
      </c>
      <c r="E513" s="343" t="s">
        <v>12</v>
      </c>
      <c r="F513" s="343" t="s">
        <v>181</v>
      </c>
      <c r="G513" s="343">
        <v>27</v>
      </c>
      <c r="H513" s="344">
        <v>74800</v>
      </c>
      <c r="I513" s="344">
        <v>78800</v>
      </c>
      <c r="J513" s="344">
        <v>81800</v>
      </c>
      <c r="K513" s="344">
        <v>82800</v>
      </c>
      <c r="L513" s="344">
        <v>2633.8028169014083</v>
      </c>
      <c r="M513" s="344">
        <v>2774.6478873239435</v>
      </c>
      <c r="N513" s="344">
        <v>2880.2816901408451</v>
      </c>
      <c r="O513" s="344">
        <v>2915.4929577464786</v>
      </c>
      <c r="P513" s="343" t="s">
        <v>39</v>
      </c>
      <c r="Q513" s="344">
        <v>5</v>
      </c>
      <c r="R513" s="344" t="s">
        <v>685</v>
      </c>
      <c r="S513" s="345">
        <v>0.19700000000000001</v>
      </c>
      <c r="T513" s="343" t="s">
        <v>2362</v>
      </c>
      <c r="U513" s="343">
        <v>12</v>
      </c>
      <c r="V513" s="342">
        <v>2.024</v>
      </c>
      <c r="W513" s="342">
        <v>1.002</v>
      </c>
      <c r="X513" s="342">
        <v>3.5000000000000003E-2</v>
      </c>
      <c r="Y513" s="342">
        <f t="shared" si="8"/>
        <v>2.0280480000000001</v>
      </c>
      <c r="Z513" s="342" t="s">
        <v>198</v>
      </c>
      <c r="AA513" s="342" t="s">
        <v>170</v>
      </c>
      <c r="AB513" s="342">
        <v>22.5</v>
      </c>
      <c r="AC513" s="342" t="s">
        <v>218</v>
      </c>
      <c r="AD513" s="10"/>
      <c r="AE513" s="346">
        <f>IFERROR(VLOOKUP(E513,ppoz!$A$2:$B$42,2,0),0)</f>
        <v>7000</v>
      </c>
      <c r="AJ513" s="72"/>
      <c r="AK513" s="72"/>
      <c r="AL513" s="72"/>
      <c r="AM513" s="72"/>
      <c r="AN513" s="72"/>
      <c r="AO513" s="72"/>
      <c r="AP513" s="73"/>
      <c r="AQ513" s="73"/>
      <c r="AR513" s="73"/>
      <c r="AS513" s="73"/>
      <c r="AT513" s="73"/>
      <c r="AU513" s="73"/>
      <c r="AV513" s="72"/>
      <c r="AW513" s="73"/>
      <c r="AX513" s="73"/>
      <c r="AY513" s="72"/>
      <c r="AZ513" s="72"/>
      <c r="BA513" s="72"/>
      <c r="BB513" s="74"/>
      <c r="BC513" s="74"/>
      <c r="BD513" s="74"/>
      <c r="BE513" s="74"/>
      <c r="BF513" s="74"/>
      <c r="BG513" s="74"/>
      <c r="BH513" s="74"/>
      <c r="BI513" s="74"/>
    </row>
    <row r="514" spans="1:61" x14ac:dyDescent="0.35">
      <c r="A514" s="342" t="s">
        <v>2877</v>
      </c>
      <c r="B514" s="343">
        <v>28.8</v>
      </c>
      <c r="C514" s="343">
        <v>72</v>
      </c>
      <c r="D514" s="343" t="s">
        <v>2361</v>
      </c>
      <c r="E514" s="343" t="s">
        <v>12</v>
      </c>
      <c r="F514" s="343" t="s">
        <v>181</v>
      </c>
      <c r="G514" s="343">
        <v>27</v>
      </c>
      <c r="H514" s="344">
        <v>75300</v>
      </c>
      <c r="I514" s="344">
        <v>79300</v>
      </c>
      <c r="J514" s="344">
        <v>82000</v>
      </c>
      <c r="K514" s="344">
        <v>83300</v>
      </c>
      <c r="L514" s="344">
        <v>2614.5833333333335</v>
      </c>
      <c r="M514" s="344">
        <v>2753.4722222222222</v>
      </c>
      <c r="N514" s="344">
        <v>2847.2222222222222</v>
      </c>
      <c r="O514" s="344">
        <v>2892.3611111111109</v>
      </c>
      <c r="P514" s="343" t="s">
        <v>39</v>
      </c>
      <c r="Q514" s="344">
        <v>5</v>
      </c>
      <c r="R514" s="344" t="s">
        <v>685</v>
      </c>
      <c r="S514" s="345">
        <v>0.19700000000000001</v>
      </c>
      <c r="T514" s="343" t="s">
        <v>2362</v>
      </c>
      <c r="U514" s="343">
        <v>12</v>
      </c>
      <c r="V514" s="342">
        <v>2.024</v>
      </c>
      <c r="W514" s="342">
        <v>1.002</v>
      </c>
      <c r="X514" s="342">
        <v>3.5000000000000003E-2</v>
      </c>
      <c r="Y514" s="342">
        <f t="shared" si="8"/>
        <v>2.0280480000000001</v>
      </c>
      <c r="Z514" s="342" t="s">
        <v>198</v>
      </c>
      <c r="AA514" s="342" t="s">
        <v>170</v>
      </c>
      <c r="AB514" s="342">
        <v>22.5</v>
      </c>
      <c r="AC514" s="342" t="s">
        <v>218</v>
      </c>
      <c r="AD514" s="10"/>
      <c r="AE514" s="346">
        <f>IFERROR(VLOOKUP(E514,ppoz!$A$2:$B$42,2,0),0)</f>
        <v>7000</v>
      </c>
      <c r="AJ514" s="72"/>
      <c r="AK514" s="72"/>
      <c r="AL514" s="72"/>
      <c r="AM514" s="72"/>
      <c r="AN514" s="72"/>
      <c r="AO514" s="72"/>
      <c r="AP514" s="73"/>
      <c r="AQ514" s="73"/>
      <c r="AR514" s="73"/>
      <c r="AS514" s="73"/>
      <c r="AT514" s="73"/>
      <c r="AU514" s="73"/>
      <c r="AV514" s="72"/>
      <c r="AW514" s="73"/>
      <c r="AX514" s="73"/>
      <c r="AY514" s="72"/>
      <c r="AZ514" s="72"/>
      <c r="BA514" s="72"/>
      <c r="BB514" s="74"/>
      <c r="BC514" s="74"/>
      <c r="BD514" s="74"/>
      <c r="BE514" s="74"/>
      <c r="BF514" s="74"/>
      <c r="BG514" s="74"/>
      <c r="BH514" s="74"/>
      <c r="BI514" s="74"/>
    </row>
    <row r="515" spans="1:61" x14ac:dyDescent="0.35">
      <c r="A515" s="342" t="s">
        <v>2878</v>
      </c>
      <c r="B515" s="343">
        <v>29.200000000000003</v>
      </c>
      <c r="C515" s="343">
        <v>73</v>
      </c>
      <c r="D515" s="343" t="s">
        <v>2361</v>
      </c>
      <c r="E515" s="343" t="s">
        <v>12</v>
      </c>
      <c r="F515" s="343" t="s">
        <v>181</v>
      </c>
      <c r="G515" s="343">
        <v>27</v>
      </c>
      <c r="H515" s="344">
        <v>76300</v>
      </c>
      <c r="I515" s="344">
        <v>80700</v>
      </c>
      <c r="J515" s="344">
        <v>84800</v>
      </c>
      <c r="K515" s="344">
        <v>84700</v>
      </c>
      <c r="L515" s="344">
        <v>2613.0136986301368</v>
      </c>
      <c r="M515" s="344">
        <v>2763.6986301369861</v>
      </c>
      <c r="N515" s="344">
        <v>2904.1095890410957</v>
      </c>
      <c r="O515" s="344">
        <v>2900.6849315068489</v>
      </c>
      <c r="P515" s="343" t="s">
        <v>39</v>
      </c>
      <c r="Q515" s="344">
        <v>5</v>
      </c>
      <c r="R515" s="344" t="s">
        <v>685</v>
      </c>
      <c r="S515" s="345">
        <v>0.19700000000000001</v>
      </c>
      <c r="T515" s="343" t="s">
        <v>2362</v>
      </c>
      <c r="U515" s="343">
        <v>12</v>
      </c>
      <c r="V515" s="342">
        <v>2.024</v>
      </c>
      <c r="W515" s="342">
        <v>1.002</v>
      </c>
      <c r="X515" s="342">
        <v>3.5000000000000003E-2</v>
      </c>
      <c r="Y515" s="342">
        <f t="shared" si="8"/>
        <v>2.0280480000000001</v>
      </c>
      <c r="Z515" s="342" t="s">
        <v>198</v>
      </c>
      <c r="AA515" s="342" t="s">
        <v>170</v>
      </c>
      <c r="AB515" s="342">
        <v>22.5</v>
      </c>
      <c r="AC515" s="342" t="s">
        <v>218</v>
      </c>
      <c r="AD515" s="10"/>
      <c r="AE515" s="346">
        <f>IFERROR(VLOOKUP(E515,ppoz!$A$2:$B$42,2,0),0)</f>
        <v>7000</v>
      </c>
      <c r="AJ515" s="72"/>
      <c r="AK515" s="72"/>
      <c r="AL515" s="72"/>
      <c r="AM515" s="72"/>
      <c r="AN515" s="72"/>
      <c r="AO515" s="72"/>
      <c r="AP515" s="73"/>
      <c r="AQ515" s="73"/>
      <c r="AR515" s="73"/>
      <c r="AS515" s="73"/>
      <c r="AT515" s="73"/>
      <c r="AU515" s="73"/>
      <c r="AV515" s="72"/>
      <c r="AW515" s="73"/>
      <c r="AX515" s="73"/>
      <c r="AY515" s="72"/>
      <c r="AZ515" s="72"/>
      <c r="BA515" s="72"/>
      <c r="BB515" s="74"/>
      <c r="BC515" s="74"/>
      <c r="BD515" s="74"/>
      <c r="BE515" s="74"/>
      <c r="BF515" s="74"/>
      <c r="BG515" s="74"/>
      <c r="BH515" s="74"/>
      <c r="BI515" s="74"/>
    </row>
    <row r="516" spans="1:61" x14ac:dyDescent="0.35">
      <c r="A516" s="342" t="s">
        <v>2879</v>
      </c>
      <c r="B516" s="343">
        <v>29.6</v>
      </c>
      <c r="C516" s="343">
        <v>74</v>
      </c>
      <c r="D516" s="343" t="s">
        <v>2361</v>
      </c>
      <c r="E516" s="343" t="s">
        <v>12</v>
      </c>
      <c r="F516" s="343" t="s">
        <v>181</v>
      </c>
      <c r="G516" s="343">
        <v>27</v>
      </c>
      <c r="H516" s="344">
        <v>77300</v>
      </c>
      <c r="I516" s="344">
        <v>81700</v>
      </c>
      <c r="J516" s="344">
        <v>85700</v>
      </c>
      <c r="K516" s="344">
        <v>85700</v>
      </c>
      <c r="L516" s="344">
        <v>2611.4864864864862</v>
      </c>
      <c r="M516" s="344">
        <v>2760.135135135135</v>
      </c>
      <c r="N516" s="344">
        <v>2895.27027027027</v>
      </c>
      <c r="O516" s="344">
        <v>2895.27027027027</v>
      </c>
      <c r="P516" s="343" t="s">
        <v>39</v>
      </c>
      <c r="Q516" s="344">
        <v>5</v>
      </c>
      <c r="R516" s="344" t="s">
        <v>685</v>
      </c>
      <c r="S516" s="345">
        <v>0.19700000000000001</v>
      </c>
      <c r="T516" s="343" t="s">
        <v>2362</v>
      </c>
      <c r="U516" s="343">
        <v>12</v>
      </c>
      <c r="V516" s="342">
        <v>2.024</v>
      </c>
      <c r="W516" s="342">
        <v>1.002</v>
      </c>
      <c r="X516" s="342">
        <v>3.5000000000000003E-2</v>
      </c>
      <c r="Y516" s="342">
        <f t="shared" si="8"/>
        <v>2.0280480000000001</v>
      </c>
      <c r="Z516" s="342" t="s">
        <v>198</v>
      </c>
      <c r="AA516" s="342" t="s">
        <v>170</v>
      </c>
      <c r="AB516" s="342">
        <v>22.5</v>
      </c>
      <c r="AC516" s="342" t="s">
        <v>218</v>
      </c>
      <c r="AD516" s="10"/>
      <c r="AE516" s="346">
        <f>IFERROR(VLOOKUP(E516,ppoz!$A$2:$B$42,2,0),0)</f>
        <v>7000</v>
      </c>
      <c r="AJ516" s="72"/>
      <c r="AK516" s="72"/>
      <c r="AL516" s="72"/>
      <c r="AM516" s="72"/>
      <c r="AN516" s="72"/>
      <c r="AO516" s="72"/>
      <c r="AP516" s="73"/>
      <c r="AQ516" s="73"/>
      <c r="AR516" s="73"/>
      <c r="AS516" s="73"/>
      <c r="AT516" s="73"/>
      <c r="AU516" s="73"/>
      <c r="AV516" s="72"/>
      <c r="AW516" s="73"/>
      <c r="AX516" s="73"/>
      <c r="AY516" s="72"/>
      <c r="AZ516" s="72"/>
      <c r="BA516" s="72"/>
      <c r="BB516" s="74"/>
      <c r="BC516" s="74"/>
      <c r="BD516" s="74"/>
      <c r="BE516" s="74"/>
      <c r="BF516" s="74"/>
      <c r="BG516" s="74"/>
      <c r="BH516" s="74"/>
      <c r="BI516" s="74"/>
    </row>
    <row r="517" spans="1:61" x14ac:dyDescent="0.35">
      <c r="A517" s="342" t="s">
        <v>2880</v>
      </c>
      <c r="B517" s="343">
        <v>30</v>
      </c>
      <c r="C517" s="343">
        <v>75</v>
      </c>
      <c r="D517" s="343" t="s">
        <v>2361</v>
      </c>
      <c r="E517" s="343" t="s">
        <v>12</v>
      </c>
      <c r="F517" s="343" t="s">
        <v>181</v>
      </c>
      <c r="G517" s="343">
        <v>27</v>
      </c>
      <c r="H517" s="344">
        <v>78100</v>
      </c>
      <c r="I517" s="344">
        <v>83100</v>
      </c>
      <c r="J517" s="344">
        <v>86300</v>
      </c>
      <c r="K517" s="344">
        <v>87700</v>
      </c>
      <c r="L517" s="344">
        <v>2603.3333333333335</v>
      </c>
      <c r="M517" s="344">
        <v>2770</v>
      </c>
      <c r="N517" s="344">
        <v>2876.6666666666665</v>
      </c>
      <c r="O517" s="344">
        <v>2923.3333333333335</v>
      </c>
      <c r="P517" s="343" t="s">
        <v>39</v>
      </c>
      <c r="Q517" s="344">
        <v>5</v>
      </c>
      <c r="R517" s="344" t="s">
        <v>685</v>
      </c>
      <c r="S517" s="345">
        <v>0.19700000000000001</v>
      </c>
      <c r="T517" s="343" t="s">
        <v>2362</v>
      </c>
      <c r="U517" s="343">
        <v>12</v>
      </c>
      <c r="V517" s="342">
        <v>2.024</v>
      </c>
      <c r="W517" s="342">
        <v>1.002</v>
      </c>
      <c r="X517" s="342">
        <v>3.5000000000000003E-2</v>
      </c>
      <c r="Y517" s="342">
        <f t="shared" si="8"/>
        <v>2.0280480000000001</v>
      </c>
      <c r="Z517" s="342" t="s">
        <v>198</v>
      </c>
      <c r="AA517" s="342" t="s">
        <v>170</v>
      </c>
      <c r="AB517" s="342">
        <v>22.5</v>
      </c>
      <c r="AC517" s="342" t="s">
        <v>218</v>
      </c>
      <c r="AD517" s="10"/>
      <c r="AE517" s="346">
        <f>IFERROR(VLOOKUP(E517,ppoz!$A$2:$B$42,2,0),0)</f>
        <v>7000</v>
      </c>
      <c r="AJ517" s="72"/>
      <c r="AK517" s="72"/>
      <c r="AL517" s="72"/>
      <c r="AM517" s="72"/>
      <c r="AN517" s="72"/>
      <c r="AO517" s="72"/>
      <c r="AP517" s="73"/>
      <c r="AQ517" s="73"/>
      <c r="AR517" s="73"/>
      <c r="AS517" s="73"/>
      <c r="AT517" s="73"/>
      <c r="AU517" s="73"/>
      <c r="AV517" s="72"/>
      <c r="AW517" s="73"/>
      <c r="AX517" s="73"/>
      <c r="AY517" s="72"/>
      <c r="AZ517" s="72"/>
      <c r="BA517" s="72"/>
      <c r="BB517" s="74"/>
      <c r="BC517" s="74"/>
      <c r="BD517" s="74"/>
      <c r="BE517" s="74"/>
      <c r="BF517" s="74"/>
      <c r="BG517" s="74"/>
      <c r="BH517" s="74"/>
      <c r="BI517" s="74"/>
    </row>
    <row r="518" spans="1:61" x14ac:dyDescent="0.35">
      <c r="A518" s="342" t="s">
        <v>2881</v>
      </c>
      <c r="B518" s="343">
        <v>30.400000000000002</v>
      </c>
      <c r="C518" s="343">
        <v>76</v>
      </c>
      <c r="D518" s="343" t="s">
        <v>2361</v>
      </c>
      <c r="E518" s="343" t="s">
        <v>12</v>
      </c>
      <c r="F518" s="343" t="s">
        <v>181</v>
      </c>
      <c r="G518" s="343">
        <v>27</v>
      </c>
      <c r="H518" s="344">
        <v>80800</v>
      </c>
      <c r="I518" s="344">
        <v>85700</v>
      </c>
      <c r="J518" s="344">
        <v>89900</v>
      </c>
      <c r="K518" s="344">
        <v>90300</v>
      </c>
      <c r="L518" s="344">
        <v>2657.894736842105</v>
      </c>
      <c r="M518" s="344">
        <v>2819.0789473684208</v>
      </c>
      <c r="N518" s="344">
        <v>2957.2368421052629</v>
      </c>
      <c r="O518" s="344">
        <v>2970.394736842105</v>
      </c>
      <c r="P518" s="343" t="s">
        <v>39</v>
      </c>
      <c r="Q518" s="344">
        <v>5</v>
      </c>
      <c r="R518" s="344" t="s">
        <v>685</v>
      </c>
      <c r="S518" s="345">
        <v>0.19700000000000001</v>
      </c>
      <c r="T518" s="343" t="s">
        <v>2362</v>
      </c>
      <c r="U518" s="343">
        <v>12</v>
      </c>
      <c r="V518" s="342">
        <v>2.024</v>
      </c>
      <c r="W518" s="342">
        <v>1.002</v>
      </c>
      <c r="X518" s="342">
        <v>3.5000000000000003E-2</v>
      </c>
      <c r="Y518" s="342">
        <f t="shared" si="8"/>
        <v>2.0280480000000001</v>
      </c>
      <c r="Z518" s="342" t="s">
        <v>198</v>
      </c>
      <c r="AA518" s="342" t="s">
        <v>170</v>
      </c>
      <c r="AB518" s="342">
        <v>22.5</v>
      </c>
      <c r="AC518" s="342" t="s">
        <v>218</v>
      </c>
      <c r="AD518" s="10"/>
      <c r="AE518" s="346">
        <f>IFERROR(VLOOKUP(E518,ppoz!$A$2:$B$42,2,0),0)</f>
        <v>7000</v>
      </c>
      <c r="AJ518" s="72"/>
      <c r="AK518" s="72"/>
      <c r="AL518" s="72"/>
      <c r="AM518" s="72"/>
      <c r="AN518" s="72"/>
      <c r="AO518" s="72"/>
      <c r="AP518" s="73"/>
      <c r="AQ518" s="73"/>
      <c r="AR518" s="73"/>
      <c r="AS518" s="73"/>
      <c r="AT518" s="73"/>
      <c r="AU518" s="73"/>
      <c r="AV518" s="72"/>
      <c r="AW518" s="73"/>
      <c r="AX518" s="73"/>
      <c r="AY518" s="72"/>
      <c r="AZ518" s="72"/>
      <c r="BA518" s="72"/>
      <c r="BB518" s="74"/>
      <c r="BC518" s="74"/>
      <c r="BD518" s="74"/>
      <c r="BE518" s="74"/>
      <c r="BF518" s="74"/>
      <c r="BG518" s="74"/>
      <c r="BH518" s="74"/>
      <c r="BI518" s="74"/>
    </row>
    <row r="519" spans="1:61" x14ac:dyDescent="0.35">
      <c r="A519" s="342" t="s">
        <v>2882</v>
      </c>
      <c r="B519" s="343">
        <v>30.8</v>
      </c>
      <c r="C519" s="343">
        <v>77</v>
      </c>
      <c r="D519" s="343" t="s">
        <v>2361</v>
      </c>
      <c r="E519" s="343" t="s">
        <v>12</v>
      </c>
      <c r="F519" s="343" t="s">
        <v>181</v>
      </c>
      <c r="G519" s="343">
        <v>27</v>
      </c>
      <c r="H519" s="344">
        <v>81200</v>
      </c>
      <c r="I519" s="344">
        <v>86200</v>
      </c>
      <c r="J519" s="344">
        <v>90500</v>
      </c>
      <c r="K519" s="344">
        <v>90800</v>
      </c>
      <c r="L519" s="344">
        <v>2636.3636363636365</v>
      </c>
      <c r="M519" s="344">
        <v>2798.7012987012986</v>
      </c>
      <c r="N519" s="344">
        <v>2938.3116883116882</v>
      </c>
      <c r="O519" s="344">
        <v>2948.0519480519479</v>
      </c>
      <c r="P519" s="343" t="s">
        <v>39</v>
      </c>
      <c r="Q519" s="344">
        <v>5</v>
      </c>
      <c r="R519" s="344" t="s">
        <v>685</v>
      </c>
      <c r="S519" s="345">
        <v>0.19700000000000001</v>
      </c>
      <c r="T519" s="343" t="s">
        <v>2362</v>
      </c>
      <c r="U519" s="343">
        <v>12</v>
      </c>
      <c r="V519" s="342">
        <v>2.024</v>
      </c>
      <c r="W519" s="342">
        <v>1.002</v>
      </c>
      <c r="X519" s="342">
        <v>3.5000000000000003E-2</v>
      </c>
      <c r="Y519" s="342">
        <f t="shared" si="8"/>
        <v>2.0280480000000001</v>
      </c>
      <c r="Z519" s="342" t="s">
        <v>198</v>
      </c>
      <c r="AA519" s="342" t="s">
        <v>170</v>
      </c>
      <c r="AB519" s="342">
        <v>22.5</v>
      </c>
      <c r="AC519" s="342" t="s">
        <v>218</v>
      </c>
      <c r="AD519" s="10"/>
      <c r="AE519" s="346">
        <f>IFERROR(VLOOKUP(E519,ppoz!$A$2:$B$42,2,0),0)</f>
        <v>7000</v>
      </c>
      <c r="AJ519" s="72"/>
      <c r="AK519" s="72"/>
      <c r="AL519" s="72"/>
      <c r="AM519" s="72"/>
      <c r="AN519" s="72"/>
      <c r="AO519" s="72"/>
      <c r="AP519" s="73"/>
      <c r="AQ519" s="73"/>
      <c r="AR519" s="73"/>
      <c r="AS519" s="73"/>
      <c r="AT519" s="73"/>
      <c r="AU519" s="73"/>
      <c r="AV519" s="72"/>
      <c r="AW519" s="73"/>
      <c r="AX519" s="73"/>
      <c r="AY519" s="72"/>
      <c r="AZ519" s="72"/>
      <c r="BA519" s="72"/>
      <c r="BB519" s="74"/>
      <c r="BC519" s="74"/>
      <c r="BD519" s="74"/>
      <c r="BE519" s="74"/>
      <c r="BF519" s="74"/>
      <c r="BG519" s="74"/>
      <c r="BH519" s="74"/>
      <c r="BI519" s="74"/>
    </row>
    <row r="520" spans="1:61" x14ac:dyDescent="0.35">
      <c r="A520" s="342" t="s">
        <v>2883</v>
      </c>
      <c r="B520" s="343">
        <v>31.200000000000003</v>
      </c>
      <c r="C520" s="343">
        <v>78</v>
      </c>
      <c r="D520" s="343" t="s">
        <v>2361</v>
      </c>
      <c r="E520" s="343" t="s">
        <v>12</v>
      </c>
      <c r="F520" s="343" t="s">
        <v>181</v>
      </c>
      <c r="G520" s="343">
        <v>27</v>
      </c>
      <c r="H520" s="344">
        <v>82200</v>
      </c>
      <c r="I520" s="344">
        <v>87200</v>
      </c>
      <c r="J520" s="344">
        <v>91400</v>
      </c>
      <c r="K520" s="344">
        <v>91800</v>
      </c>
      <c r="L520" s="344">
        <v>2634.6153846153843</v>
      </c>
      <c r="M520" s="344">
        <v>2794.8717948717945</v>
      </c>
      <c r="N520" s="344">
        <v>2929.4871794871792</v>
      </c>
      <c r="O520" s="344">
        <v>2942.3076923076919</v>
      </c>
      <c r="P520" s="343" t="s">
        <v>39</v>
      </c>
      <c r="Q520" s="344">
        <v>5</v>
      </c>
      <c r="R520" s="344" t="s">
        <v>685</v>
      </c>
      <c r="S520" s="345">
        <v>0.19700000000000001</v>
      </c>
      <c r="T520" s="343" t="s">
        <v>2362</v>
      </c>
      <c r="U520" s="343">
        <v>12</v>
      </c>
      <c r="V520" s="342">
        <v>2.024</v>
      </c>
      <c r="W520" s="342">
        <v>1.002</v>
      </c>
      <c r="X520" s="342">
        <v>3.5000000000000003E-2</v>
      </c>
      <c r="Y520" s="342">
        <f t="shared" si="8"/>
        <v>2.0280480000000001</v>
      </c>
      <c r="Z520" s="342" t="s">
        <v>198</v>
      </c>
      <c r="AA520" s="342" t="s">
        <v>170</v>
      </c>
      <c r="AB520" s="342">
        <v>22.5</v>
      </c>
      <c r="AC520" s="342" t="s">
        <v>218</v>
      </c>
      <c r="AD520" s="10"/>
      <c r="AE520" s="346">
        <f>IFERROR(VLOOKUP(E520,ppoz!$A$2:$B$42,2,0),0)</f>
        <v>7000</v>
      </c>
      <c r="AJ520" s="72"/>
      <c r="AK520" s="72"/>
      <c r="AL520" s="72"/>
      <c r="AM520" s="72"/>
      <c r="AN520" s="72"/>
      <c r="AO520" s="72"/>
      <c r="AP520" s="73"/>
      <c r="AQ520" s="73"/>
      <c r="AR520" s="73"/>
      <c r="AS520" s="73"/>
      <c r="AT520" s="73"/>
      <c r="AU520" s="73"/>
      <c r="AV520" s="72"/>
      <c r="AW520" s="73"/>
      <c r="AX520" s="73"/>
      <c r="AY520" s="72"/>
      <c r="AZ520" s="72"/>
      <c r="BA520" s="72"/>
      <c r="BB520" s="74"/>
      <c r="BC520" s="74"/>
      <c r="BD520" s="74"/>
      <c r="BE520" s="74"/>
      <c r="BF520" s="74"/>
      <c r="BG520" s="74"/>
      <c r="BH520" s="74"/>
      <c r="BI520" s="74"/>
    </row>
    <row r="521" spans="1:61" x14ac:dyDescent="0.35">
      <c r="A521" s="342" t="s">
        <v>2884</v>
      </c>
      <c r="B521" s="343">
        <v>31.6</v>
      </c>
      <c r="C521" s="343">
        <v>79</v>
      </c>
      <c r="D521" s="343" t="s">
        <v>2361</v>
      </c>
      <c r="E521" s="343" t="s">
        <v>12</v>
      </c>
      <c r="F521" s="343" t="s">
        <v>181</v>
      </c>
      <c r="G521" s="343">
        <v>27</v>
      </c>
      <c r="H521" s="344">
        <v>83200</v>
      </c>
      <c r="I521" s="344">
        <v>87700</v>
      </c>
      <c r="J521" s="344">
        <v>91900</v>
      </c>
      <c r="K521" s="344">
        <v>92300</v>
      </c>
      <c r="L521" s="344">
        <v>2632.911392405063</v>
      </c>
      <c r="M521" s="344">
        <v>2775.3164556962024</v>
      </c>
      <c r="N521" s="344">
        <v>2908.2278481012659</v>
      </c>
      <c r="O521" s="344">
        <v>2920.8860759493668</v>
      </c>
      <c r="P521" s="343" t="s">
        <v>39</v>
      </c>
      <c r="Q521" s="344">
        <v>5</v>
      </c>
      <c r="R521" s="344" t="s">
        <v>685</v>
      </c>
      <c r="S521" s="345">
        <v>0.19700000000000001</v>
      </c>
      <c r="T521" s="343" t="s">
        <v>2362</v>
      </c>
      <c r="U521" s="343">
        <v>12</v>
      </c>
      <c r="V521" s="342">
        <v>2.024</v>
      </c>
      <c r="W521" s="342">
        <v>1.002</v>
      </c>
      <c r="X521" s="342">
        <v>3.5000000000000003E-2</v>
      </c>
      <c r="Y521" s="342">
        <f t="shared" si="8"/>
        <v>2.0280480000000001</v>
      </c>
      <c r="Z521" s="342" t="s">
        <v>198</v>
      </c>
      <c r="AA521" s="342" t="s">
        <v>170</v>
      </c>
      <c r="AB521" s="342">
        <v>22.5</v>
      </c>
      <c r="AC521" s="342" t="s">
        <v>218</v>
      </c>
      <c r="AD521" s="10"/>
      <c r="AE521" s="346">
        <f>IFERROR(VLOOKUP(E521,ppoz!$A$2:$B$42,2,0),0)</f>
        <v>7000</v>
      </c>
      <c r="AJ521" s="72"/>
      <c r="AK521" s="72"/>
      <c r="AL521" s="72"/>
      <c r="AM521" s="72"/>
      <c r="AN521" s="72"/>
      <c r="AO521" s="72"/>
      <c r="AP521" s="73"/>
      <c r="AQ521" s="73"/>
      <c r="AR521" s="73"/>
      <c r="AS521" s="73"/>
      <c r="AT521" s="73"/>
      <c r="AU521" s="73"/>
      <c r="AV521" s="72"/>
      <c r="AW521" s="73"/>
      <c r="AX521" s="73"/>
      <c r="AY521" s="72"/>
      <c r="AZ521" s="72"/>
      <c r="BA521" s="72"/>
      <c r="BB521" s="74"/>
      <c r="BC521" s="74"/>
      <c r="BD521" s="74"/>
      <c r="BE521" s="74"/>
      <c r="BF521" s="74"/>
      <c r="BG521" s="74"/>
      <c r="BH521" s="74"/>
      <c r="BI521" s="74"/>
    </row>
    <row r="522" spans="1:61" x14ac:dyDescent="0.35">
      <c r="A522" s="342" t="s">
        <v>2885</v>
      </c>
      <c r="B522" s="343">
        <v>32</v>
      </c>
      <c r="C522" s="343">
        <v>80</v>
      </c>
      <c r="D522" s="343" t="s">
        <v>2361</v>
      </c>
      <c r="E522" s="343" t="s">
        <v>12</v>
      </c>
      <c r="F522" s="343" t="s">
        <v>181</v>
      </c>
      <c r="G522" s="343">
        <v>27</v>
      </c>
      <c r="H522" s="344">
        <v>83700</v>
      </c>
      <c r="I522" s="344">
        <v>88200</v>
      </c>
      <c r="J522" s="344">
        <v>92400</v>
      </c>
      <c r="K522" s="344">
        <v>92800</v>
      </c>
      <c r="L522" s="344">
        <v>2615.625</v>
      </c>
      <c r="M522" s="344">
        <v>2756.25</v>
      </c>
      <c r="N522" s="344">
        <v>2887.5</v>
      </c>
      <c r="O522" s="344">
        <v>2900</v>
      </c>
      <c r="P522" s="343" t="s">
        <v>39</v>
      </c>
      <c r="Q522" s="344">
        <v>5</v>
      </c>
      <c r="R522" s="344" t="s">
        <v>685</v>
      </c>
      <c r="S522" s="345">
        <v>0.19700000000000001</v>
      </c>
      <c r="T522" s="343" t="s">
        <v>2362</v>
      </c>
      <c r="U522" s="343">
        <v>12</v>
      </c>
      <c r="V522" s="342">
        <v>2.024</v>
      </c>
      <c r="W522" s="342">
        <v>1.002</v>
      </c>
      <c r="X522" s="342">
        <v>3.5000000000000003E-2</v>
      </c>
      <c r="Y522" s="342">
        <f t="shared" si="8"/>
        <v>2.0280480000000001</v>
      </c>
      <c r="Z522" s="342" t="s">
        <v>198</v>
      </c>
      <c r="AA522" s="342" t="s">
        <v>170</v>
      </c>
      <c r="AB522" s="342">
        <v>22.5</v>
      </c>
      <c r="AC522" s="342" t="s">
        <v>218</v>
      </c>
      <c r="AD522" s="10"/>
      <c r="AE522" s="346">
        <f>IFERROR(VLOOKUP(E522,ppoz!$A$2:$B$42,2,0),0)</f>
        <v>7000</v>
      </c>
      <c r="AJ522" s="72"/>
      <c r="AK522" s="72"/>
      <c r="AL522" s="72"/>
      <c r="AM522" s="72"/>
      <c r="AN522" s="72"/>
      <c r="AO522" s="72"/>
      <c r="AP522" s="73"/>
      <c r="AQ522" s="73"/>
      <c r="AR522" s="73"/>
      <c r="AS522" s="73"/>
      <c r="AT522" s="73"/>
      <c r="AU522" s="73"/>
      <c r="AV522" s="72"/>
      <c r="AW522" s="73"/>
      <c r="AX522" s="73"/>
      <c r="AY522" s="72"/>
      <c r="AZ522" s="72"/>
      <c r="BA522" s="72"/>
      <c r="BB522" s="74"/>
      <c r="BC522" s="74"/>
      <c r="BD522" s="74"/>
      <c r="BE522" s="74"/>
      <c r="BF522" s="74"/>
      <c r="BG522" s="74"/>
      <c r="BH522" s="74"/>
      <c r="BI522" s="74"/>
    </row>
    <row r="523" spans="1:61" x14ac:dyDescent="0.35">
      <c r="A523" s="342" t="s">
        <v>2886</v>
      </c>
      <c r="B523" s="343">
        <v>32.4</v>
      </c>
      <c r="C523" s="343">
        <v>81</v>
      </c>
      <c r="D523" s="343" t="s">
        <v>2361</v>
      </c>
      <c r="E523" s="343" t="s">
        <v>12</v>
      </c>
      <c r="F523" s="343" t="s">
        <v>181</v>
      </c>
      <c r="G523" s="343">
        <v>27</v>
      </c>
      <c r="H523" s="344">
        <v>84800</v>
      </c>
      <c r="I523" s="344">
        <v>89100</v>
      </c>
      <c r="J523" s="344">
        <v>94200</v>
      </c>
      <c r="K523" s="344">
        <v>93700</v>
      </c>
      <c r="L523" s="344">
        <v>2617.2839506172841</v>
      </c>
      <c r="M523" s="344">
        <v>2750</v>
      </c>
      <c r="N523" s="344">
        <v>2907.4074074074074</v>
      </c>
      <c r="O523" s="344">
        <v>2891.9753086419755</v>
      </c>
      <c r="P523" s="343" t="s">
        <v>39</v>
      </c>
      <c r="Q523" s="344">
        <v>5</v>
      </c>
      <c r="R523" s="344" t="s">
        <v>685</v>
      </c>
      <c r="S523" s="345">
        <v>0.19700000000000001</v>
      </c>
      <c r="T523" s="343" t="s">
        <v>2362</v>
      </c>
      <c r="U523" s="343">
        <v>12</v>
      </c>
      <c r="V523" s="342">
        <v>2.024</v>
      </c>
      <c r="W523" s="342">
        <v>1.002</v>
      </c>
      <c r="X523" s="342">
        <v>3.5000000000000003E-2</v>
      </c>
      <c r="Y523" s="342">
        <f t="shared" si="8"/>
        <v>2.0280480000000001</v>
      </c>
      <c r="Z523" s="342" t="s">
        <v>198</v>
      </c>
      <c r="AA523" s="342" t="s">
        <v>170</v>
      </c>
      <c r="AB523" s="342">
        <v>22.5</v>
      </c>
      <c r="AC523" s="342" t="s">
        <v>218</v>
      </c>
      <c r="AD523" s="10"/>
      <c r="AE523" s="346">
        <f>IFERROR(VLOOKUP(E523,ppoz!$A$2:$B$42,2,0),0)</f>
        <v>7000</v>
      </c>
      <c r="AJ523" s="72"/>
      <c r="AK523" s="72"/>
      <c r="AL523" s="72"/>
      <c r="AM523" s="72"/>
      <c r="AN523" s="72"/>
      <c r="AO523" s="72"/>
      <c r="AP523" s="73"/>
      <c r="AQ523" s="73"/>
      <c r="AR523" s="73"/>
      <c r="AS523" s="73"/>
      <c r="AT523" s="73"/>
      <c r="AU523" s="73"/>
      <c r="AV523" s="72"/>
      <c r="AW523" s="73"/>
      <c r="AX523" s="73"/>
      <c r="AY523" s="72"/>
      <c r="AZ523" s="72"/>
      <c r="BA523" s="72"/>
      <c r="BB523" s="74"/>
      <c r="BC523" s="74"/>
      <c r="BD523" s="74"/>
      <c r="BE523" s="74"/>
      <c r="BF523" s="74"/>
      <c r="BG523" s="74"/>
      <c r="BH523" s="74"/>
      <c r="BI523" s="74"/>
    </row>
    <row r="524" spans="1:61" x14ac:dyDescent="0.35">
      <c r="A524" s="342" t="s">
        <v>2887</v>
      </c>
      <c r="B524" s="343">
        <v>32.800000000000004</v>
      </c>
      <c r="C524" s="343">
        <v>82</v>
      </c>
      <c r="D524" s="343" t="s">
        <v>2361</v>
      </c>
      <c r="E524" s="343" t="s">
        <v>185</v>
      </c>
      <c r="F524" s="343" t="s">
        <v>181</v>
      </c>
      <c r="G524" s="343">
        <v>32.5</v>
      </c>
      <c r="H524" s="344">
        <v>93400</v>
      </c>
      <c r="I524" s="344">
        <v>97700</v>
      </c>
      <c r="J524" s="344">
        <v>102800</v>
      </c>
      <c r="K524" s="344">
        <v>102300</v>
      </c>
      <c r="L524" s="344">
        <v>2847.5609756097556</v>
      </c>
      <c r="M524" s="344">
        <v>2978.6585365853653</v>
      </c>
      <c r="N524" s="344">
        <v>3134.146341463414</v>
      </c>
      <c r="O524" s="344">
        <v>3118.9024390243899</v>
      </c>
      <c r="P524" s="343" t="s">
        <v>39</v>
      </c>
      <c r="Q524" s="344">
        <v>5</v>
      </c>
      <c r="R524" s="344" t="s">
        <v>685</v>
      </c>
      <c r="S524" s="345">
        <v>0.19700000000000001</v>
      </c>
      <c r="T524" s="343" t="s">
        <v>2362</v>
      </c>
      <c r="U524" s="343">
        <v>12</v>
      </c>
      <c r="V524" s="342">
        <v>2.024</v>
      </c>
      <c r="W524" s="342">
        <v>1.002</v>
      </c>
      <c r="X524" s="342">
        <v>3.5000000000000003E-2</v>
      </c>
      <c r="Y524" s="342">
        <f t="shared" si="8"/>
        <v>2.0280480000000001</v>
      </c>
      <c r="Z524" s="342" t="s">
        <v>198</v>
      </c>
      <c r="AA524" s="342" t="s">
        <v>170</v>
      </c>
      <c r="AB524" s="342">
        <v>22.5</v>
      </c>
      <c r="AC524" s="342" t="s">
        <v>218</v>
      </c>
      <c r="AD524" s="10"/>
      <c r="AE524" s="346">
        <f>IFERROR(VLOOKUP(E524,ppoz!$A$2:$B$42,2,0),0)</f>
        <v>7000</v>
      </c>
      <c r="AJ524" s="72"/>
      <c r="AK524" s="72"/>
      <c r="AL524" s="72"/>
      <c r="AM524" s="72"/>
      <c r="AN524" s="72"/>
      <c r="AO524" s="72"/>
      <c r="AP524" s="73"/>
      <c r="AQ524" s="73"/>
      <c r="AR524" s="73"/>
      <c r="AS524" s="73"/>
      <c r="AT524" s="73"/>
      <c r="AU524" s="73"/>
      <c r="AV524" s="72"/>
      <c r="AW524" s="73"/>
      <c r="AX524" s="73"/>
      <c r="AY524" s="72"/>
      <c r="AZ524" s="72"/>
      <c r="BA524" s="72"/>
      <c r="BB524" s="74"/>
      <c r="BC524" s="74"/>
      <c r="BD524" s="74"/>
      <c r="BE524" s="74"/>
      <c r="BF524" s="74"/>
      <c r="BG524" s="74"/>
      <c r="BH524" s="74"/>
      <c r="BI524" s="74"/>
    </row>
    <row r="525" spans="1:61" x14ac:dyDescent="0.35">
      <c r="A525" s="342" t="s">
        <v>2888</v>
      </c>
      <c r="B525" s="343">
        <v>33.200000000000003</v>
      </c>
      <c r="C525" s="343">
        <v>83</v>
      </c>
      <c r="D525" s="343" t="s">
        <v>2361</v>
      </c>
      <c r="E525" s="343" t="s">
        <v>185</v>
      </c>
      <c r="F525" s="343" t="s">
        <v>181</v>
      </c>
      <c r="G525" s="343">
        <v>32.5</v>
      </c>
      <c r="H525" s="344">
        <v>94300</v>
      </c>
      <c r="I525" s="344">
        <v>99100</v>
      </c>
      <c r="J525" s="344">
        <v>103700</v>
      </c>
      <c r="K525" s="344">
        <v>103700</v>
      </c>
      <c r="L525" s="344">
        <v>2840.3614457831322</v>
      </c>
      <c r="M525" s="344">
        <v>2984.9397590361441</v>
      </c>
      <c r="N525" s="344">
        <v>3123.4939759036142</v>
      </c>
      <c r="O525" s="344">
        <v>3123.4939759036142</v>
      </c>
      <c r="P525" s="343" t="s">
        <v>39</v>
      </c>
      <c r="Q525" s="344">
        <v>5</v>
      </c>
      <c r="R525" s="344" t="s">
        <v>685</v>
      </c>
      <c r="S525" s="345">
        <v>0.19700000000000001</v>
      </c>
      <c r="T525" s="343" t="s">
        <v>2362</v>
      </c>
      <c r="U525" s="343">
        <v>12</v>
      </c>
      <c r="V525" s="342">
        <v>2.024</v>
      </c>
      <c r="W525" s="342">
        <v>1.002</v>
      </c>
      <c r="X525" s="342">
        <v>3.5000000000000003E-2</v>
      </c>
      <c r="Y525" s="342">
        <f t="shared" si="8"/>
        <v>2.0280480000000001</v>
      </c>
      <c r="Z525" s="342" t="s">
        <v>198</v>
      </c>
      <c r="AA525" s="342" t="s">
        <v>170</v>
      </c>
      <c r="AB525" s="342">
        <v>22.5</v>
      </c>
      <c r="AC525" s="342" t="s">
        <v>218</v>
      </c>
      <c r="AD525" s="10"/>
      <c r="AE525" s="346">
        <f>IFERROR(VLOOKUP(E525,ppoz!$A$2:$B$42,2,0),0)</f>
        <v>7000</v>
      </c>
      <c r="AJ525" s="72"/>
      <c r="AK525" s="72"/>
      <c r="AL525" s="72"/>
      <c r="AM525" s="72"/>
      <c r="AN525" s="72"/>
      <c r="AO525" s="72"/>
      <c r="AP525" s="73"/>
      <c r="AQ525" s="73"/>
      <c r="AR525" s="73"/>
      <c r="AS525" s="73"/>
      <c r="AT525" s="73"/>
      <c r="AU525" s="73"/>
      <c r="AV525" s="72"/>
      <c r="AW525" s="73"/>
      <c r="AX525" s="73"/>
      <c r="AY525" s="72"/>
      <c r="AZ525" s="72"/>
      <c r="BA525" s="72"/>
      <c r="BB525" s="74"/>
      <c r="BC525" s="74"/>
      <c r="BD525" s="74"/>
      <c r="BE525" s="74"/>
      <c r="BF525" s="74"/>
      <c r="BG525" s="74"/>
      <c r="BH525" s="74"/>
      <c r="BI525" s="74"/>
    </row>
    <row r="526" spans="1:61" x14ac:dyDescent="0.35">
      <c r="A526" s="342" t="s">
        <v>2889</v>
      </c>
      <c r="B526" s="343">
        <v>33.6</v>
      </c>
      <c r="C526" s="343">
        <v>84</v>
      </c>
      <c r="D526" s="343" t="s">
        <v>2361</v>
      </c>
      <c r="E526" s="343" t="s">
        <v>185</v>
      </c>
      <c r="F526" s="343" t="s">
        <v>181</v>
      </c>
      <c r="G526" s="343">
        <v>32.5</v>
      </c>
      <c r="H526" s="344">
        <v>94900</v>
      </c>
      <c r="I526" s="344">
        <v>99700</v>
      </c>
      <c r="J526" s="344">
        <v>104200</v>
      </c>
      <c r="K526" s="344">
        <v>104300</v>
      </c>
      <c r="L526" s="344">
        <v>2824.4047619047619</v>
      </c>
      <c r="M526" s="344">
        <v>2967.2619047619046</v>
      </c>
      <c r="N526" s="344">
        <v>3101.1904761904761</v>
      </c>
      <c r="O526" s="344">
        <v>3104.1666666666665</v>
      </c>
      <c r="P526" s="343" t="s">
        <v>39</v>
      </c>
      <c r="Q526" s="344">
        <v>5</v>
      </c>
      <c r="R526" s="344" t="s">
        <v>685</v>
      </c>
      <c r="S526" s="345">
        <v>0.19700000000000001</v>
      </c>
      <c r="T526" s="343" t="s">
        <v>2362</v>
      </c>
      <c r="U526" s="343">
        <v>12</v>
      </c>
      <c r="V526" s="342">
        <v>2.024</v>
      </c>
      <c r="W526" s="342">
        <v>1.002</v>
      </c>
      <c r="X526" s="342">
        <v>3.5000000000000003E-2</v>
      </c>
      <c r="Y526" s="342">
        <f t="shared" si="8"/>
        <v>2.0280480000000001</v>
      </c>
      <c r="Z526" s="342" t="s">
        <v>198</v>
      </c>
      <c r="AA526" s="342" t="s">
        <v>170</v>
      </c>
      <c r="AB526" s="342">
        <v>22.5</v>
      </c>
      <c r="AC526" s="342" t="s">
        <v>218</v>
      </c>
      <c r="AD526" s="10"/>
      <c r="AE526" s="346">
        <f>IFERROR(VLOOKUP(E526,ppoz!$A$2:$B$42,2,0),0)</f>
        <v>7000</v>
      </c>
      <c r="AJ526" s="72"/>
      <c r="AK526" s="72"/>
      <c r="AL526" s="72"/>
      <c r="AM526" s="72"/>
      <c r="AN526" s="72"/>
      <c r="AO526" s="72"/>
      <c r="AP526" s="73"/>
      <c r="AQ526" s="73"/>
      <c r="AR526" s="73"/>
      <c r="AS526" s="73"/>
      <c r="AT526" s="73"/>
      <c r="AU526" s="73"/>
      <c r="AV526" s="72"/>
      <c r="AW526" s="73"/>
      <c r="AX526" s="73"/>
      <c r="AY526" s="72"/>
      <c r="AZ526" s="72"/>
      <c r="BA526" s="72"/>
      <c r="BB526" s="74"/>
      <c r="BC526" s="74"/>
      <c r="BD526" s="74"/>
      <c r="BE526" s="74"/>
      <c r="BF526" s="74"/>
      <c r="BG526" s="74"/>
      <c r="BH526" s="74"/>
      <c r="BI526" s="74"/>
    </row>
    <row r="527" spans="1:61" x14ac:dyDescent="0.35">
      <c r="A527" s="342" t="s">
        <v>2890</v>
      </c>
      <c r="B527" s="343">
        <v>34</v>
      </c>
      <c r="C527" s="343">
        <v>85</v>
      </c>
      <c r="D527" s="343" t="s">
        <v>2361</v>
      </c>
      <c r="E527" s="343" t="s">
        <v>185</v>
      </c>
      <c r="F527" s="343" t="s">
        <v>181</v>
      </c>
      <c r="G527" s="343">
        <v>32.5</v>
      </c>
      <c r="H527" s="344">
        <v>95600</v>
      </c>
      <c r="I527" s="344">
        <v>100400</v>
      </c>
      <c r="J527" s="344">
        <v>104800</v>
      </c>
      <c r="K527" s="344">
        <v>105500</v>
      </c>
      <c r="L527" s="344">
        <v>2811.7647058823532</v>
      </c>
      <c r="M527" s="344">
        <v>2952.9411764705883</v>
      </c>
      <c r="N527" s="344">
        <v>3082.3529411764707</v>
      </c>
      <c r="O527" s="344">
        <v>3102.9411764705883</v>
      </c>
      <c r="P527" s="343" t="s">
        <v>39</v>
      </c>
      <c r="Q527" s="344">
        <v>5</v>
      </c>
      <c r="R527" s="344" t="s">
        <v>685</v>
      </c>
      <c r="S527" s="345">
        <v>0.19700000000000001</v>
      </c>
      <c r="T527" s="343" t="s">
        <v>2362</v>
      </c>
      <c r="U527" s="343">
        <v>12</v>
      </c>
      <c r="V527" s="342">
        <v>2.024</v>
      </c>
      <c r="W527" s="342">
        <v>1.002</v>
      </c>
      <c r="X527" s="342">
        <v>3.5000000000000003E-2</v>
      </c>
      <c r="Y527" s="342">
        <f t="shared" si="8"/>
        <v>2.0280480000000001</v>
      </c>
      <c r="Z527" s="342" t="s">
        <v>198</v>
      </c>
      <c r="AA527" s="342" t="s">
        <v>170</v>
      </c>
      <c r="AB527" s="342">
        <v>22.5</v>
      </c>
      <c r="AC527" s="342" t="s">
        <v>218</v>
      </c>
      <c r="AD527" s="10"/>
      <c r="AE527" s="346">
        <f>IFERROR(VLOOKUP(E527,ppoz!$A$2:$B$42,2,0),0)</f>
        <v>7000</v>
      </c>
      <c r="AJ527" s="72"/>
      <c r="AK527" s="72"/>
      <c r="AL527" s="72"/>
      <c r="AM527" s="72"/>
      <c r="AN527" s="72"/>
      <c r="AO527" s="72"/>
      <c r="AP527" s="73"/>
      <c r="AQ527" s="73"/>
      <c r="AR527" s="73"/>
      <c r="AS527" s="73"/>
      <c r="AT527" s="73"/>
      <c r="AU527" s="73"/>
      <c r="AV527" s="72"/>
      <c r="AW527" s="73"/>
      <c r="AX527" s="73"/>
      <c r="AY527" s="72"/>
      <c r="AZ527" s="72"/>
      <c r="BA527" s="72"/>
      <c r="BB527" s="74"/>
      <c r="BC527" s="74"/>
      <c r="BD527" s="74"/>
      <c r="BE527" s="74"/>
      <c r="BF527" s="74"/>
      <c r="BG527" s="74"/>
      <c r="BH527" s="74"/>
      <c r="BI527" s="74"/>
    </row>
    <row r="528" spans="1:61" x14ac:dyDescent="0.35">
      <c r="A528" s="342" t="s">
        <v>2891</v>
      </c>
      <c r="B528" s="343">
        <v>34.4</v>
      </c>
      <c r="C528" s="343">
        <v>86</v>
      </c>
      <c r="D528" s="343" t="s">
        <v>2361</v>
      </c>
      <c r="E528" s="343" t="s">
        <v>185</v>
      </c>
      <c r="F528" s="343" t="s">
        <v>181</v>
      </c>
      <c r="G528" s="343">
        <v>32.5</v>
      </c>
      <c r="H528" s="344">
        <v>96800</v>
      </c>
      <c r="I528" s="344">
        <v>101300</v>
      </c>
      <c r="J528" s="344">
        <v>105700</v>
      </c>
      <c r="K528" s="344">
        <v>106500</v>
      </c>
      <c r="L528" s="344">
        <v>2813.953488372093</v>
      </c>
      <c r="M528" s="344">
        <v>2944.7674418604652</v>
      </c>
      <c r="N528" s="344">
        <v>3072.6744186046512</v>
      </c>
      <c r="O528" s="344">
        <v>3095.9302325581398</v>
      </c>
      <c r="P528" s="343" t="s">
        <v>39</v>
      </c>
      <c r="Q528" s="344">
        <v>5</v>
      </c>
      <c r="R528" s="344" t="s">
        <v>685</v>
      </c>
      <c r="S528" s="345">
        <v>0.19700000000000001</v>
      </c>
      <c r="T528" s="343" t="s">
        <v>2362</v>
      </c>
      <c r="U528" s="343">
        <v>12</v>
      </c>
      <c r="V528" s="342">
        <v>2.024</v>
      </c>
      <c r="W528" s="342">
        <v>1.002</v>
      </c>
      <c r="X528" s="342">
        <v>3.5000000000000003E-2</v>
      </c>
      <c r="Y528" s="342">
        <f t="shared" si="8"/>
        <v>2.0280480000000001</v>
      </c>
      <c r="Z528" s="342" t="s">
        <v>198</v>
      </c>
      <c r="AA528" s="342" t="s">
        <v>170</v>
      </c>
      <c r="AB528" s="342">
        <v>22.5</v>
      </c>
      <c r="AC528" s="342" t="s">
        <v>218</v>
      </c>
      <c r="AD528" s="10"/>
      <c r="AE528" s="346">
        <f>IFERROR(VLOOKUP(E528,ppoz!$A$2:$B$42,2,0),0)</f>
        <v>7000</v>
      </c>
      <c r="AJ528" s="72"/>
      <c r="AK528" s="72"/>
      <c r="AL528" s="72"/>
      <c r="AM528" s="72"/>
      <c r="AN528" s="72"/>
      <c r="AO528" s="72"/>
      <c r="AP528" s="73"/>
      <c r="AQ528" s="73"/>
      <c r="AR528" s="73"/>
      <c r="AS528" s="73"/>
      <c r="AT528" s="73"/>
      <c r="AU528" s="73"/>
      <c r="AV528" s="72"/>
      <c r="AW528" s="73"/>
      <c r="AX528" s="73"/>
      <c r="AY528" s="72"/>
      <c r="AZ528" s="72"/>
      <c r="BA528" s="72"/>
      <c r="BB528" s="74"/>
      <c r="BC528" s="74"/>
      <c r="BD528" s="74"/>
      <c r="BE528" s="74"/>
      <c r="BF528" s="74"/>
      <c r="BG528" s="74"/>
      <c r="BH528" s="74"/>
      <c r="BI528" s="74"/>
    </row>
    <row r="529" spans="1:61" x14ac:dyDescent="0.35">
      <c r="A529" s="342" t="s">
        <v>2892</v>
      </c>
      <c r="B529" s="343">
        <v>34.800000000000004</v>
      </c>
      <c r="C529" s="343">
        <v>87</v>
      </c>
      <c r="D529" s="343" t="s">
        <v>2361</v>
      </c>
      <c r="E529" s="343" t="s">
        <v>185</v>
      </c>
      <c r="F529" s="343" t="s">
        <v>181</v>
      </c>
      <c r="G529" s="343">
        <v>32.5</v>
      </c>
      <c r="H529" s="344">
        <v>97500</v>
      </c>
      <c r="I529" s="344">
        <v>101900</v>
      </c>
      <c r="J529" s="344">
        <v>106200</v>
      </c>
      <c r="K529" s="344">
        <v>107100</v>
      </c>
      <c r="L529" s="344">
        <v>2801.724137931034</v>
      </c>
      <c r="M529" s="344">
        <v>2928.1609195402293</v>
      </c>
      <c r="N529" s="344">
        <v>3051.724137931034</v>
      </c>
      <c r="O529" s="344">
        <v>3077.5862068965512</v>
      </c>
      <c r="P529" s="343" t="s">
        <v>39</v>
      </c>
      <c r="Q529" s="344">
        <v>5</v>
      </c>
      <c r="R529" s="344" t="s">
        <v>685</v>
      </c>
      <c r="S529" s="345">
        <v>0.19700000000000001</v>
      </c>
      <c r="T529" s="343" t="s">
        <v>2362</v>
      </c>
      <c r="U529" s="343">
        <v>12</v>
      </c>
      <c r="V529" s="342">
        <v>2.024</v>
      </c>
      <c r="W529" s="342">
        <v>1.002</v>
      </c>
      <c r="X529" s="342">
        <v>3.5000000000000003E-2</v>
      </c>
      <c r="Y529" s="342">
        <f t="shared" si="8"/>
        <v>2.0280480000000001</v>
      </c>
      <c r="Z529" s="342" t="s">
        <v>198</v>
      </c>
      <c r="AA529" s="342" t="s">
        <v>170</v>
      </c>
      <c r="AB529" s="342">
        <v>22.5</v>
      </c>
      <c r="AC529" s="342" t="s">
        <v>218</v>
      </c>
      <c r="AD529" s="10"/>
      <c r="AE529" s="346">
        <f>IFERROR(VLOOKUP(E529,ppoz!$A$2:$B$42,2,0),0)</f>
        <v>7000</v>
      </c>
      <c r="AJ529" s="72"/>
      <c r="AK529" s="72"/>
      <c r="AL529" s="72"/>
      <c r="AM529" s="72"/>
      <c r="AN529" s="72"/>
      <c r="AO529" s="72"/>
      <c r="AP529" s="73"/>
      <c r="AQ529" s="73"/>
      <c r="AR529" s="73"/>
      <c r="AS529" s="73"/>
      <c r="AT529" s="73"/>
      <c r="AU529" s="73"/>
      <c r="AV529" s="72"/>
      <c r="AW529" s="73"/>
      <c r="AX529" s="73"/>
      <c r="AY529" s="72"/>
      <c r="AZ529" s="72"/>
      <c r="BA529" s="72"/>
      <c r="BB529" s="74"/>
      <c r="BC529" s="74"/>
      <c r="BD529" s="74"/>
      <c r="BE529" s="74"/>
      <c r="BF529" s="74"/>
      <c r="BG529" s="74"/>
      <c r="BH529" s="74"/>
      <c r="BI529" s="74"/>
    </row>
    <row r="530" spans="1:61" x14ac:dyDescent="0.35">
      <c r="A530" s="342" t="s">
        <v>2893</v>
      </c>
      <c r="B530" s="343">
        <v>35.200000000000003</v>
      </c>
      <c r="C530" s="343">
        <v>88</v>
      </c>
      <c r="D530" s="343" t="s">
        <v>2361</v>
      </c>
      <c r="E530" s="343" t="s">
        <v>185</v>
      </c>
      <c r="F530" s="343" t="s">
        <v>181</v>
      </c>
      <c r="G530" s="343">
        <v>32.5</v>
      </c>
      <c r="H530" s="344">
        <v>98400</v>
      </c>
      <c r="I530" s="344">
        <v>102800</v>
      </c>
      <c r="J530" s="344">
        <v>107100</v>
      </c>
      <c r="K530" s="344">
        <v>108000</v>
      </c>
      <c r="L530" s="344">
        <v>2795.454545454545</v>
      </c>
      <c r="M530" s="344">
        <v>2920.454545454545</v>
      </c>
      <c r="N530" s="344">
        <v>3042.613636363636</v>
      </c>
      <c r="O530" s="344">
        <v>3068.181818181818</v>
      </c>
      <c r="P530" s="343" t="s">
        <v>39</v>
      </c>
      <c r="Q530" s="344">
        <v>5</v>
      </c>
      <c r="R530" s="344" t="s">
        <v>685</v>
      </c>
      <c r="S530" s="345">
        <v>0.19700000000000001</v>
      </c>
      <c r="T530" s="343" t="s">
        <v>2362</v>
      </c>
      <c r="U530" s="343">
        <v>12</v>
      </c>
      <c r="V530" s="342">
        <v>2.024</v>
      </c>
      <c r="W530" s="342">
        <v>1.002</v>
      </c>
      <c r="X530" s="342">
        <v>3.5000000000000003E-2</v>
      </c>
      <c r="Y530" s="342">
        <f t="shared" si="8"/>
        <v>2.0280480000000001</v>
      </c>
      <c r="Z530" s="342" t="s">
        <v>198</v>
      </c>
      <c r="AA530" s="342" t="s">
        <v>170</v>
      </c>
      <c r="AB530" s="342">
        <v>22.5</v>
      </c>
      <c r="AC530" s="342" t="s">
        <v>218</v>
      </c>
      <c r="AD530" s="10"/>
      <c r="AE530" s="346">
        <f>IFERROR(VLOOKUP(E530,ppoz!$A$2:$B$42,2,0),0)</f>
        <v>7000</v>
      </c>
      <c r="AJ530" s="72"/>
      <c r="AK530" s="72"/>
      <c r="AL530" s="72"/>
      <c r="AM530" s="72"/>
      <c r="AN530" s="72"/>
      <c r="AO530" s="72"/>
      <c r="AP530" s="73"/>
      <c r="AQ530" s="73"/>
      <c r="AR530" s="73"/>
      <c r="AS530" s="73"/>
      <c r="AT530" s="73"/>
      <c r="AU530" s="73"/>
      <c r="AV530" s="72"/>
      <c r="AW530" s="73"/>
      <c r="AX530" s="73"/>
      <c r="AY530" s="72"/>
      <c r="AZ530" s="72"/>
      <c r="BA530" s="72"/>
      <c r="BB530" s="74"/>
      <c r="BC530" s="74"/>
      <c r="BD530" s="74"/>
      <c r="BE530" s="74"/>
      <c r="BF530" s="74"/>
      <c r="BG530" s="74"/>
      <c r="BH530" s="74"/>
      <c r="BI530" s="74"/>
    </row>
    <row r="531" spans="1:61" x14ac:dyDescent="0.35">
      <c r="A531" s="342" t="s">
        <v>2894</v>
      </c>
      <c r="B531" s="343">
        <v>35.6</v>
      </c>
      <c r="C531" s="343">
        <v>89</v>
      </c>
      <c r="D531" s="343" t="s">
        <v>2361</v>
      </c>
      <c r="E531" s="343" t="s">
        <v>185</v>
      </c>
      <c r="F531" s="343" t="s">
        <v>181</v>
      </c>
      <c r="G531" s="343">
        <v>32.5</v>
      </c>
      <c r="H531" s="344">
        <v>99200</v>
      </c>
      <c r="I531" s="344">
        <v>103700</v>
      </c>
      <c r="J531" s="344">
        <v>110000</v>
      </c>
      <c r="K531" s="344">
        <v>108900</v>
      </c>
      <c r="L531" s="344">
        <v>2786.5168539325841</v>
      </c>
      <c r="M531" s="344">
        <v>2912.9213483146068</v>
      </c>
      <c r="N531" s="344">
        <v>3089.8876404494381</v>
      </c>
      <c r="O531" s="344">
        <v>3058.9887640449438</v>
      </c>
      <c r="P531" s="343" t="s">
        <v>39</v>
      </c>
      <c r="Q531" s="344">
        <v>5</v>
      </c>
      <c r="R531" s="344" t="s">
        <v>685</v>
      </c>
      <c r="S531" s="345">
        <v>0.19700000000000001</v>
      </c>
      <c r="T531" s="343" t="s">
        <v>2362</v>
      </c>
      <c r="U531" s="343">
        <v>12</v>
      </c>
      <c r="V531" s="342">
        <v>2.024</v>
      </c>
      <c r="W531" s="342">
        <v>1.002</v>
      </c>
      <c r="X531" s="342">
        <v>3.5000000000000003E-2</v>
      </c>
      <c r="Y531" s="342">
        <f t="shared" si="8"/>
        <v>2.0280480000000001</v>
      </c>
      <c r="Z531" s="342" t="s">
        <v>198</v>
      </c>
      <c r="AA531" s="342" t="s">
        <v>170</v>
      </c>
      <c r="AB531" s="342">
        <v>22.5</v>
      </c>
      <c r="AC531" s="342" t="s">
        <v>218</v>
      </c>
      <c r="AD531" s="10"/>
      <c r="AE531" s="346">
        <f>IFERROR(VLOOKUP(E531,ppoz!$A$2:$B$42,2,0),0)</f>
        <v>7000</v>
      </c>
      <c r="AJ531" s="72"/>
      <c r="AK531" s="72"/>
      <c r="AL531" s="72"/>
      <c r="AM531" s="72"/>
      <c r="AN531" s="72"/>
      <c r="AO531" s="72"/>
      <c r="AP531" s="73"/>
      <c r="AQ531" s="73"/>
      <c r="AR531" s="73"/>
      <c r="AS531" s="73"/>
      <c r="AT531" s="73"/>
      <c r="AU531" s="73"/>
      <c r="AV531" s="72"/>
      <c r="AW531" s="73"/>
      <c r="AX531" s="73"/>
      <c r="AY531" s="72"/>
      <c r="AZ531" s="72"/>
      <c r="BA531" s="72"/>
      <c r="BB531" s="74"/>
      <c r="BC531" s="74"/>
      <c r="BD531" s="74"/>
      <c r="BE531" s="74"/>
      <c r="BF531" s="74"/>
      <c r="BG531" s="74"/>
      <c r="BH531" s="74"/>
      <c r="BI531" s="74"/>
    </row>
    <row r="532" spans="1:61" x14ac:dyDescent="0.35">
      <c r="A532" s="342" t="s">
        <v>2895</v>
      </c>
      <c r="B532" s="343">
        <v>36</v>
      </c>
      <c r="C532" s="343">
        <v>90</v>
      </c>
      <c r="D532" s="343" t="s">
        <v>2361</v>
      </c>
      <c r="E532" s="343" t="s">
        <v>185</v>
      </c>
      <c r="F532" s="343" t="s">
        <v>181</v>
      </c>
      <c r="G532" s="343">
        <v>32.5</v>
      </c>
      <c r="H532" s="344">
        <v>99700</v>
      </c>
      <c r="I532" s="344">
        <v>104300</v>
      </c>
      <c r="J532" s="344">
        <v>110500</v>
      </c>
      <c r="K532" s="344">
        <v>109400</v>
      </c>
      <c r="L532" s="344">
        <v>2769.4444444444443</v>
      </c>
      <c r="M532" s="344">
        <v>2897.2222222222222</v>
      </c>
      <c r="N532" s="344">
        <v>3069.4444444444443</v>
      </c>
      <c r="O532" s="344">
        <v>3038.8888888888887</v>
      </c>
      <c r="P532" s="343" t="s">
        <v>39</v>
      </c>
      <c r="Q532" s="344">
        <v>5</v>
      </c>
      <c r="R532" s="344" t="s">
        <v>685</v>
      </c>
      <c r="S532" s="345">
        <v>0.19700000000000001</v>
      </c>
      <c r="T532" s="343" t="s">
        <v>2362</v>
      </c>
      <c r="U532" s="343">
        <v>12</v>
      </c>
      <c r="V532" s="342">
        <v>2.024</v>
      </c>
      <c r="W532" s="342">
        <v>1.002</v>
      </c>
      <c r="X532" s="342">
        <v>3.5000000000000003E-2</v>
      </c>
      <c r="Y532" s="342">
        <f t="shared" si="8"/>
        <v>2.0280480000000001</v>
      </c>
      <c r="Z532" s="342" t="s">
        <v>198</v>
      </c>
      <c r="AA532" s="342" t="s">
        <v>170</v>
      </c>
      <c r="AB532" s="342">
        <v>22.5</v>
      </c>
      <c r="AC532" s="342" t="s">
        <v>218</v>
      </c>
      <c r="AD532" s="10"/>
      <c r="AE532" s="346">
        <f>IFERROR(VLOOKUP(E532,ppoz!$A$2:$B$42,2,0),0)</f>
        <v>7000</v>
      </c>
      <c r="AJ532" s="72"/>
      <c r="AK532" s="72"/>
      <c r="AL532" s="72"/>
      <c r="AM532" s="72"/>
      <c r="AN532" s="72"/>
      <c r="AO532" s="72"/>
      <c r="AP532" s="73"/>
      <c r="AQ532" s="73"/>
      <c r="AR532" s="73"/>
      <c r="AS532" s="73"/>
      <c r="AT532" s="73"/>
      <c r="AU532" s="73"/>
      <c r="AV532" s="72"/>
      <c r="AW532" s="73"/>
      <c r="AX532" s="73"/>
      <c r="AY532" s="72"/>
      <c r="AZ532" s="72"/>
      <c r="BA532" s="72"/>
      <c r="BB532" s="74"/>
      <c r="BC532" s="74"/>
      <c r="BD532" s="74"/>
      <c r="BE532" s="74"/>
      <c r="BF532" s="74"/>
      <c r="BG532" s="74"/>
      <c r="BH532" s="74"/>
      <c r="BI532" s="74"/>
    </row>
    <row r="533" spans="1:61" x14ac:dyDescent="0.35">
      <c r="A533" s="342" t="s">
        <v>2896</v>
      </c>
      <c r="B533" s="343">
        <v>36.4</v>
      </c>
      <c r="C533" s="343">
        <v>91</v>
      </c>
      <c r="D533" s="343" t="s">
        <v>2361</v>
      </c>
      <c r="E533" s="343" t="s">
        <v>185</v>
      </c>
      <c r="F533" s="343" t="s">
        <v>181</v>
      </c>
      <c r="G533" s="343">
        <v>32.5</v>
      </c>
      <c r="H533" s="344">
        <v>100500</v>
      </c>
      <c r="I533" s="344">
        <v>105400</v>
      </c>
      <c r="J533" s="344">
        <v>111400</v>
      </c>
      <c r="K533" s="344">
        <v>110600</v>
      </c>
      <c r="L533" s="344">
        <v>2760.9890109890111</v>
      </c>
      <c r="M533" s="344">
        <v>2895.6043956043959</v>
      </c>
      <c r="N533" s="344">
        <v>3060.4395604395604</v>
      </c>
      <c r="O533" s="344">
        <v>3038.4615384615386</v>
      </c>
      <c r="P533" s="343" t="s">
        <v>39</v>
      </c>
      <c r="Q533" s="344">
        <v>5</v>
      </c>
      <c r="R533" s="344" t="s">
        <v>685</v>
      </c>
      <c r="S533" s="345">
        <v>0.19700000000000001</v>
      </c>
      <c r="T533" s="343" t="s">
        <v>2362</v>
      </c>
      <c r="U533" s="343">
        <v>12</v>
      </c>
      <c r="V533" s="342">
        <v>2.024</v>
      </c>
      <c r="W533" s="342">
        <v>1.002</v>
      </c>
      <c r="X533" s="342">
        <v>3.5000000000000003E-2</v>
      </c>
      <c r="Y533" s="342">
        <f t="shared" ref="Y533:Y596" si="9">V533*W533</f>
        <v>2.0280480000000001</v>
      </c>
      <c r="Z533" s="342" t="s">
        <v>198</v>
      </c>
      <c r="AA533" s="342" t="s">
        <v>170</v>
      </c>
      <c r="AB533" s="342">
        <v>22.5</v>
      </c>
      <c r="AC533" s="342" t="s">
        <v>218</v>
      </c>
      <c r="AD533" s="10"/>
      <c r="AE533" s="346">
        <f>IFERROR(VLOOKUP(E533,ppoz!$A$2:$B$42,2,0),0)</f>
        <v>7000</v>
      </c>
      <c r="AJ533" s="72"/>
      <c r="AK533" s="72"/>
      <c r="AL533" s="72"/>
      <c r="AM533" s="72"/>
      <c r="AN533" s="72"/>
      <c r="AO533" s="72"/>
      <c r="AP533" s="73"/>
      <c r="AQ533" s="73"/>
      <c r="AR533" s="73"/>
      <c r="AS533" s="73"/>
      <c r="AT533" s="73"/>
      <c r="AU533" s="73"/>
      <c r="AV533" s="72"/>
      <c r="AW533" s="73"/>
      <c r="AX533" s="73"/>
      <c r="AY533" s="72"/>
      <c r="AZ533" s="72"/>
      <c r="BA533" s="72"/>
      <c r="BB533" s="74"/>
      <c r="BC533" s="74"/>
      <c r="BD533" s="74"/>
      <c r="BE533" s="74"/>
      <c r="BF533" s="74"/>
      <c r="BG533" s="74"/>
      <c r="BH533" s="74"/>
      <c r="BI533" s="74"/>
    </row>
    <row r="534" spans="1:61" x14ac:dyDescent="0.35">
      <c r="A534" s="342" t="s">
        <v>2897</v>
      </c>
      <c r="B534" s="343">
        <v>36.800000000000004</v>
      </c>
      <c r="C534" s="343">
        <v>92</v>
      </c>
      <c r="D534" s="343" t="s">
        <v>2361</v>
      </c>
      <c r="E534" s="343" t="s">
        <v>185</v>
      </c>
      <c r="F534" s="343" t="s">
        <v>181</v>
      </c>
      <c r="G534" s="343">
        <v>32.5</v>
      </c>
      <c r="H534" s="344">
        <v>101800</v>
      </c>
      <c r="I534" s="344">
        <v>106000</v>
      </c>
      <c r="J534" s="344">
        <v>111900</v>
      </c>
      <c r="K534" s="344">
        <v>111100</v>
      </c>
      <c r="L534" s="344">
        <v>2766.3043478260865</v>
      </c>
      <c r="M534" s="344">
        <v>2880.4347826086955</v>
      </c>
      <c r="N534" s="344">
        <v>3040.760869565217</v>
      </c>
      <c r="O534" s="344">
        <v>3019.0217391304345</v>
      </c>
      <c r="P534" s="343" t="s">
        <v>39</v>
      </c>
      <c r="Q534" s="344">
        <v>5</v>
      </c>
      <c r="R534" s="344" t="s">
        <v>685</v>
      </c>
      <c r="S534" s="345">
        <v>0.19700000000000001</v>
      </c>
      <c r="T534" s="343" t="s">
        <v>2362</v>
      </c>
      <c r="U534" s="343">
        <v>12</v>
      </c>
      <c r="V534" s="342">
        <v>2.024</v>
      </c>
      <c r="W534" s="342">
        <v>1.002</v>
      </c>
      <c r="X534" s="342">
        <v>3.5000000000000003E-2</v>
      </c>
      <c r="Y534" s="342">
        <f t="shared" si="9"/>
        <v>2.0280480000000001</v>
      </c>
      <c r="Z534" s="342" t="s">
        <v>198</v>
      </c>
      <c r="AA534" s="342" t="s">
        <v>170</v>
      </c>
      <c r="AB534" s="342">
        <v>22.5</v>
      </c>
      <c r="AC534" s="342" t="s">
        <v>218</v>
      </c>
      <c r="AD534" s="10"/>
      <c r="AE534" s="346">
        <f>IFERROR(VLOOKUP(E534,ppoz!$A$2:$B$42,2,0),0)</f>
        <v>7000</v>
      </c>
      <c r="AJ534" s="72"/>
      <c r="AK534" s="72"/>
      <c r="AL534" s="72"/>
      <c r="AM534" s="72"/>
      <c r="AN534" s="72"/>
      <c r="AO534" s="72"/>
      <c r="AP534" s="73"/>
      <c r="AQ534" s="73"/>
      <c r="AR534" s="73"/>
      <c r="AS534" s="73"/>
      <c r="AT534" s="73"/>
      <c r="AU534" s="73"/>
      <c r="AV534" s="72"/>
      <c r="AW534" s="73"/>
      <c r="AX534" s="73"/>
      <c r="AY534" s="72"/>
      <c r="AZ534" s="72"/>
      <c r="BA534" s="72"/>
      <c r="BB534" s="74"/>
      <c r="BC534" s="74"/>
      <c r="BD534" s="74"/>
      <c r="BE534" s="74"/>
      <c r="BF534" s="74"/>
      <c r="BG534" s="74"/>
      <c r="BH534" s="74"/>
      <c r="BI534" s="74"/>
    </row>
    <row r="535" spans="1:61" x14ac:dyDescent="0.35">
      <c r="A535" s="342" t="s">
        <v>2898</v>
      </c>
      <c r="B535" s="343">
        <v>37.200000000000003</v>
      </c>
      <c r="C535" s="343">
        <v>93</v>
      </c>
      <c r="D535" s="343" t="s">
        <v>2361</v>
      </c>
      <c r="E535" s="343" t="s">
        <v>185</v>
      </c>
      <c r="F535" s="343" t="s">
        <v>181</v>
      </c>
      <c r="G535" s="343">
        <v>32.5</v>
      </c>
      <c r="H535" s="344">
        <v>102700</v>
      </c>
      <c r="I535" s="344">
        <v>107100</v>
      </c>
      <c r="J535" s="344">
        <v>112900</v>
      </c>
      <c r="K535" s="344">
        <v>112300</v>
      </c>
      <c r="L535" s="344">
        <v>2760.7526881720428</v>
      </c>
      <c r="M535" s="344">
        <v>2879.0322580645161</v>
      </c>
      <c r="N535" s="344">
        <v>3034.9462365591394</v>
      </c>
      <c r="O535" s="344">
        <v>3018.817204301075</v>
      </c>
      <c r="P535" s="343" t="s">
        <v>39</v>
      </c>
      <c r="Q535" s="344">
        <v>5</v>
      </c>
      <c r="R535" s="344" t="s">
        <v>685</v>
      </c>
      <c r="S535" s="345">
        <v>0.19700000000000001</v>
      </c>
      <c r="T535" s="343" t="s">
        <v>2362</v>
      </c>
      <c r="U535" s="343">
        <v>12</v>
      </c>
      <c r="V535" s="342">
        <v>2.024</v>
      </c>
      <c r="W535" s="342">
        <v>1.002</v>
      </c>
      <c r="X535" s="342">
        <v>3.5000000000000003E-2</v>
      </c>
      <c r="Y535" s="342">
        <f t="shared" si="9"/>
        <v>2.0280480000000001</v>
      </c>
      <c r="Z535" s="342" t="s">
        <v>198</v>
      </c>
      <c r="AA535" s="342" t="s">
        <v>170</v>
      </c>
      <c r="AB535" s="342">
        <v>22.5</v>
      </c>
      <c r="AC535" s="342" t="s">
        <v>218</v>
      </c>
      <c r="AD535" s="10"/>
      <c r="AE535" s="346">
        <f>IFERROR(VLOOKUP(E535,ppoz!$A$2:$B$42,2,0),0)</f>
        <v>7000</v>
      </c>
      <c r="AJ535" s="72"/>
      <c r="AK535" s="72"/>
      <c r="AL535" s="72"/>
      <c r="AM535" s="72"/>
      <c r="AN535" s="72"/>
      <c r="AO535" s="72"/>
      <c r="AP535" s="73"/>
      <c r="AQ535" s="73"/>
      <c r="AR535" s="73"/>
      <c r="AS535" s="73"/>
      <c r="AT535" s="73"/>
      <c r="AU535" s="73"/>
      <c r="AV535" s="72"/>
      <c r="AW535" s="73"/>
      <c r="AX535" s="73"/>
      <c r="AY535" s="72"/>
      <c r="AZ535" s="72"/>
      <c r="BA535" s="72"/>
      <c r="BB535" s="74"/>
      <c r="BC535" s="74"/>
      <c r="BD535" s="74"/>
      <c r="BE535" s="74"/>
      <c r="BF535" s="74"/>
      <c r="BG535" s="74"/>
      <c r="BH535" s="74"/>
      <c r="BI535" s="74"/>
    </row>
    <row r="536" spans="1:61" x14ac:dyDescent="0.35">
      <c r="A536" s="342" t="s">
        <v>2899</v>
      </c>
      <c r="B536" s="343">
        <v>37.6</v>
      </c>
      <c r="C536" s="343">
        <v>94</v>
      </c>
      <c r="D536" s="343" t="s">
        <v>2361</v>
      </c>
      <c r="E536" s="343" t="s">
        <v>13</v>
      </c>
      <c r="F536" s="343" t="s">
        <v>181</v>
      </c>
      <c r="G536" s="343">
        <v>37.5</v>
      </c>
      <c r="H536" s="344">
        <v>104600</v>
      </c>
      <c r="I536" s="344">
        <v>109300</v>
      </c>
      <c r="J536" s="344">
        <v>114800</v>
      </c>
      <c r="K536" s="344">
        <v>114500</v>
      </c>
      <c r="L536" s="344">
        <v>2781.9148936170213</v>
      </c>
      <c r="M536" s="344">
        <v>2906.9148936170213</v>
      </c>
      <c r="N536" s="344">
        <v>3053.1914893617022</v>
      </c>
      <c r="O536" s="344">
        <v>3045.2127659574467</v>
      </c>
      <c r="P536" s="343" t="s">
        <v>39</v>
      </c>
      <c r="Q536" s="344">
        <v>5</v>
      </c>
      <c r="R536" s="344" t="s">
        <v>685</v>
      </c>
      <c r="S536" s="345">
        <v>0.19700000000000001</v>
      </c>
      <c r="T536" s="343" t="s">
        <v>2362</v>
      </c>
      <c r="U536" s="343">
        <v>12</v>
      </c>
      <c r="V536" s="342">
        <v>2.024</v>
      </c>
      <c r="W536" s="342">
        <v>1.002</v>
      </c>
      <c r="X536" s="342">
        <v>3.5000000000000003E-2</v>
      </c>
      <c r="Y536" s="342">
        <f t="shared" si="9"/>
        <v>2.0280480000000001</v>
      </c>
      <c r="Z536" s="342" t="s">
        <v>198</v>
      </c>
      <c r="AA536" s="342" t="s">
        <v>170</v>
      </c>
      <c r="AB536" s="342">
        <v>22.5</v>
      </c>
      <c r="AC536" s="342" t="s">
        <v>218</v>
      </c>
      <c r="AD536" s="10"/>
      <c r="AE536" s="346">
        <f>IFERROR(VLOOKUP(E536,ppoz!$A$2:$B$42,2,0),0)</f>
        <v>7000</v>
      </c>
      <c r="AJ536" s="72"/>
      <c r="AK536" s="72"/>
      <c r="AL536" s="72"/>
      <c r="AM536" s="72"/>
      <c r="AN536" s="72"/>
      <c r="AO536" s="72"/>
      <c r="AP536" s="73"/>
      <c r="AQ536" s="73"/>
      <c r="AR536" s="73"/>
      <c r="AS536" s="73"/>
      <c r="AT536" s="73"/>
      <c r="AU536" s="73"/>
      <c r="AV536" s="72"/>
      <c r="AW536" s="73"/>
      <c r="AX536" s="73"/>
      <c r="AY536" s="72"/>
      <c r="AZ536" s="72"/>
      <c r="BA536" s="72"/>
      <c r="BB536" s="74"/>
      <c r="BC536" s="74"/>
      <c r="BD536" s="74"/>
      <c r="BE536" s="74"/>
      <c r="BF536" s="74"/>
      <c r="BG536" s="74"/>
      <c r="BH536" s="74"/>
      <c r="BI536" s="74"/>
    </row>
    <row r="537" spans="1:61" x14ac:dyDescent="0.35">
      <c r="A537" s="342" t="s">
        <v>2900</v>
      </c>
      <c r="B537" s="343">
        <v>38</v>
      </c>
      <c r="C537" s="343">
        <v>95</v>
      </c>
      <c r="D537" s="343" t="s">
        <v>2361</v>
      </c>
      <c r="E537" s="343" t="s">
        <v>13</v>
      </c>
      <c r="F537" s="343" t="s">
        <v>181</v>
      </c>
      <c r="G537" s="343">
        <v>37.5</v>
      </c>
      <c r="H537" s="344">
        <v>105200</v>
      </c>
      <c r="I537" s="344">
        <v>109800</v>
      </c>
      <c r="J537" s="344">
        <v>115300</v>
      </c>
      <c r="K537" s="344">
        <v>115600</v>
      </c>
      <c r="L537" s="344">
        <v>2768.4210526315787</v>
      </c>
      <c r="M537" s="344">
        <v>2889.4736842105262</v>
      </c>
      <c r="N537" s="344">
        <v>3034.2105263157896</v>
      </c>
      <c r="O537" s="344">
        <v>3042.1052631578946</v>
      </c>
      <c r="P537" s="343" t="s">
        <v>39</v>
      </c>
      <c r="Q537" s="344">
        <v>5</v>
      </c>
      <c r="R537" s="344" t="s">
        <v>685</v>
      </c>
      <c r="S537" s="345">
        <v>0.19700000000000001</v>
      </c>
      <c r="T537" s="343" t="s">
        <v>2362</v>
      </c>
      <c r="U537" s="343">
        <v>12</v>
      </c>
      <c r="V537" s="342">
        <v>2.024</v>
      </c>
      <c r="W537" s="342">
        <v>1.002</v>
      </c>
      <c r="X537" s="342">
        <v>3.5000000000000003E-2</v>
      </c>
      <c r="Y537" s="342">
        <f t="shared" si="9"/>
        <v>2.0280480000000001</v>
      </c>
      <c r="Z537" s="342" t="s">
        <v>198</v>
      </c>
      <c r="AA537" s="342" t="s">
        <v>170</v>
      </c>
      <c r="AB537" s="342">
        <v>22.5</v>
      </c>
      <c r="AC537" s="342" t="s">
        <v>218</v>
      </c>
      <c r="AD537" s="10"/>
      <c r="AE537" s="346">
        <f>IFERROR(VLOOKUP(E537,ppoz!$A$2:$B$42,2,0),0)</f>
        <v>7000</v>
      </c>
      <c r="AJ537" s="72"/>
      <c r="AK537" s="72"/>
      <c r="AL537" s="72"/>
      <c r="AM537" s="72"/>
      <c r="AN537" s="72"/>
      <c r="AO537" s="72"/>
      <c r="AP537" s="73"/>
      <c r="AQ537" s="73"/>
      <c r="AR537" s="73"/>
      <c r="AS537" s="73"/>
      <c r="AT537" s="73"/>
      <c r="AU537" s="73"/>
      <c r="AV537" s="72"/>
      <c r="AW537" s="73"/>
      <c r="AX537" s="73"/>
      <c r="AY537" s="72"/>
      <c r="AZ537" s="72"/>
      <c r="BA537" s="72"/>
      <c r="BB537" s="74"/>
      <c r="BC537" s="74"/>
      <c r="BD537" s="74"/>
      <c r="BE537" s="74"/>
      <c r="BF537" s="74"/>
      <c r="BG537" s="74"/>
      <c r="BH537" s="74"/>
      <c r="BI537" s="74"/>
    </row>
    <row r="538" spans="1:61" x14ac:dyDescent="0.35">
      <c r="A538" s="342" t="s">
        <v>2901</v>
      </c>
      <c r="B538" s="343">
        <v>38.400000000000006</v>
      </c>
      <c r="C538" s="343">
        <v>96</v>
      </c>
      <c r="D538" s="343" t="s">
        <v>2361</v>
      </c>
      <c r="E538" s="343" t="s">
        <v>13</v>
      </c>
      <c r="F538" s="343" t="s">
        <v>181</v>
      </c>
      <c r="G538" s="343">
        <v>37.5</v>
      </c>
      <c r="H538" s="344">
        <v>106100</v>
      </c>
      <c r="I538" s="344">
        <v>110900</v>
      </c>
      <c r="J538" s="344">
        <v>116200</v>
      </c>
      <c r="K538" s="344">
        <v>116600</v>
      </c>
      <c r="L538" s="344">
        <v>2763.020833333333</v>
      </c>
      <c r="M538" s="344">
        <v>2888.020833333333</v>
      </c>
      <c r="N538" s="344">
        <v>3026.0416666666661</v>
      </c>
      <c r="O538" s="344">
        <v>3036.458333333333</v>
      </c>
      <c r="P538" s="343" t="s">
        <v>39</v>
      </c>
      <c r="Q538" s="344">
        <v>5</v>
      </c>
      <c r="R538" s="344" t="s">
        <v>685</v>
      </c>
      <c r="S538" s="345">
        <v>0.19700000000000001</v>
      </c>
      <c r="T538" s="343" t="s">
        <v>2362</v>
      </c>
      <c r="U538" s="343">
        <v>12</v>
      </c>
      <c r="V538" s="342">
        <v>2.024</v>
      </c>
      <c r="W538" s="342">
        <v>1.002</v>
      </c>
      <c r="X538" s="342">
        <v>3.5000000000000003E-2</v>
      </c>
      <c r="Y538" s="342">
        <f t="shared" si="9"/>
        <v>2.0280480000000001</v>
      </c>
      <c r="Z538" s="342" t="s">
        <v>198</v>
      </c>
      <c r="AA538" s="342" t="s">
        <v>170</v>
      </c>
      <c r="AB538" s="342">
        <v>22.5</v>
      </c>
      <c r="AC538" s="342" t="s">
        <v>218</v>
      </c>
      <c r="AD538" s="10"/>
      <c r="AE538" s="346">
        <f>IFERROR(VLOOKUP(E538,ppoz!$A$2:$B$42,2,0),0)</f>
        <v>7000</v>
      </c>
      <c r="AJ538" s="72"/>
      <c r="AK538" s="72"/>
      <c r="AL538" s="72"/>
      <c r="AM538" s="72"/>
      <c r="AN538" s="72"/>
      <c r="AO538" s="72"/>
      <c r="AP538" s="73"/>
      <c r="AQ538" s="73"/>
      <c r="AR538" s="73"/>
      <c r="AS538" s="73"/>
      <c r="AT538" s="73"/>
      <c r="AU538" s="73"/>
      <c r="AV538" s="72"/>
      <c r="AW538" s="73"/>
      <c r="AX538" s="73"/>
      <c r="AY538" s="72"/>
      <c r="AZ538" s="72"/>
      <c r="BA538" s="72"/>
      <c r="BB538" s="74"/>
      <c r="BC538" s="74"/>
      <c r="BD538" s="74"/>
      <c r="BE538" s="74"/>
      <c r="BF538" s="74"/>
      <c r="BG538" s="74"/>
      <c r="BH538" s="74"/>
      <c r="BI538" s="74"/>
    </row>
    <row r="539" spans="1:61" x14ac:dyDescent="0.35">
      <c r="A539" s="342" t="s">
        <v>2902</v>
      </c>
      <c r="B539" s="343">
        <v>38.800000000000004</v>
      </c>
      <c r="C539" s="343">
        <v>97</v>
      </c>
      <c r="D539" s="343" t="s">
        <v>2361</v>
      </c>
      <c r="E539" s="343" t="s">
        <v>13</v>
      </c>
      <c r="F539" s="343" t="s">
        <v>181</v>
      </c>
      <c r="G539" s="343">
        <v>37.5</v>
      </c>
      <c r="H539" s="344">
        <v>106700</v>
      </c>
      <c r="I539" s="344">
        <v>111700</v>
      </c>
      <c r="J539" s="344">
        <v>116700</v>
      </c>
      <c r="K539" s="344">
        <v>117500</v>
      </c>
      <c r="L539" s="344">
        <v>2749.9999999999995</v>
      </c>
      <c r="M539" s="344">
        <v>2878.8659793814431</v>
      </c>
      <c r="N539" s="344">
        <v>3007.7319587628863</v>
      </c>
      <c r="O539" s="344">
        <v>3028.3505154639174</v>
      </c>
      <c r="P539" s="343" t="s">
        <v>39</v>
      </c>
      <c r="Q539" s="344">
        <v>5</v>
      </c>
      <c r="R539" s="344" t="s">
        <v>685</v>
      </c>
      <c r="S539" s="345">
        <v>0.19700000000000001</v>
      </c>
      <c r="T539" s="343" t="s">
        <v>2362</v>
      </c>
      <c r="U539" s="343">
        <v>12</v>
      </c>
      <c r="V539" s="342">
        <v>2.024</v>
      </c>
      <c r="W539" s="342">
        <v>1.002</v>
      </c>
      <c r="X539" s="342">
        <v>3.5000000000000003E-2</v>
      </c>
      <c r="Y539" s="342">
        <f t="shared" si="9"/>
        <v>2.0280480000000001</v>
      </c>
      <c r="Z539" s="342" t="s">
        <v>198</v>
      </c>
      <c r="AA539" s="342" t="s">
        <v>170</v>
      </c>
      <c r="AB539" s="342">
        <v>22.5</v>
      </c>
      <c r="AC539" s="342" t="s">
        <v>218</v>
      </c>
      <c r="AD539" s="10"/>
      <c r="AE539" s="346">
        <f>IFERROR(VLOOKUP(E539,ppoz!$A$2:$B$42,2,0),0)</f>
        <v>7000</v>
      </c>
      <c r="AJ539" s="72"/>
      <c r="AK539" s="72"/>
      <c r="AL539" s="72"/>
      <c r="AM539" s="72"/>
      <c r="AN539" s="72"/>
      <c r="AO539" s="72"/>
      <c r="AP539" s="73"/>
      <c r="AQ539" s="73"/>
      <c r="AR539" s="73"/>
      <c r="AS539" s="73"/>
      <c r="AT539" s="73"/>
      <c r="AU539" s="73"/>
      <c r="AV539" s="72"/>
      <c r="AW539" s="73"/>
      <c r="AX539" s="73"/>
      <c r="AY539" s="72"/>
      <c r="AZ539" s="72"/>
      <c r="BA539" s="72"/>
      <c r="BB539" s="74"/>
      <c r="BC539" s="74"/>
      <c r="BD539" s="74"/>
      <c r="BE539" s="74"/>
      <c r="BF539" s="74"/>
      <c r="BG539" s="74"/>
      <c r="BH539" s="74"/>
      <c r="BI539" s="74"/>
    </row>
    <row r="540" spans="1:61" x14ac:dyDescent="0.35">
      <c r="A540" s="342" t="s">
        <v>2903</v>
      </c>
      <c r="B540" s="343">
        <v>39.200000000000003</v>
      </c>
      <c r="C540" s="343">
        <v>98</v>
      </c>
      <c r="D540" s="343" t="s">
        <v>2361</v>
      </c>
      <c r="E540" s="343" t="s">
        <v>13</v>
      </c>
      <c r="F540" s="343" t="s">
        <v>181</v>
      </c>
      <c r="G540" s="343">
        <v>37.5</v>
      </c>
      <c r="H540" s="344">
        <v>107700</v>
      </c>
      <c r="I540" s="344">
        <v>113100</v>
      </c>
      <c r="J540" s="344">
        <v>117900</v>
      </c>
      <c r="K540" s="344">
        <v>118800</v>
      </c>
      <c r="L540" s="344">
        <v>2747.4489795918366</v>
      </c>
      <c r="M540" s="344">
        <v>2885.204081632653</v>
      </c>
      <c r="N540" s="344">
        <v>3007.6530612244896</v>
      </c>
      <c r="O540" s="344">
        <v>3030.612244897959</v>
      </c>
      <c r="P540" s="343" t="s">
        <v>39</v>
      </c>
      <c r="Q540" s="344">
        <v>5</v>
      </c>
      <c r="R540" s="344" t="s">
        <v>685</v>
      </c>
      <c r="S540" s="345">
        <v>0.19700000000000001</v>
      </c>
      <c r="T540" s="343" t="s">
        <v>2362</v>
      </c>
      <c r="U540" s="343">
        <v>12</v>
      </c>
      <c r="V540" s="342">
        <v>2.024</v>
      </c>
      <c r="W540" s="342">
        <v>1.002</v>
      </c>
      <c r="X540" s="342">
        <v>3.5000000000000003E-2</v>
      </c>
      <c r="Y540" s="342">
        <f t="shared" si="9"/>
        <v>2.0280480000000001</v>
      </c>
      <c r="Z540" s="342" t="s">
        <v>198</v>
      </c>
      <c r="AA540" s="342" t="s">
        <v>170</v>
      </c>
      <c r="AB540" s="342">
        <v>22.5</v>
      </c>
      <c r="AC540" s="342" t="s">
        <v>218</v>
      </c>
      <c r="AD540" s="10"/>
      <c r="AE540" s="346">
        <f>IFERROR(VLOOKUP(E540,ppoz!$A$2:$B$42,2,0),0)</f>
        <v>7000</v>
      </c>
      <c r="AJ540" s="72"/>
      <c r="AK540" s="72"/>
      <c r="AL540" s="72"/>
      <c r="AM540" s="72"/>
      <c r="AN540" s="72"/>
      <c r="AO540" s="72"/>
      <c r="AP540" s="73"/>
      <c r="AQ540" s="73"/>
      <c r="AR540" s="73"/>
      <c r="AS540" s="73"/>
      <c r="AT540" s="73"/>
      <c r="AU540" s="73"/>
      <c r="AV540" s="72"/>
      <c r="AW540" s="73"/>
      <c r="AX540" s="73"/>
      <c r="AY540" s="72"/>
      <c r="AZ540" s="72"/>
      <c r="BA540" s="72"/>
      <c r="BB540" s="74"/>
      <c r="BC540" s="74"/>
      <c r="BD540" s="74"/>
      <c r="BE540" s="74"/>
      <c r="BF540" s="74"/>
      <c r="BG540" s="74"/>
      <c r="BH540" s="74"/>
      <c r="BI540" s="74"/>
    </row>
    <row r="541" spans="1:61" x14ac:dyDescent="0.35">
      <c r="A541" s="342" t="s">
        <v>2904</v>
      </c>
      <c r="B541" s="343">
        <v>39.6</v>
      </c>
      <c r="C541" s="343">
        <v>99</v>
      </c>
      <c r="D541" s="343" t="s">
        <v>2361</v>
      </c>
      <c r="E541" s="343" t="s">
        <v>13</v>
      </c>
      <c r="F541" s="343" t="s">
        <v>181</v>
      </c>
      <c r="G541" s="343">
        <v>37.5</v>
      </c>
      <c r="H541" s="344">
        <v>108300</v>
      </c>
      <c r="I541" s="344">
        <v>113600</v>
      </c>
      <c r="J541" s="344">
        <v>118400</v>
      </c>
      <c r="K541" s="344">
        <v>119400</v>
      </c>
      <c r="L541" s="344">
        <v>2734.8484848484845</v>
      </c>
      <c r="M541" s="344">
        <v>2868.6868686868684</v>
      </c>
      <c r="N541" s="344">
        <v>2989.8989898989898</v>
      </c>
      <c r="O541" s="344">
        <v>3015.151515151515</v>
      </c>
      <c r="P541" s="343" t="s">
        <v>39</v>
      </c>
      <c r="Q541" s="344">
        <v>5</v>
      </c>
      <c r="R541" s="344" t="s">
        <v>685</v>
      </c>
      <c r="S541" s="345">
        <v>0.19700000000000001</v>
      </c>
      <c r="T541" s="343" t="s">
        <v>2362</v>
      </c>
      <c r="U541" s="343">
        <v>12</v>
      </c>
      <c r="V541" s="342">
        <v>2.024</v>
      </c>
      <c r="W541" s="342">
        <v>1.002</v>
      </c>
      <c r="X541" s="342">
        <v>3.5000000000000003E-2</v>
      </c>
      <c r="Y541" s="342">
        <f t="shared" si="9"/>
        <v>2.0280480000000001</v>
      </c>
      <c r="Z541" s="342" t="s">
        <v>198</v>
      </c>
      <c r="AA541" s="342" t="s">
        <v>170</v>
      </c>
      <c r="AB541" s="342">
        <v>22.5</v>
      </c>
      <c r="AC541" s="342" t="s">
        <v>218</v>
      </c>
      <c r="AD541" s="10"/>
      <c r="AE541" s="346">
        <f>IFERROR(VLOOKUP(E541,ppoz!$A$2:$B$42,2,0),0)</f>
        <v>7000</v>
      </c>
      <c r="AJ541" s="72"/>
      <c r="AK541" s="72"/>
      <c r="AL541" s="72"/>
      <c r="AM541" s="72"/>
      <c r="AN541" s="72"/>
      <c r="AO541" s="72"/>
      <c r="AP541" s="73"/>
      <c r="AQ541" s="73"/>
      <c r="AR541" s="73"/>
      <c r="AS541" s="73"/>
      <c r="AT541" s="73"/>
      <c r="AU541" s="73"/>
      <c r="AV541" s="72"/>
      <c r="AW541" s="73"/>
      <c r="AX541" s="73"/>
      <c r="AY541" s="72"/>
      <c r="AZ541" s="72"/>
      <c r="BA541" s="72"/>
      <c r="BB541" s="74"/>
      <c r="BC541" s="74"/>
      <c r="BD541" s="74"/>
      <c r="BE541" s="74"/>
      <c r="BF541" s="74"/>
      <c r="BG541" s="74"/>
      <c r="BH541" s="74"/>
      <c r="BI541" s="74"/>
    </row>
    <row r="542" spans="1:61" x14ac:dyDescent="0.35">
      <c r="A542" s="342" t="s">
        <v>2905</v>
      </c>
      <c r="B542" s="343">
        <v>40</v>
      </c>
      <c r="C542" s="343">
        <v>100</v>
      </c>
      <c r="D542" s="343" t="s">
        <v>2361</v>
      </c>
      <c r="E542" s="343" t="s">
        <v>13</v>
      </c>
      <c r="F542" s="343" t="s">
        <v>181</v>
      </c>
      <c r="G542" s="343">
        <v>37.5</v>
      </c>
      <c r="H542" s="344">
        <v>109400</v>
      </c>
      <c r="I542" s="344">
        <v>114700</v>
      </c>
      <c r="J542" s="344">
        <v>120700</v>
      </c>
      <c r="K542" s="344">
        <v>120500</v>
      </c>
      <c r="L542" s="344">
        <v>2735</v>
      </c>
      <c r="M542" s="344">
        <v>2867.5</v>
      </c>
      <c r="N542" s="344">
        <v>3017.5</v>
      </c>
      <c r="O542" s="344">
        <v>3012.5</v>
      </c>
      <c r="P542" s="343" t="s">
        <v>39</v>
      </c>
      <c r="Q542" s="344">
        <v>5</v>
      </c>
      <c r="R542" s="344" t="s">
        <v>685</v>
      </c>
      <c r="S542" s="345">
        <v>0.19700000000000001</v>
      </c>
      <c r="T542" s="343" t="s">
        <v>2362</v>
      </c>
      <c r="U542" s="343">
        <v>12</v>
      </c>
      <c r="V542" s="342">
        <v>2.024</v>
      </c>
      <c r="W542" s="342">
        <v>1.002</v>
      </c>
      <c r="X542" s="342">
        <v>3.5000000000000003E-2</v>
      </c>
      <c r="Y542" s="342">
        <f t="shared" si="9"/>
        <v>2.0280480000000001</v>
      </c>
      <c r="Z542" s="342" t="s">
        <v>198</v>
      </c>
      <c r="AA542" s="342" t="s">
        <v>170</v>
      </c>
      <c r="AB542" s="342">
        <v>22.5</v>
      </c>
      <c r="AC542" s="342" t="s">
        <v>218</v>
      </c>
      <c r="AD542" s="10"/>
      <c r="AE542" s="346">
        <f>IFERROR(VLOOKUP(E542,ppoz!$A$2:$B$42,2,0),0)</f>
        <v>7000</v>
      </c>
      <c r="AJ542" s="72"/>
      <c r="AK542" s="72"/>
      <c r="AL542" s="72"/>
      <c r="AM542" s="72"/>
      <c r="AN542" s="72"/>
      <c r="AO542" s="72"/>
      <c r="AP542" s="73"/>
      <c r="AQ542" s="73"/>
      <c r="AR542" s="73"/>
      <c r="AS542" s="73"/>
      <c r="AT542" s="73"/>
      <c r="AU542" s="73"/>
      <c r="AV542" s="72"/>
      <c r="AW542" s="73"/>
      <c r="AX542" s="73"/>
      <c r="AY542" s="72"/>
      <c r="AZ542" s="72"/>
      <c r="BA542" s="72"/>
      <c r="BB542" s="74"/>
      <c r="BC542" s="74"/>
      <c r="BD542" s="74"/>
      <c r="BE542" s="74"/>
      <c r="BF542" s="74"/>
      <c r="BG542" s="74"/>
      <c r="BH542" s="74"/>
      <c r="BI542" s="74"/>
    </row>
    <row r="543" spans="1:61" x14ac:dyDescent="0.35">
      <c r="A543" s="342" t="s">
        <v>2906</v>
      </c>
      <c r="B543" s="343">
        <v>40.400000000000006</v>
      </c>
      <c r="C543" s="343">
        <v>101</v>
      </c>
      <c r="D543" s="343" t="s">
        <v>2361</v>
      </c>
      <c r="E543" s="343" t="s">
        <v>13</v>
      </c>
      <c r="F543" s="343" t="s">
        <v>181</v>
      </c>
      <c r="G543" s="343">
        <v>37.5</v>
      </c>
      <c r="H543" s="344">
        <v>110400</v>
      </c>
      <c r="I543" s="344">
        <v>115700</v>
      </c>
      <c r="J543" s="344">
        <v>121800</v>
      </c>
      <c r="K543" s="344">
        <v>121400</v>
      </c>
      <c r="L543" s="344">
        <v>2732.6732673267325</v>
      </c>
      <c r="M543" s="344">
        <v>2863.8613861386134</v>
      </c>
      <c r="N543" s="344">
        <v>3014.8514851485143</v>
      </c>
      <c r="O543" s="344">
        <v>3004.9504950495048</v>
      </c>
      <c r="P543" s="343" t="s">
        <v>39</v>
      </c>
      <c r="Q543" s="344">
        <v>5</v>
      </c>
      <c r="R543" s="344" t="s">
        <v>685</v>
      </c>
      <c r="S543" s="345">
        <v>0.19700000000000001</v>
      </c>
      <c r="T543" s="343" t="s">
        <v>2362</v>
      </c>
      <c r="U543" s="343">
        <v>12</v>
      </c>
      <c r="V543" s="342">
        <v>2.024</v>
      </c>
      <c r="W543" s="342">
        <v>1.002</v>
      </c>
      <c r="X543" s="342">
        <v>3.5000000000000003E-2</v>
      </c>
      <c r="Y543" s="342">
        <f t="shared" si="9"/>
        <v>2.0280480000000001</v>
      </c>
      <c r="Z543" s="342" t="s">
        <v>198</v>
      </c>
      <c r="AA543" s="342" t="s">
        <v>170</v>
      </c>
      <c r="AB543" s="342">
        <v>22.5</v>
      </c>
      <c r="AC543" s="342" t="s">
        <v>218</v>
      </c>
      <c r="AD543" s="10"/>
      <c r="AE543" s="346">
        <f>IFERROR(VLOOKUP(E543,ppoz!$A$2:$B$42,2,0),0)</f>
        <v>7000</v>
      </c>
      <c r="AJ543" s="72"/>
      <c r="AK543" s="72"/>
      <c r="AL543" s="72"/>
      <c r="AM543" s="72"/>
      <c r="AN543" s="72"/>
      <c r="AO543" s="72"/>
      <c r="AP543" s="73"/>
      <c r="AQ543" s="73"/>
      <c r="AR543" s="73"/>
      <c r="AS543" s="73"/>
      <c r="AT543" s="73"/>
      <c r="AU543" s="73"/>
      <c r="AV543" s="72"/>
      <c r="AW543" s="73"/>
      <c r="AX543" s="73"/>
      <c r="AY543" s="72"/>
      <c r="AZ543" s="72"/>
      <c r="BA543" s="72"/>
      <c r="BB543" s="74"/>
      <c r="BC543" s="74"/>
      <c r="BD543" s="74"/>
      <c r="BE543" s="74"/>
      <c r="BF543" s="74"/>
      <c r="BG543" s="74"/>
      <c r="BH543" s="74"/>
      <c r="BI543" s="74"/>
    </row>
    <row r="544" spans="1:61" x14ac:dyDescent="0.35">
      <c r="A544" s="342" t="s">
        <v>2907</v>
      </c>
      <c r="B544" s="343">
        <v>40.800000000000004</v>
      </c>
      <c r="C544" s="343">
        <v>102</v>
      </c>
      <c r="D544" s="343" t="s">
        <v>2361</v>
      </c>
      <c r="E544" s="343" t="s">
        <v>13</v>
      </c>
      <c r="F544" s="343" t="s">
        <v>181</v>
      </c>
      <c r="G544" s="343">
        <v>37.5</v>
      </c>
      <c r="H544" s="344">
        <v>110900</v>
      </c>
      <c r="I544" s="344">
        <v>116700</v>
      </c>
      <c r="J544" s="344">
        <v>122300</v>
      </c>
      <c r="K544" s="344">
        <v>122400</v>
      </c>
      <c r="L544" s="344">
        <v>2718.1372549019607</v>
      </c>
      <c r="M544" s="344">
        <v>2860.2941176470586</v>
      </c>
      <c r="N544" s="344">
        <v>2997.5490196078426</v>
      </c>
      <c r="O544" s="344">
        <v>2999.9999999999995</v>
      </c>
      <c r="P544" s="343" t="s">
        <v>39</v>
      </c>
      <c r="Q544" s="344">
        <v>5</v>
      </c>
      <c r="R544" s="344" t="s">
        <v>685</v>
      </c>
      <c r="S544" s="345">
        <v>0.19700000000000001</v>
      </c>
      <c r="T544" s="343" t="s">
        <v>2362</v>
      </c>
      <c r="U544" s="343">
        <v>12</v>
      </c>
      <c r="V544" s="342">
        <v>2.024</v>
      </c>
      <c r="W544" s="342">
        <v>1.002</v>
      </c>
      <c r="X544" s="342">
        <v>3.5000000000000003E-2</v>
      </c>
      <c r="Y544" s="342">
        <f t="shared" si="9"/>
        <v>2.0280480000000001</v>
      </c>
      <c r="Z544" s="342" t="s">
        <v>198</v>
      </c>
      <c r="AA544" s="342" t="s">
        <v>170</v>
      </c>
      <c r="AB544" s="342">
        <v>22.5</v>
      </c>
      <c r="AC544" s="342" t="s">
        <v>218</v>
      </c>
      <c r="AD544" s="10"/>
      <c r="AE544" s="346">
        <f>IFERROR(VLOOKUP(E544,ppoz!$A$2:$B$42,2,0),0)</f>
        <v>7000</v>
      </c>
      <c r="AJ544" s="72"/>
      <c r="AK544" s="72"/>
      <c r="AL544" s="72"/>
      <c r="AM544" s="72"/>
      <c r="AN544" s="72"/>
      <c r="AO544" s="72"/>
      <c r="AP544" s="73"/>
      <c r="AQ544" s="73"/>
      <c r="AR544" s="73"/>
      <c r="AS544" s="73"/>
      <c r="AT544" s="73"/>
      <c r="AU544" s="73"/>
      <c r="AV544" s="72"/>
      <c r="AW544" s="73"/>
      <c r="AX544" s="73"/>
      <c r="AY544" s="72"/>
      <c r="AZ544" s="72"/>
      <c r="BA544" s="72"/>
      <c r="BB544" s="74"/>
      <c r="BC544" s="74"/>
      <c r="BD544" s="74"/>
      <c r="BE544" s="74"/>
      <c r="BF544" s="74"/>
      <c r="BG544" s="74"/>
      <c r="BH544" s="74"/>
      <c r="BI544" s="74"/>
    </row>
    <row r="545" spans="1:61" x14ac:dyDescent="0.35">
      <c r="A545" s="342" t="s">
        <v>2908</v>
      </c>
      <c r="B545" s="343">
        <v>41.2</v>
      </c>
      <c r="C545" s="343">
        <v>103</v>
      </c>
      <c r="D545" s="343" t="s">
        <v>2361</v>
      </c>
      <c r="E545" s="343" t="s">
        <v>13</v>
      </c>
      <c r="F545" s="343" t="s">
        <v>181</v>
      </c>
      <c r="G545" s="343">
        <v>37.5</v>
      </c>
      <c r="H545" s="344">
        <v>111900</v>
      </c>
      <c r="I545" s="344">
        <v>117500</v>
      </c>
      <c r="J545" s="344">
        <v>123200</v>
      </c>
      <c r="K545" s="344">
        <v>123200</v>
      </c>
      <c r="L545" s="344">
        <v>2716.019417475728</v>
      </c>
      <c r="M545" s="344">
        <v>2851.9417475728155</v>
      </c>
      <c r="N545" s="344">
        <v>2990.2912621359219</v>
      </c>
      <c r="O545" s="344">
        <v>2990.2912621359219</v>
      </c>
      <c r="P545" s="343" t="s">
        <v>39</v>
      </c>
      <c r="Q545" s="344">
        <v>5</v>
      </c>
      <c r="R545" s="344" t="s">
        <v>685</v>
      </c>
      <c r="S545" s="345">
        <v>0.19700000000000001</v>
      </c>
      <c r="T545" s="343" t="s">
        <v>2362</v>
      </c>
      <c r="U545" s="343">
        <v>12</v>
      </c>
      <c r="V545" s="342">
        <v>2.024</v>
      </c>
      <c r="W545" s="342">
        <v>1.002</v>
      </c>
      <c r="X545" s="342">
        <v>3.5000000000000003E-2</v>
      </c>
      <c r="Y545" s="342">
        <f t="shared" si="9"/>
        <v>2.0280480000000001</v>
      </c>
      <c r="Z545" s="342" t="s">
        <v>198</v>
      </c>
      <c r="AA545" s="342" t="s">
        <v>170</v>
      </c>
      <c r="AB545" s="342">
        <v>22.5</v>
      </c>
      <c r="AC545" s="342" t="s">
        <v>218</v>
      </c>
      <c r="AD545" s="10"/>
      <c r="AE545" s="346">
        <f>IFERROR(VLOOKUP(E545,ppoz!$A$2:$B$42,2,0),0)</f>
        <v>7000</v>
      </c>
      <c r="AJ545" s="72"/>
      <c r="AK545" s="72"/>
      <c r="AL545" s="72"/>
      <c r="AM545" s="72"/>
      <c r="AN545" s="72"/>
      <c r="AO545" s="72"/>
      <c r="AP545" s="73"/>
      <c r="AQ545" s="73"/>
      <c r="AR545" s="73"/>
      <c r="AS545" s="73"/>
      <c r="AT545" s="73"/>
      <c r="AU545" s="73"/>
      <c r="AV545" s="72"/>
      <c r="AW545" s="73"/>
      <c r="AX545" s="73"/>
      <c r="AY545" s="72"/>
      <c r="AZ545" s="72"/>
      <c r="BA545" s="72"/>
      <c r="BB545" s="74"/>
      <c r="BC545" s="74"/>
      <c r="BD545" s="74"/>
      <c r="BE545" s="74"/>
      <c r="BF545" s="74"/>
      <c r="BG545" s="74"/>
      <c r="BH545" s="74"/>
      <c r="BI545" s="74"/>
    </row>
    <row r="546" spans="1:61" x14ac:dyDescent="0.35">
      <c r="A546" s="342" t="s">
        <v>2909</v>
      </c>
      <c r="B546" s="343">
        <v>41.6</v>
      </c>
      <c r="C546" s="343">
        <v>104</v>
      </c>
      <c r="D546" s="343" t="s">
        <v>2361</v>
      </c>
      <c r="E546" s="343" t="s">
        <v>13</v>
      </c>
      <c r="F546" s="343" t="s">
        <v>181</v>
      </c>
      <c r="G546" s="343">
        <v>37.5</v>
      </c>
      <c r="H546" s="344">
        <v>112900</v>
      </c>
      <c r="I546" s="344">
        <v>118100</v>
      </c>
      <c r="J546" s="344">
        <v>123700</v>
      </c>
      <c r="K546" s="344">
        <v>123800</v>
      </c>
      <c r="L546" s="344">
        <v>2713.9423076923076</v>
      </c>
      <c r="M546" s="344">
        <v>2838.9423076923076</v>
      </c>
      <c r="N546" s="344">
        <v>2973.5576923076924</v>
      </c>
      <c r="O546" s="344">
        <v>2975.9615384615386</v>
      </c>
      <c r="P546" s="343" t="s">
        <v>39</v>
      </c>
      <c r="Q546" s="344">
        <v>5</v>
      </c>
      <c r="R546" s="344" t="s">
        <v>685</v>
      </c>
      <c r="S546" s="345">
        <v>0.19700000000000001</v>
      </c>
      <c r="T546" s="343" t="s">
        <v>2362</v>
      </c>
      <c r="U546" s="343">
        <v>12</v>
      </c>
      <c r="V546" s="342">
        <v>2.024</v>
      </c>
      <c r="W546" s="342">
        <v>1.002</v>
      </c>
      <c r="X546" s="342">
        <v>3.5000000000000003E-2</v>
      </c>
      <c r="Y546" s="342">
        <f t="shared" si="9"/>
        <v>2.0280480000000001</v>
      </c>
      <c r="Z546" s="342" t="s">
        <v>198</v>
      </c>
      <c r="AA546" s="342" t="s">
        <v>170</v>
      </c>
      <c r="AB546" s="342">
        <v>22.5</v>
      </c>
      <c r="AC546" s="342" t="s">
        <v>218</v>
      </c>
      <c r="AD546" s="10"/>
      <c r="AE546" s="346">
        <f>IFERROR(VLOOKUP(E546,ppoz!$A$2:$B$42,2,0),0)</f>
        <v>7000</v>
      </c>
      <c r="AJ546" s="72"/>
      <c r="AK546" s="72"/>
      <c r="AL546" s="72"/>
      <c r="AM546" s="72"/>
      <c r="AN546" s="72"/>
      <c r="AO546" s="72"/>
      <c r="AP546" s="73"/>
      <c r="AQ546" s="73"/>
      <c r="AR546" s="73"/>
      <c r="AS546" s="73"/>
      <c r="AT546" s="73"/>
      <c r="AU546" s="73"/>
      <c r="AV546" s="72"/>
      <c r="AW546" s="73"/>
      <c r="AX546" s="73"/>
      <c r="AY546" s="72"/>
      <c r="AZ546" s="72"/>
      <c r="BA546" s="72"/>
      <c r="BB546" s="74"/>
      <c r="BC546" s="74"/>
      <c r="BD546" s="74"/>
      <c r="BE546" s="74"/>
      <c r="BF546" s="74"/>
      <c r="BG546" s="74"/>
      <c r="BH546" s="74"/>
      <c r="BI546" s="74"/>
    </row>
    <row r="547" spans="1:61" x14ac:dyDescent="0.35">
      <c r="A547" s="342" t="s">
        <v>2910</v>
      </c>
      <c r="B547" s="343">
        <v>42</v>
      </c>
      <c r="C547" s="343">
        <v>105</v>
      </c>
      <c r="D547" s="343" t="s">
        <v>2361</v>
      </c>
      <c r="E547" s="343" t="s">
        <v>13</v>
      </c>
      <c r="F547" s="343" t="s">
        <v>181</v>
      </c>
      <c r="G547" s="343">
        <v>37.5</v>
      </c>
      <c r="H547" s="344">
        <v>113400</v>
      </c>
      <c r="I547" s="344">
        <v>119200</v>
      </c>
      <c r="J547" s="344">
        <v>124300</v>
      </c>
      <c r="K547" s="344">
        <v>125500</v>
      </c>
      <c r="L547" s="344">
        <v>2700</v>
      </c>
      <c r="M547" s="344">
        <v>2838.0952380952381</v>
      </c>
      <c r="N547" s="344">
        <v>2959.5238095238096</v>
      </c>
      <c r="O547" s="344">
        <v>2988.0952380952381</v>
      </c>
      <c r="P547" s="343" t="s">
        <v>39</v>
      </c>
      <c r="Q547" s="344">
        <v>5</v>
      </c>
      <c r="R547" s="344" t="s">
        <v>685</v>
      </c>
      <c r="S547" s="345">
        <v>0.19700000000000001</v>
      </c>
      <c r="T547" s="343" t="s">
        <v>2362</v>
      </c>
      <c r="U547" s="343">
        <v>12</v>
      </c>
      <c r="V547" s="342">
        <v>2.024</v>
      </c>
      <c r="W547" s="342">
        <v>1.002</v>
      </c>
      <c r="X547" s="342">
        <v>3.5000000000000003E-2</v>
      </c>
      <c r="Y547" s="342">
        <f t="shared" si="9"/>
        <v>2.0280480000000001</v>
      </c>
      <c r="Z547" s="342" t="s">
        <v>198</v>
      </c>
      <c r="AA547" s="342" t="s">
        <v>170</v>
      </c>
      <c r="AB547" s="342">
        <v>22.5</v>
      </c>
      <c r="AC547" s="342" t="s">
        <v>218</v>
      </c>
      <c r="AD547" s="10"/>
      <c r="AE547" s="346">
        <f>IFERROR(VLOOKUP(E547,ppoz!$A$2:$B$42,2,0),0)</f>
        <v>7000</v>
      </c>
      <c r="AJ547" s="72"/>
      <c r="AK547" s="72"/>
      <c r="AL547" s="72"/>
      <c r="AM547" s="72"/>
      <c r="AN547" s="72"/>
      <c r="AO547" s="72"/>
      <c r="AP547" s="73"/>
      <c r="AQ547" s="73"/>
      <c r="AR547" s="73"/>
      <c r="AS547" s="73"/>
      <c r="AT547" s="73"/>
      <c r="AU547" s="73"/>
      <c r="AV547" s="72"/>
      <c r="AW547" s="73"/>
      <c r="AX547" s="73"/>
      <c r="AY547" s="72"/>
      <c r="AZ547" s="72"/>
      <c r="BA547" s="72"/>
      <c r="BB547" s="74"/>
      <c r="BC547" s="74"/>
      <c r="BD547" s="74"/>
      <c r="BE547" s="74"/>
      <c r="BF547" s="74"/>
      <c r="BG547" s="74"/>
      <c r="BH547" s="74"/>
      <c r="BI547" s="74"/>
    </row>
    <row r="548" spans="1:61" x14ac:dyDescent="0.35">
      <c r="A548" s="342" t="s">
        <v>2911</v>
      </c>
      <c r="B548" s="343">
        <v>42.400000000000006</v>
      </c>
      <c r="C548" s="343">
        <v>106</v>
      </c>
      <c r="D548" s="343" t="s">
        <v>2361</v>
      </c>
      <c r="E548" s="343" t="s">
        <v>13</v>
      </c>
      <c r="F548" s="343" t="s">
        <v>181</v>
      </c>
      <c r="G548" s="343">
        <v>37.5</v>
      </c>
      <c r="H548" s="344">
        <v>114800</v>
      </c>
      <c r="I548" s="344">
        <v>120200</v>
      </c>
      <c r="J548" s="344">
        <v>125200</v>
      </c>
      <c r="K548" s="344">
        <v>126500</v>
      </c>
      <c r="L548" s="344">
        <v>2707.5471698113206</v>
      </c>
      <c r="M548" s="344">
        <v>2834.9056603773579</v>
      </c>
      <c r="N548" s="344">
        <v>2952.8301886792451</v>
      </c>
      <c r="O548" s="344">
        <v>2983.4905660377353</v>
      </c>
      <c r="P548" s="343" t="s">
        <v>39</v>
      </c>
      <c r="Q548" s="344">
        <v>5</v>
      </c>
      <c r="R548" s="344" t="s">
        <v>685</v>
      </c>
      <c r="S548" s="345">
        <v>0.19700000000000001</v>
      </c>
      <c r="T548" s="343" t="s">
        <v>2362</v>
      </c>
      <c r="U548" s="343">
        <v>12</v>
      </c>
      <c r="V548" s="342">
        <v>2.024</v>
      </c>
      <c r="W548" s="342">
        <v>1.002</v>
      </c>
      <c r="X548" s="342">
        <v>3.5000000000000003E-2</v>
      </c>
      <c r="Y548" s="342">
        <f t="shared" si="9"/>
        <v>2.0280480000000001</v>
      </c>
      <c r="Z548" s="342" t="s">
        <v>198</v>
      </c>
      <c r="AA548" s="342" t="s">
        <v>170</v>
      </c>
      <c r="AB548" s="342">
        <v>22.5</v>
      </c>
      <c r="AC548" s="342" t="s">
        <v>218</v>
      </c>
      <c r="AD548" s="10"/>
      <c r="AE548" s="346">
        <f>IFERROR(VLOOKUP(E548,ppoz!$A$2:$B$42,2,0),0)</f>
        <v>7000</v>
      </c>
      <c r="AJ548" s="72"/>
      <c r="AK548" s="72"/>
      <c r="AL548" s="72"/>
      <c r="AM548" s="72"/>
      <c r="AN548" s="72"/>
      <c r="AO548" s="72"/>
      <c r="AP548" s="73"/>
      <c r="AQ548" s="73"/>
      <c r="AR548" s="73"/>
      <c r="AS548" s="73"/>
      <c r="AT548" s="73"/>
      <c r="AU548" s="73"/>
      <c r="AV548" s="72"/>
      <c r="AW548" s="73"/>
      <c r="AX548" s="73"/>
      <c r="AY548" s="72"/>
      <c r="AZ548" s="72"/>
      <c r="BA548" s="72"/>
      <c r="BB548" s="74"/>
      <c r="BC548" s="74"/>
      <c r="BD548" s="74"/>
      <c r="BE548" s="74"/>
      <c r="BF548" s="74"/>
      <c r="BG548" s="74"/>
      <c r="BH548" s="74"/>
      <c r="BI548" s="74"/>
    </row>
    <row r="549" spans="1:61" x14ac:dyDescent="0.35">
      <c r="A549" s="342" t="s">
        <v>2912</v>
      </c>
      <c r="B549" s="343">
        <v>42.800000000000004</v>
      </c>
      <c r="C549" s="343">
        <v>107</v>
      </c>
      <c r="D549" s="343" t="s">
        <v>2361</v>
      </c>
      <c r="E549" s="343" t="s">
        <v>13</v>
      </c>
      <c r="F549" s="343" t="s">
        <v>181</v>
      </c>
      <c r="G549" s="343">
        <v>37.5</v>
      </c>
      <c r="H549" s="344">
        <v>115300</v>
      </c>
      <c r="I549" s="344">
        <v>120700</v>
      </c>
      <c r="J549" s="344">
        <v>125700</v>
      </c>
      <c r="K549" s="344">
        <v>127100</v>
      </c>
      <c r="L549" s="344">
        <v>2693.9252336448594</v>
      </c>
      <c r="M549" s="344">
        <v>2820.0934579439249</v>
      </c>
      <c r="N549" s="344">
        <v>2936.9158878504668</v>
      </c>
      <c r="O549" s="344">
        <v>2969.6261682242989</v>
      </c>
      <c r="P549" s="343" t="s">
        <v>39</v>
      </c>
      <c r="Q549" s="344">
        <v>5</v>
      </c>
      <c r="R549" s="344" t="s">
        <v>685</v>
      </c>
      <c r="S549" s="345">
        <v>0.19700000000000001</v>
      </c>
      <c r="T549" s="343" t="s">
        <v>2362</v>
      </c>
      <c r="U549" s="343">
        <v>12</v>
      </c>
      <c r="V549" s="342">
        <v>2.024</v>
      </c>
      <c r="W549" s="342">
        <v>1.002</v>
      </c>
      <c r="X549" s="342">
        <v>3.5000000000000003E-2</v>
      </c>
      <c r="Y549" s="342">
        <f t="shared" si="9"/>
        <v>2.0280480000000001</v>
      </c>
      <c r="Z549" s="342" t="s">
        <v>198</v>
      </c>
      <c r="AA549" s="342" t="s">
        <v>170</v>
      </c>
      <c r="AB549" s="342">
        <v>22.5</v>
      </c>
      <c r="AC549" s="342" t="s">
        <v>218</v>
      </c>
      <c r="AD549" s="10"/>
      <c r="AE549" s="346">
        <f>IFERROR(VLOOKUP(E549,ppoz!$A$2:$B$42,2,0),0)</f>
        <v>7000</v>
      </c>
      <c r="AJ549" s="72"/>
      <c r="AK549" s="72"/>
      <c r="AL549" s="72"/>
      <c r="AM549" s="72"/>
      <c r="AN549" s="72"/>
      <c r="AO549" s="72"/>
      <c r="AP549" s="73"/>
      <c r="AQ549" s="73"/>
      <c r="AR549" s="73"/>
      <c r="AS549" s="73"/>
      <c r="AT549" s="73"/>
      <c r="AU549" s="73"/>
      <c r="AV549" s="72"/>
      <c r="AW549" s="73"/>
      <c r="AX549" s="73"/>
      <c r="AY549" s="72"/>
      <c r="AZ549" s="72"/>
      <c r="BA549" s="72"/>
      <c r="BB549" s="74"/>
      <c r="BC549" s="74"/>
      <c r="BD549" s="74"/>
      <c r="BE549" s="74"/>
      <c r="BF549" s="74"/>
      <c r="BG549" s="74"/>
      <c r="BH549" s="74"/>
      <c r="BI549" s="74"/>
    </row>
    <row r="550" spans="1:61" x14ac:dyDescent="0.35">
      <c r="A550" s="342" t="s">
        <v>2913</v>
      </c>
      <c r="B550" s="343">
        <v>43.2</v>
      </c>
      <c r="C550" s="343">
        <v>108</v>
      </c>
      <c r="D550" s="343" t="s">
        <v>2361</v>
      </c>
      <c r="E550" s="343" t="s">
        <v>13</v>
      </c>
      <c r="F550" s="343" t="s">
        <v>181</v>
      </c>
      <c r="G550" s="343">
        <v>37.5</v>
      </c>
      <c r="H550" s="344">
        <v>116300</v>
      </c>
      <c r="I550" s="344">
        <v>121700</v>
      </c>
      <c r="J550" s="344">
        <v>126600</v>
      </c>
      <c r="K550" s="344">
        <v>128000</v>
      </c>
      <c r="L550" s="344">
        <v>2692.1296296296296</v>
      </c>
      <c r="M550" s="344">
        <v>2817.1296296296296</v>
      </c>
      <c r="N550" s="344">
        <v>2930.5555555555552</v>
      </c>
      <c r="O550" s="344">
        <v>2962.9629629629626</v>
      </c>
      <c r="P550" s="343" t="s">
        <v>39</v>
      </c>
      <c r="Q550" s="344">
        <v>5</v>
      </c>
      <c r="R550" s="344" t="s">
        <v>685</v>
      </c>
      <c r="S550" s="345">
        <v>0.19700000000000001</v>
      </c>
      <c r="T550" s="343" t="s">
        <v>2362</v>
      </c>
      <c r="U550" s="343">
        <v>12</v>
      </c>
      <c r="V550" s="342">
        <v>2.024</v>
      </c>
      <c r="W550" s="342">
        <v>1.002</v>
      </c>
      <c r="X550" s="342">
        <v>3.5000000000000003E-2</v>
      </c>
      <c r="Y550" s="342">
        <f t="shared" si="9"/>
        <v>2.0280480000000001</v>
      </c>
      <c r="Z550" s="342" t="s">
        <v>198</v>
      </c>
      <c r="AA550" s="342" t="s">
        <v>170</v>
      </c>
      <c r="AB550" s="342">
        <v>22.5</v>
      </c>
      <c r="AC550" s="342" t="s">
        <v>218</v>
      </c>
      <c r="AD550" s="10"/>
      <c r="AE550" s="346">
        <f>IFERROR(VLOOKUP(E550,ppoz!$A$2:$B$42,2,0),0)</f>
        <v>7000</v>
      </c>
      <c r="AJ550" s="72"/>
      <c r="AK550" s="72"/>
      <c r="AL550" s="72"/>
      <c r="AM550" s="72"/>
      <c r="AN550" s="72"/>
      <c r="AO550" s="72"/>
      <c r="AP550" s="73"/>
      <c r="AQ550" s="73"/>
      <c r="AR550" s="73"/>
      <c r="AS550" s="73"/>
      <c r="AT550" s="73"/>
      <c r="AU550" s="73"/>
      <c r="AV550" s="72"/>
      <c r="AW550" s="73"/>
      <c r="AX550" s="73"/>
      <c r="AY550" s="72"/>
      <c r="AZ550" s="72"/>
      <c r="BA550" s="72"/>
      <c r="BB550" s="74"/>
      <c r="BC550" s="74"/>
      <c r="BD550" s="74"/>
      <c r="BE550" s="74"/>
      <c r="BF550" s="74"/>
      <c r="BG550" s="74"/>
      <c r="BH550" s="74"/>
      <c r="BI550" s="74"/>
    </row>
    <row r="551" spans="1:61" x14ac:dyDescent="0.35">
      <c r="A551" s="342" t="s">
        <v>2914</v>
      </c>
      <c r="B551" s="343">
        <v>43.6</v>
      </c>
      <c r="C551" s="343">
        <v>109</v>
      </c>
      <c r="D551" s="343" t="s">
        <v>2361</v>
      </c>
      <c r="E551" s="343" t="s">
        <v>13</v>
      </c>
      <c r="F551" s="343" t="s">
        <v>181</v>
      </c>
      <c r="G551" s="343">
        <v>37.5</v>
      </c>
      <c r="H551" s="344">
        <v>116800</v>
      </c>
      <c r="I551" s="344">
        <v>122600</v>
      </c>
      <c r="J551" s="344">
        <v>130000</v>
      </c>
      <c r="K551" s="344">
        <v>128900</v>
      </c>
      <c r="L551" s="344">
        <v>2678.8990825688074</v>
      </c>
      <c r="M551" s="344">
        <v>2811.9266055045869</v>
      </c>
      <c r="N551" s="344">
        <v>2981.6513761467891</v>
      </c>
      <c r="O551" s="344">
        <v>2956.4220183486236</v>
      </c>
      <c r="P551" s="343" t="s">
        <v>39</v>
      </c>
      <c r="Q551" s="344">
        <v>5</v>
      </c>
      <c r="R551" s="344" t="s">
        <v>685</v>
      </c>
      <c r="S551" s="345">
        <v>0.19700000000000001</v>
      </c>
      <c r="T551" s="343" t="s">
        <v>2362</v>
      </c>
      <c r="U551" s="343">
        <v>12</v>
      </c>
      <c r="V551" s="342">
        <v>2.024</v>
      </c>
      <c r="W551" s="342">
        <v>1.002</v>
      </c>
      <c r="X551" s="342">
        <v>3.5000000000000003E-2</v>
      </c>
      <c r="Y551" s="342">
        <f t="shared" si="9"/>
        <v>2.0280480000000001</v>
      </c>
      <c r="Z551" s="342" t="s">
        <v>198</v>
      </c>
      <c r="AA551" s="342" t="s">
        <v>170</v>
      </c>
      <c r="AB551" s="342">
        <v>22.5</v>
      </c>
      <c r="AC551" s="342" t="s">
        <v>218</v>
      </c>
      <c r="AD551" s="10"/>
      <c r="AE551" s="346">
        <f>IFERROR(VLOOKUP(E551,ppoz!$A$2:$B$42,2,0),0)</f>
        <v>7000</v>
      </c>
      <c r="AJ551" s="72"/>
      <c r="AK551" s="72"/>
      <c r="AL551" s="72"/>
      <c r="AM551" s="72"/>
      <c r="AN551" s="72"/>
      <c r="AO551" s="72"/>
      <c r="AP551" s="73"/>
      <c r="AQ551" s="73"/>
      <c r="AR551" s="73"/>
      <c r="AS551" s="73"/>
      <c r="AT551" s="73"/>
      <c r="AU551" s="73"/>
      <c r="AV551" s="72"/>
      <c r="AW551" s="73"/>
      <c r="AX551" s="73"/>
      <c r="AY551" s="72"/>
      <c r="AZ551" s="72"/>
      <c r="BA551" s="72"/>
      <c r="BB551" s="74"/>
      <c r="BC551" s="74"/>
      <c r="BD551" s="74"/>
      <c r="BE551" s="74"/>
      <c r="BF551" s="74"/>
      <c r="BG551" s="74"/>
      <c r="BH551" s="74"/>
      <c r="BI551" s="74"/>
    </row>
    <row r="552" spans="1:61" x14ac:dyDescent="0.35">
      <c r="A552" s="342" t="s">
        <v>2915</v>
      </c>
      <c r="B552" s="343">
        <v>44</v>
      </c>
      <c r="C552" s="343">
        <v>110</v>
      </c>
      <c r="D552" s="343" t="s">
        <v>2361</v>
      </c>
      <c r="E552" s="343" t="s">
        <v>13</v>
      </c>
      <c r="F552" s="343" t="s">
        <v>181</v>
      </c>
      <c r="G552" s="343">
        <v>37.5</v>
      </c>
      <c r="H552" s="344">
        <v>117300</v>
      </c>
      <c r="I552" s="344">
        <v>123100</v>
      </c>
      <c r="J552" s="344">
        <v>130500</v>
      </c>
      <c r="K552" s="344">
        <v>129400</v>
      </c>
      <c r="L552" s="344">
        <v>2665.909090909091</v>
      </c>
      <c r="M552" s="344">
        <v>2797.7272727272725</v>
      </c>
      <c r="N552" s="344">
        <v>2965.909090909091</v>
      </c>
      <c r="O552" s="344">
        <v>2940.909090909091</v>
      </c>
      <c r="P552" s="343" t="s">
        <v>39</v>
      </c>
      <c r="Q552" s="344">
        <v>5</v>
      </c>
      <c r="R552" s="344" t="s">
        <v>685</v>
      </c>
      <c r="S552" s="345">
        <v>0.19700000000000001</v>
      </c>
      <c r="T552" s="343" t="s">
        <v>2362</v>
      </c>
      <c r="U552" s="343">
        <v>12</v>
      </c>
      <c r="V552" s="342">
        <v>2.024</v>
      </c>
      <c r="W552" s="342">
        <v>1.002</v>
      </c>
      <c r="X552" s="342">
        <v>3.5000000000000003E-2</v>
      </c>
      <c r="Y552" s="342">
        <f t="shared" si="9"/>
        <v>2.0280480000000001</v>
      </c>
      <c r="Z552" s="342" t="s">
        <v>198</v>
      </c>
      <c r="AA552" s="342" t="s">
        <v>170</v>
      </c>
      <c r="AB552" s="342">
        <v>22.5</v>
      </c>
      <c r="AC552" s="342" t="s">
        <v>218</v>
      </c>
      <c r="AD552" s="10"/>
      <c r="AE552" s="346">
        <f>IFERROR(VLOOKUP(E552,ppoz!$A$2:$B$42,2,0),0)</f>
        <v>7000</v>
      </c>
      <c r="AJ552" s="72"/>
      <c r="AK552" s="72"/>
      <c r="AL552" s="72"/>
      <c r="AM552" s="72"/>
      <c r="AN552" s="72"/>
      <c r="AO552" s="72"/>
      <c r="AP552" s="73"/>
      <c r="AQ552" s="73"/>
      <c r="AR552" s="73"/>
      <c r="AS552" s="73"/>
      <c r="AT552" s="73"/>
      <c r="AU552" s="73"/>
      <c r="AV552" s="72"/>
      <c r="AW552" s="73"/>
      <c r="AX552" s="73"/>
      <c r="AY552" s="72"/>
      <c r="AZ552" s="72"/>
      <c r="BA552" s="72"/>
      <c r="BB552" s="74"/>
      <c r="BC552" s="74"/>
      <c r="BD552" s="74"/>
      <c r="BE552" s="74"/>
      <c r="BF552" s="74"/>
      <c r="BG552" s="74"/>
      <c r="BH552" s="74"/>
      <c r="BI552" s="74"/>
    </row>
    <row r="553" spans="1:61" x14ac:dyDescent="0.35">
      <c r="A553" s="342" t="s">
        <v>2916</v>
      </c>
      <c r="B553" s="343">
        <v>44.400000000000006</v>
      </c>
      <c r="C553" s="343">
        <v>111</v>
      </c>
      <c r="D553" s="343" t="s">
        <v>2361</v>
      </c>
      <c r="E553" s="343" t="s">
        <v>13</v>
      </c>
      <c r="F553" s="343" t="s">
        <v>181</v>
      </c>
      <c r="G553" s="343">
        <v>37.5</v>
      </c>
      <c r="H553" s="344">
        <v>118300</v>
      </c>
      <c r="I553" s="344">
        <v>124100</v>
      </c>
      <c r="J553" s="344">
        <v>131400</v>
      </c>
      <c r="K553" s="344">
        <v>130500</v>
      </c>
      <c r="L553" s="344">
        <v>2664.4144144144143</v>
      </c>
      <c r="M553" s="344">
        <v>2795.0450450450448</v>
      </c>
      <c r="N553" s="344">
        <v>2959.4594594594591</v>
      </c>
      <c r="O553" s="344">
        <v>2939.1891891891887</v>
      </c>
      <c r="P553" s="343" t="s">
        <v>39</v>
      </c>
      <c r="Q553" s="344">
        <v>5</v>
      </c>
      <c r="R553" s="344" t="s">
        <v>685</v>
      </c>
      <c r="S553" s="345">
        <v>0.19700000000000001</v>
      </c>
      <c r="T553" s="343" t="s">
        <v>2362</v>
      </c>
      <c r="U553" s="343">
        <v>12</v>
      </c>
      <c r="V553" s="342">
        <v>2.024</v>
      </c>
      <c r="W553" s="342">
        <v>1.002</v>
      </c>
      <c r="X553" s="342">
        <v>3.5000000000000003E-2</v>
      </c>
      <c r="Y553" s="342">
        <f t="shared" si="9"/>
        <v>2.0280480000000001</v>
      </c>
      <c r="Z553" s="342" t="s">
        <v>198</v>
      </c>
      <c r="AA553" s="342" t="s">
        <v>170</v>
      </c>
      <c r="AB553" s="342">
        <v>22.5</v>
      </c>
      <c r="AC553" s="342" t="s">
        <v>218</v>
      </c>
      <c r="AD553" s="10"/>
      <c r="AE553" s="346">
        <f>IFERROR(VLOOKUP(E553,ppoz!$A$2:$B$42,2,0),0)</f>
        <v>7000</v>
      </c>
      <c r="AJ553" s="72"/>
      <c r="AK553" s="72"/>
      <c r="AL553" s="72"/>
      <c r="AM553" s="72"/>
      <c r="AN553" s="72"/>
      <c r="AO553" s="72"/>
      <c r="AP553" s="73"/>
      <c r="AQ553" s="73"/>
      <c r="AR553" s="73"/>
      <c r="AS553" s="73"/>
      <c r="AT553" s="73"/>
      <c r="AU553" s="73"/>
      <c r="AV553" s="72"/>
      <c r="AW553" s="73"/>
      <c r="AX553" s="73"/>
      <c r="AY553" s="72"/>
      <c r="AZ553" s="72"/>
      <c r="BA553" s="72"/>
      <c r="BB553" s="74"/>
      <c r="BC553" s="74"/>
      <c r="BD553" s="74"/>
      <c r="BE553" s="74"/>
      <c r="BF553" s="74"/>
      <c r="BG553" s="74"/>
      <c r="BH553" s="74"/>
      <c r="BI553" s="74"/>
    </row>
    <row r="554" spans="1:61" x14ac:dyDescent="0.35">
      <c r="A554" s="342" t="s">
        <v>2917</v>
      </c>
      <c r="B554" s="343">
        <v>44.800000000000004</v>
      </c>
      <c r="C554" s="343">
        <v>112</v>
      </c>
      <c r="D554" s="343" t="s">
        <v>2361</v>
      </c>
      <c r="E554" s="343" t="s">
        <v>13</v>
      </c>
      <c r="F554" s="343" t="s">
        <v>181</v>
      </c>
      <c r="G554" s="343">
        <v>37.5</v>
      </c>
      <c r="H554" s="344">
        <v>119200</v>
      </c>
      <c r="I554" s="344">
        <v>124800</v>
      </c>
      <c r="J554" s="344">
        <v>132000</v>
      </c>
      <c r="K554" s="344">
        <v>131100</v>
      </c>
      <c r="L554" s="344">
        <v>2660.7142857142853</v>
      </c>
      <c r="M554" s="344">
        <v>2785.7142857142853</v>
      </c>
      <c r="N554" s="344">
        <v>2946.4285714285711</v>
      </c>
      <c r="O554" s="344">
        <v>2926.3392857142853</v>
      </c>
      <c r="P554" s="343" t="s">
        <v>39</v>
      </c>
      <c r="Q554" s="344">
        <v>5</v>
      </c>
      <c r="R554" s="344" t="s">
        <v>685</v>
      </c>
      <c r="S554" s="345">
        <v>0.19700000000000001</v>
      </c>
      <c r="T554" s="343" t="s">
        <v>2362</v>
      </c>
      <c r="U554" s="343">
        <v>12</v>
      </c>
      <c r="V554" s="342">
        <v>2.024</v>
      </c>
      <c r="W554" s="342">
        <v>1.002</v>
      </c>
      <c r="X554" s="342">
        <v>3.5000000000000003E-2</v>
      </c>
      <c r="Y554" s="342">
        <f t="shared" si="9"/>
        <v>2.0280480000000001</v>
      </c>
      <c r="Z554" s="342" t="s">
        <v>198</v>
      </c>
      <c r="AA554" s="342" t="s">
        <v>170</v>
      </c>
      <c r="AB554" s="342">
        <v>22.5</v>
      </c>
      <c r="AC554" s="342" t="s">
        <v>218</v>
      </c>
      <c r="AD554" s="10"/>
      <c r="AE554" s="346">
        <f>IFERROR(VLOOKUP(E554,ppoz!$A$2:$B$42,2,0),0)</f>
        <v>7000</v>
      </c>
      <c r="AJ554" s="72"/>
      <c r="AK554" s="72"/>
      <c r="AL554" s="72"/>
      <c r="AM554" s="72"/>
      <c r="AN554" s="72"/>
      <c r="AO554" s="72"/>
      <c r="AP554" s="73"/>
      <c r="AQ554" s="73"/>
      <c r="AR554" s="73"/>
      <c r="AS554" s="73"/>
      <c r="AT554" s="73"/>
      <c r="AU554" s="73"/>
      <c r="AV554" s="72"/>
      <c r="AW554" s="73"/>
      <c r="AX554" s="73"/>
      <c r="AY554" s="72"/>
      <c r="AZ554" s="72"/>
      <c r="BA554" s="72"/>
      <c r="BB554" s="74"/>
      <c r="BC554" s="74"/>
      <c r="BD554" s="74"/>
      <c r="BE554" s="74"/>
      <c r="BF554" s="74"/>
      <c r="BG554" s="74"/>
      <c r="BH554" s="74"/>
      <c r="BI554" s="74"/>
    </row>
    <row r="555" spans="1:61" x14ac:dyDescent="0.35">
      <c r="A555" s="342" t="s">
        <v>2918</v>
      </c>
      <c r="B555" s="343">
        <v>45.2</v>
      </c>
      <c r="C555" s="343">
        <v>113</v>
      </c>
      <c r="D555" s="343" t="s">
        <v>2361</v>
      </c>
      <c r="E555" s="343" t="s">
        <v>14</v>
      </c>
      <c r="F555" s="343" t="s">
        <v>181</v>
      </c>
      <c r="G555" s="343">
        <v>45</v>
      </c>
      <c r="H555" s="344">
        <v>120800</v>
      </c>
      <c r="I555" s="344">
        <v>126800</v>
      </c>
      <c r="J555" s="344">
        <v>133400</v>
      </c>
      <c r="K555" s="344">
        <v>133200</v>
      </c>
      <c r="L555" s="344">
        <v>2672.5663716814156</v>
      </c>
      <c r="M555" s="344">
        <v>2805.3097345132742</v>
      </c>
      <c r="N555" s="344">
        <v>2951.3274336283184</v>
      </c>
      <c r="O555" s="344">
        <v>2946.9026548672564</v>
      </c>
      <c r="P555" s="343" t="s">
        <v>39</v>
      </c>
      <c r="Q555" s="344">
        <v>5</v>
      </c>
      <c r="R555" s="344" t="s">
        <v>685</v>
      </c>
      <c r="S555" s="345">
        <v>0.19700000000000001</v>
      </c>
      <c r="T555" s="343" t="s">
        <v>2362</v>
      </c>
      <c r="U555" s="343">
        <v>12</v>
      </c>
      <c r="V555" s="342">
        <v>2.024</v>
      </c>
      <c r="W555" s="342">
        <v>1.002</v>
      </c>
      <c r="X555" s="342">
        <v>3.5000000000000003E-2</v>
      </c>
      <c r="Y555" s="342">
        <f t="shared" si="9"/>
        <v>2.0280480000000001</v>
      </c>
      <c r="Z555" s="342" t="s">
        <v>198</v>
      </c>
      <c r="AA555" s="342" t="s">
        <v>170</v>
      </c>
      <c r="AB555" s="342">
        <v>22.5</v>
      </c>
      <c r="AC555" s="342" t="s">
        <v>218</v>
      </c>
      <c r="AD555" s="10"/>
      <c r="AE555" s="346">
        <f>IFERROR(VLOOKUP(E555,ppoz!$A$2:$B$42,2,0),0)</f>
        <v>7000</v>
      </c>
      <c r="AJ555" s="72"/>
      <c r="AK555" s="72"/>
      <c r="AL555" s="72"/>
      <c r="AM555" s="72"/>
      <c r="AN555" s="72"/>
      <c r="AO555" s="72"/>
      <c r="AP555" s="73"/>
      <c r="AQ555" s="73"/>
      <c r="AR555" s="73"/>
      <c r="AS555" s="73"/>
      <c r="AT555" s="73"/>
      <c r="AU555" s="73"/>
      <c r="AV555" s="72"/>
      <c r="AW555" s="73"/>
      <c r="AX555" s="73"/>
      <c r="AY555" s="72"/>
      <c r="AZ555" s="72"/>
      <c r="BA555" s="72"/>
      <c r="BB555" s="74"/>
      <c r="BC555" s="74"/>
      <c r="BD555" s="74"/>
      <c r="BE555" s="74"/>
      <c r="BF555" s="74"/>
      <c r="BG555" s="74"/>
      <c r="BH555" s="74"/>
      <c r="BI555" s="74"/>
    </row>
    <row r="556" spans="1:61" x14ac:dyDescent="0.35">
      <c r="A556" s="342" t="s">
        <v>2919</v>
      </c>
      <c r="B556" s="343">
        <v>45.6</v>
      </c>
      <c r="C556" s="343">
        <v>114</v>
      </c>
      <c r="D556" s="343" t="s">
        <v>2361</v>
      </c>
      <c r="E556" s="343" t="s">
        <v>14</v>
      </c>
      <c r="F556" s="343" t="s">
        <v>181</v>
      </c>
      <c r="G556" s="343">
        <v>45</v>
      </c>
      <c r="H556" s="344">
        <v>121500</v>
      </c>
      <c r="I556" s="344">
        <v>127500</v>
      </c>
      <c r="J556" s="344">
        <v>134000</v>
      </c>
      <c r="K556" s="344">
        <v>133800</v>
      </c>
      <c r="L556" s="344">
        <v>2664.4736842105262</v>
      </c>
      <c r="M556" s="344">
        <v>2796.0526315789471</v>
      </c>
      <c r="N556" s="344">
        <v>2938.5964912280701</v>
      </c>
      <c r="O556" s="344">
        <v>2934.2105263157896</v>
      </c>
      <c r="P556" s="343" t="s">
        <v>39</v>
      </c>
      <c r="Q556" s="344">
        <v>5</v>
      </c>
      <c r="R556" s="344" t="s">
        <v>685</v>
      </c>
      <c r="S556" s="345">
        <v>0.19700000000000001</v>
      </c>
      <c r="T556" s="343" t="s">
        <v>2362</v>
      </c>
      <c r="U556" s="343">
        <v>12</v>
      </c>
      <c r="V556" s="342">
        <v>2.024</v>
      </c>
      <c r="W556" s="342">
        <v>1.002</v>
      </c>
      <c r="X556" s="342">
        <v>3.5000000000000003E-2</v>
      </c>
      <c r="Y556" s="342">
        <f t="shared" si="9"/>
        <v>2.0280480000000001</v>
      </c>
      <c r="Z556" s="342" t="s">
        <v>198</v>
      </c>
      <c r="AA556" s="342" t="s">
        <v>170</v>
      </c>
      <c r="AB556" s="342">
        <v>22.5</v>
      </c>
      <c r="AC556" s="342" t="s">
        <v>218</v>
      </c>
      <c r="AD556" s="10"/>
      <c r="AE556" s="346">
        <f>IFERROR(VLOOKUP(E556,ppoz!$A$2:$B$42,2,0),0)</f>
        <v>7000</v>
      </c>
      <c r="AJ556" s="72"/>
      <c r="AK556" s="72"/>
      <c r="AL556" s="72"/>
      <c r="AM556" s="72"/>
      <c r="AN556" s="72"/>
      <c r="AO556" s="72"/>
      <c r="AP556" s="73"/>
      <c r="AQ556" s="73"/>
      <c r="AR556" s="73"/>
      <c r="AS556" s="73"/>
      <c r="AT556" s="73"/>
      <c r="AU556" s="73"/>
      <c r="AV556" s="72"/>
      <c r="AW556" s="73"/>
      <c r="AX556" s="73"/>
      <c r="AY556" s="72"/>
      <c r="AZ556" s="72"/>
      <c r="BA556" s="72"/>
      <c r="BB556" s="74"/>
      <c r="BC556" s="74"/>
      <c r="BD556" s="74"/>
      <c r="BE556" s="74"/>
      <c r="BF556" s="74"/>
      <c r="BG556" s="74"/>
      <c r="BH556" s="74"/>
      <c r="BI556" s="74"/>
    </row>
    <row r="557" spans="1:61" x14ac:dyDescent="0.35">
      <c r="A557" s="342" t="s">
        <v>2920</v>
      </c>
      <c r="B557" s="343">
        <v>46</v>
      </c>
      <c r="C557" s="343">
        <v>115</v>
      </c>
      <c r="D557" s="343" t="s">
        <v>2361</v>
      </c>
      <c r="E557" s="343" t="s">
        <v>14</v>
      </c>
      <c r="F557" s="343" t="s">
        <v>181</v>
      </c>
      <c r="G557" s="343">
        <v>45</v>
      </c>
      <c r="H557" s="344">
        <v>122100</v>
      </c>
      <c r="I557" s="344">
        <v>128000</v>
      </c>
      <c r="J557" s="344">
        <v>134500</v>
      </c>
      <c r="K557" s="344">
        <v>134900</v>
      </c>
      <c r="L557" s="344">
        <v>2654.3478260869565</v>
      </c>
      <c r="M557" s="344">
        <v>2782.608695652174</v>
      </c>
      <c r="N557" s="344">
        <v>2923.913043478261</v>
      </c>
      <c r="O557" s="344">
        <v>2932.608695652174</v>
      </c>
      <c r="P557" s="343" t="s">
        <v>39</v>
      </c>
      <c r="Q557" s="344">
        <v>5</v>
      </c>
      <c r="R557" s="344" t="s">
        <v>685</v>
      </c>
      <c r="S557" s="345">
        <v>0.19700000000000001</v>
      </c>
      <c r="T557" s="343" t="s">
        <v>2362</v>
      </c>
      <c r="U557" s="343">
        <v>12</v>
      </c>
      <c r="V557" s="342">
        <v>2.024</v>
      </c>
      <c r="W557" s="342">
        <v>1.002</v>
      </c>
      <c r="X557" s="342">
        <v>3.5000000000000003E-2</v>
      </c>
      <c r="Y557" s="342">
        <f t="shared" si="9"/>
        <v>2.0280480000000001</v>
      </c>
      <c r="Z557" s="342" t="s">
        <v>198</v>
      </c>
      <c r="AA557" s="342" t="s">
        <v>170</v>
      </c>
      <c r="AB557" s="342">
        <v>22.5</v>
      </c>
      <c r="AC557" s="342" t="s">
        <v>218</v>
      </c>
      <c r="AD557" s="10"/>
      <c r="AE557" s="346">
        <f>IFERROR(VLOOKUP(E557,ppoz!$A$2:$B$42,2,0),0)</f>
        <v>7000</v>
      </c>
      <c r="AJ557" s="72"/>
      <c r="AK557" s="72"/>
      <c r="AL557" s="72"/>
      <c r="AM557" s="72"/>
      <c r="AN557" s="72"/>
      <c r="AO557" s="72"/>
      <c r="AP557" s="73"/>
      <c r="AQ557" s="73"/>
      <c r="AR557" s="73"/>
      <c r="AS557" s="73"/>
      <c r="AT557" s="73"/>
      <c r="AU557" s="73"/>
      <c r="AV557" s="72"/>
      <c r="AW557" s="73"/>
      <c r="AX557" s="73"/>
      <c r="AY557" s="72"/>
      <c r="AZ557" s="72"/>
      <c r="BA557" s="72"/>
      <c r="BB557" s="74"/>
      <c r="BC557" s="74"/>
      <c r="BD557" s="74"/>
      <c r="BE557" s="74"/>
      <c r="BF557" s="74"/>
      <c r="BG557" s="74"/>
      <c r="BH557" s="74"/>
      <c r="BI557" s="74"/>
    </row>
    <row r="558" spans="1:61" x14ac:dyDescent="0.35">
      <c r="A558" s="342" t="s">
        <v>2921</v>
      </c>
      <c r="B558" s="343">
        <v>46.400000000000006</v>
      </c>
      <c r="C558" s="343">
        <v>116</v>
      </c>
      <c r="D558" s="343" t="s">
        <v>2361</v>
      </c>
      <c r="E558" s="343" t="s">
        <v>14</v>
      </c>
      <c r="F558" s="343" t="s">
        <v>181</v>
      </c>
      <c r="G558" s="343">
        <v>45</v>
      </c>
      <c r="H558" s="344">
        <v>123000</v>
      </c>
      <c r="I558" s="344">
        <v>129400</v>
      </c>
      <c r="J558" s="344">
        <v>135400</v>
      </c>
      <c r="K558" s="344">
        <v>136300</v>
      </c>
      <c r="L558" s="344">
        <v>2650.8620689655168</v>
      </c>
      <c r="M558" s="344">
        <v>2788.7931034482754</v>
      </c>
      <c r="N558" s="344">
        <v>2918.1034482758619</v>
      </c>
      <c r="O558" s="344">
        <v>2937.4999999999995</v>
      </c>
      <c r="P558" s="343" t="s">
        <v>39</v>
      </c>
      <c r="Q558" s="344">
        <v>5</v>
      </c>
      <c r="R558" s="344" t="s">
        <v>685</v>
      </c>
      <c r="S558" s="345">
        <v>0.19700000000000001</v>
      </c>
      <c r="T558" s="343" t="s">
        <v>2362</v>
      </c>
      <c r="U558" s="343">
        <v>12</v>
      </c>
      <c r="V558" s="342">
        <v>2.024</v>
      </c>
      <c r="W558" s="342">
        <v>1.002</v>
      </c>
      <c r="X558" s="342">
        <v>3.5000000000000003E-2</v>
      </c>
      <c r="Y558" s="342">
        <f t="shared" si="9"/>
        <v>2.0280480000000001</v>
      </c>
      <c r="Z558" s="342" t="s">
        <v>198</v>
      </c>
      <c r="AA558" s="342" t="s">
        <v>170</v>
      </c>
      <c r="AB558" s="342">
        <v>22.5</v>
      </c>
      <c r="AC558" s="342" t="s">
        <v>218</v>
      </c>
      <c r="AD558" s="10"/>
      <c r="AE558" s="346">
        <f>IFERROR(VLOOKUP(E558,ppoz!$A$2:$B$42,2,0),0)</f>
        <v>7000</v>
      </c>
      <c r="AJ558" s="72"/>
      <c r="AK558" s="72"/>
      <c r="AL558" s="72"/>
      <c r="AM558" s="72"/>
      <c r="AN558" s="72"/>
      <c r="AO558" s="72"/>
      <c r="AP558" s="73"/>
      <c r="AQ558" s="73"/>
      <c r="AR558" s="73"/>
      <c r="AS558" s="73"/>
      <c r="AT558" s="73"/>
      <c r="AU558" s="73"/>
      <c r="AV558" s="72"/>
      <c r="AW558" s="73"/>
      <c r="AX558" s="73"/>
      <c r="AY558" s="72"/>
      <c r="AZ558" s="72"/>
      <c r="BA558" s="72"/>
      <c r="BB558" s="74"/>
      <c r="BC558" s="74"/>
      <c r="BD558" s="74"/>
      <c r="BE558" s="74"/>
      <c r="BF558" s="74"/>
      <c r="BG558" s="74"/>
      <c r="BH558" s="74"/>
      <c r="BI558" s="74"/>
    </row>
    <row r="559" spans="1:61" x14ac:dyDescent="0.35">
      <c r="A559" s="342" t="s">
        <v>2922</v>
      </c>
      <c r="B559" s="343">
        <v>46.800000000000004</v>
      </c>
      <c r="C559" s="343">
        <v>117</v>
      </c>
      <c r="D559" s="343" t="s">
        <v>2361</v>
      </c>
      <c r="E559" s="343" t="s">
        <v>14</v>
      </c>
      <c r="F559" s="343" t="s">
        <v>181</v>
      </c>
      <c r="G559" s="343">
        <v>45</v>
      </c>
      <c r="H559" s="344">
        <v>123700</v>
      </c>
      <c r="I559" s="344">
        <v>129900</v>
      </c>
      <c r="J559" s="344">
        <v>135900</v>
      </c>
      <c r="K559" s="344">
        <v>136800</v>
      </c>
      <c r="L559" s="344">
        <v>2643.1623931623931</v>
      </c>
      <c r="M559" s="344">
        <v>2775.6410256410254</v>
      </c>
      <c r="N559" s="344">
        <v>2903.8461538461534</v>
      </c>
      <c r="O559" s="344">
        <v>2923.0769230769229</v>
      </c>
      <c r="P559" s="343" t="s">
        <v>39</v>
      </c>
      <c r="Q559" s="344">
        <v>5</v>
      </c>
      <c r="R559" s="344" t="s">
        <v>685</v>
      </c>
      <c r="S559" s="345">
        <v>0.19700000000000001</v>
      </c>
      <c r="T559" s="343" t="s">
        <v>2362</v>
      </c>
      <c r="U559" s="343">
        <v>12</v>
      </c>
      <c r="V559" s="342">
        <v>2.024</v>
      </c>
      <c r="W559" s="342">
        <v>1.002</v>
      </c>
      <c r="X559" s="342">
        <v>3.5000000000000003E-2</v>
      </c>
      <c r="Y559" s="342">
        <f t="shared" si="9"/>
        <v>2.0280480000000001</v>
      </c>
      <c r="Z559" s="342" t="s">
        <v>198</v>
      </c>
      <c r="AA559" s="342" t="s">
        <v>170</v>
      </c>
      <c r="AB559" s="342">
        <v>22.5</v>
      </c>
      <c r="AC559" s="342" t="s">
        <v>218</v>
      </c>
      <c r="AD559" s="10"/>
      <c r="AE559" s="346">
        <f>IFERROR(VLOOKUP(E559,ppoz!$A$2:$B$42,2,0),0)</f>
        <v>7000</v>
      </c>
      <c r="AJ559" s="72"/>
      <c r="AK559" s="72"/>
      <c r="AL559" s="72"/>
      <c r="AM559" s="72"/>
      <c r="AN559" s="72"/>
      <c r="AO559" s="72"/>
      <c r="AP559" s="73"/>
      <c r="AQ559" s="73"/>
      <c r="AR559" s="73"/>
      <c r="AS559" s="73"/>
      <c r="AT559" s="73"/>
      <c r="AU559" s="73"/>
      <c r="AV559" s="72"/>
      <c r="AW559" s="73"/>
      <c r="AX559" s="73"/>
      <c r="AY559" s="72"/>
      <c r="AZ559" s="72"/>
      <c r="BA559" s="72"/>
      <c r="BB559" s="74"/>
      <c r="BC559" s="74"/>
      <c r="BD559" s="74"/>
      <c r="BE559" s="74"/>
      <c r="BF559" s="74"/>
      <c r="BG559" s="74"/>
      <c r="BH559" s="74"/>
      <c r="BI559" s="74"/>
    </row>
    <row r="560" spans="1:61" x14ac:dyDescent="0.35">
      <c r="A560" s="342" t="s">
        <v>2923</v>
      </c>
      <c r="B560" s="343">
        <v>47.2</v>
      </c>
      <c r="C560" s="343">
        <v>118</v>
      </c>
      <c r="D560" s="343" t="s">
        <v>2361</v>
      </c>
      <c r="E560" s="343" t="s">
        <v>14</v>
      </c>
      <c r="F560" s="343" t="s">
        <v>181</v>
      </c>
      <c r="G560" s="343">
        <v>45</v>
      </c>
      <c r="H560" s="344">
        <v>125200</v>
      </c>
      <c r="I560" s="344">
        <v>131100</v>
      </c>
      <c r="J560" s="344">
        <v>136800</v>
      </c>
      <c r="K560" s="344">
        <v>138000</v>
      </c>
      <c r="L560" s="344">
        <v>2652.5423728813557</v>
      </c>
      <c r="M560" s="344">
        <v>2777.5423728813557</v>
      </c>
      <c r="N560" s="344">
        <v>2898.3050847457625</v>
      </c>
      <c r="O560" s="344">
        <v>2923.7288135593217</v>
      </c>
      <c r="P560" s="343" t="s">
        <v>39</v>
      </c>
      <c r="Q560" s="344">
        <v>5</v>
      </c>
      <c r="R560" s="344" t="s">
        <v>685</v>
      </c>
      <c r="S560" s="345">
        <v>0.19700000000000001</v>
      </c>
      <c r="T560" s="343" t="s">
        <v>2362</v>
      </c>
      <c r="U560" s="343">
        <v>12</v>
      </c>
      <c r="V560" s="342">
        <v>2.024</v>
      </c>
      <c r="W560" s="342">
        <v>1.002</v>
      </c>
      <c r="X560" s="342">
        <v>3.5000000000000003E-2</v>
      </c>
      <c r="Y560" s="342">
        <f t="shared" si="9"/>
        <v>2.0280480000000001</v>
      </c>
      <c r="Z560" s="342" t="s">
        <v>198</v>
      </c>
      <c r="AA560" s="342" t="s">
        <v>170</v>
      </c>
      <c r="AB560" s="342">
        <v>22.5</v>
      </c>
      <c r="AC560" s="342" t="s">
        <v>218</v>
      </c>
      <c r="AD560" s="10"/>
      <c r="AE560" s="346">
        <f>IFERROR(VLOOKUP(E560,ppoz!$A$2:$B$42,2,0),0)</f>
        <v>7000</v>
      </c>
      <c r="AJ560" s="72"/>
      <c r="AK560" s="72"/>
      <c r="AL560" s="72"/>
      <c r="AM560" s="72"/>
      <c r="AN560" s="72"/>
      <c r="AO560" s="72"/>
      <c r="AP560" s="73"/>
      <c r="AQ560" s="73"/>
      <c r="AR560" s="73"/>
      <c r="AS560" s="73"/>
      <c r="AT560" s="73"/>
      <c r="AU560" s="73"/>
      <c r="AV560" s="72"/>
      <c r="AW560" s="73"/>
      <c r="AX560" s="73"/>
      <c r="AY560" s="72"/>
      <c r="AZ560" s="72"/>
      <c r="BA560" s="72"/>
      <c r="BB560" s="74"/>
      <c r="BC560" s="74"/>
      <c r="BD560" s="74"/>
      <c r="BE560" s="74"/>
      <c r="BF560" s="74"/>
      <c r="BG560" s="74"/>
      <c r="BH560" s="74"/>
      <c r="BI560" s="74"/>
    </row>
    <row r="561" spans="1:61" x14ac:dyDescent="0.35">
      <c r="A561" s="342" t="s">
        <v>2924</v>
      </c>
      <c r="B561" s="343">
        <v>47.6</v>
      </c>
      <c r="C561" s="343">
        <v>119</v>
      </c>
      <c r="D561" s="343" t="s">
        <v>2361</v>
      </c>
      <c r="E561" s="343" t="s">
        <v>14</v>
      </c>
      <c r="F561" s="343" t="s">
        <v>181</v>
      </c>
      <c r="G561" s="343">
        <v>45</v>
      </c>
      <c r="H561" s="344">
        <v>125900</v>
      </c>
      <c r="I561" s="344">
        <v>131600</v>
      </c>
      <c r="J561" s="344">
        <v>137400</v>
      </c>
      <c r="K561" s="344">
        <v>138500</v>
      </c>
      <c r="L561" s="344">
        <v>2644.9579831932774</v>
      </c>
      <c r="M561" s="344">
        <v>2764.705882352941</v>
      </c>
      <c r="N561" s="344">
        <v>2886.5546218487393</v>
      </c>
      <c r="O561" s="344">
        <v>2909.6638655462184</v>
      </c>
      <c r="P561" s="343" t="s">
        <v>39</v>
      </c>
      <c r="Q561" s="344">
        <v>5</v>
      </c>
      <c r="R561" s="344" t="s">
        <v>685</v>
      </c>
      <c r="S561" s="345">
        <v>0.19700000000000001</v>
      </c>
      <c r="T561" s="343" t="s">
        <v>2362</v>
      </c>
      <c r="U561" s="343">
        <v>12</v>
      </c>
      <c r="V561" s="342">
        <v>2.024</v>
      </c>
      <c r="W561" s="342">
        <v>1.002</v>
      </c>
      <c r="X561" s="342">
        <v>3.5000000000000003E-2</v>
      </c>
      <c r="Y561" s="342">
        <f t="shared" si="9"/>
        <v>2.0280480000000001</v>
      </c>
      <c r="Z561" s="342" t="s">
        <v>198</v>
      </c>
      <c r="AA561" s="342" t="s">
        <v>170</v>
      </c>
      <c r="AB561" s="342">
        <v>22.5</v>
      </c>
      <c r="AC561" s="342" t="s">
        <v>218</v>
      </c>
      <c r="AD561" s="10"/>
      <c r="AE561" s="346">
        <f>IFERROR(VLOOKUP(E561,ppoz!$A$2:$B$42,2,0),0)</f>
        <v>7000</v>
      </c>
      <c r="AJ561" s="72"/>
      <c r="AK561" s="72"/>
      <c r="AL561" s="72"/>
      <c r="AM561" s="72"/>
      <c r="AN561" s="72"/>
      <c r="AO561" s="72"/>
      <c r="AP561" s="73"/>
      <c r="AQ561" s="73"/>
      <c r="AR561" s="73"/>
      <c r="AS561" s="73"/>
      <c r="AT561" s="73"/>
      <c r="AU561" s="73"/>
      <c r="AV561" s="72"/>
      <c r="AW561" s="73"/>
      <c r="AX561" s="73"/>
      <c r="AY561" s="72"/>
      <c r="AZ561" s="72"/>
      <c r="BA561" s="72"/>
      <c r="BB561" s="74"/>
      <c r="BC561" s="74"/>
      <c r="BD561" s="74"/>
      <c r="BE561" s="74"/>
      <c r="BF561" s="74"/>
      <c r="BG561" s="74"/>
      <c r="BH561" s="74"/>
      <c r="BI561" s="74"/>
    </row>
    <row r="562" spans="1:61" x14ac:dyDescent="0.35">
      <c r="A562" s="342" t="s">
        <v>2925</v>
      </c>
      <c r="B562" s="343">
        <v>48</v>
      </c>
      <c r="C562" s="343">
        <v>120</v>
      </c>
      <c r="D562" s="343" t="s">
        <v>2361</v>
      </c>
      <c r="E562" s="343" t="s">
        <v>14</v>
      </c>
      <c r="F562" s="343" t="s">
        <v>181</v>
      </c>
      <c r="G562" s="343">
        <v>45</v>
      </c>
      <c r="H562" s="344">
        <v>126400</v>
      </c>
      <c r="I562" s="344">
        <v>132100</v>
      </c>
      <c r="J562" s="344">
        <v>137900</v>
      </c>
      <c r="K562" s="344">
        <v>139000</v>
      </c>
      <c r="L562" s="344">
        <v>2633.3333333333335</v>
      </c>
      <c r="M562" s="344">
        <v>2752.0833333333335</v>
      </c>
      <c r="N562" s="344">
        <v>2872.9166666666665</v>
      </c>
      <c r="O562" s="344">
        <v>2895.8333333333335</v>
      </c>
      <c r="P562" s="343" t="s">
        <v>39</v>
      </c>
      <c r="Q562" s="344">
        <v>5</v>
      </c>
      <c r="R562" s="344" t="s">
        <v>685</v>
      </c>
      <c r="S562" s="345">
        <v>0.19700000000000001</v>
      </c>
      <c r="T562" s="343" t="s">
        <v>2362</v>
      </c>
      <c r="U562" s="343">
        <v>12</v>
      </c>
      <c r="V562" s="342">
        <v>2.024</v>
      </c>
      <c r="W562" s="342">
        <v>1.002</v>
      </c>
      <c r="X562" s="342">
        <v>3.5000000000000003E-2</v>
      </c>
      <c r="Y562" s="342">
        <f t="shared" si="9"/>
        <v>2.0280480000000001</v>
      </c>
      <c r="Z562" s="342" t="s">
        <v>198</v>
      </c>
      <c r="AA562" s="342" t="s">
        <v>170</v>
      </c>
      <c r="AB562" s="342">
        <v>22.5</v>
      </c>
      <c r="AC562" s="342" t="s">
        <v>218</v>
      </c>
      <c r="AD562" s="10"/>
      <c r="AE562" s="346">
        <f>IFERROR(VLOOKUP(E562,ppoz!$A$2:$B$42,2,0),0)</f>
        <v>7000</v>
      </c>
      <c r="AJ562" s="72"/>
      <c r="AK562" s="72"/>
      <c r="AL562" s="72"/>
      <c r="AM562" s="72"/>
      <c r="AN562" s="72"/>
      <c r="AO562" s="72"/>
      <c r="AP562" s="73"/>
      <c r="AQ562" s="73"/>
      <c r="AR562" s="73"/>
      <c r="AS562" s="73"/>
      <c r="AT562" s="73"/>
      <c r="AU562" s="73"/>
      <c r="AV562" s="72"/>
      <c r="AW562" s="73"/>
      <c r="AX562" s="73"/>
      <c r="AY562" s="72"/>
      <c r="AZ562" s="72"/>
      <c r="BA562" s="72"/>
      <c r="BB562" s="74"/>
      <c r="BC562" s="74"/>
      <c r="BD562" s="74"/>
      <c r="BE562" s="74"/>
      <c r="BF562" s="74"/>
      <c r="BG562" s="74"/>
      <c r="BH562" s="74"/>
      <c r="BI562" s="74"/>
    </row>
    <row r="563" spans="1:61" x14ac:dyDescent="0.35">
      <c r="A563" s="342" t="s">
        <v>2926</v>
      </c>
      <c r="B563" s="343">
        <v>48.400000000000006</v>
      </c>
      <c r="C563" s="343">
        <v>121</v>
      </c>
      <c r="D563" s="343" t="s">
        <v>2361</v>
      </c>
      <c r="E563" s="343" t="s">
        <v>14</v>
      </c>
      <c r="F563" s="343" t="s">
        <v>181</v>
      </c>
      <c r="G563" s="343">
        <v>45</v>
      </c>
      <c r="H563" s="344">
        <v>127400</v>
      </c>
      <c r="I563" s="344">
        <v>133100</v>
      </c>
      <c r="J563" s="344">
        <v>142000</v>
      </c>
      <c r="K563" s="344">
        <v>140000</v>
      </c>
      <c r="L563" s="344">
        <v>2632.2314049586776</v>
      </c>
      <c r="M563" s="344">
        <v>2749.9999999999995</v>
      </c>
      <c r="N563" s="344">
        <v>2933.8842975206608</v>
      </c>
      <c r="O563" s="344">
        <v>2892.5619834710742</v>
      </c>
      <c r="P563" s="343" t="s">
        <v>39</v>
      </c>
      <c r="Q563" s="344">
        <v>5</v>
      </c>
      <c r="R563" s="344" t="s">
        <v>685</v>
      </c>
      <c r="S563" s="345">
        <v>0.19700000000000001</v>
      </c>
      <c r="T563" s="343" t="s">
        <v>2362</v>
      </c>
      <c r="U563" s="343">
        <v>12</v>
      </c>
      <c r="V563" s="342">
        <v>2.024</v>
      </c>
      <c r="W563" s="342">
        <v>1.002</v>
      </c>
      <c r="X563" s="342">
        <v>3.5000000000000003E-2</v>
      </c>
      <c r="Y563" s="342">
        <f t="shared" si="9"/>
        <v>2.0280480000000001</v>
      </c>
      <c r="Z563" s="342" t="s">
        <v>198</v>
      </c>
      <c r="AA563" s="342" t="s">
        <v>170</v>
      </c>
      <c r="AB563" s="342">
        <v>22.5</v>
      </c>
      <c r="AC563" s="342" t="s">
        <v>218</v>
      </c>
      <c r="AD563" s="10"/>
      <c r="AE563" s="346">
        <f>IFERROR(VLOOKUP(E563,ppoz!$A$2:$B$42,2,0),0)</f>
        <v>7000</v>
      </c>
      <c r="AJ563" s="72"/>
      <c r="AK563" s="72"/>
      <c r="AL563" s="72"/>
      <c r="AM563" s="72"/>
      <c r="AN563" s="72"/>
      <c r="AO563" s="72"/>
      <c r="AP563" s="73"/>
      <c r="AQ563" s="73"/>
      <c r="AR563" s="73"/>
      <c r="AS563" s="73"/>
      <c r="AT563" s="73"/>
      <c r="AU563" s="73"/>
      <c r="AV563" s="72"/>
      <c r="AW563" s="73"/>
      <c r="AX563" s="73"/>
      <c r="AY563" s="72"/>
      <c r="AZ563" s="72"/>
      <c r="BA563" s="72"/>
      <c r="BB563" s="74"/>
      <c r="BC563" s="74"/>
      <c r="BD563" s="74"/>
      <c r="BE563" s="74"/>
      <c r="BF563" s="74"/>
      <c r="BG563" s="74"/>
      <c r="BH563" s="74"/>
      <c r="BI563" s="74"/>
    </row>
    <row r="564" spans="1:61" x14ac:dyDescent="0.35">
      <c r="A564" s="342" t="s">
        <v>2927</v>
      </c>
      <c r="B564" s="343">
        <v>48.800000000000004</v>
      </c>
      <c r="C564" s="343">
        <v>122</v>
      </c>
      <c r="D564" s="343" t="s">
        <v>2361</v>
      </c>
      <c r="E564" s="343" t="s">
        <v>14</v>
      </c>
      <c r="F564" s="343" t="s">
        <v>181</v>
      </c>
      <c r="G564" s="343">
        <v>45</v>
      </c>
      <c r="H564" s="344">
        <v>127900</v>
      </c>
      <c r="I564" s="344">
        <v>134700</v>
      </c>
      <c r="J564" s="344">
        <v>142500</v>
      </c>
      <c r="K564" s="344">
        <v>141600</v>
      </c>
      <c r="L564" s="344">
        <v>2620.9016393442621</v>
      </c>
      <c r="M564" s="344">
        <v>2760.2459016393441</v>
      </c>
      <c r="N564" s="344">
        <v>2920.0819672131147</v>
      </c>
      <c r="O564" s="344">
        <v>2901.6393442622948</v>
      </c>
      <c r="P564" s="343" t="s">
        <v>39</v>
      </c>
      <c r="Q564" s="344">
        <v>5</v>
      </c>
      <c r="R564" s="344" t="s">
        <v>685</v>
      </c>
      <c r="S564" s="345">
        <v>0.19700000000000001</v>
      </c>
      <c r="T564" s="343" t="s">
        <v>2362</v>
      </c>
      <c r="U564" s="343">
        <v>12</v>
      </c>
      <c r="V564" s="342">
        <v>2.024</v>
      </c>
      <c r="W564" s="342">
        <v>1.002</v>
      </c>
      <c r="X564" s="342">
        <v>3.5000000000000003E-2</v>
      </c>
      <c r="Y564" s="342">
        <f t="shared" si="9"/>
        <v>2.0280480000000001</v>
      </c>
      <c r="Z564" s="342" t="s">
        <v>198</v>
      </c>
      <c r="AA564" s="342" t="s">
        <v>170</v>
      </c>
      <c r="AB564" s="342">
        <v>22.5</v>
      </c>
      <c r="AC564" s="342" t="s">
        <v>218</v>
      </c>
      <c r="AD564" s="10"/>
      <c r="AE564" s="346">
        <f>IFERROR(VLOOKUP(E564,ppoz!$A$2:$B$42,2,0),0)</f>
        <v>7000</v>
      </c>
      <c r="AJ564" s="72"/>
      <c r="AK564" s="72"/>
      <c r="AL564" s="72"/>
      <c r="AM564" s="72"/>
      <c r="AN564" s="72"/>
      <c r="AO564" s="72"/>
      <c r="AP564" s="73"/>
      <c r="AQ564" s="73"/>
      <c r="AR564" s="73"/>
      <c r="AS564" s="73"/>
      <c r="AT564" s="73"/>
      <c r="AU564" s="73"/>
      <c r="AV564" s="72"/>
      <c r="AW564" s="73"/>
      <c r="AX564" s="73"/>
      <c r="AY564" s="72"/>
      <c r="AZ564" s="72"/>
      <c r="BA564" s="72"/>
      <c r="BB564" s="74"/>
      <c r="BC564" s="74"/>
      <c r="BD564" s="74"/>
      <c r="BE564" s="74"/>
      <c r="BF564" s="74"/>
      <c r="BG564" s="74"/>
      <c r="BH564" s="74"/>
      <c r="BI564" s="74"/>
    </row>
    <row r="565" spans="1:61" x14ac:dyDescent="0.35">
      <c r="A565" s="342" t="s">
        <v>2928</v>
      </c>
      <c r="B565" s="343">
        <v>49.2</v>
      </c>
      <c r="C565" s="343">
        <v>123</v>
      </c>
      <c r="D565" s="343" t="s">
        <v>2361</v>
      </c>
      <c r="E565" s="343" t="s">
        <v>14</v>
      </c>
      <c r="F565" s="343" t="s">
        <v>181</v>
      </c>
      <c r="G565" s="343">
        <v>45</v>
      </c>
      <c r="H565" s="344">
        <v>128800</v>
      </c>
      <c r="I565" s="344">
        <v>135600</v>
      </c>
      <c r="J565" s="344">
        <v>143500</v>
      </c>
      <c r="K565" s="344">
        <v>142500</v>
      </c>
      <c r="L565" s="344">
        <v>2617.8861788617883</v>
      </c>
      <c r="M565" s="344">
        <v>2756.0975609756097</v>
      </c>
      <c r="N565" s="344">
        <v>2916.6666666666665</v>
      </c>
      <c r="O565" s="344">
        <v>2896.3414634146338</v>
      </c>
      <c r="P565" s="343" t="s">
        <v>39</v>
      </c>
      <c r="Q565" s="344">
        <v>5</v>
      </c>
      <c r="R565" s="344" t="s">
        <v>685</v>
      </c>
      <c r="S565" s="345">
        <v>0.19700000000000001</v>
      </c>
      <c r="T565" s="343" t="s">
        <v>2362</v>
      </c>
      <c r="U565" s="343">
        <v>12</v>
      </c>
      <c r="V565" s="342">
        <v>2.024</v>
      </c>
      <c r="W565" s="342">
        <v>1.002</v>
      </c>
      <c r="X565" s="342">
        <v>3.5000000000000003E-2</v>
      </c>
      <c r="Y565" s="342">
        <f t="shared" si="9"/>
        <v>2.0280480000000001</v>
      </c>
      <c r="Z565" s="342" t="s">
        <v>198</v>
      </c>
      <c r="AA565" s="342" t="s">
        <v>170</v>
      </c>
      <c r="AB565" s="342">
        <v>22.5</v>
      </c>
      <c r="AC565" s="342" t="s">
        <v>218</v>
      </c>
      <c r="AD565" s="10"/>
      <c r="AE565" s="346">
        <f>IFERROR(VLOOKUP(E565,ppoz!$A$2:$B$42,2,0),0)</f>
        <v>7000</v>
      </c>
      <c r="AJ565" s="72"/>
      <c r="AK565" s="72"/>
      <c r="AL565" s="72"/>
      <c r="AM565" s="72"/>
      <c r="AN565" s="72"/>
      <c r="AO565" s="72"/>
      <c r="AP565" s="73"/>
      <c r="AQ565" s="73"/>
      <c r="AR565" s="73"/>
      <c r="AS565" s="73"/>
      <c r="AT565" s="73"/>
      <c r="AU565" s="73"/>
      <c r="AV565" s="72"/>
      <c r="AW565" s="73"/>
      <c r="AX565" s="73"/>
      <c r="AY565" s="72"/>
      <c r="AZ565" s="72"/>
      <c r="BA565" s="72"/>
      <c r="BB565" s="74"/>
      <c r="BC565" s="74"/>
      <c r="BD565" s="74"/>
      <c r="BE565" s="74"/>
      <c r="BF565" s="74"/>
      <c r="BG565" s="74"/>
      <c r="BH565" s="74"/>
      <c r="BI565" s="74"/>
    </row>
    <row r="566" spans="1:61" x14ac:dyDescent="0.35">
      <c r="A566" s="342" t="s">
        <v>2929</v>
      </c>
      <c r="B566" s="343">
        <v>49.6</v>
      </c>
      <c r="C566" s="343">
        <v>124</v>
      </c>
      <c r="D566" s="343" t="s">
        <v>2361</v>
      </c>
      <c r="E566" s="343" t="s">
        <v>14</v>
      </c>
      <c r="F566" s="343" t="s">
        <v>181</v>
      </c>
      <c r="G566" s="343">
        <v>45</v>
      </c>
      <c r="H566" s="344">
        <v>129300</v>
      </c>
      <c r="I566" s="344">
        <v>136300</v>
      </c>
      <c r="J566" s="344">
        <v>144000</v>
      </c>
      <c r="K566" s="344">
        <v>143200</v>
      </c>
      <c r="L566" s="344">
        <v>2606.8548387096776</v>
      </c>
      <c r="M566" s="344">
        <v>2747.983870967742</v>
      </c>
      <c r="N566" s="344">
        <v>2903.2258064516127</v>
      </c>
      <c r="O566" s="344">
        <v>2887.0967741935483</v>
      </c>
      <c r="P566" s="343" t="s">
        <v>39</v>
      </c>
      <c r="Q566" s="344">
        <v>5</v>
      </c>
      <c r="R566" s="344" t="s">
        <v>685</v>
      </c>
      <c r="S566" s="345">
        <v>0.19700000000000001</v>
      </c>
      <c r="T566" s="343" t="s">
        <v>2362</v>
      </c>
      <c r="U566" s="343">
        <v>12</v>
      </c>
      <c r="V566" s="342">
        <v>2.024</v>
      </c>
      <c r="W566" s="342">
        <v>1.002</v>
      </c>
      <c r="X566" s="342">
        <v>3.5000000000000003E-2</v>
      </c>
      <c r="Y566" s="342">
        <f t="shared" si="9"/>
        <v>2.0280480000000001</v>
      </c>
      <c r="Z566" s="342" t="s">
        <v>198</v>
      </c>
      <c r="AA566" s="342" t="s">
        <v>170</v>
      </c>
      <c r="AB566" s="342">
        <v>22.5</v>
      </c>
      <c r="AC566" s="342" t="s">
        <v>218</v>
      </c>
      <c r="AD566" s="10"/>
      <c r="AE566" s="346">
        <f>IFERROR(VLOOKUP(E566,ppoz!$A$2:$B$42,2,0),0)</f>
        <v>7000</v>
      </c>
      <c r="AJ566" s="72"/>
      <c r="AK566" s="72"/>
      <c r="AL566" s="72"/>
      <c r="AM566" s="72"/>
      <c r="AN566" s="72"/>
      <c r="AO566" s="72"/>
      <c r="AP566" s="73"/>
      <c r="AQ566" s="73"/>
      <c r="AR566" s="73"/>
      <c r="AS566" s="73"/>
      <c r="AT566" s="73"/>
      <c r="AU566" s="73"/>
      <c r="AV566" s="72"/>
      <c r="AW566" s="73"/>
      <c r="AX566" s="73"/>
      <c r="AY566" s="72"/>
      <c r="AZ566" s="72"/>
      <c r="BA566" s="72"/>
      <c r="BB566" s="74"/>
      <c r="BC566" s="74"/>
      <c r="BD566" s="74"/>
      <c r="BE566" s="74"/>
      <c r="BF566" s="74"/>
      <c r="BG566" s="74"/>
      <c r="BH566" s="74"/>
      <c r="BI566" s="74"/>
    </row>
    <row r="567" spans="1:61" x14ac:dyDescent="0.35">
      <c r="A567" s="342" t="s">
        <v>2930</v>
      </c>
      <c r="B567" s="343">
        <v>5.6000000000000005</v>
      </c>
      <c r="C567" s="343">
        <v>14</v>
      </c>
      <c r="D567" s="343" t="s">
        <v>2361</v>
      </c>
      <c r="E567" s="343" t="s">
        <v>16</v>
      </c>
      <c r="F567" s="343" t="s">
        <v>186</v>
      </c>
      <c r="G567" s="343">
        <v>5</v>
      </c>
      <c r="H567" s="344">
        <v>23000</v>
      </c>
      <c r="I567" s="344">
        <v>24000</v>
      </c>
      <c r="J567" s="344">
        <v>24400</v>
      </c>
      <c r="K567" s="344">
        <v>24600</v>
      </c>
      <c r="L567" s="344">
        <v>4107.1428571428569</v>
      </c>
      <c r="M567" s="344">
        <v>4285.7142857142853</v>
      </c>
      <c r="N567" s="344">
        <v>4357.1428571428569</v>
      </c>
      <c r="O567" s="344">
        <v>4392.8571428571422</v>
      </c>
      <c r="P567" s="343" t="s">
        <v>40</v>
      </c>
      <c r="Q567" s="344">
        <v>12</v>
      </c>
      <c r="R567" s="344" t="s">
        <v>685</v>
      </c>
      <c r="S567" s="345">
        <v>0.19700000000000001</v>
      </c>
      <c r="T567" s="343" t="s">
        <v>2362</v>
      </c>
      <c r="U567" s="343">
        <v>12</v>
      </c>
      <c r="V567" s="342">
        <v>2.024</v>
      </c>
      <c r="W567" s="342">
        <v>1.002</v>
      </c>
      <c r="X567" s="342">
        <v>3.5000000000000003E-2</v>
      </c>
      <c r="Y567" s="342">
        <f t="shared" si="9"/>
        <v>2.0280480000000001</v>
      </c>
      <c r="Z567" s="342" t="s">
        <v>198</v>
      </c>
      <c r="AA567" s="342" t="s">
        <v>170</v>
      </c>
      <c r="AB567" s="342">
        <v>22.5</v>
      </c>
      <c r="AC567" s="342" t="s">
        <v>218</v>
      </c>
      <c r="AD567" s="10"/>
      <c r="AE567" s="346">
        <f>IFERROR(VLOOKUP(E567,ppoz!$A$2:$B$42,2,0),0)</f>
        <v>0</v>
      </c>
      <c r="AJ567" s="72"/>
      <c r="AK567" s="72"/>
      <c r="AL567" s="72"/>
      <c r="AM567" s="72"/>
      <c r="AN567" s="72"/>
      <c r="AO567" s="72"/>
      <c r="AP567" s="73"/>
      <c r="AQ567" s="73"/>
      <c r="AR567" s="73"/>
      <c r="AS567" s="73"/>
      <c r="AT567" s="73"/>
      <c r="AU567" s="73"/>
      <c r="AV567" s="72"/>
      <c r="AW567" s="73"/>
      <c r="AX567" s="73"/>
      <c r="AY567" s="72"/>
      <c r="AZ567" s="72"/>
      <c r="BA567" s="72"/>
      <c r="BB567" s="74"/>
      <c r="BC567" s="74"/>
      <c r="BD567" s="74"/>
      <c r="BE567" s="74"/>
      <c r="BF567" s="74"/>
      <c r="BG567" s="74"/>
      <c r="BH567" s="74"/>
      <c r="BI567" s="74"/>
    </row>
    <row r="568" spans="1:61" x14ac:dyDescent="0.35">
      <c r="A568" s="342" t="s">
        <v>2931</v>
      </c>
      <c r="B568" s="343">
        <v>6</v>
      </c>
      <c r="C568" s="343">
        <v>15</v>
      </c>
      <c r="D568" s="343" t="s">
        <v>2361</v>
      </c>
      <c r="E568" s="343" t="s">
        <v>17</v>
      </c>
      <c r="F568" s="343" t="s">
        <v>186</v>
      </c>
      <c r="G568" s="343">
        <v>6</v>
      </c>
      <c r="H568" s="344">
        <v>24700</v>
      </c>
      <c r="I568" s="344">
        <v>25500</v>
      </c>
      <c r="J568" s="344">
        <v>26500</v>
      </c>
      <c r="K568" s="344">
        <v>26700</v>
      </c>
      <c r="L568" s="344">
        <v>4116.666666666667</v>
      </c>
      <c r="M568" s="344">
        <v>4250</v>
      </c>
      <c r="N568" s="344">
        <v>4416.666666666667</v>
      </c>
      <c r="O568" s="344">
        <v>4450</v>
      </c>
      <c r="P568" s="343" t="s">
        <v>40</v>
      </c>
      <c r="Q568" s="344">
        <v>12</v>
      </c>
      <c r="R568" s="344" t="s">
        <v>685</v>
      </c>
      <c r="S568" s="345">
        <v>0.19700000000000001</v>
      </c>
      <c r="T568" s="343" t="s">
        <v>2362</v>
      </c>
      <c r="U568" s="343">
        <v>12</v>
      </c>
      <c r="V568" s="342">
        <v>2.024</v>
      </c>
      <c r="W568" s="342">
        <v>1.002</v>
      </c>
      <c r="X568" s="342">
        <v>3.5000000000000003E-2</v>
      </c>
      <c r="Y568" s="342">
        <f t="shared" si="9"/>
        <v>2.0280480000000001</v>
      </c>
      <c r="Z568" s="342" t="s">
        <v>198</v>
      </c>
      <c r="AA568" s="342" t="s">
        <v>170</v>
      </c>
      <c r="AB568" s="342">
        <v>22.5</v>
      </c>
      <c r="AC568" s="342" t="s">
        <v>218</v>
      </c>
      <c r="AD568" s="10"/>
      <c r="AE568" s="346">
        <f>IFERROR(VLOOKUP(E568,ppoz!$A$2:$B$42,2,0),0)</f>
        <v>0</v>
      </c>
      <c r="AJ568" s="72"/>
      <c r="AK568" s="72"/>
      <c r="AL568" s="72"/>
      <c r="AM568" s="72"/>
      <c r="AN568" s="72"/>
      <c r="AO568" s="72"/>
      <c r="AP568" s="73"/>
      <c r="AQ568" s="73"/>
      <c r="AR568" s="73"/>
      <c r="AS568" s="73"/>
      <c r="AT568" s="73"/>
      <c r="AU568" s="73"/>
      <c r="AV568" s="72"/>
      <c r="AW568" s="73"/>
      <c r="AX568" s="73"/>
      <c r="AY568" s="72"/>
      <c r="AZ568" s="72"/>
      <c r="BA568" s="72"/>
      <c r="BB568" s="74"/>
      <c r="BC568" s="74"/>
      <c r="BD568" s="74"/>
      <c r="BE568" s="74"/>
      <c r="BF568" s="74"/>
      <c r="BG568" s="74"/>
      <c r="BH568" s="74"/>
      <c r="BI568" s="74"/>
    </row>
    <row r="569" spans="1:61" x14ac:dyDescent="0.35">
      <c r="A569" s="342" t="s">
        <v>2932</v>
      </c>
      <c r="B569" s="343">
        <v>6.4</v>
      </c>
      <c r="C569" s="343">
        <v>16</v>
      </c>
      <c r="D569" s="343" t="s">
        <v>2361</v>
      </c>
      <c r="E569" s="343" t="s">
        <v>17</v>
      </c>
      <c r="F569" s="343" t="s">
        <v>186</v>
      </c>
      <c r="G569" s="343">
        <v>6</v>
      </c>
      <c r="H569" s="344">
        <v>25900</v>
      </c>
      <c r="I569" s="344">
        <v>27300</v>
      </c>
      <c r="J569" s="344">
        <v>27700</v>
      </c>
      <c r="K569" s="344">
        <v>28400</v>
      </c>
      <c r="L569" s="344">
        <v>4046.875</v>
      </c>
      <c r="M569" s="344">
        <v>4265.625</v>
      </c>
      <c r="N569" s="344">
        <v>4328.125</v>
      </c>
      <c r="O569" s="344">
        <v>4437.5</v>
      </c>
      <c r="P569" s="343" t="s">
        <v>40</v>
      </c>
      <c r="Q569" s="344">
        <v>12</v>
      </c>
      <c r="R569" s="344" t="s">
        <v>685</v>
      </c>
      <c r="S569" s="345">
        <v>0.19700000000000001</v>
      </c>
      <c r="T569" s="343" t="s">
        <v>2362</v>
      </c>
      <c r="U569" s="343">
        <v>12</v>
      </c>
      <c r="V569" s="342">
        <v>2.024</v>
      </c>
      <c r="W569" s="342">
        <v>1.002</v>
      </c>
      <c r="X569" s="342">
        <v>3.5000000000000003E-2</v>
      </c>
      <c r="Y569" s="342">
        <f t="shared" si="9"/>
        <v>2.0280480000000001</v>
      </c>
      <c r="Z569" s="342" t="s">
        <v>198</v>
      </c>
      <c r="AA569" s="342" t="s">
        <v>170</v>
      </c>
      <c r="AB569" s="342">
        <v>22.5</v>
      </c>
      <c r="AC569" s="342" t="s">
        <v>218</v>
      </c>
      <c r="AD569" s="10"/>
      <c r="AE569" s="346">
        <f>IFERROR(VLOOKUP(E569,ppoz!$A$2:$B$42,2,0),0)</f>
        <v>0</v>
      </c>
      <c r="AJ569" s="72"/>
      <c r="AK569" s="72"/>
      <c r="AL569" s="72"/>
      <c r="AM569" s="72"/>
      <c r="AN569" s="72"/>
      <c r="AO569" s="72"/>
      <c r="AP569" s="73"/>
      <c r="AQ569" s="73"/>
      <c r="AR569" s="73"/>
      <c r="AS569" s="73"/>
      <c r="AT569" s="73"/>
      <c r="AU569" s="73"/>
      <c r="AV569" s="72"/>
      <c r="AW569" s="73"/>
      <c r="AX569" s="73"/>
      <c r="AY569" s="72"/>
      <c r="AZ569" s="72"/>
      <c r="BA569" s="72"/>
      <c r="BB569" s="74"/>
      <c r="BC569" s="74"/>
      <c r="BD569" s="74"/>
      <c r="BE569" s="74"/>
      <c r="BF569" s="74"/>
      <c r="BG569" s="74"/>
      <c r="BH569" s="74"/>
      <c r="BI569" s="74"/>
    </row>
    <row r="570" spans="1:61" x14ac:dyDescent="0.35">
      <c r="A570" s="342" t="s">
        <v>2933</v>
      </c>
      <c r="B570" s="343">
        <v>6.8000000000000007</v>
      </c>
      <c r="C570" s="343">
        <v>17</v>
      </c>
      <c r="D570" s="343" t="s">
        <v>2361</v>
      </c>
      <c r="E570" s="343" t="s">
        <v>17</v>
      </c>
      <c r="F570" s="343" t="s">
        <v>186</v>
      </c>
      <c r="G570" s="343">
        <v>6</v>
      </c>
      <c r="H570" s="344">
        <v>26900</v>
      </c>
      <c r="I570" s="344">
        <v>28000</v>
      </c>
      <c r="J570" s="344">
        <v>28700</v>
      </c>
      <c r="K570" s="344">
        <v>29200</v>
      </c>
      <c r="L570" s="344">
        <v>3955.8823529411761</v>
      </c>
      <c r="M570" s="344">
        <v>4117.6470588235288</v>
      </c>
      <c r="N570" s="344">
        <v>4220.5882352941171</v>
      </c>
      <c r="O570" s="344">
        <v>4294.1176470588234</v>
      </c>
      <c r="P570" s="343" t="s">
        <v>40</v>
      </c>
      <c r="Q570" s="344">
        <v>12</v>
      </c>
      <c r="R570" s="344" t="s">
        <v>685</v>
      </c>
      <c r="S570" s="345">
        <v>0.19700000000000001</v>
      </c>
      <c r="T570" s="343" t="s">
        <v>2362</v>
      </c>
      <c r="U570" s="343">
        <v>12</v>
      </c>
      <c r="V570" s="342">
        <v>2.024</v>
      </c>
      <c r="W570" s="342">
        <v>1.002</v>
      </c>
      <c r="X570" s="342">
        <v>3.5000000000000003E-2</v>
      </c>
      <c r="Y570" s="342">
        <f t="shared" si="9"/>
        <v>2.0280480000000001</v>
      </c>
      <c r="Z570" s="342" t="s">
        <v>198</v>
      </c>
      <c r="AA570" s="342" t="s">
        <v>170</v>
      </c>
      <c r="AB570" s="342">
        <v>22.5</v>
      </c>
      <c r="AC570" s="342" t="s">
        <v>218</v>
      </c>
      <c r="AD570" s="10"/>
      <c r="AE570" s="346">
        <f>IFERROR(VLOOKUP(E570,ppoz!$A$2:$B$42,2,0),0)</f>
        <v>0</v>
      </c>
      <c r="AJ570" s="72"/>
      <c r="AK570" s="72"/>
      <c r="AL570" s="72"/>
      <c r="AM570" s="72"/>
      <c r="AN570" s="72"/>
      <c r="AO570" s="72"/>
      <c r="AP570" s="73"/>
      <c r="AQ570" s="73"/>
      <c r="AR570" s="73"/>
      <c r="AS570" s="73"/>
      <c r="AT570" s="73"/>
      <c r="AU570" s="73"/>
      <c r="AV570" s="72"/>
      <c r="AW570" s="73"/>
      <c r="AX570" s="73"/>
      <c r="AY570" s="72"/>
      <c r="AZ570" s="72"/>
      <c r="BA570" s="72"/>
      <c r="BB570" s="74"/>
      <c r="BC570" s="74"/>
      <c r="BD570" s="74"/>
      <c r="BE570" s="74"/>
      <c r="BF570" s="74"/>
      <c r="BG570" s="74"/>
      <c r="BH570" s="74"/>
      <c r="BI570" s="74"/>
    </row>
    <row r="571" spans="1:61" x14ac:dyDescent="0.35">
      <c r="A571" s="342" t="s">
        <v>2934</v>
      </c>
      <c r="B571" s="343">
        <v>7.2</v>
      </c>
      <c r="C571" s="343">
        <v>18</v>
      </c>
      <c r="D571" s="343" t="s">
        <v>2361</v>
      </c>
      <c r="E571" s="343" t="s">
        <v>18</v>
      </c>
      <c r="F571" s="343" t="s">
        <v>186</v>
      </c>
      <c r="G571" s="343">
        <v>7</v>
      </c>
      <c r="H571" s="344">
        <v>28600</v>
      </c>
      <c r="I571" s="344">
        <v>29700</v>
      </c>
      <c r="J571" s="344">
        <v>30300</v>
      </c>
      <c r="K571" s="344">
        <v>30800</v>
      </c>
      <c r="L571" s="344">
        <v>3972.2222222222222</v>
      </c>
      <c r="M571" s="344">
        <v>4125</v>
      </c>
      <c r="N571" s="344">
        <v>4208.333333333333</v>
      </c>
      <c r="O571" s="344">
        <v>4277.7777777777774</v>
      </c>
      <c r="P571" s="343" t="s">
        <v>40</v>
      </c>
      <c r="Q571" s="344">
        <v>12</v>
      </c>
      <c r="R571" s="344" t="s">
        <v>685</v>
      </c>
      <c r="S571" s="345">
        <v>0.19700000000000001</v>
      </c>
      <c r="T571" s="343" t="s">
        <v>2362</v>
      </c>
      <c r="U571" s="343">
        <v>12</v>
      </c>
      <c r="V571" s="342">
        <v>2.024</v>
      </c>
      <c r="W571" s="342">
        <v>1.002</v>
      </c>
      <c r="X571" s="342">
        <v>3.5000000000000003E-2</v>
      </c>
      <c r="Y571" s="342">
        <f t="shared" si="9"/>
        <v>2.0280480000000001</v>
      </c>
      <c r="Z571" s="342" t="s">
        <v>198</v>
      </c>
      <c r="AA571" s="342" t="s">
        <v>170</v>
      </c>
      <c r="AB571" s="342">
        <v>22.5</v>
      </c>
      <c r="AC571" s="342" t="s">
        <v>218</v>
      </c>
      <c r="AD571" s="10"/>
      <c r="AE571" s="346">
        <f>IFERROR(VLOOKUP(E571,ppoz!$A$2:$B$42,2,0),0)</f>
        <v>0</v>
      </c>
      <c r="AJ571" s="72"/>
      <c r="AK571" s="72"/>
      <c r="AL571" s="72"/>
      <c r="AM571" s="72"/>
      <c r="AN571" s="72"/>
      <c r="AO571" s="72"/>
      <c r="AP571" s="73"/>
      <c r="AQ571" s="73"/>
      <c r="AR571" s="73"/>
      <c r="AS571" s="73"/>
      <c r="AT571" s="73"/>
      <c r="AU571" s="73"/>
      <c r="AV571" s="72"/>
      <c r="AW571" s="73"/>
      <c r="AX571" s="73"/>
      <c r="AY571" s="72"/>
      <c r="AZ571" s="72"/>
      <c r="BA571" s="72"/>
      <c r="BB571" s="74"/>
      <c r="BC571" s="74"/>
      <c r="BD571" s="74"/>
      <c r="BE571" s="74"/>
      <c r="BF571" s="74"/>
      <c r="BG571" s="74"/>
      <c r="BH571" s="74"/>
      <c r="BI571" s="74"/>
    </row>
    <row r="572" spans="1:61" x14ac:dyDescent="0.35">
      <c r="A572" s="342" t="s">
        <v>2935</v>
      </c>
      <c r="B572" s="343">
        <v>7.6000000000000005</v>
      </c>
      <c r="C572" s="343">
        <v>19</v>
      </c>
      <c r="D572" s="343" t="s">
        <v>2361</v>
      </c>
      <c r="E572" s="343" t="s">
        <v>18</v>
      </c>
      <c r="F572" s="343" t="s">
        <v>186</v>
      </c>
      <c r="G572" s="343">
        <v>7</v>
      </c>
      <c r="H572" s="344">
        <v>29400</v>
      </c>
      <c r="I572" s="344">
        <v>30700</v>
      </c>
      <c r="J572" s="344">
        <v>31500</v>
      </c>
      <c r="K572" s="344">
        <v>31900</v>
      </c>
      <c r="L572" s="344">
        <v>3868.4210526315787</v>
      </c>
      <c r="M572" s="344">
        <v>4039.4736842105262</v>
      </c>
      <c r="N572" s="344">
        <v>4144.7368421052624</v>
      </c>
      <c r="O572" s="344">
        <v>4197.3684210526317</v>
      </c>
      <c r="P572" s="343" t="s">
        <v>40</v>
      </c>
      <c r="Q572" s="344">
        <v>12</v>
      </c>
      <c r="R572" s="344" t="s">
        <v>685</v>
      </c>
      <c r="S572" s="345">
        <v>0.19700000000000001</v>
      </c>
      <c r="T572" s="343" t="s">
        <v>2362</v>
      </c>
      <c r="U572" s="343">
        <v>12</v>
      </c>
      <c r="V572" s="342">
        <v>2.024</v>
      </c>
      <c r="W572" s="342">
        <v>1.002</v>
      </c>
      <c r="X572" s="342">
        <v>3.5000000000000003E-2</v>
      </c>
      <c r="Y572" s="342">
        <f t="shared" si="9"/>
        <v>2.0280480000000001</v>
      </c>
      <c r="Z572" s="342" t="s">
        <v>198</v>
      </c>
      <c r="AA572" s="342" t="s">
        <v>170</v>
      </c>
      <c r="AB572" s="342">
        <v>22.5</v>
      </c>
      <c r="AC572" s="342" t="s">
        <v>218</v>
      </c>
      <c r="AD572" s="10"/>
      <c r="AE572" s="346">
        <f>IFERROR(VLOOKUP(E572,ppoz!$A$2:$B$42,2,0),0)</f>
        <v>0</v>
      </c>
      <c r="AJ572" s="72"/>
      <c r="AK572" s="72"/>
      <c r="AL572" s="72"/>
      <c r="AM572" s="72"/>
      <c r="AN572" s="72"/>
      <c r="AO572" s="72"/>
      <c r="AP572" s="73"/>
      <c r="AQ572" s="73"/>
      <c r="AR572" s="73"/>
      <c r="AS572" s="73"/>
      <c r="AT572" s="73"/>
      <c r="AU572" s="73"/>
      <c r="AV572" s="72"/>
      <c r="AW572" s="73"/>
      <c r="AX572" s="73"/>
      <c r="AY572" s="72"/>
      <c r="AZ572" s="72"/>
      <c r="BA572" s="72"/>
      <c r="BB572" s="74"/>
      <c r="BC572" s="74"/>
      <c r="BD572" s="74"/>
      <c r="BE572" s="74"/>
      <c r="BF572" s="74"/>
      <c r="BG572" s="74"/>
      <c r="BH572" s="74"/>
      <c r="BI572" s="74"/>
    </row>
    <row r="573" spans="1:61" x14ac:dyDescent="0.35">
      <c r="A573" s="342" t="s">
        <v>2936</v>
      </c>
      <c r="B573" s="343">
        <v>8</v>
      </c>
      <c r="C573" s="343">
        <v>20</v>
      </c>
      <c r="D573" s="343" t="s">
        <v>2361</v>
      </c>
      <c r="E573" s="343" t="s">
        <v>187</v>
      </c>
      <c r="F573" s="343" t="s">
        <v>186</v>
      </c>
      <c r="G573" s="343">
        <v>8</v>
      </c>
      <c r="H573" s="344">
        <v>30800</v>
      </c>
      <c r="I573" s="344">
        <v>32100</v>
      </c>
      <c r="J573" s="344">
        <v>32900</v>
      </c>
      <c r="K573" s="344">
        <v>33200</v>
      </c>
      <c r="L573" s="344">
        <v>3850</v>
      </c>
      <c r="M573" s="344">
        <v>4012.5</v>
      </c>
      <c r="N573" s="344">
        <v>4112.5</v>
      </c>
      <c r="O573" s="344">
        <v>4150</v>
      </c>
      <c r="P573" s="343" t="s">
        <v>40</v>
      </c>
      <c r="Q573" s="344">
        <v>12</v>
      </c>
      <c r="R573" s="344" t="s">
        <v>685</v>
      </c>
      <c r="S573" s="345">
        <v>0.19700000000000001</v>
      </c>
      <c r="T573" s="343" t="s">
        <v>2362</v>
      </c>
      <c r="U573" s="343">
        <v>12</v>
      </c>
      <c r="V573" s="342">
        <v>2.024</v>
      </c>
      <c r="W573" s="342">
        <v>1.002</v>
      </c>
      <c r="X573" s="342">
        <v>3.5000000000000003E-2</v>
      </c>
      <c r="Y573" s="342">
        <f t="shared" si="9"/>
        <v>2.0280480000000001</v>
      </c>
      <c r="Z573" s="342" t="s">
        <v>198</v>
      </c>
      <c r="AA573" s="342" t="s">
        <v>170</v>
      </c>
      <c r="AB573" s="342">
        <v>22.5</v>
      </c>
      <c r="AC573" s="342" t="s">
        <v>218</v>
      </c>
      <c r="AD573" s="10"/>
      <c r="AE573" s="346">
        <f>IFERROR(VLOOKUP(E573,ppoz!$A$2:$B$42,2,0),0)</f>
        <v>0</v>
      </c>
      <c r="AJ573" s="72"/>
      <c r="AK573" s="72"/>
      <c r="AL573" s="72"/>
      <c r="AM573" s="72"/>
      <c r="AN573" s="72"/>
      <c r="AO573" s="72"/>
      <c r="AP573" s="73"/>
      <c r="AQ573" s="73"/>
      <c r="AR573" s="73"/>
      <c r="AS573" s="73"/>
      <c r="AT573" s="73"/>
      <c r="AU573" s="73"/>
      <c r="AV573" s="72"/>
      <c r="AW573" s="73"/>
      <c r="AX573" s="73"/>
      <c r="AY573" s="72"/>
      <c r="AZ573" s="72"/>
      <c r="BA573" s="72"/>
      <c r="BB573" s="74"/>
      <c r="BC573" s="74"/>
      <c r="BD573" s="74"/>
      <c r="BE573" s="74"/>
      <c r="BF573" s="74"/>
      <c r="BG573" s="74"/>
      <c r="BH573" s="74"/>
      <c r="BI573" s="74"/>
    </row>
    <row r="574" spans="1:61" x14ac:dyDescent="0.35">
      <c r="A574" s="342" t="s">
        <v>2937</v>
      </c>
      <c r="B574" s="343">
        <v>8.4</v>
      </c>
      <c r="C574" s="343">
        <v>21</v>
      </c>
      <c r="D574" s="343" t="s">
        <v>2361</v>
      </c>
      <c r="E574" s="343" t="s">
        <v>187</v>
      </c>
      <c r="F574" s="343" t="s">
        <v>186</v>
      </c>
      <c r="G574" s="343">
        <v>8</v>
      </c>
      <c r="H574" s="344">
        <v>32000</v>
      </c>
      <c r="I574" s="344">
        <v>33300</v>
      </c>
      <c r="J574" s="344">
        <v>34900</v>
      </c>
      <c r="K574" s="344">
        <v>34500</v>
      </c>
      <c r="L574" s="344">
        <v>3809.5238095238092</v>
      </c>
      <c r="M574" s="344">
        <v>3964.2857142857142</v>
      </c>
      <c r="N574" s="344">
        <v>4154.7619047619046</v>
      </c>
      <c r="O574" s="344">
        <v>4107.1428571428569</v>
      </c>
      <c r="P574" s="343" t="s">
        <v>40</v>
      </c>
      <c r="Q574" s="344">
        <v>12</v>
      </c>
      <c r="R574" s="344" t="s">
        <v>685</v>
      </c>
      <c r="S574" s="345">
        <v>0.19700000000000001</v>
      </c>
      <c r="T574" s="343" t="s">
        <v>2362</v>
      </c>
      <c r="U574" s="343">
        <v>12</v>
      </c>
      <c r="V574" s="342">
        <v>2.024</v>
      </c>
      <c r="W574" s="342">
        <v>1.002</v>
      </c>
      <c r="X574" s="342">
        <v>3.5000000000000003E-2</v>
      </c>
      <c r="Y574" s="342">
        <f t="shared" si="9"/>
        <v>2.0280480000000001</v>
      </c>
      <c r="Z574" s="342" t="s">
        <v>198</v>
      </c>
      <c r="AA574" s="342" t="s">
        <v>170</v>
      </c>
      <c r="AB574" s="342">
        <v>22.5</v>
      </c>
      <c r="AC574" s="342" t="s">
        <v>218</v>
      </c>
      <c r="AD574" s="10"/>
      <c r="AE574" s="346">
        <f>IFERROR(VLOOKUP(E574,ppoz!$A$2:$B$42,2,0),0)</f>
        <v>0</v>
      </c>
      <c r="AJ574" s="72"/>
      <c r="AK574" s="72"/>
      <c r="AL574" s="72"/>
      <c r="AM574" s="72"/>
      <c r="AN574" s="72"/>
      <c r="AO574" s="72"/>
      <c r="AP574" s="73"/>
      <c r="AQ574" s="73"/>
      <c r="AR574" s="73"/>
      <c r="AS574" s="73"/>
      <c r="AT574" s="73"/>
      <c r="AU574" s="73"/>
      <c r="AV574" s="72"/>
      <c r="AW574" s="73"/>
      <c r="AX574" s="73"/>
      <c r="AY574" s="72"/>
      <c r="AZ574" s="72"/>
      <c r="BA574" s="72"/>
      <c r="BB574" s="74"/>
      <c r="BC574" s="74"/>
      <c r="BD574" s="74"/>
      <c r="BE574" s="74"/>
      <c r="BF574" s="74"/>
      <c r="BG574" s="74"/>
      <c r="BH574" s="74"/>
      <c r="BI574" s="74"/>
    </row>
    <row r="575" spans="1:61" x14ac:dyDescent="0.35">
      <c r="A575" s="342" t="s">
        <v>2938</v>
      </c>
      <c r="B575" s="343">
        <v>8.8000000000000007</v>
      </c>
      <c r="C575" s="343">
        <v>22</v>
      </c>
      <c r="D575" s="343" t="s">
        <v>2361</v>
      </c>
      <c r="E575" s="343" t="s">
        <v>187</v>
      </c>
      <c r="F575" s="343" t="s">
        <v>186</v>
      </c>
      <c r="G575" s="343">
        <v>8</v>
      </c>
      <c r="H575" s="344">
        <v>33300</v>
      </c>
      <c r="I575" s="344">
        <v>34500</v>
      </c>
      <c r="J575" s="344">
        <v>36000</v>
      </c>
      <c r="K575" s="344">
        <v>35600</v>
      </c>
      <c r="L575" s="344">
        <v>3784.090909090909</v>
      </c>
      <c r="M575" s="344">
        <v>3920.454545454545</v>
      </c>
      <c r="N575" s="344">
        <v>4090.9090909090905</v>
      </c>
      <c r="O575" s="344">
        <v>4045.454545454545</v>
      </c>
      <c r="P575" s="343" t="s">
        <v>40</v>
      </c>
      <c r="Q575" s="344">
        <v>12</v>
      </c>
      <c r="R575" s="344" t="s">
        <v>685</v>
      </c>
      <c r="S575" s="345">
        <v>0.19700000000000001</v>
      </c>
      <c r="T575" s="343" t="s">
        <v>2362</v>
      </c>
      <c r="U575" s="343">
        <v>12</v>
      </c>
      <c r="V575" s="342">
        <v>2.024</v>
      </c>
      <c r="W575" s="342">
        <v>1.002</v>
      </c>
      <c r="X575" s="342">
        <v>3.5000000000000003E-2</v>
      </c>
      <c r="Y575" s="342">
        <f t="shared" si="9"/>
        <v>2.0280480000000001</v>
      </c>
      <c r="Z575" s="342" t="s">
        <v>198</v>
      </c>
      <c r="AA575" s="342" t="s">
        <v>170</v>
      </c>
      <c r="AB575" s="342">
        <v>22.5</v>
      </c>
      <c r="AC575" s="342" t="s">
        <v>218</v>
      </c>
      <c r="AD575" s="10"/>
      <c r="AE575" s="346">
        <f>IFERROR(VLOOKUP(E575,ppoz!$A$2:$B$42,2,0),0)</f>
        <v>0</v>
      </c>
      <c r="AJ575" s="72"/>
      <c r="AK575" s="72"/>
      <c r="AL575" s="72"/>
      <c r="AM575" s="72"/>
      <c r="AN575" s="72"/>
      <c r="AO575" s="72"/>
      <c r="AP575" s="73"/>
      <c r="AQ575" s="73"/>
      <c r="AR575" s="73"/>
      <c r="AS575" s="73"/>
      <c r="AT575" s="73"/>
      <c r="AU575" s="73"/>
      <c r="AV575" s="72"/>
      <c r="AW575" s="73"/>
      <c r="AX575" s="73"/>
      <c r="AY575" s="72"/>
      <c r="AZ575" s="72"/>
      <c r="BA575" s="72"/>
      <c r="BB575" s="74"/>
      <c r="BC575" s="74"/>
      <c r="BD575" s="74"/>
      <c r="BE575" s="74"/>
      <c r="BF575" s="74"/>
      <c r="BG575" s="74"/>
      <c r="BH575" s="74"/>
      <c r="BI575" s="74"/>
    </row>
    <row r="576" spans="1:61" x14ac:dyDescent="0.35">
      <c r="A576" s="342" t="s">
        <v>2939</v>
      </c>
      <c r="B576" s="343">
        <v>9.2000000000000011</v>
      </c>
      <c r="C576" s="343">
        <v>23</v>
      </c>
      <c r="D576" s="343" t="s">
        <v>2361</v>
      </c>
      <c r="E576" s="343" t="s">
        <v>188</v>
      </c>
      <c r="F576" s="343" t="s">
        <v>186</v>
      </c>
      <c r="G576" s="343">
        <v>9</v>
      </c>
      <c r="H576" s="344">
        <v>35100</v>
      </c>
      <c r="I576" s="344">
        <v>36600</v>
      </c>
      <c r="J576" s="344">
        <v>37900</v>
      </c>
      <c r="K576" s="344">
        <v>37700</v>
      </c>
      <c r="L576" s="344">
        <v>3815.2173913043475</v>
      </c>
      <c r="M576" s="344">
        <v>3978.260869565217</v>
      </c>
      <c r="N576" s="344">
        <v>4119.565217391304</v>
      </c>
      <c r="O576" s="344">
        <v>4097.8260869565211</v>
      </c>
      <c r="P576" s="343" t="s">
        <v>40</v>
      </c>
      <c r="Q576" s="344">
        <v>12</v>
      </c>
      <c r="R576" s="344" t="s">
        <v>685</v>
      </c>
      <c r="S576" s="345">
        <v>0.19700000000000001</v>
      </c>
      <c r="T576" s="343" t="s">
        <v>2362</v>
      </c>
      <c r="U576" s="343">
        <v>12</v>
      </c>
      <c r="V576" s="342">
        <v>2.024</v>
      </c>
      <c r="W576" s="342">
        <v>1.002</v>
      </c>
      <c r="X576" s="342">
        <v>3.5000000000000003E-2</v>
      </c>
      <c r="Y576" s="342">
        <f t="shared" si="9"/>
        <v>2.0280480000000001</v>
      </c>
      <c r="Z576" s="342" t="s">
        <v>198</v>
      </c>
      <c r="AA576" s="342" t="s">
        <v>170</v>
      </c>
      <c r="AB576" s="342">
        <v>22.5</v>
      </c>
      <c r="AC576" s="342" t="s">
        <v>218</v>
      </c>
      <c r="AD576" s="10"/>
      <c r="AE576" s="346">
        <f>IFERROR(VLOOKUP(E576,ppoz!$A$2:$B$42,2,0),0)</f>
        <v>0</v>
      </c>
      <c r="AJ576" s="72"/>
      <c r="AK576" s="72"/>
      <c r="AL576" s="72"/>
      <c r="AM576" s="72"/>
      <c r="AN576" s="72"/>
      <c r="AO576" s="72"/>
      <c r="AP576" s="73"/>
      <c r="AQ576" s="73"/>
      <c r="AR576" s="73"/>
      <c r="AS576" s="73"/>
      <c r="AT576" s="73"/>
      <c r="AU576" s="73"/>
      <c r="AV576" s="72"/>
      <c r="AW576" s="73"/>
      <c r="AX576" s="73"/>
      <c r="AY576" s="72"/>
      <c r="AZ576" s="72"/>
      <c r="BA576" s="72"/>
      <c r="BB576" s="74"/>
      <c r="BC576" s="74"/>
      <c r="BD576" s="74"/>
      <c r="BE576" s="74"/>
      <c r="BF576" s="74"/>
      <c r="BG576" s="74"/>
      <c r="BH576" s="74"/>
      <c r="BI576" s="74"/>
    </row>
    <row r="577" spans="1:61" x14ac:dyDescent="0.35">
      <c r="A577" s="342" t="s">
        <v>2940</v>
      </c>
      <c r="B577" s="343">
        <v>9.6000000000000014</v>
      </c>
      <c r="C577" s="343">
        <v>24</v>
      </c>
      <c r="D577" s="343" t="s">
        <v>2361</v>
      </c>
      <c r="E577" s="343" t="s">
        <v>188</v>
      </c>
      <c r="F577" s="343" t="s">
        <v>186</v>
      </c>
      <c r="G577" s="343">
        <v>9</v>
      </c>
      <c r="H577" s="344">
        <v>35600</v>
      </c>
      <c r="I577" s="344">
        <v>37200</v>
      </c>
      <c r="J577" s="344">
        <v>38600</v>
      </c>
      <c r="K577" s="344">
        <v>38300</v>
      </c>
      <c r="L577" s="344">
        <v>3708.3333333333326</v>
      </c>
      <c r="M577" s="344">
        <v>3874.9999999999995</v>
      </c>
      <c r="N577" s="344">
        <v>4020.8333333333326</v>
      </c>
      <c r="O577" s="344">
        <v>3989.5833333333326</v>
      </c>
      <c r="P577" s="343" t="s">
        <v>40</v>
      </c>
      <c r="Q577" s="344">
        <v>12</v>
      </c>
      <c r="R577" s="344" t="s">
        <v>685</v>
      </c>
      <c r="S577" s="345">
        <v>0.19700000000000001</v>
      </c>
      <c r="T577" s="343" t="s">
        <v>2362</v>
      </c>
      <c r="U577" s="343">
        <v>12</v>
      </c>
      <c r="V577" s="342">
        <v>2.024</v>
      </c>
      <c r="W577" s="342">
        <v>1.002</v>
      </c>
      <c r="X577" s="342">
        <v>3.5000000000000003E-2</v>
      </c>
      <c r="Y577" s="342">
        <f t="shared" si="9"/>
        <v>2.0280480000000001</v>
      </c>
      <c r="Z577" s="342" t="s">
        <v>198</v>
      </c>
      <c r="AA577" s="342" t="s">
        <v>170</v>
      </c>
      <c r="AB577" s="342">
        <v>22.5</v>
      </c>
      <c r="AC577" s="342" t="s">
        <v>218</v>
      </c>
      <c r="AD577" s="10"/>
      <c r="AE577" s="346">
        <f>IFERROR(VLOOKUP(E577,ppoz!$A$2:$B$42,2,0),0)</f>
        <v>0</v>
      </c>
      <c r="AJ577" s="72"/>
      <c r="AK577" s="72"/>
      <c r="AL577" s="72"/>
      <c r="AM577" s="72"/>
      <c r="AN577" s="72"/>
      <c r="AO577" s="72"/>
      <c r="AP577" s="73"/>
      <c r="AQ577" s="73"/>
      <c r="AR577" s="73"/>
      <c r="AS577" s="73"/>
      <c r="AT577" s="73"/>
      <c r="AU577" s="73"/>
      <c r="AV577" s="72"/>
      <c r="AW577" s="73"/>
      <c r="AX577" s="73"/>
      <c r="AY577" s="72"/>
      <c r="AZ577" s="72"/>
      <c r="BA577" s="72"/>
      <c r="BB577" s="74"/>
      <c r="BC577" s="74"/>
      <c r="BD577" s="74"/>
      <c r="BE577" s="74"/>
      <c r="BF577" s="74"/>
      <c r="BG577" s="74"/>
      <c r="BH577" s="74"/>
      <c r="BI577" s="74"/>
    </row>
    <row r="578" spans="1:61" x14ac:dyDescent="0.35">
      <c r="A578" s="342" t="s">
        <v>2941</v>
      </c>
      <c r="B578" s="343">
        <v>10</v>
      </c>
      <c r="C578" s="343">
        <v>25</v>
      </c>
      <c r="D578" s="343" t="s">
        <v>2361</v>
      </c>
      <c r="E578" s="343" t="s">
        <v>19</v>
      </c>
      <c r="F578" s="343" t="s">
        <v>186</v>
      </c>
      <c r="G578" s="343">
        <v>10</v>
      </c>
      <c r="H578" s="344">
        <v>36600</v>
      </c>
      <c r="I578" s="344">
        <v>38200</v>
      </c>
      <c r="J578" s="344">
        <v>39700</v>
      </c>
      <c r="K578" s="344">
        <v>39900</v>
      </c>
      <c r="L578" s="344">
        <v>3660</v>
      </c>
      <c r="M578" s="344">
        <v>3820</v>
      </c>
      <c r="N578" s="344">
        <v>3970</v>
      </c>
      <c r="O578" s="344">
        <v>3990</v>
      </c>
      <c r="P578" s="343" t="s">
        <v>40</v>
      </c>
      <c r="Q578" s="344">
        <v>12</v>
      </c>
      <c r="R578" s="344" t="s">
        <v>685</v>
      </c>
      <c r="S578" s="345">
        <v>0.19700000000000001</v>
      </c>
      <c r="T578" s="343" t="s">
        <v>2362</v>
      </c>
      <c r="U578" s="343">
        <v>12</v>
      </c>
      <c r="V578" s="342">
        <v>2.024</v>
      </c>
      <c r="W578" s="342">
        <v>1.002</v>
      </c>
      <c r="X578" s="342">
        <v>3.5000000000000003E-2</v>
      </c>
      <c r="Y578" s="342">
        <f t="shared" si="9"/>
        <v>2.0280480000000001</v>
      </c>
      <c r="Z578" s="342" t="s">
        <v>198</v>
      </c>
      <c r="AA578" s="342" t="s">
        <v>170</v>
      </c>
      <c r="AB578" s="342">
        <v>22.5</v>
      </c>
      <c r="AC578" s="342" t="s">
        <v>218</v>
      </c>
      <c r="AD578" s="10"/>
      <c r="AE578" s="346">
        <f>IFERROR(VLOOKUP(E578,ppoz!$A$2:$B$42,2,0),0)</f>
        <v>0</v>
      </c>
      <c r="AJ578" s="72"/>
      <c r="AK578" s="72"/>
      <c r="AL578" s="72"/>
      <c r="AM578" s="72"/>
      <c r="AN578" s="72"/>
      <c r="AO578" s="72"/>
      <c r="AP578" s="73"/>
      <c r="AQ578" s="73"/>
      <c r="AR578" s="73"/>
      <c r="AS578" s="73"/>
      <c r="AT578" s="73"/>
      <c r="AU578" s="73"/>
      <c r="AV578" s="72"/>
      <c r="AW578" s="73"/>
      <c r="AX578" s="73"/>
      <c r="AY578" s="72"/>
      <c r="AZ578" s="72"/>
      <c r="BA578" s="72"/>
      <c r="BB578" s="74"/>
      <c r="BC578" s="74"/>
      <c r="BD578" s="74"/>
      <c r="BE578" s="74"/>
      <c r="BF578" s="74"/>
      <c r="BG578" s="74"/>
      <c r="BH578" s="74"/>
      <c r="BI578" s="74"/>
    </row>
    <row r="579" spans="1:61" x14ac:dyDescent="0.35">
      <c r="A579" s="342" t="s">
        <v>2942</v>
      </c>
      <c r="B579" s="343">
        <v>10.4</v>
      </c>
      <c r="C579" s="343">
        <v>26</v>
      </c>
      <c r="D579" s="343" t="s">
        <v>2361</v>
      </c>
      <c r="E579" s="343" t="s">
        <v>19</v>
      </c>
      <c r="F579" s="343" t="s">
        <v>186</v>
      </c>
      <c r="G579" s="343">
        <v>10</v>
      </c>
      <c r="H579" s="344">
        <v>37500</v>
      </c>
      <c r="I579" s="344">
        <v>38900</v>
      </c>
      <c r="J579" s="344">
        <v>40200</v>
      </c>
      <c r="K579" s="344">
        <v>40600</v>
      </c>
      <c r="L579" s="344">
        <v>3605.7692307692305</v>
      </c>
      <c r="M579" s="344">
        <v>3740.3846153846152</v>
      </c>
      <c r="N579" s="344">
        <v>3865.3846153846152</v>
      </c>
      <c r="O579" s="344">
        <v>3903.8461538461538</v>
      </c>
      <c r="P579" s="343" t="s">
        <v>40</v>
      </c>
      <c r="Q579" s="344">
        <v>12</v>
      </c>
      <c r="R579" s="344" t="s">
        <v>685</v>
      </c>
      <c r="S579" s="345">
        <v>0.19700000000000001</v>
      </c>
      <c r="T579" s="343" t="s">
        <v>2362</v>
      </c>
      <c r="U579" s="343">
        <v>12</v>
      </c>
      <c r="V579" s="342">
        <v>2.024</v>
      </c>
      <c r="W579" s="342">
        <v>1.002</v>
      </c>
      <c r="X579" s="342">
        <v>3.5000000000000003E-2</v>
      </c>
      <c r="Y579" s="342">
        <f t="shared" si="9"/>
        <v>2.0280480000000001</v>
      </c>
      <c r="Z579" s="342" t="s">
        <v>198</v>
      </c>
      <c r="AA579" s="342" t="s">
        <v>170</v>
      </c>
      <c r="AB579" s="342">
        <v>22.5</v>
      </c>
      <c r="AC579" s="342" t="s">
        <v>218</v>
      </c>
      <c r="AD579" s="10"/>
      <c r="AE579" s="346">
        <f>IFERROR(VLOOKUP(E579,ppoz!$A$2:$B$42,2,0),0)</f>
        <v>0</v>
      </c>
      <c r="AJ579" s="72"/>
      <c r="AK579" s="72"/>
      <c r="AL579" s="72"/>
      <c r="AM579" s="72"/>
      <c r="AN579" s="72"/>
      <c r="AO579" s="72"/>
      <c r="AP579" s="73"/>
      <c r="AQ579" s="73"/>
      <c r="AR579" s="73"/>
      <c r="AS579" s="73"/>
      <c r="AT579" s="73"/>
      <c r="AU579" s="73"/>
      <c r="AV579" s="72"/>
      <c r="AW579" s="73"/>
      <c r="AX579" s="73"/>
      <c r="AY579" s="72"/>
      <c r="AZ579" s="72"/>
      <c r="BA579" s="72"/>
      <c r="BB579" s="74"/>
      <c r="BC579" s="74"/>
      <c r="BD579" s="74"/>
      <c r="BE579" s="74"/>
      <c r="BF579" s="74"/>
      <c r="BG579" s="74"/>
      <c r="BH579" s="74"/>
      <c r="BI579" s="74"/>
    </row>
    <row r="580" spans="1:61" x14ac:dyDescent="0.35">
      <c r="A580" s="342" t="s">
        <v>2943</v>
      </c>
      <c r="B580" s="343">
        <v>10.8</v>
      </c>
      <c r="C580" s="343">
        <v>27</v>
      </c>
      <c r="D580" s="343" t="s">
        <v>2361</v>
      </c>
      <c r="E580" s="343" t="s">
        <v>19</v>
      </c>
      <c r="F580" s="343" t="s">
        <v>186</v>
      </c>
      <c r="G580" s="343">
        <v>10</v>
      </c>
      <c r="H580" s="344">
        <v>38200</v>
      </c>
      <c r="I580" s="344">
        <v>39900</v>
      </c>
      <c r="J580" s="344">
        <v>41000</v>
      </c>
      <c r="K580" s="344">
        <v>41600</v>
      </c>
      <c r="L580" s="344">
        <v>3537.037037037037</v>
      </c>
      <c r="M580" s="344">
        <v>3694.4444444444443</v>
      </c>
      <c r="N580" s="344">
        <v>3796.2962962962961</v>
      </c>
      <c r="O580" s="344">
        <v>3851.8518518518517</v>
      </c>
      <c r="P580" s="343" t="s">
        <v>40</v>
      </c>
      <c r="Q580" s="344">
        <v>12</v>
      </c>
      <c r="R580" s="344" t="s">
        <v>685</v>
      </c>
      <c r="S580" s="345">
        <v>0.19700000000000001</v>
      </c>
      <c r="T580" s="343" t="s">
        <v>2362</v>
      </c>
      <c r="U580" s="343">
        <v>12</v>
      </c>
      <c r="V580" s="342">
        <v>2.024</v>
      </c>
      <c r="W580" s="342">
        <v>1.002</v>
      </c>
      <c r="X580" s="342">
        <v>3.5000000000000003E-2</v>
      </c>
      <c r="Y580" s="342">
        <f t="shared" si="9"/>
        <v>2.0280480000000001</v>
      </c>
      <c r="Z580" s="342" t="s">
        <v>198</v>
      </c>
      <c r="AA580" s="342" t="s">
        <v>170</v>
      </c>
      <c r="AB580" s="342">
        <v>22.5</v>
      </c>
      <c r="AC580" s="342" t="s">
        <v>218</v>
      </c>
      <c r="AD580" s="10"/>
      <c r="AE580" s="346">
        <f>IFERROR(VLOOKUP(E580,ppoz!$A$2:$B$42,2,0),0)</f>
        <v>0</v>
      </c>
      <c r="AJ580" s="72"/>
      <c r="AK580" s="72"/>
      <c r="AL580" s="72"/>
      <c r="AM580" s="72"/>
      <c r="AN580" s="72"/>
      <c r="AO580" s="72"/>
      <c r="AP580" s="73"/>
      <c r="AQ580" s="73"/>
      <c r="AR580" s="73"/>
      <c r="AS580" s="73"/>
      <c r="AT580" s="73"/>
      <c r="AU580" s="73"/>
      <c r="AV580" s="72"/>
      <c r="AW580" s="73"/>
      <c r="AX580" s="73"/>
      <c r="AY580" s="72"/>
      <c r="AZ580" s="72"/>
      <c r="BA580" s="72"/>
      <c r="BB580" s="74"/>
      <c r="BC580" s="74"/>
      <c r="BD580" s="74"/>
      <c r="BE580" s="74"/>
      <c r="BF580" s="74"/>
      <c r="BG580" s="74"/>
      <c r="BH580" s="74"/>
      <c r="BI580" s="74"/>
    </row>
    <row r="581" spans="1:61" x14ac:dyDescent="0.35">
      <c r="A581" s="342" t="s">
        <v>2944</v>
      </c>
      <c r="B581" s="343">
        <v>11.200000000000001</v>
      </c>
      <c r="C581" s="343">
        <v>28</v>
      </c>
      <c r="D581" s="343" t="s">
        <v>2361</v>
      </c>
      <c r="E581" s="343" t="s">
        <v>19</v>
      </c>
      <c r="F581" s="343" t="s">
        <v>186</v>
      </c>
      <c r="G581" s="343">
        <v>10</v>
      </c>
      <c r="H581" s="344">
        <v>39400</v>
      </c>
      <c r="I581" s="344">
        <v>41200</v>
      </c>
      <c r="J581" s="344">
        <v>42500</v>
      </c>
      <c r="K581" s="344">
        <v>42900</v>
      </c>
      <c r="L581" s="344">
        <v>3517.8571428571427</v>
      </c>
      <c r="M581" s="344">
        <v>3678.5714285714284</v>
      </c>
      <c r="N581" s="344">
        <v>3794.6428571428569</v>
      </c>
      <c r="O581" s="344">
        <v>3830.3571428571427</v>
      </c>
      <c r="P581" s="343" t="s">
        <v>40</v>
      </c>
      <c r="Q581" s="344">
        <v>12</v>
      </c>
      <c r="R581" s="344" t="s">
        <v>685</v>
      </c>
      <c r="S581" s="345">
        <v>0.19700000000000001</v>
      </c>
      <c r="T581" s="343" t="s">
        <v>2362</v>
      </c>
      <c r="U581" s="343">
        <v>12</v>
      </c>
      <c r="V581" s="342">
        <v>2.024</v>
      </c>
      <c r="W581" s="342">
        <v>1.002</v>
      </c>
      <c r="X581" s="342">
        <v>3.5000000000000003E-2</v>
      </c>
      <c r="Y581" s="342">
        <f t="shared" si="9"/>
        <v>2.0280480000000001</v>
      </c>
      <c r="Z581" s="342" t="s">
        <v>198</v>
      </c>
      <c r="AA581" s="342" t="s">
        <v>170</v>
      </c>
      <c r="AB581" s="342">
        <v>22.5</v>
      </c>
      <c r="AC581" s="342" t="s">
        <v>218</v>
      </c>
      <c r="AD581" s="10"/>
      <c r="AE581" s="346">
        <f>IFERROR(VLOOKUP(E581,ppoz!$A$2:$B$42,2,0),0)</f>
        <v>0</v>
      </c>
      <c r="AJ581" s="72"/>
      <c r="AK581" s="72"/>
      <c r="AL581" s="72"/>
      <c r="AM581" s="72"/>
      <c r="AN581" s="72"/>
      <c r="AO581" s="72"/>
      <c r="AP581" s="73"/>
      <c r="AQ581" s="73"/>
      <c r="AR581" s="73"/>
      <c r="AS581" s="73"/>
      <c r="AT581" s="73"/>
      <c r="AU581" s="73"/>
      <c r="AV581" s="72"/>
      <c r="AW581" s="73"/>
      <c r="AX581" s="73"/>
      <c r="AY581" s="72"/>
      <c r="AZ581" s="72"/>
      <c r="BA581" s="72"/>
      <c r="BB581" s="74"/>
      <c r="BC581" s="74"/>
      <c r="BD581" s="74"/>
      <c r="BE581" s="74"/>
      <c r="BF581" s="74"/>
      <c r="BG581" s="74"/>
      <c r="BH581" s="74"/>
      <c r="BI581" s="74"/>
    </row>
    <row r="582" spans="1:61" x14ac:dyDescent="0.35">
      <c r="A582" s="342" t="s">
        <v>2945</v>
      </c>
      <c r="B582" s="343">
        <v>11.600000000000001</v>
      </c>
      <c r="C582" s="343">
        <v>29</v>
      </c>
      <c r="D582" s="343" t="s">
        <v>2361</v>
      </c>
      <c r="E582" s="343" t="s">
        <v>19</v>
      </c>
      <c r="F582" s="343" t="s">
        <v>186</v>
      </c>
      <c r="G582" s="343">
        <v>10</v>
      </c>
      <c r="H582" s="344">
        <v>40200</v>
      </c>
      <c r="I582" s="344">
        <v>42100</v>
      </c>
      <c r="J582" s="344">
        <v>43700</v>
      </c>
      <c r="K582" s="344">
        <v>43800</v>
      </c>
      <c r="L582" s="344">
        <v>3465.5172413793098</v>
      </c>
      <c r="M582" s="344">
        <v>3629.3103448275856</v>
      </c>
      <c r="N582" s="344">
        <v>3767.2413793103442</v>
      </c>
      <c r="O582" s="344">
        <v>3775.8620689655168</v>
      </c>
      <c r="P582" s="343" t="s">
        <v>40</v>
      </c>
      <c r="Q582" s="344">
        <v>12</v>
      </c>
      <c r="R582" s="344" t="s">
        <v>685</v>
      </c>
      <c r="S582" s="345">
        <v>0.19700000000000001</v>
      </c>
      <c r="T582" s="343" t="s">
        <v>2362</v>
      </c>
      <c r="U582" s="343">
        <v>12</v>
      </c>
      <c r="V582" s="342">
        <v>2.024</v>
      </c>
      <c r="W582" s="342">
        <v>1.002</v>
      </c>
      <c r="X582" s="342">
        <v>3.5000000000000003E-2</v>
      </c>
      <c r="Y582" s="342">
        <f t="shared" si="9"/>
        <v>2.0280480000000001</v>
      </c>
      <c r="Z582" s="342" t="s">
        <v>198</v>
      </c>
      <c r="AA582" s="342" t="s">
        <v>170</v>
      </c>
      <c r="AB582" s="342">
        <v>22.5</v>
      </c>
      <c r="AC582" s="342" t="s">
        <v>218</v>
      </c>
      <c r="AD582" s="10"/>
      <c r="AE582" s="346">
        <f>IFERROR(VLOOKUP(E582,ppoz!$A$2:$B$42,2,0),0)</f>
        <v>0</v>
      </c>
      <c r="AJ582" s="72"/>
      <c r="AK582" s="72"/>
      <c r="AL582" s="72"/>
      <c r="AM582" s="72"/>
      <c r="AN582" s="72"/>
      <c r="AO582" s="72"/>
      <c r="AP582" s="73"/>
      <c r="AQ582" s="73"/>
      <c r="AR582" s="73"/>
      <c r="AS582" s="73"/>
      <c r="AT582" s="73"/>
      <c r="AU582" s="73"/>
      <c r="AV582" s="72"/>
      <c r="AW582" s="73"/>
      <c r="AX582" s="73"/>
      <c r="AY582" s="72"/>
      <c r="AZ582" s="72"/>
      <c r="BA582" s="72"/>
      <c r="BB582" s="74"/>
      <c r="BC582" s="74"/>
      <c r="BD582" s="74"/>
      <c r="BE582" s="74"/>
      <c r="BF582" s="74"/>
      <c r="BG582" s="74"/>
      <c r="BH582" s="74"/>
      <c r="BI582" s="74"/>
    </row>
    <row r="583" spans="1:61" x14ac:dyDescent="0.35">
      <c r="A583" s="342" t="s">
        <v>2946</v>
      </c>
      <c r="B583" s="343">
        <v>12</v>
      </c>
      <c r="C583" s="343">
        <v>30</v>
      </c>
      <c r="D583" s="343" t="s">
        <v>2361</v>
      </c>
      <c r="E583" s="343" t="s">
        <v>19</v>
      </c>
      <c r="F583" s="343" t="s">
        <v>186</v>
      </c>
      <c r="G583" s="343">
        <v>10</v>
      </c>
      <c r="H583" s="344">
        <v>41300</v>
      </c>
      <c r="I583" s="344">
        <v>43100</v>
      </c>
      <c r="J583" s="344">
        <v>44900</v>
      </c>
      <c r="K583" s="344">
        <v>44800</v>
      </c>
      <c r="L583" s="344">
        <v>3441.6666666666665</v>
      </c>
      <c r="M583" s="344">
        <v>3591.6666666666665</v>
      </c>
      <c r="N583" s="344">
        <v>3741.6666666666665</v>
      </c>
      <c r="O583" s="344">
        <v>3733.3333333333335</v>
      </c>
      <c r="P583" s="343" t="s">
        <v>40</v>
      </c>
      <c r="Q583" s="344">
        <v>12</v>
      </c>
      <c r="R583" s="344" t="s">
        <v>685</v>
      </c>
      <c r="S583" s="345">
        <v>0.19700000000000001</v>
      </c>
      <c r="T583" s="343" t="s">
        <v>2362</v>
      </c>
      <c r="U583" s="343">
        <v>12</v>
      </c>
      <c r="V583" s="342">
        <v>2.024</v>
      </c>
      <c r="W583" s="342">
        <v>1.002</v>
      </c>
      <c r="X583" s="342">
        <v>3.5000000000000003E-2</v>
      </c>
      <c r="Y583" s="342">
        <f t="shared" si="9"/>
        <v>2.0280480000000001</v>
      </c>
      <c r="Z583" s="342" t="s">
        <v>198</v>
      </c>
      <c r="AA583" s="342" t="s">
        <v>170</v>
      </c>
      <c r="AB583" s="342">
        <v>22.5</v>
      </c>
      <c r="AC583" s="342" t="s">
        <v>218</v>
      </c>
      <c r="AD583" s="10"/>
      <c r="AE583" s="346">
        <f>IFERROR(VLOOKUP(E583,ppoz!$A$2:$B$42,2,0),0)</f>
        <v>0</v>
      </c>
      <c r="AJ583" s="72"/>
      <c r="AK583" s="72"/>
      <c r="AL583" s="72"/>
      <c r="AM583" s="72"/>
      <c r="AN583" s="72"/>
      <c r="AO583" s="72"/>
      <c r="AP583" s="73"/>
      <c r="AQ583" s="73"/>
      <c r="AR583" s="73"/>
      <c r="AS583" s="73"/>
      <c r="AT583" s="73"/>
      <c r="AU583" s="73"/>
      <c r="AV583" s="72"/>
      <c r="AW583" s="73"/>
      <c r="AX583" s="73"/>
      <c r="AY583" s="72"/>
      <c r="AZ583" s="72"/>
      <c r="BA583" s="72"/>
      <c r="BB583" s="74"/>
      <c r="BC583" s="74"/>
      <c r="BD583" s="74"/>
      <c r="BE583" s="74"/>
      <c r="BF583" s="74"/>
      <c r="BG583" s="74"/>
      <c r="BH583" s="74"/>
      <c r="BI583" s="74"/>
    </row>
    <row r="584" spans="1:61" x14ac:dyDescent="0.35">
      <c r="A584" s="342" t="s">
        <v>2947</v>
      </c>
      <c r="B584" s="343">
        <v>12.4</v>
      </c>
      <c r="C584" s="343">
        <v>31</v>
      </c>
      <c r="D584" s="343" t="s">
        <v>2361</v>
      </c>
      <c r="E584" s="343" t="s">
        <v>19</v>
      </c>
      <c r="F584" s="343" t="s">
        <v>186</v>
      </c>
      <c r="G584" s="343">
        <v>10</v>
      </c>
      <c r="H584" s="344">
        <v>42500</v>
      </c>
      <c r="I584" s="344">
        <v>44500</v>
      </c>
      <c r="J584" s="344">
        <v>46100</v>
      </c>
      <c r="K584" s="344">
        <v>46200</v>
      </c>
      <c r="L584" s="344">
        <v>3427.4193548387098</v>
      </c>
      <c r="M584" s="344">
        <v>3588.7096774193546</v>
      </c>
      <c r="N584" s="344">
        <v>3717.7419354838707</v>
      </c>
      <c r="O584" s="344">
        <v>3725.8064516129029</v>
      </c>
      <c r="P584" s="343" t="s">
        <v>40</v>
      </c>
      <c r="Q584" s="344">
        <v>12</v>
      </c>
      <c r="R584" s="344" t="s">
        <v>685</v>
      </c>
      <c r="S584" s="345">
        <v>0.19700000000000001</v>
      </c>
      <c r="T584" s="343" t="s">
        <v>2362</v>
      </c>
      <c r="U584" s="343">
        <v>12</v>
      </c>
      <c r="V584" s="342">
        <v>2.024</v>
      </c>
      <c r="W584" s="342">
        <v>1.002</v>
      </c>
      <c r="X584" s="342">
        <v>3.5000000000000003E-2</v>
      </c>
      <c r="Y584" s="342">
        <f t="shared" si="9"/>
        <v>2.0280480000000001</v>
      </c>
      <c r="Z584" s="342" t="s">
        <v>198</v>
      </c>
      <c r="AA584" s="342" t="s">
        <v>170</v>
      </c>
      <c r="AB584" s="342">
        <v>22.5</v>
      </c>
      <c r="AC584" s="342" t="s">
        <v>218</v>
      </c>
      <c r="AD584" s="10"/>
      <c r="AE584" s="346">
        <f>IFERROR(VLOOKUP(E584,ppoz!$A$2:$B$42,2,0),0)</f>
        <v>0</v>
      </c>
      <c r="AJ584" s="72"/>
      <c r="AK584" s="72"/>
      <c r="AL584" s="72"/>
      <c r="AM584" s="72"/>
      <c r="AN584" s="72"/>
      <c r="AO584" s="72"/>
      <c r="AP584" s="73"/>
      <c r="AQ584" s="73"/>
      <c r="AR584" s="73"/>
      <c r="AS584" s="73"/>
      <c r="AT584" s="73"/>
      <c r="AU584" s="73"/>
      <c r="AV584" s="72"/>
      <c r="AW584" s="73"/>
      <c r="AX584" s="73"/>
      <c r="AY584" s="72"/>
      <c r="AZ584" s="72"/>
      <c r="BA584" s="72"/>
      <c r="BB584" s="74"/>
      <c r="BC584" s="74"/>
      <c r="BD584" s="74"/>
      <c r="BE584" s="74"/>
      <c r="BF584" s="74"/>
      <c r="BG584" s="74"/>
      <c r="BH584" s="74"/>
      <c r="BI584" s="74"/>
    </row>
    <row r="585" spans="1:61" x14ac:dyDescent="0.35">
      <c r="A585" s="342" t="s">
        <v>2948</v>
      </c>
      <c r="B585" s="343">
        <v>12.8</v>
      </c>
      <c r="C585" s="343">
        <v>32</v>
      </c>
      <c r="D585" s="343" t="s">
        <v>2361</v>
      </c>
      <c r="E585" s="343" t="s">
        <v>189</v>
      </c>
      <c r="F585" s="343" t="s">
        <v>186</v>
      </c>
      <c r="G585" s="343">
        <v>12.5</v>
      </c>
      <c r="H585" s="344">
        <v>43500</v>
      </c>
      <c r="I585" s="344">
        <v>45600</v>
      </c>
      <c r="J585" s="344">
        <v>47100</v>
      </c>
      <c r="K585" s="344">
        <v>47300</v>
      </c>
      <c r="L585" s="344">
        <v>3398.4375</v>
      </c>
      <c r="M585" s="344">
        <v>3562.5</v>
      </c>
      <c r="N585" s="344">
        <v>3679.6875</v>
      </c>
      <c r="O585" s="344">
        <v>3695.3125</v>
      </c>
      <c r="P585" s="343" t="s">
        <v>40</v>
      </c>
      <c r="Q585" s="344">
        <v>12</v>
      </c>
      <c r="R585" s="344" t="s">
        <v>685</v>
      </c>
      <c r="S585" s="345">
        <v>0.19700000000000001</v>
      </c>
      <c r="T585" s="343" t="s">
        <v>2362</v>
      </c>
      <c r="U585" s="343">
        <v>12</v>
      </c>
      <c r="V585" s="342">
        <v>2.024</v>
      </c>
      <c r="W585" s="342">
        <v>1.002</v>
      </c>
      <c r="X585" s="342">
        <v>3.5000000000000003E-2</v>
      </c>
      <c r="Y585" s="342">
        <f t="shared" si="9"/>
        <v>2.0280480000000001</v>
      </c>
      <c r="Z585" s="342" t="s">
        <v>198</v>
      </c>
      <c r="AA585" s="342" t="s">
        <v>170</v>
      </c>
      <c r="AB585" s="342">
        <v>22.5</v>
      </c>
      <c r="AC585" s="342" t="s">
        <v>218</v>
      </c>
      <c r="AD585" s="10"/>
      <c r="AE585" s="346">
        <f>IFERROR(VLOOKUP(E585,ppoz!$A$2:$B$42,2,0),0)</f>
        <v>0</v>
      </c>
      <c r="AJ585" s="72"/>
      <c r="AK585" s="72"/>
      <c r="AL585" s="72"/>
      <c r="AM585" s="72"/>
      <c r="AN585" s="72"/>
      <c r="AO585" s="72"/>
      <c r="AP585" s="73"/>
      <c r="AQ585" s="73"/>
      <c r="AR585" s="73"/>
      <c r="AS585" s="73"/>
      <c r="AT585" s="73"/>
      <c r="AU585" s="73"/>
      <c r="AV585" s="72"/>
      <c r="AW585" s="73"/>
      <c r="AX585" s="73"/>
      <c r="AY585" s="72"/>
      <c r="AZ585" s="72"/>
      <c r="BA585" s="72"/>
      <c r="BB585" s="74"/>
      <c r="BC585" s="74"/>
      <c r="BD585" s="74"/>
      <c r="BE585" s="74"/>
      <c r="BF585" s="74"/>
      <c r="BG585" s="74"/>
      <c r="BH585" s="74"/>
      <c r="BI585" s="74"/>
    </row>
    <row r="586" spans="1:61" x14ac:dyDescent="0.35">
      <c r="A586" s="342" t="s">
        <v>2949</v>
      </c>
      <c r="B586" s="343">
        <v>13.200000000000001</v>
      </c>
      <c r="C586" s="343">
        <v>33</v>
      </c>
      <c r="D586" s="343" t="s">
        <v>2361</v>
      </c>
      <c r="E586" s="343" t="s">
        <v>189</v>
      </c>
      <c r="F586" s="343" t="s">
        <v>186</v>
      </c>
      <c r="G586" s="343">
        <v>12.5</v>
      </c>
      <c r="H586" s="344">
        <v>44800</v>
      </c>
      <c r="I586" s="344">
        <v>46700</v>
      </c>
      <c r="J586" s="344">
        <v>48300</v>
      </c>
      <c r="K586" s="344">
        <v>48500</v>
      </c>
      <c r="L586" s="344">
        <v>3393.9393939393935</v>
      </c>
      <c r="M586" s="344">
        <v>3537.8787878787875</v>
      </c>
      <c r="N586" s="344">
        <v>3659.090909090909</v>
      </c>
      <c r="O586" s="344">
        <v>3674.242424242424</v>
      </c>
      <c r="P586" s="343" t="s">
        <v>40</v>
      </c>
      <c r="Q586" s="344">
        <v>12</v>
      </c>
      <c r="R586" s="344" t="s">
        <v>685</v>
      </c>
      <c r="S586" s="345">
        <v>0.19700000000000001</v>
      </c>
      <c r="T586" s="343" t="s">
        <v>2362</v>
      </c>
      <c r="U586" s="343">
        <v>12</v>
      </c>
      <c r="V586" s="342">
        <v>2.024</v>
      </c>
      <c r="W586" s="342">
        <v>1.002</v>
      </c>
      <c r="X586" s="342">
        <v>3.5000000000000003E-2</v>
      </c>
      <c r="Y586" s="342">
        <f t="shared" si="9"/>
        <v>2.0280480000000001</v>
      </c>
      <c r="Z586" s="342" t="s">
        <v>198</v>
      </c>
      <c r="AA586" s="342" t="s">
        <v>170</v>
      </c>
      <c r="AB586" s="342">
        <v>22.5</v>
      </c>
      <c r="AC586" s="342" t="s">
        <v>218</v>
      </c>
      <c r="AD586" s="10"/>
      <c r="AE586" s="346">
        <f>IFERROR(VLOOKUP(E586,ppoz!$A$2:$B$42,2,0),0)</f>
        <v>0</v>
      </c>
      <c r="AJ586" s="72"/>
      <c r="AK586" s="72"/>
      <c r="AL586" s="72"/>
      <c r="AM586" s="72"/>
      <c r="AN586" s="72"/>
      <c r="AO586" s="72"/>
      <c r="AP586" s="73"/>
      <c r="AQ586" s="73"/>
      <c r="AR586" s="73"/>
      <c r="AS586" s="73"/>
      <c r="AT586" s="73"/>
      <c r="AU586" s="73"/>
      <c r="AV586" s="72"/>
      <c r="AW586" s="73"/>
      <c r="AX586" s="73"/>
      <c r="AY586" s="72"/>
      <c r="AZ586" s="72"/>
      <c r="BA586" s="72"/>
      <c r="BB586" s="74"/>
      <c r="BC586" s="74"/>
      <c r="BD586" s="74"/>
      <c r="BE586" s="74"/>
      <c r="BF586" s="74"/>
      <c r="BG586" s="74"/>
      <c r="BH586" s="74"/>
      <c r="BI586" s="74"/>
    </row>
    <row r="587" spans="1:61" x14ac:dyDescent="0.35">
      <c r="A587" s="342" t="s">
        <v>2950</v>
      </c>
      <c r="B587" s="343">
        <v>13.600000000000001</v>
      </c>
      <c r="C587" s="343">
        <v>34</v>
      </c>
      <c r="D587" s="343" t="s">
        <v>2361</v>
      </c>
      <c r="E587" s="343" t="s">
        <v>189</v>
      </c>
      <c r="F587" s="343" t="s">
        <v>186</v>
      </c>
      <c r="G587" s="343">
        <v>12.5</v>
      </c>
      <c r="H587" s="344">
        <v>45600</v>
      </c>
      <c r="I587" s="344">
        <v>47700</v>
      </c>
      <c r="J587" s="344">
        <v>49100</v>
      </c>
      <c r="K587" s="344">
        <v>49400</v>
      </c>
      <c r="L587" s="344">
        <v>3352.9411764705878</v>
      </c>
      <c r="M587" s="344">
        <v>3507.3529411764703</v>
      </c>
      <c r="N587" s="344">
        <v>3610.2941176470586</v>
      </c>
      <c r="O587" s="344">
        <v>3632.3529411764703</v>
      </c>
      <c r="P587" s="343" t="s">
        <v>40</v>
      </c>
      <c r="Q587" s="344">
        <v>12</v>
      </c>
      <c r="R587" s="344" t="s">
        <v>685</v>
      </c>
      <c r="S587" s="345">
        <v>0.19700000000000001</v>
      </c>
      <c r="T587" s="343" t="s">
        <v>2362</v>
      </c>
      <c r="U587" s="343">
        <v>12</v>
      </c>
      <c r="V587" s="342">
        <v>2.024</v>
      </c>
      <c r="W587" s="342">
        <v>1.002</v>
      </c>
      <c r="X587" s="342">
        <v>3.5000000000000003E-2</v>
      </c>
      <c r="Y587" s="342">
        <f t="shared" si="9"/>
        <v>2.0280480000000001</v>
      </c>
      <c r="Z587" s="342" t="s">
        <v>198</v>
      </c>
      <c r="AA587" s="342" t="s">
        <v>170</v>
      </c>
      <c r="AB587" s="342">
        <v>22.5</v>
      </c>
      <c r="AC587" s="342" t="s">
        <v>218</v>
      </c>
      <c r="AD587" s="10"/>
      <c r="AE587" s="346">
        <f>IFERROR(VLOOKUP(E587,ppoz!$A$2:$B$42,2,0),0)</f>
        <v>0</v>
      </c>
      <c r="AJ587" s="72"/>
      <c r="AK587" s="72"/>
      <c r="AL587" s="72"/>
      <c r="AM587" s="72"/>
      <c r="AN587" s="72"/>
      <c r="AO587" s="72"/>
      <c r="AP587" s="73"/>
      <c r="AQ587" s="73"/>
      <c r="AR587" s="73"/>
      <c r="AS587" s="73"/>
      <c r="AT587" s="73"/>
      <c r="AU587" s="73"/>
      <c r="AV587" s="72"/>
      <c r="AW587" s="73"/>
      <c r="AX587" s="73"/>
      <c r="AY587" s="72"/>
      <c r="AZ587" s="72"/>
      <c r="BA587" s="72"/>
      <c r="BB587" s="74"/>
      <c r="BC587" s="74"/>
      <c r="BD587" s="74"/>
      <c r="BE587" s="74"/>
      <c r="BF587" s="74"/>
      <c r="BG587" s="74"/>
      <c r="BH587" s="74"/>
      <c r="BI587" s="74"/>
    </row>
    <row r="588" spans="1:61" x14ac:dyDescent="0.35">
      <c r="A588" s="342" t="s">
        <v>2951</v>
      </c>
      <c r="B588" s="343">
        <v>14</v>
      </c>
      <c r="C588" s="343">
        <v>35</v>
      </c>
      <c r="D588" s="343" t="s">
        <v>2361</v>
      </c>
      <c r="E588" s="343" t="s">
        <v>189</v>
      </c>
      <c r="F588" s="343" t="s">
        <v>186</v>
      </c>
      <c r="G588" s="343">
        <v>12.5</v>
      </c>
      <c r="H588" s="344">
        <v>46500</v>
      </c>
      <c r="I588" s="344">
        <v>48700</v>
      </c>
      <c r="J588" s="344">
        <v>50000</v>
      </c>
      <c r="K588" s="344">
        <v>51000</v>
      </c>
      <c r="L588" s="344">
        <v>3321.4285714285716</v>
      </c>
      <c r="M588" s="344">
        <v>3478.5714285714284</v>
      </c>
      <c r="N588" s="344">
        <v>3571.4285714285716</v>
      </c>
      <c r="O588" s="344">
        <v>3642.8571428571427</v>
      </c>
      <c r="P588" s="343" t="s">
        <v>40</v>
      </c>
      <c r="Q588" s="344">
        <v>12</v>
      </c>
      <c r="R588" s="344" t="s">
        <v>685</v>
      </c>
      <c r="S588" s="345">
        <v>0.19700000000000001</v>
      </c>
      <c r="T588" s="343" t="s">
        <v>2362</v>
      </c>
      <c r="U588" s="343">
        <v>12</v>
      </c>
      <c r="V588" s="342">
        <v>2.024</v>
      </c>
      <c r="W588" s="342">
        <v>1.002</v>
      </c>
      <c r="X588" s="342">
        <v>3.5000000000000003E-2</v>
      </c>
      <c r="Y588" s="342">
        <f t="shared" si="9"/>
        <v>2.0280480000000001</v>
      </c>
      <c r="Z588" s="342" t="s">
        <v>198</v>
      </c>
      <c r="AA588" s="342" t="s">
        <v>170</v>
      </c>
      <c r="AB588" s="342">
        <v>22.5</v>
      </c>
      <c r="AC588" s="342" t="s">
        <v>218</v>
      </c>
      <c r="AD588" s="10"/>
      <c r="AE588" s="346">
        <f>IFERROR(VLOOKUP(E588,ppoz!$A$2:$B$42,2,0),0)</f>
        <v>0</v>
      </c>
      <c r="AJ588" s="72"/>
      <c r="AK588" s="72"/>
      <c r="AL588" s="72"/>
      <c r="AM588" s="72"/>
      <c r="AN588" s="72"/>
      <c r="AO588" s="72"/>
      <c r="AP588" s="73"/>
      <c r="AQ588" s="73"/>
      <c r="AR588" s="73"/>
      <c r="AS588" s="73"/>
      <c r="AT588" s="73"/>
      <c r="AU588" s="73"/>
      <c r="AV588" s="72"/>
      <c r="AW588" s="73"/>
      <c r="AX588" s="73"/>
      <c r="AY588" s="72"/>
      <c r="AZ588" s="72"/>
      <c r="BA588" s="72"/>
      <c r="BB588" s="74"/>
      <c r="BC588" s="74"/>
      <c r="BD588" s="74"/>
      <c r="BE588" s="74"/>
      <c r="BF588" s="74"/>
      <c r="BG588" s="74"/>
      <c r="BH588" s="74"/>
      <c r="BI588" s="74"/>
    </row>
    <row r="589" spans="1:61" x14ac:dyDescent="0.35">
      <c r="A589" s="342" t="s">
        <v>2952</v>
      </c>
      <c r="B589" s="343">
        <v>14.4</v>
      </c>
      <c r="C589" s="343">
        <v>36</v>
      </c>
      <c r="D589" s="343" t="s">
        <v>2361</v>
      </c>
      <c r="E589" s="343" t="s">
        <v>189</v>
      </c>
      <c r="F589" s="343" t="s">
        <v>186</v>
      </c>
      <c r="G589" s="343">
        <v>12.5</v>
      </c>
      <c r="H589" s="344">
        <v>47800</v>
      </c>
      <c r="I589" s="344">
        <v>50100</v>
      </c>
      <c r="J589" s="344">
        <v>51200</v>
      </c>
      <c r="K589" s="344">
        <v>52400</v>
      </c>
      <c r="L589" s="344">
        <v>3319.4444444444443</v>
      </c>
      <c r="M589" s="344">
        <v>3479.1666666666665</v>
      </c>
      <c r="N589" s="344">
        <v>3555.5555555555557</v>
      </c>
      <c r="O589" s="344">
        <v>3638.8888888888887</v>
      </c>
      <c r="P589" s="343" t="s">
        <v>40</v>
      </c>
      <c r="Q589" s="344">
        <v>12</v>
      </c>
      <c r="R589" s="344" t="s">
        <v>685</v>
      </c>
      <c r="S589" s="345">
        <v>0.19700000000000001</v>
      </c>
      <c r="T589" s="343" t="s">
        <v>2362</v>
      </c>
      <c r="U589" s="343">
        <v>12</v>
      </c>
      <c r="V589" s="342">
        <v>2.024</v>
      </c>
      <c r="W589" s="342">
        <v>1.002</v>
      </c>
      <c r="X589" s="342">
        <v>3.5000000000000003E-2</v>
      </c>
      <c r="Y589" s="342">
        <f t="shared" si="9"/>
        <v>2.0280480000000001</v>
      </c>
      <c r="Z589" s="342" t="s">
        <v>198</v>
      </c>
      <c r="AA589" s="342" t="s">
        <v>170</v>
      </c>
      <c r="AB589" s="342">
        <v>22.5</v>
      </c>
      <c r="AC589" s="342" t="s">
        <v>218</v>
      </c>
      <c r="AD589" s="10"/>
      <c r="AE589" s="346">
        <f>IFERROR(VLOOKUP(E589,ppoz!$A$2:$B$42,2,0),0)</f>
        <v>0</v>
      </c>
      <c r="AJ589" s="72"/>
      <c r="AK589" s="72"/>
      <c r="AL589" s="72"/>
      <c r="AM589" s="72"/>
      <c r="AN589" s="72"/>
      <c r="AO589" s="72"/>
      <c r="AP589" s="73"/>
      <c r="AQ589" s="73"/>
      <c r="AR589" s="73"/>
      <c r="AS589" s="73"/>
      <c r="AT589" s="73"/>
      <c r="AU589" s="73"/>
      <c r="AV589" s="72"/>
      <c r="AW589" s="73"/>
      <c r="AX589" s="73"/>
      <c r="AY589" s="72"/>
      <c r="AZ589" s="72"/>
      <c r="BA589" s="72"/>
      <c r="BB589" s="74"/>
      <c r="BC589" s="74"/>
      <c r="BD589" s="74"/>
      <c r="BE589" s="74"/>
      <c r="BF589" s="74"/>
      <c r="BG589" s="74"/>
      <c r="BH589" s="74"/>
      <c r="BI589" s="74"/>
    </row>
    <row r="590" spans="1:61" x14ac:dyDescent="0.35">
      <c r="A590" s="342" t="s">
        <v>2953</v>
      </c>
      <c r="B590" s="343">
        <v>14.8</v>
      </c>
      <c r="C590" s="343">
        <v>37</v>
      </c>
      <c r="D590" s="343" t="s">
        <v>2361</v>
      </c>
      <c r="E590" s="343" t="s">
        <v>189</v>
      </c>
      <c r="F590" s="343" t="s">
        <v>186</v>
      </c>
      <c r="G590" s="343">
        <v>12.5</v>
      </c>
      <c r="H590" s="344">
        <v>48700</v>
      </c>
      <c r="I590" s="344">
        <v>51200</v>
      </c>
      <c r="J590" s="344">
        <v>52800</v>
      </c>
      <c r="K590" s="344">
        <v>53500</v>
      </c>
      <c r="L590" s="344">
        <v>3290.5405405405404</v>
      </c>
      <c r="M590" s="344">
        <v>3459.4594594594591</v>
      </c>
      <c r="N590" s="344">
        <v>3567.5675675675675</v>
      </c>
      <c r="O590" s="344">
        <v>3614.8648648648646</v>
      </c>
      <c r="P590" s="343" t="s">
        <v>40</v>
      </c>
      <c r="Q590" s="344">
        <v>12</v>
      </c>
      <c r="R590" s="344" t="s">
        <v>685</v>
      </c>
      <c r="S590" s="345">
        <v>0.19700000000000001</v>
      </c>
      <c r="T590" s="343" t="s">
        <v>2362</v>
      </c>
      <c r="U590" s="343">
        <v>12</v>
      </c>
      <c r="V590" s="342">
        <v>2.024</v>
      </c>
      <c r="W590" s="342">
        <v>1.002</v>
      </c>
      <c r="X590" s="342">
        <v>3.5000000000000003E-2</v>
      </c>
      <c r="Y590" s="342">
        <f t="shared" si="9"/>
        <v>2.0280480000000001</v>
      </c>
      <c r="Z590" s="342" t="s">
        <v>198</v>
      </c>
      <c r="AA590" s="342" t="s">
        <v>170</v>
      </c>
      <c r="AB590" s="342">
        <v>22.5</v>
      </c>
      <c r="AC590" s="342" t="s">
        <v>218</v>
      </c>
      <c r="AD590" s="10"/>
      <c r="AE590" s="346">
        <f>IFERROR(VLOOKUP(E590,ppoz!$A$2:$B$42,2,0),0)</f>
        <v>0</v>
      </c>
      <c r="AJ590" s="72"/>
      <c r="AK590" s="72"/>
      <c r="AL590" s="72"/>
      <c r="AM590" s="72"/>
      <c r="AN590" s="72"/>
      <c r="AO590" s="72"/>
      <c r="AP590" s="73"/>
      <c r="AQ590" s="73"/>
      <c r="AR590" s="73"/>
      <c r="AS590" s="73"/>
      <c r="AT590" s="73"/>
      <c r="AU590" s="73"/>
      <c r="AV590" s="72"/>
      <c r="AW590" s="73"/>
      <c r="AX590" s="73"/>
      <c r="AY590" s="72"/>
      <c r="AZ590" s="72"/>
      <c r="BA590" s="72"/>
      <c r="BB590" s="74"/>
      <c r="BC590" s="74"/>
      <c r="BD590" s="74"/>
      <c r="BE590" s="74"/>
      <c r="BF590" s="74"/>
      <c r="BG590" s="74"/>
      <c r="BH590" s="74"/>
      <c r="BI590" s="74"/>
    </row>
    <row r="591" spans="1:61" x14ac:dyDescent="0.35">
      <c r="A591" s="342" t="s">
        <v>2954</v>
      </c>
      <c r="B591" s="343">
        <v>15.200000000000001</v>
      </c>
      <c r="C591" s="343">
        <v>38</v>
      </c>
      <c r="D591" s="343" t="s">
        <v>2361</v>
      </c>
      <c r="E591" s="343" t="s">
        <v>20</v>
      </c>
      <c r="F591" s="343" t="s">
        <v>186</v>
      </c>
      <c r="G591" s="343">
        <v>15</v>
      </c>
      <c r="H591" s="344">
        <v>49400</v>
      </c>
      <c r="I591" s="344">
        <v>51800</v>
      </c>
      <c r="J591" s="344">
        <v>53500</v>
      </c>
      <c r="K591" s="344">
        <v>54100</v>
      </c>
      <c r="L591" s="344">
        <v>3249.9999999999995</v>
      </c>
      <c r="M591" s="344">
        <v>3407.894736842105</v>
      </c>
      <c r="N591" s="344">
        <v>3519.7368421052629</v>
      </c>
      <c r="O591" s="344">
        <v>3559.2105263157891</v>
      </c>
      <c r="P591" s="343" t="s">
        <v>40</v>
      </c>
      <c r="Q591" s="344">
        <v>12</v>
      </c>
      <c r="R591" s="344" t="s">
        <v>685</v>
      </c>
      <c r="S591" s="345">
        <v>0.19700000000000001</v>
      </c>
      <c r="T591" s="343" t="s">
        <v>2362</v>
      </c>
      <c r="U591" s="343">
        <v>12</v>
      </c>
      <c r="V591" s="342">
        <v>2.024</v>
      </c>
      <c r="W591" s="342">
        <v>1.002</v>
      </c>
      <c r="X591" s="342">
        <v>3.5000000000000003E-2</v>
      </c>
      <c r="Y591" s="342">
        <f t="shared" si="9"/>
        <v>2.0280480000000001</v>
      </c>
      <c r="Z591" s="342" t="s">
        <v>198</v>
      </c>
      <c r="AA591" s="342" t="s">
        <v>170</v>
      </c>
      <c r="AB591" s="342">
        <v>22.5</v>
      </c>
      <c r="AC591" s="342" t="s">
        <v>218</v>
      </c>
      <c r="AD591" s="10"/>
      <c r="AE591" s="346">
        <f>IFERROR(VLOOKUP(E591,ppoz!$A$2:$B$42,2,0),0)</f>
        <v>0</v>
      </c>
      <c r="AJ591" s="72"/>
      <c r="AK591" s="72"/>
      <c r="AL591" s="72"/>
      <c r="AM591" s="72"/>
      <c r="AN591" s="72"/>
      <c r="AO591" s="72"/>
      <c r="AP591" s="73"/>
      <c r="AQ591" s="73"/>
      <c r="AR591" s="73"/>
      <c r="AS591" s="73"/>
      <c r="AT591" s="73"/>
      <c r="AU591" s="73"/>
      <c r="AV591" s="72"/>
      <c r="AW591" s="73"/>
      <c r="AX591" s="73"/>
      <c r="AY591" s="72"/>
      <c r="AZ591" s="72"/>
      <c r="BA591" s="72"/>
      <c r="BB591" s="74"/>
      <c r="BC591" s="74"/>
      <c r="BD591" s="74"/>
      <c r="BE591" s="74"/>
      <c r="BF591" s="74"/>
      <c r="BG591" s="74"/>
      <c r="BH591" s="74"/>
      <c r="BI591" s="74"/>
    </row>
    <row r="592" spans="1:61" x14ac:dyDescent="0.35">
      <c r="A592" s="342" t="s">
        <v>2955</v>
      </c>
      <c r="B592" s="343">
        <v>15.600000000000001</v>
      </c>
      <c r="C592" s="343">
        <v>39</v>
      </c>
      <c r="D592" s="343" t="s">
        <v>2361</v>
      </c>
      <c r="E592" s="343" t="s">
        <v>20</v>
      </c>
      <c r="F592" s="343" t="s">
        <v>186</v>
      </c>
      <c r="G592" s="343">
        <v>15</v>
      </c>
      <c r="H592" s="344">
        <v>50400</v>
      </c>
      <c r="I592" s="344">
        <v>52900</v>
      </c>
      <c r="J592" s="344">
        <v>54300</v>
      </c>
      <c r="K592" s="344">
        <v>55200</v>
      </c>
      <c r="L592" s="344">
        <v>3230.7692307692305</v>
      </c>
      <c r="M592" s="344">
        <v>3391.0256410256407</v>
      </c>
      <c r="N592" s="344">
        <v>3480.7692307692305</v>
      </c>
      <c r="O592" s="344">
        <v>3538.4615384615381</v>
      </c>
      <c r="P592" s="343" t="s">
        <v>40</v>
      </c>
      <c r="Q592" s="344">
        <v>12</v>
      </c>
      <c r="R592" s="344" t="s">
        <v>685</v>
      </c>
      <c r="S592" s="345">
        <v>0.19700000000000001</v>
      </c>
      <c r="T592" s="343" t="s">
        <v>2362</v>
      </c>
      <c r="U592" s="343">
        <v>12</v>
      </c>
      <c r="V592" s="342">
        <v>2.024</v>
      </c>
      <c r="W592" s="342">
        <v>1.002</v>
      </c>
      <c r="X592" s="342">
        <v>3.5000000000000003E-2</v>
      </c>
      <c r="Y592" s="342">
        <f t="shared" si="9"/>
        <v>2.0280480000000001</v>
      </c>
      <c r="Z592" s="342" t="s">
        <v>198</v>
      </c>
      <c r="AA592" s="342" t="s">
        <v>170</v>
      </c>
      <c r="AB592" s="342">
        <v>22.5</v>
      </c>
      <c r="AC592" s="342" t="s">
        <v>218</v>
      </c>
      <c r="AD592" s="10"/>
      <c r="AE592" s="346">
        <f>IFERROR(VLOOKUP(E592,ppoz!$A$2:$B$42,2,0),0)</f>
        <v>0</v>
      </c>
      <c r="AJ592" s="72"/>
      <c r="AK592" s="72"/>
      <c r="AL592" s="72"/>
      <c r="AM592" s="72"/>
      <c r="AN592" s="72"/>
      <c r="AO592" s="72"/>
      <c r="AP592" s="73"/>
      <c r="AQ592" s="73"/>
      <c r="AR592" s="73"/>
      <c r="AS592" s="73"/>
      <c r="AT592" s="73"/>
      <c r="AU592" s="73"/>
      <c r="AV592" s="72"/>
      <c r="AW592" s="73"/>
      <c r="AX592" s="73"/>
      <c r="AY592" s="72"/>
      <c r="AZ592" s="72"/>
      <c r="BA592" s="72"/>
      <c r="BB592" s="74"/>
      <c r="BC592" s="74"/>
      <c r="BD592" s="74"/>
      <c r="BE592" s="74"/>
      <c r="BF592" s="74"/>
      <c r="BG592" s="74"/>
      <c r="BH592" s="74"/>
      <c r="BI592" s="74"/>
    </row>
    <row r="593" spans="1:61" x14ac:dyDescent="0.35">
      <c r="A593" s="342" t="s">
        <v>2956</v>
      </c>
      <c r="B593" s="343">
        <v>16</v>
      </c>
      <c r="C593" s="343">
        <v>40</v>
      </c>
      <c r="D593" s="343" t="s">
        <v>2361</v>
      </c>
      <c r="E593" s="343" t="s">
        <v>20</v>
      </c>
      <c r="F593" s="343" t="s">
        <v>186</v>
      </c>
      <c r="G593" s="343">
        <v>15</v>
      </c>
      <c r="H593" s="344">
        <v>51100</v>
      </c>
      <c r="I593" s="344">
        <v>53600</v>
      </c>
      <c r="J593" s="344">
        <v>55000</v>
      </c>
      <c r="K593" s="344">
        <v>55900</v>
      </c>
      <c r="L593" s="344">
        <v>3193.75</v>
      </c>
      <c r="M593" s="344">
        <v>3350</v>
      </c>
      <c r="N593" s="344">
        <v>3437.5</v>
      </c>
      <c r="O593" s="344">
        <v>3493.75</v>
      </c>
      <c r="P593" s="343" t="s">
        <v>40</v>
      </c>
      <c r="Q593" s="344">
        <v>12</v>
      </c>
      <c r="R593" s="344" t="s">
        <v>685</v>
      </c>
      <c r="S593" s="345">
        <v>0.19700000000000001</v>
      </c>
      <c r="T593" s="343" t="s">
        <v>2362</v>
      </c>
      <c r="U593" s="343">
        <v>12</v>
      </c>
      <c r="V593" s="342">
        <v>2.024</v>
      </c>
      <c r="W593" s="342">
        <v>1.002</v>
      </c>
      <c r="X593" s="342">
        <v>3.5000000000000003E-2</v>
      </c>
      <c r="Y593" s="342">
        <f t="shared" si="9"/>
        <v>2.0280480000000001</v>
      </c>
      <c r="Z593" s="342" t="s">
        <v>198</v>
      </c>
      <c r="AA593" s="342" t="s">
        <v>170</v>
      </c>
      <c r="AB593" s="342">
        <v>22.5</v>
      </c>
      <c r="AC593" s="342" t="s">
        <v>218</v>
      </c>
      <c r="AD593" s="10"/>
      <c r="AE593" s="346">
        <f>IFERROR(VLOOKUP(E593,ppoz!$A$2:$B$42,2,0),0)</f>
        <v>0</v>
      </c>
      <c r="AJ593" s="72"/>
      <c r="AK593" s="72"/>
      <c r="AL593" s="72"/>
      <c r="AM593" s="72"/>
      <c r="AN593" s="72"/>
      <c r="AO593" s="72"/>
      <c r="AP593" s="73"/>
      <c r="AQ593" s="73"/>
      <c r="AR593" s="73"/>
      <c r="AS593" s="73"/>
      <c r="AT593" s="73"/>
      <c r="AU593" s="73"/>
      <c r="AV593" s="72"/>
      <c r="AW593" s="73"/>
      <c r="AX593" s="73"/>
      <c r="AY593" s="72"/>
      <c r="AZ593" s="72"/>
      <c r="BA593" s="72"/>
      <c r="BB593" s="74"/>
      <c r="BC593" s="74"/>
      <c r="BD593" s="74"/>
      <c r="BE593" s="74"/>
      <c r="BF593" s="74"/>
      <c r="BG593" s="74"/>
      <c r="BH593" s="74"/>
      <c r="BI593" s="74"/>
    </row>
    <row r="594" spans="1:61" x14ac:dyDescent="0.35">
      <c r="A594" s="342" t="s">
        <v>2957</v>
      </c>
      <c r="B594" s="343">
        <v>16.400000000000002</v>
      </c>
      <c r="C594" s="343">
        <v>41</v>
      </c>
      <c r="D594" s="343" t="s">
        <v>2361</v>
      </c>
      <c r="E594" s="343" t="s">
        <v>20</v>
      </c>
      <c r="F594" s="343" t="s">
        <v>186</v>
      </c>
      <c r="G594" s="343">
        <v>15</v>
      </c>
      <c r="H594" s="344">
        <v>52400</v>
      </c>
      <c r="I594" s="344">
        <v>54800</v>
      </c>
      <c r="J594" s="344">
        <v>56300</v>
      </c>
      <c r="K594" s="344">
        <v>57100</v>
      </c>
      <c r="L594" s="344">
        <v>3195.1219512195116</v>
      </c>
      <c r="M594" s="344">
        <v>3341.4634146341459</v>
      </c>
      <c r="N594" s="344">
        <v>3432.9268292682923</v>
      </c>
      <c r="O594" s="344">
        <v>3481.7073170731701</v>
      </c>
      <c r="P594" s="343" t="s">
        <v>40</v>
      </c>
      <c r="Q594" s="344">
        <v>12</v>
      </c>
      <c r="R594" s="344" t="s">
        <v>685</v>
      </c>
      <c r="S594" s="345">
        <v>0.19700000000000001</v>
      </c>
      <c r="T594" s="343" t="s">
        <v>2362</v>
      </c>
      <c r="U594" s="343">
        <v>12</v>
      </c>
      <c r="V594" s="342">
        <v>2.024</v>
      </c>
      <c r="W594" s="342">
        <v>1.002</v>
      </c>
      <c r="X594" s="342">
        <v>3.5000000000000003E-2</v>
      </c>
      <c r="Y594" s="342">
        <f t="shared" si="9"/>
        <v>2.0280480000000001</v>
      </c>
      <c r="Z594" s="342" t="s">
        <v>198</v>
      </c>
      <c r="AA594" s="342" t="s">
        <v>170</v>
      </c>
      <c r="AB594" s="342">
        <v>22.5</v>
      </c>
      <c r="AC594" s="342" t="s">
        <v>218</v>
      </c>
      <c r="AD594" s="10"/>
      <c r="AE594" s="346">
        <f>IFERROR(VLOOKUP(E594,ppoz!$A$2:$B$42,2,0),0)</f>
        <v>0</v>
      </c>
      <c r="AJ594" s="72"/>
      <c r="AK594" s="72"/>
      <c r="AL594" s="72"/>
      <c r="AM594" s="72"/>
      <c r="AN594" s="72"/>
      <c r="AO594" s="72"/>
      <c r="AP594" s="73"/>
      <c r="AQ594" s="73"/>
      <c r="AR594" s="73"/>
      <c r="AS594" s="73"/>
      <c r="AT594" s="73"/>
      <c r="AU594" s="73"/>
      <c r="AV594" s="72"/>
      <c r="AW594" s="73"/>
      <c r="AX594" s="73"/>
      <c r="AY594" s="72"/>
      <c r="AZ594" s="72"/>
      <c r="BA594" s="72"/>
      <c r="BB594" s="74"/>
      <c r="BC594" s="74"/>
      <c r="BD594" s="74"/>
      <c r="BE594" s="74"/>
      <c r="BF594" s="74"/>
      <c r="BG594" s="74"/>
      <c r="BH594" s="74"/>
      <c r="BI594" s="74"/>
    </row>
    <row r="595" spans="1:61" x14ac:dyDescent="0.35">
      <c r="A595" s="342" t="s">
        <v>2958</v>
      </c>
      <c r="B595" s="343">
        <v>16.8</v>
      </c>
      <c r="C595" s="343">
        <v>42</v>
      </c>
      <c r="D595" s="343" t="s">
        <v>2361</v>
      </c>
      <c r="E595" s="343" t="s">
        <v>20</v>
      </c>
      <c r="F595" s="343" t="s">
        <v>186</v>
      </c>
      <c r="G595" s="343">
        <v>15</v>
      </c>
      <c r="H595" s="344">
        <v>53100</v>
      </c>
      <c r="I595" s="344">
        <v>55600</v>
      </c>
      <c r="J595" s="344">
        <v>57600</v>
      </c>
      <c r="K595" s="344">
        <v>57900</v>
      </c>
      <c r="L595" s="344">
        <v>3160.7142857142858</v>
      </c>
      <c r="M595" s="344">
        <v>3309.5238095238092</v>
      </c>
      <c r="N595" s="344">
        <v>3428.5714285714284</v>
      </c>
      <c r="O595" s="344">
        <v>3446.4285714285711</v>
      </c>
      <c r="P595" s="343" t="s">
        <v>40</v>
      </c>
      <c r="Q595" s="344">
        <v>12</v>
      </c>
      <c r="R595" s="344" t="s">
        <v>685</v>
      </c>
      <c r="S595" s="345">
        <v>0.19700000000000001</v>
      </c>
      <c r="T595" s="343" t="s">
        <v>2362</v>
      </c>
      <c r="U595" s="343">
        <v>12</v>
      </c>
      <c r="V595" s="342">
        <v>2.024</v>
      </c>
      <c r="W595" s="342">
        <v>1.002</v>
      </c>
      <c r="X595" s="342">
        <v>3.5000000000000003E-2</v>
      </c>
      <c r="Y595" s="342">
        <f t="shared" si="9"/>
        <v>2.0280480000000001</v>
      </c>
      <c r="Z595" s="342" t="s">
        <v>198</v>
      </c>
      <c r="AA595" s="342" t="s">
        <v>170</v>
      </c>
      <c r="AB595" s="342">
        <v>22.5</v>
      </c>
      <c r="AC595" s="342" t="s">
        <v>218</v>
      </c>
      <c r="AD595" s="10"/>
      <c r="AE595" s="346">
        <f>IFERROR(VLOOKUP(E595,ppoz!$A$2:$B$42,2,0),0)</f>
        <v>0</v>
      </c>
      <c r="AJ595" s="72"/>
      <c r="AK595" s="72"/>
      <c r="AL595" s="72"/>
      <c r="AM595" s="72"/>
      <c r="AN595" s="72"/>
      <c r="AO595" s="72"/>
      <c r="AP595" s="73"/>
      <c r="AQ595" s="73"/>
      <c r="AR595" s="73"/>
      <c r="AS595" s="73"/>
      <c r="AT595" s="73"/>
      <c r="AU595" s="73"/>
      <c r="AV595" s="72"/>
      <c r="AW595" s="73"/>
      <c r="AX595" s="73"/>
      <c r="AY595" s="72"/>
      <c r="AZ595" s="72"/>
      <c r="BA595" s="72"/>
      <c r="BB595" s="74"/>
      <c r="BC595" s="74"/>
      <c r="BD595" s="74"/>
      <c r="BE595" s="74"/>
      <c r="BF595" s="74"/>
      <c r="BG595" s="74"/>
      <c r="BH595" s="74"/>
      <c r="BI595" s="74"/>
    </row>
    <row r="596" spans="1:61" x14ac:dyDescent="0.35">
      <c r="A596" s="342" t="s">
        <v>2959</v>
      </c>
      <c r="B596" s="343">
        <v>17.2</v>
      </c>
      <c r="C596" s="343">
        <v>43</v>
      </c>
      <c r="D596" s="343" t="s">
        <v>2361</v>
      </c>
      <c r="E596" s="343" t="s">
        <v>190</v>
      </c>
      <c r="F596" s="343" t="s">
        <v>186</v>
      </c>
      <c r="G596" s="343">
        <v>17</v>
      </c>
      <c r="H596" s="344">
        <v>54700</v>
      </c>
      <c r="I596" s="344">
        <v>57500</v>
      </c>
      <c r="J596" s="344">
        <v>59800</v>
      </c>
      <c r="K596" s="344">
        <v>59800</v>
      </c>
      <c r="L596" s="344">
        <v>3180.2325581395348</v>
      </c>
      <c r="M596" s="344">
        <v>3343.0232558139537</v>
      </c>
      <c r="N596" s="344">
        <v>3476.7441860465119</v>
      </c>
      <c r="O596" s="344">
        <v>3476.7441860465119</v>
      </c>
      <c r="P596" s="343" t="s">
        <v>40</v>
      </c>
      <c r="Q596" s="344">
        <v>12</v>
      </c>
      <c r="R596" s="344" t="s">
        <v>685</v>
      </c>
      <c r="S596" s="345">
        <v>0.19700000000000001</v>
      </c>
      <c r="T596" s="343" t="s">
        <v>2362</v>
      </c>
      <c r="U596" s="343">
        <v>12</v>
      </c>
      <c r="V596" s="342">
        <v>2.024</v>
      </c>
      <c r="W596" s="342">
        <v>1.002</v>
      </c>
      <c r="X596" s="342">
        <v>3.5000000000000003E-2</v>
      </c>
      <c r="Y596" s="342">
        <f t="shared" si="9"/>
        <v>2.0280480000000001</v>
      </c>
      <c r="Z596" s="342" t="s">
        <v>198</v>
      </c>
      <c r="AA596" s="342" t="s">
        <v>170</v>
      </c>
      <c r="AB596" s="342">
        <v>22.5</v>
      </c>
      <c r="AC596" s="342" t="s">
        <v>218</v>
      </c>
      <c r="AD596" s="10"/>
      <c r="AE596" s="346">
        <f>IFERROR(VLOOKUP(E596,ppoz!$A$2:$B$42,2,0),0)</f>
        <v>0</v>
      </c>
      <c r="AJ596" s="72"/>
      <c r="AK596" s="72"/>
      <c r="AL596" s="72"/>
      <c r="AM596" s="72"/>
      <c r="AN596" s="72"/>
      <c r="AO596" s="72"/>
      <c r="AP596" s="73"/>
      <c r="AQ596" s="73"/>
      <c r="AR596" s="73"/>
      <c r="AS596" s="73"/>
      <c r="AT596" s="73"/>
      <c r="AU596" s="73"/>
      <c r="AV596" s="72"/>
      <c r="AW596" s="73"/>
      <c r="AX596" s="73"/>
      <c r="AY596" s="72"/>
      <c r="AZ596" s="72"/>
      <c r="BA596" s="72"/>
      <c r="BB596" s="74"/>
      <c r="BC596" s="74"/>
      <c r="BD596" s="74"/>
      <c r="BE596" s="74"/>
      <c r="BF596" s="74"/>
      <c r="BG596" s="74"/>
      <c r="BH596" s="74"/>
      <c r="BI596" s="74"/>
    </row>
    <row r="597" spans="1:61" x14ac:dyDescent="0.35">
      <c r="A597" s="342" t="s">
        <v>2960</v>
      </c>
      <c r="B597" s="343">
        <v>17.600000000000001</v>
      </c>
      <c r="C597" s="343">
        <v>44</v>
      </c>
      <c r="D597" s="343" t="s">
        <v>2361</v>
      </c>
      <c r="E597" s="343" t="s">
        <v>190</v>
      </c>
      <c r="F597" s="343" t="s">
        <v>186</v>
      </c>
      <c r="G597" s="343">
        <v>17</v>
      </c>
      <c r="H597" s="344">
        <v>55500</v>
      </c>
      <c r="I597" s="344">
        <v>58400</v>
      </c>
      <c r="J597" s="344">
        <v>61000</v>
      </c>
      <c r="K597" s="344">
        <v>60700</v>
      </c>
      <c r="L597" s="344">
        <v>3153.4090909090905</v>
      </c>
      <c r="M597" s="344">
        <v>3318.181818181818</v>
      </c>
      <c r="N597" s="344">
        <v>3465.9090909090905</v>
      </c>
      <c r="O597" s="344">
        <v>3448.863636363636</v>
      </c>
      <c r="P597" s="343" t="s">
        <v>40</v>
      </c>
      <c r="Q597" s="344">
        <v>12</v>
      </c>
      <c r="R597" s="344" t="s">
        <v>685</v>
      </c>
      <c r="S597" s="345">
        <v>0.19700000000000001</v>
      </c>
      <c r="T597" s="343" t="s">
        <v>2362</v>
      </c>
      <c r="U597" s="343">
        <v>12</v>
      </c>
      <c r="V597" s="342">
        <v>2.024</v>
      </c>
      <c r="W597" s="342">
        <v>1.002</v>
      </c>
      <c r="X597" s="342">
        <v>3.5000000000000003E-2</v>
      </c>
      <c r="Y597" s="342">
        <f t="shared" ref="Y597:Y660" si="10">V597*W597</f>
        <v>2.0280480000000001</v>
      </c>
      <c r="Z597" s="342" t="s">
        <v>198</v>
      </c>
      <c r="AA597" s="342" t="s">
        <v>170</v>
      </c>
      <c r="AB597" s="342">
        <v>22.5</v>
      </c>
      <c r="AC597" s="342" t="s">
        <v>218</v>
      </c>
      <c r="AD597" s="10"/>
      <c r="AE597" s="346">
        <f>IFERROR(VLOOKUP(E597,ppoz!$A$2:$B$42,2,0),0)</f>
        <v>0</v>
      </c>
      <c r="AJ597" s="72"/>
      <c r="AK597" s="72"/>
      <c r="AL597" s="72"/>
      <c r="AM597" s="72"/>
      <c r="AN597" s="72"/>
      <c r="AO597" s="72"/>
      <c r="AP597" s="73"/>
      <c r="AQ597" s="73"/>
      <c r="AR597" s="73"/>
      <c r="AS597" s="73"/>
      <c r="AT597" s="73"/>
      <c r="AU597" s="73"/>
      <c r="AV597" s="72"/>
      <c r="AW597" s="73"/>
      <c r="AX597" s="73"/>
      <c r="AY597" s="72"/>
      <c r="AZ597" s="72"/>
      <c r="BA597" s="72"/>
      <c r="BB597" s="74"/>
      <c r="BC597" s="74"/>
      <c r="BD597" s="74"/>
      <c r="BE597" s="74"/>
      <c r="BF597" s="74"/>
      <c r="BG597" s="74"/>
      <c r="BH597" s="74"/>
      <c r="BI597" s="74"/>
    </row>
    <row r="598" spans="1:61" x14ac:dyDescent="0.35">
      <c r="A598" s="342" t="s">
        <v>2961</v>
      </c>
      <c r="B598" s="343">
        <v>18</v>
      </c>
      <c r="C598" s="343">
        <v>45</v>
      </c>
      <c r="D598" s="343" t="s">
        <v>2361</v>
      </c>
      <c r="E598" s="343" t="s">
        <v>190</v>
      </c>
      <c r="F598" s="343" t="s">
        <v>186</v>
      </c>
      <c r="G598" s="343">
        <v>17</v>
      </c>
      <c r="H598" s="344">
        <v>56400</v>
      </c>
      <c r="I598" s="344">
        <v>59200</v>
      </c>
      <c r="J598" s="344">
        <v>61800</v>
      </c>
      <c r="K598" s="344">
        <v>62100</v>
      </c>
      <c r="L598" s="344">
        <v>3133.3333333333335</v>
      </c>
      <c r="M598" s="344">
        <v>3288.8888888888887</v>
      </c>
      <c r="N598" s="344">
        <v>3433.3333333333335</v>
      </c>
      <c r="O598" s="344">
        <v>3450</v>
      </c>
      <c r="P598" s="343" t="s">
        <v>40</v>
      </c>
      <c r="Q598" s="344">
        <v>12</v>
      </c>
      <c r="R598" s="344" t="s">
        <v>685</v>
      </c>
      <c r="S598" s="345">
        <v>0.19700000000000001</v>
      </c>
      <c r="T598" s="343" t="s">
        <v>2362</v>
      </c>
      <c r="U598" s="343">
        <v>12</v>
      </c>
      <c r="V598" s="342">
        <v>2.024</v>
      </c>
      <c r="W598" s="342">
        <v>1.002</v>
      </c>
      <c r="X598" s="342">
        <v>3.5000000000000003E-2</v>
      </c>
      <c r="Y598" s="342">
        <f t="shared" si="10"/>
        <v>2.0280480000000001</v>
      </c>
      <c r="Z598" s="342" t="s">
        <v>198</v>
      </c>
      <c r="AA598" s="342" t="s">
        <v>170</v>
      </c>
      <c r="AB598" s="342">
        <v>22.5</v>
      </c>
      <c r="AC598" s="342" t="s">
        <v>218</v>
      </c>
      <c r="AD598" s="10"/>
      <c r="AE598" s="346">
        <f>IFERROR(VLOOKUP(E598,ppoz!$A$2:$B$42,2,0),0)</f>
        <v>0</v>
      </c>
      <c r="AJ598" s="72"/>
      <c r="AK598" s="72"/>
      <c r="AL598" s="72"/>
      <c r="AM598" s="72"/>
      <c r="AN598" s="72"/>
      <c r="AO598" s="72"/>
      <c r="AP598" s="73"/>
      <c r="AQ598" s="73"/>
      <c r="AR598" s="73"/>
      <c r="AS598" s="73"/>
      <c r="AT598" s="73"/>
      <c r="AU598" s="73"/>
      <c r="AV598" s="72"/>
      <c r="AW598" s="73"/>
      <c r="AX598" s="73"/>
      <c r="AY598" s="72"/>
      <c r="AZ598" s="72"/>
      <c r="BA598" s="72"/>
      <c r="BB598" s="74"/>
      <c r="BC598" s="74"/>
      <c r="BD598" s="74"/>
      <c r="BE598" s="74"/>
      <c r="BF598" s="74"/>
      <c r="BG598" s="74"/>
      <c r="BH598" s="74"/>
      <c r="BI598" s="74"/>
    </row>
    <row r="599" spans="1:61" x14ac:dyDescent="0.35">
      <c r="A599" s="342" t="s">
        <v>2962</v>
      </c>
      <c r="B599" s="343">
        <v>18.400000000000002</v>
      </c>
      <c r="C599" s="343">
        <v>46</v>
      </c>
      <c r="D599" s="343" t="s">
        <v>2361</v>
      </c>
      <c r="E599" s="343" t="s">
        <v>190</v>
      </c>
      <c r="F599" s="343" t="s">
        <v>186</v>
      </c>
      <c r="G599" s="343">
        <v>17</v>
      </c>
      <c r="H599" s="344">
        <v>57700</v>
      </c>
      <c r="I599" s="344">
        <v>60400</v>
      </c>
      <c r="J599" s="344">
        <v>63000</v>
      </c>
      <c r="K599" s="344">
        <v>63300</v>
      </c>
      <c r="L599" s="344">
        <v>3135.869565217391</v>
      </c>
      <c r="M599" s="344">
        <v>3282.6086956521735</v>
      </c>
      <c r="N599" s="344">
        <v>3423.9130434782605</v>
      </c>
      <c r="O599" s="344">
        <v>3440.2173913043475</v>
      </c>
      <c r="P599" s="343" t="s">
        <v>40</v>
      </c>
      <c r="Q599" s="344">
        <v>12</v>
      </c>
      <c r="R599" s="344" t="s">
        <v>685</v>
      </c>
      <c r="S599" s="345">
        <v>0.19700000000000001</v>
      </c>
      <c r="T599" s="343" t="s">
        <v>2362</v>
      </c>
      <c r="U599" s="343">
        <v>12</v>
      </c>
      <c r="V599" s="342">
        <v>2.024</v>
      </c>
      <c r="W599" s="342">
        <v>1.002</v>
      </c>
      <c r="X599" s="342">
        <v>3.5000000000000003E-2</v>
      </c>
      <c r="Y599" s="342">
        <f t="shared" si="10"/>
        <v>2.0280480000000001</v>
      </c>
      <c r="Z599" s="342" t="s">
        <v>198</v>
      </c>
      <c r="AA599" s="342" t="s">
        <v>170</v>
      </c>
      <c r="AB599" s="342">
        <v>22.5</v>
      </c>
      <c r="AC599" s="342" t="s">
        <v>218</v>
      </c>
      <c r="AD599" s="10"/>
      <c r="AE599" s="346">
        <f>IFERROR(VLOOKUP(E599,ppoz!$A$2:$B$42,2,0),0)</f>
        <v>0</v>
      </c>
      <c r="AJ599" s="72"/>
      <c r="AK599" s="72"/>
      <c r="AL599" s="72"/>
      <c r="AM599" s="72"/>
      <c r="AN599" s="72"/>
      <c r="AO599" s="72"/>
      <c r="AP599" s="73"/>
      <c r="AQ599" s="73"/>
      <c r="AR599" s="73"/>
      <c r="AS599" s="73"/>
      <c r="AT599" s="73"/>
      <c r="AU599" s="73"/>
      <c r="AV599" s="72"/>
      <c r="AW599" s="73"/>
      <c r="AX599" s="73"/>
      <c r="AY599" s="72"/>
      <c r="AZ599" s="72"/>
      <c r="BA599" s="72"/>
      <c r="BB599" s="74"/>
      <c r="BC599" s="74"/>
      <c r="BD599" s="74"/>
      <c r="BE599" s="74"/>
      <c r="BF599" s="74"/>
      <c r="BG599" s="74"/>
      <c r="BH599" s="74"/>
      <c r="BI599" s="74"/>
    </row>
    <row r="600" spans="1:61" x14ac:dyDescent="0.35">
      <c r="A600" s="342" t="s">
        <v>2963</v>
      </c>
      <c r="B600" s="343">
        <v>18.8</v>
      </c>
      <c r="C600" s="343">
        <v>47</v>
      </c>
      <c r="D600" s="343" t="s">
        <v>2361</v>
      </c>
      <c r="E600" s="343" t="s">
        <v>190</v>
      </c>
      <c r="F600" s="343" t="s">
        <v>186</v>
      </c>
      <c r="G600" s="343">
        <v>17</v>
      </c>
      <c r="H600" s="344">
        <v>59500</v>
      </c>
      <c r="I600" s="344">
        <v>62100</v>
      </c>
      <c r="J600" s="344">
        <v>65200</v>
      </c>
      <c r="K600" s="344">
        <v>65000</v>
      </c>
      <c r="L600" s="344">
        <v>3164.8936170212764</v>
      </c>
      <c r="M600" s="344">
        <v>3303.1914893617022</v>
      </c>
      <c r="N600" s="344">
        <v>3468.0851063829787</v>
      </c>
      <c r="O600" s="344">
        <v>3457.4468085106382</v>
      </c>
      <c r="P600" s="343" t="s">
        <v>40</v>
      </c>
      <c r="Q600" s="344">
        <v>12</v>
      </c>
      <c r="R600" s="344" t="s">
        <v>685</v>
      </c>
      <c r="S600" s="345">
        <v>0.19700000000000001</v>
      </c>
      <c r="T600" s="343" t="s">
        <v>2362</v>
      </c>
      <c r="U600" s="343">
        <v>12</v>
      </c>
      <c r="V600" s="342">
        <v>2.024</v>
      </c>
      <c r="W600" s="342">
        <v>1.002</v>
      </c>
      <c r="X600" s="342">
        <v>3.5000000000000003E-2</v>
      </c>
      <c r="Y600" s="342">
        <f t="shared" si="10"/>
        <v>2.0280480000000001</v>
      </c>
      <c r="Z600" s="342" t="s">
        <v>198</v>
      </c>
      <c r="AA600" s="342" t="s">
        <v>170</v>
      </c>
      <c r="AB600" s="342">
        <v>22.5</v>
      </c>
      <c r="AC600" s="342" t="s">
        <v>218</v>
      </c>
      <c r="AD600" s="10"/>
      <c r="AE600" s="346">
        <f>IFERROR(VLOOKUP(E600,ppoz!$A$2:$B$42,2,0),0)</f>
        <v>0</v>
      </c>
      <c r="AJ600" s="72"/>
      <c r="AK600" s="72"/>
      <c r="AL600" s="72"/>
      <c r="AM600" s="72"/>
      <c r="AN600" s="72"/>
      <c r="AO600" s="72"/>
      <c r="AP600" s="73"/>
      <c r="AQ600" s="73"/>
      <c r="AR600" s="73"/>
      <c r="AS600" s="73"/>
      <c r="AT600" s="73"/>
      <c r="AU600" s="73"/>
      <c r="AV600" s="72"/>
      <c r="AW600" s="73"/>
      <c r="AX600" s="73"/>
      <c r="AY600" s="72"/>
      <c r="AZ600" s="72"/>
      <c r="BA600" s="72"/>
      <c r="BB600" s="74"/>
      <c r="BC600" s="74"/>
      <c r="BD600" s="74"/>
      <c r="BE600" s="74"/>
      <c r="BF600" s="74"/>
      <c r="BG600" s="74"/>
      <c r="BH600" s="74"/>
      <c r="BI600" s="74"/>
    </row>
    <row r="601" spans="1:61" x14ac:dyDescent="0.35">
      <c r="A601" s="342" t="s">
        <v>2964</v>
      </c>
      <c r="B601" s="343">
        <v>19.200000000000003</v>
      </c>
      <c r="C601" s="343">
        <v>48</v>
      </c>
      <c r="D601" s="343" t="s">
        <v>2361</v>
      </c>
      <c r="E601" s="343" t="s">
        <v>190</v>
      </c>
      <c r="F601" s="343" t="s">
        <v>186</v>
      </c>
      <c r="G601" s="343">
        <v>17</v>
      </c>
      <c r="H601" s="344">
        <v>60600</v>
      </c>
      <c r="I601" s="344">
        <v>63300</v>
      </c>
      <c r="J601" s="344">
        <v>66400</v>
      </c>
      <c r="K601" s="344">
        <v>66200</v>
      </c>
      <c r="L601" s="344">
        <v>3156.2499999999995</v>
      </c>
      <c r="M601" s="344">
        <v>3296.8749999999995</v>
      </c>
      <c r="N601" s="344">
        <v>3458.333333333333</v>
      </c>
      <c r="O601" s="344">
        <v>3447.9166666666661</v>
      </c>
      <c r="P601" s="343" t="s">
        <v>40</v>
      </c>
      <c r="Q601" s="344">
        <v>12</v>
      </c>
      <c r="R601" s="344" t="s">
        <v>685</v>
      </c>
      <c r="S601" s="345">
        <v>0.19700000000000001</v>
      </c>
      <c r="T601" s="343" t="s">
        <v>2362</v>
      </c>
      <c r="U601" s="343">
        <v>12</v>
      </c>
      <c r="V601" s="342">
        <v>2.024</v>
      </c>
      <c r="W601" s="342">
        <v>1.002</v>
      </c>
      <c r="X601" s="342">
        <v>3.5000000000000003E-2</v>
      </c>
      <c r="Y601" s="342">
        <f t="shared" si="10"/>
        <v>2.0280480000000001</v>
      </c>
      <c r="Z601" s="342" t="s">
        <v>198</v>
      </c>
      <c r="AA601" s="342" t="s">
        <v>170</v>
      </c>
      <c r="AB601" s="342">
        <v>22.5</v>
      </c>
      <c r="AC601" s="342" t="s">
        <v>218</v>
      </c>
      <c r="AD601" s="10"/>
      <c r="AE601" s="346">
        <f>IFERROR(VLOOKUP(E601,ppoz!$A$2:$B$42,2,0),0)</f>
        <v>0</v>
      </c>
      <c r="AJ601" s="72"/>
      <c r="AK601" s="72"/>
      <c r="AL601" s="72"/>
      <c r="AM601" s="72"/>
      <c r="AN601" s="72"/>
      <c r="AO601" s="72"/>
      <c r="AP601" s="73"/>
      <c r="AQ601" s="73"/>
      <c r="AR601" s="73"/>
      <c r="AS601" s="73"/>
      <c r="AT601" s="73"/>
      <c r="AU601" s="73"/>
      <c r="AV601" s="72"/>
      <c r="AW601" s="73"/>
      <c r="AX601" s="73"/>
      <c r="AY601" s="72"/>
      <c r="AZ601" s="72"/>
      <c r="BA601" s="72"/>
      <c r="BB601" s="74"/>
      <c r="BC601" s="74"/>
      <c r="BD601" s="74"/>
      <c r="BE601" s="74"/>
      <c r="BF601" s="74"/>
      <c r="BG601" s="74"/>
      <c r="BH601" s="74"/>
      <c r="BI601" s="74"/>
    </row>
    <row r="602" spans="1:61" x14ac:dyDescent="0.35">
      <c r="A602" s="342" t="s">
        <v>2965</v>
      </c>
      <c r="B602" s="343">
        <v>19.600000000000001</v>
      </c>
      <c r="C602" s="343">
        <v>49</v>
      </c>
      <c r="D602" s="343" t="s">
        <v>2361</v>
      </c>
      <c r="E602" s="343" t="s">
        <v>190</v>
      </c>
      <c r="F602" s="343" t="s">
        <v>186</v>
      </c>
      <c r="G602" s="343">
        <v>17</v>
      </c>
      <c r="H602" s="344">
        <v>61500</v>
      </c>
      <c r="I602" s="344">
        <v>64300</v>
      </c>
      <c r="J602" s="344">
        <v>67300</v>
      </c>
      <c r="K602" s="344">
        <v>67100</v>
      </c>
      <c r="L602" s="344">
        <v>3137.7551020408159</v>
      </c>
      <c r="M602" s="344">
        <v>3280.612244897959</v>
      </c>
      <c r="N602" s="344">
        <v>3433.6734693877547</v>
      </c>
      <c r="O602" s="344">
        <v>3423.4693877551017</v>
      </c>
      <c r="P602" s="343" t="s">
        <v>40</v>
      </c>
      <c r="Q602" s="344">
        <v>12</v>
      </c>
      <c r="R602" s="344" t="s">
        <v>685</v>
      </c>
      <c r="S602" s="345">
        <v>0.19700000000000001</v>
      </c>
      <c r="T602" s="343" t="s">
        <v>2362</v>
      </c>
      <c r="U602" s="343">
        <v>12</v>
      </c>
      <c r="V602" s="342">
        <v>2.024</v>
      </c>
      <c r="W602" s="342">
        <v>1.002</v>
      </c>
      <c r="X602" s="342">
        <v>3.5000000000000003E-2</v>
      </c>
      <c r="Y602" s="342">
        <f t="shared" si="10"/>
        <v>2.0280480000000001</v>
      </c>
      <c r="Z602" s="342" t="s">
        <v>198</v>
      </c>
      <c r="AA602" s="342" t="s">
        <v>170</v>
      </c>
      <c r="AB602" s="342">
        <v>22.5</v>
      </c>
      <c r="AC602" s="342" t="s">
        <v>218</v>
      </c>
      <c r="AD602" s="10"/>
      <c r="AE602" s="346">
        <f>IFERROR(VLOOKUP(E602,ppoz!$A$2:$B$42,2,0),0)</f>
        <v>0</v>
      </c>
      <c r="AJ602" s="72"/>
      <c r="AK602" s="72"/>
      <c r="AL602" s="72"/>
      <c r="AM602" s="72"/>
      <c r="AN602" s="72"/>
      <c r="AO602" s="72"/>
      <c r="AP602" s="73"/>
      <c r="AQ602" s="73"/>
      <c r="AR602" s="73"/>
      <c r="AS602" s="73"/>
      <c r="AT602" s="73"/>
      <c r="AU602" s="73"/>
      <c r="AV602" s="72"/>
      <c r="AW602" s="73"/>
      <c r="AX602" s="73"/>
      <c r="AY602" s="72"/>
      <c r="AZ602" s="72"/>
      <c r="BA602" s="72"/>
      <c r="BB602" s="74"/>
      <c r="BC602" s="74"/>
      <c r="BD602" s="74"/>
      <c r="BE602" s="74"/>
      <c r="BF602" s="74"/>
      <c r="BG602" s="74"/>
      <c r="BH602" s="74"/>
      <c r="BI602" s="74"/>
    </row>
    <row r="603" spans="1:61" x14ac:dyDescent="0.35">
      <c r="A603" s="342" t="s">
        <v>2966</v>
      </c>
      <c r="B603" s="343">
        <v>20</v>
      </c>
      <c r="C603" s="343">
        <v>50</v>
      </c>
      <c r="D603" s="343" t="s">
        <v>2361</v>
      </c>
      <c r="E603" s="343" t="s">
        <v>21</v>
      </c>
      <c r="F603" s="343" t="s">
        <v>186</v>
      </c>
      <c r="G603" s="343">
        <v>20</v>
      </c>
      <c r="H603" s="344">
        <v>68800</v>
      </c>
      <c r="I603" s="344">
        <v>72000</v>
      </c>
      <c r="J603" s="344">
        <v>74400</v>
      </c>
      <c r="K603" s="344">
        <v>74900</v>
      </c>
      <c r="L603" s="344">
        <v>3440</v>
      </c>
      <c r="M603" s="344">
        <v>3600</v>
      </c>
      <c r="N603" s="344">
        <v>3720</v>
      </c>
      <c r="O603" s="344">
        <v>3745</v>
      </c>
      <c r="P603" s="343" t="s">
        <v>40</v>
      </c>
      <c r="Q603" s="344">
        <v>12</v>
      </c>
      <c r="R603" s="344" t="s">
        <v>685</v>
      </c>
      <c r="S603" s="345">
        <v>0.19700000000000001</v>
      </c>
      <c r="T603" s="343" t="s">
        <v>2362</v>
      </c>
      <c r="U603" s="343">
        <v>12</v>
      </c>
      <c r="V603" s="342">
        <v>2.024</v>
      </c>
      <c r="W603" s="342">
        <v>1.002</v>
      </c>
      <c r="X603" s="342">
        <v>3.5000000000000003E-2</v>
      </c>
      <c r="Y603" s="342">
        <f t="shared" si="10"/>
        <v>2.0280480000000001</v>
      </c>
      <c r="Z603" s="342" t="s">
        <v>198</v>
      </c>
      <c r="AA603" s="342" t="s">
        <v>170</v>
      </c>
      <c r="AB603" s="342">
        <v>22.5</v>
      </c>
      <c r="AC603" s="342" t="s">
        <v>218</v>
      </c>
      <c r="AD603" s="10"/>
      <c r="AE603" s="346">
        <f>IFERROR(VLOOKUP(E603,ppoz!$A$2:$B$42,2,0),0)</f>
        <v>0</v>
      </c>
      <c r="AJ603" s="72"/>
      <c r="AK603" s="72"/>
      <c r="AL603" s="72"/>
      <c r="AM603" s="72"/>
      <c r="AN603" s="72"/>
      <c r="AO603" s="72"/>
      <c r="AP603" s="73"/>
      <c r="AQ603" s="73"/>
      <c r="AR603" s="73"/>
      <c r="AS603" s="73"/>
      <c r="AT603" s="73"/>
      <c r="AU603" s="73"/>
      <c r="AV603" s="72"/>
      <c r="AW603" s="73"/>
      <c r="AX603" s="73"/>
      <c r="AY603" s="72"/>
      <c r="AZ603" s="72"/>
      <c r="BA603" s="72"/>
      <c r="BB603" s="74"/>
      <c r="BC603" s="74"/>
      <c r="BD603" s="74"/>
      <c r="BE603" s="74"/>
      <c r="BF603" s="74"/>
      <c r="BG603" s="74"/>
      <c r="BH603" s="74"/>
      <c r="BI603" s="74"/>
    </row>
    <row r="604" spans="1:61" x14ac:dyDescent="0.35">
      <c r="A604" s="342" t="s">
        <v>2967</v>
      </c>
      <c r="B604" s="343">
        <v>20.400000000000002</v>
      </c>
      <c r="C604" s="343">
        <v>51</v>
      </c>
      <c r="D604" s="343" t="s">
        <v>2361</v>
      </c>
      <c r="E604" s="343" t="s">
        <v>21</v>
      </c>
      <c r="F604" s="343" t="s">
        <v>186</v>
      </c>
      <c r="G604" s="343">
        <v>20</v>
      </c>
      <c r="H604" s="344">
        <v>69500</v>
      </c>
      <c r="I604" s="344">
        <v>72900</v>
      </c>
      <c r="J604" s="344">
        <v>75500</v>
      </c>
      <c r="K604" s="344">
        <v>75800</v>
      </c>
      <c r="L604" s="344">
        <v>3406.8627450980389</v>
      </c>
      <c r="M604" s="344">
        <v>3573.5294117647054</v>
      </c>
      <c r="N604" s="344">
        <v>3700.9803921568623</v>
      </c>
      <c r="O604" s="344">
        <v>3715.6862745098038</v>
      </c>
      <c r="P604" s="343" t="s">
        <v>40</v>
      </c>
      <c r="Q604" s="344">
        <v>12</v>
      </c>
      <c r="R604" s="344" t="s">
        <v>685</v>
      </c>
      <c r="S604" s="345">
        <v>0.19700000000000001</v>
      </c>
      <c r="T604" s="343" t="s">
        <v>2362</v>
      </c>
      <c r="U604" s="343">
        <v>12</v>
      </c>
      <c r="V604" s="342">
        <v>2.024</v>
      </c>
      <c r="W604" s="342">
        <v>1.002</v>
      </c>
      <c r="X604" s="342">
        <v>3.5000000000000003E-2</v>
      </c>
      <c r="Y604" s="342">
        <f t="shared" si="10"/>
        <v>2.0280480000000001</v>
      </c>
      <c r="Z604" s="342" t="s">
        <v>198</v>
      </c>
      <c r="AA604" s="342" t="s">
        <v>170</v>
      </c>
      <c r="AB604" s="342">
        <v>22.5</v>
      </c>
      <c r="AC604" s="342" t="s">
        <v>218</v>
      </c>
      <c r="AD604" s="10"/>
      <c r="AE604" s="346">
        <f>IFERROR(VLOOKUP(E604,ppoz!$A$2:$B$42,2,0),0)</f>
        <v>0</v>
      </c>
      <c r="AJ604" s="72"/>
      <c r="AK604" s="72"/>
      <c r="AL604" s="72"/>
      <c r="AM604" s="72"/>
      <c r="AN604" s="72"/>
      <c r="AO604" s="72"/>
      <c r="AP604" s="73"/>
      <c r="AQ604" s="73"/>
      <c r="AR604" s="73"/>
      <c r="AS604" s="73"/>
      <c r="AT604" s="73"/>
      <c r="AU604" s="73"/>
      <c r="AV604" s="72"/>
      <c r="AW604" s="73"/>
      <c r="AX604" s="73"/>
      <c r="AY604" s="72"/>
      <c r="AZ604" s="72"/>
      <c r="BA604" s="72"/>
      <c r="BB604" s="74"/>
      <c r="BC604" s="74"/>
      <c r="BD604" s="74"/>
      <c r="BE604" s="74"/>
      <c r="BF604" s="74"/>
      <c r="BG604" s="74"/>
      <c r="BH604" s="74"/>
      <c r="BI604" s="74"/>
    </row>
    <row r="605" spans="1:61" x14ac:dyDescent="0.35">
      <c r="A605" s="342" t="s">
        <v>2968</v>
      </c>
      <c r="B605" s="343">
        <v>20.8</v>
      </c>
      <c r="C605" s="343">
        <v>52</v>
      </c>
      <c r="D605" s="343" t="s">
        <v>2361</v>
      </c>
      <c r="E605" s="343" t="s">
        <v>21</v>
      </c>
      <c r="F605" s="343" t="s">
        <v>186</v>
      </c>
      <c r="G605" s="343">
        <v>20</v>
      </c>
      <c r="H605" s="344">
        <v>70300</v>
      </c>
      <c r="I605" s="344">
        <v>73600</v>
      </c>
      <c r="J605" s="344">
        <v>76200</v>
      </c>
      <c r="K605" s="344">
        <v>76500</v>
      </c>
      <c r="L605" s="344">
        <v>3379.8076923076924</v>
      </c>
      <c r="M605" s="344">
        <v>3538.4615384615386</v>
      </c>
      <c r="N605" s="344">
        <v>3663.4615384615381</v>
      </c>
      <c r="O605" s="344">
        <v>3677.8846153846152</v>
      </c>
      <c r="P605" s="343" t="s">
        <v>40</v>
      </c>
      <c r="Q605" s="344">
        <v>12</v>
      </c>
      <c r="R605" s="344" t="s">
        <v>685</v>
      </c>
      <c r="S605" s="345">
        <v>0.19700000000000001</v>
      </c>
      <c r="T605" s="343" t="s">
        <v>2362</v>
      </c>
      <c r="U605" s="343">
        <v>12</v>
      </c>
      <c r="V605" s="342">
        <v>2.024</v>
      </c>
      <c r="W605" s="342">
        <v>1.002</v>
      </c>
      <c r="X605" s="342">
        <v>3.5000000000000003E-2</v>
      </c>
      <c r="Y605" s="342">
        <f t="shared" si="10"/>
        <v>2.0280480000000001</v>
      </c>
      <c r="Z605" s="342" t="s">
        <v>198</v>
      </c>
      <c r="AA605" s="342" t="s">
        <v>170</v>
      </c>
      <c r="AB605" s="342">
        <v>22.5</v>
      </c>
      <c r="AC605" s="342" t="s">
        <v>218</v>
      </c>
      <c r="AD605" s="10"/>
      <c r="AE605" s="346">
        <f>IFERROR(VLOOKUP(E605,ppoz!$A$2:$B$42,2,0),0)</f>
        <v>0</v>
      </c>
      <c r="AJ605" s="72"/>
      <c r="AK605" s="72"/>
      <c r="AL605" s="72"/>
      <c r="AM605" s="72"/>
      <c r="AN605" s="72"/>
      <c r="AO605" s="72"/>
      <c r="AP605" s="73"/>
      <c r="AQ605" s="73"/>
      <c r="AR605" s="73"/>
      <c r="AS605" s="73"/>
      <c r="AT605" s="73"/>
      <c r="AU605" s="73"/>
      <c r="AV605" s="72"/>
      <c r="AW605" s="73"/>
      <c r="AX605" s="73"/>
      <c r="AY605" s="72"/>
      <c r="AZ605" s="72"/>
      <c r="BA605" s="72"/>
      <c r="BB605" s="74"/>
      <c r="BC605" s="74"/>
      <c r="BD605" s="74"/>
      <c r="BE605" s="74"/>
      <c r="BF605" s="74"/>
      <c r="BG605" s="74"/>
      <c r="BH605" s="74"/>
      <c r="BI605" s="74"/>
    </row>
    <row r="606" spans="1:61" x14ac:dyDescent="0.35">
      <c r="A606" s="342" t="s">
        <v>2969</v>
      </c>
      <c r="B606" s="343">
        <v>21.200000000000003</v>
      </c>
      <c r="C606" s="343">
        <v>53</v>
      </c>
      <c r="D606" s="343" t="s">
        <v>2361</v>
      </c>
      <c r="E606" s="343" t="s">
        <v>21</v>
      </c>
      <c r="F606" s="343" t="s">
        <v>186</v>
      </c>
      <c r="G606" s="343">
        <v>20</v>
      </c>
      <c r="H606" s="344">
        <v>71500</v>
      </c>
      <c r="I606" s="344">
        <v>74800</v>
      </c>
      <c r="J606" s="344">
        <v>77400</v>
      </c>
      <c r="K606" s="344">
        <v>77700</v>
      </c>
      <c r="L606" s="344">
        <v>3372.6415094339618</v>
      </c>
      <c r="M606" s="344">
        <v>3528.3018867924525</v>
      </c>
      <c r="N606" s="344">
        <v>3650.9433962264147</v>
      </c>
      <c r="O606" s="344">
        <v>3665.0943396226412</v>
      </c>
      <c r="P606" s="343" t="s">
        <v>40</v>
      </c>
      <c r="Q606" s="344">
        <v>12</v>
      </c>
      <c r="R606" s="344" t="s">
        <v>685</v>
      </c>
      <c r="S606" s="345">
        <v>0.19700000000000001</v>
      </c>
      <c r="T606" s="343" t="s">
        <v>2362</v>
      </c>
      <c r="U606" s="343">
        <v>12</v>
      </c>
      <c r="V606" s="342">
        <v>2.024</v>
      </c>
      <c r="W606" s="342">
        <v>1.002</v>
      </c>
      <c r="X606" s="342">
        <v>3.5000000000000003E-2</v>
      </c>
      <c r="Y606" s="342">
        <f t="shared" si="10"/>
        <v>2.0280480000000001</v>
      </c>
      <c r="Z606" s="342" t="s">
        <v>198</v>
      </c>
      <c r="AA606" s="342" t="s">
        <v>170</v>
      </c>
      <c r="AB606" s="342">
        <v>22.5</v>
      </c>
      <c r="AC606" s="342" t="s">
        <v>218</v>
      </c>
      <c r="AD606" s="10"/>
      <c r="AE606" s="346">
        <f>IFERROR(VLOOKUP(E606,ppoz!$A$2:$B$42,2,0),0)</f>
        <v>0</v>
      </c>
      <c r="AJ606" s="72"/>
      <c r="AK606" s="72"/>
      <c r="AL606" s="72"/>
      <c r="AM606" s="72"/>
      <c r="AN606" s="72"/>
      <c r="AO606" s="72"/>
      <c r="AP606" s="73"/>
      <c r="AQ606" s="73"/>
      <c r="AR606" s="73"/>
      <c r="AS606" s="73"/>
      <c r="AT606" s="73"/>
      <c r="AU606" s="73"/>
      <c r="AV606" s="72"/>
      <c r="AW606" s="73"/>
      <c r="AX606" s="73"/>
      <c r="AY606" s="72"/>
      <c r="AZ606" s="72"/>
      <c r="BA606" s="72"/>
      <c r="BB606" s="74"/>
      <c r="BC606" s="74"/>
      <c r="BD606" s="74"/>
      <c r="BE606" s="74"/>
      <c r="BF606" s="74"/>
      <c r="BG606" s="74"/>
      <c r="BH606" s="74"/>
      <c r="BI606" s="74"/>
    </row>
    <row r="607" spans="1:61" x14ac:dyDescent="0.35">
      <c r="A607" s="342" t="s">
        <v>2970</v>
      </c>
      <c r="B607" s="343">
        <v>21.6</v>
      </c>
      <c r="C607" s="343">
        <v>54</v>
      </c>
      <c r="D607" s="343" t="s">
        <v>2361</v>
      </c>
      <c r="E607" s="343" t="s">
        <v>21</v>
      </c>
      <c r="F607" s="343" t="s">
        <v>186</v>
      </c>
      <c r="G607" s="343">
        <v>20</v>
      </c>
      <c r="H607" s="344">
        <v>72200</v>
      </c>
      <c r="I607" s="344">
        <v>75500</v>
      </c>
      <c r="J607" s="344">
        <v>78100</v>
      </c>
      <c r="K607" s="344">
        <v>78400</v>
      </c>
      <c r="L607" s="344">
        <v>3342.5925925925922</v>
      </c>
      <c r="M607" s="344">
        <v>3495.37037037037</v>
      </c>
      <c r="N607" s="344">
        <v>3615.7407407407404</v>
      </c>
      <c r="O607" s="344">
        <v>3629.6296296296296</v>
      </c>
      <c r="P607" s="343" t="s">
        <v>40</v>
      </c>
      <c r="Q607" s="344">
        <v>12</v>
      </c>
      <c r="R607" s="344" t="s">
        <v>685</v>
      </c>
      <c r="S607" s="345">
        <v>0.19700000000000001</v>
      </c>
      <c r="T607" s="343" t="s">
        <v>2362</v>
      </c>
      <c r="U607" s="343">
        <v>12</v>
      </c>
      <c r="V607" s="342">
        <v>2.024</v>
      </c>
      <c r="W607" s="342">
        <v>1.002</v>
      </c>
      <c r="X607" s="342">
        <v>3.5000000000000003E-2</v>
      </c>
      <c r="Y607" s="342">
        <f t="shared" si="10"/>
        <v>2.0280480000000001</v>
      </c>
      <c r="Z607" s="342" t="s">
        <v>198</v>
      </c>
      <c r="AA607" s="342" t="s">
        <v>170</v>
      </c>
      <c r="AB607" s="342">
        <v>22.5</v>
      </c>
      <c r="AC607" s="342" t="s">
        <v>218</v>
      </c>
      <c r="AD607" s="10"/>
      <c r="AE607" s="346">
        <f>IFERROR(VLOOKUP(E607,ppoz!$A$2:$B$42,2,0),0)</f>
        <v>0</v>
      </c>
      <c r="AJ607" s="72"/>
      <c r="AK607" s="72"/>
      <c r="AL607" s="72"/>
      <c r="AM607" s="72"/>
      <c r="AN607" s="72"/>
      <c r="AO607" s="72"/>
      <c r="AP607" s="73"/>
      <c r="AQ607" s="73"/>
      <c r="AR607" s="73"/>
      <c r="AS607" s="73"/>
      <c r="AT607" s="73"/>
      <c r="AU607" s="73"/>
      <c r="AV607" s="72"/>
      <c r="AW607" s="73"/>
      <c r="AX607" s="73"/>
      <c r="AY607" s="72"/>
      <c r="AZ607" s="72"/>
      <c r="BA607" s="72"/>
      <c r="BB607" s="74"/>
      <c r="BC607" s="74"/>
      <c r="BD607" s="74"/>
      <c r="BE607" s="74"/>
      <c r="BF607" s="74"/>
      <c r="BG607" s="74"/>
      <c r="BH607" s="74"/>
      <c r="BI607" s="74"/>
    </row>
    <row r="608" spans="1:61" x14ac:dyDescent="0.35">
      <c r="A608" s="342" t="s">
        <v>2971</v>
      </c>
      <c r="B608" s="343">
        <v>22</v>
      </c>
      <c r="C608" s="343">
        <v>55</v>
      </c>
      <c r="D608" s="343" t="s">
        <v>2361</v>
      </c>
      <c r="E608" s="343" t="s">
        <v>21</v>
      </c>
      <c r="F608" s="343" t="s">
        <v>186</v>
      </c>
      <c r="G608" s="343">
        <v>20</v>
      </c>
      <c r="H608" s="344">
        <v>73200</v>
      </c>
      <c r="I608" s="344">
        <v>76300</v>
      </c>
      <c r="J608" s="344">
        <v>78900</v>
      </c>
      <c r="K608" s="344">
        <v>79800</v>
      </c>
      <c r="L608" s="344">
        <v>3327.2727272727275</v>
      </c>
      <c r="M608" s="344">
        <v>3468.181818181818</v>
      </c>
      <c r="N608" s="344">
        <v>3586.3636363636365</v>
      </c>
      <c r="O608" s="344">
        <v>3627.2727272727275</v>
      </c>
      <c r="P608" s="343" t="s">
        <v>40</v>
      </c>
      <c r="Q608" s="344">
        <v>12</v>
      </c>
      <c r="R608" s="344" t="s">
        <v>685</v>
      </c>
      <c r="S608" s="345">
        <v>0.19700000000000001</v>
      </c>
      <c r="T608" s="343" t="s">
        <v>2362</v>
      </c>
      <c r="U608" s="343">
        <v>12</v>
      </c>
      <c r="V608" s="342">
        <v>2.024</v>
      </c>
      <c r="W608" s="342">
        <v>1.002</v>
      </c>
      <c r="X608" s="342">
        <v>3.5000000000000003E-2</v>
      </c>
      <c r="Y608" s="342">
        <f t="shared" si="10"/>
        <v>2.0280480000000001</v>
      </c>
      <c r="Z608" s="342" t="s">
        <v>198</v>
      </c>
      <c r="AA608" s="342" t="s">
        <v>170</v>
      </c>
      <c r="AB608" s="342">
        <v>22.5</v>
      </c>
      <c r="AC608" s="342" t="s">
        <v>218</v>
      </c>
      <c r="AD608" s="10"/>
      <c r="AE608" s="346">
        <f>IFERROR(VLOOKUP(E608,ppoz!$A$2:$B$42,2,0),0)</f>
        <v>0</v>
      </c>
      <c r="AJ608" s="72"/>
      <c r="AK608" s="72"/>
      <c r="AL608" s="72"/>
      <c r="AM608" s="72"/>
      <c r="AN608" s="72"/>
      <c r="AO608" s="72"/>
      <c r="AP608" s="73"/>
      <c r="AQ608" s="73"/>
      <c r="AR608" s="73"/>
      <c r="AS608" s="73"/>
      <c r="AT608" s="73"/>
      <c r="AU608" s="73"/>
      <c r="AV608" s="72"/>
      <c r="AW608" s="73"/>
      <c r="AX608" s="73"/>
      <c r="AY608" s="72"/>
      <c r="AZ608" s="72"/>
      <c r="BA608" s="72"/>
      <c r="BB608" s="74"/>
      <c r="BC608" s="74"/>
      <c r="BD608" s="74"/>
      <c r="BE608" s="74"/>
      <c r="BF608" s="74"/>
      <c r="BG608" s="74"/>
      <c r="BH608" s="74"/>
      <c r="BI608" s="74"/>
    </row>
    <row r="609" spans="1:61" x14ac:dyDescent="0.35">
      <c r="A609" s="342" t="s">
        <v>2972</v>
      </c>
      <c r="B609" s="343">
        <v>22.400000000000002</v>
      </c>
      <c r="C609" s="343">
        <v>56</v>
      </c>
      <c r="D609" s="343" t="s">
        <v>2361</v>
      </c>
      <c r="E609" s="343" t="s">
        <v>21</v>
      </c>
      <c r="F609" s="343" t="s">
        <v>186</v>
      </c>
      <c r="G609" s="343">
        <v>20</v>
      </c>
      <c r="H609" s="344">
        <v>76300</v>
      </c>
      <c r="I609" s="344">
        <v>79500</v>
      </c>
      <c r="J609" s="344">
        <v>82600</v>
      </c>
      <c r="K609" s="344">
        <v>82900</v>
      </c>
      <c r="L609" s="344">
        <v>3406.2499999999995</v>
      </c>
      <c r="M609" s="344">
        <v>3549.1071428571427</v>
      </c>
      <c r="N609" s="344">
        <v>3687.4999999999995</v>
      </c>
      <c r="O609" s="344">
        <v>3700.8928571428569</v>
      </c>
      <c r="P609" s="343" t="s">
        <v>40</v>
      </c>
      <c r="Q609" s="344">
        <v>12</v>
      </c>
      <c r="R609" s="344" t="s">
        <v>685</v>
      </c>
      <c r="S609" s="345">
        <v>0.19700000000000001</v>
      </c>
      <c r="T609" s="343" t="s">
        <v>2362</v>
      </c>
      <c r="U609" s="343">
        <v>12</v>
      </c>
      <c r="V609" s="342">
        <v>2.024</v>
      </c>
      <c r="W609" s="342">
        <v>1.002</v>
      </c>
      <c r="X609" s="342">
        <v>3.5000000000000003E-2</v>
      </c>
      <c r="Y609" s="342">
        <f t="shared" si="10"/>
        <v>2.0280480000000001</v>
      </c>
      <c r="Z609" s="342" t="s">
        <v>198</v>
      </c>
      <c r="AA609" s="342" t="s">
        <v>170</v>
      </c>
      <c r="AB609" s="342">
        <v>22.5</v>
      </c>
      <c r="AC609" s="342" t="s">
        <v>218</v>
      </c>
      <c r="AD609" s="10"/>
      <c r="AE609" s="346">
        <f>IFERROR(VLOOKUP(E609,ppoz!$A$2:$B$42,2,0),0)</f>
        <v>0</v>
      </c>
      <c r="AJ609" s="72"/>
      <c r="AK609" s="72"/>
      <c r="AL609" s="72"/>
      <c r="AM609" s="72"/>
      <c r="AN609" s="72"/>
      <c r="AO609" s="72"/>
      <c r="AP609" s="73"/>
      <c r="AQ609" s="73"/>
      <c r="AR609" s="73"/>
      <c r="AS609" s="73"/>
      <c r="AT609" s="73"/>
      <c r="AU609" s="73"/>
      <c r="AV609" s="72"/>
      <c r="AW609" s="73"/>
      <c r="AX609" s="73"/>
      <c r="AY609" s="72"/>
      <c r="AZ609" s="72"/>
      <c r="BA609" s="72"/>
      <c r="BB609" s="74"/>
      <c r="BC609" s="74"/>
      <c r="BD609" s="74"/>
      <c r="BE609" s="74"/>
      <c r="BF609" s="74"/>
      <c r="BG609" s="74"/>
      <c r="BH609" s="74"/>
      <c r="BI609" s="74"/>
    </row>
    <row r="610" spans="1:61" x14ac:dyDescent="0.35">
      <c r="A610" s="342" t="s">
        <v>2973</v>
      </c>
      <c r="B610" s="343">
        <v>22.8</v>
      </c>
      <c r="C610" s="343">
        <v>57</v>
      </c>
      <c r="D610" s="343" t="s">
        <v>2361</v>
      </c>
      <c r="E610" s="343" t="s">
        <v>191</v>
      </c>
      <c r="F610" s="343" t="s">
        <v>186</v>
      </c>
      <c r="G610" s="343">
        <v>22.5</v>
      </c>
      <c r="H610" s="344">
        <v>77400</v>
      </c>
      <c r="I610" s="344">
        <v>80700</v>
      </c>
      <c r="J610" s="344">
        <v>84500</v>
      </c>
      <c r="K610" s="344">
        <v>84200</v>
      </c>
      <c r="L610" s="344">
        <v>3394.7368421052629</v>
      </c>
      <c r="M610" s="344">
        <v>3539.4736842105262</v>
      </c>
      <c r="N610" s="344">
        <v>3706.1403508771928</v>
      </c>
      <c r="O610" s="344">
        <v>3692.9824561403507</v>
      </c>
      <c r="P610" s="343" t="s">
        <v>40</v>
      </c>
      <c r="Q610" s="344">
        <v>12</v>
      </c>
      <c r="R610" s="344" t="s">
        <v>685</v>
      </c>
      <c r="S610" s="345">
        <v>0.19700000000000001</v>
      </c>
      <c r="T610" s="343" t="s">
        <v>2362</v>
      </c>
      <c r="U610" s="343">
        <v>12</v>
      </c>
      <c r="V610" s="342">
        <v>2.024</v>
      </c>
      <c r="W610" s="342">
        <v>1.002</v>
      </c>
      <c r="X610" s="342">
        <v>3.5000000000000003E-2</v>
      </c>
      <c r="Y610" s="342">
        <f t="shared" si="10"/>
        <v>2.0280480000000001</v>
      </c>
      <c r="Z610" s="342" t="s">
        <v>198</v>
      </c>
      <c r="AA610" s="342" t="s">
        <v>170</v>
      </c>
      <c r="AB610" s="342">
        <v>22.5</v>
      </c>
      <c r="AC610" s="342" t="s">
        <v>218</v>
      </c>
      <c r="AD610" s="10"/>
      <c r="AE610" s="346">
        <f>IFERROR(VLOOKUP(E610,ppoz!$A$2:$B$42,2,0),0)</f>
        <v>0</v>
      </c>
      <c r="AJ610" s="72"/>
      <c r="AK610" s="72"/>
      <c r="AL610" s="72"/>
      <c r="AM610" s="72"/>
      <c r="AN610" s="72"/>
      <c r="AO610" s="72"/>
      <c r="AP610" s="73"/>
      <c r="AQ610" s="73"/>
      <c r="AR610" s="73"/>
      <c r="AS610" s="73"/>
      <c r="AT610" s="73"/>
      <c r="AU610" s="73"/>
      <c r="AV610" s="72"/>
      <c r="AW610" s="73"/>
      <c r="AX610" s="73"/>
      <c r="AY610" s="72"/>
      <c r="AZ610" s="72"/>
      <c r="BA610" s="72"/>
      <c r="BB610" s="74"/>
      <c r="BC610" s="74"/>
      <c r="BD610" s="74"/>
      <c r="BE610" s="74"/>
      <c r="BF610" s="74"/>
      <c r="BG610" s="74"/>
      <c r="BH610" s="74"/>
      <c r="BI610" s="74"/>
    </row>
    <row r="611" spans="1:61" x14ac:dyDescent="0.35">
      <c r="A611" s="342" t="s">
        <v>2974</v>
      </c>
      <c r="B611" s="343">
        <v>23.200000000000003</v>
      </c>
      <c r="C611" s="343">
        <v>58</v>
      </c>
      <c r="D611" s="343" t="s">
        <v>2361</v>
      </c>
      <c r="E611" s="343" t="s">
        <v>191</v>
      </c>
      <c r="F611" s="343" t="s">
        <v>186</v>
      </c>
      <c r="G611" s="343">
        <v>22.5</v>
      </c>
      <c r="H611" s="344">
        <v>78700</v>
      </c>
      <c r="I611" s="344">
        <v>82000</v>
      </c>
      <c r="J611" s="344">
        <v>85700</v>
      </c>
      <c r="K611" s="344">
        <v>85400</v>
      </c>
      <c r="L611" s="344">
        <v>3392.2413793103442</v>
      </c>
      <c r="M611" s="344">
        <v>3534.4827586206893</v>
      </c>
      <c r="N611" s="344">
        <v>3693.9655172413791</v>
      </c>
      <c r="O611" s="344">
        <v>3681.03448275862</v>
      </c>
      <c r="P611" s="343" t="s">
        <v>40</v>
      </c>
      <c r="Q611" s="344">
        <v>12</v>
      </c>
      <c r="R611" s="344" t="s">
        <v>685</v>
      </c>
      <c r="S611" s="345">
        <v>0.19700000000000001</v>
      </c>
      <c r="T611" s="343" t="s">
        <v>2362</v>
      </c>
      <c r="U611" s="343">
        <v>12</v>
      </c>
      <c r="V611" s="342">
        <v>2.024</v>
      </c>
      <c r="W611" s="342">
        <v>1.002</v>
      </c>
      <c r="X611" s="342">
        <v>3.5000000000000003E-2</v>
      </c>
      <c r="Y611" s="342">
        <f t="shared" si="10"/>
        <v>2.0280480000000001</v>
      </c>
      <c r="Z611" s="342" t="s">
        <v>198</v>
      </c>
      <c r="AA611" s="342" t="s">
        <v>170</v>
      </c>
      <c r="AB611" s="342">
        <v>22.5</v>
      </c>
      <c r="AC611" s="342" t="s">
        <v>218</v>
      </c>
      <c r="AD611" s="10"/>
      <c r="AE611" s="346">
        <f>IFERROR(VLOOKUP(E611,ppoz!$A$2:$B$42,2,0),0)</f>
        <v>0</v>
      </c>
      <c r="AJ611" s="72"/>
      <c r="AK611" s="72"/>
      <c r="AL611" s="72"/>
      <c r="AM611" s="72"/>
      <c r="AN611" s="72"/>
      <c r="AO611" s="72"/>
      <c r="AP611" s="73"/>
      <c r="AQ611" s="73"/>
      <c r="AR611" s="73"/>
      <c r="AS611" s="73"/>
      <c r="AT611" s="73"/>
      <c r="AU611" s="73"/>
      <c r="AV611" s="72"/>
      <c r="AW611" s="73"/>
      <c r="AX611" s="73"/>
      <c r="AY611" s="72"/>
      <c r="AZ611" s="72"/>
      <c r="BA611" s="72"/>
      <c r="BB611" s="74"/>
      <c r="BC611" s="74"/>
      <c r="BD611" s="74"/>
      <c r="BE611" s="74"/>
      <c r="BF611" s="74"/>
      <c r="BG611" s="74"/>
      <c r="BH611" s="74"/>
      <c r="BI611" s="74"/>
    </row>
    <row r="612" spans="1:61" x14ac:dyDescent="0.35">
      <c r="A612" s="342" t="s">
        <v>2975</v>
      </c>
      <c r="B612" s="343">
        <v>23.6</v>
      </c>
      <c r="C612" s="343">
        <v>59</v>
      </c>
      <c r="D612" s="343" t="s">
        <v>2361</v>
      </c>
      <c r="E612" s="343" t="s">
        <v>191</v>
      </c>
      <c r="F612" s="343" t="s">
        <v>186</v>
      </c>
      <c r="G612" s="343">
        <v>22.5</v>
      </c>
      <c r="H612" s="344">
        <v>79600</v>
      </c>
      <c r="I612" s="344">
        <v>83000</v>
      </c>
      <c r="J612" s="344">
        <v>86400</v>
      </c>
      <c r="K612" s="344">
        <v>86500</v>
      </c>
      <c r="L612" s="344">
        <v>3372.8813559322034</v>
      </c>
      <c r="M612" s="344">
        <v>3516.9491525423728</v>
      </c>
      <c r="N612" s="344">
        <v>3661.0169491525421</v>
      </c>
      <c r="O612" s="344">
        <v>3665.2542372881353</v>
      </c>
      <c r="P612" s="343" t="s">
        <v>40</v>
      </c>
      <c r="Q612" s="344">
        <v>12</v>
      </c>
      <c r="R612" s="344" t="s">
        <v>685</v>
      </c>
      <c r="S612" s="345">
        <v>0.19700000000000001</v>
      </c>
      <c r="T612" s="343" t="s">
        <v>2362</v>
      </c>
      <c r="U612" s="343">
        <v>12</v>
      </c>
      <c r="V612" s="342">
        <v>2.024</v>
      </c>
      <c r="W612" s="342">
        <v>1.002</v>
      </c>
      <c r="X612" s="342">
        <v>3.5000000000000003E-2</v>
      </c>
      <c r="Y612" s="342">
        <f t="shared" si="10"/>
        <v>2.0280480000000001</v>
      </c>
      <c r="Z612" s="342" t="s">
        <v>198</v>
      </c>
      <c r="AA612" s="342" t="s">
        <v>170</v>
      </c>
      <c r="AB612" s="342">
        <v>22.5</v>
      </c>
      <c r="AC612" s="342" t="s">
        <v>218</v>
      </c>
      <c r="AD612" s="10"/>
      <c r="AE612" s="346">
        <f>IFERROR(VLOOKUP(E612,ppoz!$A$2:$B$42,2,0),0)</f>
        <v>0</v>
      </c>
      <c r="AJ612" s="72"/>
      <c r="AK612" s="72"/>
      <c r="AL612" s="72"/>
      <c r="AM612" s="72"/>
      <c r="AN612" s="72"/>
      <c r="AO612" s="72"/>
      <c r="AP612" s="73"/>
      <c r="AQ612" s="73"/>
      <c r="AR612" s="73"/>
      <c r="AS612" s="73"/>
      <c r="AT612" s="73"/>
      <c r="AU612" s="73"/>
      <c r="AV612" s="72"/>
      <c r="AW612" s="73"/>
      <c r="AX612" s="73"/>
      <c r="AY612" s="72"/>
      <c r="AZ612" s="72"/>
      <c r="BA612" s="72"/>
      <c r="BB612" s="74"/>
      <c r="BC612" s="74"/>
      <c r="BD612" s="74"/>
      <c r="BE612" s="74"/>
      <c r="BF612" s="74"/>
      <c r="BG612" s="74"/>
      <c r="BH612" s="74"/>
      <c r="BI612" s="74"/>
    </row>
    <row r="613" spans="1:61" x14ac:dyDescent="0.35">
      <c r="A613" s="342" t="s">
        <v>2976</v>
      </c>
      <c r="B613" s="343">
        <v>24</v>
      </c>
      <c r="C613" s="343">
        <v>60</v>
      </c>
      <c r="D613" s="343" t="s">
        <v>2361</v>
      </c>
      <c r="E613" s="343" t="s">
        <v>191</v>
      </c>
      <c r="F613" s="343" t="s">
        <v>186</v>
      </c>
      <c r="G613" s="343">
        <v>22.5</v>
      </c>
      <c r="H613" s="344">
        <v>80300</v>
      </c>
      <c r="I613" s="344">
        <v>83700</v>
      </c>
      <c r="J613" s="344">
        <v>87200</v>
      </c>
      <c r="K613" s="344">
        <v>87200</v>
      </c>
      <c r="L613" s="344">
        <v>3345.8333333333335</v>
      </c>
      <c r="M613" s="344">
        <v>3487.5</v>
      </c>
      <c r="N613" s="344">
        <v>3633.3333333333335</v>
      </c>
      <c r="O613" s="344">
        <v>3633.3333333333335</v>
      </c>
      <c r="P613" s="343" t="s">
        <v>40</v>
      </c>
      <c r="Q613" s="344">
        <v>12</v>
      </c>
      <c r="R613" s="344" t="s">
        <v>685</v>
      </c>
      <c r="S613" s="345">
        <v>0.19700000000000001</v>
      </c>
      <c r="T613" s="343" t="s">
        <v>2362</v>
      </c>
      <c r="U613" s="343">
        <v>12</v>
      </c>
      <c r="V613" s="342">
        <v>2.024</v>
      </c>
      <c r="W613" s="342">
        <v>1.002</v>
      </c>
      <c r="X613" s="342">
        <v>3.5000000000000003E-2</v>
      </c>
      <c r="Y613" s="342">
        <f t="shared" si="10"/>
        <v>2.0280480000000001</v>
      </c>
      <c r="Z613" s="342" t="s">
        <v>198</v>
      </c>
      <c r="AA613" s="342" t="s">
        <v>170</v>
      </c>
      <c r="AB613" s="342">
        <v>22.5</v>
      </c>
      <c r="AC613" s="342" t="s">
        <v>218</v>
      </c>
      <c r="AD613" s="10"/>
      <c r="AE613" s="346">
        <f>IFERROR(VLOOKUP(E613,ppoz!$A$2:$B$42,2,0),0)</f>
        <v>0</v>
      </c>
      <c r="AJ613" s="72"/>
      <c r="AK613" s="72"/>
      <c r="AL613" s="72"/>
      <c r="AM613" s="72"/>
      <c r="AN613" s="72"/>
      <c r="AO613" s="72"/>
      <c r="AP613" s="73"/>
      <c r="AQ613" s="73"/>
      <c r="AR613" s="73"/>
      <c r="AS613" s="73"/>
      <c r="AT613" s="73"/>
      <c r="AU613" s="73"/>
      <c r="AV613" s="72"/>
      <c r="AW613" s="73"/>
      <c r="AX613" s="73"/>
      <c r="AY613" s="72"/>
      <c r="AZ613" s="72"/>
      <c r="BA613" s="72"/>
      <c r="BB613" s="74"/>
      <c r="BC613" s="74"/>
      <c r="BD613" s="74"/>
      <c r="BE613" s="74"/>
      <c r="BF613" s="74"/>
      <c r="BG613" s="74"/>
      <c r="BH613" s="74"/>
      <c r="BI613" s="74"/>
    </row>
    <row r="614" spans="1:61" x14ac:dyDescent="0.35">
      <c r="A614" s="342" t="s">
        <v>2977</v>
      </c>
      <c r="B614" s="343">
        <v>24.400000000000002</v>
      </c>
      <c r="C614" s="343">
        <v>61</v>
      </c>
      <c r="D614" s="343" t="s">
        <v>2361</v>
      </c>
      <c r="E614" s="343" t="s">
        <v>191</v>
      </c>
      <c r="F614" s="343" t="s">
        <v>186</v>
      </c>
      <c r="G614" s="343">
        <v>22.5</v>
      </c>
      <c r="H614" s="344">
        <v>81700</v>
      </c>
      <c r="I614" s="344">
        <v>85200</v>
      </c>
      <c r="J614" s="344">
        <v>89200</v>
      </c>
      <c r="K614" s="344">
        <v>88600</v>
      </c>
      <c r="L614" s="344">
        <v>3348.3606557377047</v>
      </c>
      <c r="M614" s="344">
        <v>3491.8032786885242</v>
      </c>
      <c r="N614" s="344">
        <v>3655.7377049180323</v>
      </c>
      <c r="O614" s="344">
        <v>3631.1475409836062</v>
      </c>
      <c r="P614" s="343" t="s">
        <v>40</v>
      </c>
      <c r="Q614" s="344">
        <v>12</v>
      </c>
      <c r="R614" s="344" t="s">
        <v>685</v>
      </c>
      <c r="S614" s="345">
        <v>0.19700000000000001</v>
      </c>
      <c r="T614" s="343" t="s">
        <v>2362</v>
      </c>
      <c r="U614" s="343">
        <v>12</v>
      </c>
      <c r="V614" s="342">
        <v>2.024</v>
      </c>
      <c r="W614" s="342">
        <v>1.002</v>
      </c>
      <c r="X614" s="342">
        <v>3.5000000000000003E-2</v>
      </c>
      <c r="Y614" s="342">
        <f t="shared" si="10"/>
        <v>2.0280480000000001</v>
      </c>
      <c r="Z614" s="342" t="s">
        <v>198</v>
      </c>
      <c r="AA614" s="342" t="s">
        <v>170</v>
      </c>
      <c r="AB614" s="342">
        <v>22.5</v>
      </c>
      <c r="AC614" s="342" t="s">
        <v>218</v>
      </c>
      <c r="AD614" s="10"/>
      <c r="AE614" s="346">
        <f>IFERROR(VLOOKUP(E614,ppoz!$A$2:$B$42,2,0),0)</f>
        <v>0</v>
      </c>
      <c r="AJ614" s="72"/>
      <c r="AK614" s="72"/>
      <c r="AL614" s="72"/>
      <c r="AM614" s="72"/>
      <c r="AN614" s="72"/>
      <c r="AO614" s="72"/>
      <c r="AP614" s="73"/>
      <c r="AQ614" s="73"/>
      <c r="AR614" s="73"/>
      <c r="AS614" s="73"/>
      <c r="AT614" s="73"/>
      <c r="AU614" s="73"/>
      <c r="AV614" s="72"/>
      <c r="AW614" s="73"/>
      <c r="AX614" s="73"/>
      <c r="AY614" s="72"/>
      <c r="AZ614" s="72"/>
      <c r="BA614" s="72"/>
      <c r="BB614" s="74"/>
      <c r="BC614" s="74"/>
      <c r="BD614" s="74"/>
      <c r="BE614" s="74"/>
      <c r="BF614" s="74"/>
      <c r="BG614" s="74"/>
      <c r="BH614" s="74"/>
      <c r="BI614" s="74"/>
    </row>
    <row r="615" spans="1:61" x14ac:dyDescent="0.35">
      <c r="A615" s="342" t="s">
        <v>2978</v>
      </c>
      <c r="B615" s="343">
        <v>24.8</v>
      </c>
      <c r="C615" s="343">
        <v>62</v>
      </c>
      <c r="D615" s="343" t="s">
        <v>2361</v>
      </c>
      <c r="E615" s="343" t="s">
        <v>191</v>
      </c>
      <c r="F615" s="343" t="s">
        <v>186</v>
      </c>
      <c r="G615" s="343">
        <v>22.5</v>
      </c>
      <c r="H615" s="344">
        <v>82400</v>
      </c>
      <c r="I615" s="344">
        <v>85900</v>
      </c>
      <c r="J615" s="344">
        <v>89900</v>
      </c>
      <c r="K615" s="344">
        <v>89300</v>
      </c>
      <c r="L615" s="344">
        <v>3322.5806451612902</v>
      </c>
      <c r="M615" s="344">
        <v>3463.7096774193546</v>
      </c>
      <c r="N615" s="344">
        <v>3625</v>
      </c>
      <c r="O615" s="344">
        <v>3600.8064516129029</v>
      </c>
      <c r="P615" s="343" t="s">
        <v>40</v>
      </c>
      <c r="Q615" s="344">
        <v>12</v>
      </c>
      <c r="R615" s="344" t="s">
        <v>685</v>
      </c>
      <c r="S615" s="345">
        <v>0.19700000000000001</v>
      </c>
      <c r="T615" s="343" t="s">
        <v>2362</v>
      </c>
      <c r="U615" s="343">
        <v>12</v>
      </c>
      <c r="V615" s="342">
        <v>2.024</v>
      </c>
      <c r="W615" s="342">
        <v>1.002</v>
      </c>
      <c r="X615" s="342">
        <v>3.5000000000000003E-2</v>
      </c>
      <c r="Y615" s="342">
        <f t="shared" si="10"/>
        <v>2.0280480000000001</v>
      </c>
      <c r="Z615" s="342" t="s">
        <v>198</v>
      </c>
      <c r="AA615" s="342" t="s">
        <v>170</v>
      </c>
      <c r="AB615" s="342">
        <v>22.5</v>
      </c>
      <c r="AC615" s="342" t="s">
        <v>218</v>
      </c>
      <c r="AD615" s="10"/>
      <c r="AE615" s="346">
        <f>IFERROR(VLOOKUP(E615,ppoz!$A$2:$B$42,2,0),0)</f>
        <v>0</v>
      </c>
      <c r="AJ615" s="72"/>
      <c r="AK615" s="72"/>
      <c r="AL615" s="72"/>
      <c r="AM615" s="72"/>
      <c r="AN615" s="72"/>
      <c r="AO615" s="72"/>
      <c r="AP615" s="73"/>
      <c r="AQ615" s="73"/>
      <c r="AR615" s="73"/>
      <c r="AS615" s="73"/>
      <c r="AT615" s="73"/>
      <c r="AU615" s="73"/>
      <c r="AV615" s="72"/>
      <c r="AW615" s="73"/>
      <c r="AX615" s="73"/>
      <c r="AY615" s="72"/>
      <c r="AZ615" s="72"/>
      <c r="BA615" s="72"/>
      <c r="BB615" s="74"/>
      <c r="BC615" s="74"/>
      <c r="BD615" s="74"/>
      <c r="BE615" s="74"/>
      <c r="BF615" s="74"/>
      <c r="BG615" s="74"/>
      <c r="BH615" s="74"/>
      <c r="BI615" s="74"/>
    </row>
    <row r="616" spans="1:61" x14ac:dyDescent="0.35">
      <c r="A616" s="342" t="s">
        <v>2979</v>
      </c>
      <c r="B616" s="343">
        <v>25.200000000000003</v>
      </c>
      <c r="C616" s="343">
        <v>63</v>
      </c>
      <c r="D616" s="343" t="s">
        <v>2361</v>
      </c>
      <c r="E616" s="343" t="s">
        <v>192</v>
      </c>
      <c r="F616" s="343" t="s">
        <v>186</v>
      </c>
      <c r="G616" s="343">
        <v>25</v>
      </c>
      <c r="H616" s="344">
        <v>78700</v>
      </c>
      <c r="I616" s="344">
        <v>81900</v>
      </c>
      <c r="J616" s="344">
        <v>85700</v>
      </c>
      <c r="K616" s="344">
        <v>85300</v>
      </c>
      <c r="L616" s="344">
        <v>3123.0158730158728</v>
      </c>
      <c r="M616" s="344">
        <v>3249.9999999999995</v>
      </c>
      <c r="N616" s="344">
        <v>3400.7936507936506</v>
      </c>
      <c r="O616" s="344">
        <v>3384.9206349206347</v>
      </c>
      <c r="P616" s="343" t="s">
        <v>40</v>
      </c>
      <c r="Q616" s="344">
        <v>12</v>
      </c>
      <c r="R616" s="344" t="s">
        <v>685</v>
      </c>
      <c r="S616" s="345">
        <v>0.19700000000000001</v>
      </c>
      <c r="T616" s="343" t="s">
        <v>2362</v>
      </c>
      <c r="U616" s="343">
        <v>12</v>
      </c>
      <c r="V616" s="342">
        <v>2.024</v>
      </c>
      <c r="W616" s="342">
        <v>1.002</v>
      </c>
      <c r="X616" s="342">
        <v>3.5000000000000003E-2</v>
      </c>
      <c r="Y616" s="342">
        <f t="shared" si="10"/>
        <v>2.0280480000000001</v>
      </c>
      <c r="Z616" s="342" t="s">
        <v>198</v>
      </c>
      <c r="AA616" s="342" t="s">
        <v>170</v>
      </c>
      <c r="AB616" s="342">
        <v>22.5</v>
      </c>
      <c r="AC616" s="342" t="s">
        <v>218</v>
      </c>
      <c r="AD616" s="10"/>
      <c r="AE616" s="346">
        <f>IFERROR(VLOOKUP(E616,ppoz!$A$2:$B$42,2,0),0)</f>
        <v>0</v>
      </c>
      <c r="AJ616" s="72"/>
      <c r="AK616" s="72"/>
      <c r="AL616" s="72"/>
      <c r="AM616" s="72"/>
      <c r="AN616" s="72"/>
      <c r="AO616" s="72"/>
      <c r="AP616" s="73"/>
      <c r="AQ616" s="73"/>
      <c r="AR616" s="73"/>
      <c r="AS616" s="73"/>
      <c r="AT616" s="73"/>
      <c r="AU616" s="73"/>
      <c r="AV616" s="72"/>
      <c r="AW616" s="73"/>
      <c r="AX616" s="73"/>
      <c r="AY616" s="72"/>
      <c r="AZ616" s="72"/>
      <c r="BA616" s="72"/>
      <c r="BB616" s="74"/>
      <c r="BC616" s="74"/>
      <c r="BD616" s="74"/>
      <c r="BE616" s="74"/>
      <c r="BF616" s="74"/>
      <c r="BG616" s="74"/>
      <c r="BH616" s="74"/>
      <c r="BI616" s="74"/>
    </row>
    <row r="617" spans="1:61" x14ac:dyDescent="0.35">
      <c r="A617" s="342" t="s">
        <v>2980</v>
      </c>
      <c r="B617" s="343">
        <v>25.6</v>
      </c>
      <c r="C617" s="343">
        <v>64</v>
      </c>
      <c r="D617" s="343" t="s">
        <v>2361</v>
      </c>
      <c r="E617" s="343" t="s">
        <v>192</v>
      </c>
      <c r="F617" s="343" t="s">
        <v>186</v>
      </c>
      <c r="G617" s="343">
        <v>25</v>
      </c>
      <c r="H617" s="344">
        <v>79500</v>
      </c>
      <c r="I617" s="344">
        <v>82700</v>
      </c>
      <c r="J617" s="344">
        <v>86600</v>
      </c>
      <c r="K617" s="344">
        <v>86200</v>
      </c>
      <c r="L617" s="344">
        <v>3105.46875</v>
      </c>
      <c r="M617" s="344">
        <v>3230.46875</v>
      </c>
      <c r="N617" s="344">
        <v>3382.8125</v>
      </c>
      <c r="O617" s="344">
        <v>3367.1875</v>
      </c>
      <c r="P617" s="343" t="s">
        <v>40</v>
      </c>
      <c r="Q617" s="344">
        <v>12</v>
      </c>
      <c r="R617" s="344" t="s">
        <v>685</v>
      </c>
      <c r="S617" s="345">
        <v>0.19700000000000001</v>
      </c>
      <c r="T617" s="343" t="s">
        <v>2362</v>
      </c>
      <c r="U617" s="343">
        <v>12</v>
      </c>
      <c r="V617" s="342">
        <v>2.024</v>
      </c>
      <c r="W617" s="342">
        <v>1.002</v>
      </c>
      <c r="X617" s="342">
        <v>3.5000000000000003E-2</v>
      </c>
      <c r="Y617" s="342">
        <f t="shared" si="10"/>
        <v>2.0280480000000001</v>
      </c>
      <c r="Z617" s="342" t="s">
        <v>198</v>
      </c>
      <c r="AA617" s="342" t="s">
        <v>170</v>
      </c>
      <c r="AB617" s="342">
        <v>22.5</v>
      </c>
      <c r="AC617" s="342" t="s">
        <v>218</v>
      </c>
      <c r="AD617" s="10"/>
      <c r="AE617" s="346">
        <f>IFERROR(VLOOKUP(E617,ppoz!$A$2:$B$42,2,0),0)</f>
        <v>0</v>
      </c>
      <c r="AJ617" s="72"/>
      <c r="AK617" s="72"/>
      <c r="AL617" s="72"/>
      <c r="AM617" s="72"/>
      <c r="AN617" s="72"/>
      <c r="AO617" s="72"/>
      <c r="AP617" s="73"/>
      <c r="AQ617" s="73"/>
      <c r="AR617" s="73"/>
      <c r="AS617" s="73"/>
      <c r="AT617" s="73"/>
      <c r="AU617" s="73"/>
      <c r="AV617" s="72"/>
      <c r="AW617" s="73"/>
      <c r="AX617" s="73"/>
      <c r="AY617" s="72"/>
      <c r="AZ617" s="72"/>
      <c r="BA617" s="72"/>
      <c r="BB617" s="74"/>
      <c r="BC617" s="74"/>
      <c r="BD617" s="74"/>
      <c r="BE617" s="74"/>
      <c r="BF617" s="74"/>
      <c r="BG617" s="74"/>
      <c r="BH617" s="74"/>
      <c r="BI617" s="74"/>
    </row>
    <row r="618" spans="1:61" x14ac:dyDescent="0.35">
      <c r="A618" s="342" t="s">
        <v>2981</v>
      </c>
      <c r="B618" s="343">
        <v>26</v>
      </c>
      <c r="C618" s="343">
        <v>65</v>
      </c>
      <c r="D618" s="343" t="s">
        <v>2361</v>
      </c>
      <c r="E618" s="343" t="s">
        <v>192</v>
      </c>
      <c r="F618" s="343" t="s">
        <v>186</v>
      </c>
      <c r="G618" s="343">
        <v>25</v>
      </c>
      <c r="H618" s="344">
        <v>80200</v>
      </c>
      <c r="I618" s="344">
        <v>84000</v>
      </c>
      <c r="J618" s="344">
        <v>87800</v>
      </c>
      <c r="K618" s="344">
        <v>88000</v>
      </c>
      <c r="L618" s="344">
        <v>3084.6153846153848</v>
      </c>
      <c r="M618" s="344">
        <v>3230.7692307692309</v>
      </c>
      <c r="N618" s="344">
        <v>3376.9230769230771</v>
      </c>
      <c r="O618" s="344">
        <v>3384.6153846153848</v>
      </c>
      <c r="P618" s="343" t="s">
        <v>40</v>
      </c>
      <c r="Q618" s="344">
        <v>12</v>
      </c>
      <c r="R618" s="344" t="s">
        <v>685</v>
      </c>
      <c r="S618" s="345">
        <v>0.19700000000000001</v>
      </c>
      <c r="T618" s="343" t="s">
        <v>2362</v>
      </c>
      <c r="U618" s="343">
        <v>12</v>
      </c>
      <c r="V618" s="342">
        <v>2.024</v>
      </c>
      <c r="W618" s="342">
        <v>1.002</v>
      </c>
      <c r="X618" s="342">
        <v>3.5000000000000003E-2</v>
      </c>
      <c r="Y618" s="342">
        <f t="shared" si="10"/>
        <v>2.0280480000000001</v>
      </c>
      <c r="Z618" s="342" t="s">
        <v>198</v>
      </c>
      <c r="AA618" s="342" t="s">
        <v>170</v>
      </c>
      <c r="AB618" s="342">
        <v>22.5</v>
      </c>
      <c r="AC618" s="342" t="s">
        <v>218</v>
      </c>
      <c r="AD618" s="10"/>
      <c r="AE618" s="346">
        <f>IFERROR(VLOOKUP(E618,ppoz!$A$2:$B$42,2,0),0)</f>
        <v>0</v>
      </c>
      <c r="AJ618" s="72"/>
      <c r="AK618" s="72"/>
      <c r="AL618" s="72"/>
      <c r="AM618" s="72"/>
      <c r="AN618" s="72"/>
      <c r="AO618" s="72"/>
      <c r="AP618" s="73"/>
      <c r="AQ618" s="73"/>
      <c r="AR618" s="73"/>
      <c r="AS618" s="73"/>
      <c r="AT618" s="73"/>
      <c r="AU618" s="73"/>
      <c r="AV618" s="72"/>
      <c r="AW618" s="73"/>
      <c r="AX618" s="73"/>
      <c r="AY618" s="72"/>
      <c r="AZ618" s="72"/>
      <c r="BA618" s="72"/>
      <c r="BB618" s="74"/>
      <c r="BC618" s="74"/>
      <c r="BD618" s="74"/>
      <c r="BE618" s="74"/>
      <c r="BF618" s="74"/>
      <c r="BG618" s="74"/>
      <c r="BH618" s="74"/>
      <c r="BI618" s="74"/>
    </row>
    <row r="619" spans="1:61" x14ac:dyDescent="0.35">
      <c r="A619" s="342" t="s">
        <v>2982</v>
      </c>
      <c r="B619" s="343">
        <v>26.400000000000002</v>
      </c>
      <c r="C619" s="343">
        <v>66</v>
      </c>
      <c r="D619" s="343" t="s">
        <v>2361</v>
      </c>
      <c r="E619" s="343" t="s">
        <v>192</v>
      </c>
      <c r="F619" s="343" t="s">
        <v>186</v>
      </c>
      <c r="G619" s="343">
        <v>25</v>
      </c>
      <c r="H619" s="344">
        <v>80800</v>
      </c>
      <c r="I619" s="344">
        <v>84500</v>
      </c>
      <c r="J619" s="344">
        <v>88300</v>
      </c>
      <c r="K619" s="344">
        <v>88600</v>
      </c>
      <c r="L619" s="344">
        <v>3060.6060606060605</v>
      </c>
      <c r="M619" s="344">
        <v>3200.7575757575755</v>
      </c>
      <c r="N619" s="344">
        <v>3344.6969696969695</v>
      </c>
      <c r="O619" s="344">
        <v>3356.060606060606</v>
      </c>
      <c r="P619" s="343" t="s">
        <v>40</v>
      </c>
      <c r="Q619" s="344">
        <v>12</v>
      </c>
      <c r="R619" s="344" t="s">
        <v>685</v>
      </c>
      <c r="S619" s="345">
        <v>0.19700000000000001</v>
      </c>
      <c r="T619" s="343" t="s">
        <v>2362</v>
      </c>
      <c r="U619" s="343">
        <v>12</v>
      </c>
      <c r="V619" s="342">
        <v>2.024</v>
      </c>
      <c r="W619" s="342">
        <v>1.002</v>
      </c>
      <c r="X619" s="342">
        <v>3.5000000000000003E-2</v>
      </c>
      <c r="Y619" s="342">
        <f t="shared" si="10"/>
        <v>2.0280480000000001</v>
      </c>
      <c r="Z619" s="342" t="s">
        <v>198</v>
      </c>
      <c r="AA619" s="342" t="s">
        <v>170</v>
      </c>
      <c r="AB619" s="342">
        <v>22.5</v>
      </c>
      <c r="AC619" s="342" t="s">
        <v>218</v>
      </c>
      <c r="AD619" s="10"/>
      <c r="AE619" s="346">
        <f>IFERROR(VLOOKUP(E619,ppoz!$A$2:$B$42,2,0),0)</f>
        <v>0</v>
      </c>
      <c r="AJ619" s="72"/>
      <c r="AK619" s="72"/>
      <c r="AL619" s="72"/>
      <c r="AM619" s="72"/>
      <c r="AN619" s="72"/>
      <c r="AO619" s="72"/>
      <c r="AP619" s="73"/>
      <c r="AQ619" s="73"/>
      <c r="AR619" s="73"/>
      <c r="AS619" s="73"/>
      <c r="AT619" s="73"/>
      <c r="AU619" s="73"/>
      <c r="AV619" s="72"/>
      <c r="AW619" s="73"/>
      <c r="AX619" s="73"/>
      <c r="AY619" s="72"/>
      <c r="AZ619" s="72"/>
      <c r="BA619" s="72"/>
      <c r="BB619" s="74"/>
      <c r="BC619" s="74"/>
      <c r="BD619" s="74"/>
      <c r="BE619" s="74"/>
      <c r="BF619" s="74"/>
      <c r="BG619" s="74"/>
      <c r="BH619" s="74"/>
      <c r="BI619" s="74"/>
    </row>
    <row r="620" spans="1:61" x14ac:dyDescent="0.35">
      <c r="A620" s="342" t="s">
        <v>2983</v>
      </c>
      <c r="B620" s="343">
        <v>26.8</v>
      </c>
      <c r="C620" s="343">
        <v>67</v>
      </c>
      <c r="D620" s="343" t="s">
        <v>2361</v>
      </c>
      <c r="E620" s="343" t="s">
        <v>192</v>
      </c>
      <c r="F620" s="343" t="s">
        <v>186</v>
      </c>
      <c r="G620" s="343">
        <v>25</v>
      </c>
      <c r="H620" s="344">
        <v>81900</v>
      </c>
      <c r="I620" s="344">
        <v>86400</v>
      </c>
      <c r="J620" s="344">
        <v>89100</v>
      </c>
      <c r="K620" s="344">
        <v>90400</v>
      </c>
      <c r="L620" s="344">
        <v>3055.9701492537311</v>
      </c>
      <c r="M620" s="344">
        <v>3223.8805970149251</v>
      </c>
      <c r="N620" s="344">
        <v>3324.6268656716416</v>
      </c>
      <c r="O620" s="344">
        <v>3373.1343283582087</v>
      </c>
      <c r="P620" s="343" t="s">
        <v>40</v>
      </c>
      <c r="Q620" s="344">
        <v>12</v>
      </c>
      <c r="R620" s="344" t="s">
        <v>685</v>
      </c>
      <c r="S620" s="345">
        <v>0.19700000000000001</v>
      </c>
      <c r="T620" s="343" t="s">
        <v>2362</v>
      </c>
      <c r="U620" s="343">
        <v>12</v>
      </c>
      <c r="V620" s="342">
        <v>2.024</v>
      </c>
      <c r="W620" s="342">
        <v>1.002</v>
      </c>
      <c r="X620" s="342">
        <v>3.5000000000000003E-2</v>
      </c>
      <c r="Y620" s="342">
        <f t="shared" si="10"/>
        <v>2.0280480000000001</v>
      </c>
      <c r="Z620" s="342" t="s">
        <v>198</v>
      </c>
      <c r="AA620" s="342" t="s">
        <v>170</v>
      </c>
      <c r="AB620" s="342">
        <v>22.5</v>
      </c>
      <c r="AC620" s="342" t="s">
        <v>218</v>
      </c>
      <c r="AD620" s="10"/>
      <c r="AE620" s="346">
        <f>IFERROR(VLOOKUP(E620,ppoz!$A$2:$B$42,2,0),0)</f>
        <v>0</v>
      </c>
      <c r="AJ620" s="72"/>
      <c r="AK620" s="72"/>
      <c r="AL620" s="72"/>
      <c r="AM620" s="72"/>
      <c r="AN620" s="72"/>
      <c r="AO620" s="72"/>
      <c r="AP620" s="73"/>
      <c r="AQ620" s="73"/>
      <c r="AR620" s="73"/>
      <c r="AS620" s="73"/>
      <c r="AT620" s="73"/>
      <c r="AU620" s="73"/>
      <c r="AV620" s="72"/>
      <c r="AW620" s="73"/>
      <c r="AX620" s="73"/>
      <c r="AY620" s="72"/>
      <c r="AZ620" s="72"/>
      <c r="BA620" s="72"/>
      <c r="BB620" s="74"/>
      <c r="BC620" s="74"/>
      <c r="BD620" s="74"/>
      <c r="BE620" s="74"/>
      <c r="BF620" s="74"/>
      <c r="BG620" s="74"/>
      <c r="BH620" s="74"/>
      <c r="BI620" s="74"/>
    </row>
    <row r="621" spans="1:61" x14ac:dyDescent="0.35">
      <c r="A621" s="342" t="s">
        <v>2984</v>
      </c>
      <c r="B621" s="343">
        <v>27.200000000000003</v>
      </c>
      <c r="C621" s="343">
        <v>68</v>
      </c>
      <c r="D621" s="343" t="s">
        <v>2361</v>
      </c>
      <c r="E621" s="343" t="s">
        <v>192</v>
      </c>
      <c r="F621" s="343" t="s">
        <v>186</v>
      </c>
      <c r="G621" s="343">
        <v>25</v>
      </c>
      <c r="H621" s="344">
        <v>83000</v>
      </c>
      <c r="I621" s="344">
        <v>87500</v>
      </c>
      <c r="J621" s="344">
        <v>90200</v>
      </c>
      <c r="K621" s="344">
        <v>91500</v>
      </c>
      <c r="L621" s="344">
        <v>3051.4705882352937</v>
      </c>
      <c r="M621" s="344">
        <v>3216.911764705882</v>
      </c>
      <c r="N621" s="344">
        <v>3316.1764705882351</v>
      </c>
      <c r="O621" s="344">
        <v>3363.9705882352937</v>
      </c>
      <c r="P621" s="343" t="s">
        <v>40</v>
      </c>
      <c r="Q621" s="344">
        <v>12</v>
      </c>
      <c r="R621" s="344" t="s">
        <v>685</v>
      </c>
      <c r="S621" s="345">
        <v>0.19700000000000001</v>
      </c>
      <c r="T621" s="343" t="s">
        <v>2362</v>
      </c>
      <c r="U621" s="343">
        <v>12</v>
      </c>
      <c r="V621" s="342">
        <v>2.024</v>
      </c>
      <c r="W621" s="342">
        <v>1.002</v>
      </c>
      <c r="X621" s="342">
        <v>3.5000000000000003E-2</v>
      </c>
      <c r="Y621" s="342">
        <f t="shared" si="10"/>
        <v>2.0280480000000001</v>
      </c>
      <c r="Z621" s="342" t="s">
        <v>198</v>
      </c>
      <c r="AA621" s="342" t="s">
        <v>170</v>
      </c>
      <c r="AB621" s="342">
        <v>22.5</v>
      </c>
      <c r="AC621" s="342" t="s">
        <v>218</v>
      </c>
      <c r="AD621" s="10"/>
      <c r="AE621" s="346">
        <f>IFERROR(VLOOKUP(E621,ppoz!$A$2:$B$42,2,0),0)</f>
        <v>0</v>
      </c>
      <c r="AJ621" s="72"/>
      <c r="AK621" s="72"/>
      <c r="AL621" s="72"/>
      <c r="AM621" s="72"/>
      <c r="AN621" s="72"/>
      <c r="AO621" s="72"/>
      <c r="AP621" s="73"/>
      <c r="AQ621" s="73"/>
      <c r="AR621" s="73"/>
      <c r="AS621" s="73"/>
      <c r="AT621" s="73"/>
      <c r="AU621" s="73"/>
      <c r="AV621" s="72"/>
      <c r="AW621" s="73"/>
      <c r="AX621" s="73"/>
      <c r="AY621" s="72"/>
      <c r="AZ621" s="72"/>
      <c r="BA621" s="72"/>
      <c r="BB621" s="74"/>
      <c r="BC621" s="74"/>
      <c r="BD621" s="74"/>
      <c r="BE621" s="74"/>
      <c r="BF621" s="74"/>
      <c r="BG621" s="74"/>
      <c r="BH621" s="74"/>
      <c r="BI621" s="74"/>
    </row>
    <row r="622" spans="1:61" x14ac:dyDescent="0.35">
      <c r="A622" s="342" t="s">
        <v>2985</v>
      </c>
      <c r="B622" s="343">
        <v>27.6</v>
      </c>
      <c r="C622" s="343">
        <v>69</v>
      </c>
      <c r="D622" s="343" t="s">
        <v>2361</v>
      </c>
      <c r="E622" s="343" t="s">
        <v>22</v>
      </c>
      <c r="F622" s="343" t="s">
        <v>186</v>
      </c>
      <c r="G622" s="343">
        <v>27.6</v>
      </c>
      <c r="H622" s="344">
        <v>84000</v>
      </c>
      <c r="I622" s="344">
        <v>88400</v>
      </c>
      <c r="J622" s="344">
        <v>91400</v>
      </c>
      <c r="K622" s="344">
        <v>92400</v>
      </c>
      <c r="L622" s="344">
        <v>3043.478260869565</v>
      </c>
      <c r="M622" s="344">
        <v>3202.8985507246375</v>
      </c>
      <c r="N622" s="344">
        <v>3311.5942028985505</v>
      </c>
      <c r="O622" s="344">
        <v>3347.8260869565215</v>
      </c>
      <c r="P622" s="343" t="s">
        <v>40</v>
      </c>
      <c r="Q622" s="344">
        <v>12</v>
      </c>
      <c r="R622" s="344" t="s">
        <v>685</v>
      </c>
      <c r="S622" s="345">
        <v>0.19700000000000001</v>
      </c>
      <c r="T622" s="343" t="s">
        <v>2362</v>
      </c>
      <c r="U622" s="343">
        <v>12</v>
      </c>
      <c r="V622" s="342">
        <v>2.024</v>
      </c>
      <c r="W622" s="342">
        <v>1.002</v>
      </c>
      <c r="X622" s="342">
        <v>3.5000000000000003E-2</v>
      </c>
      <c r="Y622" s="342">
        <f t="shared" si="10"/>
        <v>2.0280480000000001</v>
      </c>
      <c r="Z622" s="342" t="s">
        <v>198</v>
      </c>
      <c r="AA622" s="342" t="s">
        <v>170</v>
      </c>
      <c r="AB622" s="342">
        <v>22.5</v>
      </c>
      <c r="AC622" s="342" t="s">
        <v>218</v>
      </c>
      <c r="AD622" s="10"/>
      <c r="AE622" s="346">
        <f>IFERROR(VLOOKUP(E622,ppoz!$A$2:$B$42,2,0),0)</f>
        <v>0</v>
      </c>
      <c r="AJ622" s="72"/>
      <c r="AK622" s="72"/>
      <c r="AL622" s="72"/>
      <c r="AM622" s="72"/>
      <c r="AN622" s="72"/>
      <c r="AO622" s="72"/>
      <c r="AP622" s="73"/>
      <c r="AQ622" s="73"/>
      <c r="AR622" s="73"/>
      <c r="AS622" s="73"/>
      <c r="AT622" s="73"/>
      <c r="AU622" s="73"/>
      <c r="AV622" s="72"/>
      <c r="AW622" s="73"/>
      <c r="AX622" s="73"/>
      <c r="AY622" s="72"/>
      <c r="AZ622" s="72"/>
      <c r="BA622" s="72"/>
      <c r="BB622" s="74"/>
      <c r="BC622" s="74"/>
      <c r="BD622" s="74"/>
      <c r="BE622" s="74"/>
      <c r="BF622" s="74"/>
      <c r="BG622" s="74"/>
      <c r="BH622" s="74"/>
      <c r="BI622" s="74"/>
    </row>
    <row r="623" spans="1:61" x14ac:dyDescent="0.35">
      <c r="A623" s="342" t="s">
        <v>2986</v>
      </c>
      <c r="B623" s="343">
        <v>28</v>
      </c>
      <c r="C623" s="343">
        <v>70</v>
      </c>
      <c r="D623" s="343" t="s">
        <v>2361</v>
      </c>
      <c r="E623" s="343" t="s">
        <v>22</v>
      </c>
      <c r="F623" s="343" t="s">
        <v>186</v>
      </c>
      <c r="G623" s="343">
        <v>27.6</v>
      </c>
      <c r="H623" s="344">
        <v>84700</v>
      </c>
      <c r="I623" s="344">
        <v>89100</v>
      </c>
      <c r="J623" s="344">
        <v>92100</v>
      </c>
      <c r="K623" s="344">
        <v>93100</v>
      </c>
      <c r="L623" s="344">
        <v>3025</v>
      </c>
      <c r="M623" s="344">
        <v>3182.1428571428573</v>
      </c>
      <c r="N623" s="344">
        <v>3289.2857142857142</v>
      </c>
      <c r="O623" s="344">
        <v>3325</v>
      </c>
      <c r="P623" s="343" t="s">
        <v>40</v>
      </c>
      <c r="Q623" s="344">
        <v>12</v>
      </c>
      <c r="R623" s="344" t="s">
        <v>685</v>
      </c>
      <c r="S623" s="345">
        <v>0.19700000000000001</v>
      </c>
      <c r="T623" s="343" t="s">
        <v>2362</v>
      </c>
      <c r="U623" s="343">
        <v>12</v>
      </c>
      <c r="V623" s="342">
        <v>2.024</v>
      </c>
      <c r="W623" s="342">
        <v>1.002</v>
      </c>
      <c r="X623" s="342">
        <v>3.5000000000000003E-2</v>
      </c>
      <c r="Y623" s="342">
        <f t="shared" si="10"/>
        <v>2.0280480000000001</v>
      </c>
      <c r="Z623" s="342" t="s">
        <v>198</v>
      </c>
      <c r="AA623" s="342" t="s">
        <v>170</v>
      </c>
      <c r="AB623" s="342">
        <v>22.5</v>
      </c>
      <c r="AC623" s="342" t="s">
        <v>218</v>
      </c>
      <c r="AD623" s="10"/>
      <c r="AE623" s="346">
        <f>IFERROR(VLOOKUP(E623,ppoz!$A$2:$B$42,2,0),0)</f>
        <v>0</v>
      </c>
      <c r="AJ623" s="72"/>
      <c r="AK623" s="72"/>
      <c r="AL623" s="72"/>
      <c r="AM623" s="72"/>
      <c r="AN623" s="72"/>
      <c r="AO623" s="72"/>
      <c r="AP623" s="73"/>
      <c r="AQ623" s="73"/>
      <c r="AR623" s="73"/>
      <c r="AS623" s="73"/>
      <c r="AT623" s="73"/>
      <c r="AU623" s="73"/>
      <c r="AV623" s="72"/>
      <c r="AW623" s="73"/>
      <c r="AX623" s="73"/>
      <c r="AY623" s="72"/>
      <c r="AZ623" s="72"/>
      <c r="BA623" s="72"/>
      <c r="BB623" s="74"/>
      <c r="BC623" s="74"/>
      <c r="BD623" s="74"/>
      <c r="BE623" s="74"/>
      <c r="BF623" s="74"/>
      <c r="BG623" s="74"/>
      <c r="BH623" s="74"/>
      <c r="BI623" s="74"/>
    </row>
    <row r="624" spans="1:61" x14ac:dyDescent="0.35">
      <c r="A624" s="342" t="s">
        <v>2987</v>
      </c>
      <c r="B624" s="343">
        <v>28.400000000000002</v>
      </c>
      <c r="C624" s="343">
        <v>71</v>
      </c>
      <c r="D624" s="343" t="s">
        <v>2361</v>
      </c>
      <c r="E624" s="343" t="s">
        <v>22</v>
      </c>
      <c r="F624" s="343" t="s">
        <v>186</v>
      </c>
      <c r="G624" s="343">
        <v>27.6</v>
      </c>
      <c r="H624" s="344">
        <v>86300</v>
      </c>
      <c r="I624" s="344">
        <v>90300</v>
      </c>
      <c r="J624" s="344">
        <v>93300</v>
      </c>
      <c r="K624" s="344">
        <v>94300</v>
      </c>
      <c r="L624" s="344">
        <v>3038.7323943661968</v>
      </c>
      <c r="M624" s="344">
        <v>3179.577464788732</v>
      </c>
      <c r="N624" s="344">
        <v>3285.2112676056336</v>
      </c>
      <c r="O624" s="344">
        <v>3320.4225352112671</v>
      </c>
      <c r="P624" s="343" t="s">
        <v>40</v>
      </c>
      <c r="Q624" s="344">
        <v>12</v>
      </c>
      <c r="R624" s="344" t="s">
        <v>685</v>
      </c>
      <c r="S624" s="345">
        <v>0.19700000000000001</v>
      </c>
      <c r="T624" s="343" t="s">
        <v>2362</v>
      </c>
      <c r="U624" s="343">
        <v>12</v>
      </c>
      <c r="V624" s="342">
        <v>2.024</v>
      </c>
      <c r="W624" s="342">
        <v>1.002</v>
      </c>
      <c r="X624" s="342">
        <v>3.5000000000000003E-2</v>
      </c>
      <c r="Y624" s="342">
        <f t="shared" si="10"/>
        <v>2.0280480000000001</v>
      </c>
      <c r="Z624" s="342" t="s">
        <v>198</v>
      </c>
      <c r="AA624" s="342" t="s">
        <v>170</v>
      </c>
      <c r="AB624" s="342">
        <v>22.5</v>
      </c>
      <c r="AC624" s="342" t="s">
        <v>218</v>
      </c>
      <c r="AD624" s="10"/>
      <c r="AE624" s="346">
        <f>IFERROR(VLOOKUP(E624,ppoz!$A$2:$B$42,2,0),0)</f>
        <v>0</v>
      </c>
      <c r="AJ624" s="72"/>
      <c r="AK624" s="72"/>
      <c r="AL624" s="72"/>
      <c r="AM624" s="72"/>
      <c r="AN624" s="72"/>
      <c r="AO624" s="72"/>
      <c r="AP624" s="73"/>
      <c r="AQ624" s="73"/>
      <c r="AR624" s="73"/>
      <c r="AS624" s="73"/>
      <c r="AT624" s="73"/>
      <c r="AU624" s="73"/>
      <c r="AV624" s="72"/>
      <c r="AW624" s="73"/>
      <c r="AX624" s="73"/>
      <c r="AY624" s="72"/>
      <c r="AZ624" s="72"/>
      <c r="BA624" s="72"/>
      <c r="BB624" s="74"/>
      <c r="BC624" s="74"/>
      <c r="BD624" s="74"/>
      <c r="BE624" s="74"/>
      <c r="BF624" s="74"/>
      <c r="BG624" s="74"/>
      <c r="BH624" s="74"/>
      <c r="BI624" s="74"/>
    </row>
    <row r="625" spans="1:61" x14ac:dyDescent="0.35">
      <c r="A625" s="342" t="s">
        <v>2988</v>
      </c>
      <c r="B625" s="343">
        <v>28.8</v>
      </c>
      <c r="C625" s="343">
        <v>72</v>
      </c>
      <c r="D625" s="343" t="s">
        <v>2361</v>
      </c>
      <c r="E625" s="343" t="s">
        <v>22</v>
      </c>
      <c r="F625" s="343" t="s">
        <v>186</v>
      </c>
      <c r="G625" s="343">
        <v>27.6</v>
      </c>
      <c r="H625" s="344">
        <v>87000</v>
      </c>
      <c r="I625" s="344">
        <v>91000</v>
      </c>
      <c r="J625" s="344">
        <v>93700</v>
      </c>
      <c r="K625" s="344">
        <v>95000</v>
      </c>
      <c r="L625" s="344">
        <v>3020.8333333333335</v>
      </c>
      <c r="M625" s="344">
        <v>3159.7222222222222</v>
      </c>
      <c r="N625" s="344">
        <v>3253.4722222222222</v>
      </c>
      <c r="O625" s="344">
        <v>3298.6111111111109</v>
      </c>
      <c r="P625" s="343" t="s">
        <v>40</v>
      </c>
      <c r="Q625" s="344">
        <v>12</v>
      </c>
      <c r="R625" s="344" t="s">
        <v>685</v>
      </c>
      <c r="S625" s="345">
        <v>0.19700000000000001</v>
      </c>
      <c r="T625" s="343" t="s">
        <v>2362</v>
      </c>
      <c r="U625" s="343">
        <v>12</v>
      </c>
      <c r="V625" s="342">
        <v>2.024</v>
      </c>
      <c r="W625" s="342">
        <v>1.002</v>
      </c>
      <c r="X625" s="342">
        <v>3.5000000000000003E-2</v>
      </c>
      <c r="Y625" s="342">
        <f t="shared" si="10"/>
        <v>2.0280480000000001</v>
      </c>
      <c r="Z625" s="342" t="s">
        <v>198</v>
      </c>
      <c r="AA625" s="342" t="s">
        <v>170</v>
      </c>
      <c r="AB625" s="342">
        <v>22.5</v>
      </c>
      <c r="AC625" s="342" t="s">
        <v>218</v>
      </c>
      <c r="AD625" s="10"/>
      <c r="AE625" s="346">
        <f>IFERROR(VLOOKUP(E625,ppoz!$A$2:$B$42,2,0),0)</f>
        <v>0</v>
      </c>
      <c r="AJ625" s="72"/>
      <c r="AK625" s="72"/>
      <c r="AL625" s="72"/>
      <c r="AM625" s="72"/>
      <c r="AN625" s="72"/>
      <c r="AO625" s="72"/>
      <c r="AP625" s="73"/>
      <c r="AQ625" s="73"/>
      <c r="AR625" s="73"/>
      <c r="AS625" s="73"/>
      <c r="AT625" s="73"/>
      <c r="AU625" s="73"/>
      <c r="AV625" s="72"/>
      <c r="AW625" s="73"/>
      <c r="AX625" s="73"/>
      <c r="AY625" s="72"/>
      <c r="AZ625" s="72"/>
      <c r="BA625" s="72"/>
      <c r="BB625" s="74"/>
      <c r="BC625" s="74"/>
      <c r="BD625" s="74"/>
      <c r="BE625" s="74"/>
      <c r="BF625" s="74"/>
      <c r="BG625" s="74"/>
      <c r="BH625" s="74"/>
      <c r="BI625" s="74"/>
    </row>
    <row r="626" spans="1:61" x14ac:dyDescent="0.35">
      <c r="A626" s="342" t="s">
        <v>2989</v>
      </c>
      <c r="B626" s="343">
        <v>29.200000000000003</v>
      </c>
      <c r="C626" s="343">
        <v>73</v>
      </c>
      <c r="D626" s="343" t="s">
        <v>2361</v>
      </c>
      <c r="E626" s="343" t="s">
        <v>22</v>
      </c>
      <c r="F626" s="343" t="s">
        <v>186</v>
      </c>
      <c r="G626" s="343">
        <v>27.6</v>
      </c>
      <c r="H626" s="344">
        <v>88200</v>
      </c>
      <c r="I626" s="344">
        <v>92600</v>
      </c>
      <c r="J626" s="344">
        <v>96700</v>
      </c>
      <c r="K626" s="344">
        <v>96700</v>
      </c>
      <c r="L626" s="344">
        <v>3020.5479452054792</v>
      </c>
      <c r="M626" s="344">
        <v>3171.2328767123286</v>
      </c>
      <c r="N626" s="344">
        <v>3311.6438356164381</v>
      </c>
      <c r="O626" s="344">
        <v>3311.6438356164381</v>
      </c>
      <c r="P626" s="343" t="s">
        <v>40</v>
      </c>
      <c r="Q626" s="344">
        <v>12</v>
      </c>
      <c r="R626" s="344" t="s">
        <v>685</v>
      </c>
      <c r="S626" s="345">
        <v>0.19700000000000001</v>
      </c>
      <c r="T626" s="343" t="s">
        <v>2362</v>
      </c>
      <c r="U626" s="343">
        <v>12</v>
      </c>
      <c r="V626" s="342">
        <v>2.024</v>
      </c>
      <c r="W626" s="342">
        <v>1.002</v>
      </c>
      <c r="X626" s="342">
        <v>3.5000000000000003E-2</v>
      </c>
      <c r="Y626" s="342">
        <f t="shared" si="10"/>
        <v>2.0280480000000001</v>
      </c>
      <c r="Z626" s="342" t="s">
        <v>198</v>
      </c>
      <c r="AA626" s="342" t="s">
        <v>170</v>
      </c>
      <c r="AB626" s="342">
        <v>22.5</v>
      </c>
      <c r="AC626" s="342" t="s">
        <v>218</v>
      </c>
      <c r="AD626" s="10"/>
      <c r="AE626" s="346">
        <f>IFERROR(VLOOKUP(E626,ppoz!$A$2:$B$42,2,0),0)</f>
        <v>0</v>
      </c>
      <c r="AJ626" s="72"/>
      <c r="AK626" s="72"/>
      <c r="AL626" s="72"/>
      <c r="AM626" s="72"/>
      <c r="AN626" s="72"/>
      <c r="AO626" s="72"/>
      <c r="AP626" s="73"/>
      <c r="AQ626" s="73"/>
      <c r="AR626" s="73"/>
      <c r="AS626" s="73"/>
      <c r="AT626" s="73"/>
      <c r="AU626" s="73"/>
      <c r="AV626" s="72"/>
      <c r="AW626" s="73"/>
      <c r="AX626" s="73"/>
      <c r="AY626" s="72"/>
      <c r="AZ626" s="72"/>
      <c r="BA626" s="72"/>
      <c r="BB626" s="74"/>
      <c r="BC626" s="74"/>
      <c r="BD626" s="74"/>
      <c r="BE626" s="74"/>
      <c r="BF626" s="74"/>
      <c r="BG626" s="74"/>
      <c r="BH626" s="74"/>
      <c r="BI626" s="74"/>
    </row>
    <row r="627" spans="1:61" x14ac:dyDescent="0.35">
      <c r="A627" s="342" t="s">
        <v>2990</v>
      </c>
      <c r="B627" s="343">
        <v>29.6</v>
      </c>
      <c r="C627" s="343">
        <v>74</v>
      </c>
      <c r="D627" s="343" t="s">
        <v>2361</v>
      </c>
      <c r="E627" s="343" t="s">
        <v>22</v>
      </c>
      <c r="F627" s="343" t="s">
        <v>186</v>
      </c>
      <c r="G627" s="343">
        <v>27.6</v>
      </c>
      <c r="H627" s="344">
        <v>89400</v>
      </c>
      <c r="I627" s="344">
        <v>93800</v>
      </c>
      <c r="J627" s="344">
        <v>97900</v>
      </c>
      <c r="K627" s="344">
        <v>97900</v>
      </c>
      <c r="L627" s="344">
        <v>3020.27027027027</v>
      </c>
      <c r="M627" s="344">
        <v>3168.9189189189187</v>
      </c>
      <c r="N627" s="344">
        <v>3307.4324324324321</v>
      </c>
      <c r="O627" s="344">
        <v>3307.4324324324321</v>
      </c>
      <c r="P627" s="343" t="s">
        <v>40</v>
      </c>
      <c r="Q627" s="344">
        <v>12</v>
      </c>
      <c r="R627" s="344" t="s">
        <v>685</v>
      </c>
      <c r="S627" s="345">
        <v>0.19700000000000001</v>
      </c>
      <c r="T627" s="343" t="s">
        <v>2362</v>
      </c>
      <c r="U627" s="343">
        <v>12</v>
      </c>
      <c r="V627" s="342">
        <v>2.024</v>
      </c>
      <c r="W627" s="342">
        <v>1.002</v>
      </c>
      <c r="X627" s="342">
        <v>3.5000000000000003E-2</v>
      </c>
      <c r="Y627" s="342">
        <f t="shared" si="10"/>
        <v>2.0280480000000001</v>
      </c>
      <c r="Z627" s="342" t="s">
        <v>198</v>
      </c>
      <c r="AA627" s="342" t="s">
        <v>170</v>
      </c>
      <c r="AB627" s="342">
        <v>22.5</v>
      </c>
      <c r="AC627" s="342" t="s">
        <v>218</v>
      </c>
      <c r="AD627" s="10"/>
      <c r="AE627" s="346">
        <f>IFERROR(VLOOKUP(E627,ppoz!$A$2:$B$42,2,0),0)</f>
        <v>0</v>
      </c>
      <c r="AJ627" s="72"/>
      <c r="AK627" s="72"/>
      <c r="AL627" s="72"/>
      <c r="AM627" s="72"/>
      <c r="AN627" s="72"/>
      <c r="AO627" s="72"/>
      <c r="AP627" s="73"/>
      <c r="AQ627" s="73"/>
      <c r="AR627" s="73"/>
      <c r="AS627" s="73"/>
      <c r="AT627" s="73"/>
      <c r="AU627" s="73"/>
      <c r="AV627" s="72"/>
      <c r="AW627" s="73"/>
      <c r="AX627" s="73"/>
      <c r="AY627" s="72"/>
      <c r="AZ627" s="72"/>
      <c r="BA627" s="72"/>
      <c r="BB627" s="74"/>
      <c r="BC627" s="74"/>
      <c r="BD627" s="74"/>
      <c r="BE627" s="74"/>
      <c r="BF627" s="74"/>
      <c r="BG627" s="74"/>
      <c r="BH627" s="74"/>
      <c r="BI627" s="74"/>
    </row>
    <row r="628" spans="1:61" x14ac:dyDescent="0.35">
      <c r="A628" s="342" t="s">
        <v>2991</v>
      </c>
      <c r="B628" s="343">
        <v>30</v>
      </c>
      <c r="C628" s="343">
        <v>75</v>
      </c>
      <c r="D628" s="343" t="s">
        <v>2361</v>
      </c>
      <c r="E628" s="343" t="s">
        <v>22</v>
      </c>
      <c r="F628" s="343" t="s">
        <v>186</v>
      </c>
      <c r="G628" s="343">
        <v>27.6</v>
      </c>
      <c r="H628" s="344">
        <v>90500</v>
      </c>
      <c r="I628" s="344">
        <v>95400</v>
      </c>
      <c r="J628" s="344">
        <v>98600</v>
      </c>
      <c r="K628" s="344">
        <v>100000</v>
      </c>
      <c r="L628" s="344">
        <v>3016.6666666666665</v>
      </c>
      <c r="M628" s="344">
        <v>3180</v>
      </c>
      <c r="N628" s="344">
        <v>3286.6666666666665</v>
      </c>
      <c r="O628" s="344">
        <v>3333.3333333333335</v>
      </c>
      <c r="P628" s="343" t="s">
        <v>40</v>
      </c>
      <c r="Q628" s="344">
        <v>12</v>
      </c>
      <c r="R628" s="344" t="s">
        <v>685</v>
      </c>
      <c r="S628" s="345">
        <v>0.19700000000000001</v>
      </c>
      <c r="T628" s="343" t="s">
        <v>2362</v>
      </c>
      <c r="U628" s="343">
        <v>12</v>
      </c>
      <c r="V628" s="342">
        <v>2.024</v>
      </c>
      <c r="W628" s="342">
        <v>1.002</v>
      </c>
      <c r="X628" s="342">
        <v>3.5000000000000003E-2</v>
      </c>
      <c r="Y628" s="342">
        <f t="shared" si="10"/>
        <v>2.0280480000000001</v>
      </c>
      <c r="Z628" s="342" t="s">
        <v>198</v>
      </c>
      <c r="AA628" s="342" t="s">
        <v>170</v>
      </c>
      <c r="AB628" s="342">
        <v>22.5</v>
      </c>
      <c r="AC628" s="342" t="s">
        <v>218</v>
      </c>
      <c r="AD628" s="10"/>
      <c r="AE628" s="346">
        <f>IFERROR(VLOOKUP(E628,ppoz!$A$2:$B$42,2,0),0)</f>
        <v>0</v>
      </c>
      <c r="AJ628" s="72"/>
      <c r="AK628" s="72"/>
      <c r="AL628" s="72"/>
      <c r="AM628" s="72"/>
      <c r="AN628" s="72"/>
      <c r="AO628" s="72"/>
      <c r="AP628" s="73"/>
      <c r="AQ628" s="73"/>
      <c r="AR628" s="73"/>
      <c r="AS628" s="73"/>
      <c r="AT628" s="73"/>
      <c r="AU628" s="73"/>
      <c r="AV628" s="72"/>
      <c r="AW628" s="73"/>
      <c r="AX628" s="73"/>
      <c r="AY628" s="72"/>
      <c r="AZ628" s="72"/>
      <c r="BA628" s="72"/>
      <c r="BB628" s="74"/>
      <c r="BC628" s="74"/>
      <c r="BD628" s="74"/>
      <c r="BE628" s="74"/>
      <c r="BF628" s="74"/>
      <c r="BG628" s="74"/>
      <c r="BH628" s="74"/>
      <c r="BI628" s="74"/>
    </row>
    <row r="629" spans="1:61" x14ac:dyDescent="0.35">
      <c r="A629" s="342" t="s">
        <v>2992</v>
      </c>
      <c r="B629" s="343">
        <v>30.400000000000002</v>
      </c>
      <c r="C629" s="343">
        <v>76</v>
      </c>
      <c r="D629" s="343" t="s">
        <v>2361</v>
      </c>
      <c r="E629" s="343" t="s">
        <v>22</v>
      </c>
      <c r="F629" s="343" t="s">
        <v>186</v>
      </c>
      <c r="G629" s="343">
        <v>27.6</v>
      </c>
      <c r="H629" s="344">
        <v>93300</v>
      </c>
      <c r="I629" s="344">
        <v>98300</v>
      </c>
      <c r="J629" s="344">
        <v>102500</v>
      </c>
      <c r="K629" s="344">
        <v>102900</v>
      </c>
      <c r="L629" s="344">
        <v>3069.0789473684208</v>
      </c>
      <c r="M629" s="344">
        <v>3233.5526315789471</v>
      </c>
      <c r="N629" s="344">
        <v>3371.7105263157891</v>
      </c>
      <c r="O629" s="344">
        <v>3384.8684210526312</v>
      </c>
      <c r="P629" s="343" t="s">
        <v>40</v>
      </c>
      <c r="Q629" s="344">
        <v>12</v>
      </c>
      <c r="R629" s="344" t="s">
        <v>685</v>
      </c>
      <c r="S629" s="345">
        <v>0.19700000000000001</v>
      </c>
      <c r="T629" s="343" t="s">
        <v>2362</v>
      </c>
      <c r="U629" s="343">
        <v>12</v>
      </c>
      <c r="V629" s="342">
        <v>2.024</v>
      </c>
      <c r="W629" s="342">
        <v>1.002</v>
      </c>
      <c r="X629" s="342">
        <v>3.5000000000000003E-2</v>
      </c>
      <c r="Y629" s="342">
        <f t="shared" si="10"/>
        <v>2.0280480000000001</v>
      </c>
      <c r="Z629" s="342" t="s">
        <v>198</v>
      </c>
      <c r="AA629" s="342" t="s">
        <v>170</v>
      </c>
      <c r="AB629" s="342">
        <v>22.5</v>
      </c>
      <c r="AC629" s="342" t="s">
        <v>218</v>
      </c>
      <c r="AD629" s="10"/>
      <c r="AE629" s="346">
        <f>IFERROR(VLOOKUP(E629,ppoz!$A$2:$B$42,2,0),0)</f>
        <v>0</v>
      </c>
      <c r="AJ629" s="72"/>
      <c r="AK629" s="72"/>
      <c r="AL629" s="72"/>
      <c r="AM629" s="72"/>
      <c r="AN629" s="72"/>
      <c r="AO629" s="72"/>
      <c r="AP629" s="73"/>
      <c r="AQ629" s="73"/>
      <c r="AR629" s="73"/>
      <c r="AS629" s="73"/>
      <c r="AT629" s="73"/>
      <c r="AU629" s="73"/>
      <c r="AV629" s="72"/>
      <c r="AW629" s="73"/>
      <c r="AX629" s="73"/>
      <c r="AY629" s="72"/>
      <c r="AZ629" s="72"/>
      <c r="BA629" s="72"/>
      <c r="BB629" s="74"/>
      <c r="BC629" s="74"/>
      <c r="BD629" s="74"/>
      <c r="BE629" s="74"/>
      <c r="BF629" s="74"/>
      <c r="BG629" s="74"/>
      <c r="BH629" s="74"/>
      <c r="BI629" s="74"/>
    </row>
    <row r="630" spans="1:61" x14ac:dyDescent="0.35">
      <c r="A630" s="342" t="s">
        <v>2993</v>
      </c>
      <c r="B630" s="343">
        <v>30.8</v>
      </c>
      <c r="C630" s="343">
        <v>77</v>
      </c>
      <c r="D630" s="343" t="s">
        <v>2361</v>
      </c>
      <c r="E630" s="343" t="s">
        <v>22</v>
      </c>
      <c r="F630" s="343" t="s">
        <v>186</v>
      </c>
      <c r="G630" s="343">
        <v>27.6</v>
      </c>
      <c r="H630" s="344">
        <v>94000</v>
      </c>
      <c r="I630" s="344">
        <v>99000</v>
      </c>
      <c r="J630" s="344">
        <v>103200</v>
      </c>
      <c r="K630" s="344">
        <v>103600</v>
      </c>
      <c r="L630" s="344">
        <v>3051.9480519480517</v>
      </c>
      <c r="M630" s="344">
        <v>3214.2857142857142</v>
      </c>
      <c r="N630" s="344">
        <v>3350.6493506493507</v>
      </c>
      <c r="O630" s="344">
        <v>3363.6363636363635</v>
      </c>
      <c r="P630" s="343" t="s">
        <v>40</v>
      </c>
      <c r="Q630" s="344">
        <v>12</v>
      </c>
      <c r="R630" s="344" t="s">
        <v>685</v>
      </c>
      <c r="S630" s="345">
        <v>0.19700000000000001</v>
      </c>
      <c r="T630" s="343" t="s">
        <v>2362</v>
      </c>
      <c r="U630" s="343">
        <v>12</v>
      </c>
      <c r="V630" s="342">
        <v>2.024</v>
      </c>
      <c r="W630" s="342">
        <v>1.002</v>
      </c>
      <c r="X630" s="342">
        <v>3.5000000000000003E-2</v>
      </c>
      <c r="Y630" s="342">
        <f t="shared" si="10"/>
        <v>2.0280480000000001</v>
      </c>
      <c r="Z630" s="342" t="s">
        <v>198</v>
      </c>
      <c r="AA630" s="342" t="s">
        <v>170</v>
      </c>
      <c r="AB630" s="342">
        <v>22.5</v>
      </c>
      <c r="AC630" s="342" t="s">
        <v>218</v>
      </c>
      <c r="AD630" s="10"/>
      <c r="AE630" s="346">
        <f>IFERROR(VLOOKUP(E630,ppoz!$A$2:$B$42,2,0),0)</f>
        <v>0</v>
      </c>
      <c r="AJ630" s="72"/>
      <c r="AK630" s="72"/>
      <c r="AL630" s="72"/>
      <c r="AM630" s="72"/>
      <c r="AN630" s="72"/>
      <c r="AO630" s="72"/>
      <c r="AP630" s="73"/>
      <c r="AQ630" s="73"/>
      <c r="AR630" s="73"/>
      <c r="AS630" s="73"/>
      <c r="AT630" s="73"/>
      <c r="AU630" s="73"/>
      <c r="AV630" s="72"/>
      <c r="AW630" s="73"/>
      <c r="AX630" s="73"/>
      <c r="AY630" s="72"/>
      <c r="AZ630" s="72"/>
      <c r="BA630" s="72"/>
      <c r="BB630" s="74"/>
      <c r="BC630" s="74"/>
      <c r="BD630" s="74"/>
      <c r="BE630" s="74"/>
      <c r="BF630" s="74"/>
      <c r="BG630" s="74"/>
      <c r="BH630" s="74"/>
      <c r="BI630" s="74"/>
    </row>
    <row r="631" spans="1:61" x14ac:dyDescent="0.35">
      <c r="A631" s="342" t="s">
        <v>2994</v>
      </c>
      <c r="B631" s="343">
        <v>31.200000000000003</v>
      </c>
      <c r="C631" s="343">
        <v>78</v>
      </c>
      <c r="D631" s="343" t="s">
        <v>2361</v>
      </c>
      <c r="E631" s="343" t="s">
        <v>22</v>
      </c>
      <c r="F631" s="343" t="s">
        <v>186</v>
      </c>
      <c r="G631" s="343">
        <v>27.6</v>
      </c>
      <c r="H631" s="344">
        <v>95200</v>
      </c>
      <c r="I631" s="344">
        <v>100200</v>
      </c>
      <c r="J631" s="344">
        <v>104400</v>
      </c>
      <c r="K631" s="344">
        <v>104800</v>
      </c>
      <c r="L631" s="344">
        <v>3051.2820512820508</v>
      </c>
      <c r="M631" s="344">
        <v>3211.5384615384614</v>
      </c>
      <c r="N631" s="344">
        <v>3346.1538461538457</v>
      </c>
      <c r="O631" s="344">
        <v>3358.9743589743589</v>
      </c>
      <c r="P631" s="343" t="s">
        <v>40</v>
      </c>
      <c r="Q631" s="344">
        <v>12</v>
      </c>
      <c r="R631" s="344" t="s">
        <v>685</v>
      </c>
      <c r="S631" s="345">
        <v>0.19700000000000001</v>
      </c>
      <c r="T631" s="343" t="s">
        <v>2362</v>
      </c>
      <c r="U631" s="343">
        <v>12</v>
      </c>
      <c r="V631" s="342">
        <v>2.024</v>
      </c>
      <c r="W631" s="342">
        <v>1.002</v>
      </c>
      <c r="X631" s="342">
        <v>3.5000000000000003E-2</v>
      </c>
      <c r="Y631" s="342">
        <f t="shared" si="10"/>
        <v>2.0280480000000001</v>
      </c>
      <c r="Z631" s="342" t="s">
        <v>198</v>
      </c>
      <c r="AA631" s="342" t="s">
        <v>170</v>
      </c>
      <c r="AB631" s="342">
        <v>22.5</v>
      </c>
      <c r="AC631" s="342" t="s">
        <v>218</v>
      </c>
      <c r="AD631" s="10"/>
      <c r="AE631" s="346">
        <f>IFERROR(VLOOKUP(E631,ppoz!$A$2:$B$42,2,0),0)</f>
        <v>0</v>
      </c>
      <c r="AJ631" s="72"/>
      <c r="AK631" s="72"/>
      <c r="AL631" s="72"/>
      <c r="AM631" s="72"/>
      <c r="AN631" s="72"/>
      <c r="AO631" s="72"/>
      <c r="AP631" s="73"/>
      <c r="AQ631" s="73"/>
      <c r="AR631" s="73"/>
      <c r="AS631" s="73"/>
      <c r="AT631" s="73"/>
      <c r="AU631" s="73"/>
      <c r="AV631" s="72"/>
      <c r="AW631" s="73"/>
      <c r="AX631" s="73"/>
      <c r="AY631" s="72"/>
      <c r="AZ631" s="72"/>
      <c r="BA631" s="72"/>
      <c r="BB631" s="74"/>
      <c r="BC631" s="74"/>
      <c r="BD631" s="74"/>
      <c r="BE631" s="74"/>
      <c r="BF631" s="74"/>
      <c r="BG631" s="74"/>
      <c r="BH631" s="74"/>
      <c r="BI631" s="74"/>
    </row>
    <row r="632" spans="1:61" x14ac:dyDescent="0.35">
      <c r="A632" s="342" t="s">
        <v>2995</v>
      </c>
      <c r="B632" s="343">
        <v>31.6</v>
      </c>
      <c r="C632" s="343">
        <v>79</v>
      </c>
      <c r="D632" s="343" t="s">
        <v>2361</v>
      </c>
      <c r="E632" s="343" t="s">
        <v>22</v>
      </c>
      <c r="F632" s="343" t="s">
        <v>186</v>
      </c>
      <c r="G632" s="343">
        <v>27.6</v>
      </c>
      <c r="H632" s="344">
        <v>96400</v>
      </c>
      <c r="I632" s="344">
        <v>100900</v>
      </c>
      <c r="J632" s="344">
        <v>105100</v>
      </c>
      <c r="K632" s="344">
        <v>105500</v>
      </c>
      <c r="L632" s="344">
        <v>3050.6329113924048</v>
      </c>
      <c r="M632" s="344">
        <v>3193.0379746835442</v>
      </c>
      <c r="N632" s="344">
        <v>3325.9493670886072</v>
      </c>
      <c r="O632" s="344">
        <v>3338.6075949367087</v>
      </c>
      <c r="P632" s="343" t="s">
        <v>40</v>
      </c>
      <c r="Q632" s="344">
        <v>12</v>
      </c>
      <c r="R632" s="344" t="s">
        <v>685</v>
      </c>
      <c r="S632" s="345">
        <v>0.19700000000000001</v>
      </c>
      <c r="T632" s="343" t="s">
        <v>2362</v>
      </c>
      <c r="U632" s="343">
        <v>12</v>
      </c>
      <c r="V632" s="342">
        <v>2.024</v>
      </c>
      <c r="W632" s="342">
        <v>1.002</v>
      </c>
      <c r="X632" s="342">
        <v>3.5000000000000003E-2</v>
      </c>
      <c r="Y632" s="342">
        <f t="shared" si="10"/>
        <v>2.0280480000000001</v>
      </c>
      <c r="Z632" s="342" t="s">
        <v>198</v>
      </c>
      <c r="AA632" s="342" t="s">
        <v>170</v>
      </c>
      <c r="AB632" s="342">
        <v>22.5</v>
      </c>
      <c r="AC632" s="342" t="s">
        <v>218</v>
      </c>
      <c r="AD632" s="10"/>
      <c r="AE632" s="346">
        <f>IFERROR(VLOOKUP(E632,ppoz!$A$2:$B$42,2,0),0)</f>
        <v>0</v>
      </c>
      <c r="AJ632" s="72"/>
      <c r="AK632" s="72"/>
      <c r="AL632" s="72"/>
      <c r="AM632" s="72"/>
      <c r="AN632" s="72"/>
      <c r="AO632" s="72"/>
      <c r="AP632" s="73"/>
      <c r="AQ632" s="73"/>
      <c r="AR632" s="73"/>
      <c r="AS632" s="73"/>
      <c r="AT632" s="73"/>
      <c r="AU632" s="73"/>
      <c r="AV632" s="72"/>
      <c r="AW632" s="73"/>
      <c r="AX632" s="73"/>
      <c r="AY632" s="72"/>
      <c r="AZ632" s="72"/>
      <c r="BA632" s="72"/>
      <c r="BB632" s="74"/>
      <c r="BC632" s="74"/>
      <c r="BD632" s="74"/>
      <c r="BE632" s="74"/>
      <c r="BF632" s="74"/>
      <c r="BG632" s="74"/>
      <c r="BH632" s="74"/>
      <c r="BI632" s="74"/>
    </row>
    <row r="633" spans="1:61" x14ac:dyDescent="0.35">
      <c r="A633" s="342" t="s">
        <v>2996</v>
      </c>
      <c r="B633" s="343">
        <v>32</v>
      </c>
      <c r="C633" s="343">
        <v>80</v>
      </c>
      <c r="D633" s="343" t="s">
        <v>2361</v>
      </c>
      <c r="E633" s="343" t="s">
        <v>193</v>
      </c>
      <c r="F633" s="343" t="s">
        <v>186</v>
      </c>
      <c r="G633" s="343">
        <v>32</v>
      </c>
      <c r="H633" s="344">
        <v>101200</v>
      </c>
      <c r="I633" s="344">
        <v>105700</v>
      </c>
      <c r="J633" s="344">
        <v>109900</v>
      </c>
      <c r="K633" s="344">
        <v>110300</v>
      </c>
      <c r="L633" s="344">
        <v>3162.5</v>
      </c>
      <c r="M633" s="344">
        <v>3303.125</v>
      </c>
      <c r="N633" s="344">
        <v>3434.375</v>
      </c>
      <c r="O633" s="344">
        <v>3446.875</v>
      </c>
      <c r="P633" s="343" t="s">
        <v>40</v>
      </c>
      <c r="Q633" s="344">
        <v>12</v>
      </c>
      <c r="R633" s="344" t="s">
        <v>685</v>
      </c>
      <c r="S633" s="345">
        <v>0.19700000000000001</v>
      </c>
      <c r="T633" s="343" t="s">
        <v>2362</v>
      </c>
      <c r="U633" s="343">
        <v>12</v>
      </c>
      <c r="V633" s="342">
        <v>2.024</v>
      </c>
      <c r="W633" s="342">
        <v>1.002</v>
      </c>
      <c r="X633" s="342">
        <v>3.5000000000000003E-2</v>
      </c>
      <c r="Y633" s="342">
        <f t="shared" si="10"/>
        <v>2.0280480000000001</v>
      </c>
      <c r="Z633" s="342" t="s">
        <v>198</v>
      </c>
      <c r="AA633" s="342" t="s">
        <v>170</v>
      </c>
      <c r="AB633" s="342">
        <v>22.5</v>
      </c>
      <c r="AC633" s="342" t="s">
        <v>218</v>
      </c>
      <c r="AD633" s="10"/>
      <c r="AE633" s="346">
        <f>IFERROR(VLOOKUP(E633,ppoz!$A$2:$B$42,2,0),0)</f>
        <v>0</v>
      </c>
      <c r="AJ633" s="72"/>
      <c r="AK633" s="72"/>
      <c r="AL633" s="72"/>
      <c r="AM633" s="72"/>
      <c r="AN633" s="72"/>
      <c r="AO633" s="72"/>
      <c r="AP633" s="73"/>
      <c r="AQ633" s="73"/>
      <c r="AR633" s="73"/>
      <c r="AS633" s="73"/>
      <c r="AT633" s="73"/>
      <c r="AU633" s="73"/>
      <c r="AV633" s="72"/>
      <c r="AW633" s="73"/>
      <c r="AX633" s="73"/>
      <c r="AY633" s="72"/>
      <c r="AZ633" s="72"/>
      <c r="BA633" s="72"/>
      <c r="BB633" s="74"/>
      <c r="BC633" s="74"/>
      <c r="BD633" s="74"/>
      <c r="BE633" s="74"/>
      <c r="BF633" s="74"/>
      <c r="BG633" s="74"/>
      <c r="BH633" s="74"/>
      <c r="BI633" s="74"/>
    </row>
    <row r="634" spans="1:61" x14ac:dyDescent="0.35">
      <c r="A634" s="342" t="s">
        <v>2997</v>
      </c>
      <c r="B634" s="343">
        <v>32.4</v>
      </c>
      <c r="C634" s="343">
        <v>81</v>
      </c>
      <c r="D634" s="343" t="s">
        <v>2361</v>
      </c>
      <c r="E634" s="343" t="s">
        <v>193</v>
      </c>
      <c r="F634" s="343" t="s">
        <v>186</v>
      </c>
      <c r="G634" s="343">
        <v>32</v>
      </c>
      <c r="H634" s="344">
        <v>102500</v>
      </c>
      <c r="I634" s="344">
        <v>106800</v>
      </c>
      <c r="J634" s="344">
        <v>111900</v>
      </c>
      <c r="K634" s="344">
        <v>111400</v>
      </c>
      <c r="L634" s="344">
        <v>3163.5802469135806</v>
      </c>
      <c r="M634" s="344">
        <v>3296.2962962962965</v>
      </c>
      <c r="N634" s="344">
        <v>3453.7037037037039</v>
      </c>
      <c r="O634" s="344">
        <v>3438.2716049382716</v>
      </c>
      <c r="P634" s="343" t="s">
        <v>40</v>
      </c>
      <c r="Q634" s="344">
        <v>12</v>
      </c>
      <c r="R634" s="344" t="s">
        <v>685</v>
      </c>
      <c r="S634" s="345">
        <v>0.19700000000000001</v>
      </c>
      <c r="T634" s="343" t="s">
        <v>2362</v>
      </c>
      <c r="U634" s="343">
        <v>12</v>
      </c>
      <c r="V634" s="342">
        <v>2.024</v>
      </c>
      <c r="W634" s="342">
        <v>1.002</v>
      </c>
      <c r="X634" s="342">
        <v>3.5000000000000003E-2</v>
      </c>
      <c r="Y634" s="342">
        <f t="shared" si="10"/>
        <v>2.0280480000000001</v>
      </c>
      <c r="Z634" s="342" t="s">
        <v>198</v>
      </c>
      <c r="AA634" s="342" t="s">
        <v>170</v>
      </c>
      <c r="AB634" s="342">
        <v>22.5</v>
      </c>
      <c r="AC634" s="342" t="s">
        <v>218</v>
      </c>
      <c r="AD634" s="10"/>
      <c r="AE634" s="346">
        <f>IFERROR(VLOOKUP(E634,ppoz!$A$2:$B$42,2,0),0)</f>
        <v>0</v>
      </c>
      <c r="AJ634" s="72"/>
      <c r="AK634" s="72"/>
      <c r="AL634" s="72"/>
      <c r="AM634" s="72"/>
      <c r="AN634" s="72"/>
      <c r="AO634" s="72"/>
      <c r="AP634" s="73"/>
      <c r="AQ634" s="73"/>
      <c r="AR634" s="73"/>
      <c r="AS634" s="73"/>
      <c r="AT634" s="73"/>
      <c r="AU634" s="73"/>
      <c r="AV634" s="72"/>
      <c r="AW634" s="73"/>
      <c r="AX634" s="73"/>
      <c r="AY634" s="72"/>
      <c r="AZ634" s="72"/>
      <c r="BA634" s="72"/>
      <c r="BB634" s="74"/>
      <c r="BC634" s="74"/>
      <c r="BD634" s="74"/>
      <c r="BE634" s="74"/>
      <c r="BF634" s="74"/>
      <c r="BG634" s="74"/>
      <c r="BH634" s="74"/>
      <c r="BI634" s="74"/>
    </row>
    <row r="635" spans="1:61" x14ac:dyDescent="0.35">
      <c r="A635" s="342" t="s">
        <v>2998</v>
      </c>
      <c r="B635" s="343">
        <v>32.800000000000004</v>
      </c>
      <c r="C635" s="343">
        <v>82</v>
      </c>
      <c r="D635" s="343" t="s">
        <v>2361</v>
      </c>
      <c r="E635" s="343" t="s">
        <v>193</v>
      </c>
      <c r="F635" s="343" t="s">
        <v>186</v>
      </c>
      <c r="G635" s="343">
        <v>32</v>
      </c>
      <c r="H635" s="344">
        <v>103200</v>
      </c>
      <c r="I635" s="344">
        <v>107600</v>
      </c>
      <c r="J635" s="344">
        <v>112700</v>
      </c>
      <c r="K635" s="344">
        <v>112200</v>
      </c>
      <c r="L635" s="344">
        <v>3146.3414634146338</v>
      </c>
      <c r="M635" s="344">
        <v>3280.4878048780483</v>
      </c>
      <c r="N635" s="344">
        <v>3435.9756097560971</v>
      </c>
      <c r="O635" s="344">
        <v>3420.7317073170725</v>
      </c>
      <c r="P635" s="343" t="s">
        <v>40</v>
      </c>
      <c r="Q635" s="344">
        <v>12</v>
      </c>
      <c r="R635" s="344" t="s">
        <v>685</v>
      </c>
      <c r="S635" s="345">
        <v>0.19700000000000001</v>
      </c>
      <c r="T635" s="343" t="s">
        <v>2362</v>
      </c>
      <c r="U635" s="343">
        <v>12</v>
      </c>
      <c r="V635" s="342">
        <v>2.024</v>
      </c>
      <c r="W635" s="342">
        <v>1.002</v>
      </c>
      <c r="X635" s="342">
        <v>3.5000000000000003E-2</v>
      </c>
      <c r="Y635" s="342">
        <f t="shared" si="10"/>
        <v>2.0280480000000001</v>
      </c>
      <c r="Z635" s="342" t="s">
        <v>198</v>
      </c>
      <c r="AA635" s="342" t="s">
        <v>170</v>
      </c>
      <c r="AB635" s="342">
        <v>22.5</v>
      </c>
      <c r="AC635" s="342" t="s">
        <v>218</v>
      </c>
      <c r="AD635" s="10"/>
      <c r="AE635" s="346">
        <f>IFERROR(VLOOKUP(E635,ppoz!$A$2:$B$42,2,0),0)</f>
        <v>0</v>
      </c>
      <c r="AJ635" s="72"/>
      <c r="AK635" s="72"/>
      <c r="AL635" s="72"/>
      <c r="AM635" s="72"/>
      <c r="AN635" s="72"/>
      <c r="AO635" s="72"/>
      <c r="AP635" s="73"/>
      <c r="AQ635" s="73"/>
      <c r="AR635" s="73"/>
      <c r="AS635" s="73"/>
      <c r="AT635" s="73"/>
      <c r="AU635" s="73"/>
      <c r="AV635" s="72"/>
      <c r="AW635" s="73"/>
      <c r="AX635" s="73"/>
      <c r="AY635" s="72"/>
      <c r="AZ635" s="72"/>
      <c r="BA635" s="72"/>
      <c r="BB635" s="74"/>
      <c r="BC635" s="74"/>
      <c r="BD635" s="74"/>
      <c r="BE635" s="74"/>
      <c r="BF635" s="74"/>
      <c r="BG635" s="74"/>
      <c r="BH635" s="74"/>
      <c r="BI635" s="74"/>
    </row>
    <row r="636" spans="1:61" x14ac:dyDescent="0.35">
      <c r="A636" s="342" t="s">
        <v>2999</v>
      </c>
      <c r="B636" s="343">
        <v>33.200000000000003</v>
      </c>
      <c r="C636" s="343">
        <v>83</v>
      </c>
      <c r="D636" s="343" t="s">
        <v>2361</v>
      </c>
      <c r="E636" s="343" t="s">
        <v>193</v>
      </c>
      <c r="F636" s="343" t="s">
        <v>186</v>
      </c>
      <c r="G636" s="343">
        <v>32</v>
      </c>
      <c r="H636" s="344">
        <v>104400</v>
      </c>
      <c r="I636" s="344">
        <v>109200</v>
      </c>
      <c r="J636" s="344">
        <v>113800</v>
      </c>
      <c r="K636" s="344">
        <v>113800</v>
      </c>
      <c r="L636" s="344">
        <v>3144.5783132530119</v>
      </c>
      <c r="M636" s="344">
        <v>3289.1566265060237</v>
      </c>
      <c r="N636" s="344">
        <v>3427.7108433734938</v>
      </c>
      <c r="O636" s="344">
        <v>3427.7108433734938</v>
      </c>
      <c r="P636" s="343" t="s">
        <v>40</v>
      </c>
      <c r="Q636" s="344">
        <v>12</v>
      </c>
      <c r="R636" s="344" t="s">
        <v>685</v>
      </c>
      <c r="S636" s="345">
        <v>0.19700000000000001</v>
      </c>
      <c r="T636" s="343" t="s">
        <v>2362</v>
      </c>
      <c r="U636" s="343">
        <v>12</v>
      </c>
      <c r="V636" s="342">
        <v>2.024</v>
      </c>
      <c r="W636" s="342">
        <v>1.002</v>
      </c>
      <c r="X636" s="342">
        <v>3.5000000000000003E-2</v>
      </c>
      <c r="Y636" s="342">
        <f t="shared" si="10"/>
        <v>2.0280480000000001</v>
      </c>
      <c r="Z636" s="342" t="s">
        <v>198</v>
      </c>
      <c r="AA636" s="342" t="s">
        <v>170</v>
      </c>
      <c r="AB636" s="342">
        <v>22.5</v>
      </c>
      <c r="AC636" s="342" t="s">
        <v>218</v>
      </c>
      <c r="AD636" s="10"/>
      <c r="AE636" s="346">
        <f>IFERROR(VLOOKUP(E636,ppoz!$A$2:$B$42,2,0),0)</f>
        <v>0</v>
      </c>
      <c r="AJ636" s="72"/>
      <c r="AK636" s="72"/>
      <c r="AL636" s="72"/>
      <c r="AM636" s="72"/>
      <c r="AN636" s="72"/>
      <c r="AO636" s="72"/>
      <c r="AP636" s="73"/>
      <c r="AQ636" s="73"/>
      <c r="AR636" s="73"/>
      <c r="AS636" s="73"/>
      <c r="AT636" s="73"/>
      <c r="AU636" s="73"/>
      <c r="AV636" s="72"/>
      <c r="AW636" s="73"/>
      <c r="AX636" s="73"/>
      <c r="AY636" s="72"/>
      <c r="AZ636" s="72"/>
      <c r="BA636" s="72"/>
      <c r="BB636" s="74"/>
      <c r="BC636" s="74"/>
      <c r="BD636" s="74"/>
      <c r="BE636" s="74"/>
      <c r="BF636" s="74"/>
      <c r="BG636" s="74"/>
      <c r="BH636" s="74"/>
      <c r="BI636" s="74"/>
    </row>
    <row r="637" spans="1:61" x14ac:dyDescent="0.35">
      <c r="A637" s="342" t="s">
        <v>3000</v>
      </c>
      <c r="B637" s="343">
        <v>33.6</v>
      </c>
      <c r="C637" s="343">
        <v>84</v>
      </c>
      <c r="D637" s="343" t="s">
        <v>2361</v>
      </c>
      <c r="E637" s="343" t="s">
        <v>193</v>
      </c>
      <c r="F637" s="343" t="s">
        <v>186</v>
      </c>
      <c r="G637" s="343">
        <v>32</v>
      </c>
      <c r="H637" s="344">
        <v>105100</v>
      </c>
      <c r="I637" s="344">
        <v>109900</v>
      </c>
      <c r="J637" s="344">
        <v>114500</v>
      </c>
      <c r="K637" s="344">
        <v>114500</v>
      </c>
      <c r="L637" s="344">
        <v>3127.9761904761904</v>
      </c>
      <c r="M637" s="344">
        <v>3270.833333333333</v>
      </c>
      <c r="N637" s="344">
        <v>3407.738095238095</v>
      </c>
      <c r="O637" s="344">
        <v>3407.738095238095</v>
      </c>
      <c r="P637" s="343" t="s">
        <v>40</v>
      </c>
      <c r="Q637" s="344">
        <v>12</v>
      </c>
      <c r="R637" s="344" t="s">
        <v>685</v>
      </c>
      <c r="S637" s="345">
        <v>0.19700000000000001</v>
      </c>
      <c r="T637" s="343" t="s">
        <v>2362</v>
      </c>
      <c r="U637" s="343">
        <v>12</v>
      </c>
      <c r="V637" s="342">
        <v>2.024</v>
      </c>
      <c r="W637" s="342">
        <v>1.002</v>
      </c>
      <c r="X637" s="342">
        <v>3.5000000000000003E-2</v>
      </c>
      <c r="Y637" s="342">
        <f t="shared" si="10"/>
        <v>2.0280480000000001</v>
      </c>
      <c r="Z637" s="342" t="s">
        <v>198</v>
      </c>
      <c r="AA637" s="342" t="s">
        <v>170</v>
      </c>
      <c r="AB637" s="342">
        <v>22.5</v>
      </c>
      <c r="AC637" s="342" t="s">
        <v>218</v>
      </c>
      <c r="AD637" s="10"/>
      <c r="AE637" s="346">
        <f>IFERROR(VLOOKUP(E637,ppoz!$A$2:$B$42,2,0),0)</f>
        <v>0</v>
      </c>
      <c r="AJ637" s="72"/>
      <c r="AK637" s="72"/>
      <c r="AL637" s="72"/>
      <c r="AM637" s="72"/>
      <c r="AN637" s="72"/>
      <c r="AO637" s="72"/>
      <c r="AP637" s="73"/>
      <c r="AQ637" s="73"/>
      <c r="AR637" s="73"/>
      <c r="AS637" s="73"/>
      <c r="AT637" s="73"/>
      <c r="AU637" s="73"/>
      <c r="AV637" s="72"/>
      <c r="AW637" s="73"/>
      <c r="AX637" s="73"/>
      <c r="AY637" s="72"/>
      <c r="AZ637" s="72"/>
      <c r="BA637" s="72"/>
      <c r="BB637" s="74"/>
      <c r="BC637" s="74"/>
      <c r="BD637" s="74"/>
      <c r="BE637" s="74"/>
      <c r="BF637" s="74"/>
      <c r="BG637" s="74"/>
      <c r="BH637" s="74"/>
      <c r="BI637" s="74"/>
    </row>
    <row r="638" spans="1:61" x14ac:dyDescent="0.35">
      <c r="A638" s="342" t="s">
        <v>3001</v>
      </c>
      <c r="B638" s="343">
        <v>34</v>
      </c>
      <c r="C638" s="343">
        <v>85</v>
      </c>
      <c r="D638" s="343" t="s">
        <v>2361</v>
      </c>
      <c r="E638" s="343" t="s">
        <v>193</v>
      </c>
      <c r="F638" s="343" t="s">
        <v>186</v>
      </c>
      <c r="G638" s="343">
        <v>32</v>
      </c>
      <c r="H638" s="344">
        <v>106100</v>
      </c>
      <c r="I638" s="344">
        <v>110900</v>
      </c>
      <c r="J638" s="344">
        <v>115300</v>
      </c>
      <c r="K638" s="344">
        <v>116000</v>
      </c>
      <c r="L638" s="344">
        <v>3120.5882352941176</v>
      </c>
      <c r="M638" s="344">
        <v>3261.7647058823532</v>
      </c>
      <c r="N638" s="344">
        <v>3391.1764705882351</v>
      </c>
      <c r="O638" s="344">
        <v>3411.7647058823532</v>
      </c>
      <c r="P638" s="343" t="s">
        <v>40</v>
      </c>
      <c r="Q638" s="344">
        <v>12</v>
      </c>
      <c r="R638" s="344" t="s">
        <v>685</v>
      </c>
      <c r="S638" s="345">
        <v>0.19700000000000001</v>
      </c>
      <c r="T638" s="343" t="s">
        <v>2362</v>
      </c>
      <c r="U638" s="343">
        <v>12</v>
      </c>
      <c r="V638" s="342">
        <v>2.024</v>
      </c>
      <c r="W638" s="342">
        <v>1.002</v>
      </c>
      <c r="X638" s="342">
        <v>3.5000000000000003E-2</v>
      </c>
      <c r="Y638" s="342">
        <f t="shared" si="10"/>
        <v>2.0280480000000001</v>
      </c>
      <c r="Z638" s="342" t="s">
        <v>198</v>
      </c>
      <c r="AA638" s="342" t="s">
        <v>170</v>
      </c>
      <c r="AB638" s="342">
        <v>22.5</v>
      </c>
      <c r="AC638" s="342" t="s">
        <v>218</v>
      </c>
      <c r="AD638" s="10"/>
      <c r="AE638" s="346">
        <f>IFERROR(VLOOKUP(E638,ppoz!$A$2:$B$42,2,0),0)</f>
        <v>0</v>
      </c>
      <c r="AJ638" s="72"/>
      <c r="AK638" s="72"/>
      <c r="AL638" s="72"/>
      <c r="AM638" s="72"/>
      <c r="AN638" s="72"/>
      <c r="AO638" s="72"/>
      <c r="AP638" s="73"/>
      <c r="AQ638" s="73"/>
      <c r="AR638" s="73"/>
      <c r="AS638" s="73"/>
      <c r="AT638" s="73"/>
      <c r="AU638" s="73"/>
      <c r="AV638" s="72"/>
      <c r="AW638" s="73"/>
      <c r="AX638" s="73"/>
      <c r="AY638" s="72"/>
      <c r="AZ638" s="72"/>
      <c r="BA638" s="72"/>
      <c r="BB638" s="74"/>
      <c r="BC638" s="74"/>
      <c r="BD638" s="74"/>
      <c r="BE638" s="74"/>
      <c r="BF638" s="74"/>
      <c r="BG638" s="74"/>
      <c r="BH638" s="74"/>
      <c r="BI638" s="74"/>
    </row>
    <row r="639" spans="1:61" x14ac:dyDescent="0.35">
      <c r="A639" s="342" t="s">
        <v>3002</v>
      </c>
      <c r="B639" s="343">
        <v>34.4</v>
      </c>
      <c r="C639" s="343">
        <v>86</v>
      </c>
      <c r="D639" s="343" t="s">
        <v>2361</v>
      </c>
      <c r="E639" s="343" t="s">
        <v>193</v>
      </c>
      <c r="F639" s="343" t="s">
        <v>186</v>
      </c>
      <c r="G639" s="343">
        <v>32</v>
      </c>
      <c r="H639" s="344">
        <v>107500</v>
      </c>
      <c r="I639" s="344">
        <v>112000</v>
      </c>
      <c r="J639" s="344">
        <v>116400</v>
      </c>
      <c r="K639" s="344">
        <v>117200</v>
      </c>
      <c r="L639" s="344">
        <v>3125</v>
      </c>
      <c r="M639" s="344">
        <v>3255.8139534883721</v>
      </c>
      <c r="N639" s="344">
        <v>3383.7209302325582</v>
      </c>
      <c r="O639" s="344">
        <v>3406.9767441860467</v>
      </c>
      <c r="P639" s="343" t="s">
        <v>40</v>
      </c>
      <c r="Q639" s="344">
        <v>12</v>
      </c>
      <c r="R639" s="344" t="s">
        <v>685</v>
      </c>
      <c r="S639" s="345">
        <v>0.19700000000000001</v>
      </c>
      <c r="T639" s="343" t="s">
        <v>2362</v>
      </c>
      <c r="U639" s="343">
        <v>12</v>
      </c>
      <c r="V639" s="342">
        <v>2.024</v>
      </c>
      <c r="W639" s="342">
        <v>1.002</v>
      </c>
      <c r="X639" s="342">
        <v>3.5000000000000003E-2</v>
      </c>
      <c r="Y639" s="342">
        <f t="shared" si="10"/>
        <v>2.0280480000000001</v>
      </c>
      <c r="Z639" s="342" t="s">
        <v>198</v>
      </c>
      <c r="AA639" s="342" t="s">
        <v>170</v>
      </c>
      <c r="AB639" s="342">
        <v>22.5</v>
      </c>
      <c r="AC639" s="342" t="s">
        <v>218</v>
      </c>
      <c r="AD639" s="10"/>
      <c r="AE639" s="346">
        <f>IFERROR(VLOOKUP(E639,ppoz!$A$2:$B$42,2,0),0)</f>
        <v>0</v>
      </c>
      <c r="AJ639" s="72"/>
      <c r="AK639" s="72"/>
      <c r="AL639" s="72"/>
      <c r="AM639" s="72"/>
      <c r="AN639" s="72"/>
      <c r="AO639" s="72"/>
      <c r="AP639" s="73"/>
      <c r="AQ639" s="73"/>
      <c r="AR639" s="73"/>
      <c r="AS639" s="73"/>
      <c r="AT639" s="73"/>
      <c r="AU639" s="73"/>
      <c r="AV639" s="72"/>
      <c r="AW639" s="73"/>
      <c r="AX639" s="73"/>
      <c r="AY639" s="72"/>
      <c r="AZ639" s="72"/>
      <c r="BA639" s="72"/>
      <c r="BB639" s="74"/>
      <c r="BC639" s="74"/>
      <c r="BD639" s="74"/>
      <c r="BE639" s="74"/>
      <c r="BF639" s="74"/>
      <c r="BG639" s="74"/>
      <c r="BH639" s="74"/>
      <c r="BI639" s="74"/>
    </row>
    <row r="640" spans="1:61" x14ac:dyDescent="0.35">
      <c r="A640" s="342" t="s">
        <v>3003</v>
      </c>
      <c r="B640" s="343">
        <v>34.800000000000004</v>
      </c>
      <c r="C640" s="343">
        <v>87</v>
      </c>
      <c r="D640" s="343" t="s">
        <v>2361</v>
      </c>
      <c r="E640" s="343" t="s">
        <v>193</v>
      </c>
      <c r="F640" s="343" t="s">
        <v>186</v>
      </c>
      <c r="G640" s="343">
        <v>32</v>
      </c>
      <c r="H640" s="344">
        <v>108400</v>
      </c>
      <c r="I640" s="344">
        <v>112800</v>
      </c>
      <c r="J640" s="344">
        <v>117100</v>
      </c>
      <c r="K640" s="344">
        <v>118000</v>
      </c>
      <c r="L640" s="344">
        <v>3114.9425287356316</v>
      </c>
      <c r="M640" s="344">
        <v>3241.379310344827</v>
      </c>
      <c r="N640" s="344">
        <v>3364.9425287356316</v>
      </c>
      <c r="O640" s="344">
        <v>3390.8045977011489</v>
      </c>
      <c r="P640" s="343" t="s">
        <v>40</v>
      </c>
      <c r="Q640" s="344">
        <v>12</v>
      </c>
      <c r="R640" s="344" t="s">
        <v>685</v>
      </c>
      <c r="S640" s="345">
        <v>0.19700000000000001</v>
      </c>
      <c r="T640" s="343" t="s">
        <v>2362</v>
      </c>
      <c r="U640" s="343">
        <v>12</v>
      </c>
      <c r="V640" s="342">
        <v>2.024</v>
      </c>
      <c r="W640" s="342">
        <v>1.002</v>
      </c>
      <c r="X640" s="342">
        <v>3.5000000000000003E-2</v>
      </c>
      <c r="Y640" s="342">
        <f t="shared" si="10"/>
        <v>2.0280480000000001</v>
      </c>
      <c r="Z640" s="342" t="s">
        <v>198</v>
      </c>
      <c r="AA640" s="342" t="s">
        <v>170</v>
      </c>
      <c r="AB640" s="342">
        <v>22.5</v>
      </c>
      <c r="AC640" s="342" t="s">
        <v>218</v>
      </c>
      <c r="AD640" s="10"/>
      <c r="AE640" s="346">
        <f>IFERROR(VLOOKUP(E640,ppoz!$A$2:$B$42,2,0),0)</f>
        <v>0</v>
      </c>
      <c r="AJ640" s="72"/>
      <c r="AK640" s="72"/>
      <c r="AL640" s="72"/>
      <c r="AM640" s="72"/>
      <c r="AN640" s="72"/>
      <c r="AO640" s="72"/>
      <c r="AP640" s="73"/>
      <c r="AQ640" s="73"/>
      <c r="AR640" s="73"/>
      <c r="AS640" s="73"/>
      <c r="AT640" s="73"/>
      <c r="AU640" s="73"/>
      <c r="AV640" s="72"/>
      <c r="AW640" s="73"/>
      <c r="AX640" s="73"/>
      <c r="AY640" s="72"/>
      <c r="AZ640" s="72"/>
      <c r="BA640" s="72"/>
      <c r="BB640" s="74"/>
      <c r="BC640" s="74"/>
      <c r="BD640" s="74"/>
      <c r="BE640" s="74"/>
      <c r="BF640" s="74"/>
      <c r="BG640" s="74"/>
      <c r="BH640" s="74"/>
      <c r="BI640" s="74"/>
    </row>
    <row r="641" spans="1:61" x14ac:dyDescent="0.35">
      <c r="A641" s="342" t="s">
        <v>3004</v>
      </c>
      <c r="B641" s="343">
        <v>35.200000000000003</v>
      </c>
      <c r="C641" s="343">
        <v>88</v>
      </c>
      <c r="D641" s="343" t="s">
        <v>2361</v>
      </c>
      <c r="E641" s="343" t="s">
        <v>193</v>
      </c>
      <c r="F641" s="343" t="s">
        <v>186</v>
      </c>
      <c r="G641" s="343">
        <v>32</v>
      </c>
      <c r="H641" s="344">
        <v>109600</v>
      </c>
      <c r="I641" s="344">
        <v>114000</v>
      </c>
      <c r="J641" s="344">
        <v>118300</v>
      </c>
      <c r="K641" s="344">
        <v>119100</v>
      </c>
      <c r="L641" s="344">
        <v>3113.6363636363635</v>
      </c>
      <c r="M641" s="344">
        <v>3238.6363636363635</v>
      </c>
      <c r="N641" s="344">
        <v>3360.795454545454</v>
      </c>
      <c r="O641" s="344">
        <v>3383.522727272727</v>
      </c>
      <c r="P641" s="343" t="s">
        <v>40</v>
      </c>
      <c r="Q641" s="344">
        <v>12</v>
      </c>
      <c r="R641" s="344" t="s">
        <v>685</v>
      </c>
      <c r="S641" s="345">
        <v>0.19700000000000001</v>
      </c>
      <c r="T641" s="343" t="s">
        <v>2362</v>
      </c>
      <c r="U641" s="343">
        <v>12</v>
      </c>
      <c r="V641" s="342">
        <v>2.024</v>
      </c>
      <c r="W641" s="342">
        <v>1.002</v>
      </c>
      <c r="X641" s="342">
        <v>3.5000000000000003E-2</v>
      </c>
      <c r="Y641" s="342">
        <f t="shared" si="10"/>
        <v>2.0280480000000001</v>
      </c>
      <c r="Z641" s="342" t="s">
        <v>198</v>
      </c>
      <c r="AA641" s="342" t="s">
        <v>170</v>
      </c>
      <c r="AB641" s="342">
        <v>22.5</v>
      </c>
      <c r="AC641" s="342" t="s">
        <v>218</v>
      </c>
      <c r="AD641" s="10"/>
      <c r="AE641" s="346">
        <f>IFERROR(VLOOKUP(E641,ppoz!$A$2:$B$42,2,0),0)</f>
        <v>0</v>
      </c>
      <c r="AJ641" s="72"/>
      <c r="AK641" s="72"/>
      <c r="AL641" s="72"/>
      <c r="AM641" s="72"/>
      <c r="AN641" s="72"/>
      <c r="AO641" s="72"/>
      <c r="AP641" s="73"/>
      <c r="AQ641" s="73"/>
      <c r="AR641" s="73"/>
      <c r="AS641" s="73"/>
      <c r="AT641" s="73"/>
      <c r="AU641" s="73"/>
      <c r="AV641" s="72"/>
      <c r="AW641" s="73"/>
      <c r="AX641" s="73"/>
      <c r="AY641" s="72"/>
      <c r="AZ641" s="72"/>
      <c r="BA641" s="72"/>
      <c r="BB641" s="74"/>
      <c r="BC641" s="74"/>
      <c r="BD641" s="74"/>
      <c r="BE641" s="74"/>
      <c r="BF641" s="74"/>
      <c r="BG641" s="74"/>
      <c r="BH641" s="74"/>
      <c r="BI641" s="74"/>
    </row>
    <row r="642" spans="1:61" x14ac:dyDescent="0.35">
      <c r="A642" s="342" t="s">
        <v>3005</v>
      </c>
      <c r="B642" s="343">
        <v>35.6</v>
      </c>
      <c r="C642" s="343">
        <v>89</v>
      </c>
      <c r="D642" s="343" t="s">
        <v>2361</v>
      </c>
      <c r="E642" s="343" t="s">
        <v>193</v>
      </c>
      <c r="F642" s="343" t="s">
        <v>186</v>
      </c>
      <c r="G642" s="343">
        <v>32</v>
      </c>
      <c r="H642" s="344">
        <v>110500</v>
      </c>
      <c r="I642" s="344">
        <v>115100</v>
      </c>
      <c r="J642" s="344">
        <v>121300</v>
      </c>
      <c r="K642" s="344">
        <v>120300</v>
      </c>
      <c r="L642" s="344">
        <v>3103.9325842696626</v>
      </c>
      <c r="M642" s="344">
        <v>3233.1460674157302</v>
      </c>
      <c r="N642" s="344">
        <v>3407.3033707865166</v>
      </c>
      <c r="O642" s="344">
        <v>3379.2134831460671</v>
      </c>
      <c r="P642" s="343" t="s">
        <v>40</v>
      </c>
      <c r="Q642" s="344">
        <v>12</v>
      </c>
      <c r="R642" s="344" t="s">
        <v>685</v>
      </c>
      <c r="S642" s="345">
        <v>0.19700000000000001</v>
      </c>
      <c r="T642" s="343" t="s">
        <v>2362</v>
      </c>
      <c r="U642" s="343">
        <v>12</v>
      </c>
      <c r="V642" s="342">
        <v>2.024</v>
      </c>
      <c r="W642" s="342">
        <v>1.002</v>
      </c>
      <c r="X642" s="342">
        <v>3.5000000000000003E-2</v>
      </c>
      <c r="Y642" s="342">
        <f t="shared" si="10"/>
        <v>2.0280480000000001</v>
      </c>
      <c r="Z642" s="342" t="s">
        <v>198</v>
      </c>
      <c r="AA642" s="342" t="s">
        <v>170</v>
      </c>
      <c r="AB642" s="342">
        <v>22.5</v>
      </c>
      <c r="AC642" s="342" t="s">
        <v>218</v>
      </c>
      <c r="AD642" s="10"/>
      <c r="AE642" s="346">
        <f>IFERROR(VLOOKUP(E642,ppoz!$A$2:$B$42,2,0),0)</f>
        <v>0</v>
      </c>
      <c r="AJ642" s="72"/>
      <c r="AK642" s="72"/>
      <c r="AL642" s="72"/>
      <c r="AM642" s="72"/>
      <c r="AN642" s="72"/>
      <c r="AO642" s="72"/>
      <c r="AP642" s="73"/>
      <c r="AQ642" s="73"/>
      <c r="AR642" s="73"/>
      <c r="AS642" s="73"/>
      <c r="AT642" s="73"/>
      <c r="AU642" s="73"/>
      <c r="AV642" s="72"/>
      <c r="AW642" s="73"/>
      <c r="AX642" s="73"/>
      <c r="AY642" s="72"/>
      <c r="AZ642" s="72"/>
      <c r="BA642" s="72"/>
      <c r="BB642" s="74"/>
      <c r="BC642" s="74"/>
      <c r="BD642" s="74"/>
      <c r="BE642" s="74"/>
      <c r="BF642" s="74"/>
      <c r="BG642" s="74"/>
      <c r="BH642" s="74"/>
      <c r="BI642" s="74"/>
    </row>
    <row r="643" spans="1:61" x14ac:dyDescent="0.35">
      <c r="A643" s="342" t="s">
        <v>3006</v>
      </c>
      <c r="B643" s="343">
        <v>36</v>
      </c>
      <c r="C643" s="343">
        <v>90</v>
      </c>
      <c r="D643" s="343" t="s">
        <v>2361</v>
      </c>
      <c r="E643" s="343" t="s">
        <v>193</v>
      </c>
      <c r="F643" s="343" t="s">
        <v>186</v>
      </c>
      <c r="G643" s="343">
        <v>32</v>
      </c>
      <c r="H643" s="344">
        <v>111200</v>
      </c>
      <c r="I643" s="344">
        <v>115800</v>
      </c>
      <c r="J643" s="344">
        <v>122100</v>
      </c>
      <c r="K643" s="344">
        <v>121000</v>
      </c>
      <c r="L643" s="344">
        <v>3088.8888888888887</v>
      </c>
      <c r="M643" s="344">
        <v>3216.6666666666665</v>
      </c>
      <c r="N643" s="344">
        <v>3391.6666666666665</v>
      </c>
      <c r="O643" s="344">
        <v>3361.1111111111113</v>
      </c>
      <c r="P643" s="343" t="s">
        <v>40</v>
      </c>
      <c r="Q643" s="344">
        <v>12</v>
      </c>
      <c r="R643" s="344" t="s">
        <v>685</v>
      </c>
      <c r="S643" s="345">
        <v>0.19700000000000001</v>
      </c>
      <c r="T643" s="343" t="s">
        <v>2362</v>
      </c>
      <c r="U643" s="343">
        <v>12</v>
      </c>
      <c r="V643" s="342">
        <v>2.024</v>
      </c>
      <c r="W643" s="342">
        <v>1.002</v>
      </c>
      <c r="X643" s="342">
        <v>3.5000000000000003E-2</v>
      </c>
      <c r="Y643" s="342">
        <f t="shared" si="10"/>
        <v>2.0280480000000001</v>
      </c>
      <c r="Z643" s="342" t="s">
        <v>198</v>
      </c>
      <c r="AA643" s="342" t="s">
        <v>170</v>
      </c>
      <c r="AB643" s="342">
        <v>22.5</v>
      </c>
      <c r="AC643" s="342" t="s">
        <v>218</v>
      </c>
      <c r="AD643" s="10"/>
      <c r="AE643" s="346">
        <f>IFERROR(VLOOKUP(E643,ppoz!$A$2:$B$42,2,0),0)</f>
        <v>0</v>
      </c>
      <c r="AJ643" s="72"/>
      <c r="AK643" s="72"/>
      <c r="AL643" s="72"/>
      <c r="AM643" s="72"/>
      <c r="AN643" s="72"/>
      <c r="AO643" s="72"/>
      <c r="AP643" s="73"/>
      <c r="AQ643" s="73"/>
      <c r="AR643" s="73"/>
      <c r="AS643" s="73"/>
      <c r="AT643" s="73"/>
      <c r="AU643" s="73"/>
      <c r="AV643" s="72"/>
      <c r="AW643" s="73"/>
      <c r="AX643" s="73"/>
      <c r="AY643" s="72"/>
      <c r="AZ643" s="72"/>
      <c r="BA643" s="72"/>
      <c r="BB643" s="74"/>
      <c r="BC643" s="74"/>
      <c r="BD643" s="74"/>
      <c r="BE643" s="74"/>
      <c r="BF643" s="74"/>
      <c r="BG643" s="74"/>
      <c r="BH643" s="74"/>
      <c r="BI643" s="74"/>
    </row>
    <row r="644" spans="1:61" x14ac:dyDescent="0.35">
      <c r="A644" s="342" t="s">
        <v>3007</v>
      </c>
      <c r="B644" s="343">
        <v>36.4</v>
      </c>
      <c r="C644" s="343">
        <v>91</v>
      </c>
      <c r="D644" s="343" t="s">
        <v>2361</v>
      </c>
      <c r="E644" s="343" t="s">
        <v>193</v>
      </c>
      <c r="F644" s="343" t="s">
        <v>186</v>
      </c>
      <c r="G644" s="343">
        <v>32</v>
      </c>
      <c r="H644" s="344">
        <v>112300</v>
      </c>
      <c r="I644" s="344">
        <v>117200</v>
      </c>
      <c r="J644" s="344">
        <v>123200</v>
      </c>
      <c r="K644" s="344">
        <v>122300</v>
      </c>
      <c r="L644" s="344">
        <v>3085.1648351648355</v>
      </c>
      <c r="M644" s="344">
        <v>3219.7802197802198</v>
      </c>
      <c r="N644" s="344">
        <v>3384.6153846153848</v>
      </c>
      <c r="O644" s="344">
        <v>3359.8901098901101</v>
      </c>
      <c r="P644" s="343" t="s">
        <v>40</v>
      </c>
      <c r="Q644" s="344">
        <v>12</v>
      </c>
      <c r="R644" s="344" t="s">
        <v>685</v>
      </c>
      <c r="S644" s="345">
        <v>0.19700000000000001</v>
      </c>
      <c r="T644" s="343" t="s">
        <v>2362</v>
      </c>
      <c r="U644" s="343">
        <v>12</v>
      </c>
      <c r="V644" s="342">
        <v>2.024</v>
      </c>
      <c r="W644" s="342">
        <v>1.002</v>
      </c>
      <c r="X644" s="342">
        <v>3.5000000000000003E-2</v>
      </c>
      <c r="Y644" s="342">
        <f t="shared" si="10"/>
        <v>2.0280480000000001</v>
      </c>
      <c r="Z644" s="342" t="s">
        <v>198</v>
      </c>
      <c r="AA644" s="342" t="s">
        <v>170</v>
      </c>
      <c r="AB644" s="342">
        <v>22.5</v>
      </c>
      <c r="AC644" s="342" t="s">
        <v>218</v>
      </c>
      <c r="AD644" s="10"/>
      <c r="AE644" s="346">
        <f>IFERROR(VLOOKUP(E644,ppoz!$A$2:$B$42,2,0),0)</f>
        <v>0</v>
      </c>
      <c r="AJ644" s="72"/>
      <c r="AK644" s="72"/>
      <c r="AL644" s="72"/>
      <c r="AM644" s="72"/>
      <c r="AN644" s="72"/>
      <c r="AO644" s="72"/>
      <c r="AP644" s="73"/>
      <c r="AQ644" s="73"/>
      <c r="AR644" s="73"/>
      <c r="AS644" s="73"/>
      <c r="AT644" s="73"/>
      <c r="AU644" s="73"/>
      <c r="AV644" s="72"/>
      <c r="AW644" s="73"/>
      <c r="AX644" s="73"/>
      <c r="AY644" s="72"/>
      <c r="AZ644" s="72"/>
      <c r="BA644" s="72"/>
      <c r="BB644" s="74"/>
      <c r="BC644" s="74"/>
      <c r="BD644" s="74"/>
      <c r="BE644" s="74"/>
      <c r="BF644" s="74"/>
      <c r="BG644" s="74"/>
      <c r="BH644" s="74"/>
      <c r="BI644" s="74"/>
    </row>
    <row r="645" spans="1:61" x14ac:dyDescent="0.35">
      <c r="A645" s="342" t="s">
        <v>3008</v>
      </c>
      <c r="B645" s="343">
        <v>36.800000000000004</v>
      </c>
      <c r="C645" s="343">
        <v>92</v>
      </c>
      <c r="D645" s="343" t="s">
        <v>2361</v>
      </c>
      <c r="E645" s="343" t="s">
        <v>193</v>
      </c>
      <c r="F645" s="343" t="s">
        <v>186</v>
      </c>
      <c r="G645" s="343">
        <v>32</v>
      </c>
      <c r="H645" s="344">
        <v>113800</v>
      </c>
      <c r="I645" s="344">
        <v>117900</v>
      </c>
      <c r="J645" s="344">
        <v>123900</v>
      </c>
      <c r="K645" s="344">
        <v>123100</v>
      </c>
      <c r="L645" s="344">
        <v>3092.3913043478256</v>
      </c>
      <c r="M645" s="344">
        <v>3203.8043478260865</v>
      </c>
      <c r="N645" s="344">
        <v>3366.847826086956</v>
      </c>
      <c r="O645" s="344">
        <v>3345.1086956521735</v>
      </c>
      <c r="P645" s="343" t="s">
        <v>40</v>
      </c>
      <c r="Q645" s="344">
        <v>12</v>
      </c>
      <c r="R645" s="344" t="s">
        <v>685</v>
      </c>
      <c r="S645" s="345">
        <v>0.19700000000000001</v>
      </c>
      <c r="T645" s="343" t="s">
        <v>2362</v>
      </c>
      <c r="U645" s="343">
        <v>12</v>
      </c>
      <c r="V645" s="342">
        <v>2.024</v>
      </c>
      <c r="W645" s="342">
        <v>1.002</v>
      </c>
      <c r="X645" s="342">
        <v>3.5000000000000003E-2</v>
      </c>
      <c r="Y645" s="342">
        <f t="shared" si="10"/>
        <v>2.0280480000000001</v>
      </c>
      <c r="Z645" s="342" t="s">
        <v>198</v>
      </c>
      <c r="AA645" s="342" t="s">
        <v>170</v>
      </c>
      <c r="AB645" s="342">
        <v>22.5</v>
      </c>
      <c r="AC645" s="342" t="s">
        <v>218</v>
      </c>
      <c r="AD645" s="10"/>
      <c r="AE645" s="346">
        <f>IFERROR(VLOOKUP(E645,ppoz!$A$2:$B$42,2,0),0)</f>
        <v>0</v>
      </c>
      <c r="AJ645" s="72"/>
      <c r="AK645" s="72"/>
      <c r="AL645" s="72"/>
      <c r="AM645" s="72"/>
      <c r="AN645" s="72"/>
      <c r="AO645" s="72"/>
      <c r="AP645" s="73"/>
      <c r="AQ645" s="73"/>
      <c r="AR645" s="73"/>
      <c r="AS645" s="73"/>
      <c r="AT645" s="73"/>
      <c r="AU645" s="73"/>
      <c r="AV645" s="72"/>
      <c r="AW645" s="73"/>
      <c r="AX645" s="73"/>
      <c r="AY645" s="72"/>
      <c r="AZ645" s="72"/>
      <c r="BA645" s="72"/>
      <c r="BB645" s="74"/>
      <c r="BC645" s="74"/>
      <c r="BD645" s="74"/>
      <c r="BE645" s="74"/>
      <c r="BF645" s="74"/>
      <c r="BG645" s="74"/>
      <c r="BH645" s="74"/>
      <c r="BI645" s="74"/>
    </row>
    <row r="646" spans="1:61" x14ac:dyDescent="0.35">
      <c r="A646" s="342" t="s">
        <v>3009</v>
      </c>
      <c r="B646" s="343">
        <v>37.200000000000003</v>
      </c>
      <c r="C646" s="343">
        <v>93</v>
      </c>
      <c r="D646" s="343" t="s">
        <v>2361</v>
      </c>
      <c r="E646" s="343" t="s">
        <v>193</v>
      </c>
      <c r="F646" s="343" t="s">
        <v>186</v>
      </c>
      <c r="G646" s="343">
        <v>32</v>
      </c>
      <c r="H646" s="344">
        <v>114900</v>
      </c>
      <c r="I646" s="344">
        <v>119300</v>
      </c>
      <c r="J646" s="344">
        <v>125100</v>
      </c>
      <c r="K646" s="344">
        <v>124500</v>
      </c>
      <c r="L646" s="344">
        <v>3088.7096774193546</v>
      </c>
      <c r="M646" s="344">
        <v>3206.9892473118275</v>
      </c>
      <c r="N646" s="344">
        <v>3362.9032258064512</v>
      </c>
      <c r="O646" s="344">
        <v>3346.7741935483868</v>
      </c>
      <c r="P646" s="343" t="s">
        <v>40</v>
      </c>
      <c r="Q646" s="344">
        <v>12</v>
      </c>
      <c r="R646" s="344" t="s">
        <v>685</v>
      </c>
      <c r="S646" s="345">
        <v>0.19700000000000001</v>
      </c>
      <c r="T646" s="343" t="s">
        <v>2362</v>
      </c>
      <c r="U646" s="343">
        <v>12</v>
      </c>
      <c r="V646" s="342">
        <v>2.024</v>
      </c>
      <c r="W646" s="342">
        <v>1.002</v>
      </c>
      <c r="X646" s="342">
        <v>3.5000000000000003E-2</v>
      </c>
      <c r="Y646" s="342">
        <f t="shared" si="10"/>
        <v>2.0280480000000001</v>
      </c>
      <c r="Z646" s="342" t="s">
        <v>198</v>
      </c>
      <c r="AA646" s="342" t="s">
        <v>170</v>
      </c>
      <c r="AB646" s="342">
        <v>22.5</v>
      </c>
      <c r="AC646" s="342" t="s">
        <v>218</v>
      </c>
      <c r="AD646" s="10"/>
      <c r="AE646" s="346">
        <f>IFERROR(VLOOKUP(E646,ppoz!$A$2:$B$42,2,0),0)</f>
        <v>0</v>
      </c>
      <c r="AJ646" s="72"/>
      <c r="AK646" s="72"/>
      <c r="AL646" s="72"/>
      <c r="AM646" s="72"/>
      <c r="AN646" s="72"/>
      <c r="AO646" s="72"/>
      <c r="AP646" s="73"/>
      <c r="AQ646" s="73"/>
      <c r="AR646" s="73"/>
      <c r="AS646" s="73"/>
      <c r="AT646" s="73"/>
      <c r="AU646" s="73"/>
      <c r="AV646" s="72"/>
      <c r="AW646" s="73"/>
      <c r="AX646" s="73"/>
      <c r="AY646" s="72"/>
      <c r="AZ646" s="72"/>
      <c r="BA646" s="72"/>
      <c r="BB646" s="74"/>
      <c r="BC646" s="74"/>
      <c r="BD646" s="74"/>
      <c r="BE646" s="74"/>
      <c r="BF646" s="74"/>
      <c r="BG646" s="74"/>
      <c r="BH646" s="74"/>
      <c r="BI646" s="74"/>
    </row>
    <row r="647" spans="1:61" x14ac:dyDescent="0.35">
      <c r="A647" s="342" t="s">
        <v>3010</v>
      </c>
      <c r="B647" s="343">
        <v>37.6</v>
      </c>
      <c r="C647" s="343">
        <v>94</v>
      </c>
      <c r="D647" s="343" t="s">
        <v>2361</v>
      </c>
      <c r="E647" s="343" t="s">
        <v>23</v>
      </c>
      <c r="F647" s="343" t="s">
        <v>186</v>
      </c>
      <c r="G647" s="343">
        <v>37.6</v>
      </c>
      <c r="H647" s="344">
        <v>117600</v>
      </c>
      <c r="I647" s="344">
        <v>122200</v>
      </c>
      <c r="J647" s="344">
        <v>127700</v>
      </c>
      <c r="K647" s="344">
        <v>127400</v>
      </c>
      <c r="L647" s="344">
        <v>3127.6595744680849</v>
      </c>
      <c r="M647" s="344">
        <v>3250</v>
      </c>
      <c r="N647" s="344">
        <v>3396.2765957446809</v>
      </c>
      <c r="O647" s="344">
        <v>3388.2978723404253</v>
      </c>
      <c r="P647" s="343" t="s">
        <v>40</v>
      </c>
      <c r="Q647" s="344">
        <v>12</v>
      </c>
      <c r="R647" s="344" t="s">
        <v>685</v>
      </c>
      <c r="S647" s="345">
        <v>0.19700000000000001</v>
      </c>
      <c r="T647" s="343" t="s">
        <v>2362</v>
      </c>
      <c r="U647" s="343">
        <v>12</v>
      </c>
      <c r="V647" s="342">
        <v>2.024</v>
      </c>
      <c r="W647" s="342">
        <v>1.002</v>
      </c>
      <c r="X647" s="342">
        <v>3.5000000000000003E-2</v>
      </c>
      <c r="Y647" s="342">
        <f t="shared" si="10"/>
        <v>2.0280480000000001</v>
      </c>
      <c r="Z647" s="342" t="s">
        <v>198</v>
      </c>
      <c r="AA647" s="342" t="s">
        <v>170</v>
      </c>
      <c r="AB647" s="342">
        <v>22.5</v>
      </c>
      <c r="AC647" s="342" t="s">
        <v>218</v>
      </c>
      <c r="AD647" s="10"/>
      <c r="AE647" s="346">
        <f>IFERROR(VLOOKUP(E647,ppoz!$A$2:$B$42,2,0),0)</f>
        <v>0</v>
      </c>
      <c r="AJ647" s="72"/>
      <c r="AK647" s="72"/>
      <c r="AL647" s="72"/>
      <c r="AM647" s="72"/>
      <c r="AN647" s="72"/>
      <c r="AO647" s="72"/>
      <c r="AP647" s="73"/>
      <c r="AQ647" s="73"/>
      <c r="AR647" s="73"/>
      <c r="AS647" s="73"/>
      <c r="AT647" s="73"/>
      <c r="AU647" s="73"/>
      <c r="AV647" s="72"/>
      <c r="AW647" s="73"/>
      <c r="AX647" s="73"/>
      <c r="AY647" s="72"/>
      <c r="AZ647" s="72"/>
      <c r="BA647" s="72"/>
      <c r="BB647" s="74"/>
      <c r="BC647" s="74"/>
      <c r="BD647" s="74"/>
      <c r="BE647" s="74"/>
      <c r="BF647" s="74"/>
      <c r="BG647" s="74"/>
      <c r="BH647" s="74"/>
      <c r="BI647" s="74"/>
    </row>
    <row r="648" spans="1:61" x14ac:dyDescent="0.35">
      <c r="A648" s="342" t="s">
        <v>3011</v>
      </c>
      <c r="B648" s="343">
        <v>38</v>
      </c>
      <c r="C648" s="343">
        <v>95</v>
      </c>
      <c r="D648" s="343" t="s">
        <v>2361</v>
      </c>
      <c r="E648" s="343" t="s">
        <v>23</v>
      </c>
      <c r="F648" s="343" t="s">
        <v>186</v>
      </c>
      <c r="G648" s="343">
        <v>37.6</v>
      </c>
      <c r="H648" s="344">
        <v>118300</v>
      </c>
      <c r="I648" s="344">
        <v>123000</v>
      </c>
      <c r="J648" s="344">
        <v>128400</v>
      </c>
      <c r="K648" s="344">
        <v>128700</v>
      </c>
      <c r="L648" s="344">
        <v>3113.1578947368421</v>
      </c>
      <c r="M648" s="344">
        <v>3236.8421052631579</v>
      </c>
      <c r="N648" s="344">
        <v>3378.9473684210525</v>
      </c>
      <c r="O648" s="344">
        <v>3386.8421052631579</v>
      </c>
      <c r="P648" s="343" t="s">
        <v>40</v>
      </c>
      <c r="Q648" s="344">
        <v>12</v>
      </c>
      <c r="R648" s="344" t="s">
        <v>685</v>
      </c>
      <c r="S648" s="345">
        <v>0.19700000000000001</v>
      </c>
      <c r="T648" s="343" t="s">
        <v>2362</v>
      </c>
      <c r="U648" s="343">
        <v>12</v>
      </c>
      <c r="V648" s="342">
        <v>2.024</v>
      </c>
      <c r="W648" s="342">
        <v>1.002</v>
      </c>
      <c r="X648" s="342">
        <v>3.5000000000000003E-2</v>
      </c>
      <c r="Y648" s="342">
        <f t="shared" si="10"/>
        <v>2.0280480000000001</v>
      </c>
      <c r="Z648" s="342" t="s">
        <v>198</v>
      </c>
      <c r="AA648" s="342" t="s">
        <v>170</v>
      </c>
      <c r="AB648" s="342">
        <v>22.5</v>
      </c>
      <c r="AC648" s="342" t="s">
        <v>218</v>
      </c>
      <c r="AD648" s="10"/>
      <c r="AE648" s="346">
        <f>IFERROR(VLOOKUP(E648,ppoz!$A$2:$B$42,2,0),0)</f>
        <v>0</v>
      </c>
      <c r="AJ648" s="72"/>
      <c r="AK648" s="72"/>
      <c r="AL648" s="72"/>
      <c r="AM648" s="72"/>
      <c r="AN648" s="72"/>
      <c r="AO648" s="72"/>
      <c r="AP648" s="73"/>
      <c r="AQ648" s="73"/>
      <c r="AR648" s="73"/>
      <c r="AS648" s="73"/>
      <c r="AT648" s="73"/>
      <c r="AU648" s="73"/>
      <c r="AV648" s="72"/>
      <c r="AW648" s="73"/>
      <c r="AX648" s="73"/>
      <c r="AY648" s="72"/>
      <c r="AZ648" s="72"/>
      <c r="BA648" s="72"/>
      <c r="BB648" s="74"/>
      <c r="BC648" s="74"/>
      <c r="BD648" s="74"/>
      <c r="BE648" s="74"/>
      <c r="BF648" s="74"/>
      <c r="BG648" s="74"/>
      <c r="BH648" s="74"/>
      <c r="BI648" s="74"/>
    </row>
    <row r="649" spans="1:61" x14ac:dyDescent="0.35">
      <c r="A649" s="342" t="s">
        <v>3012</v>
      </c>
      <c r="B649" s="343">
        <v>38.400000000000006</v>
      </c>
      <c r="C649" s="343">
        <v>96</v>
      </c>
      <c r="D649" s="343" t="s">
        <v>2361</v>
      </c>
      <c r="E649" s="343" t="s">
        <v>23</v>
      </c>
      <c r="F649" s="343" t="s">
        <v>186</v>
      </c>
      <c r="G649" s="343">
        <v>37.6</v>
      </c>
      <c r="H649" s="344">
        <v>119400</v>
      </c>
      <c r="I649" s="344">
        <v>124200</v>
      </c>
      <c r="J649" s="344">
        <v>129600</v>
      </c>
      <c r="K649" s="344">
        <v>130000</v>
      </c>
      <c r="L649" s="344">
        <v>3109.3749999999995</v>
      </c>
      <c r="M649" s="344">
        <v>3234.3749999999995</v>
      </c>
      <c r="N649" s="344">
        <v>3374.9999999999995</v>
      </c>
      <c r="O649" s="344">
        <v>3385.4166666666661</v>
      </c>
      <c r="P649" s="343" t="s">
        <v>40</v>
      </c>
      <c r="Q649" s="344">
        <v>12</v>
      </c>
      <c r="R649" s="344" t="s">
        <v>685</v>
      </c>
      <c r="S649" s="345">
        <v>0.19700000000000001</v>
      </c>
      <c r="T649" s="343" t="s">
        <v>2362</v>
      </c>
      <c r="U649" s="343">
        <v>12</v>
      </c>
      <c r="V649" s="342">
        <v>2.024</v>
      </c>
      <c r="W649" s="342">
        <v>1.002</v>
      </c>
      <c r="X649" s="342">
        <v>3.5000000000000003E-2</v>
      </c>
      <c r="Y649" s="342">
        <f t="shared" si="10"/>
        <v>2.0280480000000001</v>
      </c>
      <c r="Z649" s="342" t="s">
        <v>198</v>
      </c>
      <c r="AA649" s="342" t="s">
        <v>170</v>
      </c>
      <c r="AB649" s="342">
        <v>22.5</v>
      </c>
      <c r="AC649" s="342" t="s">
        <v>218</v>
      </c>
      <c r="AD649" s="10"/>
      <c r="AE649" s="346">
        <f>IFERROR(VLOOKUP(E649,ppoz!$A$2:$B$42,2,0),0)</f>
        <v>0</v>
      </c>
      <c r="AJ649" s="72"/>
      <c r="AK649" s="72"/>
      <c r="AL649" s="72"/>
      <c r="AM649" s="72"/>
      <c r="AN649" s="72"/>
      <c r="AO649" s="72"/>
      <c r="AP649" s="73"/>
      <c r="AQ649" s="73"/>
      <c r="AR649" s="73"/>
      <c r="AS649" s="73"/>
      <c r="AT649" s="73"/>
      <c r="AU649" s="73"/>
      <c r="AV649" s="72"/>
      <c r="AW649" s="73"/>
      <c r="AX649" s="73"/>
      <c r="AY649" s="72"/>
      <c r="AZ649" s="72"/>
      <c r="BA649" s="72"/>
      <c r="BB649" s="74"/>
      <c r="BC649" s="74"/>
      <c r="BD649" s="74"/>
      <c r="BE649" s="74"/>
      <c r="BF649" s="74"/>
      <c r="BG649" s="74"/>
      <c r="BH649" s="74"/>
      <c r="BI649" s="74"/>
    </row>
    <row r="650" spans="1:61" x14ac:dyDescent="0.35">
      <c r="A650" s="342" t="s">
        <v>3013</v>
      </c>
      <c r="B650" s="343">
        <v>38.800000000000004</v>
      </c>
      <c r="C650" s="343">
        <v>97</v>
      </c>
      <c r="D650" s="343" t="s">
        <v>2361</v>
      </c>
      <c r="E650" s="343" t="s">
        <v>23</v>
      </c>
      <c r="F650" s="343" t="s">
        <v>186</v>
      </c>
      <c r="G650" s="343">
        <v>37.6</v>
      </c>
      <c r="H650" s="344">
        <v>120300</v>
      </c>
      <c r="I650" s="344">
        <v>125300</v>
      </c>
      <c r="J650" s="344">
        <v>130300</v>
      </c>
      <c r="K650" s="344">
        <v>131000</v>
      </c>
      <c r="L650" s="344">
        <v>3100.5154639175253</v>
      </c>
      <c r="M650" s="344">
        <v>3229.3814432989689</v>
      </c>
      <c r="N650" s="344">
        <v>3358.247422680412</v>
      </c>
      <c r="O650" s="344">
        <v>3376.2886597938141</v>
      </c>
      <c r="P650" s="343" t="s">
        <v>40</v>
      </c>
      <c r="Q650" s="344">
        <v>12</v>
      </c>
      <c r="R650" s="344" t="s">
        <v>685</v>
      </c>
      <c r="S650" s="345">
        <v>0.19700000000000001</v>
      </c>
      <c r="T650" s="343" t="s">
        <v>2362</v>
      </c>
      <c r="U650" s="343">
        <v>12</v>
      </c>
      <c r="V650" s="342">
        <v>2.024</v>
      </c>
      <c r="W650" s="342">
        <v>1.002</v>
      </c>
      <c r="X650" s="342">
        <v>3.5000000000000003E-2</v>
      </c>
      <c r="Y650" s="342">
        <f t="shared" si="10"/>
        <v>2.0280480000000001</v>
      </c>
      <c r="Z650" s="342" t="s">
        <v>198</v>
      </c>
      <c r="AA650" s="342" t="s">
        <v>170</v>
      </c>
      <c r="AB650" s="342">
        <v>22.5</v>
      </c>
      <c r="AC650" s="342" t="s">
        <v>218</v>
      </c>
      <c r="AD650" s="10"/>
      <c r="AE650" s="346">
        <f>IFERROR(VLOOKUP(E650,ppoz!$A$2:$B$42,2,0),0)</f>
        <v>0</v>
      </c>
      <c r="AJ650" s="72"/>
      <c r="AK650" s="72"/>
      <c r="AL650" s="72"/>
      <c r="AM650" s="72"/>
      <c r="AN650" s="72"/>
      <c r="AO650" s="72"/>
      <c r="AP650" s="73"/>
      <c r="AQ650" s="73"/>
      <c r="AR650" s="73"/>
      <c r="AS650" s="73"/>
      <c r="AT650" s="73"/>
      <c r="AU650" s="73"/>
      <c r="AV650" s="72"/>
      <c r="AW650" s="73"/>
      <c r="AX650" s="73"/>
      <c r="AY650" s="72"/>
      <c r="AZ650" s="72"/>
      <c r="BA650" s="72"/>
      <c r="BB650" s="74"/>
      <c r="BC650" s="74"/>
      <c r="BD650" s="74"/>
      <c r="BE650" s="74"/>
      <c r="BF650" s="74"/>
      <c r="BG650" s="74"/>
      <c r="BH650" s="74"/>
      <c r="BI650" s="74"/>
    </row>
    <row r="651" spans="1:61" x14ac:dyDescent="0.35">
      <c r="A651" s="342" t="s">
        <v>3014</v>
      </c>
      <c r="B651" s="343">
        <v>39.200000000000003</v>
      </c>
      <c r="C651" s="343">
        <v>98</v>
      </c>
      <c r="D651" s="343" t="s">
        <v>2361</v>
      </c>
      <c r="E651" s="343" t="s">
        <v>23</v>
      </c>
      <c r="F651" s="343" t="s">
        <v>186</v>
      </c>
      <c r="G651" s="343">
        <v>37.6</v>
      </c>
      <c r="H651" s="344">
        <v>121500</v>
      </c>
      <c r="I651" s="344">
        <v>126900</v>
      </c>
      <c r="J651" s="344">
        <v>131700</v>
      </c>
      <c r="K651" s="344">
        <v>132600</v>
      </c>
      <c r="L651" s="344">
        <v>3099.4897959183672</v>
      </c>
      <c r="M651" s="344">
        <v>3237.2448979591836</v>
      </c>
      <c r="N651" s="344">
        <v>3359.6938775510203</v>
      </c>
      <c r="O651" s="344">
        <v>3382.6530612244896</v>
      </c>
      <c r="P651" s="343" t="s">
        <v>40</v>
      </c>
      <c r="Q651" s="344">
        <v>12</v>
      </c>
      <c r="R651" s="344" t="s">
        <v>685</v>
      </c>
      <c r="S651" s="345">
        <v>0.19700000000000001</v>
      </c>
      <c r="T651" s="343" t="s">
        <v>2362</v>
      </c>
      <c r="U651" s="343">
        <v>12</v>
      </c>
      <c r="V651" s="342">
        <v>2.024</v>
      </c>
      <c r="W651" s="342">
        <v>1.002</v>
      </c>
      <c r="X651" s="342">
        <v>3.5000000000000003E-2</v>
      </c>
      <c r="Y651" s="342">
        <f t="shared" si="10"/>
        <v>2.0280480000000001</v>
      </c>
      <c r="Z651" s="342" t="s">
        <v>198</v>
      </c>
      <c r="AA651" s="342" t="s">
        <v>170</v>
      </c>
      <c r="AB651" s="342">
        <v>22.5</v>
      </c>
      <c r="AC651" s="342" t="s">
        <v>218</v>
      </c>
      <c r="AD651" s="10"/>
      <c r="AE651" s="346">
        <f>IFERROR(VLOOKUP(E651,ppoz!$A$2:$B$42,2,0),0)</f>
        <v>0</v>
      </c>
      <c r="AJ651" s="72"/>
      <c r="AK651" s="72"/>
      <c r="AL651" s="72"/>
      <c r="AM651" s="72"/>
      <c r="AN651" s="72"/>
      <c r="AO651" s="72"/>
      <c r="AP651" s="73"/>
      <c r="AQ651" s="73"/>
      <c r="AR651" s="73"/>
      <c r="AS651" s="73"/>
      <c r="AT651" s="73"/>
      <c r="AU651" s="73"/>
      <c r="AV651" s="72"/>
      <c r="AW651" s="73"/>
      <c r="AX651" s="73"/>
      <c r="AY651" s="72"/>
      <c r="AZ651" s="72"/>
      <c r="BA651" s="72"/>
      <c r="BB651" s="74"/>
      <c r="BC651" s="74"/>
      <c r="BD651" s="74"/>
      <c r="BE651" s="74"/>
      <c r="BF651" s="74"/>
      <c r="BG651" s="74"/>
      <c r="BH651" s="74"/>
      <c r="BI651" s="74"/>
    </row>
    <row r="652" spans="1:61" x14ac:dyDescent="0.35">
      <c r="A652" s="342" t="s">
        <v>3015</v>
      </c>
      <c r="B652" s="343">
        <v>39.6</v>
      </c>
      <c r="C652" s="343">
        <v>99</v>
      </c>
      <c r="D652" s="343" t="s">
        <v>2361</v>
      </c>
      <c r="E652" s="343" t="s">
        <v>23</v>
      </c>
      <c r="F652" s="343" t="s">
        <v>186</v>
      </c>
      <c r="G652" s="343">
        <v>37.6</v>
      </c>
      <c r="H652" s="344">
        <v>122300</v>
      </c>
      <c r="I652" s="344">
        <v>127600</v>
      </c>
      <c r="J652" s="344">
        <v>132400</v>
      </c>
      <c r="K652" s="344">
        <v>133400</v>
      </c>
      <c r="L652" s="344">
        <v>3088.3838383838383</v>
      </c>
      <c r="M652" s="344">
        <v>3222.2222222222222</v>
      </c>
      <c r="N652" s="344">
        <v>3343.4343434343432</v>
      </c>
      <c r="O652" s="344">
        <v>3368.6868686868684</v>
      </c>
      <c r="P652" s="343" t="s">
        <v>40</v>
      </c>
      <c r="Q652" s="344">
        <v>12</v>
      </c>
      <c r="R652" s="344" t="s">
        <v>685</v>
      </c>
      <c r="S652" s="345">
        <v>0.19700000000000001</v>
      </c>
      <c r="T652" s="343" t="s">
        <v>2362</v>
      </c>
      <c r="U652" s="343">
        <v>12</v>
      </c>
      <c r="V652" s="342">
        <v>2.024</v>
      </c>
      <c r="W652" s="342">
        <v>1.002</v>
      </c>
      <c r="X652" s="342">
        <v>3.5000000000000003E-2</v>
      </c>
      <c r="Y652" s="342">
        <f t="shared" si="10"/>
        <v>2.0280480000000001</v>
      </c>
      <c r="Z652" s="342" t="s">
        <v>198</v>
      </c>
      <c r="AA652" s="342" t="s">
        <v>170</v>
      </c>
      <c r="AB652" s="342">
        <v>22.5</v>
      </c>
      <c r="AC652" s="342" t="s">
        <v>218</v>
      </c>
      <c r="AD652" s="10"/>
      <c r="AE652" s="346">
        <f>IFERROR(VLOOKUP(E652,ppoz!$A$2:$B$42,2,0),0)</f>
        <v>0</v>
      </c>
      <c r="AJ652" s="72"/>
      <c r="AK652" s="72"/>
      <c r="AL652" s="72"/>
      <c r="AM652" s="72"/>
      <c r="AN652" s="72"/>
      <c r="AO652" s="72"/>
      <c r="AP652" s="73"/>
      <c r="AQ652" s="73"/>
      <c r="AR652" s="73"/>
      <c r="AS652" s="73"/>
      <c r="AT652" s="73"/>
      <c r="AU652" s="73"/>
      <c r="AV652" s="72"/>
      <c r="AW652" s="73"/>
      <c r="AX652" s="73"/>
      <c r="AY652" s="72"/>
      <c r="AZ652" s="72"/>
      <c r="BA652" s="72"/>
      <c r="BB652" s="74"/>
      <c r="BC652" s="74"/>
      <c r="BD652" s="74"/>
      <c r="BE652" s="74"/>
      <c r="BF652" s="74"/>
      <c r="BG652" s="74"/>
      <c r="BH652" s="74"/>
      <c r="BI652" s="74"/>
    </row>
    <row r="653" spans="1:61" x14ac:dyDescent="0.35">
      <c r="A653" s="342" t="s">
        <v>3016</v>
      </c>
      <c r="B653" s="343">
        <v>40</v>
      </c>
      <c r="C653" s="343">
        <v>100</v>
      </c>
      <c r="D653" s="343" t="s">
        <v>2361</v>
      </c>
      <c r="E653" s="343" t="s">
        <v>23</v>
      </c>
      <c r="F653" s="343" t="s">
        <v>186</v>
      </c>
      <c r="G653" s="343">
        <v>37.6</v>
      </c>
      <c r="H653" s="344">
        <v>123600</v>
      </c>
      <c r="I653" s="344">
        <v>128900</v>
      </c>
      <c r="J653" s="344">
        <v>134900</v>
      </c>
      <c r="K653" s="344">
        <v>134700</v>
      </c>
      <c r="L653" s="344">
        <v>3090</v>
      </c>
      <c r="M653" s="344">
        <v>3222.5</v>
      </c>
      <c r="N653" s="344">
        <v>3372.5</v>
      </c>
      <c r="O653" s="344">
        <v>3367.5</v>
      </c>
      <c r="P653" s="343" t="s">
        <v>40</v>
      </c>
      <c r="Q653" s="344">
        <v>12</v>
      </c>
      <c r="R653" s="344" t="s">
        <v>685</v>
      </c>
      <c r="S653" s="345">
        <v>0.19700000000000001</v>
      </c>
      <c r="T653" s="343" t="s">
        <v>2362</v>
      </c>
      <c r="U653" s="343">
        <v>12</v>
      </c>
      <c r="V653" s="342">
        <v>2.024</v>
      </c>
      <c r="W653" s="342">
        <v>1.002</v>
      </c>
      <c r="X653" s="342">
        <v>3.5000000000000003E-2</v>
      </c>
      <c r="Y653" s="342">
        <f t="shared" si="10"/>
        <v>2.0280480000000001</v>
      </c>
      <c r="Z653" s="342" t="s">
        <v>198</v>
      </c>
      <c r="AA653" s="342" t="s">
        <v>170</v>
      </c>
      <c r="AB653" s="342">
        <v>22.5</v>
      </c>
      <c r="AC653" s="342" t="s">
        <v>218</v>
      </c>
      <c r="AD653" s="10"/>
      <c r="AE653" s="346">
        <f>IFERROR(VLOOKUP(E653,ppoz!$A$2:$B$42,2,0),0)</f>
        <v>0</v>
      </c>
      <c r="AJ653" s="72"/>
      <c r="AK653" s="72"/>
      <c r="AL653" s="72"/>
      <c r="AM653" s="72"/>
      <c r="AN653" s="72"/>
      <c r="AO653" s="72"/>
      <c r="AP653" s="73"/>
      <c r="AQ653" s="73"/>
      <c r="AR653" s="73"/>
      <c r="AS653" s="73"/>
      <c r="AT653" s="73"/>
      <c r="AU653" s="73"/>
      <c r="AV653" s="72"/>
      <c r="AW653" s="73"/>
      <c r="AX653" s="73"/>
      <c r="AY653" s="72"/>
      <c r="AZ653" s="72"/>
      <c r="BA653" s="72"/>
      <c r="BB653" s="74"/>
      <c r="BC653" s="74"/>
      <c r="BD653" s="74"/>
      <c r="BE653" s="74"/>
      <c r="BF653" s="74"/>
      <c r="BG653" s="74"/>
      <c r="BH653" s="74"/>
      <c r="BI653" s="74"/>
    </row>
    <row r="654" spans="1:61" x14ac:dyDescent="0.35">
      <c r="A654" s="342" t="s">
        <v>3017</v>
      </c>
      <c r="B654" s="343">
        <v>40.400000000000006</v>
      </c>
      <c r="C654" s="343">
        <v>101</v>
      </c>
      <c r="D654" s="343" t="s">
        <v>2361</v>
      </c>
      <c r="E654" s="343" t="s">
        <v>23</v>
      </c>
      <c r="F654" s="343" t="s">
        <v>186</v>
      </c>
      <c r="G654" s="343">
        <v>37.6</v>
      </c>
      <c r="H654" s="344">
        <v>124800</v>
      </c>
      <c r="I654" s="344">
        <v>130100</v>
      </c>
      <c r="J654" s="344">
        <v>136200</v>
      </c>
      <c r="K654" s="344">
        <v>135900</v>
      </c>
      <c r="L654" s="344">
        <v>3089.1089108910887</v>
      </c>
      <c r="M654" s="344">
        <v>3220.2970297029697</v>
      </c>
      <c r="N654" s="344">
        <v>3371.287128712871</v>
      </c>
      <c r="O654" s="344">
        <v>3363.8613861386134</v>
      </c>
      <c r="P654" s="343" t="s">
        <v>40</v>
      </c>
      <c r="Q654" s="344">
        <v>12</v>
      </c>
      <c r="R654" s="344" t="s">
        <v>685</v>
      </c>
      <c r="S654" s="345">
        <v>0.19700000000000001</v>
      </c>
      <c r="T654" s="343" t="s">
        <v>2362</v>
      </c>
      <c r="U654" s="343">
        <v>12</v>
      </c>
      <c r="V654" s="342">
        <v>2.024</v>
      </c>
      <c r="W654" s="342">
        <v>1.002</v>
      </c>
      <c r="X654" s="342">
        <v>3.5000000000000003E-2</v>
      </c>
      <c r="Y654" s="342">
        <f t="shared" si="10"/>
        <v>2.0280480000000001</v>
      </c>
      <c r="Z654" s="342" t="s">
        <v>198</v>
      </c>
      <c r="AA654" s="342" t="s">
        <v>170</v>
      </c>
      <c r="AB654" s="342">
        <v>22.5</v>
      </c>
      <c r="AC654" s="342" t="s">
        <v>218</v>
      </c>
      <c r="AD654" s="10"/>
      <c r="AE654" s="346">
        <f>IFERROR(VLOOKUP(E654,ppoz!$A$2:$B$42,2,0),0)</f>
        <v>0</v>
      </c>
      <c r="AJ654" s="72"/>
      <c r="AK654" s="72"/>
      <c r="AL654" s="72"/>
      <c r="AM654" s="72"/>
      <c r="AN654" s="72"/>
      <c r="AO654" s="72"/>
      <c r="AP654" s="73"/>
      <c r="AQ654" s="73"/>
      <c r="AR654" s="73"/>
      <c r="AS654" s="73"/>
      <c r="AT654" s="73"/>
      <c r="AU654" s="73"/>
      <c r="AV654" s="72"/>
      <c r="AW654" s="73"/>
      <c r="AX654" s="73"/>
      <c r="AY654" s="72"/>
      <c r="AZ654" s="72"/>
      <c r="BA654" s="72"/>
      <c r="BB654" s="74"/>
      <c r="BC654" s="74"/>
      <c r="BD654" s="74"/>
      <c r="BE654" s="74"/>
      <c r="BF654" s="74"/>
      <c r="BG654" s="74"/>
      <c r="BH654" s="74"/>
      <c r="BI654" s="74"/>
    </row>
    <row r="655" spans="1:61" x14ac:dyDescent="0.35">
      <c r="A655" s="342" t="s">
        <v>3018</v>
      </c>
      <c r="B655" s="343">
        <v>40.800000000000004</v>
      </c>
      <c r="C655" s="343">
        <v>102</v>
      </c>
      <c r="D655" s="343" t="s">
        <v>2361</v>
      </c>
      <c r="E655" s="343" t="s">
        <v>23</v>
      </c>
      <c r="F655" s="343" t="s">
        <v>186</v>
      </c>
      <c r="G655" s="343">
        <v>37.6</v>
      </c>
      <c r="H655" s="344">
        <v>125500</v>
      </c>
      <c r="I655" s="344">
        <v>131300</v>
      </c>
      <c r="J655" s="344">
        <v>136900</v>
      </c>
      <c r="K655" s="344">
        <v>137100</v>
      </c>
      <c r="L655" s="344">
        <v>3075.9803921568623</v>
      </c>
      <c r="M655" s="344">
        <v>3218.1372549019607</v>
      </c>
      <c r="N655" s="344">
        <v>3355.3921568627447</v>
      </c>
      <c r="O655" s="344">
        <v>3360.2941176470586</v>
      </c>
      <c r="P655" s="343" t="s">
        <v>40</v>
      </c>
      <c r="Q655" s="344">
        <v>12</v>
      </c>
      <c r="R655" s="344" t="s">
        <v>685</v>
      </c>
      <c r="S655" s="345">
        <v>0.19700000000000001</v>
      </c>
      <c r="T655" s="343" t="s">
        <v>2362</v>
      </c>
      <c r="U655" s="343">
        <v>12</v>
      </c>
      <c r="V655" s="342">
        <v>2.024</v>
      </c>
      <c r="W655" s="342">
        <v>1.002</v>
      </c>
      <c r="X655" s="342">
        <v>3.5000000000000003E-2</v>
      </c>
      <c r="Y655" s="342">
        <f t="shared" si="10"/>
        <v>2.0280480000000001</v>
      </c>
      <c r="Z655" s="342" t="s">
        <v>198</v>
      </c>
      <c r="AA655" s="342" t="s">
        <v>170</v>
      </c>
      <c r="AB655" s="342">
        <v>22.5</v>
      </c>
      <c r="AC655" s="342" t="s">
        <v>218</v>
      </c>
      <c r="AD655" s="10"/>
      <c r="AE655" s="346">
        <f>IFERROR(VLOOKUP(E655,ppoz!$A$2:$B$42,2,0),0)</f>
        <v>0</v>
      </c>
      <c r="AJ655" s="72"/>
      <c r="AK655" s="72"/>
      <c r="AL655" s="72"/>
      <c r="AM655" s="72"/>
      <c r="AN655" s="72"/>
      <c r="AO655" s="72"/>
      <c r="AP655" s="73"/>
      <c r="AQ655" s="73"/>
      <c r="AR655" s="73"/>
      <c r="AS655" s="73"/>
      <c r="AT655" s="73"/>
      <c r="AU655" s="73"/>
      <c r="AV655" s="72"/>
      <c r="AW655" s="73"/>
      <c r="AX655" s="73"/>
      <c r="AY655" s="72"/>
      <c r="AZ655" s="72"/>
      <c r="BA655" s="72"/>
      <c r="BB655" s="74"/>
      <c r="BC655" s="74"/>
      <c r="BD655" s="74"/>
      <c r="BE655" s="74"/>
      <c r="BF655" s="74"/>
      <c r="BG655" s="74"/>
      <c r="BH655" s="74"/>
      <c r="BI655" s="74"/>
    </row>
    <row r="656" spans="1:61" x14ac:dyDescent="0.35">
      <c r="A656" s="342" t="s">
        <v>3019</v>
      </c>
      <c r="B656" s="343">
        <v>41.2</v>
      </c>
      <c r="C656" s="343">
        <v>103</v>
      </c>
      <c r="D656" s="343" t="s">
        <v>2361</v>
      </c>
      <c r="E656" s="343" t="s">
        <v>23</v>
      </c>
      <c r="F656" s="343" t="s">
        <v>186</v>
      </c>
      <c r="G656" s="343">
        <v>37.6</v>
      </c>
      <c r="H656" s="344">
        <v>126800</v>
      </c>
      <c r="I656" s="344">
        <v>132300</v>
      </c>
      <c r="J656" s="344">
        <v>138100</v>
      </c>
      <c r="K656" s="344">
        <v>138100</v>
      </c>
      <c r="L656" s="344">
        <v>3077.6699029126212</v>
      </c>
      <c r="M656" s="344">
        <v>3211.165048543689</v>
      </c>
      <c r="N656" s="344">
        <v>3351.9417475728155</v>
      </c>
      <c r="O656" s="344">
        <v>3351.9417475728155</v>
      </c>
      <c r="P656" s="343" t="s">
        <v>40</v>
      </c>
      <c r="Q656" s="344">
        <v>12</v>
      </c>
      <c r="R656" s="344" t="s">
        <v>685</v>
      </c>
      <c r="S656" s="345">
        <v>0.19700000000000001</v>
      </c>
      <c r="T656" s="343" t="s">
        <v>2362</v>
      </c>
      <c r="U656" s="343">
        <v>12</v>
      </c>
      <c r="V656" s="342">
        <v>2.024</v>
      </c>
      <c r="W656" s="342">
        <v>1.002</v>
      </c>
      <c r="X656" s="342">
        <v>3.5000000000000003E-2</v>
      </c>
      <c r="Y656" s="342">
        <f t="shared" si="10"/>
        <v>2.0280480000000001</v>
      </c>
      <c r="Z656" s="342" t="s">
        <v>198</v>
      </c>
      <c r="AA656" s="342" t="s">
        <v>170</v>
      </c>
      <c r="AB656" s="342">
        <v>22.5</v>
      </c>
      <c r="AC656" s="342" t="s">
        <v>218</v>
      </c>
      <c r="AD656" s="10"/>
      <c r="AE656" s="346">
        <f>IFERROR(VLOOKUP(E656,ppoz!$A$2:$B$42,2,0),0)</f>
        <v>0</v>
      </c>
      <c r="AJ656" s="72"/>
      <c r="AK656" s="72"/>
      <c r="AL656" s="72"/>
      <c r="AM656" s="72"/>
      <c r="AN656" s="72"/>
      <c r="AO656" s="72"/>
      <c r="AP656" s="73"/>
      <c r="AQ656" s="73"/>
      <c r="AR656" s="73"/>
      <c r="AS656" s="73"/>
      <c r="AT656" s="73"/>
      <c r="AU656" s="73"/>
      <c r="AV656" s="72"/>
      <c r="AW656" s="73"/>
      <c r="AX656" s="73"/>
      <c r="AY656" s="72"/>
      <c r="AZ656" s="72"/>
      <c r="BA656" s="72"/>
      <c r="BB656" s="74"/>
      <c r="BC656" s="74"/>
      <c r="BD656" s="74"/>
      <c r="BE656" s="74"/>
      <c r="BF656" s="74"/>
      <c r="BG656" s="74"/>
      <c r="BH656" s="74"/>
      <c r="BI656" s="74"/>
    </row>
    <row r="657" spans="1:61" x14ac:dyDescent="0.35">
      <c r="A657" s="342" t="s">
        <v>3020</v>
      </c>
      <c r="B657" s="343">
        <v>41.6</v>
      </c>
      <c r="C657" s="343">
        <v>104</v>
      </c>
      <c r="D657" s="343" t="s">
        <v>2361</v>
      </c>
      <c r="E657" s="343" t="s">
        <v>23</v>
      </c>
      <c r="F657" s="343" t="s">
        <v>186</v>
      </c>
      <c r="G657" s="343">
        <v>37.6</v>
      </c>
      <c r="H657" s="344">
        <v>128000</v>
      </c>
      <c r="I657" s="344">
        <v>133200</v>
      </c>
      <c r="J657" s="344">
        <v>138800</v>
      </c>
      <c r="K657" s="344">
        <v>138900</v>
      </c>
      <c r="L657" s="344">
        <v>3076.9230769230767</v>
      </c>
      <c r="M657" s="344">
        <v>3201.9230769230767</v>
      </c>
      <c r="N657" s="344">
        <v>3336.5384615384614</v>
      </c>
      <c r="O657" s="344">
        <v>3338.9423076923076</v>
      </c>
      <c r="P657" s="343" t="s">
        <v>40</v>
      </c>
      <c r="Q657" s="344">
        <v>12</v>
      </c>
      <c r="R657" s="344" t="s">
        <v>685</v>
      </c>
      <c r="S657" s="345">
        <v>0.19700000000000001</v>
      </c>
      <c r="T657" s="343" t="s">
        <v>2362</v>
      </c>
      <c r="U657" s="343">
        <v>12</v>
      </c>
      <c r="V657" s="342">
        <v>2.024</v>
      </c>
      <c r="W657" s="342">
        <v>1.002</v>
      </c>
      <c r="X657" s="342">
        <v>3.5000000000000003E-2</v>
      </c>
      <c r="Y657" s="342">
        <f t="shared" si="10"/>
        <v>2.0280480000000001</v>
      </c>
      <c r="Z657" s="342" t="s">
        <v>198</v>
      </c>
      <c r="AA657" s="342" t="s">
        <v>170</v>
      </c>
      <c r="AB657" s="342">
        <v>22.5</v>
      </c>
      <c r="AC657" s="342" t="s">
        <v>218</v>
      </c>
      <c r="AD657" s="10"/>
      <c r="AE657" s="346">
        <f>IFERROR(VLOOKUP(E657,ppoz!$A$2:$B$42,2,0),0)</f>
        <v>0</v>
      </c>
      <c r="AJ657" s="72"/>
      <c r="AK657" s="72"/>
      <c r="AL657" s="72"/>
      <c r="AM657" s="72"/>
      <c r="AN657" s="72"/>
      <c r="AO657" s="72"/>
      <c r="AP657" s="73"/>
      <c r="AQ657" s="73"/>
      <c r="AR657" s="73"/>
      <c r="AS657" s="73"/>
      <c r="AT657" s="73"/>
      <c r="AU657" s="73"/>
      <c r="AV657" s="72"/>
      <c r="AW657" s="73"/>
      <c r="AX657" s="73"/>
      <c r="AY657" s="72"/>
      <c r="AZ657" s="72"/>
      <c r="BA657" s="72"/>
      <c r="BB657" s="74"/>
      <c r="BC657" s="74"/>
      <c r="BD657" s="74"/>
      <c r="BE657" s="74"/>
      <c r="BF657" s="74"/>
      <c r="BG657" s="74"/>
      <c r="BH657" s="74"/>
      <c r="BI657" s="74"/>
    </row>
    <row r="658" spans="1:61" x14ac:dyDescent="0.35">
      <c r="A658" s="342" t="s">
        <v>3021</v>
      </c>
      <c r="B658" s="343">
        <v>42</v>
      </c>
      <c r="C658" s="343">
        <v>105</v>
      </c>
      <c r="D658" s="343" t="s">
        <v>2361</v>
      </c>
      <c r="E658" s="343" t="s">
        <v>23</v>
      </c>
      <c r="F658" s="343" t="s">
        <v>186</v>
      </c>
      <c r="G658" s="343">
        <v>37.6</v>
      </c>
      <c r="H658" s="344">
        <v>128700</v>
      </c>
      <c r="I658" s="344">
        <v>134500</v>
      </c>
      <c r="J658" s="344">
        <v>139600</v>
      </c>
      <c r="K658" s="344">
        <v>140800</v>
      </c>
      <c r="L658" s="344">
        <v>3064.2857142857142</v>
      </c>
      <c r="M658" s="344">
        <v>3202.3809523809523</v>
      </c>
      <c r="N658" s="344">
        <v>3323.8095238095239</v>
      </c>
      <c r="O658" s="344">
        <v>3352.3809523809523</v>
      </c>
      <c r="P658" s="343" t="s">
        <v>40</v>
      </c>
      <c r="Q658" s="344">
        <v>12</v>
      </c>
      <c r="R658" s="344" t="s">
        <v>685</v>
      </c>
      <c r="S658" s="345">
        <v>0.19700000000000001</v>
      </c>
      <c r="T658" s="343" t="s">
        <v>2362</v>
      </c>
      <c r="U658" s="343">
        <v>12</v>
      </c>
      <c r="V658" s="342">
        <v>2.024</v>
      </c>
      <c r="W658" s="342">
        <v>1.002</v>
      </c>
      <c r="X658" s="342">
        <v>3.5000000000000003E-2</v>
      </c>
      <c r="Y658" s="342">
        <f t="shared" si="10"/>
        <v>2.0280480000000001</v>
      </c>
      <c r="Z658" s="342" t="s">
        <v>198</v>
      </c>
      <c r="AA658" s="342" t="s">
        <v>170</v>
      </c>
      <c r="AB658" s="342">
        <v>22.5</v>
      </c>
      <c r="AC658" s="342" t="s">
        <v>218</v>
      </c>
      <c r="AD658" s="10"/>
      <c r="AE658" s="346">
        <f>IFERROR(VLOOKUP(E658,ppoz!$A$2:$B$42,2,0),0)</f>
        <v>0</v>
      </c>
      <c r="AJ658" s="72"/>
      <c r="AK658" s="72"/>
      <c r="AL658" s="72"/>
      <c r="AM658" s="72"/>
      <c r="AN658" s="72"/>
      <c r="AO658" s="72"/>
      <c r="AP658" s="73"/>
      <c r="AQ658" s="73"/>
      <c r="AR658" s="73"/>
      <c r="AS658" s="73"/>
      <c r="AT658" s="73"/>
      <c r="AU658" s="73"/>
      <c r="AV658" s="72"/>
      <c r="AW658" s="73"/>
      <c r="AX658" s="73"/>
      <c r="AY658" s="72"/>
      <c r="AZ658" s="72"/>
      <c r="BA658" s="72"/>
      <c r="BB658" s="74"/>
      <c r="BC658" s="74"/>
      <c r="BD658" s="74"/>
      <c r="BE658" s="74"/>
      <c r="BF658" s="74"/>
      <c r="BG658" s="74"/>
      <c r="BH658" s="74"/>
      <c r="BI658" s="74"/>
    </row>
    <row r="659" spans="1:61" x14ac:dyDescent="0.35">
      <c r="A659" s="342" t="s">
        <v>3022</v>
      </c>
      <c r="B659" s="343">
        <v>42.400000000000006</v>
      </c>
      <c r="C659" s="343">
        <v>106</v>
      </c>
      <c r="D659" s="343" t="s">
        <v>2361</v>
      </c>
      <c r="E659" s="343" t="s">
        <v>23</v>
      </c>
      <c r="F659" s="343" t="s">
        <v>186</v>
      </c>
      <c r="G659" s="343">
        <v>37.6</v>
      </c>
      <c r="H659" s="344">
        <v>130300</v>
      </c>
      <c r="I659" s="344">
        <v>135700</v>
      </c>
      <c r="J659" s="344">
        <v>140700</v>
      </c>
      <c r="K659" s="344">
        <v>142000</v>
      </c>
      <c r="L659" s="344">
        <v>3073.1132075471696</v>
      </c>
      <c r="M659" s="344">
        <v>3200.4716981132069</v>
      </c>
      <c r="N659" s="344">
        <v>3318.3962264150937</v>
      </c>
      <c r="O659" s="344">
        <v>3349.0566037735844</v>
      </c>
      <c r="P659" s="343" t="s">
        <v>40</v>
      </c>
      <c r="Q659" s="344">
        <v>12</v>
      </c>
      <c r="R659" s="344" t="s">
        <v>685</v>
      </c>
      <c r="S659" s="345">
        <v>0.19700000000000001</v>
      </c>
      <c r="T659" s="343" t="s">
        <v>2362</v>
      </c>
      <c r="U659" s="343">
        <v>12</v>
      </c>
      <c r="V659" s="342">
        <v>2.024</v>
      </c>
      <c r="W659" s="342">
        <v>1.002</v>
      </c>
      <c r="X659" s="342">
        <v>3.5000000000000003E-2</v>
      </c>
      <c r="Y659" s="342">
        <f t="shared" si="10"/>
        <v>2.0280480000000001</v>
      </c>
      <c r="Z659" s="342" t="s">
        <v>198</v>
      </c>
      <c r="AA659" s="342" t="s">
        <v>170</v>
      </c>
      <c r="AB659" s="342">
        <v>22.5</v>
      </c>
      <c r="AC659" s="342" t="s">
        <v>218</v>
      </c>
      <c r="AD659" s="10"/>
      <c r="AE659" s="346">
        <f>IFERROR(VLOOKUP(E659,ppoz!$A$2:$B$42,2,0),0)</f>
        <v>0</v>
      </c>
      <c r="AJ659" s="72"/>
      <c r="AK659" s="72"/>
      <c r="AL659" s="72"/>
      <c r="AM659" s="72"/>
      <c r="AN659" s="72"/>
      <c r="AO659" s="72"/>
      <c r="AP659" s="73"/>
      <c r="AQ659" s="73"/>
      <c r="AR659" s="73"/>
      <c r="AS659" s="73"/>
      <c r="AT659" s="73"/>
      <c r="AU659" s="73"/>
      <c r="AV659" s="72"/>
      <c r="AW659" s="73"/>
      <c r="AX659" s="73"/>
      <c r="AY659" s="72"/>
      <c r="AZ659" s="72"/>
      <c r="BA659" s="72"/>
      <c r="BB659" s="74"/>
      <c r="BC659" s="74"/>
      <c r="BD659" s="74"/>
      <c r="BE659" s="74"/>
      <c r="BF659" s="74"/>
      <c r="BG659" s="74"/>
      <c r="BH659" s="74"/>
      <c r="BI659" s="74"/>
    </row>
    <row r="660" spans="1:61" x14ac:dyDescent="0.35">
      <c r="A660" s="342" t="s">
        <v>3023</v>
      </c>
      <c r="B660" s="343">
        <v>42.800000000000004</v>
      </c>
      <c r="C660" s="343">
        <v>107</v>
      </c>
      <c r="D660" s="343" t="s">
        <v>2361</v>
      </c>
      <c r="E660" s="343" t="s">
        <v>23</v>
      </c>
      <c r="F660" s="343" t="s">
        <v>186</v>
      </c>
      <c r="G660" s="343">
        <v>37.6</v>
      </c>
      <c r="H660" s="344">
        <v>131000</v>
      </c>
      <c r="I660" s="344">
        <v>136400</v>
      </c>
      <c r="J660" s="344">
        <v>141400</v>
      </c>
      <c r="K660" s="344">
        <v>142800</v>
      </c>
      <c r="L660" s="344">
        <v>3060.7476635514017</v>
      </c>
      <c r="M660" s="344">
        <v>3186.9158878504668</v>
      </c>
      <c r="N660" s="344">
        <v>3303.7383177570091</v>
      </c>
      <c r="O660" s="344">
        <v>3336.4485981308408</v>
      </c>
      <c r="P660" s="343" t="s">
        <v>40</v>
      </c>
      <c r="Q660" s="344">
        <v>12</v>
      </c>
      <c r="R660" s="344" t="s">
        <v>685</v>
      </c>
      <c r="S660" s="345">
        <v>0.19700000000000001</v>
      </c>
      <c r="T660" s="343" t="s">
        <v>2362</v>
      </c>
      <c r="U660" s="343">
        <v>12</v>
      </c>
      <c r="V660" s="342">
        <v>2.024</v>
      </c>
      <c r="W660" s="342">
        <v>1.002</v>
      </c>
      <c r="X660" s="342">
        <v>3.5000000000000003E-2</v>
      </c>
      <c r="Y660" s="342">
        <f t="shared" si="10"/>
        <v>2.0280480000000001</v>
      </c>
      <c r="Z660" s="342" t="s">
        <v>198</v>
      </c>
      <c r="AA660" s="342" t="s">
        <v>170</v>
      </c>
      <c r="AB660" s="342">
        <v>22.5</v>
      </c>
      <c r="AC660" s="342" t="s">
        <v>218</v>
      </c>
      <c r="AD660" s="10"/>
      <c r="AE660" s="346">
        <f>IFERROR(VLOOKUP(E660,ppoz!$A$2:$B$42,2,0),0)</f>
        <v>0</v>
      </c>
      <c r="AJ660" s="72"/>
      <c r="AK660" s="72"/>
      <c r="AL660" s="72"/>
      <c r="AM660" s="72"/>
      <c r="AN660" s="72"/>
      <c r="AO660" s="72"/>
      <c r="AP660" s="73"/>
      <c r="AQ660" s="73"/>
      <c r="AR660" s="73"/>
      <c r="AS660" s="73"/>
      <c r="AT660" s="73"/>
      <c r="AU660" s="73"/>
      <c r="AV660" s="72"/>
      <c r="AW660" s="73"/>
      <c r="AX660" s="73"/>
      <c r="AY660" s="72"/>
      <c r="AZ660" s="72"/>
      <c r="BA660" s="72"/>
      <c r="BB660" s="74"/>
      <c r="BC660" s="74"/>
      <c r="BD660" s="74"/>
      <c r="BE660" s="74"/>
      <c r="BF660" s="74"/>
      <c r="BG660" s="74"/>
      <c r="BH660" s="74"/>
      <c r="BI660" s="74"/>
    </row>
    <row r="661" spans="1:61" x14ac:dyDescent="0.35">
      <c r="A661" s="342" t="s">
        <v>3024</v>
      </c>
      <c r="B661" s="343">
        <v>43.2</v>
      </c>
      <c r="C661" s="343">
        <v>108</v>
      </c>
      <c r="D661" s="343" t="s">
        <v>2361</v>
      </c>
      <c r="E661" s="343" t="s">
        <v>23</v>
      </c>
      <c r="F661" s="343" t="s">
        <v>186</v>
      </c>
      <c r="G661" s="343">
        <v>37.6</v>
      </c>
      <c r="H661" s="344">
        <v>132200</v>
      </c>
      <c r="I661" s="344">
        <v>137600</v>
      </c>
      <c r="J661" s="344">
        <v>142500</v>
      </c>
      <c r="K661" s="344">
        <v>144000</v>
      </c>
      <c r="L661" s="344">
        <v>3060.1851851851848</v>
      </c>
      <c r="M661" s="344">
        <v>3185.1851851851848</v>
      </c>
      <c r="N661" s="344">
        <v>3298.6111111111109</v>
      </c>
      <c r="O661" s="344">
        <v>3333.333333333333</v>
      </c>
      <c r="P661" s="343" t="s">
        <v>40</v>
      </c>
      <c r="Q661" s="344">
        <v>12</v>
      </c>
      <c r="R661" s="344" t="s">
        <v>685</v>
      </c>
      <c r="S661" s="345">
        <v>0.19700000000000001</v>
      </c>
      <c r="T661" s="343" t="s">
        <v>2362</v>
      </c>
      <c r="U661" s="343">
        <v>12</v>
      </c>
      <c r="V661" s="342">
        <v>2.024</v>
      </c>
      <c r="W661" s="342">
        <v>1.002</v>
      </c>
      <c r="X661" s="342">
        <v>3.5000000000000003E-2</v>
      </c>
      <c r="Y661" s="342">
        <f t="shared" ref="Y661:Y677" si="11">V661*W661</f>
        <v>2.0280480000000001</v>
      </c>
      <c r="Z661" s="342" t="s">
        <v>198</v>
      </c>
      <c r="AA661" s="342" t="s">
        <v>170</v>
      </c>
      <c r="AB661" s="342">
        <v>22.5</v>
      </c>
      <c r="AC661" s="342" t="s">
        <v>218</v>
      </c>
      <c r="AD661" s="10"/>
      <c r="AE661" s="346">
        <f>IFERROR(VLOOKUP(E661,ppoz!$A$2:$B$42,2,0),0)</f>
        <v>0</v>
      </c>
      <c r="AJ661" s="72"/>
      <c r="AK661" s="72"/>
      <c r="AL661" s="72"/>
      <c r="AM661" s="72"/>
      <c r="AN661" s="72"/>
      <c r="AO661" s="72"/>
      <c r="AP661" s="73"/>
      <c r="AQ661" s="73"/>
      <c r="AR661" s="73"/>
      <c r="AS661" s="73"/>
      <c r="AT661" s="73"/>
      <c r="AU661" s="73"/>
      <c r="AV661" s="72"/>
      <c r="AW661" s="73"/>
      <c r="AX661" s="73"/>
      <c r="AY661" s="72"/>
      <c r="AZ661" s="72"/>
      <c r="BA661" s="72"/>
      <c r="BB661" s="74"/>
      <c r="BC661" s="74"/>
      <c r="BD661" s="74"/>
      <c r="BE661" s="74"/>
      <c r="BF661" s="74"/>
      <c r="BG661" s="74"/>
      <c r="BH661" s="74"/>
      <c r="BI661" s="74"/>
    </row>
    <row r="662" spans="1:61" x14ac:dyDescent="0.35">
      <c r="A662" s="342" t="s">
        <v>3025</v>
      </c>
      <c r="B662" s="343">
        <v>43.6</v>
      </c>
      <c r="C662" s="343">
        <v>109</v>
      </c>
      <c r="D662" s="343" t="s">
        <v>2361</v>
      </c>
      <c r="E662" s="343" t="s">
        <v>23</v>
      </c>
      <c r="F662" s="343" t="s">
        <v>186</v>
      </c>
      <c r="G662" s="343">
        <v>37.6</v>
      </c>
      <c r="H662" s="344">
        <v>132900</v>
      </c>
      <c r="I662" s="344">
        <v>138700</v>
      </c>
      <c r="J662" s="344">
        <v>146100</v>
      </c>
      <c r="K662" s="344">
        <v>145100</v>
      </c>
      <c r="L662" s="344">
        <v>3048.1651376146788</v>
      </c>
      <c r="M662" s="344">
        <v>3181.1926605504586</v>
      </c>
      <c r="N662" s="344">
        <v>3350.9174311926604</v>
      </c>
      <c r="O662" s="344">
        <v>3327.9816513761466</v>
      </c>
      <c r="P662" s="343" t="s">
        <v>40</v>
      </c>
      <c r="Q662" s="344">
        <v>12</v>
      </c>
      <c r="R662" s="344" t="s">
        <v>685</v>
      </c>
      <c r="S662" s="345">
        <v>0.19700000000000001</v>
      </c>
      <c r="T662" s="343" t="s">
        <v>2362</v>
      </c>
      <c r="U662" s="343">
        <v>12</v>
      </c>
      <c r="V662" s="342">
        <v>2.024</v>
      </c>
      <c r="W662" s="342">
        <v>1.002</v>
      </c>
      <c r="X662" s="342">
        <v>3.5000000000000003E-2</v>
      </c>
      <c r="Y662" s="342">
        <f t="shared" si="11"/>
        <v>2.0280480000000001</v>
      </c>
      <c r="Z662" s="342" t="s">
        <v>198</v>
      </c>
      <c r="AA662" s="342" t="s">
        <v>170</v>
      </c>
      <c r="AB662" s="342">
        <v>22.5</v>
      </c>
      <c r="AC662" s="342" t="s">
        <v>218</v>
      </c>
      <c r="AD662" s="10"/>
      <c r="AE662" s="346">
        <f>IFERROR(VLOOKUP(E662,ppoz!$A$2:$B$42,2,0),0)</f>
        <v>0</v>
      </c>
      <c r="AJ662" s="72"/>
      <c r="AK662" s="72"/>
      <c r="AL662" s="72"/>
      <c r="AM662" s="72"/>
      <c r="AN662" s="72"/>
      <c r="AO662" s="72"/>
      <c r="AP662" s="73"/>
      <c r="AQ662" s="73"/>
      <c r="AR662" s="73"/>
      <c r="AS662" s="73"/>
      <c r="AT662" s="73"/>
      <c r="AU662" s="73"/>
      <c r="AV662" s="72"/>
      <c r="AW662" s="73"/>
      <c r="AX662" s="73"/>
      <c r="AY662" s="72"/>
      <c r="AZ662" s="72"/>
      <c r="BA662" s="72"/>
      <c r="BB662" s="74"/>
      <c r="BC662" s="74"/>
      <c r="BD662" s="74"/>
      <c r="BE662" s="74"/>
      <c r="BF662" s="74"/>
      <c r="BG662" s="74"/>
      <c r="BH662" s="74"/>
      <c r="BI662" s="74"/>
    </row>
    <row r="663" spans="1:61" x14ac:dyDescent="0.35">
      <c r="A663" s="342" t="s">
        <v>3026</v>
      </c>
      <c r="B663" s="343">
        <v>44</v>
      </c>
      <c r="C663" s="343">
        <v>110</v>
      </c>
      <c r="D663" s="343" t="s">
        <v>2361</v>
      </c>
      <c r="E663" s="343" t="s">
        <v>23</v>
      </c>
      <c r="F663" s="343" t="s">
        <v>186</v>
      </c>
      <c r="G663" s="343">
        <v>37.6</v>
      </c>
      <c r="H663" s="344">
        <v>133600</v>
      </c>
      <c r="I663" s="344">
        <v>139500</v>
      </c>
      <c r="J663" s="344">
        <v>146900</v>
      </c>
      <c r="K663" s="344">
        <v>145800</v>
      </c>
      <c r="L663" s="344">
        <v>3036.3636363636365</v>
      </c>
      <c r="M663" s="344">
        <v>3170.4545454545455</v>
      </c>
      <c r="N663" s="344">
        <v>3338.6363636363635</v>
      </c>
      <c r="O663" s="344">
        <v>3313.6363636363635</v>
      </c>
      <c r="P663" s="343" t="s">
        <v>40</v>
      </c>
      <c r="Q663" s="344">
        <v>12</v>
      </c>
      <c r="R663" s="344" t="s">
        <v>685</v>
      </c>
      <c r="S663" s="345">
        <v>0.19700000000000001</v>
      </c>
      <c r="T663" s="343" t="s">
        <v>2362</v>
      </c>
      <c r="U663" s="343">
        <v>12</v>
      </c>
      <c r="V663" s="342">
        <v>2.024</v>
      </c>
      <c r="W663" s="342">
        <v>1.002</v>
      </c>
      <c r="X663" s="342">
        <v>3.5000000000000003E-2</v>
      </c>
      <c r="Y663" s="342">
        <f t="shared" si="11"/>
        <v>2.0280480000000001</v>
      </c>
      <c r="Z663" s="342" t="s">
        <v>198</v>
      </c>
      <c r="AA663" s="342" t="s">
        <v>170</v>
      </c>
      <c r="AB663" s="342">
        <v>22.5</v>
      </c>
      <c r="AC663" s="342" t="s">
        <v>218</v>
      </c>
      <c r="AD663" s="10"/>
      <c r="AE663" s="346">
        <f>IFERROR(VLOOKUP(E663,ppoz!$A$2:$B$42,2,0),0)</f>
        <v>0</v>
      </c>
      <c r="AJ663" s="72"/>
      <c r="AK663" s="72"/>
      <c r="AL663" s="72"/>
      <c r="AM663" s="72"/>
      <c r="AN663" s="72"/>
      <c r="AO663" s="72"/>
      <c r="AP663" s="73"/>
      <c r="AQ663" s="73"/>
      <c r="AR663" s="73"/>
      <c r="AS663" s="73"/>
      <c r="AT663" s="73"/>
      <c r="AU663" s="73"/>
      <c r="AV663" s="72"/>
      <c r="AW663" s="73"/>
      <c r="AX663" s="73"/>
      <c r="AY663" s="72"/>
      <c r="AZ663" s="72"/>
      <c r="BA663" s="72"/>
      <c r="BB663" s="74"/>
      <c r="BC663" s="74"/>
      <c r="BD663" s="74"/>
      <c r="BE663" s="74"/>
      <c r="BF663" s="74"/>
      <c r="BG663" s="74"/>
      <c r="BH663" s="74"/>
      <c r="BI663" s="74"/>
    </row>
    <row r="664" spans="1:61" x14ac:dyDescent="0.35">
      <c r="A664" s="342" t="s">
        <v>3027</v>
      </c>
      <c r="B664" s="343">
        <v>44.400000000000006</v>
      </c>
      <c r="C664" s="343">
        <v>111</v>
      </c>
      <c r="D664" s="343" t="s">
        <v>2361</v>
      </c>
      <c r="E664" s="343" t="s">
        <v>23</v>
      </c>
      <c r="F664" s="343" t="s">
        <v>186</v>
      </c>
      <c r="G664" s="343">
        <v>37.6</v>
      </c>
      <c r="H664" s="344">
        <v>134800</v>
      </c>
      <c r="I664" s="344">
        <v>140700</v>
      </c>
      <c r="J664" s="344">
        <v>148000</v>
      </c>
      <c r="K664" s="344">
        <v>147000</v>
      </c>
      <c r="L664" s="344">
        <v>3036.0360360360355</v>
      </c>
      <c r="M664" s="344">
        <v>3168.9189189189187</v>
      </c>
      <c r="N664" s="344">
        <v>3333.333333333333</v>
      </c>
      <c r="O664" s="344">
        <v>3310.8108108108104</v>
      </c>
      <c r="P664" s="343" t="s">
        <v>40</v>
      </c>
      <c r="Q664" s="344">
        <v>12</v>
      </c>
      <c r="R664" s="344" t="s">
        <v>685</v>
      </c>
      <c r="S664" s="345">
        <v>0.19700000000000001</v>
      </c>
      <c r="T664" s="343" t="s">
        <v>2362</v>
      </c>
      <c r="U664" s="343">
        <v>12</v>
      </c>
      <c r="V664" s="342">
        <v>2.024</v>
      </c>
      <c r="W664" s="342">
        <v>1.002</v>
      </c>
      <c r="X664" s="342">
        <v>3.5000000000000003E-2</v>
      </c>
      <c r="Y664" s="342">
        <f t="shared" si="11"/>
        <v>2.0280480000000001</v>
      </c>
      <c r="Z664" s="342" t="s">
        <v>198</v>
      </c>
      <c r="AA664" s="342" t="s">
        <v>170</v>
      </c>
      <c r="AB664" s="342">
        <v>22.5</v>
      </c>
      <c r="AC664" s="342" t="s">
        <v>218</v>
      </c>
      <c r="AD664" s="10"/>
      <c r="AE664" s="346">
        <f>IFERROR(VLOOKUP(E664,ppoz!$A$2:$B$42,2,0),0)</f>
        <v>0</v>
      </c>
      <c r="AJ664" s="72"/>
      <c r="AK664" s="72"/>
      <c r="AL664" s="72"/>
      <c r="AM664" s="72"/>
      <c r="AN664" s="72"/>
      <c r="AO664" s="72"/>
      <c r="AP664" s="73"/>
      <c r="AQ664" s="73"/>
      <c r="AR664" s="73"/>
      <c r="AS664" s="73"/>
      <c r="AT664" s="73"/>
      <c r="AU664" s="73"/>
      <c r="AV664" s="72"/>
      <c r="AW664" s="73"/>
      <c r="AX664" s="73"/>
      <c r="AY664" s="72"/>
      <c r="AZ664" s="72"/>
      <c r="BA664" s="72"/>
      <c r="BB664" s="74"/>
      <c r="BC664" s="74"/>
      <c r="BD664" s="74"/>
      <c r="BE664" s="74"/>
      <c r="BF664" s="74"/>
      <c r="BG664" s="74"/>
      <c r="BH664" s="74"/>
      <c r="BI664" s="74"/>
    </row>
    <row r="665" spans="1:61" x14ac:dyDescent="0.35">
      <c r="A665" s="342" t="s">
        <v>3028</v>
      </c>
      <c r="B665" s="343">
        <v>44.800000000000004</v>
      </c>
      <c r="C665" s="343">
        <v>112</v>
      </c>
      <c r="D665" s="343" t="s">
        <v>2361</v>
      </c>
      <c r="E665" s="343" t="s">
        <v>23</v>
      </c>
      <c r="F665" s="343" t="s">
        <v>186</v>
      </c>
      <c r="G665" s="343">
        <v>37.6</v>
      </c>
      <c r="H665" s="344">
        <v>136000</v>
      </c>
      <c r="I665" s="344">
        <v>141500</v>
      </c>
      <c r="J665" s="344">
        <v>148700</v>
      </c>
      <c r="K665" s="344">
        <v>147900</v>
      </c>
      <c r="L665" s="344">
        <v>3035.7142857142853</v>
      </c>
      <c r="M665" s="344">
        <v>3158.4821428571427</v>
      </c>
      <c r="N665" s="344">
        <v>3319.1964285714284</v>
      </c>
      <c r="O665" s="344">
        <v>3301.3392857142853</v>
      </c>
      <c r="P665" s="343" t="s">
        <v>40</v>
      </c>
      <c r="Q665" s="344">
        <v>12</v>
      </c>
      <c r="R665" s="344" t="s">
        <v>685</v>
      </c>
      <c r="S665" s="345">
        <v>0.19700000000000001</v>
      </c>
      <c r="T665" s="343" t="s">
        <v>2362</v>
      </c>
      <c r="U665" s="343">
        <v>12</v>
      </c>
      <c r="V665" s="342">
        <v>2.024</v>
      </c>
      <c r="W665" s="342">
        <v>1.002</v>
      </c>
      <c r="X665" s="342">
        <v>3.5000000000000003E-2</v>
      </c>
      <c r="Y665" s="342">
        <f t="shared" si="11"/>
        <v>2.0280480000000001</v>
      </c>
      <c r="Z665" s="342" t="s">
        <v>198</v>
      </c>
      <c r="AA665" s="342" t="s">
        <v>170</v>
      </c>
      <c r="AB665" s="342">
        <v>22.5</v>
      </c>
      <c r="AC665" s="342" t="s">
        <v>218</v>
      </c>
      <c r="AD665" s="10"/>
      <c r="AE665" s="346">
        <f>IFERROR(VLOOKUP(E665,ppoz!$A$2:$B$42,2,0),0)</f>
        <v>0</v>
      </c>
      <c r="AJ665" s="72"/>
      <c r="AK665" s="72"/>
      <c r="AL665" s="72"/>
      <c r="AM665" s="72"/>
      <c r="AN665" s="72"/>
      <c r="AO665" s="72"/>
      <c r="AP665" s="73"/>
      <c r="AQ665" s="73"/>
      <c r="AR665" s="73"/>
      <c r="AS665" s="73"/>
      <c r="AT665" s="73"/>
      <c r="AU665" s="73"/>
      <c r="AV665" s="72"/>
      <c r="AW665" s="73"/>
      <c r="AX665" s="73"/>
      <c r="AY665" s="72"/>
      <c r="AZ665" s="72"/>
      <c r="BA665" s="72"/>
      <c r="BB665" s="74"/>
      <c r="BC665" s="74"/>
      <c r="BD665" s="74"/>
      <c r="BE665" s="74"/>
      <c r="BF665" s="74"/>
      <c r="BG665" s="74"/>
      <c r="BH665" s="74"/>
      <c r="BI665" s="74"/>
    </row>
    <row r="666" spans="1:61" x14ac:dyDescent="0.35">
      <c r="A666" s="342" t="s">
        <v>3029</v>
      </c>
      <c r="B666" s="343">
        <v>45.2</v>
      </c>
      <c r="C666" s="343">
        <v>113</v>
      </c>
      <c r="D666" s="343" t="s">
        <v>2361</v>
      </c>
      <c r="E666" s="343" t="s">
        <v>2359</v>
      </c>
      <c r="F666" s="343" t="s">
        <v>186</v>
      </c>
      <c r="G666" s="343">
        <v>45</v>
      </c>
      <c r="H666" s="344">
        <v>140900</v>
      </c>
      <c r="I666" s="344">
        <v>147000</v>
      </c>
      <c r="J666" s="344">
        <v>153600</v>
      </c>
      <c r="K666" s="344">
        <v>153300</v>
      </c>
      <c r="L666" s="344">
        <v>3117.2566371681414</v>
      </c>
      <c r="M666" s="344">
        <v>3252.2123893805306</v>
      </c>
      <c r="N666" s="344">
        <v>3398.2300884955748</v>
      </c>
      <c r="O666" s="344">
        <v>3391.5929203539822</v>
      </c>
      <c r="P666" s="343" t="s">
        <v>40</v>
      </c>
      <c r="Q666" s="344">
        <v>12</v>
      </c>
      <c r="R666" s="344" t="s">
        <v>685</v>
      </c>
      <c r="S666" s="345">
        <v>0.19700000000000001</v>
      </c>
      <c r="T666" s="343" t="s">
        <v>2362</v>
      </c>
      <c r="U666" s="343">
        <v>12</v>
      </c>
      <c r="V666" s="342">
        <v>2.024</v>
      </c>
      <c r="W666" s="342">
        <v>1.002</v>
      </c>
      <c r="X666" s="342">
        <v>3.5000000000000003E-2</v>
      </c>
      <c r="Y666" s="342">
        <f t="shared" si="11"/>
        <v>2.0280480000000001</v>
      </c>
      <c r="Z666" s="342" t="s">
        <v>198</v>
      </c>
      <c r="AA666" s="342" t="s">
        <v>170</v>
      </c>
      <c r="AB666" s="342">
        <v>22.5</v>
      </c>
      <c r="AC666" s="342" t="s">
        <v>218</v>
      </c>
      <c r="AD666" s="10"/>
      <c r="AE666" s="346">
        <f>IFERROR(VLOOKUP(E666,ppoz!$A$2:$B$42,2,0),0)</f>
        <v>0</v>
      </c>
      <c r="AJ666" s="72"/>
      <c r="AK666" s="72"/>
      <c r="AL666" s="72"/>
      <c r="AM666" s="72"/>
      <c r="AN666" s="72"/>
      <c r="AO666" s="72"/>
      <c r="AP666" s="73"/>
      <c r="AQ666" s="73"/>
      <c r="AR666" s="73"/>
      <c r="AS666" s="73"/>
      <c r="AT666" s="73"/>
      <c r="AU666" s="73"/>
      <c r="AV666" s="72"/>
      <c r="AW666" s="73"/>
      <c r="AX666" s="73"/>
      <c r="AY666" s="72"/>
      <c r="AZ666" s="72"/>
      <c r="BA666" s="72"/>
      <c r="BB666" s="74"/>
      <c r="BC666" s="74"/>
      <c r="BD666" s="74"/>
      <c r="BE666" s="74"/>
      <c r="BF666" s="74"/>
      <c r="BG666" s="74"/>
      <c r="BH666" s="74"/>
      <c r="BI666" s="74"/>
    </row>
    <row r="667" spans="1:61" x14ac:dyDescent="0.35">
      <c r="A667" s="342" t="s">
        <v>3030</v>
      </c>
      <c r="B667" s="343">
        <v>45.6</v>
      </c>
      <c r="C667" s="343">
        <v>114</v>
      </c>
      <c r="D667" s="343" t="s">
        <v>2361</v>
      </c>
      <c r="E667" s="343" t="s">
        <v>2359</v>
      </c>
      <c r="F667" s="343" t="s">
        <v>186</v>
      </c>
      <c r="G667" s="343">
        <v>45</v>
      </c>
      <c r="H667" s="344">
        <v>141900</v>
      </c>
      <c r="I667" s="344">
        <v>147800</v>
      </c>
      <c r="J667" s="344">
        <v>154300</v>
      </c>
      <c r="K667" s="344">
        <v>154100</v>
      </c>
      <c r="L667" s="344">
        <v>3111.8421052631579</v>
      </c>
      <c r="M667" s="344">
        <v>3241.2280701754385</v>
      </c>
      <c r="N667" s="344">
        <v>3383.7719298245611</v>
      </c>
      <c r="O667" s="344">
        <v>3379.3859649122805</v>
      </c>
      <c r="P667" s="343" t="s">
        <v>40</v>
      </c>
      <c r="Q667" s="344">
        <v>12</v>
      </c>
      <c r="R667" s="344" t="s">
        <v>685</v>
      </c>
      <c r="S667" s="345">
        <v>0.19700000000000001</v>
      </c>
      <c r="T667" s="343" t="s">
        <v>2362</v>
      </c>
      <c r="U667" s="343">
        <v>12</v>
      </c>
      <c r="V667" s="342">
        <v>2.024</v>
      </c>
      <c r="W667" s="342">
        <v>1.002</v>
      </c>
      <c r="X667" s="342">
        <v>3.5000000000000003E-2</v>
      </c>
      <c r="Y667" s="342">
        <f t="shared" si="11"/>
        <v>2.0280480000000001</v>
      </c>
      <c r="Z667" s="342" t="s">
        <v>198</v>
      </c>
      <c r="AA667" s="342" t="s">
        <v>170</v>
      </c>
      <c r="AB667" s="342">
        <v>22.5</v>
      </c>
      <c r="AC667" s="342" t="s">
        <v>218</v>
      </c>
      <c r="AD667" s="10"/>
      <c r="AE667" s="346">
        <f>IFERROR(VLOOKUP(E667,ppoz!$A$2:$B$42,2,0),0)</f>
        <v>0</v>
      </c>
      <c r="AJ667" s="72"/>
      <c r="AK667" s="72"/>
      <c r="AL667" s="72"/>
      <c r="AM667" s="72"/>
      <c r="AN667" s="72"/>
      <c r="AO667" s="72"/>
      <c r="AP667" s="73"/>
      <c r="AQ667" s="73"/>
      <c r="AR667" s="73"/>
      <c r="AS667" s="73"/>
      <c r="AT667" s="73"/>
      <c r="AU667" s="73"/>
      <c r="AV667" s="72"/>
      <c r="AW667" s="73"/>
      <c r="AX667" s="73"/>
      <c r="AY667" s="72"/>
      <c r="AZ667" s="72"/>
      <c r="BA667" s="72"/>
      <c r="BB667" s="74"/>
      <c r="BC667" s="74"/>
      <c r="BD667" s="74"/>
      <c r="BE667" s="74"/>
      <c r="BF667" s="74"/>
      <c r="BG667" s="74"/>
      <c r="BH667" s="74"/>
      <c r="BI667" s="74"/>
    </row>
    <row r="668" spans="1:61" x14ac:dyDescent="0.35">
      <c r="A668" s="342" t="s">
        <v>3031</v>
      </c>
      <c r="B668" s="343">
        <v>46</v>
      </c>
      <c r="C668" s="343">
        <v>115</v>
      </c>
      <c r="D668" s="343" t="s">
        <v>2361</v>
      </c>
      <c r="E668" s="343" t="s">
        <v>2359</v>
      </c>
      <c r="F668" s="343" t="s">
        <v>186</v>
      </c>
      <c r="G668" s="343">
        <v>45</v>
      </c>
      <c r="H668" s="344">
        <v>142600</v>
      </c>
      <c r="I668" s="344">
        <v>148500</v>
      </c>
      <c r="J668" s="344">
        <v>155000</v>
      </c>
      <c r="K668" s="344">
        <v>155400</v>
      </c>
      <c r="L668" s="344">
        <v>3100</v>
      </c>
      <c r="M668" s="344">
        <v>3228.2608695652175</v>
      </c>
      <c r="N668" s="344">
        <v>3369.5652173913045</v>
      </c>
      <c r="O668" s="344">
        <v>3378.2608695652175</v>
      </c>
      <c r="P668" s="343" t="s">
        <v>40</v>
      </c>
      <c r="Q668" s="344">
        <v>12</v>
      </c>
      <c r="R668" s="344" t="s">
        <v>685</v>
      </c>
      <c r="S668" s="345">
        <v>0.19700000000000001</v>
      </c>
      <c r="T668" s="343" t="s">
        <v>2362</v>
      </c>
      <c r="U668" s="343">
        <v>12</v>
      </c>
      <c r="V668" s="342">
        <v>2.024</v>
      </c>
      <c r="W668" s="342">
        <v>1.002</v>
      </c>
      <c r="X668" s="342">
        <v>3.5000000000000003E-2</v>
      </c>
      <c r="Y668" s="342">
        <f t="shared" si="11"/>
        <v>2.0280480000000001</v>
      </c>
      <c r="Z668" s="342" t="s">
        <v>198</v>
      </c>
      <c r="AA668" s="342" t="s">
        <v>170</v>
      </c>
      <c r="AB668" s="342">
        <v>22.5</v>
      </c>
      <c r="AC668" s="342" t="s">
        <v>218</v>
      </c>
      <c r="AD668" s="10"/>
      <c r="AE668" s="346">
        <f>IFERROR(VLOOKUP(E668,ppoz!$A$2:$B$42,2,0),0)</f>
        <v>0</v>
      </c>
      <c r="AJ668" s="72"/>
      <c r="AK668" s="72"/>
      <c r="AL668" s="72"/>
      <c r="AM668" s="72"/>
      <c r="AN668" s="72"/>
      <c r="AO668" s="72"/>
      <c r="AP668" s="73"/>
      <c r="AQ668" s="73"/>
      <c r="AR668" s="73"/>
      <c r="AS668" s="73"/>
      <c r="AT668" s="73"/>
      <c r="AU668" s="73"/>
      <c r="AV668" s="72"/>
      <c r="AW668" s="73"/>
      <c r="AX668" s="73"/>
      <c r="AY668" s="72"/>
      <c r="AZ668" s="72"/>
      <c r="BA668" s="72"/>
      <c r="BB668" s="74"/>
      <c r="BC668" s="74"/>
      <c r="BD668" s="74"/>
      <c r="BE668" s="74"/>
      <c r="BF668" s="74"/>
      <c r="BG668" s="74"/>
      <c r="BH668" s="74"/>
      <c r="BI668" s="74"/>
    </row>
    <row r="669" spans="1:61" x14ac:dyDescent="0.35">
      <c r="A669" s="342" t="s">
        <v>3032</v>
      </c>
      <c r="B669" s="343">
        <v>46.400000000000006</v>
      </c>
      <c r="C669" s="343">
        <v>116</v>
      </c>
      <c r="D669" s="343" t="s">
        <v>2361</v>
      </c>
      <c r="E669" s="343" t="s">
        <v>2359</v>
      </c>
      <c r="F669" s="343" t="s">
        <v>186</v>
      </c>
      <c r="G669" s="343">
        <v>45</v>
      </c>
      <c r="H669" s="344">
        <v>143800</v>
      </c>
      <c r="I669" s="344">
        <v>150200</v>
      </c>
      <c r="J669" s="344">
        <v>156200</v>
      </c>
      <c r="K669" s="344">
        <v>157100</v>
      </c>
      <c r="L669" s="344">
        <v>3099.1379310344823</v>
      </c>
      <c r="M669" s="344">
        <v>3237.0689655172409</v>
      </c>
      <c r="N669" s="344">
        <v>3366.379310344827</v>
      </c>
      <c r="O669" s="344">
        <v>3385.7758620689651</v>
      </c>
      <c r="P669" s="343" t="s">
        <v>40</v>
      </c>
      <c r="Q669" s="344">
        <v>12</v>
      </c>
      <c r="R669" s="344" t="s">
        <v>685</v>
      </c>
      <c r="S669" s="345">
        <v>0.19700000000000001</v>
      </c>
      <c r="T669" s="343" t="s">
        <v>2362</v>
      </c>
      <c r="U669" s="343">
        <v>12</v>
      </c>
      <c r="V669" s="342">
        <v>2.024</v>
      </c>
      <c r="W669" s="342">
        <v>1.002</v>
      </c>
      <c r="X669" s="342">
        <v>3.5000000000000003E-2</v>
      </c>
      <c r="Y669" s="342">
        <f t="shared" si="11"/>
        <v>2.0280480000000001</v>
      </c>
      <c r="Z669" s="342" t="s">
        <v>198</v>
      </c>
      <c r="AA669" s="342" t="s">
        <v>170</v>
      </c>
      <c r="AB669" s="342">
        <v>22.5</v>
      </c>
      <c r="AC669" s="342" t="s">
        <v>218</v>
      </c>
      <c r="AD669" s="10"/>
      <c r="AE669" s="346">
        <f>IFERROR(VLOOKUP(E669,ppoz!$A$2:$B$42,2,0),0)</f>
        <v>0</v>
      </c>
      <c r="AJ669" s="72"/>
      <c r="AK669" s="72"/>
      <c r="AL669" s="72"/>
      <c r="AM669" s="72"/>
      <c r="AN669" s="72"/>
      <c r="AO669" s="72"/>
      <c r="AP669" s="73"/>
      <c r="AQ669" s="73"/>
      <c r="AR669" s="73"/>
      <c r="AS669" s="73"/>
      <c r="AT669" s="73"/>
      <c r="AU669" s="73"/>
      <c r="AV669" s="72"/>
      <c r="AW669" s="73"/>
      <c r="AX669" s="73"/>
      <c r="AY669" s="72"/>
      <c r="AZ669" s="72"/>
      <c r="BA669" s="72"/>
      <c r="BB669" s="74"/>
      <c r="BC669" s="74"/>
      <c r="BD669" s="74"/>
      <c r="BE669" s="74"/>
      <c r="BF669" s="74"/>
      <c r="BG669" s="74"/>
      <c r="BH669" s="74"/>
      <c r="BI669" s="74"/>
    </row>
    <row r="670" spans="1:61" x14ac:dyDescent="0.35">
      <c r="A670" s="342" t="s">
        <v>3033</v>
      </c>
      <c r="B670" s="343">
        <v>46.800000000000004</v>
      </c>
      <c r="C670" s="343">
        <v>117</v>
      </c>
      <c r="D670" s="343" t="s">
        <v>2361</v>
      </c>
      <c r="E670" s="343" t="s">
        <v>2359</v>
      </c>
      <c r="F670" s="343" t="s">
        <v>186</v>
      </c>
      <c r="G670" s="343">
        <v>45</v>
      </c>
      <c r="H670" s="344">
        <v>144700</v>
      </c>
      <c r="I670" s="344">
        <v>150900</v>
      </c>
      <c r="J670" s="344">
        <v>156900</v>
      </c>
      <c r="K670" s="344">
        <v>157800</v>
      </c>
      <c r="L670" s="344">
        <v>3091.8803418803418</v>
      </c>
      <c r="M670" s="344">
        <v>3224.3589743589741</v>
      </c>
      <c r="N670" s="344">
        <v>3352.5641025641021</v>
      </c>
      <c r="O670" s="344">
        <v>3371.7948717948716</v>
      </c>
      <c r="P670" s="343" t="s">
        <v>40</v>
      </c>
      <c r="Q670" s="344">
        <v>12</v>
      </c>
      <c r="R670" s="344" t="s">
        <v>685</v>
      </c>
      <c r="S670" s="345">
        <v>0.19700000000000001</v>
      </c>
      <c r="T670" s="343" t="s">
        <v>2362</v>
      </c>
      <c r="U670" s="343">
        <v>12</v>
      </c>
      <c r="V670" s="342">
        <v>2.024</v>
      </c>
      <c r="W670" s="342">
        <v>1.002</v>
      </c>
      <c r="X670" s="342">
        <v>3.5000000000000003E-2</v>
      </c>
      <c r="Y670" s="342">
        <f t="shared" si="11"/>
        <v>2.0280480000000001</v>
      </c>
      <c r="Z670" s="342" t="s">
        <v>198</v>
      </c>
      <c r="AA670" s="342" t="s">
        <v>170</v>
      </c>
      <c r="AB670" s="342">
        <v>22.5</v>
      </c>
      <c r="AC670" s="342" t="s">
        <v>218</v>
      </c>
      <c r="AD670" s="10"/>
      <c r="AE670" s="346">
        <f>IFERROR(VLOOKUP(E670,ppoz!$A$2:$B$42,2,0),0)</f>
        <v>0</v>
      </c>
      <c r="AJ670" s="72"/>
      <c r="AK670" s="72"/>
      <c r="AL670" s="72"/>
      <c r="AM670" s="72"/>
      <c r="AN670" s="72"/>
      <c r="AO670" s="72"/>
      <c r="AP670" s="73"/>
      <c r="AQ670" s="73"/>
      <c r="AR670" s="73"/>
      <c r="AS670" s="73"/>
      <c r="AT670" s="73"/>
      <c r="AU670" s="73"/>
      <c r="AV670" s="72"/>
      <c r="AW670" s="73"/>
      <c r="AX670" s="73"/>
      <c r="AY670" s="72"/>
      <c r="AZ670" s="72"/>
      <c r="BA670" s="72"/>
      <c r="BB670" s="74"/>
      <c r="BC670" s="74"/>
      <c r="BD670" s="74"/>
      <c r="BE670" s="74"/>
      <c r="BF670" s="74"/>
      <c r="BG670" s="74"/>
      <c r="BH670" s="74"/>
      <c r="BI670" s="74"/>
    </row>
    <row r="671" spans="1:61" x14ac:dyDescent="0.35">
      <c r="A671" s="342" t="s">
        <v>3034</v>
      </c>
      <c r="B671" s="343">
        <v>47.2</v>
      </c>
      <c r="C671" s="343">
        <v>118</v>
      </c>
      <c r="D671" s="343" t="s">
        <v>2361</v>
      </c>
      <c r="E671" s="343" t="s">
        <v>2359</v>
      </c>
      <c r="F671" s="343" t="s">
        <v>186</v>
      </c>
      <c r="G671" s="343">
        <v>45</v>
      </c>
      <c r="H671" s="344">
        <v>146400</v>
      </c>
      <c r="I671" s="344">
        <v>152300</v>
      </c>
      <c r="J671" s="344">
        <v>158000</v>
      </c>
      <c r="K671" s="344">
        <v>159200</v>
      </c>
      <c r="L671" s="344">
        <v>3101.694915254237</v>
      </c>
      <c r="M671" s="344">
        <v>3226.694915254237</v>
      </c>
      <c r="N671" s="344">
        <v>3347.4576271186438</v>
      </c>
      <c r="O671" s="344">
        <v>3372.8813559322034</v>
      </c>
      <c r="P671" s="343" t="s">
        <v>40</v>
      </c>
      <c r="Q671" s="344">
        <v>12</v>
      </c>
      <c r="R671" s="344" t="s">
        <v>685</v>
      </c>
      <c r="S671" s="345">
        <v>0.19700000000000001</v>
      </c>
      <c r="T671" s="343" t="s">
        <v>2362</v>
      </c>
      <c r="U671" s="343">
        <v>12</v>
      </c>
      <c r="V671" s="342">
        <v>2.024</v>
      </c>
      <c r="W671" s="342">
        <v>1.002</v>
      </c>
      <c r="X671" s="342">
        <v>3.5000000000000003E-2</v>
      </c>
      <c r="Y671" s="342">
        <f t="shared" si="11"/>
        <v>2.0280480000000001</v>
      </c>
      <c r="Z671" s="342" t="s">
        <v>198</v>
      </c>
      <c r="AA671" s="342" t="s">
        <v>170</v>
      </c>
      <c r="AB671" s="342">
        <v>22.5</v>
      </c>
      <c r="AC671" s="342" t="s">
        <v>218</v>
      </c>
      <c r="AD671" s="10"/>
      <c r="AE671" s="346">
        <f>IFERROR(VLOOKUP(E671,ppoz!$A$2:$B$42,2,0),0)</f>
        <v>0</v>
      </c>
      <c r="AJ671" s="72"/>
      <c r="AK671" s="72"/>
      <c r="AL671" s="72"/>
      <c r="AM671" s="72"/>
      <c r="AN671" s="72"/>
      <c r="AO671" s="72"/>
      <c r="AP671" s="73"/>
      <c r="AQ671" s="73"/>
      <c r="AR671" s="73"/>
      <c r="AS671" s="73"/>
      <c r="AT671" s="73"/>
      <c r="AU671" s="73"/>
      <c r="AV671" s="72"/>
      <c r="AW671" s="73"/>
      <c r="AX671" s="73"/>
      <c r="AY671" s="72"/>
      <c r="AZ671" s="72"/>
      <c r="BA671" s="72"/>
      <c r="BB671" s="74"/>
      <c r="BC671" s="74"/>
      <c r="BD671" s="74"/>
      <c r="BE671" s="74"/>
      <c r="BF671" s="74"/>
      <c r="BG671" s="74"/>
      <c r="BH671" s="74"/>
      <c r="BI671" s="74"/>
    </row>
    <row r="672" spans="1:61" x14ac:dyDescent="0.35">
      <c r="A672" s="342" t="s">
        <v>3035</v>
      </c>
      <c r="B672" s="343">
        <v>47.6</v>
      </c>
      <c r="C672" s="343">
        <v>119</v>
      </c>
      <c r="D672" s="343" t="s">
        <v>2361</v>
      </c>
      <c r="E672" s="343" t="s">
        <v>2359</v>
      </c>
      <c r="F672" s="343" t="s">
        <v>186</v>
      </c>
      <c r="G672" s="343">
        <v>45</v>
      </c>
      <c r="H672" s="344">
        <v>147300</v>
      </c>
      <c r="I672" s="344">
        <v>153000</v>
      </c>
      <c r="J672" s="344">
        <v>158800</v>
      </c>
      <c r="K672" s="344">
        <v>159900</v>
      </c>
      <c r="L672" s="344">
        <v>3094.5378151260502</v>
      </c>
      <c r="M672" s="344">
        <v>3214.2857142857142</v>
      </c>
      <c r="N672" s="344">
        <v>3336.1344537815125</v>
      </c>
      <c r="O672" s="344">
        <v>3359.2436974789916</v>
      </c>
      <c r="P672" s="343" t="s">
        <v>40</v>
      </c>
      <c r="Q672" s="344">
        <v>12</v>
      </c>
      <c r="R672" s="344" t="s">
        <v>685</v>
      </c>
      <c r="S672" s="345">
        <v>0.19700000000000001</v>
      </c>
      <c r="T672" s="343" t="s">
        <v>2362</v>
      </c>
      <c r="U672" s="343">
        <v>12</v>
      </c>
      <c r="V672" s="342">
        <v>2.024</v>
      </c>
      <c r="W672" s="342">
        <v>1.002</v>
      </c>
      <c r="X672" s="342">
        <v>3.5000000000000003E-2</v>
      </c>
      <c r="Y672" s="342">
        <f t="shared" si="11"/>
        <v>2.0280480000000001</v>
      </c>
      <c r="Z672" s="342" t="s">
        <v>198</v>
      </c>
      <c r="AA672" s="342" t="s">
        <v>170</v>
      </c>
      <c r="AB672" s="342">
        <v>22.5</v>
      </c>
      <c r="AC672" s="342" t="s">
        <v>218</v>
      </c>
      <c r="AD672" s="10"/>
      <c r="AE672" s="346">
        <f>IFERROR(VLOOKUP(E672,ppoz!$A$2:$B$42,2,0),0)</f>
        <v>0</v>
      </c>
      <c r="AJ672" s="72"/>
      <c r="AK672" s="72"/>
      <c r="AL672" s="72"/>
      <c r="AM672" s="72"/>
      <c r="AN672" s="72"/>
      <c r="AO672" s="72"/>
      <c r="AP672" s="73"/>
      <c r="AQ672" s="73"/>
      <c r="AR672" s="73"/>
      <c r="AS672" s="73"/>
      <c r="AT672" s="73"/>
      <c r="AU672" s="73"/>
      <c r="AV672" s="72"/>
      <c r="AW672" s="73"/>
      <c r="AX672" s="73"/>
      <c r="AY672" s="72"/>
      <c r="AZ672" s="72"/>
      <c r="BA672" s="72"/>
      <c r="BB672" s="74"/>
      <c r="BC672" s="74"/>
      <c r="BD672" s="74"/>
      <c r="BE672" s="74"/>
      <c r="BF672" s="74"/>
      <c r="BG672" s="74"/>
      <c r="BH672" s="74"/>
      <c r="BI672" s="74"/>
    </row>
    <row r="673" spans="1:61" x14ac:dyDescent="0.35">
      <c r="A673" s="342" t="s">
        <v>3036</v>
      </c>
      <c r="B673" s="343">
        <v>48</v>
      </c>
      <c r="C673" s="343">
        <v>120</v>
      </c>
      <c r="D673" s="343" t="s">
        <v>2361</v>
      </c>
      <c r="E673" s="343" t="s">
        <v>2359</v>
      </c>
      <c r="F673" s="343" t="s">
        <v>186</v>
      </c>
      <c r="G673" s="343">
        <v>45</v>
      </c>
      <c r="H673" s="344">
        <v>148000</v>
      </c>
      <c r="I673" s="344">
        <v>153700</v>
      </c>
      <c r="J673" s="344">
        <v>159500</v>
      </c>
      <c r="K673" s="344">
        <v>160600</v>
      </c>
      <c r="L673" s="344">
        <v>3083.3333333333335</v>
      </c>
      <c r="M673" s="344">
        <v>3202.0833333333335</v>
      </c>
      <c r="N673" s="344">
        <v>3322.9166666666665</v>
      </c>
      <c r="O673" s="344">
        <v>3345.8333333333335</v>
      </c>
      <c r="P673" s="343" t="s">
        <v>40</v>
      </c>
      <c r="Q673" s="344">
        <v>12</v>
      </c>
      <c r="R673" s="344" t="s">
        <v>685</v>
      </c>
      <c r="S673" s="345">
        <v>0.19700000000000001</v>
      </c>
      <c r="T673" s="343" t="s">
        <v>2362</v>
      </c>
      <c r="U673" s="343">
        <v>12</v>
      </c>
      <c r="V673" s="342">
        <v>2.024</v>
      </c>
      <c r="W673" s="342">
        <v>1.002</v>
      </c>
      <c r="X673" s="342">
        <v>3.5000000000000003E-2</v>
      </c>
      <c r="Y673" s="342">
        <f t="shared" si="11"/>
        <v>2.0280480000000001</v>
      </c>
      <c r="Z673" s="342" t="s">
        <v>198</v>
      </c>
      <c r="AA673" s="342" t="s">
        <v>170</v>
      </c>
      <c r="AB673" s="342">
        <v>22.5</v>
      </c>
      <c r="AC673" s="342" t="s">
        <v>218</v>
      </c>
      <c r="AD673" s="10"/>
      <c r="AE673" s="346">
        <f>IFERROR(VLOOKUP(E673,ppoz!$A$2:$B$42,2,0),0)</f>
        <v>0</v>
      </c>
      <c r="AJ673" s="72"/>
      <c r="AK673" s="72"/>
      <c r="AL673" s="72"/>
      <c r="AM673" s="72"/>
      <c r="AN673" s="72"/>
      <c r="AO673" s="72"/>
      <c r="AP673" s="73"/>
      <c r="AQ673" s="73"/>
      <c r="AR673" s="73"/>
      <c r="AS673" s="73"/>
      <c r="AT673" s="73"/>
      <c r="AU673" s="73"/>
      <c r="AV673" s="72"/>
      <c r="AW673" s="73"/>
      <c r="AX673" s="73"/>
      <c r="AY673" s="72"/>
      <c r="AZ673" s="72"/>
      <c r="BA673" s="72"/>
      <c r="BB673" s="74"/>
      <c r="BC673" s="74"/>
      <c r="BD673" s="74"/>
      <c r="BE673" s="74"/>
      <c r="BF673" s="74"/>
      <c r="BG673" s="74"/>
      <c r="BH673" s="74"/>
      <c r="BI673" s="74"/>
    </row>
    <row r="674" spans="1:61" x14ac:dyDescent="0.35">
      <c r="A674" s="342" t="s">
        <v>3037</v>
      </c>
      <c r="B674" s="343">
        <v>48.400000000000006</v>
      </c>
      <c r="C674" s="343">
        <v>121</v>
      </c>
      <c r="D674" s="343" t="s">
        <v>2361</v>
      </c>
      <c r="E674" s="343" t="s">
        <v>2359</v>
      </c>
      <c r="F674" s="343" t="s">
        <v>186</v>
      </c>
      <c r="G674" s="343">
        <v>45</v>
      </c>
      <c r="H674" s="344">
        <v>149200</v>
      </c>
      <c r="I674" s="344">
        <v>154900</v>
      </c>
      <c r="J674" s="344">
        <v>163900</v>
      </c>
      <c r="K674" s="344">
        <v>161800</v>
      </c>
      <c r="L674" s="344">
        <v>3082.6446280991731</v>
      </c>
      <c r="M674" s="344">
        <v>3200.4132231404956</v>
      </c>
      <c r="N674" s="344">
        <v>3386.363636363636</v>
      </c>
      <c r="O674" s="344">
        <v>3342.9752066115698</v>
      </c>
      <c r="P674" s="343" t="s">
        <v>40</v>
      </c>
      <c r="Q674" s="344">
        <v>12</v>
      </c>
      <c r="R674" s="344" t="s">
        <v>685</v>
      </c>
      <c r="S674" s="345">
        <v>0.19700000000000001</v>
      </c>
      <c r="T674" s="343" t="s">
        <v>2362</v>
      </c>
      <c r="U674" s="343">
        <v>12</v>
      </c>
      <c r="V674" s="342">
        <v>2.024</v>
      </c>
      <c r="W674" s="342">
        <v>1.002</v>
      </c>
      <c r="X674" s="342">
        <v>3.5000000000000003E-2</v>
      </c>
      <c r="Y674" s="342">
        <f t="shared" si="11"/>
        <v>2.0280480000000001</v>
      </c>
      <c r="Z674" s="342" t="s">
        <v>198</v>
      </c>
      <c r="AA674" s="342" t="s">
        <v>170</v>
      </c>
      <c r="AB674" s="342">
        <v>22.5</v>
      </c>
      <c r="AC674" s="342" t="s">
        <v>218</v>
      </c>
      <c r="AD674" s="10"/>
      <c r="AE674" s="346">
        <f>IFERROR(VLOOKUP(E674,ppoz!$A$2:$B$42,2,0),0)</f>
        <v>0</v>
      </c>
      <c r="AJ674" s="72"/>
      <c r="AK674" s="72"/>
      <c r="AL674" s="72"/>
      <c r="AM674" s="72"/>
      <c r="AN674" s="72"/>
      <c r="AO674" s="72"/>
      <c r="AP674" s="73"/>
      <c r="AQ674" s="73"/>
      <c r="AR674" s="73"/>
      <c r="AS674" s="73"/>
      <c r="AT674" s="73"/>
      <c r="AU674" s="73"/>
      <c r="AV674" s="72"/>
      <c r="AW674" s="73"/>
      <c r="AX674" s="73"/>
      <c r="AY674" s="72"/>
      <c r="AZ674" s="72"/>
      <c r="BA674" s="72"/>
      <c r="BB674" s="74"/>
      <c r="BC674" s="74"/>
      <c r="BD674" s="74"/>
      <c r="BE674" s="74"/>
      <c r="BF674" s="74"/>
      <c r="BG674" s="74"/>
      <c r="BH674" s="74"/>
      <c r="BI674" s="74"/>
    </row>
    <row r="675" spans="1:61" x14ac:dyDescent="0.35">
      <c r="A675" s="342" t="s">
        <v>3038</v>
      </c>
      <c r="B675" s="343">
        <v>48.800000000000004</v>
      </c>
      <c r="C675" s="343">
        <v>122</v>
      </c>
      <c r="D675" s="343" t="s">
        <v>2361</v>
      </c>
      <c r="E675" s="343" t="s">
        <v>2359</v>
      </c>
      <c r="F675" s="343" t="s">
        <v>186</v>
      </c>
      <c r="G675" s="343">
        <v>45</v>
      </c>
      <c r="H675" s="344">
        <v>149900</v>
      </c>
      <c r="I675" s="344">
        <v>156800</v>
      </c>
      <c r="J675" s="344">
        <v>164600</v>
      </c>
      <c r="K675" s="344">
        <v>163700</v>
      </c>
      <c r="L675" s="344">
        <v>3071.7213114754095</v>
      </c>
      <c r="M675" s="344">
        <v>3213.1147540983602</v>
      </c>
      <c r="N675" s="344">
        <v>3372.9508196721308</v>
      </c>
      <c r="O675" s="344">
        <v>3354.5081967213114</v>
      </c>
      <c r="P675" s="343" t="s">
        <v>40</v>
      </c>
      <c r="Q675" s="344">
        <v>12</v>
      </c>
      <c r="R675" s="344" t="s">
        <v>685</v>
      </c>
      <c r="S675" s="345">
        <v>0.19700000000000001</v>
      </c>
      <c r="T675" s="343" t="s">
        <v>2362</v>
      </c>
      <c r="U675" s="343">
        <v>12</v>
      </c>
      <c r="V675" s="342">
        <v>2.024</v>
      </c>
      <c r="W675" s="342">
        <v>1.002</v>
      </c>
      <c r="X675" s="342">
        <v>3.5000000000000003E-2</v>
      </c>
      <c r="Y675" s="342">
        <f t="shared" si="11"/>
        <v>2.0280480000000001</v>
      </c>
      <c r="Z675" s="342" t="s">
        <v>198</v>
      </c>
      <c r="AA675" s="342" t="s">
        <v>170</v>
      </c>
      <c r="AB675" s="342">
        <v>22.5</v>
      </c>
      <c r="AC675" s="342" t="s">
        <v>218</v>
      </c>
      <c r="AD675" s="10"/>
      <c r="AE675" s="346">
        <f>IFERROR(VLOOKUP(E675,ppoz!$A$2:$B$42,2,0),0)</f>
        <v>0</v>
      </c>
      <c r="AJ675" s="72"/>
      <c r="AK675" s="72"/>
      <c r="AL675" s="72"/>
      <c r="AM675" s="72"/>
      <c r="AN675" s="72"/>
      <c r="AO675" s="72"/>
      <c r="AP675" s="73"/>
      <c r="AQ675" s="73"/>
      <c r="AR675" s="73"/>
      <c r="AS675" s="73"/>
      <c r="AT675" s="73"/>
      <c r="AU675" s="73"/>
      <c r="AV675" s="72"/>
      <c r="AW675" s="73"/>
      <c r="AX675" s="73"/>
      <c r="AY675" s="72"/>
      <c r="AZ675" s="72"/>
      <c r="BA675" s="72"/>
      <c r="BB675" s="74"/>
      <c r="BC675" s="74"/>
      <c r="BD675" s="74"/>
      <c r="BE675" s="74"/>
      <c r="BF675" s="74"/>
      <c r="BG675" s="74"/>
      <c r="BH675" s="74"/>
      <c r="BI675" s="74"/>
    </row>
    <row r="676" spans="1:61" x14ac:dyDescent="0.35">
      <c r="A676" s="342" t="s">
        <v>3039</v>
      </c>
      <c r="B676" s="343">
        <v>49.2</v>
      </c>
      <c r="C676" s="343">
        <v>123</v>
      </c>
      <c r="D676" s="343" t="s">
        <v>2361</v>
      </c>
      <c r="E676" s="343" t="s">
        <v>2359</v>
      </c>
      <c r="F676" s="343" t="s">
        <v>186</v>
      </c>
      <c r="G676" s="343">
        <v>45</v>
      </c>
      <c r="H676" s="344">
        <v>151100</v>
      </c>
      <c r="I676" s="344">
        <v>157900</v>
      </c>
      <c r="J676" s="344">
        <v>165700</v>
      </c>
      <c r="K676" s="344">
        <v>164800</v>
      </c>
      <c r="L676" s="344">
        <v>3071.1382113821137</v>
      </c>
      <c r="M676" s="344">
        <v>3209.3495934959346</v>
      </c>
      <c r="N676" s="344">
        <v>3367.8861788617883</v>
      </c>
      <c r="O676" s="344">
        <v>3349.5934959349593</v>
      </c>
      <c r="P676" s="343" t="s">
        <v>40</v>
      </c>
      <c r="Q676" s="344">
        <v>12</v>
      </c>
      <c r="R676" s="344" t="s">
        <v>685</v>
      </c>
      <c r="S676" s="345">
        <v>0.19700000000000001</v>
      </c>
      <c r="T676" s="343" t="s">
        <v>2362</v>
      </c>
      <c r="U676" s="343">
        <v>12</v>
      </c>
      <c r="V676" s="342">
        <v>2.024</v>
      </c>
      <c r="W676" s="342">
        <v>1.002</v>
      </c>
      <c r="X676" s="342">
        <v>3.5000000000000003E-2</v>
      </c>
      <c r="Y676" s="342">
        <f t="shared" si="11"/>
        <v>2.0280480000000001</v>
      </c>
      <c r="Z676" s="342" t="s">
        <v>198</v>
      </c>
      <c r="AA676" s="342" t="s">
        <v>170</v>
      </c>
      <c r="AB676" s="342">
        <v>22.5</v>
      </c>
      <c r="AC676" s="342" t="s">
        <v>218</v>
      </c>
      <c r="AD676" s="10"/>
      <c r="AE676" s="346">
        <f>IFERROR(VLOOKUP(E676,ppoz!$A$2:$B$42,2,0),0)</f>
        <v>0</v>
      </c>
      <c r="AJ676" s="72"/>
      <c r="AK676" s="72"/>
      <c r="AL676" s="72"/>
      <c r="AM676" s="72"/>
      <c r="AN676" s="72"/>
      <c r="AO676" s="72"/>
      <c r="AP676" s="73"/>
      <c r="AQ676" s="73"/>
      <c r="AR676" s="73"/>
      <c r="AS676" s="73"/>
      <c r="AT676" s="73"/>
      <c r="AU676" s="73"/>
      <c r="AV676" s="72"/>
      <c r="AW676" s="73"/>
      <c r="AX676" s="73"/>
      <c r="AY676" s="72"/>
      <c r="AZ676" s="72"/>
      <c r="BA676" s="72"/>
      <c r="BB676" s="74"/>
      <c r="BC676" s="74"/>
      <c r="BD676" s="74"/>
      <c r="BE676" s="74"/>
      <c r="BF676" s="74"/>
      <c r="BG676" s="74"/>
      <c r="BH676" s="74"/>
      <c r="BI676" s="74"/>
    </row>
    <row r="677" spans="1:61" x14ac:dyDescent="0.35">
      <c r="A677" s="342" t="s">
        <v>3040</v>
      </c>
      <c r="B677" s="343">
        <v>49.6</v>
      </c>
      <c r="C677" s="343">
        <v>124</v>
      </c>
      <c r="D677" s="343" t="s">
        <v>2361</v>
      </c>
      <c r="E677" s="343" t="s">
        <v>2359</v>
      </c>
      <c r="F677" s="343" t="s">
        <v>186</v>
      </c>
      <c r="G677" s="343">
        <v>45</v>
      </c>
      <c r="H677" s="344">
        <v>151800</v>
      </c>
      <c r="I677" s="344">
        <v>158700</v>
      </c>
      <c r="J677" s="344">
        <v>166400</v>
      </c>
      <c r="K677" s="344">
        <v>165600</v>
      </c>
      <c r="L677" s="344">
        <v>3060.483870967742</v>
      </c>
      <c r="M677" s="344">
        <v>3199.5967741935483</v>
      </c>
      <c r="N677" s="344">
        <v>3354.838709677419</v>
      </c>
      <c r="O677" s="344">
        <v>3338.7096774193546</v>
      </c>
      <c r="P677" s="343" t="s">
        <v>40</v>
      </c>
      <c r="Q677" s="344">
        <v>12</v>
      </c>
      <c r="R677" s="344" t="s">
        <v>685</v>
      </c>
      <c r="S677" s="345">
        <v>0.19700000000000001</v>
      </c>
      <c r="T677" s="343" t="s">
        <v>2362</v>
      </c>
      <c r="U677" s="343">
        <v>12</v>
      </c>
      <c r="V677" s="342">
        <v>2.024</v>
      </c>
      <c r="W677" s="342">
        <v>1.002</v>
      </c>
      <c r="X677" s="342">
        <v>3.5000000000000003E-2</v>
      </c>
      <c r="Y677" s="342">
        <f t="shared" si="11"/>
        <v>2.0280480000000001</v>
      </c>
      <c r="Z677" s="342" t="s">
        <v>198</v>
      </c>
      <c r="AA677" s="342" t="s">
        <v>170</v>
      </c>
      <c r="AB677" s="342">
        <v>22.5</v>
      </c>
      <c r="AC677" s="342" t="s">
        <v>218</v>
      </c>
      <c r="AD677" s="10"/>
      <c r="AE677" s="346">
        <f>IFERROR(VLOOKUP(E677,ppoz!$A$2:$B$42,2,0),0)</f>
        <v>0</v>
      </c>
      <c r="AJ677" s="72"/>
      <c r="AK677" s="72"/>
      <c r="AL677" s="72"/>
      <c r="AM677" s="72"/>
      <c r="AN677" s="72"/>
      <c r="AO677" s="72"/>
      <c r="AP677" s="73"/>
      <c r="AQ677" s="73"/>
      <c r="AR677" s="73"/>
      <c r="AS677" s="73"/>
      <c r="AT677" s="73"/>
      <c r="AU677" s="73"/>
      <c r="AV677" s="72"/>
      <c r="AW677" s="73"/>
      <c r="AX677" s="73"/>
      <c r="AY677" s="72"/>
      <c r="AZ677" s="72"/>
      <c r="BA677" s="72"/>
      <c r="BB677" s="74"/>
      <c r="BC677" s="74"/>
      <c r="BD677" s="74"/>
      <c r="BE677" s="74"/>
      <c r="BF677" s="74"/>
      <c r="BG677" s="74"/>
      <c r="BH677" s="74"/>
      <c r="BI677" s="74"/>
    </row>
    <row r="678" spans="1:61" x14ac:dyDescent="0.35">
      <c r="A678" s="342" t="s">
        <v>3045</v>
      </c>
      <c r="B678" s="343">
        <v>49.84</v>
      </c>
      <c r="C678" s="343">
        <v>178</v>
      </c>
      <c r="D678" s="343" t="s">
        <v>3041</v>
      </c>
      <c r="E678" s="343" t="s">
        <v>2364</v>
      </c>
      <c r="F678" s="343" t="s">
        <v>171</v>
      </c>
      <c r="G678" s="343">
        <v>50</v>
      </c>
      <c r="H678" s="344">
        <v>109600</v>
      </c>
      <c r="I678" s="344">
        <v>118700</v>
      </c>
      <c r="J678" s="344">
        <v>124300</v>
      </c>
      <c r="K678" s="344">
        <v>128500</v>
      </c>
      <c r="L678" s="344">
        <v>2199.0369181380415</v>
      </c>
      <c r="M678" s="344">
        <v>2381.6211878009631</v>
      </c>
      <c r="N678" s="344">
        <v>2493.9807383627608</v>
      </c>
      <c r="O678" s="344">
        <v>2578.2504012841091</v>
      </c>
      <c r="P678" s="343" t="s">
        <v>55</v>
      </c>
      <c r="Q678" s="344">
        <v>10</v>
      </c>
      <c r="R678" s="344" t="s">
        <v>236</v>
      </c>
      <c r="S678" s="343" t="s">
        <v>237</v>
      </c>
      <c r="T678" s="343" t="s">
        <v>681</v>
      </c>
      <c r="U678" s="343" t="s">
        <v>35</v>
      </c>
      <c r="V678" s="342">
        <v>1.65</v>
      </c>
      <c r="W678" s="342">
        <v>0.99199999999999999</v>
      </c>
      <c r="X678" s="342">
        <v>3.5000000000000003E-2</v>
      </c>
      <c r="Y678" s="342">
        <v>1.6367999999999998</v>
      </c>
      <c r="Z678" s="342" t="s">
        <v>197</v>
      </c>
      <c r="AA678" s="342" t="s">
        <v>172</v>
      </c>
      <c r="AB678" s="342">
        <v>18</v>
      </c>
      <c r="AC678" s="342" t="s">
        <v>196</v>
      </c>
      <c r="AD678" s="10"/>
      <c r="AE678" s="346">
        <f>IFERROR(VLOOKUP(E678,ppoz!$A$2:$B$42,2,0),0)</f>
        <v>0</v>
      </c>
      <c r="AJ678" s="72"/>
      <c r="AK678" s="72"/>
      <c r="AL678" s="72"/>
      <c r="AM678" s="72"/>
      <c r="AN678" s="72"/>
      <c r="AO678" s="72"/>
      <c r="AP678" s="73"/>
      <c r="AQ678" s="73"/>
      <c r="AR678" s="73"/>
      <c r="AS678" s="73"/>
      <c r="AT678" s="73"/>
      <c r="AU678" s="73"/>
      <c r="AV678" s="72"/>
      <c r="AW678" s="73"/>
      <c r="AX678" s="73"/>
      <c r="AY678" s="72"/>
      <c r="AZ678" s="72"/>
      <c r="BA678" s="72"/>
      <c r="BB678" s="74"/>
      <c r="BC678" s="74"/>
      <c r="BD678" s="74"/>
      <c r="BE678" s="74"/>
      <c r="BF678" s="74"/>
      <c r="BG678" s="74"/>
      <c r="BH678" s="74"/>
      <c r="BI678" s="74"/>
    </row>
    <row r="679" spans="1:61" x14ac:dyDescent="0.35">
      <c r="A679" s="342" t="s">
        <v>3046</v>
      </c>
      <c r="B679" s="343">
        <v>49.84</v>
      </c>
      <c r="C679" s="343">
        <v>178</v>
      </c>
      <c r="D679" s="343" t="s">
        <v>3041</v>
      </c>
      <c r="E679" s="343" t="s">
        <v>14</v>
      </c>
      <c r="F679" s="343" t="s">
        <v>181</v>
      </c>
      <c r="G679" s="343">
        <v>45</v>
      </c>
      <c r="H679" s="344">
        <v>116000</v>
      </c>
      <c r="I679" s="344">
        <v>125200</v>
      </c>
      <c r="J679" s="344">
        <v>130800</v>
      </c>
      <c r="K679" s="344">
        <v>134900</v>
      </c>
      <c r="L679" s="344">
        <v>2327.4478330658103</v>
      </c>
      <c r="M679" s="344">
        <v>2512.0385232744779</v>
      </c>
      <c r="N679" s="344">
        <v>2624.3980738362761</v>
      </c>
      <c r="O679" s="344">
        <v>2706.6613162118779</v>
      </c>
      <c r="P679" s="343" t="s">
        <v>39</v>
      </c>
      <c r="Q679" s="344">
        <v>5</v>
      </c>
      <c r="R679" s="344" t="s">
        <v>236</v>
      </c>
      <c r="S679" s="343" t="s">
        <v>237</v>
      </c>
      <c r="T679" s="343" t="s">
        <v>681</v>
      </c>
      <c r="U679" s="343" t="s">
        <v>35</v>
      </c>
      <c r="V679" s="342">
        <v>1.65</v>
      </c>
      <c r="W679" s="342">
        <v>0.99199999999999999</v>
      </c>
      <c r="X679" s="342">
        <v>3.5000000000000003E-2</v>
      </c>
      <c r="Y679" s="342">
        <v>1.6367999999999998</v>
      </c>
      <c r="Z679" s="342" t="s">
        <v>197</v>
      </c>
      <c r="AA679" s="342" t="s">
        <v>172</v>
      </c>
      <c r="AB679" s="342">
        <v>18</v>
      </c>
      <c r="AC679" s="342" t="s">
        <v>196</v>
      </c>
      <c r="AD679" s="10"/>
      <c r="AE679" s="346">
        <f>IFERROR(VLOOKUP(E679,ppoz!$A$2:$B$42,2,0),0)</f>
        <v>7000</v>
      </c>
      <c r="AJ679" s="72"/>
      <c r="AK679" s="72"/>
      <c r="AL679" s="72"/>
      <c r="AM679" s="72"/>
      <c r="AN679" s="72"/>
      <c r="AO679" s="72"/>
      <c r="AP679" s="73"/>
      <c r="AQ679" s="73"/>
      <c r="AR679" s="73"/>
      <c r="AS679" s="73"/>
      <c r="AT679" s="73"/>
      <c r="AU679" s="73"/>
      <c r="AV679" s="72"/>
      <c r="AW679" s="73"/>
      <c r="AX679" s="73"/>
      <c r="AY679" s="72"/>
      <c r="AZ679" s="72"/>
      <c r="BA679" s="72"/>
      <c r="BB679" s="74"/>
      <c r="BC679" s="74"/>
      <c r="BD679" s="74"/>
      <c r="BE679" s="74"/>
      <c r="BF679" s="74"/>
      <c r="BG679" s="74"/>
      <c r="BH679" s="74"/>
      <c r="BI679" s="74"/>
    </row>
    <row r="680" spans="1:61" x14ac:dyDescent="0.35">
      <c r="A680" s="342" t="s">
        <v>3047</v>
      </c>
      <c r="B680" s="343">
        <v>49.91</v>
      </c>
      <c r="C680" s="343">
        <v>161</v>
      </c>
      <c r="D680" s="343" t="s">
        <v>3042</v>
      </c>
      <c r="E680" s="343" t="s">
        <v>2360</v>
      </c>
      <c r="F680" s="343" t="s">
        <v>171</v>
      </c>
      <c r="G680" s="343">
        <v>50</v>
      </c>
      <c r="H680" s="344">
        <v>139600</v>
      </c>
      <c r="I680" s="344">
        <v>147700</v>
      </c>
      <c r="J680" s="344">
        <v>156100</v>
      </c>
      <c r="K680" s="344">
        <v>156400</v>
      </c>
      <c r="L680" s="344">
        <v>2797.0346623923065</v>
      </c>
      <c r="M680" s="344">
        <v>2959.3267882187938</v>
      </c>
      <c r="N680" s="344">
        <v>3127.6297335203367</v>
      </c>
      <c r="O680" s="344">
        <v>3133.6405529953918</v>
      </c>
      <c r="P680" s="343" t="s">
        <v>55</v>
      </c>
      <c r="Q680" s="344">
        <v>10</v>
      </c>
      <c r="R680" s="344" t="s">
        <v>202</v>
      </c>
      <c r="S680" s="343" t="s">
        <v>194</v>
      </c>
      <c r="T680" s="343" t="s">
        <v>682</v>
      </c>
      <c r="U680" s="343" t="s">
        <v>241</v>
      </c>
      <c r="V680" s="342">
        <v>1.64</v>
      </c>
      <c r="W680" s="342">
        <v>0.99</v>
      </c>
      <c r="X680" s="342">
        <v>3.5000000000000003E-2</v>
      </c>
      <c r="Y680" s="342">
        <v>1.62</v>
      </c>
      <c r="Z680" s="342" t="s">
        <v>198</v>
      </c>
      <c r="AA680" s="342" t="s">
        <v>170</v>
      </c>
      <c r="AB680" s="342">
        <v>24.9</v>
      </c>
      <c r="AC680" s="342" t="s">
        <v>199</v>
      </c>
      <c r="AD680" s="10"/>
      <c r="AE680" s="346">
        <v>7000</v>
      </c>
      <c r="AJ680" s="72"/>
      <c r="AK680" s="72"/>
      <c r="AL680" s="72"/>
      <c r="AM680" s="72"/>
      <c r="AN680" s="72"/>
      <c r="AO680" s="72"/>
      <c r="AP680" s="73"/>
      <c r="AQ680" s="73"/>
      <c r="AR680" s="73"/>
      <c r="AS680" s="73"/>
      <c r="AT680" s="73"/>
      <c r="AU680" s="73"/>
      <c r="AV680" s="72"/>
      <c r="AW680" s="73"/>
      <c r="AX680" s="73"/>
      <c r="AY680" s="72"/>
      <c r="AZ680" s="72"/>
      <c r="BA680" s="72"/>
      <c r="BB680" s="74"/>
      <c r="BC680" s="74"/>
      <c r="BD680" s="74"/>
      <c r="BE680" s="74"/>
      <c r="BF680" s="74"/>
      <c r="BG680" s="74"/>
      <c r="BH680" s="74"/>
      <c r="BI680" s="74"/>
    </row>
    <row r="681" spans="1:61" x14ac:dyDescent="0.35">
      <c r="A681" s="342" t="s">
        <v>3048</v>
      </c>
      <c r="B681" s="343">
        <v>49.91</v>
      </c>
      <c r="C681" s="343">
        <v>161</v>
      </c>
      <c r="D681" s="343" t="s">
        <v>3042</v>
      </c>
      <c r="E681" s="343" t="s">
        <v>14</v>
      </c>
      <c r="F681" s="343" t="s">
        <v>181</v>
      </c>
      <c r="G681" s="343">
        <v>45</v>
      </c>
      <c r="H681" s="344">
        <v>147200</v>
      </c>
      <c r="I681" s="344">
        <v>155300</v>
      </c>
      <c r="J681" s="344">
        <v>163700</v>
      </c>
      <c r="K681" s="344">
        <v>164000</v>
      </c>
      <c r="L681" s="344">
        <v>2949.308755760369</v>
      </c>
      <c r="M681" s="344">
        <v>3111.6008815868568</v>
      </c>
      <c r="N681" s="344">
        <v>3279.9038268883992</v>
      </c>
      <c r="O681" s="344">
        <v>3285.9146463634543</v>
      </c>
      <c r="P681" s="343" t="s">
        <v>39</v>
      </c>
      <c r="Q681" s="344">
        <v>5</v>
      </c>
      <c r="R681" s="344" t="s">
        <v>202</v>
      </c>
      <c r="S681" s="343" t="s">
        <v>194</v>
      </c>
      <c r="T681" s="343" t="s">
        <v>682</v>
      </c>
      <c r="U681" s="343" t="s">
        <v>241</v>
      </c>
      <c r="V681" s="342">
        <v>1.64</v>
      </c>
      <c r="W681" s="342">
        <v>0.99</v>
      </c>
      <c r="X681" s="342">
        <v>3.5000000000000003E-2</v>
      </c>
      <c r="Y681" s="342">
        <v>1.62</v>
      </c>
      <c r="Z681" s="342" t="s">
        <v>198</v>
      </c>
      <c r="AA681" s="342" t="s">
        <v>170</v>
      </c>
      <c r="AB681" s="342">
        <v>24.9</v>
      </c>
      <c r="AC681" s="342" t="s">
        <v>199</v>
      </c>
      <c r="AD681" s="10"/>
      <c r="AE681" s="346">
        <f>IFERROR(VLOOKUP(E681,ppoz!$A$2:$B$42,2,0),0)</f>
        <v>7000</v>
      </c>
      <c r="AJ681" s="72"/>
      <c r="AK681" s="72"/>
      <c r="AL681" s="72"/>
      <c r="AM681" s="72"/>
      <c r="AN681" s="72"/>
      <c r="AO681" s="72"/>
      <c r="AP681" s="73"/>
      <c r="AQ681" s="73"/>
      <c r="AR681" s="73"/>
      <c r="AS681" s="73"/>
      <c r="AT681" s="73"/>
      <c r="AU681" s="73"/>
      <c r="AV681" s="72"/>
      <c r="AW681" s="73"/>
      <c r="AX681" s="73"/>
      <c r="AY681" s="72"/>
      <c r="AZ681" s="72"/>
      <c r="BA681" s="72"/>
      <c r="BB681" s="74"/>
      <c r="BC681" s="74"/>
      <c r="BD681" s="74"/>
      <c r="BE681" s="74"/>
      <c r="BF681" s="74"/>
      <c r="BG681" s="74"/>
      <c r="BH681" s="74"/>
      <c r="BI681" s="74"/>
    </row>
    <row r="682" spans="1:61" x14ac:dyDescent="0.35">
      <c r="A682" s="342" t="s">
        <v>3049</v>
      </c>
      <c r="B682" s="343">
        <v>49.92</v>
      </c>
      <c r="C682" s="343">
        <v>156</v>
      </c>
      <c r="D682" s="343" t="s">
        <v>3043</v>
      </c>
      <c r="E682" s="343" t="s">
        <v>2360</v>
      </c>
      <c r="F682" s="343" t="s">
        <v>171</v>
      </c>
      <c r="G682" s="343">
        <v>50</v>
      </c>
      <c r="H682" s="344">
        <v>129700</v>
      </c>
      <c r="I682" s="344">
        <v>137500</v>
      </c>
      <c r="J682" s="344">
        <v>143700</v>
      </c>
      <c r="K682" s="344">
        <v>146100</v>
      </c>
      <c r="L682" s="344">
        <v>2598.1570512820513</v>
      </c>
      <c r="M682" s="344">
        <v>2754.4070512820513</v>
      </c>
      <c r="N682" s="344">
        <v>2878.6057692307691</v>
      </c>
      <c r="O682" s="344">
        <v>2926.6826923076924</v>
      </c>
      <c r="P682" s="343" t="s">
        <v>55</v>
      </c>
      <c r="Q682" s="344">
        <v>10</v>
      </c>
      <c r="R682" s="344" t="s">
        <v>202</v>
      </c>
      <c r="S682" s="345">
        <v>0.1971</v>
      </c>
      <c r="T682" s="343" t="s">
        <v>682</v>
      </c>
      <c r="U682" s="343" t="s">
        <v>36</v>
      </c>
      <c r="V682" s="342">
        <v>1.64</v>
      </c>
      <c r="W682" s="342">
        <v>0.99</v>
      </c>
      <c r="X682" s="342">
        <v>3.5000000000000003E-2</v>
      </c>
      <c r="Y682" s="342">
        <v>1.62</v>
      </c>
      <c r="Z682" s="342" t="s">
        <v>198</v>
      </c>
      <c r="AA682" s="342" t="s">
        <v>170</v>
      </c>
      <c r="AB682" s="342">
        <v>18.3</v>
      </c>
      <c r="AC682" s="342" t="s">
        <v>199</v>
      </c>
      <c r="AD682" s="10"/>
      <c r="AE682" s="346">
        <v>7000</v>
      </c>
      <c r="AJ682" s="72"/>
      <c r="AK682" s="72"/>
      <c r="AL682" s="72"/>
      <c r="AM682" s="72"/>
      <c r="AN682" s="72"/>
      <c r="AO682" s="72"/>
      <c r="AP682" s="73"/>
      <c r="AQ682" s="73"/>
      <c r="AR682" s="73"/>
      <c r="AS682" s="73"/>
      <c r="AT682" s="73"/>
      <c r="AU682" s="73"/>
      <c r="AV682" s="72"/>
      <c r="AW682" s="73"/>
      <c r="AX682" s="73"/>
      <c r="AY682" s="72"/>
      <c r="AZ682" s="72"/>
      <c r="BA682" s="72"/>
      <c r="BB682" s="74"/>
      <c r="BC682" s="74"/>
      <c r="BD682" s="74"/>
      <c r="BE682" s="74"/>
      <c r="BF682" s="74"/>
      <c r="BG682" s="74"/>
      <c r="BH682" s="74"/>
      <c r="BI682" s="74"/>
    </row>
    <row r="683" spans="1:61" x14ac:dyDescent="0.35">
      <c r="A683" s="342" t="s">
        <v>3050</v>
      </c>
      <c r="B683" s="343">
        <v>49.92</v>
      </c>
      <c r="C683" s="343">
        <v>156</v>
      </c>
      <c r="D683" s="343" t="s">
        <v>3043</v>
      </c>
      <c r="E683" s="343" t="s">
        <v>14</v>
      </c>
      <c r="F683" s="343" t="s">
        <v>181</v>
      </c>
      <c r="G683" s="343">
        <v>45</v>
      </c>
      <c r="H683" s="344">
        <v>137300</v>
      </c>
      <c r="I683" s="344">
        <v>145000</v>
      </c>
      <c r="J683" s="344">
        <v>151300</v>
      </c>
      <c r="K683" s="344">
        <v>153700</v>
      </c>
      <c r="L683" s="344">
        <v>2750.4006410256411</v>
      </c>
      <c r="M683" s="344">
        <v>2904.6474358974356</v>
      </c>
      <c r="N683" s="344">
        <v>3030.8493589743589</v>
      </c>
      <c r="O683" s="344">
        <v>3078.9262820512818</v>
      </c>
      <c r="P683" s="343" t="s">
        <v>39</v>
      </c>
      <c r="Q683" s="344">
        <v>5</v>
      </c>
      <c r="R683" s="344" t="s">
        <v>202</v>
      </c>
      <c r="S683" s="345">
        <v>0.1971</v>
      </c>
      <c r="T683" s="343" t="s">
        <v>682</v>
      </c>
      <c r="U683" s="343" t="s">
        <v>36</v>
      </c>
      <c r="V683" s="342">
        <v>1.64</v>
      </c>
      <c r="W683" s="342">
        <v>0.99</v>
      </c>
      <c r="X683" s="342">
        <v>3.5000000000000003E-2</v>
      </c>
      <c r="Y683" s="342">
        <v>1.62</v>
      </c>
      <c r="Z683" s="342" t="s">
        <v>198</v>
      </c>
      <c r="AA683" s="342" t="s">
        <v>170</v>
      </c>
      <c r="AB683" s="342">
        <v>18.3</v>
      </c>
      <c r="AC683" s="342" t="s">
        <v>199</v>
      </c>
      <c r="AD683" s="10"/>
      <c r="AE683" s="346">
        <f>IFERROR(VLOOKUP(E683,ppoz!$A$2:$B$42,2,0),0)</f>
        <v>7000</v>
      </c>
      <c r="AJ683" s="72"/>
      <c r="AK683" s="72"/>
      <c r="AL683" s="72"/>
      <c r="AM683" s="72"/>
      <c r="AN683" s="72"/>
      <c r="AO683" s="72"/>
      <c r="AP683" s="73"/>
      <c r="AQ683" s="73"/>
      <c r="AR683" s="73"/>
      <c r="AS683" s="73"/>
      <c r="AT683" s="73"/>
      <c r="AU683" s="73"/>
      <c r="AV683" s="72"/>
      <c r="AW683" s="73"/>
      <c r="AX683" s="73"/>
      <c r="AY683" s="72"/>
      <c r="AZ683" s="72"/>
      <c r="BA683" s="72"/>
      <c r="BB683" s="74"/>
      <c r="BC683" s="74"/>
      <c r="BD683" s="74"/>
      <c r="BE683" s="74"/>
      <c r="BF683" s="74"/>
      <c r="BG683" s="74"/>
      <c r="BH683" s="74"/>
      <c r="BI683" s="74"/>
    </row>
    <row r="684" spans="1:61" x14ac:dyDescent="0.35">
      <c r="A684" s="342" t="s">
        <v>3051</v>
      </c>
      <c r="B684" s="343">
        <v>49.915000000000006</v>
      </c>
      <c r="C684" s="343">
        <v>149</v>
      </c>
      <c r="D684" s="343" t="s">
        <v>3044</v>
      </c>
      <c r="E684" s="343" t="s">
        <v>2360</v>
      </c>
      <c r="F684" s="343" t="s">
        <v>171</v>
      </c>
      <c r="G684" s="343">
        <v>50</v>
      </c>
      <c r="H684" s="344">
        <v>130800</v>
      </c>
      <c r="I684" s="344">
        <v>138300</v>
      </c>
      <c r="J684" s="344">
        <v>145500</v>
      </c>
      <c r="K684" s="344">
        <v>146500</v>
      </c>
      <c r="L684" s="344">
        <v>2620.4547731142939</v>
      </c>
      <c r="M684" s="344">
        <v>2770.7102073524989</v>
      </c>
      <c r="N684" s="344">
        <v>2914.9554242211757</v>
      </c>
      <c r="O684" s="344">
        <v>2934.9894821196031</v>
      </c>
      <c r="P684" s="343" t="s">
        <v>55</v>
      </c>
      <c r="Q684" s="344">
        <v>10</v>
      </c>
      <c r="R684" s="344" t="s">
        <v>202</v>
      </c>
      <c r="S684" s="343" t="s">
        <v>249</v>
      </c>
      <c r="T684" s="343" t="s">
        <v>682</v>
      </c>
      <c r="U684" s="343" t="s">
        <v>36</v>
      </c>
      <c r="V684" s="342">
        <v>1.694</v>
      </c>
      <c r="W684" s="342">
        <v>1.002</v>
      </c>
      <c r="X684" s="342">
        <v>3.5000000000000003E-2</v>
      </c>
      <c r="Y684" s="342">
        <v>1.6973879999999999</v>
      </c>
      <c r="Z684" s="342" t="s">
        <v>198</v>
      </c>
      <c r="AA684" s="342" t="s">
        <v>170</v>
      </c>
      <c r="AB684" s="342">
        <v>19.2</v>
      </c>
      <c r="AC684" s="342" t="s">
        <v>199</v>
      </c>
      <c r="AD684" s="10"/>
      <c r="AE684" s="346">
        <v>7000</v>
      </c>
      <c r="AJ684" s="72"/>
      <c r="AK684" s="72"/>
      <c r="AL684" s="72"/>
      <c r="AM684" s="72"/>
      <c r="AN684" s="72"/>
      <c r="AO684" s="72"/>
      <c r="AP684" s="73"/>
      <c r="AQ684" s="73"/>
      <c r="AR684" s="73"/>
      <c r="AS684" s="73"/>
      <c r="AT684" s="73"/>
      <c r="AU684" s="73"/>
      <c r="AV684" s="72"/>
      <c r="AW684" s="73"/>
      <c r="AX684" s="73"/>
      <c r="AY684" s="72"/>
      <c r="AZ684" s="72"/>
      <c r="BA684" s="72"/>
      <c r="BB684" s="74"/>
      <c r="BC684" s="74"/>
      <c r="BD684" s="74"/>
      <c r="BE684" s="74"/>
      <c r="BF684" s="74"/>
      <c r="BG684" s="74"/>
      <c r="BH684" s="74"/>
      <c r="BI684" s="74"/>
    </row>
    <row r="685" spans="1:61" x14ac:dyDescent="0.35">
      <c r="A685" s="342" t="s">
        <v>3052</v>
      </c>
      <c r="B685" s="343">
        <v>49.915000000000006</v>
      </c>
      <c r="C685" s="343">
        <v>149</v>
      </c>
      <c r="D685" s="343" t="s">
        <v>3044</v>
      </c>
      <c r="E685" s="343" t="s">
        <v>14</v>
      </c>
      <c r="F685" s="343" t="s">
        <v>181</v>
      </c>
      <c r="G685" s="343">
        <v>45</v>
      </c>
      <c r="H685" s="344">
        <v>138400</v>
      </c>
      <c r="I685" s="344">
        <v>145900</v>
      </c>
      <c r="J685" s="344">
        <v>153100</v>
      </c>
      <c r="K685" s="344">
        <v>154100</v>
      </c>
      <c r="L685" s="344">
        <v>2772.7136131423417</v>
      </c>
      <c r="M685" s="344">
        <v>2922.9690473805467</v>
      </c>
      <c r="N685" s="344">
        <v>3067.2142642492231</v>
      </c>
      <c r="O685" s="344">
        <v>3087.2483221476505</v>
      </c>
      <c r="P685" s="343" t="s">
        <v>39</v>
      </c>
      <c r="Q685" s="344">
        <v>5</v>
      </c>
      <c r="R685" s="344" t="s">
        <v>202</v>
      </c>
      <c r="S685" s="343" t="s">
        <v>249</v>
      </c>
      <c r="T685" s="343" t="s">
        <v>682</v>
      </c>
      <c r="U685" s="343" t="s">
        <v>36</v>
      </c>
      <c r="V685" s="342">
        <v>1.694</v>
      </c>
      <c r="W685" s="342">
        <v>1.002</v>
      </c>
      <c r="X685" s="342">
        <v>3.5000000000000003E-2</v>
      </c>
      <c r="Y685" s="342">
        <v>1.6973879999999999</v>
      </c>
      <c r="Z685" s="342" t="s">
        <v>198</v>
      </c>
      <c r="AA685" s="342" t="s">
        <v>170</v>
      </c>
      <c r="AB685" s="342">
        <v>19.2</v>
      </c>
      <c r="AC685" s="342" t="s">
        <v>199</v>
      </c>
      <c r="AD685" s="10"/>
      <c r="AE685" s="346">
        <f>IFERROR(VLOOKUP(E685,ppoz!$A$2:$B$42,2,0),0)</f>
        <v>7000</v>
      </c>
      <c r="AJ685" s="72"/>
      <c r="AK685" s="72"/>
      <c r="AL685" s="72"/>
      <c r="AM685" s="72"/>
      <c r="AN685" s="72"/>
      <c r="AO685" s="72"/>
      <c r="AP685" s="73"/>
      <c r="AQ685" s="73"/>
      <c r="AR685" s="73"/>
      <c r="AS685" s="73"/>
      <c r="AT685" s="73"/>
      <c r="AU685" s="73"/>
      <c r="AV685" s="72"/>
      <c r="AW685" s="73"/>
      <c r="AX685" s="73"/>
      <c r="AY685" s="72"/>
      <c r="AZ685" s="72"/>
      <c r="BA685" s="72"/>
      <c r="BB685" s="74"/>
      <c r="BC685" s="74"/>
      <c r="BD685" s="74"/>
      <c r="BE685" s="74"/>
      <c r="BF685" s="74"/>
      <c r="BG685" s="74"/>
      <c r="BH685" s="74"/>
      <c r="BI685" s="74"/>
    </row>
    <row r="686" spans="1:61" x14ac:dyDescent="0.35">
      <c r="A686" s="347" t="s">
        <v>1946</v>
      </c>
      <c r="B686" s="343">
        <v>3.35</v>
      </c>
      <c r="C686" s="343">
        <v>10</v>
      </c>
      <c r="D686" s="348" t="s">
        <v>1944</v>
      </c>
      <c r="E686" s="348" t="s">
        <v>41</v>
      </c>
      <c r="F686" s="348" t="s">
        <v>171</v>
      </c>
      <c r="G686" s="348">
        <v>3</v>
      </c>
      <c r="H686" s="349">
        <v>15800</v>
      </c>
      <c r="I686" s="349">
        <v>16500</v>
      </c>
      <c r="J686" s="349">
        <v>16900</v>
      </c>
      <c r="K686" s="349">
        <v>17100</v>
      </c>
      <c r="L686" s="349">
        <v>4716.4179104477607</v>
      </c>
      <c r="M686" s="349">
        <v>4925.373134328358</v>
      </c>
      <c r="N686" s="349">
        <v>5044.7761194029854</v>
      </c>
      <c r="O686" s="349">
        <v>5104.4776119402986</v>
      </c>
      <c r="P686" s="348" t="s">
        <v>55</v>
      </c>
      <c r="Q686" s="350">
        <v>10</v>
      </c>
      <c r="R686" s="351" t="s">
        <v>203</v>
      </c>
      <c r="S686" s="352" t="s">
        <v>195</v>
      </c>
      <c r="T686" s="342" t="s">
        <v>686</v>
      </c>
      <c r="U686" s="348" t="s">
        <v>1487</v>
      </c>
      <c r="V686" s="342">
        <v>1.74</v>
      </c>
      <c r="W686" s="342">
        <v>1.03</v>
      </c>
      <c r="X686" s="342">
        <v>0.32</v>
      </c>
      <c r="Y686" s="342">
        <f>V686*W686</f>
        <v>1.7922</v>
      </c>
      <c r="Z686" s="348" t="s">
        <v>198</v>
      </c>
      <c r="AA686" s="342" t="s">
        <v>170</v>
      </c>
      <c r="AB686" s="342">
        <v>19.899999999999999</v>
      </c>
      <c r="AC686" s="342" t="s">
        <v>218</v>
      </c>
      <c r="AD686" s="10"/>
      <c r="AE686" s="346">
        <f>IFERROR(VLOOKUP(E686,ppoz!$A$2:$B$42,2,0),0)</f>
        <v>0</v>
      </c>
      <c r="AJ686" s="72"/>
      <c r="AK686" s="72"/>
      <c r="AL686" s="72"/>
      <c r="AM686" s="72"/>
      <c r="AN686" s="72"/>
      <c r="AO686" s="72"/>
      <c r="AP686" s="73"/>
      <c r="AQ686" s="73"/>
      <c r="AR686" s="73"/>
      <c r="AS686" s="73"/>
      <c r="AT686" s="73"/>
      <c r="AU686" s="73"/>
      <c r="AV686" s="72"/>
      <c r="AW686" s="73"/>
      <c r="AX686" s="73"/>
      <c r="AY686" s="72"/>
      <c r="AZ686" s="72"/>
      <c r="BA686" s="72"/>
      <c r="BB686" s="74"/>
      <c r="BC686" s="74"/>
      <c r="BD686" s="74"/>
      <c r="BE686" s="74"/>
      <c r="BF686" s="74"/>
      <c r="BG686" s="74"/>
      <c r="BH686" s="74"/>
      <c r="BI686" s="74"/>
    </row>
    <row r="687" spans="1:61" x14ac:dyDescent="0.35">
      <c r="A687" s="347" t="s">
        <v>1947</v>
      </c>
      <c r="B687" s="343">
        <v>4.0200000000000005</v>
      </c>
      <c r="C687" s="343">
        <v>12</v>
      </c>
      <c r="D687" s="348" t="s">
        <v>1944</v>
      </c>
      <c r="E687" s="348" t="s">
        <v>42</v>
      </c>
      <c r="F687" s="348" t="s">
        <v>171</v>
      </c>
      <c r="G687" s="348">
        <v>4</v>
      </c>
      <c r="H687" s="349">
        <v>17200</v>
      </c>
      <c r="I687" s="349">
        <v>17900</v>
      </c>
      <c r="J687" s="349">
        <v>18600</v>
      </c>
      <c r="K687" s="349">
        <v>18500</v>
      </c>
      <c r="L687" s="349">
        <v>4278.6069651741291</v>
      </c>
      <c r="M687" s="349">
        <v>4452.7363184079595</v>
      </c>
      <c r="N687" s="349">
        <v>4626.8656716417909</v>
      </c>
      <c r="O687" s="349">
        <v>4601.9900497512435</v>
      </c>
      <c r="P687" s="348" t="s">
        <v>55</v>
      </c>
      <c r="Q687" s="350">
        <v>10</v>
      </c>
      <c r="R687" s="351" t="s">
        <v>203</v>
      </c>
      <c r="S687" s="353" t="s">
        <v>195</v>
      </c>
      <c r="T687" s="347" t="s">
        <v>686</v>
      </c>
      <c r="U687" s="347" t="s">
        <v>1487</v>
      </c>
      <c r="V687" s="347">
        <v>1.74</v>
      </c>
      <c r="W687" s="347">
        <v>1.03</v>
      </c>
      <c r="X687" s="347">
        <v>0.32</v>
      </c>
      <c r="Y687" s="347">
        <f t="shared" ref="Y687:Y750" si="12">V687*W687</f>
        <v>1.7922</v>
      </c>
      <c r="Z687" s="347" t="s">
        <v>198</v>
      </c>
      <c r="AA687" s="347" t="s">
        <v>170</v>
      </c>
      <c r="AB687" s="347">
        <v>19.899999999999999</v>
      </c>
      <c r="AC687" s="347" t="s">
        <v>218</v>
      </c>
      <c r="AD687" s="346"/>
      <c r="AE687" s="346">
        <f>IFERROR(VLOOKUP(E687,ppoz!$A$2:$B$42,2,0),0)</f>
        <v>0</v>
      </c>
      <c r="AJ687" s="72"/>
      <c r="AK687" s="72"/>
      <c r="AL687" s="72"/>
      <c r="AM687" s="72"/>
      <c r="AN687" s="72"/>
      <c r="AO687" s="72"/>
      <c r="AP687" s="73"/>
      <c r="AQ687" s="73"/>
      <c r="AR687" s="73"/>
      <c r="AS687" s="73"/>
      <c r="AT687" s="73"/>
      <c r="AU687" s="73"/>
      <c r="AV687" s="72"/>
      <c r="AW687" s="73"/>
      <c r="AX687" s="73"/>
      <c r="AY687" s="72"/>
      <c r="AZ687" s="72"/>
      <c r="BA687" s="72"/>
      <c r="BB687" s="74"/>
      <c r="BC687" s="74"/>
      <c r="BD687" s="74"/>
      <c r="BE687" s="74"/>
      <c r="BF687" s="74"/>
      <c r="BG687" s="74"/>
      <c r="BH687" s="74"/>
      <c r="BI687" s="74"/>
    </row>
    <row r="688" spans="1:61" x14ac:dyDescent="0.35">
      <c r="A688" s="347" t="s">
        <v>1948</v>
      </c>
      <c r="B688" s="343">
        <v>4.3550000000000004</v>
      </c>
      <c r="C688" s="343">
        <v>13</v>
      </c>
      <c r="D688" s="348" t="s">
        <v>1944</v>
      </c>
      <c r="E688" s="348" t="s">
        <v>42</v>
      </c>
      <c r="F688" s="348" t="s">
        <v>171</v>
      </c>
      <c r="G688" s="348">
        <v>4</v>
      </c>
      <c r="H688" s="349">
        <v>17900</v>
      </c>
      <c r="I688" s="349">
        <v>18700</v>
      </c>
      <c r="J688" s="349">
        <v>19300</v>
      </c>
      <c r="K688" s="349">
        <v>19300</v>
      </c>
      <c r="L688" s="349">
        <v>4110.218140068886</v>
      </c>
      <c r="M688" s="349">
        <v>4293.9150401836969</v>
      </c>
      <c r="N688" s="349">
        <v>4431.6877152698044</v>
      </c>
      <c r="O688" s="349">
        <v>4431.6877152698044</v>
      </c>
      <c r="P688" s="348" t="s">
        <v>55</v>
      </c>
      <c r="Q688" s="350">
        <v>10</v>
      </c>
      <c r="R688" s="351" t="s">
        <v>203</v>
      </c>
      <c r="S688" s="353" t="s">
        <v>195</v>
      </c>
      <c r="T688" s="347" t="s">
        <v>686</v>
      </c>
      <c r="U688" s="347" t="s">
        <v>1487</v>
      </c>
      <c r="V688" s="347">
        <v>1.74</v>
      </c>
      <c r="W688" s="347">
        <v>1.03</v>
      </c>
      <c r="X688" s="347">
        <v>0.32</v>
      </c>
      <c r="Y688" s="347">
        <f t="shared" si="12"/>
        <v>1.7922</v>
      </c>
      <c r="Z688" s="347" t="s">
        <v>198</v>
      </c>
      <c r="AA688" s="347" t="s">
        <v>170</v>
      </c>
      <c r="AB688" s="347">
        <v>19.899999999999999</v>
      </c>
      <c r="AC688" s="347" t="s">
        <v>218</v>
      </c>
      <c r="AD688" s="346"/>
      <c r="AE688" s="346">
        <f>IFERROR(VLOOKUP(E688,ppoz!$A$2:$B$42,2,0),0)</f>
        <v>0</v>
      </c>
      <c r="AJ688" s="72"/>
      <c r="AK688" s="72"/>
      <c r="AL688" s="72"/>
      <c r="AM688" s="72"/>
      <c r="AN688" s="72"/>
      <c r="AO688" s="72"/>
      <c r="AP688" s="73"/>
      <c r="AQ688" s="73"/>
      <c r="AR688" s="73"/>
      <c r="AS688" s="73"/>
      <c r="AT688" s="73"/>
      <c r="AU688" s="73"/>
      <c r="AV688" s="72"/>
      <c r="AW688" s="73"/>
      <c r="AX688" s="73"/>
      <c r="AY688" s="72"/>
      <c r="AZ688" s="72"/>
      <c r="BA688" s="72"/>
      <c r="BB688" s="74"/>
      <c r="BC688" s="74"/>
      <c r="BD688" s="74"/>
      <c r="BE688" s="74"/>
      <c r="BF688" s="74"/>
      <c r="BG688" s="74"/>
      <c r="BH688" s="74"/>
      <c r="BI688" s="74"/>
    </row>
    <row r="689" spans="1:61" x14ac:dyDescent="0.35">
      <c r="A689" s="347" t="s">
        <v>1949</v>
      </c>
      <c r="B689" s="343">
        <v>4.6900000000000004</v>
      </c>
      <c r="C689" s="343">
        <v>14</v>
      </c>
      <c r="D689" s="348" t="s">
        <v>1944</v>
      </c>
      <c r="E689" s="348" t="s">
        <v>42</v>
      </c>
      <c r="F689" s="348" t="s">
        <v>171</v>
      </c>
      <c r="G689" s="348">
        <v>4</v>
      </c>
      <c r="H689" s="349">
        <v>18500</v>
      </c>
      <c r="I689" s="349">
        <v>19600</v>
      </c>
      <c r="J689" s="349">
        <v>19800</v>
      </c>
      <c r="K689" s="349">
        <v>20200</v>
      </c>
      <c r="L689" s="349">
        <v>3944.5628997867802</v>
      </c>
      <c r="M689" s="349">
        <v>4179.1044776119397</v>
      </c>
      <c r="N689" s="349">
        <v>4221.7484008528781</v>
      </c>
      <c r="O689" s="349">
        <v>4307.0362473347541</v>
      </c>
      <c r="P689" s="348" t="s">
        <v>55</v>
      </c>
      <c r="Q689" s="350">
        <v>10</v>
      </c>
      <c r="R689" s="351" t="s">
        <v>203</v>
      </c>
      <c r="S689" s="353" t="s">
        <v>195</v>
      </c>
      <c r="T689" s="347" t="s">
        <v>686</v>
      </c>
      <c r="U689" s="347" t="s">
        <v>1487</v>
      </c>
      <c r="V689" s="347">
        <v>1.74</v>
      </c>
      <c r="W689" s="347">
        <v>1.03</v>
      </c>
      <c r="X689" s="347">
        <v>0.32</v>
      </c>
      <c r="Y689" s="347">
        <f t="shared" si="12"/>
        <v>1.7922</v>
      </c>
      <c r="Z689" s="347" t="s">
        <v>198</v>
      </c>
      <c r="AA689" s="347" t="s">
        <v>170</v>
      </c>
      <c r="AB689" s="347">
        <v>19.899999999999999</v>
      </c>
      <c r="AC689" s="347" t="s">
        <v>218</v>
      </c>
      <c r="AD689" s="346"/>
      <c r="AE689" s="346">
        <f>IFERROR(VLOOKUP(E689,ppoz!$A$2:$B$42,2,0),0)</f>
        <v>0</v>
      </c>
      <c r="AJ689" s="72"/>
      <c r="AK689" s="72"/>
      <c r="AL689" s="72"/>
      <c r="AM689" s="72"/>
      <c r="AN689" s="72"/>
      <c r="AO689" s="72"/>
      <c r="AP689" s="73"/>
      <c r="AQ689" s="73"/>
      <c r="AR689" s="73"/>
      <c r="AS689" s="73"/>
      <c r="AT689" s="73"/>
      <c r="AU689" s="73"/>
      <c r="AV689" s="72"/>
      <c r="AW689" s="73"/>
      <c r="AX689" s="73"/>
      <c r="AY689" s="72"/>
      <c r="AZ689" s="72"/>
      <c r="BA689" s="72"/>
      <c r="BB689" s="74"/>
      <c r="BC689" s="74"/>
      <c r="BD689" s="74"/>
      <c r="BE689" s="74"/>
      <c r="BF689" s="74"/>
      <c r="BG689" s="74"/>
      <c r="BH689" s="74"/>
      <c r="BI689" s="74"/>
    </row>
    <row r="690" spans="1:61" x14ac:dyDescent="0.35">
      <c r="A690" s="347" t="s">
        <v>1950</v>
      </c>
      <c r="B690" s="343">
        <v>5.0250000000000004</v>
      </c>
      <c r="C690" s="343">
        <v>15</v>
      </c>
      <c r="D690" s="348" t="s">
        <v>1944</v>
      </c>
      <c r="E690" s="348" t="s">
        <v>43</v>
      </c>
      <c r="F690" s="348" t="s">
        <v>171</v>
      </c>
      <c r="G690" s="348">
        <v>5</v>
      </c>
      <c r="H690" s="349">
        <v>20300</v>
      </c>
      <c r="I690" s="349">
        <v>21200</v>
      </c>
      <c r="J690" s="349">
        <v>22100</v>
      </c>
      <c r="K690" s="349">
        <v>22300</v>
      </c>
      <c r="L690" s="349">
        <v>4039.8009950248752</v>
      </c>
      <c r="M690" s="349">
        <v>4218.9054726368158</v>
      </c>
      <c r="N690" s="349">
        <v>4398.0099502487556</v>
      </c>
      <c r="O690" s="349">
        <v>4437.8109452736317</v>
      </c>
      <c r="P690" s="348" t="s">
        <v>55</v>
      </c>
      <c r="Q690" s="350">
        <v>10</v>
      </c>
      <c r="R690" s="351" t="s">
        <v>203</v>
      </c>
      <c r="S690" s="353" t="s">
        <v>195</v>
      </c>
      <c r="T690" s="347" t="s">
        <v>686</v>
      </c>
      <c r="U690" s="347" t="s">
        <v>1487</v>
      </c>
      <c r="V690" s="347">
        <v>1.74</v>
      </c>
      <c r="W690" s="347">
        <v>1.03</v>
      </c>
      <c r="X690" s="347">
        <v>0.32</v>
      </c>
      <c r="Y690" s="347">
        <f t="shared" si="12"/>
        <v>1.7922</v>
      </c>
      <c r="Z690" s="347" t="s">
        <v>198</v>
      </c>
      <c r="AA690" s="347" t="s">
        <v>170</v>
      </c>
      <c r="AB690" s="347">
        <v>19.899999999999999</v>
      </c>
      <c r="AC690" s="347" t="s">
        <v>218</v>
      </c>
      <c r="AD690" s="346"/>
      <c r="AE690" s="346">
        <f>IFERROR(VLOOKUP(E690,ppoz!$A$2:$B$42,2,0),0)</f>
        <v>0</v>
      </c>
      <c r="AJ690" s="72"/>
      <c r="AK690" s="72"/>
      <c r="AL690" s="72"/>
      <c r="AM690" s="72"/>
      <c r="AN690" s="72"/>
      <c r="AO690" s="72"/>
      <c r="AP690" s="73"/>
      <c r="AQ690" s="73"/>
      <c r="AR690" s="73"/>
      <c r="AS690" s="73"/>
      <c r="AT690" s="73"/>
      <c r="AU690" s="73"/>
      <c r="AV690" s="72"/>
      <c r="AW690" s="73"/>
      <c r="AX690" s="73"/>
      <c r="AY690" s="72"/>
      <c r="AZ690" s="72"/>
      <c r="BA690" s="72"/>
      <c r="BB690" s="74"/>
      <c r="BC690" s="74"/>
      <c r="BD690" s="74"/>
      <c r="BE690" s="74"/>
      <c r="BF690" s="74"/>
      <c r="BG690" s="74"/>
      <c r="BH690" s="74"/>
      <c r="BI690" s="74"/>
    </row>
    <row r="691" spans="1:61" x14ac:dyDescent="0.35">
      <c r="A691" s="347" t="s">
        <v>1951</v>
      </c>
      <c r="B691" s="343">
        <v>5.36</v>
      </c>
      <c r="C691" s="343">
        <v>16</v>
      </c>
      <c r="D691" s="348" t="s">
        <v>1944</v>
      </c>
      <c r="E691" s="348" t="s">
        <v>43</v>
      </c>
      <c r="F691" s="348" t="s">
        <v>171</v>
      </c>
      <c r="G691" s="348">
        <v>5</v>
      </c>
      <c r="H691" s="349">
        <v>20900</v>
      </c>
      <c r="I691" s="349">
        <v>22200</v>
      </c>
      <c r="J691" s="349">
        <v>22600</v>
      </c>
      <c r="K691" s="349">
        <v>23400</v>
      </c>
      <c r="L691" s="349">
        <v>3899.2537313432836</v>
      </c>
      <c r="M691" s="349">
        <v>4141.7910447761187</v>
      </c>
      <c r="N691" s="349">
        <v>4216.4179104477607</v>
      </c>
      <c r="O691" s="349">
        <v>4365.6716417910447</v>
      </c>
      <c r="P691" s="348" t="s">
        <v>55</v>
      </c>
      <c r="Q691" s="350">
        <v>10</v>
      </c>
      <c r="R691" s="351" t="s">
        <v>203</v>
      </c>
      <c r="S691" s="353" t="s">
        <v>195</v>
      </c>
      <c r="T691" s="347" t="s">
        <v>686</v>
      </c>
      <c r="U691" s="347" t="s">
        <v>1487</v>
      </c>
      <c r="V691" s="347">
        <v>1.74</v>
      </c>
      <c r="W691" s="347">
        <v>1.03</v>
      </c>
      <c r="X691" s="347">
        <v>0.32</v>
      </c>
      <c r="Y691" s="347">
        <f t="shared" si="12"/>
        <v>1.7922</v>
      </c>
      <c r="Z691" s="347" t="s">
        <v>198</v>
      </c>
      <c r="AA691" s="347" t="s">
        <v>170</v>
      </c>
      <c r="AB691" s="347">
        <v>19.899999999999999</v>
      </c>
      <c r="AC691" s="347" t="s">
        <v>218</v>
      </c>
      <c r="AD691" s="346"/>
      <c r="AE691" s="346">
        <f>IFERROR(VLOOKUP(E691,ppoz!$A$2:$B$42,2,0),0)</f>
        <v>0</v>
      </c>
      <c r="AJ691" s="72"/>
      <c r="AK691" s="72"/>
      <c r="AL691" s="72"/>
      <c r="AM691" s="72"/>
      <c r="AN691" s="72"/>
      <c r="AO691" s="72"/>
      <c r="AP691" s="73"/>
      <c r="AQ691" s="73"/>
      <c r="AR691" s="73"/>
      <c r="AS691" s="73"/>
      <c r="AT691" s="73"/>
      <c r="AU691" s="73"/>
      <c r="AV691" s="72"/>
      <c r="AW691" s="73"/>
      <c r="AX691" s="73"/>
      <c r="AY691" s="72"/>
      <c r="AZ691" s="72"/>
      <c r="BA691" s="72"/>
      <c r="BB691" s="74"/>
      <c r="BC691" s="74"/>
      <c r="BD691" s="74"/>
      <c r="BE691" s="74"/>
      <c r="BF691" s="74"/>
      <c r="BG691" s="74"/>
      <c r="BH691" s="74"/>
      <c r="BI691" s="74"/>
    </row>
    <row r="692" spans="1:61" x14ac:dyDescent="0.35">
      <c r="A692" s="347" t="s">
        <v>1952</v>
      </c>
      <c r="B692" s="343">
        <v>5.6950000000000003</v>
      </c>
      <c r="C692" s="343">
        <v>17</v>
      </c>
      <c r="D692" s="348" t="s">
        <v>1944</v>
      </c>
      <c r="E692" s="348" t="s">
        <v>43</v>
      </c>
      <c r="F692" s="348" t="s">
        <v>171</v>
      </c>
      <c r="G692" s="348">
        <v>5</v>
      </c>
      <c r="H692" s="349">
        <v>21600</v>
      </c>
      <c r="I692" s="349">
        <v>22800</v>
      </c>
      <c r="J692" s="349">
        <v>23300</v>
      </c>
      <c r="K692" s="349">
        <v>23900</v>
      </c>
      <c r="L692" s="349">
        <v>3792.8007023705004</v>
      </c>
      <c r="M692" s="349">
        <v>4003.5118525021949</v>
      </c>
      <c r="N692" s="349">
        <v>4091.3081650570675</v>
      </c>
      <c r="O692" s="349">
        <v>4196.6637401229145</v>
      </c>
      <c r="P692" s="348" t="s">
        <v>55</v>
      </c>
      <c r="Q692" s="350">
        <v>10</v>
      </c>
      <c r="R692" s="351" t="s">
        <v>203</v>
      </c>
      <c r="S692" s="353" t="s">
        <v>195</v>
      </c>
      <c r="T692" s="347" t="s">
        <v>686</v>
      </c>
      <c r="U692" s="347" t="s">
        <v>1487</v>
      </c>
      <c r="V692" s="347">
        <v>1.74</v>
      </c>
      <c r="W692" s="347">
        <v>1.03</v>
      </c>
      <c r="X692" s="347">
        <v>0.32</v>
      </c>
      <c r="Y692" s="347">
        <f t="shared" si="12"/>
        <v>1.7922</v>
      </c>
      <c r="Z692" s="347" t="s">
        <v>198</v>
      </c>
      <c r="AA692" s="347" t="s">
        <v>170</v>
      </c>
      <c r="AB692" s="347">
        <v>19.899999999999999</v>
      </c>
      <c r="AC692" s="347" t="s">
        <v>218</v>
      </c>
      <c r="AD692" s="346"/>
      <c r="AE692" s="346">
        <f>IFERROR(VLOOKUP(E692,ppoz!$A$2:$B$42,2,0),0)</f>
        <v>0</v>
      </c>
      <c r="AJ692" s="72"/>
      <c r="AK692" s="72"/>
      <c r="AL692" s="72"/>
      <c r="AM692" s="72"/>
      <c r="AN692" s="72"/>
      <c r="AO692" s="72"/>
      <c r="AP692" s="73"/>
      <c r="AQ692" s="73"/>
      <c r="AR692" s="73"/>
      <c r="AS692" s="73"/>
      <c r="AT692" s="73"/>
      <c r="AU692" s="73"/>
      <c r="AV692" s="72"/>
      <c r="AW692" s="73"/>
      <c r="AX692" s="73"/>
      <c r="AY692" s="72"/>
      <c r="AZ692" s="72"/>
      <c r="BA692" s="72"/>
      <c r="BB692" s="74"/>
      <c r="BC692" s="74"/>
      <c r="BD692" s="74"/>
      <c r="BE692" s="74"/>
      <c r="BF692" s="74"/>
      <c r="BG692" s="74"/>
      <c r="BH692" s="74"/>
      <c r="BI692" s="74"/>
    </row>
    <row r="693" spans="1:61" x14ac:dyDescent="0.35">
      <c r="A693" s="347" t="s">
        <v>1953</v>
      </c>
      <c r="B693" s="343">
        <v>6.03</v>
      </c>
      <c r="C693" s="343">
        <v>18</v>
      </c>
      <c r="D693" s="348" t="s">
        <v>1944</v>
      </c>
      <c r="E693" s="348" t="s">
        <v>44</v>
      </c>
      <c r="F693" s="348" t="s">
        <v>171</v>
      </c>
      <c r="G693" s="348">
        <v>6</v>
      </c>
      <c r="H693" s="349">
        <v>23300</v>
      </c>
      <c r="I693" s="349">
        <v>24400</v>
      </c>
      <c r="J693" s="349">
        <v>24900</v>
      </c>
      <c r="K693" s="349">
        <v>25500</v>
      </c>
      <c r="L693" s="349">
        <v>3864.0132669983414</v>
      </c>
      <c r="M693" s="349">
        <v>4046.4344941956879</v>
      </c>
      <c r="N693" s="349">
        <v>4129.353233830846</v>
      </c>
      <c r="O693" s="349">
        <v>4228.8557213930344</v>
      </c>
      <c r="P693" s="348" t="s">
        <v>55</v>
      </c>
      <c r="Q693" s="350">
        <v>10</v>
      </c>
      <c r="R693" s="351" t="s">
        <v>203</v>
      </c>
      <c r="S693" s="353" t="s">
        <v>195</v>
      </c>
      <c r="T693" s="347" t="s">
        <v>686</v>
      </c>
      <c r="U693" s="347" t="s">
        <v>1487</v>
      </c>
      <c r="V693" s="347">
        <v>1.74</v>
      </c>
      <c r="W693" s="347">
        <v>1.03</v>
      </c>
      <c r="X693" s="347">
        <v>0.32</v>
      </c>
      <c r="Y693" s="347">
        <f t="shared" si="12"/>
        <v>1.7922</v>
      </c>
      <c r="Z693" s="347" t="s">
        <v>198</v>
      </c>
      <c r="AA693" s="347" t="s">
        <v>170</v>
      </c>
      <c r="AB693" s="347">
        <v>19.899999999999999</v>
      </c>
      <c r="AC693" s="347" t="s">
        <v>218</v>
      </c>
      <c r="AD693" s="346"/>
      <c r="AE693" s="346">
        <f>IFERROR(VLOOKUP(E693,ppoz!$A$2:$B$42,2,0),0)</f>
        <v>3500</v>
      </c>
      <c r="AJ693" s="72"/>
      <c r="AK693" s="72"/>
      <c r="AL693" s="72"/>
      <c r="AM693" s="72"/>
      <c r="AN693" s="72"/>
      <c r="AO693" s="72"/>
      <c r="AP693" s="73"/>
      <c r="AQ693" s="73"/>
      <c r="AR693" s="73"/>
      <c r="AS693" s="73"/>
      <c r="AT693" s="73"/>
      <c r="AU693" s="73"/>
      <c r="AV693" s="72"/>
      <c r="AW693" s="73"/>
      <c r="AX693" s="73"/>
      <c r="AY693" s="72"/>
      <c r="AZ693" s="72"/>
      <c r="BA693" s="72"/>
      <c r="BB693" s="74"/>
      <c r="BC693" s="74"/>
      <c r="BD693" s="74"/>
      <c r="BE693" s="74"/>
      <c r="BF693" s="74"/>
      <c r="BG693" s="74"/>
      <c r="BH693" s="74"/>
      <c r="BI693" s="74"/>
    </row>
    <row r="694" spans="1:61" x14ac:dyDescent="0.35">
      <c r="A694" s="347" t="s">
        <v>1954</v>
      </c>
      <c r="B694" s="343">
        <v>6.3650000000000002</v>
      </c>
      <c r="C694" s="343">
        <v>19</v>
      </c>
      <c r="D694" s="348" t="s">
        <v>1944</v>
      </c>
      <c r="E694" s="348" t="s">
        <v>44</v>
      </c>
      <c r="F694" s="348" t="s">
        <v>171</v>
      </c>
      <c r="G694" s="348">
        <v>6</v>
      </c>
      <c r="H694" s="349">
        <v>23900</v>
      </c>
      <c r="I694" s="349">
        <v>25200</v>
      </c>
      <c r="J694" s="349">
        <v>25800</v>
      </c>
      <c r="K694" s="349">
        <v>26300</v>
      </c>
      <c r="L694" s="349">
        <v>3754.9096622152397</v>
      </c>
      <c r="M694" s="349">
        <v>3959.1516103692065</v>
      </c>
      <c r="N694" s="349">
        <v>4053.4171249018068</v>
      </c>
      <c r="O694" s="349">
        <v>4131.9717203456403</v>
      </c>
      <c r="P694" s="348" t="s">
        <v>55</v>
      </c>
      <c r="Q694" s="350">
        <v>10</v>
      </c>
      <c r="R694" s="351" t="s">
        <v>203</v>
      </c>
      <c r="S694" s="353" t="s">
        <v>195</v>
      </c>
      <c r="T694" s="347" t="s">
        <v>686</v>
      </c>
      <c r="U694" s="347" t="s">
        <v>1487</v>
      </c>
      <c r="V694" s="347">
        <v>1.74</v>
      </c>
      <c r="W694" s="347">
        <v>1.03</v>
      </c>
      <c r="X694" s="347">
        <v>0.32</v>
      </c>
      <c r="Y694" s="347">
        <f t="shared" si="12"/>
        <v>1.7922</v>
      </c>
      <c r="Z694" s="347" t="s">
        <v>198</v>
      </c>
      <c r="AA694" s="347" t="s">
        <v>170</v>
      </c>
      <c r="AB694" s="347">
        <v>19.899999999999999</v>
      </c>
      <c r="AC694" s="347" t="s">
        <v>218</v>
      </c>
      <c r="AD694" s="346"/>
      <c r="AE694" s="346">
        <f>IFERROR(VLOOKUP(E694,ppoz!$A$2:$B$42,2,0),0)</f>
        <v>3500</v>
      </c>
      <c r="AJ694" s="72"/>
      <c r="AK694" s="72"/>
      <c r="AL694" s="72"/>
      <c r="AM694" s="72"/>
      <c r="AN694" s="72"/>
      <c r="AO694" s="72"/>
      <c r="AP694" s="73"/>
      <c r="AQ694" s="73"/>
      <c r="AR694" s="73"/>
      <c r="AS694" s="73"/>
      <c r="AT694" s="73"/>
      <c r="AU694" s="73"/>
      <c r="AV694" s="72"/>
      <c r="AW694" s="73"/>
      <c r="AX694" s="73"/>
      <c r="AY694" s="72"/>
      <c r="AZ694" s="72"/>
      <c r="BA694" s="72"/>
      <c r="BB694" s="74"/>
      <c r="BC694" s="74"/>
      <c r="BD694" s="74"/>
      <c r="BE694" s="74"/>
      <c r="BF694" s="74"/>
      <c r="BG694" s="74"/>
      <c r="BH694" s="74"/>
      <c r="BI694" s="74"/>
    </row>
    <row r="695" spans="1:61" x14ac:dyDescent="0.35">
      <c r="A695" s="347" t="s">
        <v>1955</v>
      </c>
      <c r="B695" s="343">
        <v>6.7</v>
      </c>
      <c r="C695" s="343">
        <v>20</v>
      </c>
      <c r="D695" s="348" t="s">
        <v>1944</v>
      </c>
      <c r="E695" s="348" t="s">
        <v>44</v>
      </c>
      <c r="F695" s="348" t="s">
        <v>171</v>
      </c>
      <c r="G695" s="348">
        <v>6</v>
      </c>
      <c r="H695" s="349">
        <v>24400</v>
      </c>
      <c r="I695" s="349">
        <v>25800</v>
      </c>
      <c r="J695" s="349">
        <v>26500</v>
      </c>
      <c r="K695" s="349">
        <v>26900</v>
      </c>
      <c r="L695" s="349">
        <v>3641.7910447761192</v>
      </c>
      <c r="M695" s="349">
        <v>3850.7462686567164</v>
      </c>
      <c r="N695" s="349">
        <v>3955.2238805970146</v>
      </c>
      <c r="O695" s="349">
        <v>4014.9253731343283</v>
      </c>
      <c r="P695" s="348" t="s">
        <v>55</v>
      </c>
      <c r="Q695" s="350">
        <v>10</v>
      </c>
      <c r="R695" s="351" t="s">
        <v>203</v>
      </c>
      <c r="S695" s="353" t="s">
        <v>195</v>
      </c>
      <c r="T695" s="347" t="s">
        <v>686</v>
      </c>
      <c r="U695" s="347" t="s">
        <v>1487</v>
      </c>
      <c r="V695" s="347">
        <v>1.74</v>
      </c>
      <c r="W695" s="347">
        <v>1.03</v>
      </c>
      <c r="X695" s="347">
        <v>0.32</v>
      </c>
      <c r="Y695" s="347">
        <f t="shared" si="12"/>
        <v>1.7922</v>
      </c>
      <c r="Z695" s="347" t="s">
        <v>198</v>
      </c>
      <c r="AA695" s="347" t="s">
        <v>170</v>
      </c>
      <c r="AB695" s="347">
        <v>19.899999999999999</v>
      </c>
      <c r="AC695" s="347" t="s">
        <v>218</v>
      </c>
      <c r="AD695" s="346"/>
      <c r="AE695" s="346">
        <f>IFERROR(VLOOKUP(E695,ppoz!$A$2:$B$42,2,0),0)</f>
        <v>3500</v>
      </c>
      <c r="AJ695" s="72"/>
      <c r="AK695" s="72"/>
      <c r="AL695" s="72"/>
      <c r="AM695" s="72"/>
      <c r="AN695" s="72"/>
      <c r="AO695" s="72"/>
      <c r="AP695" s="73"/>
      <c r="AQ695" s="73"/>
      <c r="AR695" s="73"/>
      <c r="AS695" s="73"/>
      <c r="AT695" s="73"/>
      <c r="AU695" s="73"/>
      <c r="AV695" s="72"/>
      <c r="AW695" s="73"/>
      <c r="AX695" s="73"/>
      <c r="AY695" s="72"/>
      <c r="AZ695" s="72"/>
      <c r="BA695" s="72"/>
      <c r="BB695" s="74"/>
      <c r="BC695" s="74"/>
      <c r="BD695" s="74"/>
      <c r="BE695" s="74"/>
      <c r="BF695" s="74"/>
      <c r="BG695" s="74"/>
      <c r="BH695" s="74"/>
      <c r="BI695" s="74"/>
    </row>
    <row r="696" spans="1:61" x14ac:dyDescent="0.35">
      <c r="A696" s="347" t="s">
        <v>1956</v>
      </c>
      <c r="B696" s="343">
        <v>7.0350000000000001</v>
      </c>
      <c r="C696" s="343">
        <v>21</v>
      </c>
      <c r="D696" s="348" t="s">
        <v>1944</v>
      </c>
      <c r="E696" s="348" t="s">
        <v>173</v>
      </c>
      <c r="F696" s="348" t="s">
        <v>171</v>
      </c>
      <c r="G696" s="348">
        <v>7</v>
      </c>
      <c r="H696" s="349">
        <v>26500</v>
      </c>
      <c r="I696" s="349">
        <v>27800</v>
      </c>
      <c r="J696" s="349">
        <v>29300</v>
      </c>
      <c r="K696" s="349">
        <v>29000</v>
      </c>
      <c r="L696" s="349">
        <v>3766.8798862828712</v>
      </c>
      <c r="M696" s="349">
        <v>3951.6702203269365</v>
      </c>
      <c r="N696" s="349">
        <v>4164.8898365316272</v>
      </c>
      <c r="O696" s="349">
        <v>4122.2459132906897</v>
      </c>
      <c r="P696" s="348" t="s">
        <v>55</v>
      </c>
      <c r="Q696" s="350">
        <v>10</v>
      </c>
      <c r="R696" s="351" t="s">
        <v>203</v>
      </c>
      <c r="S696" s="353" t="s">
        <v>195</v>
      </c>
      <c r="T696" s="347" t="s">
        <v>686</v>
      </c>
      <c r="U696" s="347" t="s">
        <v>1487</v>
      </c>
      <c r="V696" s="347">
        <v>1.74</v>
      </c>
      <c r="W696" s="347">
        <v>1.03</v>
      </c>
      <c r="X696" s="347">
        <v>0.32</v>
      </c>
      <c r="Y696" s="347">
        <f t="shared" si="12"/>
        <v>1.7922</v>
      </c>
      <c r="Z696" s="347" t="s">
        <v>198</v>
      </c>
      <c r="AA696" s="347" t="s">
        <v>170</v>
      </c>
      <c r="AB696" s="347">
        <v>19.899999999999999</v>
      </c>
      <c r="AC696" s="347" t="s">
        <v>218</v>
      </c>
      <c r="AD696" s="346"/>
      <c r="AE696" s="346">
        <f>IFERROR(VLOOKUP(E696,ppoz!$A$2:$B$42,2,0),0)</f>
        <v>3500</v>
      </c>
      <c r="AJ696" s="72"/>
      <c r="AK696" s="72"/>
      <c r="AL696" s="72"/>
      <c r="AM696" s="72"/>
      <c r="AN696" s="72"/>
      <c r="AO696" s="72"/>
      <c r="AP696" s="73"/>
      <c r="AQ696" s="73"/>
      <c r="AR696" s="73"/>
      <c r="AS696" s="73"/>
      <c r="AT696" s="73"/>
      <c r="AU696" s="73"/>
      <c r="AV696" s="72"/>
      <c r="AW696" s="73"/>
      <c r="AX696" s="73"/>
      <c r="AY696" s="72"/>
      <c r="AZ696" s="72"/>
      <c r="BA696" s="72"/>
      <c r="BB696" s="74"/>
      <c r="BC696" s="74"/>
      <c r="BD696" s="74"/>
      <c r="BE696" s="74"/>
      <c r="BF696" s="74"/>
      <c r="BG696" s="74"/>
      <c r="BH696" s="74"/>
      <c r="BI696" s="74"/>
    </row>
    <row r="697" spans="1:61" x14ac:dyDescent="0.35">
      <c r="A697" s="347" t="s">
        <v>1957</v>
      </c>
      <c r="B697" s="343">
        <v>7.37</v>
      </c>
      <c r="C697" s="343">
        <v>22</v>
      </c>
      <c r="D697" s="348" t="s">
        <v>1944</v>
      </c>
      <c r="E697" s="348" t="s">
        <v>173</v>
      </c>
      <c r="F697" s="348" t="s">
        <v>171</v>
      </c>
      <c r="G697" s="348">
        <v>7</v>
      </c>
      <c r="H697" s="349">
        <v>27500</v>
      </c>
      <c r="I697" s="349">
        <v>28700</v>
      </c>
      <c r="J697" s="349">
        <v>30200</v>
      </c>
      <c r="K697" s="349">
        <v>29900</v>
      </c>
      <c r="L697" s="349">
        <v>3731.3432835820895</v>
      </c>
      <c r="M697" s="349">
        <v>3894.1655359565807</v>
      </c>
      <c r="N697" s="349">
        <v>4097.6933514246948</v>
      </c>
      <c r="O697" s="349">
        <v>4056.9877883310719</v>
      </c>
      <c r="P697" s="348" t="s">
        <v>55</v>
      </c>
      <c r="Q697" s="350">
        <v>10</v>
      </c>
      <c r="R697" s="351" t="s">
        <v>203</v>
      </c>
      <c r="S697" s="353" t="s">
        <v>195</v>
      </c>
      <c r="T697" s="347" t="s">
        <v>686</v>
      </c>
      <c r="U697" s="347" t="s">
        <v>1487</v>
      </c>
      <c r="V697" s="347">
        <v>1.74</v>
      </c>
      <c r="W697" s="347">
        <v>1.03</v>
      </c>
      <c r="X697" s="347">
        <v>0.32</v>
      </c>
      <c r="Y697" s="347">
        <f t="shared" si="12"/>
        <v>1.7922</v>
      </c>
      <c r="Z697" s="347" t="s">
        <v>198</v>
      </c>
      <c r="AA697" s="347" t="s">
        <v>170</v>
      </c>
      <c r="AB697" s="347">
        <v>19.899999999999999</v>
      </c>
      <c r="AC697" s="347" t="s">
        <v>218</v>
      </c>
      <c r="AD697" s="346"/>
      <c r="AE697" s="346">
        <f>IFERROR(VLOOKUP(E697,ppoz!$A$2:$B$42,2,0),0)</f>
        <v>3500</v>
      </c>
      <c r="AJ697" s="72"/>
      <c r="AK697" s="72"/>
      <c r="AL697" s="72"/>
      <c r="AM697" s="72"/>
      <c r="AN697" s="72"/>
      <c r="AO697" s="72"/>
      <c r="AP697" s="73"/>
      <c r="AQ697" s="73"/>
      <c r="AR697" s="73"/>
      <c r="AS697" s="73"/>
      <c r="AT697" s="73"/>
      <c r="AU697" s="73"/>
      <c r="AV697" s="72"/>
      <c r="AW697" s="73"/>
      <c r="AX697" s="73"/>
      <c r="AY697" s="72"/>
      <c r="AZ697" s="72"/>
      <c r="BA697" s="72"/>
      <c r="BB697" s="74"/>
      <c r="BC697" s="74"/>
      <c r="BD697" s="74"/>
      <c r="BE697" s="74"/>
      <c r="BF697" s="74"/>
      <c r="BG697" s="74"/>
      <c r="BH697" s="74"/>
      <c r="BI697" s="74"/>
    </row>
    <row r="698" spans="1:61" x14ac:dyDescent="0.35">
      <c r="A698" s="347" t="s">
        <v>1958</v>
      </c>
      <c r="B698" s="343">
        <v>7.7050000000000001</v>
      </c>
      <c r="C698" s="343">
        <v>23</v>
      </c>
      <c r="D698" s="348" t="s">
        <v>1944</v>
      </c>
      <c r="E698" s="348" t="s">
        <v>173</v>
      </c>
      <c r="F698" s="348" t="s">
        <v>171</v>
      </c>
      <c r="G698" s="348">
        <v>7</v>
      </c>
      <c r="H698" s="349">
        <v>28300</v>
      </c>
      <c r="I698" s="349">
        <v>29800</v>
      </c>
      <c r="J698" s="349">
        <v>30800</v>
      </c>
      <c r="K698" s="349">
        <v>31000</v>
      </c>
      <c r="L698" s="349">
        <v>3672.9396495781962</v>
      </c>
      <c r="M698" s="349">
        <v>3867.6184295911744</v>
      </c>
      <c r="N698" s="349">
        <v>3997.4042829331602</v>
      </c>
      <c r="O698" s="349">
        <v>4023.3614536015575</v>
      </c>
      <c r="P698" s="348" t="s">
        <v>55</v>
      </c>
      <c r="Q698" s="350">
        <v>10</v>
      </c>
      <c r="R698" s="351" t="s">
        <v>203</v>
      </c>
      <c r="S698" s="353" t="s">
        <v>195</v>
      </c>
      <c r="T698" s="347" t="s">
        <v>686</v>
      </c>
      <c r="U698" s="347" t="s">
        <v>1487</v>
      </c>
      <c r="V698" s="347">
        <v>1.74</v>
      </c>
      <c r="W698" s="347">
        <v>1.03</v>
      </c>
      <c r="X698" s="347">
        <v>0.32</v>
      </c>
      <c r="Y698" s="347">
        <f t="shared" si="12"/>
        <v>1.7922</v>
      </c>
      <c r="Z698" s="347" t="s">
        <v>198</v>
      </c>
      <c r="AA698" s="347" t="s">
        <v>170</v>
      </c>
      <c r="AB698" s="347">
        <v>19.899999999999999</v>
      </c>
      <c r="AC698" s="347" t="s">
        <v>218</v>
      </c>
      <c r="AD698" s="346"/>
      <c r="AE698" s="346">
        <f>IFERROR(VLOOKUP(E698,ppoz!$A$2:$B$42,2,0),0)</f>
        <v>3500</v>
      </c>
      <c r="AJ698" s="72"/>
      <c r="AK698" s="72"/>
      <c r="AL698" s="72"/>
      <c r="AM698" s="72"/>
      <c r="AN698" s="72"/>
      <c r="AO698" s="72"/>
      <c r="AP698" s="73"/>
      <c r="AQ698" s="73"/>
      <c r="AR698" s="73"/>
      <c r="AS698" s="73"/>
      <c r="AT698" s="73"/>
      <c r="AU698" s="73"/>
      <c r="AV698" s="72"/>
      <c r="AW698" s="73"/>
      <c r="AX698" s="73"/>
      <c r="AY698" s="72"/>
      <c r="AZ698" s="72"/>
      <c r="BA698" s="72"/>
      <c r="BB698" s="74"/>
      <c r="BC698" s="74"/>
      <c r="BD698" s="74"/>
      <c r="BE698" s="74"/>
      <c r="BF698" s="74"/>
      <c r="BG698" s="74"/>
      <c r="BH698" s="74"/>
      <c r="BI698" s="74"/>
    </row>
    <row r="699" spans="1:61" x14ac:dyDescent="0.35">
      <c r="A699" s="347" t="s">
        <v>1959</v>
      </c>
      <c r="B699" s="343">
        <v>8.0400000000000009</v>
      </c>
      <c r="C699" s="343">
        <v>24</v>
      </c>
      <c r="D699" s="348" t="s">
        <v>1944</v>
      </c>
      <c r="E699" s="348" t="s">
        <v>45</v>
      </c>
      <c r="F699" s="348" t="s">
        <v>171</v>
      </c>
      <c r="G699" s="348">
        <v>8</v>
      </c>
      <c r="H699" s="349">
        <v>28900</v>
      </c>
      <c r="I699" s="349">
        <v>30500</v>
      </c>
      <c r="J699" s="349">
        <v>31600</v>
      </c>
      <c r="K699" s="349">
        <v>31700</v>
      </c>
      <c r="L699" s="349">
        <v>3594.5273631840791</v>
      </c>
      <c r="M699" s="349">
        <v>3793.5323383084574</v>
      </c>
      <c r="N699" s="349">
        <v>3930.3482587064673</v>
      </c>
      <c r="O699" s="349">
        <v>3942.7860696517409</v>
      </c>
      <c r="P699" s="348" t="s">
        <v>55</v>
      </c>
      <c r="Q699" s="350">
        <v>10</v>
      </c>
      <c r="R699" s="351" t="s">
        <v>203</v>
      </c>
      <c r="S699" s="353" t="s">
        <v>195</v>
      </c>
      <c r="T699" s="347" t="s">
        <v>686</v>
      </c>
      <c r="U699" s="347" t="s">
        <v>1487</v>
      </c>
      <c r="V699" s="347">
        <v>1.74</v>
      </c>
      <c r="W699" s="347">
        <v>1.03</v>
      </c>
      <c r="X699" s="347">
        <v>0.32</v>
      </c>
      <c r="Y699" s="347">
        <f t="shared" si="12"/>
        <v>1.7922</v>
      </c>
      <c r="Z699" s="347" t="s">
        <v>198</v>
      </c>
      <c r="AA699" s="347" t="s">
        <v>170</v>
      </c>
      <c r="AB699" s="347">
        <v>19.899999999999999</v>
      </c>
      <c r="AC699" s="347" t="s">
        <v>218</v>
      </c>
      <c r="AD699" s="346"/>
      <c r="AE699" s="346">
        <f>IFERROR(VLOOKUP(E699,ppoz!$A$2:$B$42,2,0),0)</f>
        <v>3500</v>
      </c>
      <c r="AJ699" s="72"/>
      <c r="AK699" s="72"/>
      <c r="AL699" s="72"/>
      <c r="AM699" s="72"/>
      <c r="AN699" s="72"/>
      <c r="AO699" s="72"/>
      <c r="AP699" s="73"/>
      <c r="AQ699" s="73"/>
      <c r="AR699" s="73"/>
      <c r="AS699" s="73"/>
      <c r="AT699" s="73"/>
      <c r="AU699" s="73"/>
      <c r="AV699" s="72"/>
      <c r="AW699" s="73"/>
      <c r="AX699" s="73"/>
      <c r="AY699" s="72"/>
      <c r="AZ699" s="72"/>
      <c r="BA699" s="72"/>
      <c r="BB699" s="74"/>
      <c r="BC699" s="74"/>
      <c r="BD699" s="74"/>
      <c r="BE699" s="74"/>
      <c r="BF699" s="74"/>
      <c r="BG699" s="74"/>
      <c r="BH699" s="74"/>
      <c r="BI699" s="74"/>
    </row>
    <row r="700" spans="1:61" x14ac:dyDescent="0.35">
      <c r="A700" s="347" t="s">
        <v>1960</v>
      </c>
      <c r="B700" s="343">
        <v>8.375</v>
      </c>
      <c r="C700" s="343">
        <v>25</v>
      </c>
      <c r="D700" s="348" t="s">
        <v>1944</v>
      </c>
      <c r="E700" s="348" t="s">
        <v>45</v>
      </c>
      <c r="F700" s="348" t="s">
        <v>171</v>
      </c>
      <c r="G700" s="348">
        <v>8</v>
      </c>
      <c r="H700" s="349">
        <v>29500</v>
      </c>
      <c r="I700" s="349">
        <v>31100</v>
      </c>
      <c r="J700" s="349">
        <v>32200</v>
      </c>
      <c r="K700" s="349">
        <v>32900</v>
      </c>
      <c r="L700" s="349">
        <v>3522.3880597014927</v>
      </c>
      <c r="M700" s="349">
        <v>3713.4328358208954</v>
      </c>
      <c r="N700" s="349">
        <v>3844.7761194029849</v>
      </c>
      <c r="O700" s="349">
        <v>3928.3582089552237</v>
      </c>
      <c r="P700" s="348" t="s">
        <v>55</v>
      </c>
      <c r="Q700" s="350">
        <v>10</v>
      </c>
      <c r="R700" s="351" t="s">
        <v>203</v>
      </c>
      <c r="S700" s="353" t="s">
        <v>195</v>
      </c>
      <c r="T700" s="347" t="s">
        <v>686</v>
      </c>
      <c r="U700" s="347" t="s">
        <v>1487</v>
      </c>
      <c r="V700" s="347">
        <v>1.74</v>
      </c>
      <c r="W700" s="347">
        <v>1.03</v>
      </c>
      <c r="X700" s="347">
        <v>0.32</v>
      </c>
      <c r="Y700" s="347">
        <f t="shared" si="12"/>
        <v>1.7922</v>
      </c>
      <c r="Z700" s="347" t="s">
        <v>198</v>
      </c>
      <c r="AA700" s="347" t="s">
        <v>170</v>
      </c>
      <c r="AB700" s="347">
        <v>19.899999999999999</v>
      </c>
      <c r="AC700" s="347" t="s">
        <v>218</v>
      </c>
      <c r="AD700" s="346"/>
      <c r="AE700" s="346">
        <f>IFERROR(VLOOKUP(E700,ppoz!$A$2:$B$42,2,0),0)</f>
        <v>3500</v>
      </c>
      <c r="AJ700" s="72"/>
      <c r="AK700" s="72"/>
      <c r="AL700" s="72"/>
      <c r="AM700" s="72"/>
      <c r="AN700" s="72"/>
      <c r="AO700" s="72"/>
      <c r="AP700" s="73"/>
      <c r="AQ700" s="73"/>
      <c r="AR700" s="73"/>
      <c r="AS700" s="73"/>
      <c r="AT700" s="73"/>
      <c r="AU700" s="73"/>
      <c r="AV700" s="72"/>
      <c r="AW700" s="73"/>
      <c r="AX700" s="73"/>
      <c r="AY700" s="72"/>
      <c r="AZ700" s="72"/>
      <c r="BA700" s="72"/>
      <c r="BB700" s="74"/>
      <c r="BC700" s="74"/>
      <c r="BD700" s="74"/>
      <c r="BE700" s="74"/>
      <c r="BF700" s="74"/>
      <c r="BG700" s="74"/>
      <c r="BH700" s="74"/>
      <c r="BI700" s="74"/>
    </row>
    <row r="701" spans="1:61" x14ac:dyDescent="0.35">
      <c r="A701" s="347" t="s">
        <v>1961</v>
      </c>
      <c r="B701" s="343">
        <v>8.7100000000000009</v>
      </c>
      <c r="C701" s="343">
        <v>26</v>
      </c>
      <c r="D701" s="348" t="s">
        <v>1944</v>
      </c>
      <c r="E701" s="348" t="s">
        <v>45</v>
      </c>
      <c r="F701" s="348" t="s">
        <v>171</v>
      </c>
      <c r="G701" s="348">
        <v>8</v>
      </c>
      <c r="H701" s="349">
        <v>30400</v>
      </c>
      <c r="I701" s="349">
        <v>31800</v>
      </c>
      <c r="J701" s="349">
        <v>32800</v>
      </c>
      <c r="K701" s="349">
        <v>33600</v>
      </c>
      <c r="L701" s="349">
        <v>3490.2411021814005</v>
      </c>
      <c r="M701" s="349">
        <v>3650.9758897818597</v>
      </c>
      <c r="N701" s="349">
        <v>3765.7864523536164</v>
      </c>
      <c r="O701" s="349">
        <v>3857.6349024110214</v>
      </c>
      <c r="P701" s="348" t="s">
        <v>55</v>
      </c>
      <c r="Q701" s="350">
        <v>10</v>
      </c>
      <c r="R701" s="351" t="s">
        <v>203</v>
      </c>
      <c r="S701" s="353" t="s">
        <v>195</v>
      </c>
      <c r="T701" s="347" t="s">
        <v>686</v>
      </c>
      <c r="U701" s="347" t="s">
        <v>1487</v>
      </c>
      <c r="V701" s="347">
        <v>1.74</v>
      </c>
      <c r="W701" s="347">
        <v>1.03</v>
      </c>
      <c r="X701" s="347">
        <v>0.32</v>
      </c>
      <c r="Y701" s="347">
        <f t="shared" si="12"/>
        <v>1.7922</v>
      </c>
      <c r="Z701" s="347" t="s">
        <v>198</v>
      </c>
      <c r="AA701" s="347" t="s">
        <v>170</v>
      </c>
      <c r="AB701" s="347">
        <v>19.899999999999999</v>
      </c>
      <c r="AC701" s="347" t="s">
        <v>218</v>
      </c>
      <c r="AD701" s="346"/>
      <c r="AE701" s="346">
        <f>IFERROR(VLOOKUP(E701,ppoz!$A$2:$B$42,2,0),0)</f>
        <v>3500</v>
      </c>
      <c r="AJ701" s="72"/>
      <c r="AK701" s="72"/>
      <c r="AL701" s="72"/>
      <c r="AM701" s="72"/>
      <c r="AN701" s="72"/>
      <c r="AO701" s="72"/>
      <c r="AP701" s="73"/>
      <c r="AQ701" s="73"/>
      <c r="AR701" s="73"/>
      <c r="AS701" s="73"/>
      <c r="AT701" s="73"/>
      <c r="AU701" s="73"/>
      <c r="AV701" s="72"/>
      <c r="AW701" s="73"/>
      <c r="AX701" s="73"/>
      <c r="AY701" s="72"/>
      <c r="AZ701" s="72"/>
      <c r="BA701" s="72"/>
      <c r="BB701" s="74"/>
      <c r="BC701" s="74"/>
      <c r="BD701" s="74"/>
      <c r="BE701" s="74"/>
      <c r="BF701" s="74"/>
      <c r="BG701" s="74"/>
      <c r="BH701" s="74"/>
      <c r="BI701" s="74"/>
    </row>
    <row r="702" spans="1:61" x14ac:dyDescent="0.35">
      <c r="A702" s="347" t="s">
        <v>1962</v>
      </c>
      <c r="B702" s="343">
        <v>9.0449999999999999</v>
      </c>
      <c r="C702" s="343">
        <v>27</v>
      </c>
      <c r="D702" s="348" t="s">
        <v>1944</v>
      </c>
      <c r="E702" s="348" t="s">
        <v>174</v>
      </c>
      <c r="F702" s="348" t="s">
        <v>171</v>
      </c>
      <c r="G702" s="348">
        <v>9</v>
      </c>
      <c r="H702" s="349">
        <v>31800</v>
      </c>
      <c r="I702" s="349">
        <v>33400</v>
      </c>
      <c r="J702" s="349">
        <v>34500</v>
      </c>
      <c r="K702" s="349">
        <v>35100</v>
      </c>
      <c r="L702" s="349">
        <v>3515.75456053068</v>
      </c>
      <c r="M702" s="349">
        <v>3692.6478717523496</v>
      </c>
      <c r="N702" s="349">
        <v>3814.2620232172471</v>
      </c>
      <c r="O702" s="349">
        <v>3880.5970149253731</v>
      </c>
      <c r="P702" s="348" t="s">
        <v>55</v>
      </c>
      <c r="Q702" s="350">
        <v>10</v>
      </c>
      <c r="R702" s="351" t="s">
        <v>203</v>
      </c>
      <c r="S702" s="353" t="s">
        <v>195</v>
      </c>
      <c r="T702" s="347" t="s">
        <v>686</v>
      </c>
      <c r="U702" s="347" t="s">
        <v>1487</v>
      </c>
      <c r="V702" s="347">
        <v>1.74</v>
      </c>
      <c r="W702" s="347">
        <v>1.03</v>
      </c>
      <c r="X702" s="347">
        <v>0.32</v>
      </c>
      <c r="Y702" s="347">
        <f t="shared" si="12"/>
        <v>1.7922</v>
      </c>
      <c r="Z702" s="347" t="s">
        <v>198</v>
      </c>
      <c r="AA702" s="347" t="s">
        <v>170</v>
      </c>
      <c r="AB702" s="347">
        <v>19.899999999999999</v>
      </c>
      <c r="AC702" s="347" t="s">
        <v>218</v>
      </c>
      <c r="AD702" s="346"/>
      <c r="AE702" s="346">
        <f>IFERROR(VLOOKUP(E702,ppoz!$A$2:$B$42,2,0),0)</f>
        <v>3500</v>
      </c>
      <c r="AJ702" s="72"/>
      <c r="AK702" s="72"/>
      <c r="AL702" s="72"/>
      <c r="AM702" s="72"/>
      <c r="AN702" s="72"/>
      <c r="AO702" s="72"/>
      <c r="AP702" s="73"/>
      <c r="AQ702" s="73"/>
      <c r="AR702" s="73"/>
      <c r="AS702" s="73"/>
      <c r="AT702" s="73"/>
      <c r="AU702" s="73"/>
      <c r="AV702" s="72"/>
      <c r="AW702" s="73"/>
      <c r="AX702" s="73"/>
      <c r="AY702" s="72"/>
      <c r="AZ702" s="72"/>
      <c r="BA702" s="72"/>
      <c r="BB702" s="74"/>
      <c r="BC702" s="74"/>
      <c r="BD702" s="74"/>
      <c r="BE702" s="74"/>
      <c r="BF702" s="74"/>
      <c r="BG702" s="74"/>
      <c r="BH702" s="74"/>
      <c r="BI702" s="74"/>
    </row>
    <row r="703" spans="1:61" x14ac:dyDescent="0.35">
      <c r="A703" s="347" t="s">
        <v>1963</v>
      </c>
      <c r="B703" s="343">
        <v>9.3800000000000008</v>
      </c>
      <c r="C703" s="343">
        <v>28</v>
      </c>
      <c r="D703" s="348" t="s">
        <v>1944</v>
      </c>
      <c r="E703" s="348" t="s">
        <v>174</v>
      </c>
      <c r="F703" s="348" t="s">
        <v>171</v>
      </c>
      <c r="G703" s="348">
        <v>9</v>
      </c>
      <c r="H703" s="349">
        <v>32200</v>
      </c>
      <c r="I703" s="349">
        <v>34000</v>
      </c>
      <c r="J703" s="349">
        <v>35000</v>
      </c>
      <c r="K703" s="349">
        <v>35800</v>
      </c>
      <c r="L703" s="349">
        <v>3432.8358208955219</v>
      </c>
      <c r="M703" s="349">
        <v>3624.7334754797439</v>
      </c>
      <c r="N703" s="349">
        <v>3731.343283582089</v>
      </c>
      <c r="O703" s="349">
        <v>3816.6311300639654</v>
      </c>
      <c r="P703" s="348" t="s">
        <v>55</v>
      </c>
      <c r="Q703" s="350">
        <v>10</v>
      </c>
      <c r="R703" s="351" t="s">
        <v>203</v>
      </c>
      <c r="S703" s="353" t="s">
        <v>195</v>
      </c>
      <c r="T703" s="347" t="s">
        <v>686</v>
      </c>
      <c r="U703" s="347" t="s">
        <v>1487</v>
      </c>
      <c r="V703" s="347">
        <v>1.74</v>
      </c>
      <c r="W703" s="347">
        <v>1.03</v>
      </c>
      <c r="X703" s="347">
        <v>0.32</v>
      </c>
      <c r="Y703" s="347">
        <f t="shared" si="12"/>
        <v>1.7922</v>
      </c>
      <c r="Z703" s="347" t="s">
        <v>198</v>
      </c>
      <c r="AA703" s="347" t="s">
        <v>170</v>
      </c>
      <c r="AB703" s="347">
        <v>19.899999999999999</v>
      </c>
      <c r="AC703" s="347" t="s">
        <v>218</v>
      </c>
      <c r="AD703" s="346"/>
      <c r="AE703" s="346">
        <f>IFERROR(VLOOKUP(E703,ppoz!$A$2:$B$42,2,0),0)</f>
        <v>3500</v>
      </c>
      <c r="AJ703" s="72"/>
      <c r="AK703" s="72"/>
      <c r="AL703" s="72"/>
      <c r="AM703" s="72"/>
      <c r="AN703" s="72"/>
      <c r="AO703" s="72"/>
      <c r="AP703" s="73"/>
      <c r="AQ703" s="73"/>
      <c r="AR703" s="73"/>
      <c r="AS703" s="73"/>
      <c r="AT703" s="73"/>
      <c r="AU703" s="73"/>
      <c r="AV703" s="72"/>
      <c r="AW703" s="73"/>
      <c r="AX703" s="73"/>
      <c r="AY703" s="72"/>
      <c r="AZ703" s="72"/>
      <c r="BA703" s="72"/>
      <c r="BB703" s="74"/>
      <c r="BC703" s="74"/>
      <c r="BD703" s="74"/>
      <c r="BE703" s="74"/>
      <c r="BF703" s="74"/>
      <c r="BG703" s="74"/>
      <c r="BH703" s="74"/>
      <c r="BI703" s="74"/>
    </row>
    <row r="704" spans="1:61" x14ac:dyDescent="0.35">
      <c r="A704" s="347" t="s">
        <v>1964</v>
      </c>
      <c r="B704" s="343">
        <v>9.7149999999999999</v>
      </c>
      <c r="C704" s="343">
        <v>29</v>
      </c>
      <c r="D704" s="348" t="s">
        <v>1944</v>
      </c>
      <c r="E704" s="348" t="s">
        <v>174</v>
      </c>
      <c r="F704" s="348" t="s">
        <v>171</v>
      </c>
      <c r="G704" s="348">
        <v>9</v>
      </c>
      <c r="H704" s="349">
        <v>32800</v>
      </c>
      <c r="I704" s="349">
        <v>34700</v>
      </c>
      <c r="J704" s="349">
        <v>36000</v>
      </c>
      <c r="K704" s="349">
        <v>36400</v>
      </c>
      <c r="L704" s="349">
        <v>3376.2223365928976</v>
      </c>
      <c r="M704" s="349">
        <v>3571.7961914565108</v>
      </c>
      <c r="N704" s="349">
        <v>3705.6098816263511</v>
      </c>
      <c r="O704" s="349">
        <v>3746.7833247555327</v>
      </c>
      <c r="P704" s="348" t="s">
        <v>55</v>
      </c>
      <c r="Q704" s="350">
        <v>10</v>
      </c>
      <c r="R704" s="351" t="s">
        <v>203</v>
      </c>
      <c r="S704" s="353" t="s">
        <v>195</v>
      </c>
      <c r="T704" s="347" t="s">
        <v>686</v>
      </c>
      <c r="U704" s="347" t="s">
        <v>1487</v>
      </c>
      <c r="V704" s="347">
        <v>1.74</v>
      </c>
      <c r="W704" s="347">
        <v>1.03</v>
      </c>
      <c r="X704" s="347">
        <v>0.32</v>
      </c>
      <c r="Y704" s="347">
        <f t="shared" si="12"/>
        <v>1.7922</v>
      </c>
      <c r="Z704" s="347" t="s">
        <v>198</v>
      </c>
      <c r="AA704" s="347" t="s">
        <v>170</v>
      </c>
      <c r="AB704" s="347">
        <v>19.899999999999999</v>
      </c>
      <c r="AC704" s="347" t="s">
        <v>218</v>
      </c>
      <c r="AD704" s="346"/>
      <c r="AE704" s="346">
        <f>IFERROR(VLOOKUP(E704,ppoz!$A$2:$B$42,2,0),0)</f>
        <v>3500</v>
      </c>
      <c r="AJ704" s="72"/>
      <c r="AK704" s="72"/>
      <c r="AL704" s="72"/>
      <c r="AM704" s="72"/>
      <c r="AN704" s="72"/>
      <c r="AO704" s="72"/>
      <c r="AP704" s="73"/>
      <c r="AQ704" s="73"/>
      <c r="AR704" s="73"/>
      <c r="AS704" s="73"/>
      <c r="AT704" s="73"/>
      <c r="AU704" s="73"/>
      <c r="AV704" s="72"/>
      <c r="AW704" s="73"/>
      <c r="AX704" s="73"/>
      <c r="AY704" s="72"/>
      <c r="AZ704" s="72"/>
      <c r="BA704" s="72"/>
      <c r="BB704" s="74"/>
      <c r="BC704" s="74"/>
      <c r="BD704" s="74"/>
      <c r="BE704" s="74"/>
      <c r="BF704" s="74"/>
      <c r="BG704" s="74"/>
      <c r="BH704" s="74"/>
      <c r="BI704" s="74"/>
    </row>
    <row r="705" spans="1:61" x14ac:dyDescent="0.35">
      <c r="A705" s="347" t="s">
        <v>1965</v>
      </c>
      <c r="B705" s="343">
        <v>10.050000000000001</v>
      </c>
      <c r="C705" s="343">
        <v>30</v>
      </c>
      <c r="D705" s="348" t="s">
        <v>1944</v>
      </c>
      <c r="E705" s="348" t="s">
        <v>46</v>
      </c>
      <c r="F705" s="348" t="s">
        <v>171</v>
      </c>
      <c r="G705" s="348">
        <v>10</v>
      </c>
      <c r="H705" s="349">
        <v>33500</v>
      </c>
      <c r="I705" s="349">
        <v>35400</v>
      </c>
      <c r="J705" s="349">
        <v>36800</v>
      </c>
      <c r="K705" s="349">
        <v>37100</v>
      </c>
      <c r="L705" s="349">
        <v>3333.333333333333</v>
      </c>
      <c r="M705" s="349">
        <v>3522.3880597014922</v>
      </c>
      <c r="N705" s="349">
        <v>3661.6915422885568</v>
      </c>
      <c r="O705" s="349">
        <v>3691.5422885572139</v>
      </c>
      <c r="P705" s="348" t="s">
        <v>55</v>
      </c>
      <c r="Q705" s="350">
        <v>10</v>
      </c>
      <c r="R705" s="351" t="s">
        <v>203</v>
      </c>
      <c r="S705" s="353" t="s">
        <v>195</v>
      </c>
      <c r="T705" s="347" t="s">
        <v>686</v>
      </c>
      <c r="U705" s="347" t="s">
        <v>1487</v>
      </c>
      <c r="V705" s="347">
        <v>1.74</v>
      </c>
      <c r="W705" s="347">
        <v>1.03</v>
      </c>
      <c r="X705" s="347">
        <v>0.32</v>
      </c>
      <c r="Y705" s="347">
        <f t="shared" si="12"/>
        <v>1.7922</v>
      </c>
      <c r="Z705" s="347" t="s">
        <v>198</v>
      </c>
      <c r="AA705" s="347" t="s">
        <v>170</v>
      </c>
      <c r="AB705" s="347">
        <v>19.899999999999999</v>
      </c>
      <c r="AC705" s="347" t="s">
        <v>218</v>
      </c>
      <c r="AD705" s="346"/>
      <c r="AE705" s="346">
        <f>IFERROR(VLOOKUP(E705,ppoz!$A$2:$B$42,2,0),0)</f>
        <v>3500</v>
      </c>
      <c r="AJ705" s="72"/>
      <c r="AK705" s="72"/>
      <c r="AL705" s="72"/>
      <c r="AM705" s="72"/>
      <c r="AN705" s="72"/>
      <c r="AO705" s="72"/>
      <c r="AP705" s="73"/>
      <c r="AQ705" s="73"/>
      <c r="AR705" s="73"/>
      <c r="AS705" s="73"/>
      <c r="AT705" s="73"/>
      <c r="AU705" s="73"/>
      <c r="AV705" s="72"/>
      <c r="AW705" s="73"/>
      <c r="AX705" s="73"/>
      <c r="AY705" s="72"/>
      <c r="AZ705" s="72"/>
      <c r="BA705" s="72"/>
      <c r="BB705" s="74"/>
      <c r="BC705" s="74"/>
      <c r="BD705" s="74"/>
      <c r="BE705" s="74"/>
      <c r="BF705" s="74"/>
      <c r="BG705" s="74"/>
      <c r="BH705" s="74"/>
      <c r="BI705" s="74"/>
    </row>
    <row r="706" spans="1:61" x14ac:dyDescent="0.35">
      <c r="A706" s="347" t="s">
        <v>1966</v>
      </c>
      <c r="B706" s="343">
        <v>10.385</v>
      </c>
      <c r="C706" s="343">
        <v>31</v>
      </c>
      <c r="D706" s="348" t="s">
        <v>1944</v>
      </c>
      <c r="E706" s="348" t="s">
        <v>46</v>
      </c>
      <c r="F706" s="348" t="s">
        <v>171</v>
      </c>
      <c r="G706" s="348">
        <v>10</v>
      </c>
      <c r="H706" s="349">
        <v>34000</v>
      </c>
      <c r="I706" s="349">
        <v>36000</v>
      </c>
      <c r="J706" s="349">
        <v>37300</v>
      </c>
      <c r="K706" s="349">
        <v>37800</v>
      </c>
      <c r="L706" s="349">
        <v>3273.9528165623497</v>
      </c>
      <c r="M706" s="349">
        <v>3466.5382763601347</v>
      </c>
      <c r="N706" s="349">
        <v>3591.7188252286951</v>
      </c>
      <c r="O706" s="349">
        <v>3639.8651901781418</v>
      </c>
      <c r="P706" s="348" t="s">
        <v>55</v>
      </c>
      <c r="Q706" s="350">
        <v>10</v>
      </c>
      <c r="R706" s="351" t="s">
        <v>203</v>
      </c>
      <c r="S706" s="353" t="s">
        <v>195</v>
      </c>
      <c r="T706" s="347" t="s">
        <v>686</v>
      </c>
      <c r="U706" s="347" t="s">
        <v>1487</v>
      </c>
      <c r="V706" s="347">
        <v>1.74</v>
      </c>
      <c r="W706" s="347">
        <v>1.03</v>
      </c>
      <c r="X706" s="347">
        <v>0.32</v>
      </c>
      <c r="Y706" s="347">
        <f t="shared" si="12"/>
        <v>1.7922</v>
      </c>
      <c r="Z706" s="347" t="s">
        <v>198</v>
      </c>
      <c r="AA706" s="347" t="s">
        <v>170</v>
      </c>
      <c r="AB706" s="347">
        <v>19.899999999999999</v>
      </c>
      <c r="AC706" s="347" t="s">
        <v>218</v>
      </c>
      <c r="AD706" s="346"/>
      <c r="AE706" s="346">
        <f>IFERROR(VLOOKUP(E706,ppoz!$A$2:$B$42,2,0),0)</f>
        <v>3500</v>
      </c>
      <c r="AJ706" s="72"/>
      <c r="AK706" s="72"/>
      <c r="AL706" s="72"/>
      <c r="AM706" s="72"/>
      <c r="AN706" s="72"/>
      <c r="AO706" s="72"/>
      <c r="AP706" s="73"/>
      <c r="AQ706" s="73"/>
      <c r="AR706" s="73"/>
      <c r="AS706" s="73"/>
      <c r="AT706" s="73"/>
      <c r="AU706" s="73"/>
      <c r="AV706" s="72"/>
      <c r="AW706" s="73"/>
      <c r="AX706" s="73"/>
      <c r="AY706" s="72"/>
      <c r="AZ706" s="72"/>
      <c r="BA706" s="72"/>
      <c r="BB706" s="74"/>
      <c r="BC706" s="74"/>
      <c r="BD706" s="74"/>
      <c r="BE706" s="74"/>
      <c r="BF706" s="74"/>
      <c r="BG706" s="74"/>
      <c r="BH706" s="74"/>
      <c r="BI706" s="74"/>
    </row>
    <row r="707" spans="1:61" x14ac:dyDescent="0.35">
      <c r="A707" s="347" t="s">
        <v>1967</v>
      </c>
      <c r="B707" s="343">
        <v>10.72</v>
      </c>
      <c r="C707" s="343">
        <v>32</v>
      </c>
      <c r="D707" s="348" t="s">
        <v>1944</v>
      </c>
      <c r="E707" s="348" t="s">
        <v>46</v>
      </c>
      <c r="F707" s="348" t="s">
        <v>171</v>
      </c>
      <c r="G707" s="348">
        <v>10</v>
      </c>
      <c r="H707" s="349">
        <v>34600</v>
      </c>
      <c r="I707" s="349">
        <v>36700</v>
      </c>
      <c r="J707" s="349">
        <v>37800</v>
      </c>
      <c r="K707" s="349">
        <v>38400</v>
      </c>
      <c r="L707" s="349">
        <v>3227.6119402985073</v>
      </c>
      <c r="M707" s="349">
        <v>3423.5074626865671</v>
      </c>
      <c r="N707" s="349">
        <v>3526.1194029850744</v>
      </c>
      <c r="O707" s="349">
        <v>3582.0895522388059</v>
      </c>
      <c r="P707" s="348" t="s">
        <v>55</v>
      </c>
      <c r="Q707" s="350">
        <v>10</v>
      </c>
      <c r="R707" s="351" t="s">
        <v>203</v>
      </c>
      <c r="S707" s="353" t="s">
        <v>195</v>
      </c>
      <c r="T707" s="347" t="s">
        <v>686</v>
      </c>
      <c r="U707" s="347" t="s">
        <v>1487</v>
      </c>
      <c r="V707" s="347">
        <v>1.74</v>
      </c>
      <c r="W707" s="347">
        <v>1.03</v>
      </c>
      <c r="X707" s="347">
        <v>0.32</v>
      </c>
      <c r="Y707" s="347">
        <f t="shared" si="12"/>
        <v>1.7922</v>
      </c>
      <c r="Z707" s="347" t="s">
        <v>198</v>
      </c>
      <c r="AA707" s="347" t="s">
        <v>170</v>
      </c>
      <c r="AB707" s="347">
        <v>19.899999999999999</v>
      </c>
      <c r="AC707" s="347" t="s">
        <v>218</v>
      </c>
      <c r="AD707" s="346"/>
      <c r="AE707" s="346">
        <f>IFERROR(VLOOKUP(E707,ppoz!$A$2:$B$42,2,0),0)</f>
        <v>3500</v>
      </c>
      <c r="AJ707" s="72"/>
      <c r="AK707" s="72"/>
      <c r="AL707" s="72"/>
      <c r="AM707" s="72"/>
      <c r="AN707" s="72"/>
      <c r="AO707" s="72"/>
      <c r="AP707" s="73"/>
      <c r="AQ707" s="73"/>
      <c r="AR707" s="73"/>
      <c r="AS707" s="73"/>
      <c r="AT707" s="73"/>
      <c r="AU707" s="73"/>
      <c r="AV707" s="72"/>
      <c r="AW707" s="73"/>
      <c r="AX707" s="73"/>
      <c r="AY707" s="72"/>
      <c r="AZ707" s="72"/>
      <c r="BA707" s="72"/>
      <c r="BB707" s="74"/>
      <c r="BC707" s="74"/>
      <c r="BD707" s="74"/>
      <c r="BE707" s="74"/>
      <c r="BF707" s="74"/>
      <c r="BG707" s="74"/>
      <c r="BH707" s="74"/>
      <c r="BI707" s="74"/>
    </row>
    <row r="708" spans="1:61" x14ac:dyDescent="0.35">
      <c r="A708" s="347" t="s">
        <v>1968</v>
      </c>
      <c r="B708" s="343">
        <v>11.055000000000001</v>
      </c>
      <c r="C708" s="343">
        <v>33</v>
      </c>
      <c r="D708" s="348" t="s">
        <v>1944</v>
      </c>
      <c r="E708" s="348" t="s">
        <v>46</v>
      </c>
      <c r="F708" s="348" t="s">
        <v>171</v>
      </c>
      <c r="G708" s="348">
        <v>10</v>
      </c>
      <c r="H708" s="349">
        <v>35700</v>
      </c>
      <c r="I708" s="349">
        <v>37600</v>
      </c>
      <c r="J708" s="349">
        <v>39200</v>
      </c>
      <c r="K708" s="349">
        <v>39300</v>
      </c>
      <c r="L708" s="349">
        <v>3229.3080054274078</v>
      </c>
      <c r="M708" s="349">
        <v>3401.1759384893708</v>
      </c>
      <c r="N708" s="349">
        <v>3545.9068294889184</v>
      </c>
      <c r="O708" s="349">
        <v>3554.9525101763902</v>
      </c>
      <c r="P708" s="348" t="s">
        <v>55</v>
      </c>
      <c r="Q708" s="350">
        <v>10</v>
      </c>
      <c r="R708" s="351" t="s">
        <v>203</v>
      </c>
      <c r="S708" s="353" t="s">
        <v>195</v>
      </c>
      <c r="T708" s="347" t="s">
        <v>686</v>
      </c>
      <c r="U708" s="347" t="s">
        <v>1487</v>
      </c>
      <c r="V708" s="347">
        <v>1.74</v>
      </c>
      <c r="W708" s="347">
        <v>1.03</v>
      </c>
      <c r="X708" s="347">
        <v>0.32</v>
      </c>
      <c r="Y708" s="347">
        <f t="shared" si="12"/>
        <v>1.7922</v>
      </c>
      <c r="Z708" s="347" t="s">
        <v>198</v>
      </c>
      <c r="AA708" s="347" t="s">
        <v>170</v>
      </c>
      <c r="AB708" s="347">
        <v>19.899999999999999</v>
      </c>
      <c r="AC708" s="347" t="s">
        <v>218</v>
      </c>
      <c r="AD708" s="346"/>
      <c r="AE708" s="346">
        <f>IFERROR(VLOOKUP(E708,ppoz!$A$2:$B$42,2,0),0)</f>
        <v>3500</v>
      </c>
      <c r="AJ708" s="72"/>
      <c r="AK708" s="72"/>
      <c r="AL708" s="72"/>
      <c r="AM708" s="72"/>
      <c r="AN708" s="72"/>
      <c r="AO708" s="72"/>
      <c r="AP708" s="73"/>
      <c r="AQ708" s="73"/>
      <c r="AR708" s="73"/>
      <c r="AS708" s="73"/>
      <c r="AT708" s="73"/>
      <c r="AU708" s="73"/>
      <c r="AV708" s="72"/>
      <c r="AW708" s="73"/>
      <c r="AX708" s="73"/>
      <c r="AY708" s="72"/>
      <c r="AZ708" s="72"/>
      <c r="BA708" s="72"/>
      <c r="BB708" s="74"/>
      <c r="BC708" s="74"/>
      <c r="BD708" s="74"/>
      <c r="BE708" s="74"/>
      <c r="BF708" s="74"/>
      <c r="BG708" s="74"/>
      <c r="BH708" s="74"/>
      <c r="BI708" s="74"/>
    </row>
    <row r="709" spans="1:61" x14ac:dyDescent="0.35">
      <c r="A709" s="347" t="s">
        <v>1969</v>
      </c>
      <c r="B709" s="343">
        <v>11.39</v>
      </c>
      <c r="C709" s="343">
        <v>34</v>
      </c>
      <c r="D709" s="348" t="s">
        <v>1944</v>
      </c>
      <c r="E709" s="348" t="s">
        <v>46</v>
      </c>
      <c r="F709" s="348" t="s">
        <v>171</v>
      </c>
      <c r="G709" s="348">
        <v>10</v>
      </c>
      <c r="H709" s="349">
        <v>36300</v>
      </c>
      <c r="I709" s="349">
        <v>38400</v>
      </c>
      <c r="J709" s="349">
        <v>39700</v>
      </c>
      <c r="K709" s="349">
        <v>40100</v>
      </c>
      <c r="L709" s="349">
        <v>3187.0061457418788</v>
      </c>
      <c r="M709" s="349">
        <v>3371.3784021071115</v>
      </c>
      <c r="N709" s="349">
        <v>3485.5136084284459</v>
      </c>
      <c r="O709" s="349">
        <v>3520.632133450395</v>
      </c>
      <c r="P709" s="348" t="s">
        <v>55</v>
      </c>
      <c r="Q709" s="350">
        <v>10</v>
      </c>
      <c r="R709" s="351" t="s">
        <v>203</v>
      </c>
      <c r="S709" s="353" t="s">
        <v>195</v>
      </c>
      <c r="T709" s="347" t="s">
        <v>686</v>
      </c>
      <c r="U709" s="347" t="s">
        <v>1487</v>
      </c>
      <c r="V709" s="347">
        <v>1.74</v>
      </c>
      <c r="W709" s="347">
        <v>1.03</v>
      </c>
      <c r="X709" s="347">
        <v>0.32</v>
      </c>
      <c r="Y709" s="347">
        <f t="shared" si="12"/>
        <v>1.7922</v>
      </c>
      <c r="Z709" s="347" t="s">
        <v>198</v>
      </c>
      <c r="AA709" s="347" t="s">
        <v>170</v>
      </c>
      <c r="AB709" s="347">
        <v>19.899999999999999</v>
      </c>
      <c r="AC709" s="347" t="s">
        <v>218</v>
      </c>
      <c r="AD709" s="346"/>
      <c r="AE709" s="346">
        <f>IFERROR(VLOOKUP(E709,ppoz!$A$2:$B$42,2,0),0)</f>
        <v>3500</v>
      </c>
      <c r="AJ709" s="72"/>
      <c r="AK709" s="72"/>
      <c r="AL709" s="72"/>
      <c r="AM709" s="72"/>
      <c r="AN709" s="72"/>
      <c r="AO709" s="72"/>
      <c r="AP709" s="73"/>
      <c r="AQ709" s="73"/>
      <c r="AR709" s="73"/>
      <c r="AS709" s="73"/>
      <c r="AT709" s="73"/>
      <c r="AU709" s="73"/>
      <c r="AV709" s="72"/>
      <c r="AW709" s="73"/>
      <c r="AX709" s="73"/>
      <c r="AY709" s="72"/>
      <c r="AZ709" s="72"/>
      <c r="BA709" s="72"/>
      <c r="BB709" s="74"/>
      <c r="BC709" s="74"/>
      <c r="BD709" s="74"/>
      <c r="BE709" s="74"/>
      <c r="BF709" s="74"/>
      <c r="BG709" s="74"/>
      <c r="BH709" s="74"/>
      <c r="BI709" s="74"/>
    </row>
    <row r="710" spans="1:61" x14ac:dyDescent="0.35">
      <c r="A710" s="347" t="s">
        <v>1970</v>
      </c>
      <c r="B710" s="343">
        <v>11.725000000000001</v>
      </c>
      <c r="C710" s="343">
        <v>35</v>
      </c>
      <c r="D710" s="348" t="s">
        <v>1944</v>
      </c>
      <c r="E710" s="348" t="s">
        <v>46</v>
      </c>
      <c r="F710" s="348" t="s">
        <v>171</v>
      </c>
      <c r="G710" s="348">
        <v>10</v>
      </c>
      <c r="H710" s="349">
        <v>36900</v>
      </c>
      <c r="I710" s="349">
        <v>39100</v>
      </c>
      <c r="J710" s="349">
        <v>40400</v>
      </c>
      <c r="K710" s="349">
        <v>41400</v>
      </c>
      <c r="L710" s="349">
        <v>3147.1215351812361</v>
      </c>
      <c r="M710" s="349">
        <v>3334.7547974413642</v>
      </c>
      <c r="N710" s="349">
        <v>3445.6289978678033</v>
      </c>
      <c r="O710" s="349">
        <v>3530.9168443496796</v>
      </c>
      <c r="P710" s="348" t="s">
        <v>55</v>
      </c>
      <c r="Q710" s="350">
        <v>10</v>
      </c>
      <c r="R710" s="351" t="s">
        <v>203</v>
      </c>
      <c r="S710" s="353" t="s">
        <v>195</v>
      </c>
      <c r="T710" s="347" t="s">
        <v>686</v>
      </c>
      <c r="U710" s="347" t="s">
        <v>1487</v>
      </c>
      <c r="V710" s="347">
        <v>1.74</v>
      </c>
      <c r="W710" s="347">
        <v>1.03</v>
      </c>
      <c r="X710" s="347">
        <v>0.32</v>
      </c>
      <c r="Y710" s="347">
        <f t="shared" si="12"/>
        <v>1.7922</v>
      </c>
      <c r="Z710" s="347" t="s">
        <v>198</v>
      </c>
      <c r="AA710" s="347" t="s">
        <v>170</v>
      </c>
      <c r="AB710" s="347">
        <v>19.899999999999999</v>
      </c>
      <c r="AC710" s="347" t="s">
        <v>218</v>
      </c>
      <c r="AD710" s="346"/>
      <c r="AE710" s="346">
        <f>IFERROR(VLOOKUP(E710,ppoz!$A$2:$B$42,2,0),0)</f>
        <v>3500</v>
      </c>
      <c r="AJ710" s="72"/>
      <c r="AK710" s="72"/>
      <c r="AL710" s="72"/>
      <c r="AM710" s="72"/>
      <c r="AN710" s="72"/>
      <c r="AO710" s="72"/>
      <c r="AP710" s="73"/>
      <c r="AQ710" s="73"/>
      <c r="AR710" s="73"/>
      <c r="AS710" s="73"/>
      <c r="AT710" s="73"/>
      <c r="AU710" s="73"/>
      <c r="AV710" s="72"/>
      <c r="AW710" s="73"/>
      <c r="AX710" s="73"/>
      <c r="AY710" s="72"/>
      <c r="AZ710" s="72"/>
      <c r="BA710" s="72"/>
      <c r="BB710" s="74"/>
      <c r="BC710" s="74"/>
      <c r="BD710" s="74"/>
      <c r="BE710" s="74"/>
      <c r="BF710" s="74"/>
      <c r="BG710" s="74"/>
      <c r="BH710" s="74"/>
      <c r="BI710" s="74"/>
    </row>
    <row r="711" spans="1:61" x14ac:dyDescent="0.35">
      <c r="A711" s="347" t="s">
        <v>1971</v>
      </c>
      <c r="B711" s="343">
        <v>12.06</v>
      </c>
      <c r="C711" s="343">
        <v>36</v>
      </c>
      <c r="D711" s="348" t="s">
        <v>1944</v>
      </c>
      <c r="E711" s="348" t="s">
        <v>175</v>
      </c>
      <c r="F711" s="348" t="s">
        <v>171</v>
      </c>
      <c r="G711" s="348">
        <v>12</v>
      </c>
      <c r="H711" s="349">
        <v>39200</v>
      </c>
      <c r="I711" s="349">
        <v>41600</v>
      </c>
      <c r="J711" s="349">
        <v>42600</v>
      </c>
      <c r="K711" s="349">
        <v>43900</v>
      </c>
      <c r="L711" s="349">
        <v>3250.4145936981758</v>
      </c>
      <c r="M711" s="349">
        <v>3449.4195688225536</v>
      </c>
      <c r="N711" s="349">
        <v>3532.3383084577113</v>
      </c>
      <c r="O711" s="349">
        <v>3640.1326699834162</v>
      </c>
      <c r="P711" s="348" t="s">
        <v>55</v>
      </c>
      <c r="Q711" s="350">
        <v>10</v>
      </c>
      <c r="R711" s="351" t="s">
        <v>203</v>
      </c>
      <c r="S711" s="353" t="s">
        <v>195</v>
      </c>
      <c r="T711" s="347" t="s">
        <v>686</v>
      </c>
      <c r="U711" s="347" t="s">
        <v>1487</v>
      </c>
      <c r="V711" s="347">
        <v>1.74</v>
      </c>
      <c r="W711" s="347">
        <v>1.03</v>
      </c>
      <c r="X711" s="347">
        <v>0.32</v>
      </c>
      <c r="Y711" s="347">
        <f t="shared" si="12"/>
        <v>1.7922</v>
      </c>
      <c r="Z711" s="347" t="s">
        <v>198</v>
      </c>
      <c r="AA711" s="347" t="s">
        <v>170</v>
      </c>
      <c r="AB711" s="347">
        <v>19.899999999999999</v>
      </c>
      <c r="AC711" s="347" t="s">
        <v>218</v>
      </c>
      <c r="AD711" s="346"/>
      <c r="AE711" s="346">
        <f>IFERROR(VLOOKUP(E711,ppoz!$A$2:$B$42,2,0),0)</f>
        <v>3500</v>
      </c>
      <c r="AJ711" s="72"/>
      <c r="AK711" s="72"/>
      <c r="AL711" s="72"/>
      <c r="AM711" s="72"/>
      <c r="AN711" s="72"/>
      <c r="AO711" s="72"/>
      <c r="AP711" s="73"/>
      <c r="AQ711" s="73"/>
      <c r="AR711" s="73"/>
      <c r="AS711" s="73"/>
      <c r="AT711" s="73"/>
      <c r="AU711" s="73"/>
      <c r="AV711" s="72"/>
      <c r="AW711" s="73"/>
      <c r="AX711" s="73"/>
      <c r="AY711" s="72"/>
      <c r="AZ711" s="72"/>
      <c r="BA711" s="72"/>
      <c r="BB711" s="74"/>
      <c r="BC711" s="74"/>
      <c r="BD711" s="74"/>
      <c r="BE711" s="74"/>
      <c r="BF711" s="74"/>
      <c r="BG711" s="74"/>
      <c r="BH711" s="74"/>
      <c r="BI711" s="74"/>
    </row>
    <row r="712" spans="1:61" x14ac:dyDescent="0.35">
      <c r="A712" s="347" t="s">
        <v>1972</v>
      </c>
      <c r="B712" s="343">
        <v>12.395000000000001</v>
      </c>
      <c r="C712" s="343">
        <v>37</v>
      </c>
      <c r="D712" s="348" t="s">
        <v>1944</v>
      </c>
      <c r="E712" s="348" t="s">
        <v>175</v>
      </c>
      <c r="F712" s="348" t="s">
        <v>171</v>
      </c>
      <c r="G712" s="348">
        <v>12</v>
      </c>
      <c r="H712" s="349">
        <v>40000</v>
      </c>
      <c r="I712" s="349">
        <v>42400</v>
      </c>
      <c r="J712" s="349">
        <v>44100</v>
      </c>
      <c r="K712" s="349">
        <v>44700</v>
      </c>
      <c r="L712" s="349">
        <v>3227.1077047196445</v>
      </c>
      <c r="M712" s="349">
        <v>3420.7341670028231</v>
      </c>
      <c r="N712" s="349">
        <v>3557.8862444534084</v>
      </c>
      <c r="O712" s="349">
        <v>3606.292860024203</v>
      </c>
      <c r="P712" s="348" t="s">
        <v>55</v>
      </c>
      <c r="Q712" s="350">
        <v>10</v>
      </c>
      <c r="R712" s="351" t="s">
        <v>203</v>
      </c>
      <c r="S712" s="353" t="s">
        <v>195</v>
      </c>
      <c r="T712" s="347" t="s">
        <v>686</v>
      </c>
      <c r="U712" s="347" t="s">
        <v>1487</v>
      </c>
      <c r="V712" s="347">
        <v>1.74</v>
      </c>
      <c r="W712" s="347">
        <v>1.03</v>
      </c>
      <c r="X712" s="347">
        <v>0.32</v>
      </c>
      <c r="Y712" s="347">
        <f t="shared" si="12"/>
        <v>1.7922</v>
      </c>
      <c r="Z712" s="347" t="s">
        <v>198</v>
      </c>
      <c r="AA712" s="347" t="s">
        <v>170</v>
      </c>
      <c r="AB712" s="347">
        <v>19.899999999999999</v>
      </c>
      <c r="AC712" s="347" t="s">
        <v>218</v>
      </c>
      <c r="AD712" s="346"/>
      <c r="AE712" s="346">
        <f>IFERROR(VLOOKUP(E712,ppoz!$A$2:$B$42,2,0),0)</f>
        <v>3500</v>
      </c>
      <c r="AJ712" s="72"/>
      <c r="AK712" s="72"/>
      <c r="AL712" s="72"/>
      <c r="AM712" s="72"/>
      <c r="AN712" s="72"/>
      <c r="AO712" s="72"/>
      <c r="AP712" s="73"/>
      <c r="AQ712" s="73"/>
      <c r="AR712" s="73"/>
      <c r="AS712" s="73"/>
      <c r="AT712" s="73"/>
      <c r="AU712" s="73"/>
      <c r="AV712" s="72"/>
      <c r="AW712" s="73"/>
      <c r="AX712" s="73"/>
      <c r="AY712" s="72"/>
      <c r="AZ712" s="72"/>
      <c r="BA712" s="72"/>
      <c r="BB712" s="74"/>
      <c r="BC712" s="74"/>
      <c r="BD712" s="74"/>
      <c r="BE712" s="74"/>
      <c r="BF712" s="74"/>
      <c r="BG712" s="74"/>
      <c r="BH712" s="74"/>
      <c r="BI712" s="74"/>
    </row>
    <row r="713" spans="1:61" x14ac:dyDescent="0.35">
      <c r="A713" s="347" t="s">
        <v>1973</v>
      </c>
      <c r="B713" s="343">
        <v>12.73</v>
      </c>
      <c r="C713" s="343">
        <v>38</v>
      </c>
      <c r="D713" s="348" t="s">
        <v>1944</v>
      </c>
      <c r="E713" s="348" t="s">
        <v>175</v>
      </c>
      <c r="F713" s="348" t="s">
        <v>171</v>
      </c>
      <c r="G713" s="348">
        <v>12</v>
      </c>
      <c r="H713" s="349">
        <v>40800</v>
      </c>
      <c r="I713" s="349">
        <v>43300</v>
      </c>
      <c r="J713" s="349">
        <v>44900</v>
      </c>
      <c r="K713" s="349">
        <v>45600</v>
      </c>
      <c r="L713" s="349">
        <v>3205.0274941084053</v>
      </c>
      <c r="M713" s="349">
        <v>3401.4139827179888</v>
      </c>
      <c r="N713" s="349">
        <v>3527.1013354281226</v>
      </c>
      <c r="O713" s="349">
        <v>3582.0895522388059</v>
      </c>
      <c r="P713" s="348" t="s">
        <v>55</v>
      </c>
      <c r="Q713" s="350">
        <v>10</v>
      </c>
      <c r="R713" s="351" t="s">
        <v>203</v>
      </c>
      <c r="S713" s="353" t="s">
        <v>195</v>
      </c>
      <c r="T713" s="347" t="s">
        <v>686</v>
      </c>
      <c r="U713" s="347" t="s">
        <v>1487</v>
      </c>
      <c r="V713" s="347">
        <v>1.74</v>
      </c>
      <c r="W713" s="347">
        <v>1.03</v>
      </c>
      <c r="X713" s="347">
        <v>0.32</v>
      </c>
      <c r="Y713" s="347">
        <f t="shared" si="12"/>
        <v>1.7922</v>
      </c>
      <c r="Z713" s="347" t="s">
        <v>198</v>
      </c>
      <c r="AA713" s="347" t="s">
        <v>170</v>
      </c>
      <c r="AB713" s="347">
        <v>19.899999999999999</v>
      </c>
      <c r="AC713" s="347" t="s">
        <v>218</v>
      </c>
      <c r="AD713" s="346"/>
      <c r="AE713" s="346">
        <f>IFERROR(VLOOKUP(E713,ppoz!$A$2:$B$42,2,0),0)</f>
        <v>3500</v>
      </c>
      <c r="AJ713" s="72"/>
      <c r="AK713" s="72"/>
      <c r="AL713" s="72"/>
      <c r="AM713" s="72"/>
      <c r="AN713" s="72"/>
      <c r="AO713" s="72"/>
      <c r="AP713" s="73"/>
      <c r="AQ713" s="73"/>
      <c r="AR713" s="73"/>
      <c r="AS713" s="73"/>
      <c r="AT713" s="73"/>
      <c r="AU713" s="73"/>
      <c r="AV713" s="72"/>
      <c r="AW713" s="73"/>
      <c r="AX713" s="73"/>
      <c r="AY713" s="72"/>
      <c r="AZ713" s="72"/>
      <c r="BA713" s="72"/>
      <c r="BB713" s="74"/>
      <c r="BC713" s="74"/>
      <c r="BD713" s="74"/>
      <c r="BE713" s="74"/>
      <c r="BF713" s="74"/>
      <c r="BG713" s="74"/>
      <c r="BH713" s="74"/>
      <c r="BI713" s="74"/>
    </row>
    <row r="714" spans="1:61" x14ac:dyDescent="0.35">
      <c r="A714" s="347" t="s">
        <v>1974</v>
      </c>
      <c r="B714" s="343">
        <v>13.065000000000001</v>
      </c>
      <c r="C714" s="343">
        <v>39</v>
      </c>
      <c r="D714" s="348" t="s">
        <v>1944</v>
      </c>
      <c r="E714" s="348" t="s">
        <v>175</v>
      </c>
      <c r="F714" s="348" t="s">
        <v>171</v>
      </c>
      <c r="G714" s="348">
        <v>12</v>
      </c>
      <c r="H714" s="349">
        <v>42000</v>
      </c>
      <c r="I714" s="349">
        <v>44500</v>
      </c>
      <c r="J714" s="349">
        <v>45900</v>
      </c>
      <c r="K714" s="349">
        <v>46800</v>
      </c>
      <c r="L714" s="349">
        <v>3214.6957520091846</v>
      </c>
      <c r="M714" s="349">
        <v>3406.0466896287789</v>
      </c>
      <c r="N714" s="349">
        <v>3513.2032146957517</v>
      </c>
      <c r="O714" s="349">
        <v>3582.0895522388055</v>
      </c>
      <c r="P714" s="348" t="s">
        <v>55</v>
      </c>
      <c r="Q714" s="350">
        <v>10</v>
      </c>
      <c r="R714" s="351" t="s">
        <v>203</v>
      </c>
      <c r="S714" s="353" t="s">
        <v>195</v>
      </c>
      <c r="T714" s="347" t="s">
        <v>686</v>
      </c>
      <c r="U714" s="347" t="s">
        <v>1487</v>
      </c>
      <c r="V714" s="347">
        <v>1.74</v>
      </c>
      <c r="W714" s="347">
        <v>1.03</v>
      </c>
      <c r="X714" s="347">
        <v>0.32</v>
      </c>
      <c r="Y714" s="347">
        <f t="shared" si="12"/>
        <v>1.7922</v>
      </c>
      <c r="Z714" s="347" t="s">
        <v>198</v>
      </c>
      <c r="AA714" s="347" t="s">
        <v>170</v>
      </c>
      <c r="AB714" s="347">
        <v>19.899999999999999</v>
      </c>
      <c r="AC714" s="347" t="s">
        <v>218</v>
      </c>
      <c r="AD714" s="346"/>
      <c r="AE714" s="346">
        <f>IFERROR(VLOOKUP(E714,ppoz!$A$2:$B$42,2,0),0)</f>
        <v>3500</v>
      </c>
      <c r="AJ714" s="72"/>
      <c r="AK714" s="72"/>
      <c r="AL714" s="72"/>
      <c r="AM714" s="72"/>
      <c r="AN714" s="72"/>
      <c r="AO714" s="72"/>
      <c r="AP714" s="73"/>
      <c r="AQ714" s="73"/>
      <c r="AR714" s="73"/>
      <c r="AS714" s="73"/>
      <c r="AT714" s="73"/>
      <c r="AU714" s="73"/>
      <c r="AV714" s="72"/>
      <c r="AW714" s="73"/>
      <c r="AX714" s="73"/>
      <c r="AY714" s="72"/>
      <c r="AZ714" s="72"/>
      <c r="BA714" s="72"/>
      <c r="BB714" s="74"/>
      <c r="BC714" s="74"/>
      <c r="BD714" s="74"/>
      <c r="BE714" s="74"/>
      <c r="BF714" s="74"/>
      <c r="BG714" s="74"/>
      <c r="BH714" s="74"/>
      <c r="BI714" s="74"/>
    </row>
    <row r="715" spans="1:61" x14ac:dyDescent="0.35">
      <c r="A715" s="347" t="s">
        <v>1975</v>
      </c>
      <c r="B715" s="343">
        <v>13.4</v>
      </c>
      <c r="C715" s="343">
        <v>40</v>
      </c>
      <c r="D715" s="348" t="s">
        <v>1944</v>
      </c>
      <c r="E715" s="348" t="s">
        <v>175</v>
      </c>
      <c r="F715" s="348" t="s">
        <v>171</v>
      </c>
      <c r="G715" s="348">
        <v>12</v>
      </c>
      <c r="H715" s="349">
        <v>42500</v>
      </c>
      <c r="I715" s="349">
        <v>45100</v>
      </c>
      <c r="J715" s="349">
        <v>46400</v>
      </c>
      <c r="K715" s="349">
        <v>47400</v>
      </c>
      <c r="L715" s="349">
        <v>3171.6417910447763</v>
      </c>
      <c r="M715" s="349">
        <v>3365.6716417910447</v>
      </c>
      <c r="N715" s="349">
        <v>3462.686567164179</v>
      </c>
      <c r="O715" s="349">
        <v>3537.313432835821</v>
      </c>
      <c r="P715" s="348" t="s">
        <v>55</v>
      </c>
      <c r="Q715" s="350">
        <v>10</v>
      </c>
      <c r="R715" s="351" t="s">
        <v>203</v>
      </c>
      <c r="S715" s="353" t="s">
        <v>195</v>
      </c>
      <c r="T715" s="347" t="s">
        <v>686</v>
      </c>
      <c r="U715" s="347" t="s">
        <v>1487</v>
      </c>
      <c r="V715" s="347">
        <v>1.74</v>
      </c>
      <c r="W715" s="347">
        <v>1.03</v>
      </c>
      <c r="X715" s="347">
        <v>0.32</v>
      </c>
      <c r="Y715" s="347">
        <f t="shared" si="12"/>
        <v>1.7922</v>
      </c>
      <c r="Z715" s="347" t="s">
        <v>198</v>
      </c>
      <c r="AA715" s="347" t="s">
        <v>170</v>
      </c>
      <c r="AB715" s="347">
        <v>19.899999999999999</v>
      </c>
      <c r="AC715" s="347" t="s">
        <v>218</v>
      </c>
      <c r="AD715" s="346"/>
      <c r="AE715" s="346">
        <f>IFERROR(VLOOKUP(E715,ppoz!$A$2:$B$42,2,0),0)</f>
        <v>3500</v>
      </c>
      <c r="AJ715" s="72"/>
      <c r="AK715" s="72"/>
      <c r="AL715" s="72"/>
      <c r="AM715" s="72"/>
      <c r="AN715" s="72"/>
      <c r="AO715" s="72"/>
      <c r="AP715" s="73"/>
      <c r="AQ715" s="73"/>
      <c r="AR715" s="73"/>
      <c r="AS715" s="73"/>
      <c r="AT715" s="73"/>
      <c r="AU715" s="73"/>
      <c r="AV715" s="72"/>
      <c r="AW715" s="73"/>
      <c r="AX715" s="73"/>
      <c r="AY715" s="72"/>
      <c r="AZ715" s="72"/>
      <c r="BA715" s="72"/>
      <c r="BB715" s="74"/>
      <c r="BC715" s="74"/>
      <c r="BD715" s="74"/>
      <c r="BE715" s="74"/>
      <c r="BF715" s="74"/>
      <c r="BG715" s="74"/>
      <c r="BH715" s="74"/>
      <c r="BI715" s="74"/>
    </row>
    <row r="716" spans="1:61" x14ac:dyDescent="0.35">
      <c r="A716" s="347" t="s">
        <v>1976</v>
      </c>
      <c r="B716" s="343">
        <v>13.735000000000001</v>
      </c>
      <c r="C716" s="343">
        <v>41</v>
      </c>
      <c r="D716" s="348" t="s">
        <v>1944</v>
      </c>
      <c r="E716" s="348" t="s">
        <v>175</v>
      </c>
      <c r="F716" s="348" t="s">
        <v>171</v>
      </c>
      <c r="G716" s="348">
        <v>12</v>
      </c>
      <c r="H716" s="349">
        <v>43100</v>
      </c>
      <c r="I716" s="349">
        <v>45600</v>
      </c>
      <c r="J716" s="349">
        <v>47000</v>
      </c>
      <c r="K716" s="349">
        <v>47900</v>
      </c>
      <c r="L716" s="349">
        <v>3137.9686931197666</v>
      </c>
      <c r="M716" s="349">
        <v>3319.9854386603565</v>
      </c>
      <c r="N716" s="349">
        <v>3421.9148161630869</v>
      </c>
      <c r="O716" s="349">
        <v>3487.4408445576992</v>
      </c>
      <c r="P716" s="348" t="s">
        <v>55</v>
      </c>
      <c r="Q716" s="350">
        <v>10</v>
      </c>
      <c r="R716" s="351" t="s">
        <v>203</v>
      </c>
      <c r="S716" s="353" t="s">
        <v>195</v>
      </c>
      <c r="T716" s="347" t="s">
        <v>686</v>
      </c>
      <c r="U716" s="347" t="s">
        <v>1487</v>
      </c>
      <c r="V716" s="347">
        <v>1.74</v>
      </c>
      <c r="W716" s="347">
        <v>1.03</v>
      </c>
      <c r="X716" s="347">
        <v>0.32</v>
      </c>
      <c r="Y716" s="347">
        <f t="shared" si="12"/>
        <v>1.7922</v>
      </c>
      <c r="Z716" s="347" t="s">
        <v>198</v>
      </c>
      <c r="AA716" s="347" t="s">
        <v>170</v>
      </c>
      <c r="AB716" s="347">
        <v>19.899999999999999</v>
      </c>
      <c r="AC716" s="347" t="s">
        <v>218</v>
      </c>
      <c r="AD716" s="346"/>
      <c r="AE716" s="346">
        <f>IFERROR(VLOOKUP(E716,ppoz!$A$2:$B$42,2,0),0)</f>
        <v>3500</v>
      </c>
      <c r="AJ716" s="72"/>
      <c r="AK716" s="72"/>
      <c r="AL716" s="72"/>
      <c r="AM716" s="72"/>
      <c r="AN716" s="72"/>
      <c r="AO716" s="72"/>
      <c r="AP716" s="73"/>
      <c r="AQ716" s="73"/>
      <c r="AR716" s="73"/>
      <c r="AS716" s="73"/>
      <c r="AT716" s="73"/>
      <c r="AU716" s="73"/>
      <c r="AV716" s="72"/>
      <c r="AW716" s="73"/>
      <c r="AX716" s="73"/>
      <c r="AY716" s="72"/>
      <c r="AZ716" s="72"/>
      <c r="BA716" s="72"/>
      <c r="BB716" s="74"/>
      <c r="BC716" s="74"/>
      <c r="BD716" s="74"/>
      <c r="BE716" s="74"/>
      <c r="BF716" s="74"/>
      <c r="BG716" s="74"/>
      <c r="BH716" s="74"/>
      <c r="BI716" s="74"/>
    </row>
    <row r="717" spans="1:61" x14ac:dyDescent="0.35">
      <c r="A717" s="347" t="s">
        <v>1977</v>
      </c>
      <c r="B717" s="343">
        <v>14.07</v>
      </c>
      <c r="C717" s="343">
        <v>42</v>
      </c>
      <c r="D717" s="348" t="s">
        <v>1944</v>
      </c>
      <c r="E717" s="348" t="s">
        <v>175</v>
      </c>
      <c r="F717" s="348" t="s">
        <v>171</v>
      </c>
      <c r="G717" s="348">
        <v>12</v>
      </c>
      <c r="H717" s="349">
        <v>44100</v>
      </c>
      <c r="I717" s="349">
        <v>46500</v>
      </c>
      <c r="J717" s="349">
        <v>48000</v>
      </c>
      <c r="K717" s="349">
        <v>48800</v>
      </c>
      <c r="L717" s="349">
        <v>3134.3283582089553</v>
      </c>
      <c r="M717" s="349">
        <v>3304.904051172708</v>
      </c>
      <c r="N717" s="349">
        <v>3411.5138592750532</v>
      </c>
      <c r="O717" s="349">
        <v>3468.3724235963041</v>
      </c>
      <c r="P717" s="348" t="s">
        <v>55</v>
      </c>
      <c r="Q717" s="350">
        <v>10</v>
      </c>
      <c r="R717" s="351" t="s">
        <v>203</v>
      </c>
      <c r="S717" s="353" t="s">
        <v>195</v>
      </c>
      <c r="T717" s="347" t="s">
        <v>686</v>
      </c>
      <c r="U717" s="347" t="s">
        <v>1487</v>
      </c>
      <c r="V717" s="347">
        <v>1.74</v>
      </c>
      <c r="W717" s="347">
        <v>1.03</v>
      </c>
      <c r="X717" s="347">
        <v>0.32</v>
      </c>
      <c r="Y717" s="347">
        <f t="shared" si="12"/>
        <v>1.7922</v>
      </c>
      <c r="Z717" s="347" t="s">
        <v>198</v>
      </c>
      <c r="AA717" s="347" t="s">
        <v>170</v>
      </c>
      <c r="AB717" s="347">
        <v>19.899999999999999</v>
      </c>
      <c r="AC717" s="347" t="s">
        <v>218</v>
      </c>
      <c r="AD717" s="346"/>
      <c r="AE717" s="346">
        <f>IFERROR(VLOOKUP(E717,ppoz!$A$2:$B$42,2,0),0)</f>
        <v>3500</v>
      </c>
      <c r="AJ717" s="72"/>
      <c r="AK717" s="72"/>
      <c r="AL717" s="72"/>
      <c r="AM717" s="72"/>
      <c r="AN717" s="72"/>
      <c r="AO717" s="72"/>
      <c r="AP717" s="73"/>
      <c r="AQ717" s="73"/>
      <c r="AR717" s="73"/>
      <c r="AS717" s="73"/>
      <c r="AT717" s="73"/>
      <c r="AU717" s="73"/>
      <c r="AV717" s="72"/>
      <c r="AW717" s="73"/>
      <c r="AX717" s="73"/>
      <c r="AY717" s="72"/>
      <c r="AZ717" s="72"/>
      <c r="BA717" s="72"/>
      <c r="BB717" s="74"/>
      <c r="BC717" s="74"/>
      <c r="BD717" s="74"/>
      <c r="BE717" s="74"/>
      <c r="BF717" s="74"/>
      <c r="BG717" s="74"/>
      <c r="BH717" s="74"/>
      <c r="BI717" s="74"/>
    </row>
    <row r="718" spans="1:61" x14ac:dyDescent="0.35">
      <c r="A718" s="347" t="s">
        <v>1978</v>
      </c>
      <c r="B718" s="343">
        <v>15.075000000000001</v>
      </c>
      <c r="C718" s="343">
        <v>45</v>
      </c>
      <c r="D718" s="348" t="s">
        <v>1944</v>
      </c>
      <c r="E718" s="348" t="s">
        <v>47</v>
      </c>
      <c r="F718" s="348" t="s">
        <v>171</v>
      </c>
      <c r="G718" s="348">
        <v>15</v>
      </c>
      <c r="H718" s="349">
        <v>47100</v>
      </c>
      <c r="I718" s="349">
        <v>50000</v>
      </c>
      <c r="J718" s="349">
        <v>51900</v>
      </c>
      <c r="K718" s="349">
        <v>52800</v>
      </c>
      <c r="L718" s="349">
        <v>3124.3781094527362</v>
      </c>
      <c r="M718" s="349">
        <v>3316.7495854063018</v>
      </c>
      <c r="N718" s="349">
        <v>3442.7860696517409</v>
      </c>
      <c r="O718" s="349">
        <v>3502.4875621890546</v>
      </c>
      <c r="P718" s="348" t="s">
        <v>55</v>
      </c>
      <c r="Q718" s="350">
        <v>10</v>
      </c>
      <c r="R718" s="351" t="s">
        <v>203</v>
      </c>
      <c r="S718" s="353" t="s">
        <v>195</v>
      </c>
      <c r="T718" s="347" t="s">
        <v>686</v>
      </c>
      <c r="U718" s="347" t="s">
        <v>1487</v>
      </c>
      <c r="V718" s="347">
        <v>1.74</v>
      </c>
      <c r="W718" s="347">
        <v>1.03</v>
      </c>
      <c r="X718" s="347">
        <v>0.32</v>
      </c>
      <c r="Y718" s="347">
        <f t="shared" si="12"/>
        <v>1.7922</v>
      </c>
      <c r="Z718" s="347" t="s">
        <v>198</v>
      </c>
      <c r="AA718" s="347" t="s">
        <v>170</v>
      </c>
      <c r="AB718" s="347">
        <v>19.899999999999999</v>
      </c>
      <c r="AC718" s="347" t="s">
        <v>218</v>
      </c>
      <c r="AD718" s="346"/>
      <c r="AE718" s="346">
        <f>IFERROR(VLOOKUP(E718,ppoz!$A$2:$B$42,2,0),0)</f>
        <v>3500</v>
      </c>
      <c r="AJ718" s="72"/>
      <c r="AK718" s="72"/>
      <c r="AL718" s="72"/>
      <c r="AM718" s="72"/>
      <c r="AN718" s="72"/>
      <c r="AO718" s="72"/>
      <c r="AP718" s="73"/>
      <c r="AQ718" s="73"/>
      <c r="AR718" s="73"/>
      <c r="AS718" s="73"/>
      <c r="AT718" s="73"/>
      <c r="AU718" s="73"/>
      <c r="AV718" s="72"/>
      <c r="AW718" s="73"/>
      <c r="AX718" s="73"/>
      <c r="AY718" s="72"/>
      <c r="AZ718" s="72"/>
      <c r="BA718" s="72"/>
      <c r="BB718" s="74"/>
      <c r="BC718" s="74"/>
      <c r="BD718" s="74"/>
      <c r="BE718" s="74"/>
      <c r="BF718" s="74"/>
      <c r="BG718" s="74"/>
      <c r="BH718" s="74"/>
      <c r="BI718" s="74"/>
    </row>
    <row r="719" spans="1:61" x14ac:dyDescent="0.35">
      <c r="A719" s="347" t="s">
        <v>1979</v>
      </c>
      <c r="B719" s="343">
        <v>15.41</v>
      </c>
      <c r="C719" s="343">
        <v>46</v>
      </c>
      <c r="D719" s="348" t="s">
        <v>1944</v>
      </c>
      <c r="E719" s="348" t="s">
        <v>47</v>
      </c>
      <c r="F719" s="348" t="s">
        <v>171</v>
      </c>
      <c r="G719" s="348">
        <v>15</v>
      </c>
      <c r="H719" s="349">
        <v>47800</v>
      </c>
      <c r="I719" s="349">
        <v>50500</v>
      </c>
      <c r="J719" s="349">
        <v>52400</v>
      </c>
      <c r="K719" s="349">
        <v>53400</v>
      </c>
      <c r="L719" s="349">
        <v>3101.8818948734588</v>
      </c>
      <c r="M719" s="349">
        <v>3277.0927968851397</v>
      </c>
      <c r="N719" s="349">
        <v>3400.3893575600259</v>
      </c>
      <c r="O719" s="349">
        <v>3465.2822842310188</v>
      </c>
      <c r="P719" s="348" t="s">
        <v>55</v>
      </c>
      <c r="Q719" s="350">
        <v>10</v>
      </c>
      <c r="R719" s="351" t="s">
        <v>203</v>
      </c>
      <c r="S719" s="353" t="s">
        <v>195</v>
      </c>
      <c r="T719" s="347" t="s">
        <v>686</v>
      </c>
      <c r="U719" s="347" t="s">
        <v>1487</v>
      </c>
      <c r="V719" s="347">
        <v>1.74</v>
      </c>
      <c r="W719" s="347">
        <v>1.03</v>
      </c>
      <c r="X719" s="347">
        <v>0.32</v>
      </c>
      <c r="Y719" s="347">
        <f t="shared" si="12"/>
        <v>1.7922</v>
      </c>
      <c r="Z719" s="347" t="s">
        <v>198</v>
      </c>
      <c r="AA719" s="347" t="s">
        <v>170</v>
      </c>
      <c r="AB719" s="347">
        <v>19.899999999999999</v>
      </c>
      <c r="AC719" s="347" t="s">
        <v>218</v>
      </c>
      <c r="AD719" s="346"/>
      <c r="AE719" s="346">
        <f>IFERROR(VLOOKUP(E719,ppoz!$A$2:$B$42,2,0),0)</f>
        <v>3500</v>
      </c>
      <c r="AJ719" s="72"/>
      <c r="AK719" s="72"/>
      <c r="AL719" s="72"/>
      <c r="AM719" s="72"/>
      <c r="AN719" s="72"/>
      <c r="AO719" s="72"/>
      <c r="AP719" s="73"/>
      <c r="AQ719" s="73"/>
      <c r="AR719" s="73"/>
      <c r="AS719" s="73"/>
      <c r="AT719" s="73"/>
      <c r="AU719" s="73"/>
      <c r="AV719" s="72"/>
      <c r="AW719" s="73"/>
      <c r="AX719" s="73"/>
      <c r="AY719" s="72"/>
      <c r="AZ719" s="72"/>
      <c r="BA719" s="72"/>
      <c r="BB719" s="74"/>
      <c r="BC719" s="74"/>
      <c r="BD719" s="74"/>
      <c r="BE719" s="74"/>
      <c r="BF719" s="74"/>
      <c r="BG719" s="74"/>
      <c r="BH719" s="74"/>
      <c r="BI719" s="74"/>
    </row>
    <row r="720" spans="1:61" x14ac:dyDescent="0.35">
      <c r="A720" s="347" t="s">
        <v>1980</v>
      </c>
      <c r="B720" s="343">
        <v>15.745000000000001</v>
      </c>
      <c r="C720" s="343">
        <v>47</v>
      </c>
      <c r="D720" s="348" t="s">
        <v>1944</v>
      </c>
      <c r="E720" s="348" t="s">
        <v>47</v>
      </c>
      <c r="F720" s="348" t="s">
        <v>171</v>
      </c>
      <c r="G720" s="348">
        <v>15</v>
      </c>
      <c r="H720" s="349">
        <v>48400</v>
      </c>
      <c r="I720" s="349">
        <v>51000</v>
      </c>
      <c r="J720" s="349">
        <v>52900</v>
      </c>
      <c r="K720" s="349">
        <v>53900</v>
      </c>
      <c r="L720" s="349">
        <v>3073.9917434106064</v>
      </c>
      <c r="M720" s="349">
        <v>3239.1235312797712</v>
      </c>
      <c r="N720" s="349">
        <v>3359.7967608764684</v>
      </c>
      <c r="O720" s="349">
        <v>3423.3089869799933</v>
      </c>
      <c r="P720" s="348" t="s">
        <v>55</v>
      </c>
      <c r="Q720" s="350">
        <v>10</v>
      </c>
      <c r="R720" s="351" t="s">
        <v>203</v>
      </c>
      <c r="S720" s="353" t="s">
        <v>195</v>
      </c>
      <c r="T720" s="347" t="s">
        <v>686</v>
      </c>
      <c r="U720" s="347" t="s">
        <v>1487</v>
      </c>
      <c r="V720" s="347">
        <v>1.74</v>
      </c>
      <c r="W720" s="347">
        <v>1.03</v>
      </c>
      <c r="X720" s="347">
        <v>0.32</v>
      </c>
      <c r="Y720" s="347">
        <f t="shared" si="12"/>
        <v>1.7922</v>
      </c>
      <c r="Z720" s="347" t="s">
        <v>198</v>
      </c>
      <c r="AA720" s="347" t="s">
        <v>170</v>
      </c>
      <c r="AB720" s="347">
        <v>19.899999999999999</v>
      </c>
      <c r="AC720" s="347" t="s">
        <v>218</v>
      </c>
      <c r="AD720" s="346"/>
      <c r="AE720" s="346">
        <f>IFERROR(VLOOKUP(E720,ppoz!$A$2:$B$42,2,0),0)</f>
        <v>3500</v>
      </c>
      <c r="AJ720" s="72"/>
      <c r="AK720" s="72"/>
      <c r="AL720" s="72"/>
      <c r="AM720" s="72"/>
      <c r="AN720" s="72"/>
      <c r="AO720" s="72"/>
      <c r="AP720" s="73"/>
      <c r="AQ720" s="73"/>
      <c r="AR720" s="73"/>
      <c r="AS720" s="73"/>
      <c r="AT720" s="73"/>
      <c r="AU720" s="73"/>
      <c r="AV720" s="72"/>
      <c r="AW720" s="73"/>
      <c r="AX720" s="73"/>
      <c r="AY720" s="72"/>
      <c r="AZ720" s="72"/>
      <c r="BA720" s="72"/>
      <c r="BB720" s="74"/>
      <c r="BC720" s="74"/>
      <c r="BD720" s="74"/>
      <c r="BE720" s="74"/>
      <c r="BF720" s="74"/>
      <c r="BG720" s="74"/>
      <c r="BH720" s="74"/>
      <c r="BI720" s="74"/>
    </row>
    <row r="721" spans="1:61" x14ac:dyDescent="0.35">
      <c r="A721" s="347" t="s">
        <v>1981</v>
      </c>
      <c r="B721" s="343">
        <v>16.080000000000002</v>
      </c>
      <c r="C721" s="343">
        <v>48</v>
      </c>
      <c r="D721" s="348" t="s">
        <v>1944</v>
      </c>
      <c r="E721" s="348" t="s">
        <v>47</v>
      </c>
      <c r="F721" s="348" t="s">
        <v>171</v>
      </c>
      <c r="G721" s="348">
        <v>15</v>
      </c>
      <c r="H721" s="349">
        <v>49300</v>
      </c>
      <c r="I721" s="349">
        <v>52000</v>
      </c>
      <c r="J721" s="349">
        <v>53900</v>
      </c>
      <c r="K721" s="349">
        <v>54900</v>
      </c>
      <c r="L721" s="349">
        <v>3065.9203980099501</v>
      </c>
      <c r="M721" s="349">
        <v>3233.8308457711437</v>
      </c>
      <c r="N721" s="349">
        <v>3351.9900497512435</v>
      </c>
      <c r="O721" s="349">
        <v>3414.1791044776114</v>
      </c>
      <c r="P721" s="348" t="s">
        <v>55</v>
      </c>
      <c r="Q721" s="350">
        <v>10</v>
      </c>
      <c r="R721" s="351" t="s">
        <v>203</v>
      </c>
      <c r="S721" s="353" t="s">
        <v>195</v>
      </c>
      <c r="T721" s="347" t="s">
        <v>686</v>
      </c>
      <c r="U721" s="347" t="s">
        <v>1487</v>
      </c>
      <c r="V721" s="347">
        <v>1.74</v>
      </c>
      <c r="W721" s="347">
        <v>1.03</v>
      </c>
      <c r="X721" s="347">
        <v>0.32</v>
      </c>
      <c r="Y721" s="347">
        <f t="shared" si="12"/>
        <v>1.7922</v>
      </c>
      <c r="Z721" s="347" t="s">
        <v>198</v>
      </c>
      <c r="AA721" s="347" t="s">
        <v>170</v>
      </c>
      <c r="AB721" s="347">
        <v>19.899999999999999</v>
      </c>
      <c r="AC721" s="347" t="s">
        <v>218</v>
      </c>
      <c r="AD721" s="346"/>
      <c r="AE721" s="346">
        <f>IFERROR(VLOOKUP(E721,ppoz!$A$2:$B$42,2,0),0)</f>
        <v>3500</v>
      </c>
      <c r="AJ721" s="72"/>
      <c r="AK721" s="72"/>
      <c r="AL721" s="72"/>
      <c r="AM721" s="72"/>
      <c r="AN721" s="72"/>
      <c r="AO721" s="72"/>
      <c r="AP721" s="73"/>
      <c r="AQ721" s="73"/>
      <c r="AR721" s="73"/>
      <c r="AS721" s="73"/>
      <c r="AT721" s="73"/>
      <c r="AU721" s="73"/>
      <c r="AV721" s="72"/>
      <c r="AW721" s="73"/>
      <c r="AX721" s="73"/>
      <c r="AY721" s="72"/>
      <c r="AZ721" s="72"/>
      <c r="BA721" s="72"/>
      <c r="BB721" s="74"/>
      <c r="BC721" s="74"/>
      <c r="BD721" s="74"/>
      <c r="BE721" s="74"/>
      <c r="BF721" s="74"/>
      <c r="BG721" s="74"/>
      <c r="BH721" s="74"/>
      <c r="BI721" s="74"/>
    </row>
    <row r="722" spans="1:61" x14ac:dyDescent="0.35">
      <c r="A722" s="347" t="s">
        <v>1982</v>
      </c>
      <c r="B722" s="343">
        <v>16.415000000000003</v>
      </c>
      <c r="C722" s="343">
        <v>49</v>
      </c>
      <c r="D722" s="348" t="s">
        <v>1944</v>
      </c>
      <c r="E722" s="348" t="s">
        <v>47</v>
      </c>
      <c r="F722" s="348" t="s">
        <v>171</v>
      </c>
      <c r="G722" s="348">
        <v>15</v>
      </c>
      <c r="H722" s="349">
        <v>49900</v>
      </c>
      <c r="I722" s="349">
        <v>52700</v>
      </c>
      <c r="J722" s="349">
        <v>54600</v>
      </c>
      <c r="K722" s="349">
        <v>55600</v>
      </c>
      <c r="L722" s="349">
        <v>3039.9025281754489</v>
      </c>
      <c r="M722" s="349">
        <v>3210.4782211392012</v>
      </c>
      <c r="N722" s="349">
        <v>3326.2260127931763</v>
      </c>
      <c r="O722" s="349">
        <v>3387.1459031373738</v>
      </c>
      <c r="P722" s="348" t="s">
        <v>55</v>
      </c>
      <c r="Q722" s="350">
        <v>10</v>
      </c>
      <c r="R722" s="351" t="s">
        <v>203</v>
      </c>
      <c r="S722" s="353" t="s">
        <v>195</v>
      </c>
      <c r="T722" s="347" t="s">
        <v>686</v>
      </c>
      <c r="U722" s="347" t="s">
        <v>1487</v>
      </c>
      <c r="V722" s="347">
        <v>1.74</v>
      </c>
      <c r="W722" s="347">
        <v>1.03</v>
      </c>
      <c r="X722" s="347">
        <v>0.32</v>
      </c>
      <c r="Y722" s="347">
        <f t="shared" si="12"/>
        <v>1.7922</v>
      </c>
      <c r="Z722" s="347" t="s">
        <v>198</v>
      </c>
      <c r="AA722" s="347" t="s">
        <v>170</v>
      </c>
      <c r="AB722" s="347">
        <v>19.899999999999999</v>
      </c>
      <c r="AC722" s="347" t="s">
        <v>218</v>
      </c>
      <c r="AD722" s="346"/>
      <c r="AE722" s="346">
        <f>IFERROR(VLOOKUP(E722,ppoz!$A$2:$B$42,2,0),0)</f>
        <v>3500</v>
      </c>
      <c r="AJ722" s="72"/>
      <c r="AK722" s="72"/>
      <c r="AL722" s="72"/>
      <c r="AM722" s="72"/>
      <c r="AN722" s="72"/>
      <c r="AO722" s="72"/>
      <c r="AP722" s="73"/>
      <c r="AQ722" s="73"/>
      <c r="AR722" s="73"/>
      <c r="AS722" s="73"/>
      <c r="AT722" s="73"/>
      <c r="AU722" s="73"/>
      <c r="AV722" s="72"/>
      <c r="AW722" s="73"/>
      <c r="AX722" s="73"/>
      <c r="AY722" s="72"/>
      <c r="AZ722" s="72"/>
      <c r="BA722" s="72"/>
      <c r="BB722" s="74"/>
      <c r="BC722" s="74"/>
      <c r="BD722" s="74"/>
      <c r="BE722" s="74"/>
      <c r="BF722" s="74"/>
      <c r="BG722" s="74"/>
      <c r="BH722" s="74"/>
      <c r="BI722" s="74"/>
    </row>
    <row r="723" spans="1:61" x14ac:dyDescent="0.35">
      <c r="A723" s="347" t="s">
        <v>1983</v>
      </c>
      <c r="B723" s="343">
        <v>16.75</v>
      </c>
      <c r="C723" s="343">
        <v>50</v>
      </c>
      <c r="D723" s="348" t="s">
        <v>1944</v>
      </c>
      <c r="E723" s="348" t="s">
        <v>47</v>
      </c>
      <c r="F723" s="348" t="s">
        <v>171</v>
      </c>
      <c r="G723" s="348">
        <v>15</v>
      </c>
      <c r="H723" s="349">
        <v>50600</v>
      </c>
      <c r="I723" s="349">
        <v>53800</v>
      </c>
      <c r="J723" s="349">
        <v>55700</v>
      </c>
      <c r="K723" s="349">
        <v>56700</v>
      </c>
      <c r="L723" s="349">
        <v>3020.8955223880598</v>
      </c>
      <c r="M723" s="349">
        <v>3211.9402985074626</v>
      </c>
      <c r="N723" s="349">
        <v>3325.373134328358</v>
      </c>
      <c r="O723" s="349">
        <v>3385.0746268656717</v>
      </c>
      <c r="P723" s="348" t="s">
        <v>55</v>
      </c>
      <c r="Q723" s="350">
        <v>10</v>
      </c>
      <c r="R723" s="351" t="s">
        <v>203</v>
      </c>
      <c r="S723" s="353" t="s">
        <v>195</v>
      </c>
      <c r="T723" s="347" t="s">
        <v>686</v>
      </c>
      <c r="U723" s="347" t="s">
        <v>1487</v>
      </c>
      <c r="V723" s="347">
        <v>1.74</v>
      </c>
      <c r="W723" s="347">
        <v>1.03</v>
      </c>
      <c r="X723" s="347">
        <v>0.32</v>
      </c>
      <c r="Y723" s="347">
        <f t="shared" si="12"/>
        <v>1.7922</v>
      </c>
      <c r="Z723" s="347" t="s">
        <v>198</v>
      </c>
      <c r="AA723" s="347" t="s">
        <v>170</v>
      </c>
      <c r="AB723" s="347">
        <v>19.899999999999999</v>
      </c>
      <c r="AC723" s="347" t="s">
        <v>218</v>
      </c>
      <c r="AD723" s="346"/>
      <c r="AE723" s="346">
        <f>IFERROR(VLOOKUP(E723,ppoz!$A$2:$B$42,2,0),0)</f>
        <v>3500</v>
      </c>
      <c r="AJ723" s="72"/>
      <c r="AK723" s="72"/>
      <c r="AL723" s="72"/>
      <c r="AM723" s="72"/>
      <c r="AN723" s="72"/>
      <c r="AO723" s="72"/>
      <c r="AP723" s="73"/>
      <c r="AQ723" s="73"/>
      <c r="AR723" s="73"/>
      <c r="AS723" s="73"/>
      <c r="AT723" s="73"/>
      <c r="AU723" s="73"/>
      <c r="AV723" s="72"/>
      <c r="AW723" s="73"/>
      <c r="AX723" s="73"/>
      <c r="AY723" s="72"/>
      <c r="AZ723" s="72"/>
      <c r="BA723" s="72"/>
      <c r="BB723" s="74"/>
      <c r="BC723" s="74"/>
      <c r="BD723" s="74"/>
      <c r="BE723" s="74"/>
      <c r="BF723" s="74"/>
      <c r="BG723" s="74"/>
      <c r="BH723" s="74"/>
      <c r="BI723" s="74"/>
    </row>
    <row r="724" spans="1:61" x14ac:dyDescent="0.35">
      <c r="A724" s="347" t="s">
        <v>1984</v>
      </c>
      <c r="B724" s="343">
        <v>17.085000000000001</v>
      </c>
      <c r="C724" s="343">
        <v>51</v>
      </c>
      <c r="D724" s="348" t="s">
        <v>1944</v>
      </c>
      <c r="E724" s="348" t="s">
        <v>48</v>
      </c>
      <c r="F724" s="348" t="s">
        <v>171</v>
      </c>
      <c r="G724" s="348">
        <v>17</v>
      </c>
      <c r="H724" s="349">
        <v>52100</v>
      </c>
      <c r="I724" s="349">
        <v>55500</v>
      </c>
      <c r="J724" s="349">
        <v>57500</v>
      </c>
      <c r="K724" s="349">
        <v>58300</v>
      </c>
      <c r="L724" s="349">
        <v>3049.4585894059114</v>
      </c>
      <c r="M724" s="349">
        <v>3248.4635645302897</v>
      </c>
      <c r="N724" s="349">
        <v>3365.5253146034534</v>
      </c>
      <c r="O724" s="349">
        <v>3412.3500146327187</v>
      </c>
      <c r="P724" s="348" t="s">
        <v>55</v>
      </c>
      <c r="Q724" s="350">
        <v>10</v>
      </c>
      <c r="R724" s="351" t="s">
        <v>203</v>
      </c>
      <c r="S724" s="353" t="s">
        <v>195</v>
      </c>
      <c r="T724" s="347" t="s">
        <v>686</v>
      </c>
      <c r="U724" s="347" t="s">
        <v>1487</v>
      </c>
      <c r="V724" s="347">
        <v>1.74</v>
      </c>
      <c r="W724" s="347">
        <v>1.03</v>
      </c>
      <c r="X724" s="347">
        <v>0.32</v>
      </c>
      <c r="Y724" s="347">
        <f t="shared" si="12"/>
        <v>1.7922</v>
      </c>
      <c r="Z724" s="347" t="s">
        <v>198</v>
      </c>
      <c r="AA724" s="347" t="s">
        <v>170</v>
      </c>
      <c r="AB724" s="347">
        <v>19.899999999999999</v>
      </c>
      <c r="AC724" s="347" t="s">
        <v>218</v>
      </c>
      <c r="AD724" s="346"/>
      <c r="AE724" s="346">
        <f>IFERROR(VLOOKUP(E724,ppoz!$A$2:$B$42,2,0),0)</f>
        <v>3500</v>
      </c>
      <c r="AJ724" s="72"/>
      <c r="AK724" s="72"/>
      <c r="AL724" s="72"/>
      <c r="AM724" s="72"/>
      <c r="AN724" s="72"/>
      <c r="AO724" s="72"/>
      <c r="AP724" s="73"/>
      <c r="AQ724" s="73"/>
      <c r="AR724" s="73"/>
      <c r="AS724" s="73"/>
      <c r="AT724" s="73"/>
      <c r="AU724" s="73"/>
      <c r="AV724" s="72"/>
      <c r="AW724" s="73"/>
      <c r="AX724" s="73"/>
      <c r="AY724" s="72"/>
      <c r="AZ724" s="72"/>
      <c r="BA724" s="72"/>
      <c r="BB724" s="74"/>
      <c r="BC724" s="74"/>
      <c r="BD724" s="74"/>
      <c r="BE724" s="74"/>
      <c r="BF724" s="74"/>
      <c r="BG724" s="74"/>
      <c r="BH724" s="74"/>
      <c r="BI724" s="74"/>
    </row>
    <row r="725" spans="1:61" x14ac:dyDescent="0.35">
      <c r="A725" s="347" t="s">
        <v>1985</v>
      </c>
      <c r="B725" s="343">
        <v>17.420000000000002</v>
      </c>
      <c r="C725" s="343">
        <v>52</v>
      </c>
      <c r="D725" s="348" t="s">
        <v>1944</v>
      </c>
      <c r="E725" s="348" t="s">
        <v>48</v>
      </c>
      <c r="F725" s="348" t="s">
        <v>171</v>
      </c>
      <c r="G725" s="348">
        <v>17</v>
      </c>
      <c r="H725" s="349">
        <v>52600</v>
      </c>
      <c r="I725" s="349">
        <v>56000</v>
      </c>
      <c r="J725" s="349">
        <v>58000</v>
      </c>
      <c r="K725" s="349">
        <v>58800</v>
      </c>
      <c r="L725" s="349">
        <v>3019.5177956371981</v>
      </c>
      <c r="M725" s="349">
        <v>3214.6957520091846</v>
      </c>
      <c r="N725" s="349">
        <v>3329.5063145809413</v>
      </c>
      <c r="O725" s="349">
        <v>3375.4305396096438</v>
      </c>
      <c r="P725" s="348" t="s">
        <v>55</v>
      </c>
      <c r="Q725" s="350">
        <v>10</v>
      </c>
      <c r="R725" s="351" t="s">
        <v>203</v>
      </c>
      <c r="S725" s="353" t="s">
        <v>195</v>
      </c>
      <c r="T725" s="347" t="s">
        <v>686</v>
      </c>
      <c r="U725" s="347" t="s">
        <v>1487</v>
      </c>
      <c r="V725" s="347">
        <v>1.74</v>
      </c>
      <c r="W725" s="347">
        <v>1.03</v>
      </c>
      <c r="X725" s="347">
        <v>0.32</v>
      </c>
      <c r="Y725" s="347">
        <f t="shared" si="12"/>
        <v>1.7922</v>
      </c>
      <c r="Z725" s="347" t="s">
        <v>198</v>
      </c>
      <c r="AA725" s="347" t="s">
        <v>170</v>
      </c>
      <c r="AB725" s="347">
        <v>19.899999999999999</v>
      </c>
      <c r="AC725" s="347" t="s">
        <v>218</v>
      </c>
      <c r="AD725" s="346"/>
      <c r="AE725" s="346">
        <f>IFERROR(VLOOKUP(E725,ppoz!$A$2:$B$42,2,0),0)</f>
        <v>3500</v>
      </c>
      <c r="AJ725" s="72"/>
      <c r="AK725" s="72"/>
      <c r="AL725" s="72"/>
      <c r="AM725" s="72"/>
      <c r="AN725" s="72"/>
      <c r="AO725" s="72"/>
      <c r="AP725" s="73"/>
      <c r="AQ725" s="73"/>
      <c r="AR725" s="73"/>
      <c r="AS725" s="73"/>
      <c r="AT725" s="73"/>
      <c r="AU725" s="73"/>
      <c r="AV725" s="72"/>
      <c r="AW725" s="73"/>
      <c r="AX725" s="73"/>
      <c r="AY725" s="72"/>
      <c r="AZ725" s="72"/>
      <c r="BA725" s="72"/>
      <c r="BB725" s="74"/>
      <c r="BC725" s="74"/>
      <c r="BD725" s="74"/>
      <c r="BE725" s="74"/>
      <c r="BF725" s="74"/>
      <c r="BG725" s="74"/>
      <c r="BH725" s="74"/>
      <c r="BI725" s="74"/>
    </row>
    <row r="726" spans="1:61" x14ac:dyDescent="0.35">
      <c r="A726" s="347" t="s">
        <v>1986</v>
      </c>
      <c r="B726" s="343">
        <v>17.755000000000003</v>
      </c>
      <c r="C726" s="343">
        <v>53</v>
      </c>
      <c r="D726" s="348" t="s">
        <v>1944</v>
      </c>
      <c r="E726" s="348" t="s">
        <v>48</v>
      </c>
      <c r="F726" s="348" t="s">
        <v>171</v>
      </c>
      <c r="G726" s="348">
        <v>17</v>
      </c>
      <c r="H726" s="349">
        <v>53100</v>
      </c>
      <c r="I726" s="349">
        <v>56500</v>
      </c>
      <c r="J726" s="349">
        <v>58500</v>
      </c>
      <c r="K726" s="349">
        <v>59400</v>
      </c>
      <c r="L726" s="349">
        <v>2990.7068431427761</v>
      </c>
      <c r="M726" s="349">
        <v>3182.2021965643476</v>
      </c>
      <c r="N726" s="349">
        <v>3294.8465221064484</v>
      </c>
      <c r="O726" s="349">
        <v>3345.5364686003936</v>
      </c>
      <c r="P726" s="348" t="s">
        <v>55</v>
      </c>
      <c r="Q726" s="350">
        <v>10</v>
      </c>
      <c r="R726" s="351" t="s">
        <v>203</v>
      </c>
      <c r="S726" s="353" t="s">
        <v>195</v>
      </c>
      <c r="T726" s="347" t="s">
        <v>686</v>
      </c>
      <c r="U726" s="347" t="s">
        <v>1487</v>
      </c>
      <c r="V726" s="347">
        <v>1.74</v>
      </c>
      <c r="W726" s="347">
        <v>1.03</v>
      </c>
      <c r="X726" s="347">
        <v>0.32</v>
      </c>
      <c r="Y726" s="347">
        <f t="shared" si="12"/>
        <v>1.7922</v>
      </c>
      <c r="Z726" s="347" t="s">
        <v>198</v>
      </c>
      <c r="AA726" s="347" t="s">
        <v>170</v>
      </c>
      <c r="AB726" s="347">
        <v>19.899999999999999</v>
      </c>
      <c r="AC726" s="347" t="s">
        <v>218</v>
      </c>
      <c r="AD726" s="346"/>
      <c r="AE726" s="346">
        <f>IFERROR(VLOOKUP(E726,ppoz!$A$2:$B$42,2,0),0)</f>
        <v>3500</v>
      </c>
      <c r="AJ726" s="72"/>
      <c r="AK726" s="72"/>
      <c r="AL726" s="72"/>
      <c r="AM726" s="72"/>
      <c r="AN726" s="72"/>
      <c r="AO726" s="72"/>
      <c r="AP726" s="73"/>
      <c r="AQ726" s="73"/>
      <c r="AR726" s="73"/>
      <c r="AS726" s="73"/>
      <c r="AT726" s="73"/>
      <c r="AU726" s="73"/>
      <c r="AV726" s="72"/>
      <c r="AW726" s="73"/>
      <c r="AX726" s="73"/>
      <c r="AY726" s="72"/>
      <c r="AZ726" s="72"/>
      <c r="BA726" s="72"/>
      <c r="BB726" s="74"/>
      <c r="BC726" s="74"/>
      <c r="BD726" s="74"/>
      <c r="BE726" s="74"/>
      <c r="BF726" s="74"/>
      <c r="BG726" s="74"/>
      <c r="BH726" s="74"/>
      <c r="BI726" s="74"/>
    </row>
    <row r="727" spans="1:61" x14ac:dyDescent="0.35">
      <c r="A727" s="347" t="s">
        <v>1987</v>
      </c>
      <c r="B727" s="343">
        <v>18.09</v>
      </c>
      <c r="C727" s="343">
        <v>54</v>
      </c>
      <c r="D727" s="348" t="s">
        <v>1944</v>
      </c>
      <c r="E727" s="348" t="s">
        <v>48</v>
      </c>
      <c r="F727" s="348" t="s">
        <v>171</v>
      </c>
      <c r="G727" s="348">
        <v>17</v>
      </c>
      <c r="H727" s="349">
        <v>54100</v>
      </c>
      <c r="I727" s="349">
        <v>57400</v>
      </c>
      <c r="J727" s="349">
        <v>59500</v>
      </c>
      <c r="K727" s="349">
        <v>60300</v>
      </c>
      <c r="L727" s="349">
        <v>2990.6025428413486</v>
      </c>
      <c r="M727" s="349">
        <v>3173.0237700386956</v>
      </c>
      <c r="N727" s="349">
        <v>3289.1100055279162</v>
      </c>
      <c r="O727" s="349">
        <v>3333.3333333333335</v>
      </c>
      <c r="P727" s="348" t="s">
        <v>55</v>
      </c>
      <c r="Q727" s="350">
        <v>10</v>
      </c>
      <c r="R727" s="351" t="s">
        <v>203</v>
      </c>
      <c r="S727" s="353" t="s">
        <v>195</v>
      </c>
      <c r="T727" s="347" t="s">
        <v>686</v>
      </c>
      <c r="U727" s="347" t="s">
        <v>1487</v>
      </c>
      <c r="V727" s="347">
        <v>1.74</v>
      </c>
      <c r="W727" s="347">
        <v>1.03</v>
      </c>
      <c r="X727" s="347">
        <v>0.32</v>
      </c>
      <c r="Y727" s="347">
        <f t="shared" si="12"/>
        <v>1.7922</v>
      </c>
      <c r="Z727" s="347" t="s">
        <v>198</v>
      </c>
      <c r="AA727" s="347" t="s">
        <v>170</v>
      </c>
      <c r="AB727" s="347">
        <v>19.899999999999999</v>
      </c>
      <c r="AC727" s="347" t="s">
        <v>218</v>
      </c>
      <c r="AD727" s="346"/>
      <c r="AE727" s="346">
        <f>IFERROR(VLOOKUP(E727,ppoz!$A$2:$B$42,2,0),0)</f>
        <v>3500</v>
      </c>
      <c r="AJ727" s="72"/>
      <c r="AK727" s="72"/>
      <c r="AL727" s="72"/>
      <c r="AM727" s="72"/>
      <c r="AN727" s="72"/>
      <c r="AO727" s="72"/>
      <c r="AP727" s="73"/>
      <c r="AQ727" s="73"/>
      <c r="AR727" s="73"/>
      <c r="AS727" s="73"/>
      <c r="AT727" s="73"/>
      <c r="AU727" s="73"/>
      <c r="AV727" s="72"/>
      <c r="AW727" s="73"/>
      <c r="AX727" s="73"/>
      <c r="AY727" s="72"/>
      <c r="AZ727" s="72"/>
      <c r="BA727" s="72"/>
      <c r="BB727" s="74"/>
      <c r="BC727" s="74"/>
      <c r="BD727" s="74"/>
      <c r="BE727" s="74"/>
      <c r="BF727" s="74"/>
      <c r="BG727" s="74"/>
      <c r="BH727" s="74"/>
      <c r="BI727" s="74"/>
    </row>
    <row r="728" spans="1:61" x14ac:dyDescent="0.35">
      <c r="A728" s="347" t="s">
        <v>1988</v>
      </c>
      <c r="B728" s="343">
        <v>18.425000000000001</v>
      </c>
      <c r="C728" s="343">
        <v>55</v>
      </c>
      <c r="D728" s="348" t="s">
        <v>1944</v>
      </c>
      <c r="E728" s="348" t="s">
        <v>48</v>
      </c>
      <c r="F728" s="348" t="s">
        <v>171</v>
      </c>
      <c r="G728" s="348">
        <v>17</v>
      </c>
      <c r="H728" s="349">
        <v>54900</v>
      </c>
      <c r="I728" s="349">
        <v>58000</v>
      </c>
      <c r="J728" s="349">
        <v>60000</v>
      </c>
      <c r="K728" s="349">
        <v>61500</v>
      </c>
      <c r="L728" s="349">
        <v>2979.6472184531885</v>
      </c>
      <c r="M728" s="349">
        <v>3147.8968792401629</v>
      </c>
      <c r="N728" s="349">
        <v>3256.4450474898235</v>
      </c>
      <c r="O728" s="349">
        <v>3337.8561736770689</v>
      </c>
      <c r="P728" s="348" t="s">
        <v>55</v>
      </c>
      <c r="Q728" s="350">
        <v>10</v>
      </c>
      <c r="R728" s="351" t="s">
        <v>203</v>
      </c>
      <c r="S728" s="353" t="s">
        <v>195</v>
      </c>
      <c r="T728" s="347" t="s">
        <v>686</v>
      </c>
      <c r="U728" s="347" t="s">
        <v>1487</v>
      </c>
      <c r="V728" s="347">
        <v>1.74</v>
      </c>
      <c r="W728" s="347">
        <v>1.03</v>
      </c>
      <c r="X728" s="347">
        <v>0.32</v>
      </c>
      <c r="Y728" s="347">
        <f t="shared" si="12"/>
        <v>1.7922</v>
      </c>
      <c r="Z728" s="347" t="s">
        <v>198</v>
      </c>
      <c r="AA728" s="347" t="s">
        <v>170</v>
      </c>
      <c r="AB728" s="347">
        <v>19.899999999999999</v>
      </c>
      <c r="AC728" s="347" t="s">
        <v>218</v>
      </c>
      <c r="AD728" s="346"/>
      <c r="AE728" s="346">
        <f>IFERROR(VLOOKUP(E728,ppoz!$A$2:$B$42,2,0),0)</f>
        <v>3500</v>
      </c>
      <c r="AJ728" s="72"/>
      <c r="AK728" s="72"/>
      <c r="AL728" s="72"/>
      <c r="AM728" s="72"/>
      <c r="AN728" s="72"/>
      <c r="AO728" s="72"/>
      <c r="AP728" s="73"/>
      <c r="AQ728" s="73"/>
      <c r="AR728" s="73"/>
      <c r="AS728" s="73"/>
      <c r="AT728" s="73"/>
      <c r="AU728" s="73"/>
      <c r="AV728" s="72"/>
      <c r="AW728" s="73"/>
      <c r="AX728" s="73"/>
      <c r="AY728" s="72"/>
      <c r="AZ728" s="72"/>
      <c r="BA728" s="72"/>
      <c r="BB728" s="74"/>
      <c r="BC728" s="74"/>
      <c r="BD728" s="74"/>
      <c r="BE728" s="74"/>
      <c r="BF728" s="74"/>
      <c r="BG728" s="74"/>
      <c r="BH728" s="74"/>
      <c r="BI728" s="74"/>
    </row>
    <row r="729" spans="1:61" x14ac:dyDescent="0.35">
      <c r="A729" s="347" t="s">
        <v>1989</v>
      </c>
      <c r="B729" s="343">
        <v>18.760000000000002</v>
      </c>
      <c r="C729" s="343">
        <v>56</v>
      </c>
      <c r="D729" s="348" t="s">
        <v>1944</v>
      </c>
      <c r="E729" s="348" t="s">
        <v>48</v>
      </c>
      <c r="F729" s="348" t="s">
        <v>171</v>
      </c>
      <c r="G729" s="348">
        <v>17</v>
      </c>
      <c r="H729" s="349">
        <v>57100</v>
      </c>
      <c r="I729" s="349">
        <v>60300</v>
      </c>
      <c r="J729" s="349">
        <v>62800</v>
      </c>
      <c r="K729" s="349">
        <v>63700</v>
      </c>
      <c r="L729" s="349">
        <v>3043.7100213219614</v>
      </c>
      <c r="M729" s="349">
        <v>3214.2857142857142</v>
      </c>
      <c r="N729" s="349">
        <v>3347.547974413646</v>
      </c>
      <c r="O729" s="349">
        <v>3395.5223880597014</v>
      </c>
      <c r="P729" s="348" t="s">
        <v>55</v>
      </c>
      <c r="Q729" s="350">
        <v>10</v>
      </c>
      <c r="R729" s="351" t="s">
        <v>203</v>
      </c>
      <c r="S729" s="353" t="s">
        <v>195</v>
      </c>
      <c r="T729" s="347" t="s">
        <v>686</v>
      </c>
      <c r="U729" s="347" t="s">
        <v>1487</v>
      </c>
      <c r="V729" s="347">
        <v>1.74</v>
      </c>
      <c r="W729" s="347">
        <v>1.03</v>
      </c>
      <c r="X729" s="347">
        <v>0.32</v>
      </c>
      <c r="Y729" s="347">
        <f t="shared" si="12"/>
        <v>1.7922</v>
      </c>
      <c r="Z729" s="347" t="s">
        <v>198</v>
      </c>
      <c r="AA729" s="347" t="s">
        <v>170</v>
      </c>
      <c r="AB729" s="347">
        <v>19.899999999999999</v>
      </c>
      <c r="AC729" s="347" t="s">
        <v>218</v>
      </c>
      <c r="AD729" s="346"/>
      <c r="AE729" s="346">
        <f>IFERROR(VLOOKUP(E729,ppoz!$A$2:$B$42,2,0),0)</f>
        <v>3500</v>
      </c>
      <c r="AJ729" s="72"/>
      <c r="AK729" s="72"/>
      <c r="AL729" s="72"/>
      <c r="AM729" s="72"/>
      <c r="AN729" s="72"/>
      <c r="AO729" s="72"/>
      <c r="AP729" s="73"/>
      <c r="AQ729" s="73"/>
      <c r="AR729" s="73"/>
      <c r="AS729" s="73"/>
      <c r="AT729" s="73"/>
      <c r="AU729" s="73"/>
      <c r="AV729" s="72"/>
      <c r="AW729" s="73"/>
      <c r="AX729" s="73"/>
      <c r="AY729" s="72"/>
      <c r="AZ729" s="72"/>
      <c r="BA729" s="72"/>
      <c r="BB729" s="74"/>
      <c r="BC729" s="74"/>
      <c r="BD729" s="74"/>
      <c r="BE729" s="74"/>
      <c r="BF729" s="74"/>
      <c r="BG729" s="74"/>
      <c r="BH729" s="74"/>
      <c r="BI729" s="74"/>
    </row>
    <row r="730" spans="1:61" x14ac:dyDescent="0.35">
      <c r="A730" s="347" t="s">
        <v>1990</v>
      </c>
      <c r="B730" s="343">
        <v>19.095000000000002</v>
      </c>
      <c r="C730" s="343">
        <v>57</v>
      </c>
      <c r="D730" s="348" t="s">
        <v>1944</v>
      </c>
      <c r="E730" s="348" t="s">
        <v>48</v>
      </c>
      <c r="F730" s="348" t="s">
        <v>171</v>
      </c>
      <c r="G730" s="348">
        <v>17</v>
      </c>
      <c r="H730" s="349">
        <v>58200</v>
      </c>
      <c r="I730" s="349">
        <v>61500</v>
      </c>
      <c r="J730" s="349">
        <v>64700</v>
      </c>
      <c r="K730" s="349">
        <v>65000</v>
      </c>
      <c r="L730" s="349">
        <v>3047.9183032207379</v>
      </c>
      <c r="M730" s="349">
        <v>3220.7384131971717</v>
      </c>
      <c r="N730" s="349">
        <v>3388.3215501440163</v>
      </c>
      <c r="O730" s="349">
        <v>3404.0324692327831</v>
      </c>
      <c r="P730" s="348" t="s">
        <v>55</v>
      </c>
      <c r="Q730" s="350">
        <v>10</v>
      </c>
      <c r="R730" s="351" t="s">
        <v>203</v>
      </c>
      <c r="S730" s="353" t="s">
        <v>195</v>
      </c>
      <c r="T730" s="347" t="s">
        <v>686</v>
      </c>
      <c r="U730" s="347" t="s">
        <v>1487</v>
      </c>
      <c r="V730" s="347">
        <v>1.74</v>
      </c>
      <c r="W730" s="347">
        <v>1.03</v>
      </c>
      <c r="X730" s="347">
        <v>0.32</v>
      </c>
      <c r="Y730" s="347">
        <f t="shared" si="12"/>
        <v>1.7922</v>
      </c>
      <c r="Z730" s="347" t="s">
        <v>198</v>
      </c>
      <c r="AA730" s="347" t="s">
        <v>170</v>
      </c>
      <c r="AB730" s="347">
        <v>19.899999999999999</v>
      </c>
      <c r="AC730" s="347" t="s">
        <v>218</v>
      </c>
      <c r="AD730" s="346"/>
      <c r="AE730" s="346">
        <f>IFERROR(VLOOKUP(E730,ppoz!$A$2:$B$42,2,0),0)</f>
        <v>3500</v>
      </c>
      <c r="AJ730" s="72"/>
      <c r="AK730" s="72"/>
      <c r="AL730" s="72"/>
      <c r="AM730" s="72"/>
      <c r="AN730" s="72"/>
      <c r="AO730" s="72"/>
      <c r="AP730" s="73"/>
      <c r="AQ730" s="73"/>
      <c r="AR730" s="73"/>
      <c r="AS730" s="73"/>
      <c r="AT730" s="73"/>
      <c r="AU730" s="73"/>
      <c r="AV730" s="72"/>
      <c r="AW730" s="73"/>
      <c r="AX730" s="73"/>
      <c r="AY730" s="72"/>
      <c r="AZ730" s="72"/>
      <c r="BA730" s="72"/>
      <c r="BB730" s="74"/>
      <c r="BC730" s="74"/>
      <c r="BD730" s="74"/>
      <c r="BE730" s="74"/>
      <c r="BF730" s="74"/>
      <c r="BG730" s="74"/>
      <c r="BH730" s="74"/>
      <c r="BI730" s="74"/>
    </row>
    <row r="731" spans="1:61" x14ac:dyDescent="0.35">
      <c r="A731" s="347" t="s">
        <v>1991</v>
      </c>
      <c r="B731" s="343">
        <v>19.43</v>
      </c>
      <c r="C731" s="343">
        <v>58</v>
      </c>
      <c r="D731" s="348" t="s">
        <v>1944</v>
      </c>
      <c r="E731" s="348" t="s">
        <v>48</v>
      </c>
      <c r="F731" s="348" t="s">
        <v>171</v>
      </c>
      <c r="G731" s="348">
        <v>17</v>
      </c>
      <c r="H731" s="349">
        <v>58800</v>
      </c>
      <c r="I731" s="349">
        <v>62100</v>
      </c>
      <c r="J731" s="349">
        <v>65200</v>
      </c>
      <c r="K731" s="349">
        <v>65500</v>
      </c>
      <c r="L731" s="349">
        <v>3026.2480699948533</v>
      </c>
      <c r="M731" s="349">
        <v>3196.0885229027276</v>
      </c>
      <c r="N731" s="349">
        <v>3355.6356150283068</v>
      </c>
      <c r="O731" s="349">
        <v>3371.07565620175</v>
      </c>
      <c r="P731" s="348" t="s">
        <v>55</v>
      </c>
      <c r="Q731" s="350">
        <v>10</v>
      </c>
      <c r="R731" s="351" t="s">
        <v>203</v>
      </c>
      <c r="S731" s="353" t="s">
        <v>195</v>
      </c>
      <c r="T731" s="347" t="s">
        <v>686</v>
      </c>
      <c r="U731" s="347" t="s">
        <v>1487</v>
      </c>
      <c r="V731" s="347">
        <v>1.74</v>
      </c>
      <c r="W731" s="347">
        <v>1.03</v>
      </c>
      <c r="X731" s="347">
        <v>0.32</v>
      </c>
      <c r="Y731" s="347">
        <f t="shared" si="12"/>
        <v>1.7922</v>
      </c>
      <c r="Z731" s="347" t="s">
        <v>198</v>
      </c>
      <c r="AA731" s="347" t="s">
        <v>170</v>
      </c>
      <c r="AB731" s="347">
        <v>19.899999999999999</v>
      </c>
      <c r="AC731" s="347" t="s">
        <v>218</v>
      </c>
      <c r="AD731" s="346"/>
      <c r="AE731" s="346">
        <f>IFERROR(VLOOKUP(E731,ppoz!$A$2:$B$42,2,0),0)</f>
        <v>3500</v>
      </c>
      <c r="AJ731" s="72"/>
      <c r="AK731" s="72"/>
      <c r="AL731" s="72"/>
      <c r="AM731" s="72"/>
      <c r="AN731" s="72"/>
      <c r="AO731" s="72"/>
      <c r="AP731" s="73"/>
      <c r="AQ731" s="73"/>
      <c r="AR731" s="73"/>
      <c r="AS731" s="73"/>
      <c r="AT731" s="73"/>
      <c r="AU731" s="73"/>
      <c r="AV731" s="72"/>
      <c r="AW731" s="73"/>
      <c r="AX731" s="73"/>
      <c r="AY731" s="72"/>
      <c r="AZ731" s="72"/>
      <c r="BA731" s="72"/>
      <c r="BB731" s="74"/>
      <c r="BC731" s="74"/>
      <c r="BD731" s="74"/>
      <c r="BE731" s="74"/>
      <c r="BF731" s="74"/>
      <c r="BG731" s="74"/>
      <c r="BH731" s="74"/>
      <c r="BI731" s="74"/>
    </row>
    <row r="732" spans="1:61" x14ac:dyDescent="0.35">
      <c r="A732" s="347" t="s">
        <v>1992</v>
      </c>
      <c r="B732" s="343">
        <v>19.765000000000001</v>
      </c>
      <c r="C732" s="343">
        <v>59</v>
      </c>
      <c r="D732" s="348" t="s">
        <v>1944</v>
      </c>
      <c r="E732" s="348" t="s">
        <v>48</v>
      </c>
      <c r="F732" s="348" t="s">
        <v>171</v>
      </c>
      <c r="G732" s="348">
        <v>17</v>
      </c>
      <c r="H732" s="349">
        <v>59500</v>
      </c>
      <c r="I732" s="349">
        <v>62900</v>
      </c>
      <c r="J732" s="349">
        <v>65700</v>
      </c>
      <c r="K732" s="349">
        <v>66300</v>
      </c>
      <c r="L732" s="349">
        <v>3010.371869466228</v>
      </c>
      <c r="M732" s="349">
        <v>3182.3931191500124</v>
      </c>
      <c r="N732" s="349">
        <v>3324.0576777131291</v>
      </c>
      <c r="O732" s="349">
        <v>3354.4143688337972</v>
      </c>
      <c r="P732" s="348" t="s">
        <v>55</v>
      </c>
      <c r="Q732" s="350">
        <v>10</v>
      </c>
      <c r="R732" s="351" t="s">
        <v>203</v>
      </c>
      <c r="S732" s="353" t="s">
        <v>195</v>
      </c>
      <c r="T732" s="347" t="s">
        <v>686</v>
      </c>
      <c r="U732" s="347" t="s">
        <v>1487</v>
      </c>
      <c r="V732" s="347">
        <v>1.74</v>
      </c>
      <c r="W732" s="347">
        <v>1.03</v>
      </c>
      <c r="X732" s="347">
        <v>0.32</v>
      </c>
      <c r="Y732" s="347">
        <f t="shared" si="12"/>
        <v>1.7922</v>
      </c>
      <c r="Z732" s="347" t="s">
        <v>198</v>
      </c>
      <c r="AA732" s="347" t="s">
        <v>170</v>
      </c>
      <c r="AB732" s="347">
        <v>19.899999999999999</v>
      </c>
      <c r="AC732" s="347" t="s">
        <v>218</v>
      </c>
      <c r="AD732" s="346"/>
      <c r="AE732" s="346">
        <f>IFERROR(VLOOKUP(E732,ppoz!$A$2:$B$42,2,0),0)</f>
        <v>3500</v>
      </c>
      <c r="AJ732" s="72"/>
      <c r="AK732" s="72"/>
      <c r="AL732" s="72"/>
      <c r="AM732" s="72"/>
      <c r="AN732" s="72"/>
      <c r="AO732" s="72"/>
      <c r="AP732" s="73"/>
      <c r="AQ732" s="73"/>
      <c r="AR732" s="73"/>
      <c r="AS732" s="73"/>
      <c r="AT732" s="73"/>
      <c r="AU732" s="73"/>
      <c r="AV732" s="72"/>
      <c r="AW732" s="73"/>
      <c r="AX732" s="73"/>
      <c r="AY732" s="72"/>
      <c r="AZ732" s="72"/>
      <c r="BA732" s="72"/>
      <c r="BB732" s="74"/>
      <c r="BC732" s="74"/>
      <c r="BD732" s="74"/>
      <c r="BE732" s="74"/>
      <c r="BF732" s="74"/>
      <c r="BG732" s="74"/>
      <c r="BH732" s="74"/>
      <c r="BI732" s="74"/>
    </row>
    <row r="733" spans="1:61" x14ac:dyDescent="0.35">
      <c r="A733" s="347" t="s">
        <v>1993</v>
      </c>
      <c r="B733" s="343">
        <v>20.100000000000001</v>
      </c>
      <c r="C733" s="343">
        <v>60</v>
      </c>
      <c r="D733" s="348" t="s">
        <v>1944</v>
      </c>
      <c r="E733" s="348" t="s">
        <v>49</v>
      </c>
      <c r="F733" s="348" t="s">
        <v>171</v>
      </c>
      <c r="G733" s="348">
        <v>20</v>
      </c>
      <c r="H733" s="349">
        <v>60000</v>
      </c>
      <c r="I733" s="349">
        <v>63400</v>
      </c>
      <c r="J733" s="349">
        <v>66200</v>
      </c>
      <c r="K733" s="349">
        <v>66800</v>
      </c>
      <c r="L733" s="349">
        <v>2985.0746268656712</v>
      </c>
      <c r="M733" s="349">
        <v>3154.2288557213928</v>
      </c>
      <c r="N733" s="349">
        <v>3293.5323383084574</v>
      </c>
      <c r="O733" s="349">
        <v>3323.383084577114</v>
      </c>
      <c r="P733" s="348" t="s">
        <v>55</v>
      </c>
      <c r="Q733" s="350">
        <v>10</v>
      </c>
      <c r="R733" s="351" t="s">
        <v>203</v>
      </c>
      <c r="S733" s="353" t="s">
        <v>195</v>
      </c>
      <c r="T733" s="347" t="s">
        <v>686</v>
      </c>
      <c r="U733" s="347" t="s">
        <v>1487</v>
      </c>
      <c r="V733" s="347">
        <v>1.74</v>
      </c>
      <c r="W733" s="347">
        <v>1.03</v>
      </c>
      <c r="X733" s="347">
        <v>0.32</v>
      </c>
      <c r="Y733" s="347">
        <f t="shared" si="12"/>
        <v>1.7922</v>
      </c>
      <c r="Z733" s="347" t="s">
        <v>198</v>
      </c>
      <c r="AA733" s="347" t="s">
        <v>170</v>
      </c>
      <c r="AB733" s="347">
        <v>19.899999999999999</v>
      </c>
      <c r="AC733" s="347" t="s">
        <v>218</v>
      </c>
      <c r="AD733" s="346"/>
      <c r="AE733" s="346">
        <f>IFERROR(VLOOKUP(E733,ppoz!$A$2:$B$42,2,0),0)</f>
        <v>3500</v>
      </c>
      <c r="AJ733" s="72"/>
      <c r="AK733" s="72"/>
      <c r="AL733" s="72"/>
      <c r="AM733" s="72"/>
      <c r="AN733" s="72"/>
      <c r="AO733" s="72"/>
      <c r="AP733" s="73"/>
      <c r="AQ733" s="73"/>
      <c r="AR733" s="73"/>
      <c r="AS733" s="73"/>
      <c r="AT733" s="73"/>
      <c r="AU733" s="73"/>
      <c r="AV733" s="72"/>
      <c r="AW733" s="73"/>
      <c r="AX733" s="73"/>
      <c r="AY733" s="72"/>
      <c r="AZ733" s="72"/>
      <c r="BA733" s="72"/>
      <c r="BB733" s="74"/>
      <c r="BC733" s="74"/>
      <c r="BD733" s="74"/>
      <c r="BE733" s="74"/>
      <c r="BF733" s="74"/>
      <c r="BG733" s="74"/>
      <c r="BH733" s="74"/>
      <c r="BI733" s="74"/>
    </row>
    <row r="734" spans="1:61" x14ac:dyDescent="0.35">
      <c r="A734" s="347" t="s">
        <v>1994</v>
      </c>
      <c r="B734" s="343">
        <v>20.435000000000002</v>
      </c>
      <c r="C734" s="343">
        <v>61</v>
      </c>
      <c r="D734" s="348" t="s">
        <v>1944</v>
      </c>
      <c r="E734" s="348" t="s">
        <v>49</v>
      </c>
      <c r="F734" s="348" t="s">
        <v>171</v>
      </c>
      <c r="G734" s="348">
        <v>20</v>
      </c>
      <c r="H734" s="349">
        <v>60600</v>
      </c>
      <c r="I734" s="349">
        <v>64100</v>
      </c>
      <c r="J734" s="349">
        <v>67600</v>
      </c>
      <c r="K734" s="349">
        <v>67600</v>
      </c>
      <c r="L734" s="349">
        <v>2965.5003670173719</v>
      </c>
      <c r="M734" s="349">
        <v>3136.7751406899924</v>
      </c>
      <c r="N734" s="349">
        <v>3308.049914362613</v>
      </c>
      <c r="O734" s="349">
        <v>3308.049914362613</v>
      </c>
      <c r="P734" s="348" t="s">
        <v>55</v>
      </c>
      <c r="Q734" s="350">
        <v>10</v>
      </c>
      <c r="R734" s="351" t="s">
        <v>203</v>
      </c>
      <c r="S734" s="353" t="s">
        <v>195</v>
      </c>
      <c r="T734" s="347" t="s">
        <v>686</v>
      </c>
      <c r="U734" s="347" t="s">
        <v>1487</v>
      </c>
      <c r="V734" s="347">
        <v>1.74</v>
      </c>
      <c r="W734" s="347">
        <v>1.03</v>
      </c>
      <c r="X734" s="347">
        <v>0.32</v>
      </c>
      <c r="Y734" s="347">
        <f t="shared" si="12"/>
        <v>1.7922</v>
      </c>
      <c r="Z734" s="347" t="s">
        <v>198</v>
      </c>
      <c r="AA734" s="347" t="s">
        <v>170</v>
      </c>
      <c r="AB734" s="347">
        <v>19.899999999999999</v>
      </c>
      <c r="AC734" s="347" t="s">
        <v>218</v>
      </c>
      <c r="AD734" s="346"/>
      <c r="AE734" s="346">
        <f>IFERROR(VLOOKUP(E734,ppoz!$A$2:$B$42,2,0),0)</f>
        <v>3500</v>
      </c>
      <c r="AJ734" s="72"/>
      <c r="AK734" s="72"/>
      <c r="AL734" s="72"/>
      <c r="AM734" s="72"/>
      <c r="AN734" s="72"/>
      <c r="AO734" s="72"/>
      <c r="AP734" s="73"/>
      <c r="AQ734" s="73"/>
      <c r="AR734" s="73"/>
      <c r="AS734" s="73"/>
      <c r="AT734" s="73"/>
      <c r="AU734" s="73"/>
      <c r="AV734" s="72"/>
      <c r="AW734" s="73"/>
      <c r="AX734" s="73"/>
      <c r="AY734" s="72"/>
      <c r="AZ734" s="72"/>
      <c r="BA734" s="72"/>
      <c r="BB734" s="74"/>
      <c r="BC734" s="74"/>
      <c r="BD734" s="74"/>
      <c r="BE734" s="74"/>
      <c r="BF734" s="74"/>
      <c r="BG734" s="74"/>
      <c r="BH734" s="74"/>
      <c r="BI734" s="74"/>
    </row>
    <row r="735" spans="1:61" x14ac:dyDescent="0.35">
      <c r="A735" s="347" t="s">
        <v>1995</v>
      </c>
      <c r="B735" s="343">
        <v>20.77</v>
      </c>
      <c r="C735" s="343">
        <v>62</v>
      </c>
      <c r="D735" s="348" t="s">
        <v>1944</v>
      </c>
      <c r="E735" s="348" t="s">
        <v>49</v>
      </c>
      <c r="F735" s="348" t="s">
        <v>171</v>
      </c>
      <c r="G735" s="348">
        <v>20</v>
      </c>
      <c r="H735" s="349">
        <v>61100</v>
      </c>
      <c r="I735" s="349">
        <v>64600</v>
      </c>
      <c r="J735" s="349">
        <v>68100</v>
      </c>
      <c r="K735" s="349">
        <v>68100</v>
      </c>
      <c r="L735" s="349">
        <v>2941.7428984111698</v>
      </c>
      <c r="M735" s="349">
        <v>3110.2551757342321</v>
      </c>
      <c r="N735" s="349">
        <v>3278.7674530572945</v>
      </c>
      <c r="O735" s="349">
        <v>3278.7674530572945</v>
      </c>
      <c r="P735" s="348" t="s">
        <v>55</v>
      </c>
      <c r="Q735" s="350">
        <v>10</v>
      </c>
      <c r="R735" s="351" t="s">
        <v>203</v>
      </c>
      <c r="S735" s="353" t="s">
        <v>195</v>
      </c>
      <c r="T735" s="347" t="s">
        <v>686</v>
      </c>
      <c r="U735" s="347" t="s">
        <v>1487</v>
      </c>
      <c r="V735" s="347">
        <v>1.74</v>
      </c>
      <c r="W735" s="347">
        <v>1.03</v>
      </c>
      <c r="X735" s="347">
        <v>0.32</v>
      </c>
      <c r="Y735" s="347">
        <f t="shared" si="12"/>
        <v>1.7922</v>
      </c>
      <c r="Z735" s="347" t="s">
        <v>198</v>
      </c>
      <c r="AA735" s="347" t="s">
        <v>170</v>
      </c>
      <c r="AB735" s="347">
        <v>19.899999999999999</v>
      </c>
      <c r="AC735" s="347" t="s">
        <v>218</v>
      </c>
      <c r="AD735" s="346"/>
      <c r="AE735" s="346">
        <f>IFERROR(VLOOKUP(E735,ppoz!$A$2:$B$42,2,0),0)</f>
        <v>3500</v>
      </c>
      <c r="AJ735" s="72"/>
      <c r="AK735" s="72"/>
      <c r="AL735" s="72"/>
      <c r="AM735" s="72"/>
      <c r="AN735" s="72"/>
      <c r="AO735" s="72"/>
      <c r="AP735" s="73"/>
      <c r="AQ735" s="73"/>
      <c r="AR735" s="73"/>
      <c r="AS735" s="73"/>
      <c r="AT735" s="73"/>
      <c r="AU735" s="73"/>
      <c r="AV735" s="72"/>
      <c r="AW735" s="73"/>
      <c r="AX735" s="73"/>
      <c r="AY735" s="72"/>
      <c r="AZ735" s="72"/>
      <c r="BA735" s="72"/>
      <c r="BB735" s="74"/>
      <c r="BC735" s="74"/>
      <c r="BD735" s="74"/>
      <c r="BE735" s="74"/>
      <c r="BF735" s="74"/>
      <c r="BG735" s="74"/>
      <c r="BH735" s="74"/>
      <c r="BI735" s="74"/>
    </row>
    <row r="736" spans="1:61" x14ac:dyDescent="0.35">
      <c r="A736" s="347" t="s">
        <v>1996</v>
      </c>
      <c r="B736" s="343">
        <v>21.105</v>
      </c>
      <c r="C736" s="343">
        <v>63</v>
      </c>
      <c r="D736" s="348" t="s">
        <v>1944</v>
      </c>
      <c r="E736" s="348" t="s">
        <v>49</v>
      </c>
      <c r="F736" s="348" t="s">
        <v>171</v>
      </c>
      <c r="G736" s="348">
        <v>20</v>
      </c>
      <c r="H736" s="349">
        <v>62600</v>
      </c>
      <c r="I736" s="349">
        <v>65700</v>
      </c>
      <c r="J736" s="349">
        <v>69000</v>
      </c>
      <c r="K736" s="349">
        <v>69200</v>
      </c>
      <c r="L736" s="349">
        <v>2966.1217720919212</v>
      </c>
      <c r="M736" s="349">
        <v>3113.006396588486</v>
      </c>
      <c r="N736" s="349">
        <v>3269.3674484719259</v>
      </c>
      <c r="O736" s="349">
        <v>3278.8438758588013</v>
      </c>
      <c r="P736" s="348" t="s">
        <v>55</v>
      </c>
      <c r="Q736" s="350">
        <v>10</v>
      </c>
      <c r="R736" s="351" t="s">
        <v>203</v>
      </c>
      <c r="S736" s="353" t="s">
        <v>195</v>
      </c>
      <c r="T736" s="347" t="s">
        <v>686</v>
      </c>
      <c r="U736" s="347" t="s">
        <v>1487</v>
      </c>
      <c r="V736" s="347">
        <v>1.74</v>
      </c>
      <c r="W736" s="347">
        <v>1.03</v>
      </c>
      <c r="X736" s="347">
        <v>0.32</v>
      </c>
      <c r="Y736" s="347">
        <f t="shared" si="12"/>
        <v>1.7922</v>
      </c>
      <c r="Z736" s="347" t="s">
        <v>198</v>
      </c>
      <c r="AA736" s="347" t="s">
        <v>170</v>
      </c>
      <c r="AB736" s="347">
        <v>19.899999999999999</v>
      </c>
      <c r="AC736" s="347" t="s">
        <v>218</v>
      </c>
      <c r="AD736" s="346"/>
      <c r="AE736" s="346">
        <f>IFERROR(VLOOKUP(E736,ppoz!$A$2:$B$42,2,0),0)</f>
        <v>3500</v>
      </c>
      <c r="AJ736" s="72"/>
      <c r="AK736" s="72"/>
      <c r="AL736" s="72"/>
      <c r="AM736" s="72"/>
      <c r="AN736" s="72"/>
      <c r="AO736" s="72"/>
      <c r="AP736" s="73"/>
      <c r="AQ736" s="73"/>
      <c r="AR736" s="73"/>
      <c r="AS736" s="73"/>
      <c r="AT736" s="73"/>
      <c r="AU736" s="73"/>
      <c r="AV736" s="72"/>
      <c r="AW736" s="73"/>
      <c r="AX736" s="73"/>
      <c r="AY736" s="72"/>
      <c r="AZ736" s="72"/>
      <c r="BA736" s="72"/>
      <c r="BB736" s="74"/>
      <c r="BC736" s="74"/>
      <c r="BD736" s="74"/>
      <c r="BE736" s="74"/>
      <c r="BF736" s="74"/>
      <c r="BG736" s="74"/>
      <c r="BH736" s="74"/>
      <c r="BI736" s="74"/>
    </row>
    <row r="737" spans="1:61" x14ac:dyDescent="0.35">
      <c r="A737" s="347" t="s">
        <v>1997</v>
      </c>
      <c r="B737" s="343">
        <v>21.44</v>
      </c>
      <c r="C737" s="343">
        <v>64</v>
      </c>
      <c r="D737" s="348" t="s">
        <v>1944</v>
      </c>
      <c r="E737" s="348" t="s">
        <v>49</v>
      </c>
      <c r="F737" s="348" t="s">
        <v>171</v>
      </c>
      <c r="G737" s="348">
        <v>20</v>
      </c>
      <c r="H737" s="349">
        <v>63200</v>
      </c>
      <c r="I737" s="349">
        <v>66400</v>
      </c>
      <c r="J737" s="349">
        <v>69700</v>
      </c>
      <c r="K737" s="349">
        <v>69800</v>
      </c>
      <c r="L737" s="349">
        <v>2947.7611940298507</v>
      </c>
      <c r="M737" s="349">
        <v>3097.0149253731342</v>
      </c>
      <c r="N737" s="349">
        <v>3250.9328358208954</v>
      </c>
      <c r="O737" s="349">
        <v>3255.5970149253731</v>
      </c>
      <c r="P737" s="348" t="s">
        <v>55</v>
      </c>
      <c r="Q737" s="350">
        <v>10</v>
      </c>
      <c r="R737" s="351" t="s">
        <v>203</v>
      </c>
      <c r="S737" s="353" t="s">
        <v>195</v>
      </c>
      <c r="T737" s="347" t="s">
        <v>686</v>
      </c>
      <c r="U737" s="347" t="s">
        <v>1487</v>
      </c>
      <c r="V737" s="347">
        <v>1.74</v>
      </c>
      <c r="W737" s="347">
        <v>1.03</v>
      </c>
      <c r="X737" s="347">
        <v>0.32</v>
      </c>
      <c r="Y737" s="347">
        <f t="shared" si="12"/>
        <v>1.7922</v>
      </c>
      <c r="Z737" s="347" t="s">
        <v>198</v>
      </c>
      <c r="AA737" s="347" t="s">
        <v>170</v>
      </c>
      <c r="AB737" s="347">
        <v>19.899999999999999</v>
      </c>
      <c r="AC737" s="347" t="s">
        <v>218</v>
      </c>
      <c r="AD737" s="346"/>
      <c r="AE737" s="346">
        <f>IFERROR(VLOOKUP(E737,ppoz!$A$2:$B$42,2,0),0)</f>
        <v>3500</v>
      </c>
      <c r="AJ737" s="72"/>
      <c r="AK737" s="72"/>
      <c r="AL737" s="72"/>
      <c r="AM737" s="72"/>
      <c r="AN737" s="72"/>
      <c r="AO737" s="72"/>
      <c r="AP737" s="73"/>
      <c r="AQ737" s="73"/>
      <c r="AR737" s="73"/>
      <c r="AS737" s="73"/>
      <c r="AT737" s="73"/>
      <c r="AU737" s="73"/>
      <c r="AV737" s="72"/>
      <c r="AW737" s="73"/>
      <c r="AX737" s="73"/>
      <c r="AY737" s="72"/>
      <c r="AZ737" s="72"/>
      <c r="BA737" s="72"/>
      <c r="BB737" s="74"/>
      <c r="BC737" s="74"/>
      <c r="BD737" s="74"/>
      <c r="BE737" s="74"/>
      <c r="BF737" s="74"/>
      <c r="BG737" s="74"/>
      <c r="BH737" s="74"/>
      <c r="BI737" s="74"/>
    </row>
    <row r="738" spans="1:61" x14ac:dyDescent="0.35">
      <c r="A738" s="347" t="s">
        <v>1998</v>
      </c>
      <c r="B738" s="343">
        <v>21.775000000000002</v>
      </c>
      <c r="C738" s="343">
        <v>65</v>
      </c>
      <c r="D738" s="348" t="s">
        <v>1944</v>
      </c>
      <c r="E738" s="348" t="s">
        <v>49</v>
      </c>
      <c r="F738" s="348" t="s">
        <v>171</v>
      </c>
      <c r="G738" s="348">
        <v>20</v>
      </c>
      <c r="H738" s="349">
        <v>63700</v>
      </c>
      <c r="I738" s="349">
        <v>67400</v>
      </c>
      <c r="J738" s="349">
        <v>70700</v>
      </c>
      <c r="K738" s="349">
        <v>71500</v>
      </c>
      <c r="L738" s="349">
        <v>2925.373134328358</v>
      </c>
      <c r="M738" s="349">
        <v>3095.2927669345577</v>
      </c>
      <c r="N738" s="349">
        <v>3246.8427095292764</v>
      </c>
      <c r="O738" s="349">
        <v>3283.5820895522384</v>
      </c>
      <c r="P738" s="348" t="s">
        <v>55</v>
      </c>
      <c r="Q738" s="350">
        <v>10</v>
      </c>
      <c r="R738" s="351" t="s">
        <v>203</v>
      </c>
      <c r="S738" s="353" t="s">
        <v>195</v>
      </c>
      <c r="T738" s="347" t="s">
        <v>686</v>
      </c>
      <c r="U738" s="347" t="s">
        <v>1487</v>
      </c>
      <c r="V738" s="347">
        <v>1.74</v>
      </c>
      <c r="W738" s="347">
        <v>1.03</v>
      </c>
      <c r="X738" s="347">
        <v>0.32</v>
      </c>
      <c r="Y738" s="347">
        <f t="shared" si="12"/>
        <v>1.7922</v>
      </c>
      <c r="Z738" s="347" t="s">
        <v>198</v>
      </c>
      <c r="AA738" s="347" t="s">
        <v>170</v>
      </c>
      <c r="AB738" s="347">
        <v>19.899999999999999</v>
      </c>
      <c r="AC738" s="347" t="s">
        <v>218</v>
      </c>
      <c r="AD738" s="346"/>
      <c r="AE738" s="346">
        <f>IFERROR(VLOOKUP(E738,ppoz!$A$2:$B$42,2,0),0)</f>
        <v>3500</v>
      </c>
      <c r="AJ738" s="72"/>
      <c r="AK738" s="72"/>
      <c r="AL738" s="72"/>
      <c r="AM738" s="72"/>
      <c r="AN738" s="72"/>
      <c r="AO738" s="72"/>
      <c r="AP738" s="73"/>
      <c r="AQ738" s="73"/>
      <c r="AR738" s="73"/>
      <c r="AS738" s="73"/>
      <c r="AT738" s="73"/>
      <c r="AU738" s="73"/>
      <c r="AV738" s="72"/>
      <c r="AW738" s="73"/>
      <c r="AX738" s="73"/>
      <c r="AY738" s="72"/>
      <c r="AZ738" s="72"/>
      <c r="BA738" s="72"/>
      <c r="BB738" s="74"/>
      <c r="BC738" s="74"/>
      <c r="BD738" s="74"/>
      <c r="BE738" s="74"/>
      <c r="BF738" s="74"/>
      <c r="BG738" s="74"/>
      <c r="BH738" s="74"/>
      <c r="BI738" s="74"/>
    </row>
    <row r="739" spans="1:61" x14ac:dyDescent="0.35">
      <c r="A739" s="347" t="s">
        <v>1999</v>
      </c>
      <c r="B739" s="343">
        <v>22.110000000000003</v>
      </c>
      <c r="C739" s="343">
        <v>66</v>
      </c>
      <c r="D739" s="348" t="s">
        <v>1944</v>
      </c>
      <c r="E739" s="348" t="s">
        <v>49</v>
      </c>
      <c r="F739" s="348" t="s">
        <v>171</v>
      </c>
      <c r="G739" s="348">
        <v>20</v>
      </c>
      <c r="H739" s="349">
        <v>65800</v>
      </c>
      <c r="I739" s="349">
        <v>69500</v>
      </c>
      <c r="J739" s="349">
        <v>73300</v>
      </c>
      <c r="K739" s="349">
        <v>73500</v>
      </c>
      <c r="L739" s="349">
        <v>2976.0289461781995</v>
      </c>
      <c r="M739" s="349">
        <v>3143.3740388964266</v>
      </c>
      <c r="N739" s="349">
        <v>3315.2419719583895</v>
      </c>
      <c r="O739" s="349">
        <v>3324.2876526458613</v>
      </c>
      <c r="P739" s="348" t="s">
        <v>55</v>
      </c>
      <c r="Q739" s="350">
        <v>10</v>
      </c>
      <c r="R739" s="351" t="s">
        <v>203</v>
      </c>
      <c r="S739" s="353" t="s">
        <v>195</v>
      </c>
      <c r="T739" s="347" t="s">
        <v>686</v>
      </c>
      <c r="U739" s="347" t="s">
        <v>1487</v>
      </c>
      <c r="V739" s="347">
        <v>1.74</v>
      </c>
      <c r="W739" s="347">
        <v>1.03</v>
      </c>
      <c r="X739" s="347">
        <v>0.32</v>
      </c>
      <c r="Y739" s="347">
        <f t="shared" si="12"/>
        <v>1.7922</v>
      </c>
      <c r="Z739" s="347" t="s">
        <v>198</v>
      </c>
      <c r="AA739" s="347" t="s">
        <v>170</v>
      </c>
      <c r="AB739" s="347">
        <v>19.899999999999999</v>
      </c>
      <c r="AC739" s="347" t="s">
        <v>218</v>
      </c>
      <c r="AD739" s="346"/>
      <c r="AE739" s="346">
        <f>IFERROR(VLOOKUP(E739,ppoz!$A$2:$B$42,2,0),0)</f>
        <v>3500</v>
      </c>
      <c r="AJ739" s="72"/>
      <c r="AK739" s="72"/>
      <c r="AL739" s="72"/>
      <c r="AM739" s="72"/>
      <c r="AN739" s="72"/>
      <c r="AO739" s="72"/>
      <c r="AP739" s="73"/>
      <c r="AQ739" s="73"/>
      <c r="AR739" s="73"/>
      <c r="AS739" s="73"/>
      <c r="AT739" s="73"/>
      <c r="AU739" s="73"/>
      <c r="AV739" s="72"/>
      <c r="AW739" s="73"/>
      <c r="AX739" s="73"/>
      <c r="AY739" s="72"/>
      <c r="AZ739" s="72"/>
      <c r="BA739" s="72"/>
      <c r="BB739" s="74"/>
      <c r="BC739" s="74"/>
      <c r="BD739" s="74"/>
      <c r="BE739" s="74"/>
      <c r="BF739" s="74"/>
      <c r="BG739" s="74"/>
      <c r="BH739" s="74"/>
      <c r="BI739" s="74"/>
    </row>
    <row r="740" spans="1:61" x14ac:dyDescent="0.35">
      <c r="A740" s="347" t="s">
        <v>2000</v>
      </c>
      <c r="B740" s="343">
        <v>22.445</v>
      </c>
      <c r="C740" s="343">
        <v>67</v>
      </c>
      <c r="D740" s="348" t="s">
        <v>1944</v>
      </c>
      <c r="E740" s="348" t="s">
        <v>49</v>
      </c>
      <c r="F740" s="348" t="s">
        <v>171</v>
      </c>
      <c r="G740" s="348">
        <v>20</v>
      </c>
      <c r="H740" s="349">
        <v>66700</v>
      </c>
      <c r="I740" s="349">
        <v>71100</v>
      </c>
      <c r="J740" s="349">
        <v>73800</v>
      </c>
      <c r="K740" s="349">
        <v>75100</v>
      </c>
      <c r="L740" s="349">
        <v>2971.7086210737357</v>
      </c>
      <c r="M740" s="349">
        <v>3167.7433726887948</v>
      </c>
      <c r="N740" s="349">
        <v>3288.0374248162175</v>
      </c>
      <c r="O740" s="349">
        <v>3345.9567832479393</v>
      </c>
      <c r="P740" s="348" t="s">
        <v>55</v>
      </c>
      <c r="Q740" s="350">
        <v>10</v>
      </c>
      <c r="R740" s="351" t="s">
        <v>203</v>
      </c>
      <c r="S740" s="353" t="s">
        <v>195</v>
      </c>
      <c r="T740" s="347" t="s">
        <v>686</v>
      </c>
      <c r="U740" s="347" t="s">
        <v>1487</v>
      </c>
      <c r="V740" s="347">
        <v>1.74</v>
      </c>
      <c r="W740" s="347">
        <v>1.03</v>
      </c>
      <c r="X740" s="347">
        <v>0.32</v>
      </c>
      <c r="Y740" s="347">
        <f t="shared" si="12"/>
        <v>1.7922</v>
      </c>
      <c r="Z740" s="347" t="s">
        <v>198</v>
      </c>
      <c r="AA740" s="347" t="s">
        <v>170</v>
      </c>
      <c r="AB740" s="347">
        <v>19.899999999999999</v>
      </c>
      <c r="AC740" s="347" t="s">
        <v>218</v>
      </c>
      <c r="AD740" s="346"/>
      <c r="AE740" s="346">
        <f>IFERROR(VLOOKUP(E740,ppoz!$A$2:$B$42,2,0),0)</f>
        <v>3500</v>
      </c>
      <c r="AJ740" s="72"/>
      <c r="AK740" s="72"/>
      <c r="AL740" s="72"/>
      <c r="AM740" s="72"/>
      <c r="AN740" s="72"/>
      <c r="AO740" s="72"/>
      <c r="AP740" s="73"/>
      <c r="AQ740" s="73"/>
      <c r="AR740" s="73"/>
      <c r="AS740" s="73"/>
      <c r="AT740" s="73"/>
      <c r="AU740" s="73"/>
      <c r="AV740" s="72"/>
      <c r="AW740" s="73"/>
      <c r="AX740" s="73"/>
      <c r="AY740" s="72"/>
      <c r="AZ740" s="72"/>
      <c r="BA740" s="72"/>
      <c r="BB740" s="74"/>
      <c r="BC740" s="74"/>
      <c r="BD740" s="74"/>
      <c r="BE740" s="74"/>
      <c r="BF740" s="74"/>
      <c r="BG740" s="74"/>
      <c r="BH740" s="74"/>
      <c r="BI740" s="74"/>
    </row>
    <row r="741" spans="1:61" x14ac:dyDescent="0.35">
      <c r="A741" s="347" t="s">
        <v>2001</v>
      </c>
      <c r="B741" s="343">
        <v>22.78</v>
      </c>
      <c r="C741" s="343">
        <v>68</v>
      </c>
      <c r="D741" s="348" t="s">
        <v>1944</v>
      </c>
      <c r="E741" s="348" t="s">
        <v>49</v>
      </c>
      <c r="F741" s="348" t="s">
        <v>171</v>
      </c>
      <c r="G741" s="348">
        <v>20</v>
      </c>
      <c r="H741" s="349">
        <v>67200</v>
      </c>
      <c r="I741" s="349">
        <v>71600</v>
      </c>
      <c r="J741" s="349">
        <v>74400</v>
      </c>
      <c r="K741" s="349">
        <v>75700</v>
      </c>
      <c r="L741" s="349">
        <v>2949.9561018437225</v>
      </c>
      <c r="M741" s="349">
        <v>3143.1079894644422</v>
      </c>
      <c r="N741" s="349">
        <v>3266.022827041264</v>
      </c>
      <c r="O741" s="349">
        <v>3323.0904302019312</v>
      </c>
      <c r="P741" s="348" t="s">
        <v>55</v>
      </c>
      <c r="Q741" s="350">
        <v>10</v>
      </c>
      <c r="R741" s="351" t="s">
        <v>203</v>
      </c>
      <c r="S741" s="353" t="s">
        <v>195</v>
      </c>
      <c r="T741" s="347" t="s">
        <v>686</v>
      </c>
      <c r="U741" s="347" t="s">
        <v>1487</v>
      </c>
      <c r="V741" s="347">
        <v>1.74</v>
      </c>
      <c r="W741" s="347">
        <v>1.03</v>
      </c>
      <c r="X741" s="347">
        <v>0.32</v>
      </c>
      <c r="Y741" s="347">
        <f t="shared" si="12"/>
        <v>1.7922</v>
      </c>
      <c r="Z741" s="347" t="s">
        <v>198</v>
      </c>
      <c r="AA741" s="347" t="s">
        <v>170</v>
      </c>
      <c r="AB741" s="347">
        <v>19.899999999999999</v>
      </c>
      <c r="AC741" s="347" t="s">
        <v>218</v>
      </c>
      <c r="AD741" s="346"/>
      <c r="AE741" s="346">
        <f>IFERROR(VLOOKUP(E741,ppoz!$A$2:$B$42,2,0),0)</f>
        <v>3500</v>
      </c>
      <c r="AJ741" s="72"/>
      <c r="AK741" s="72"/>
      <c r="AL741" s="72"/>
      <c r="AM741" s="72"/>
      <c r="AN741" s="72"/>
      <c r="AO741" s="72"/>
      <c r="AP741" s="73"/>
      <c r="AQ741" s="73"/>
      <c r="AR741" s="73"/>
      <c r="AS741" s="73"/>
      <c r="AT741" s="73"/>
      <c r="AU741" s="73"/>
      <c r="AV741" s="72"/>
      <c r="AW741" s="73"/>
      <c r="AX741" s="73"/>
      <c r="AY741" s="72"/>
      <c r="AZ741" s="72"/>
      <c r="BA741" s="72"/>
      <c r="BB741" s="74"/>
      <c r="BC741" s="74"/>
      <c r="BD741" s="74"/>
      <c r="BE741" s="74"/>
      <c r="BF741" s="74"/>
      <c r="BG741" s="74"/>
      <c r="BH741" s="74"/>
      <c r="BI741" s="74"/>
    </row>
    <row r="742" spans="1:61" x14ac:dyDescent="0.35">
      <c r="A742" s="347" t="s">
        <v>2002</v>
      </c>
      <c r="B742" s="343">
        <v>23.115000000000002</v>
      </c>
      <c r="C742" s="343">
        <v>69</v>
      </c>
      <c r="D742" s="348" t="s">
        <v>1944</v>
      </c>
      <c r="E742" s="348" t="s">
        <v>49</v>
      </c>
      <c r="F742" s="348" t="s">
        <v>171</v>
      </c>
      <c r="G742" s="348">
        <v>20</v>
      </c>
      <c r="H742" s="349">
        <v>68200</v>
      </c>
      <c r="I742" s="349">
        <v>72600</v>
      </c>
      <c r="J742" s="349">
        <v>75600</v>
      </c>
      <c r="K742" s="349">
        <v>76600</v>
      </c>
      <c r="L742" s="349">
        <v>2950.4650659744752</v>
      </c>
      <c r="M742" s="349">
        <v>3140.8176508760544</v>
      </c>
      <c r="N742" s="349">
        <v>3270.6035042180401</v>
      </c>
      <c r="O742" s="349">
        <v>3313.8654553320353</v>
      </c>
      <c r="P742" s="348" t="s">
        <v>55</v>
      </c>
      <c r="Q742" s="350">
        <v>10</v>
      </c>
      <c r="R742" s="351" t="s">
        <v>203</v>
      </c>
      <c r="S742" s="353" t="s">
        <v>195</v>
      </c>
      <c r="T742" s="347" t="s">
        <v>686</v>
      </c>
      <c r="U742" s="347" t="s">
        <v>1487</v>
      </c>
      <c r="V742" s="347">
        <v>1.74</v>
      </c>
      <c r="W742" s="347">
        <v>1.03</v>
      </c>
      <c r="X742" s="347">
        <v>0.32</v>
      </c>
      <c r="Y742" s="347">
        <f t="shared" si="12"/>
        <v>1.7922</v>
      </c>
      <c r="Z742" s="347" t="s">
        <v>198</v>
      </c>
      <c r="AA742" s="347" t="s">
        <v>170</v>
      </c>
      <c r="AB742" s="347">
        <v>19.899999999999999</v>
      </c>
      <c r="AC742" s="347" t="s">
        <v>218</v>
      </c>
      <c r="AD742" s="346"/>
      <c r="AE742" s="346">
        <f>IFERROR(VLOOKUP(E742,ppoz!$A$2:$B$42,2,0),0)</f>
        <v>3500</v>
      </c>
      <c r="AJ742" s="72"/>
      <c r="AK742" s="72"/>
      <c r="AL742" s="72"/>
      <c r="AM742" s="72"/>
      <c r="AN742" s="72"/>
      <c r="AO742" s="72"/>
      <c r="AP742" s="73"/>
      <c r="AQ742" s="73"/>
      <c r="AR742" s="73"/>
      <c r="AS742" s="73"/>
      <c r="AT742" s="73"/>
      <c r="AU742" s="73"/>
      <c r="AV742" s="72"/>
      <c r="AW742" s="73"/>
      <c r="AX742" s="73"/>
      <c r="AY742" s="72"/>
      <c r="AZ742" s="72"/>
      <c r="BA742" s="72"/>
      <c r="BB742" s="74"/>
      <c r="BC742" s="74"/>
      <c r="BD742" s="74"/>
      <c r="BE742" s="74"/>
      <c r="BF742" s="74"/>
      <c r="BG742" s="74"/>
      <c r="BH742" s="74"/>
      <c r="BI742" s="74"/>
    </row>
    <row r="743" spans="1:61" x14ac:dyDescent="0.35">
      <c r="A743" s="347" t="s">
        <v>2003</v>
      </c>
      <c r="B743" s="343">
        <v>23.450000000000003</v>
      </c>
      <c r="C743" s="343">
        <v>70</v>
      </c>
      <c r="D743" s="348" t="s">
        <v>1944</v>
      </c>
      <c r="E743" s="348" t="s">
        <v>49</v>
      </c>
      <c r="F743" s="348" t="s">
        <v>171</v>
      </c>
      <c r="G743" s="348">
        <v>20</v>
      </c>
      <c r="H743" s="349">
        <v>68700</v>
      </c>
      <c r="I743" s="349">
        <v>73100</v>
      </c>
      <c r="J743" s="349">
        <v>76100</v>
      </c>
      <c r="K743" s="349">
        <v>77100</v>
      </c>
      <c r="L743" s="349">
        <v>2929.6375266524515</v>
      </c>
      <c r="M743" s="349">
        <v>3117.2707889125795</v>
      </c>
      <c r="N743" s="349">
        <v>3245.2025586353939</v>
      </c>
      <c r="O743" s="349">
        <v>3287.8464818763323</v>
      </c>
      <c r="P743" s="348" t="s">
        <v>55</v>
      </c>
      <c r="Q743" s="350">
        <v>10</v>
      </c>
      <c r="R743" s="351" t="s">
        <v>203</v>
      </c>
      <c r="S743" s="353" t="s">
        <v>195</v>
      </c>
      <c r="T743" s="347" t="s">
        <v>686</v>
      </c>
      <c r="U743" s="347" t="s">
        <v>1487</v>
      </c>
      <c r="V743" s="347">
        <v>1.74</v>
      </c>
      <c r="W743" s="347">
        <v>1.03</v>
      </c>
      <c r="X743" s="347">
        <v>0.32</v>
      </c>
      <c r="Y743" s="347">
        <f t="shared" si="12"/>
        <v>1.7922</v>
      </c>
      <c r="Z743" s="347" t="s">
        <v>198</v>
      </c>
      <c r="AA743" s="347" t="s">
        <v>170</v>
      </c>
      <c r="AB743" s="347">
        <v>19.899999999999999</v>
      </c>
      <c r="AC743" s="347" t="s">
        <v>218</v>
      </c>
      <c r="AD743" s="346"/>
      <c r="AE743" s="346">
        <f>IFERROR(VLOOKUP(E743,ppoz!$A$2:$B$42,2,0),0)</f>
        <v>3500</v>
      </c>
      <c r="AJ743" s="72"/>
      <c r="AK743" s="72"/>
      <c r="AL743" s="72"/>
      <c r="AM743" s="72"/>
      <c r="AN743" s="72"/>
      <c r="AO743" s="72"/>
      <c r="AP743" s="73"/>
      <c r="AQ743" s="73"/>
      <c r="AR743" s="73"/>
      <c r="AS743" s="73"/>
      <c r="AT743" s="73"/>
      <c r="AU743" s="73"/>
      <c r="AV743" s="72"/>
      <c r="AW743" s="73"/>
      <c r="AX743" s="73"/>
      <c r="AY743" s="72"/>
      <c r="AZ743" s="72"/>
      <c r="BA743" s="72"/>
      <c r="BB743" s="74"/>
      <c r="BC743" s="74"/>
      <c r="BD743" s="74"/>
      <c r="BE743" s="74"/>
      <c r="BF743" s="74"/>
      <c r="BG743" s="74"/>
      <c r="BH743" s="74"/>
      <c r="BI743" s="74"/>
    </row>
    <row r="744" spans="1:61" x14ac:dyDescent="0.35">
      <c r="A744" s="347" t="s">
        <v>2004</v>
      </c>
      <c r="B744" s="343">
        <v>23.785</v>
      </c>
      <c r="C744" s="343">
        <v>71</v>
      </c>
      <c r="D744" s="348" t="s">
        <v>1944</v>
      </c>
      <c r="E744" s="348" t="s">
        <v>49</v>
      </c>
      <c r="F744" s="348" t="s">
        <v>171</v>
      </c>
      <c r="G744" s="348">
        <v>20</v>
      </c>
      <c r="H744" s="349">
        <v>69600</v>
      </c>
      <c r="I744" s="349">
        <v>73600</v>
      </c>
      <c r="J744" s="349">
        <v>76600</v>
      </c>
      <c r="K744" s="349">
        <v>77600</v>
      </c>
      <c r="L744" s="349">
        <v>2926.214000420433</v>
      </c>
      <c r="M744" s="349">
        <v>3094.3872188354003</v>
      </c>
      <c r="N744" s="349">
        <v>3220.5171326466261</v>
      </c>
      <c r="O744" s="349">
        <v>3262.5604372503681</v>
      </c>
      <c r="P744" s="348" t="s">
        <v>55</v>
      </c>
      <c r="Q744" s="350">
        <v>10</v>
      </c>
      <c r="R744" s="351" t="s">
        <v>203</v>
      </c>
      <c r="S744" s="353" t="s">
        <v>195</v>
      </c>
      <c r="T744" s="347" t="s">
        <v>686</v>
      </c>
      <c r="U744" s="347" t="s">
        <v>1487</v>
      </c>
      <c r="V744" s="347">
        <v>1.74</v>
      </c>
      <c r="W744" s="347">
        <v>1.03</v>
      </c>
      <c r="X744" s="347">
        <v>0.32</v>
      </c>
      <c r="Y744" s="347">
        <f t="shared" si="12"/>
        <v>1.7922</v>
      </c>
      <c r="Z744" s="347" t="s">
        <v>198</v>
      </c>
      <c r="AA744" s="347" t="s">
        <v>170</v>
      </c>
      <c r="AB744" s="347">
        <v>19.899999999999999</v>
      </c>
      <c r="AC744" s="347" t="s">
        <v>218</v>
      </c>
      <c r="AD744" s="346"/>
      <c r="AE744" s="346">
        <f>IFERROR(VLOOKUP(E744,ppoz!$A$2:$B$42,2,0),0)</f>
        <v>3500</v>
      </c>
      <c r="AJ744" s="72"/>
      <c r="AK744" s="72"/>
      <c r="AL744" s="72"/>
      <c r="AM744" s="72"/>
      <c r="AN744" s="72"/>
      <c r="AO744" s="72"/>
      <c r="AP744" s="73"/>
      <c r="AQ744" s="73"/>
      <c r="AR744" s="73"/>
      <c r="AS744" s="73"/>
      <c r="AT744" s="73"/>
      <c r="AU744" s="73"/>
      <c r="AV744" s="72"/>
      <c r="AW744" s="73"/>
      <c r="AX744" s="73"/>
      <c r="AY744" s="72"/>
      <c r="AZ744" s="72"/>
      <c r="BA744" s="72"/>
      <c r="BB744" s="74"/>
      <c r="BC744" s="74"/>
      <c r="BD744" s="74"/>
      <c r="BE744" s="74"/>
      <c r="BF744" s="74"/>
      <c r="BG744" s="74"/>
      <c r="BH744" s="74"/>
      <c r="BI744" s="74"/>
    </row>
    <row r="745" spans="1:61" x14ac:dyDescent="0.35">
      <c r="A745" s="347" t="s">
        <v>2005</v>
      </c>
      <c r="B745" s="343">
        <v>25.125</v>
      </c>
      <c r="C745" s="343">
        <v>75</v>
      </c>
      <c r="D745" s="348" t="s">
        <v>1944</v>
      </c>
      <c r="E745" s="348" t="s">
        <v>176</v>
      </c>
      <c r="F745" s="348" t="s">
        <v>171</v>
      </c>
      <c r="G745" s="348">
        <v>25</v>
      </c>
      <c r="H745" s="349">
        <v>75700</v>
      </c>
      <c r="I745" s="349">
        <v>80600</v>
      </c>
      <c r="J745" s="349">
        <v>83800</v>
      </c>
      <c r="K745" s="349">
        <v>85200</v>
      </c>
      <c r="L745" s="349">
        <v>3012.9353233830848</v>
      </c>
      <c r="M745" s="349">
        <v>3207.960199004975</v>
      </c>
      <c r="N745" s="349">
        <v>3335.323383084577</v>
      </c>
      <c r="O745" s="349">
        <v>3391.0447761194032</v>
      </c>
      <c r="P745" s="348" t="s">
        <v>55</v>
      </c>
      <c r="Q745" s="350">
        <v>10</v>
      </c>
      <c r="R745" s="351" t="s">
        <v>203</v>
      </c>
      <c r="S745" s="353" t="s">
        <v>195</v>
      </c>
      <c r="T745" s="347" t="s">
        <v>686</v>
      </c>
      <c r="U745" s="347" t="s">
        <v>1487</v>
      </c>
      <c r="V745" s="347">
        <v>1.74</v>
      </c>
      <c r="W745" s="347">
        <v>1.03</v>
      </c>
      <c r="X745" s="347">
        <v>0.32</v>
      </c>
      <c r="Y745" s="347">
        <f t="shared" si="12"/>
        <v>1.7922</v>
      </c>
      <c r="Z745" s="347" t="s">
        <v>198</v>
      </c>
      <c r="AA745" s="347" t="s">
        <v>170</v>
      </c>
      <c r="AB745" s="347">
        <v>19.899999999999999</v>
      </c>
      <c r="AC745" s="347" t="s">
        <v>218</v>
      </c>
      <c r="AD745" s="346"/>
      <c r="AE745" s="346">
        <f>IFERROR(VLOOKUP(E745,ppoz!$A$2:$B$42,2,0),0)</f>
        <v>3500</v>
      </c>
      <c r="AJ745" s="72"/>
      <c r="AK745" s="72"/>
      <c r="AL745" s="72"/>
      <c r="AM745" s="72"/>
      <c r="AN745" s="72"/>
      <c r="AO745" s="72"/>
      <c r="AP745" s="73"/>
      <c r="AQ745" s="73"/>
      <c r="AR745" s="73"/>
      <c r="AS745" s="73"/>
      <c r="AT745" s="73"/>
      <c r="AU745" s="73"/>
      <c r="AV745" s="72"/>
      <c r="AW745" s="73"/>
      <c r="AX745" s="73"/>
      <c r="AY745" s="72"/>
      <c r="AZ745" s="72"/>
      <c r="BA745" s="72"/>
      <c r="BB745" s="74"/>
      <c r="BC745" s="74"/>
      <c r="BD745" s="74"/>
      <c r="BE745" s="74"/>
      <c r="BF745" s="74"/>
      <c r="BG745" s="74"/>
      <c r="BH745" s="74"/>
      <c r="BI745" s="74"/>
    </row>
    <row r="746" spans="1:61" x14ac:dyDescent="0.35">
      <c r="A746" s="347" t="s">
        <v>2006</v>
      </c>
      <c r="B746" s="343">
        <v>25.46</v>
      </c>
      <c r="C746" s="343">
        <v>76</v>
      </c>
      <c r="D746" s="348" t="s">
        <v>1944</v>
      </c>
      <c r="E746" s="348" t="s">
        <v>176</v>
      </c>
      <c r="F746" s="348" t="s">
        <v>171</v>
      </c>
      <c r="G746" s="348">
        <v>25</v>
      </c>
      <c r="H746" s="349">
        <v>76200</v>
      </c>
      <c r="I746" s="349">
        <v>81100</v>
      </c>
      <c r="J746" s="349">
        <v>84300</v>
      </c>
      <c r="K746" s="349">
        <v>85700</v>
      </c>
      <c r="L746" s="349">
        <v>2992.9300864100551</v>
      </c>
      <c r="M746" s="349">
        <v>3185.3888452474471</v>
      </c>
      <c r="N746" s="349">
        <v>3311.0761979575805</v>
      </c>
      <c r="O746" s="349">
        <v>3366.0644147682638</v>
      </c>
      <c r="P746" s="348" t="s">
        <v>55</v>
      </c>
      <c r="Q746" s="350">
        <v>10</v>
      </c>
      <c r="R746" s="351" t="s">
        <v>203</v>
      </c>
      <c r="S746" s="353" t="s">
        <v>195</v>
      </c>
      <c r="T746" s="347" t="s">
        <v>686</v>
      </c>
      <c r="U746" s="347" t="s">
        <v>1487</v>
      </c>
      <c r="V746" s="347">
        <v>1.74</v>
      </c>
      <c r="W746" s="347">
        <v>1.03</v>
      </c>
      <c r="X746" s="347">
        <v>0.32</v>
      </c>
      <c r="Y746" s="347">
        <f t="shared" si="12"/>
        <v>1.7922</v>
      </c>
      <c r="Z746" s="347" t="s">
        <v>198</v>
      </c>
      <c r="AA746" s="347" t="s">
        <v>170</v>
      </c>
      <c r="AB746" s="347">
        <v>19.899999999999999</v>
      </c>
      <c r="AC746" s="347" t="s">
        <v>218</v>
      </c>
      <c r="AD746" s="346"/>
      <c r="AE746" s="346">
        <f>IFERROR(VLOOKUP(E746,ppoz!$A$2:$B$42,2,0),0)</f>
        <v>3500</v>
      </c>
      <c r="AJ746" s="72"/>
      <c r="AK746" s="72"/>
      <c r="AL746" s="72"/>
      <c r="AM746" s="72"/>
      <c r="AN746" s="72"/>
      <c r="AO746" s="72"/>
      <c r="AP746" s="73"/>
      <c r="AQ746" s="73"/>
      <c r="AR746" s="73"/>
      <c r="AS746" s="73"/>
      <c r="AT746" s="73"/>
      <c r="AU746" s="73"/>
      <c r="AV746" s="72"/>
      <c r="AW746" s="73"/>
      <c r="AX746" s="73"/>
      <c r="AY746" s="72"/>
      <c r="AZ746" s="72"/>
      <c r="BA746" s="72"/>
      <c r="BB746" s="74"/>
      <c r="BC746" s="74"/>
      <c r="BD746" s="74"/>
      <c r="BE746" s="74"/>
      <c r="BF746" s="74"/>
      <c r="BG746" s="74"/>
      <c r="BH746" s="74"/>
      <c r="BI746" s="74"/>
    </row>
    <row r="747" spans="1:61" x14ac:dyDescent="0.35">
      <c r="A747" s="347" t="s">
        <v>2007</v>
      </c>
      <c r="B747" s="343">
        <v>25.795000000000002</v>
      </c>
      <c r="C747" s="343">
        <v>77</v>
      </c>
      <c r="D747" s="348" t="s">
        <v>1944</v>
      </c>
      <c r="E747" s="348" t="s">
        <v>176</v>
      </c>
      <c r="F747" s="348" t="s">
        <v>171</v>
      </c>
      <c r="G747" s="348">
        <v>25</v>
      </c>
      <c r="H747" s="349">
        <v>76600</v>
      </c>
      <c r="I747" s="349">
        <v>81600</v>
      </c>
      <c r="J747" s="349">
        <v>84800</v>
      </c>
      <c r="K747" s="349">
        <v>86200</v>
      </c>
      <c r="L747" s="349">
        <v>2969.5677456871485</v>
      </c>
      <c r="M747" s="349">
        <v>3163.4037604186856</v>
      </c>
      <c r="N747" s="349">
        <v>3287.4588098468694</v>
      </c>
      <c r="O747" s="349">
        <v>3341.7328939716999</v>
      </c>
      <c r="P747" s="348" t="s">
        <v>55</v>
      </c>
      <c r="Q747" s="350">
        <v>10</v>
      </c>
      <c r="R747" s="351" t="s">
        <v>203</v>
      </c>
      <c r="S747" s="353" t="s">
        <v>195</v>
      </c>
      <c r="T747" s="347" t="s">
        <v>686</v>
      </c>
      <c r="U747" s="347" t="s">
        <v>1487</v>
      </c>
      <c r="V747" s="347">
        <v>1.74</v>
      </c>
      <c r="W747" s="347">
        <v>1.03</v>
      </c>
      <c r="X747" s="347">
        <v>0.32</v>
      </c>
      <c r="Y747" s="347">
        <f t="shared" si="12"/>
        <v>1.7922</v>
      </c>
      <c r="Z747" s="347" t="s">
        <v>198</v>
      </c>
      <c r="AA747" s="347" t="s">
        <v>170</v>
      </c>
      <c r="AB747" s="347">
        <v>19.899999999999999</v>
      </c>
      <c r="AC747" s="347" t="s">
        <v>218</v>
      </c>
      <c r="AD747" s="346"/>
      <c r="AE747" s="346">
        <f>IFERROR(VLOOKUP(E747,ppoz!$A$2:$B$42,2,0),0)</f>
        <v>3500</v>
      </c>
      <c r="AJ747" s="72"/>
      <c r="AK747" s="72"/>
      <c r="AL747" s="72"/>
      <c r="AM747" s="72"/>
      <c r="AN747" s="72"/>
      <c r="AO747" s="72"/>
      <c r="AP747" s="73"/>
      <c r="AQ747" s="73"/>
      <c r="AR747" s="73"/>
      <c r="AS747" s="73"/>
      <c r="AT747" s="73"/>
      <c r="AU747" s="73"/>
      <c r="AV747" s="72"/>
      <c r="AW747" s="73"/>
      <c r="AX747" s="73"/>
      <c r="AY747" s="72"/>
      <c r="AZ747" s="72"/>
      <c r="BA747" s="72"/>
      <c r="BB747" s="74"/>
      <c r="BC747" s="74"/>
      <c r="BD747" s="74"/>
      <c r="BE747" s="74"/>
      <c r="BF747" s="74"/>
      <c r="BG747" s="74"/>
      <c r="BH747" s="74"/>
      <c r="BI747" s="74"/>
    </row>
    <row r="748" spans="1:61" x14ac:dyDescent="0.35">
      <c r="A748" s="347" t="s">
        <v>2008</v>
      </c>
      <c r="B748" s="343">
        <v>26.130000000000003</v>
      </c>
      <c r="C748" s="343">
        <v>78</v>
      </c>
      <c r="D748" s="348" t="s">
        <v>1944</v>
      </c>
      <c r="E748" s="348" t="s">
        <v>176</v>
      </c>
      <c r="F748" s="348" t="s">
        <v>171</v>
      </c>
      <c r="G748" s="348">
        <v>25</v>
      </c>
      <c r="H748" s="349">
        <v>77000</v>
      </c>
      <c r="I748" s="349">
        <v>82000</v>
      </c>
      <c r="J748" s="349">
        <v>85100</v>
      </c>
      <c r="K748" s="349">
        <v>86600</v>
      </c>
      <c r="L748" s="349">
        <v>2946.8044393417526</v>
      </c>
      <c r="M748" s="349">
        <v>3138.155376961347</v>
      </c>
      <c r="N748" s="349">
        <v>3256.7929582854954</v>
      </c>
      <c r="O748" s="349">
        <v>3314.1982395713735</v>
      </c>
      <c r="P748" s="348" t="s">
        <v>55</v>
      </c>
      <c r="Q748" s="350">
        <v>10</v>
      </c>
      <c r="R748" s="351" t="s">
        <v>203</v>
      </c>
      <c r="S748" s="353" t="s">
        <v>195</v>
      </c>
      <c r="T748" s="347" t="s">
        <v>686</v>
      </c>
      <c r="U748" s="347" t="s">
        <v>1487</v>
      </c>
      <c r="V748" s="347">
        <v>1.74</v>
      </c>
      <c r="W748" s="347">
        <v>1.03</v>
      </c>
      <c r="X748" s="347">
        <v>0.32</v>
      </c>
      <c r="Y748" s="347">
        <f t="shared" si="12"/>
        <v>1.7922</v>
      </c>
      <c r="Z748" s="347" t="s">
        <v>198</v>
      </c>
      <c r="AA748" s="347" t="s">
        <v>170</v>
      </c>
      <c r="AB748" s="347">
        <v>19.899999999999999</v>
      </c>
      <c r="AC748" s="347" t="s">
        <v>218</v>
      </c>
      <c r="AD748" s="346"/>
      <c r="AE748" s="346">
        <f>IFERROR(VLOOKUP(E748,ppoz!$A$2:$B$42,2,0),0)</f>
        <v>3500</v>
      </c>
      <c r="AJ748" s="72"/>
      <c r="AK748" s="72"/>
      <c r="AL748" s="72"/>
      <c r="AM748" s="72"/>
      <c r="AN748" s="72"/>
      <c r="AO748" s="72"/>
      <c r="AP748" s="73"/>
      <c r="AQ748" s="73"/>
      <c r="AR748" s="73"/>
      <c r="AS748" s="73"/>
      <c r="AT748" s="73"/>
      <c r="AU748" s="73"/>
      <c r="AV748" s="72"/>
      <c r="AW748" s="73"/>
      <c r="AX748" s="73"/>
      <c r="AY748" s="72"/>
      <c r="AZ748" s="72"/>
      <c r="BA748" s="72"/>
      <c r="BB748" s="74"/>
      <c r="BC748" s="74"/>
      <c r="BD748" s="74"/>
      <c r="BE748" s="74"/>
      <c r="BF748" s="74"/>
      <c r="BG748" s="74"/>
      <c r="BH748" s="74"/>
      <c r="BI748" s="74"/>
    </row>
    <row r="749" spans="1:61" x14ac:dyDescent="0.35">
      <c r="A749" s="347" t="s">
        <v>2009</v>
      </c>
      <c r="B749" s="343">
        <v>26.465</v>
      </c>
      <c r="C749" s="343">
        <v>79</v>
      </c>
      <c r="D749" s="348" t="s">
        <v>1944</v>
      </c>
      <c r="E749" s="348" t="s">
        <v>176</v>
      </c>
      <c r="F749" s="348" t="s">
        <v>171</v>
      </c>
      <c r="G749" s="348">
        <v>25</v>
      </c>
      <c r="H749" s="349">
        <v>78000</v>
      </c>
      <c r="I749" s="349">
        <v>82500</v>
      </c>
      <c r="J749" s="349">
        <v>85600</v>
      </c>
      <c r="K749" s="349">
        <v>87100</v>
      </c>
      <c r="L749" s="349">
        <v>2947.2888720952201</v>
      </c>
      <c r="M749" s="349">
        <v>3117.3247685622518</v>
      </c>
      <c r="N749" s="349">
        <v>3234.4606083506519</v>
      </c>
      <c r="O749" s="349">
        <v>3291.1392405063293</v>
      </c>
      <c r="P749" s="348" t="s">
        <v>55</v>
      </c>
      <c r="Q749" s="350">
        <v>10</v>
      </c>
      <c r="R749" s="351" t="s">
        <v>203</v>
      </c>
      <c r="S749" s="353" t="s">
        <v>195</v>
      </c>
      <c r="T749" s="347" t="s">
        <v>686</v>
      </c>
      <c r="U749" s="347" t="s">
        <v>1487</v>
      </c>
      <c r="V749" s="347">
        <v>1.74</v>
      </c>
      <c r="W749" s="347">
        <v>1.03</v>
      </c>
      <c r="X749" s="347">
        <v>0.32</v>
      </c>
      <c r="Y749" s="347">
        <f t="shared" si="12"/>
        <v>1.7922</v>
      </c>
      <c r="Z749" s="347" t="s">
        <v>198</v>
      </c>
      <c r="AA749" s="347" t="s">
        <v>170</v>
      </c>
      <c r="AB749" s="347">
        <v>19.899999999999999</v>
      </c>
      <c r="AC749" s="347" t="s">
        <v>218</v>
      </c>
      <c r="AD749" s="346"/>
      <c r="AE749" s="346">
        <f>IFERROR(VLOOKUP(E749,ppoz!$A$2:$B$42,2,0),0)</f>
        <v>3500</v>
      </c>
      <c r="AJ749" s="72"/>
      <c r="AK749" s="72"/>
      <c r="AL749" s="72"/>
      <c r="AM749" s="72"/>
      <c r="AN749" s="72"/>
      <c r="AO749" s="72"/>
      <c r="AP749" s="73"/>
      <c r="AQ749" s="73"/>
      <c r="AR749" s="73"/>
      <c r="AS749" s="73"/>
      <c r="AT749" s="73"/>
      <c r="AU749" s="73"/>
      <c r="AV749" s="72"/>
      <c r="AW749" s="73"/>
      <c r="AX749" s="73"/>
      <c r="AY749" s="72"/>
      <c r="AZ749" s="72"/>
      <c r="BA749" s="72"/>
      <c r="BB749" s="74"/>
      <c r="BC749" s="74"/>
      <c r="BD749" s="74"/>
      <c r="BE749" s="74"/>
      <c r="BF749" s="74"/>
      <c r="BG749" s="74"/>
      <c r="BH749" s="74"/>
      <c r="BI749" s="74"/>
    </row>
    <row r="750" spans="1:61" x14ac:dyDescent="0.35">
      <c r="A750" s="347" t="s">
        <v>2010</v>
      </c>
      <c r="B750" s="343">
        <v>26.8</v>
      </c>
      <c r="C750" s="343">
        <v>80</v>
      </c>
      <c r="D750" s="348" t="s">
        <v>1944</v>
      </c>
      <c r="E750" s="348" t="s">
        <v>176</v>
      </c>
      <c r="F750" s="348" t="s">
        <v>171</v>
      </c>
      <c r="G750" s="348">
        <v>25</v>
      </c>
      <c r="H750" s="349">
        <v>78500</v>
      </c>
      <c r="I750" s="349">
        <v>83000</v>
      </c>
      <c r="J750" s="349">
        <v>86100</v>
      </c>
      <c r="K750" s="349">
        <v>87600</v>
      </c>
      <c r="L750" s="349">
        <v>2929.1044776119402</v>
      </c>
      <c r="M750" s="349">
        <v>3097.0149253731342</v>
      </c>
      <c r="N750" s="349">
        <v>3212.686567164179</v>
      </c>
      <c r="O750" s="349">
        <v>3268.6567164179105</v>
      </c>
      <c r="P750" s="348" t="s">
        <v>55</v>
      </c>
      <c r="Q750" s="350">
        <v>10</v>
      </c>
      <c r="R750" s="351" t="s">
        <v>203</v>
      </c>
      <c r="S750" s="353" t="s">
        <v>195</v>
      </c>
      <c r="T750" s="347" t="s">
        <v>686</v>
      </c>
      <c r="U750" s="347" t="s">
        <v>1487</v>
      </c>
      <c r="V750" s="347">
        <v>1.74</v>
      </c>
      <c r="W750" s="347">
        <v>1.03</v>
      </c>
      <c r="X750" s="347">
        <v>0.32</v>
      </c>
      <c r="Y750" s="347">
        <f t="shared" si="12"/>
        <v>1.7922</v>
      </c>
      <c r="Z750" s="347" t="s">
        <v>198</v>
      </c>
      <c r="AA750" s="347" t="s">
        <v>170</v>
      </c>
      <c r="AB750" s="347">
        <v>19.899999999999999</v>
      </c>
      <c r="AC750" s="347" t="s">
        <v>218</v>
      </c>
      <c r="AD750" s="346"/>
      <c r="AE750" s="346">
        <f>IFERROR(VLOOKUP(E750,ppoz!$A$2:$B$42,2,0),0)</f>
        <v>3500</v>
      </c>
      <c r="AJ750" s="72"/>
      <c r="AK750" s="72"/>
      <c r="AL750" s="72"/>
      <c r="AM750" s="72"/>
      <c r="AN750" s="72"/>
      <c r="AO750" s="72"/>
      <c r="AP750" s="73"/>
      <c r="AQ750" s="73"/>
      <c r="AR750" s="73"/>
      <c r="AS750" s="73"/>
      <c r="AT750" s="73"/>
      <c r="AU750" s="73"/>
      <c r="AV750" s="72"/>
      <c r="AW750" s="73"/>
      <c r="AX750" s="73"/>
      <c r="AY750" s="72"/>
      <c r="AZ750" s="72"/>
      <c r="BA750" s="72"/>
      <c r="BB750" s="74"/>
      <c r="BC750" s="74"/>
      <c r="BD750" s="74"/>
      <c r="BE750" s="74"/>
      <c r="BF750" s="74"/>
      <c r="BG750" s="74"/>
      <c r="BH750" s="74"/>
      <c r="BI750" s="74"/>
    </row>
    <row r="751" spans="1:61" x14ac:dyDescent="0.35">
      <c r="A751" s="347" t="s">
        <v>2011</v>
      </c>
      <c r="B751" s="343">
        <v>27.135000000000002</v>
      </c>
      <c r="C751" s="343">
        <v>81</v>
      </c>
      <c r="D751" s="348" t="s">
        <v>1944</v>
      </c>
      <c r="E751" s="348" t="s">
        <v>176</v>
      </c>
      <c r="F751" s="348" t="s">
        <v>171</v>
      </c>
      <c r="G751" s="348">
        <v>25</v>
      </c>
      <c r="H751" s="349">
        <v>79600</v>
      </c>
      <c r="I751" s="349">
        <v>83900</v>
      </c>
      <c r="J751" s="349">
        <v>88000</v>
      </c>
      <c r="K751" s="349">
        <v>88500</v>
      </c>
      <c r="L751" s="349">
        <v>2933.4807444260177</v>
      </c>
      <c r="M751" s="349">
        <v>3091.9476690620968</v>
      </c>
      <c r="N751" s="349">
        <v>3243.0440390639392</v>
      </c>
      <c r="O751" s="349">
        <v>3261.4704256495297</v>
      </c>
      <c r="P751" s="348" t="s">
        <v>55</v>
      </c>
      <c r="Q751" s="350">
        <v>10</v>
      </c>
      <c r="R751" s="351" t="s">
        <v>203</v>
      </c>
      <c r="S751" s="353" t="s">
        <v>195</v>
      </c>
      <c r="T751" s="347" t="s">
        <v>686</v>
      </c>
      <c r="U751" s="347" t="s">
        <v>1487</v>
      </c>
      <c r="V751" s="347">
        <v>1.74</v>
      </c>
      <c r="W751" s="347">
        <v>1.03</v>
      </c>
      <c r="X751" s="347">
        <v>0.32</v>
      </c>
      <c r="Y751" s="347">
        <f t="shared" ref="Y751:Y814" si="13">V751*W751</f>
        <v>1.7922</v>
      </c>
      <c r="Z751" s="347" t="s">
        <v>198</v>
      </c>
      <c r="AA751" s="347" t="s">
        <v>170</v>
      </c>
      <c r="AB751" s="347">
        <v>19.899999999999999</v>
      </c>
      <c r="AC751" s="347" t="s">
        <v>218</v>
      </c>
      <c r="AD751" s="346"/>
      <c r="AE751" s="346">
        <f>IFERROR(VLOOKUP(E751,ppoz!$A$2:$B$42,2,0),0)</f>
        <v>3500</v>
      </c>
      <c r="AJ751" s="72"/>
      <c r="AK751" s="72"/>
      <c r="AL751" s="72"/>
      <c r="AM751" s="72"/>
      <c r="AN751" s="72"/>
      <c r="AO751" s="72"/>
      <c r="AP751" s="73"/>
      <c r="AQ751" s="73"/>
      <c r="AR751" s="73"/>
      <c r="AS751" s="73"/>
      <c r="AT751" s="73"/>
      <c r="AU751" s="73"/>
      <c r="AV751" s="72"/>
      <c r="AW751" s="73"/>
      <c r="AX751" s="73"/>
      <c r="AY751" s="72"/>
      <c r="AZ751" s="72"/>
      <c r="BA751" s="72"/>
      <c r="BB751" s="74"/>
      <c r="BC751" s="74"/>
      <c r="BD751" s="74"/>
      <c r="BE751" s="74"/>
      <c r="BF751" s="74"/>
      <c r="BG751" s="74"/>
      <c r="BH751" s="74"/>
      <c r="BI751" s="74"/>
    </row>
    <row r="752" spans="1:61" x14ac:dyDescent="0.35">
      <c r="A752" s="347" t="s">
        <v>2012</v>
      </c>
      <c r="B752" s="343">
        <v>27.470000000000002</v>
      </c>
      <c r="C752" s="343">
        <v>82</v>
      </c>
      <c r="D752" s="348" t="s">
        <v>1944</v>
      </c>
      <c r="E752" s="348" t="s">
        <v>176</v>
      </c>
      <c r="F752" s="348" t="s">
        <v>171</v>
      </c>
      <c r="G752" s="348">
        <v>25</v>
      </c>
      <c r="H752" s="349">
        <v>80100</v>
      </c>
      <c r="I752" s="349">
        <v>84400</v>
      </c>
      <c r="J752" s="349">
        <v>88500</v>
      </c>
      <c r="K752" s="349">
        <v>89000</v>
      </c>
      <c r="L752" s="349">
        <v>2915.9082635602472</v>
      </c>
      <c r="M752" s="349">
        <v>3072.4426647251544</v>
      </c>
      <c r="N752" s="349">
        <v>3221.6963960684379</v>
      </c>
      <c r="O752" s="349">
        <v>3239.898070622497</v>
      </c>
      <c r="P752" s="348" t="s">
        <v>55</v>
      </c>
      <c r="Q752" s="350">
        <v>10</v>
      </c>
      <c r="R752" s="351" t="s">
        <v>203</v>
      </c>
      <c r="S752" s="353" t="s">
        <v>195</v>
      </c>
      <c r="T752" s="347" t="s">
        <v>686</v>
      </c>
      <c r="U752" s="347" t="s">
        <v>1487</v>
      </c>
      <c r="V752" s="347">
        <v>1.74</v>
      </c>
      <c r="W752" s="347">
        <v>1.03</v>
      </c>
      <c r="X752" s="347">
        <v>0.32</v>
      </c>
      <c r="Y752" s="347">
        <f t="shared" si="13"/>
        <v>1.7922</v>
      </c>
      <c r="Z752" s="347" t="s">
        <v>198</v>
      </c>
      <c r="AA752" s="347" t="s">
        <v>170</v>
      </c>
      <c r="AB752" s="347">
        <v>19.899999999999999</v>
      </c>
      <c r="AC752" s="347" t="s">
        <v>218</v>
      </c>
      <c r="AD752" s="346"/>
      <c r="AE752" s="346">
        <f>IFERROR(VLOOKUP(E752,ppoz!$A$2:$B$42,2,0),0)</f>
        <v>3500</v>
      </c>
      <c r="AJ752" s="72"/>
      <c r="AK752" s="72"/>
      <c r="AL752" s="72"/>
      <c r="AM752" s="72"/>
      <c r="AN752" s="72"/>
      <c r="AO752" s="72"/>
      <c r="AP752" s="73"/>
      <c r="AQ752" s="73"/>
      <c r="AR752" s="73"/>
      <c r="AS752" s="73"/>
      <c r="AT752" s="73"/>
      <c r="AU752" s="73"/>
      <c r="AV752" s="72"/>
      <c r="AW752" s="73"/>
      <c r="AX752" s="73"/>
      <c r="AY752" s="72"/>
      <c r="AZ752" s="72"/>
      <c r="BA752" s="72"/>
      <c r="BB752" s="74"/>
      <c r="BC752" s="74"/>
      <c r="BD752" s="74"/>
      <c r="BE752" s="74"/>
      <c r="BF752" s="74"/>
      <c r="BG752" s="74"/>
      <c r="BH752" s="74"/>
      <c r="BI752" s="74"/>
    </row>
    <row r="753" spans="1:61" x14ac:dyDescent="0.35">
      <c r="A753" s="347" t="s">
        <v>2013</v>
      </c>
      <c r="B753" s="343">
        <v>27.805000000000003</v>
      </c>
      <c r="C753" s="343">
        <v>83</v>
      </c>
      <c r="D753" s="348" t="s">
        <v>1944</v>
      </c>
      <c r="E753" s="348" t="s">
        <v>176</v>
      </c>
      <c r="F753" s="348" t="s">
        <v>171</v>
      </c>
      <c r="G753" s="348">
        <v>25</v>
      </c>
      <c r="H753" s="349">
        <v>80600</v>
      </c>
      <c r="I753" s="349">
        <v>85400</v>
      </c>
      <c r="J753" s="349">
        <v>89000</v>
      </c>
      <c r="K753" s="349">
        <v>90000</v>
      </c>
      <c r="L753" s="349">
        <v>2898.7592159683509</v>
      </c>
      <c r="M753" s="349">
        <v>3071.3900377629921</v>
      </c>
      <c r="N753" s="349">
        <v>3200.863154108973</v>
      </c>
      <c r="O753" s="349">
        <v>3236.8279086495231</v>
      </c>
      <c r="P753" s="348" t="s">
        <v>55</v>
      </c>
      <c r="Q753" s="350">
        <v>10</v>
      </c>
      <c r="R753" s="351" t="s">
        <v>203</v>
      </c>
      <c r="S753" s="353" t="s">
        <v>195</v>
      </c>
      <c r="T753" s="347" t="s">
        <v>686</v>
      </c>
      <c r="U753" s="347" t="s">
        <v>1487</v>
      </c>
      <c r="V753" s="347">
        <v>1.74</v>
      </c>
      <c r="W753" s="347">
        <v>1.03</v>
      </c>
      <c r="X753" s="347">
        <v>0.32</v>
      </c>
      <c r="Y753" s="347">
        <f t="shared" si="13"/>
        <v>1.7922</v>
      </c>
      <c r="Z753" s="347" t="s">
        <v>198</v>
      </c>
      <c r="AA753" s="347" t="s">
        <v>170</v>
      </c>
      <c r="AB753" s="347">
        <v>19.899999999999999</v>
      </c>
      <c r="AC753" s="347" t="s">
        <v>218</v>
      </c>
      <c r="AD753" s="346"/>
      <c r="AE753" s="346">
        <f>IFERROR(VLOOKUP(E753,ppoz!$A$2:$B$42,2,0),0)</f>
        <v>3500</v>
      </c>
      <c r="AJ753" s="72"/>
      <c r="AK753" s="72"/>
      <c r="AL753" s="72"/>
      <c r="AM753" s="72"/>
      <c r="AN753" s="72"/>
      <c r="AO753" s="72"/>
      <c r="AP753" s="73"/>
      <c r="AQ753" s="73"/>
      <c r="AR753" s="73"/>
      <c r="AS753" s="73"/>
      <c r="AT753" s="73"/>
      <c r="AU753" s="73"/>
      <c r="AV753" s="72"/>
      <c r="AW753" s="73"/>
      <c r="AX753" s="73"/>
      <c r="AY753" s="72"/>
      <c r="AZ753" s="72"/>
      <c r="BA753" s="72"/>
      <c r="BB753" s="74"/>
      <c r="BC753" s="74"/>
      <c r="BD753" s="74"/>
      <c r="BE753" s="74"/>
      <c r="BF753" s="74"/>
      <c r="BG753" s="74"/>
      <c r="BH753" s="74"/>
      <c r="BI753" s="74"/>
    </row>
    <row r="754" spans="1:61" x14ac:dyDescent="0.35">
      <c r="A754" s="347" t="s">
        <v>2014</v>
      </c>
      <c r="B754" s="343">
        <v>28.14</v>
      </c>
      <c r="C754" s="343">
        <v>84</v>
      </c>
      <c r="D754" s="348" t="s">
        <v>1944</v>
      </c>
      <c r="E754" s="348" t="s">
        <v>176</v>
      </c>
      <c r="F754" s="348" t="s">
        <v>171</v>
      </c>
      <c r="G754" s="348">
        <v>25</v>
      </c>
      <c r="H754" s="349">
        <v>81500</v>
      </c>
      <c r="I754" s="349">
        <v>86300</v>
      </c>
      <c r="J754" s="349">
        <v>89900</v>
      </c>
      <c r="K754" s="349">
        <v>90900</v>
      </c>
      <c r="L754" s="349">
        <v>2896.2331201137172</v>
      </c>
      <c r="M754" s="349">
        <v>3066.8088130774699</v>
      </c>
      <c r="N754" s="349">
        <v>3194.7405828002843</v>
      </c>
      <c r="O754" s="349">
        <v>3230.277185501066</v>
      </c>
      <c r="P754" s="348" t="s">
        <v>55</v>
      </c>
      <c r="Q754" s="350">
        <v>10</v>
      </c>
      <c r="R754" s="351" t="s">
        <v>203</v>
      </c>
      <c r="S754" s="353" t="s">
        <v>195</v>
      </c>
      <c r="T754" s="347" t="s">
        <v>686</v>
      </c>
      <c r="U754" s="347" t="s">
        <v>1487</v>
      </c>
      <c r="V754" s="347">
        <v>1.74</v>
      </c>
      <c r="W754" s="347">
        <v>1.03</v>
      </c>
      <c r="X754" s="347">
        <v>0.32</v>
      </c>
      <c r="Y754" s="347">
        <f t="shared" si="13"/>
        <v>1.7922</v>
      </c>
      <c r="Z754" s="347" t="s">
        <v>198</v>
      </c>
      <c r="AA754" s="347" t="s">
        <v>170</v>
      </c>
      <c r="AB754" s="347">
        <v>19.899999999999999</v>
      </c>
      <c r="AC754" s="347" t="s">
        <v>218</v>
      </c>
      <c r="AD754" s="346"/>
      <c r="AE754" s="346">
        <f>IFERROR(VLOOKUP(E754,ppoz!$A$2:$B$42,2,0),0)</f>
        <v>3500</v>
      </c>
      <c r="AJ754" s="72"/>
      <c r="AK754" s="72"/>
      <c r="AL754" s="72"/>
      <c r="AM754" s="72"/>
      <c r="AN754" s="72"/>
      <c r="AO754" s="72"/>
      <c r="AP754" s="73"/>
      <c r="AQ754" s="73"/>
      <c r="AR754" s="73"/>
      <c r="AS754" s="73"/>
      <c r="AT754" s="73"/>
      <c r="AU754" s="73"/>
      <c r="AV754" s="72"/>
      <c r="AW754" s="73"/>
      <c r="AX754" s="73"/>
      <c r="AY754" s="72"/>
      <c r="AZ754" s="72"/>
      <c r="BA754" s="72"/>
      <c r="BB754" s="74"/>
      <c r="BC754" s="74"/>
      <c r="BD754" s="74"/>
      <c r="BE754" s="74"/>
      <c r="BF754" s="74"/>
      <c r="BG754" s="74"/>
      <c r="BH754" s="74"/>
      <c r="BI754" s="74"/>
    </row>
    <row r="755" spans="1:61" x14ac:dyDescent="0.35">
      <c r="A755" s="347" t="s">
        <v>2015</v>
      </c>
      <c r="B755" s="343">
        <v>28.475000000000001</v>
      </c>
      <c r="C755" s="343">
        <v>85</v>
      </c>
      <c r="D755" s="348" t="s">
        <v>1944</v>
      </c>
      <c r="E755" s="348" t="s">
        <v>176</v>
      </c>
      <c r="F755" s="348" t="s">
        <v>171</v>
      </c>
      <c r="G755" s="348">
        <v>25</v>
      </c>
      <c r="H755" s="349">
        <v>82300</v>
      </c>
      <c r="I755" s="349">
        <v>87000</v>
      </c>
      <c r="J755" s="349">
        <v>90400</v>
      </c>
      <c r="K755" s="349">
        <v>92200</v>
      </c>
      <c r="L755" s="349">
        <v>2890.2546093064088</v>
      </c>
      <c r="M755" s="349">
        <v>3055.3116769095695</v>
      </c>
      <c r="N755" s="349">
        <v>3174.7146619841965</v>
      </c>
      <c r="O755" s="349">
        <v>3237.928007023705</v>
      </c>
      <c r="P755" s="348" t="s">
        <v>55</v>
      </c>
      <c r="Q755" s="350">
        <v>10</v>
      </c>
      <c r="R755" s="351" t="s">
        <v>203</v>
      </c>
      <c r="S755" s="353" t="s">
        <v>195</v>
      </c>
      <c r="T755" s="347" t="s">
        <v>686</v>
      </c>
      <c r="U755" s="347" t="s">
        <v>1487</v>
      </c>
      <c r="V755" s="347">
        <v>1.74</v>
      </c>
      <c r="W755" s="347">
        <v>1.03</v>
      </c>
      <c r="X755" s="347">
        <v>0.32</v>
      </c>
      <c r="Y755" s="347">
        <f t="shared" si="13"/>
        <v>1.7922</v>
      </c>
      <c r="Z755" s="347" t="s">
        <v>198</v>
      </c>
      <c r="AA755" s="347" t="s">
        <v>170</v>
      </c>
      <c r="AB755" s="347">
        <v>19.899999999999999</v>
      </c>
      <c r="AC755" s="347" t="s">
        <v>218</v>
      </c>
      <c r="AD755" s="346"/>
      <c r="AE755" s="346">
        <f>IFERROR(VLOOKUP(E755,ppoz!$A$2:$B$42,2,0),0)</f>
        <v>3500</v>
      </c>
      <c r="AJ755" s="72"/>
      <c r="AK755" s="72"/>
      <c r="AL755" s="72"/>
      <c r="AM755" s="72"/>
      <c r="AN755" s="72"/>
      <c r="AO755" s="72"/>
      <c r="AP755" s="73"/>
      <c r="AQ755" s="73"/>
      <c r="AR755" s="73"/>
      <c r="AS755" s="73"/>
      <c r="AT755" s="73"/>
      <c r="AU755" s="73"/>
      <c r="AV755" s="72"/>
      <c r="AW755" s="73"/>
      <c r="AX755" s="73"/>
      <c r="AY755" s="72"/>
      <c r="AZ755" s="72"/>
      <c r="BA755" s="72"/>
      <c r="BB755" s="74"/>
      <c r="BC755" s="74"/>
      <c r="BD755" s="74"/>
      <c r="BE755" s="74"/>
      <c r="BF755" s="74"/>
      <c r="BG755" s="74"/>
      <c r="BH755" s="74"/>
      <c r="BI755" s="74"/>
    </row>
    <row r="756" spans="1:61" x14ac:dyDescent="0.35">
      <c r="A756" s="347" t="s">
        <v>2016</v>
      </c>
      <c r="B756" s="343">
        <v>28.810000000000002</v>
      </c>
      <c r="C756" s="343">
        <v>86</v>
      </c>
      <c r="D756" s="348" t="s">
        <v>1944</v>
      </c>
      <c r="E756" s="348" t="s">
        <v>176</v>
      </c>
      <c r="F756" s="348" t="s">
        <v>171</v>
      </c>
      <c r="G756" s="348">
        <v>25</v>
      </c>
      <c r="H756" s="349">
        <v>83000</v>
      </c>
      <c r="I756" s="349">
        <v>87500</v>
      </c>
      <c r="J756" s="349">
        <v>90900</v>
      </c>
      <c r="K756" s="349">
        <v>92700</v>
      </c>
      <c r="L756" s="349">
        <v>2880.9441166261713</v>
      </c>
      <c r="M756" s="349">
        <v>3037.1398819854217</v>
      </c>
      <c r="N756" s="349">
        <v>3155.1544602568551</v>
      </c>
      <c r="O756" s="349">
        <v>3217.6327664005553</v>
      </c>
      <c r="P756" s="348" t="s">
        <v>55</v>
      </c>
      <c r="Q756" s="350">
        <v>10</v>
      </c>
      <c r="R756" s="351" t="s">
        <v>203</v>
      </c>
      <c r="S756" s="353" t="s">
        <v>195</v>
      </c>
      <c r="T756" s="347" t="s">
        <v>686</v>
      </c>
      <c r="U756" s="347" t="s">
        <v>1487</v>
      </c>
      <c r="V756" s="347">
        <v>1.74</v>
      </c>
      <c r="W756" s="347">
        <v>1.03</v>
      </c>
      <c r="X756" s="347">
        <v>0.32</v>
      </c>
      <c r="Y756" s="347">
        <f t="shared" si="13"/>
        <v>1.7922</v>
      </c>
      <c r="Z756" s="347" t="s">
        <v>198</v>
      </c>
      <c r="AA756" s="347" t="s">
        <v>170</v>
      </c>
      <c r="AB756" s="347">
        <v>19.899999999999999</v>
      </c>
      <c r="AC756" s="347" t="s">
        <v>218</v>
      </c>
      <c r="AD756" s="346"/>
      <c r="AE756" s="346">
        <f>IFERROR(VLOOKUP(E756,ppoz!$A$2:$B$42,2,0),0)</f>
        <v>3500</v>
      </c>
      <c r="AJ756" s="72"/>
      <c r="AK756" s="72"/>
      <c r="AL756" s="72"/>
      <c r="AM756" s="72"/>
      <c r="AN756" s="72"/>
      <c r="AO756" s="72"/>
      <c r="AP756" s="73"/>
      <c r="AQ756" s="73"/>
      <c r="AR756" s="73"/>
      <c r="AS756" s="73"/>
      <c r="AT756" s="73"/>
      <c r="AU756" s="73"/>
      <c r="AV756" s="72"/>
      <c r="AW756" s="73"/>
      <c r="AX756" s="73"/>
      <c r="AY756" s="72"/>
      <c r="AZ756" s="72"/>
      <c r="BA756" s="72"/>
      <c r="BB756" s="74"/>
      <c r="BC756" s="74"/>
      <c r="BD756" s="74"/>
      <c r="BE756" s="74"/>
      <c r="BF756" s="74"/>
      <c r="BG756" s="74"/>
      <c r="BH756" s="74"/>
      <c r="BI756" s="74"/>
    </row>
    <row r="757" spans="1:61" x14ac:dyDescent="0.35">
      <c r="A757" s="347" t="s">
        <v>2017</v>
      </c>
      <c r="B757" s="343">
        <v>29.145000000000003</v>
      </c>
      <c r="C757" s="343">
        <v>87</v>
      </c>
      <c r="D757" s="348" t="s">
        <v>1944</v>
      </c>
      <c r="E757" s="348" t="s">
        <v>176</v>
      </c>
      <c r="F757" s="348" t="s">
        <v>171</v>
      </c>
      <c r="G757" s="348">
        <v>25</v>
      </c>
      <c r="H757" s="349">
        <v>84200</v>
      </c>
      <c r="I757" s="349">
        <v>88500</v>
      </c>
      <c r="J757" s="349">
        <v>91800</v>
      </c>
      <c r="K757" s="349">
        <v>93700</v>
      </c>
      <c r="L757" s="349">
        <v>2889.0032595642474</v>
      </c>
      <c r="M757" s="349">
        <v>3036.5414307771484</v>
      </c>
      <c r="N757" s="349">
        <v>3149.768399382398</v>
      </c>
      <c r="O757" s="349">
        <v>3214.9596843369359</v>
      </c>
      <c r="P757" s="348" t="s">
        <v>55</v>
      </c>
      <c r="Q757" s="350">
        <v>10</v>
      </c>
      <c r="R757" s="351" t="s">
        <v>203</v>
      </c>
      <c r="S757" s="353" t="s">
        <v>195</v>
      </c>
      <c r="T757" s="347" t="s">
        <v>686</v>
      </c>
      <c r="U757" s="347" t="s">
        <v>1487</v>
      </c>
      <c r="V757" s="347">
        <v>1.74</v>
      </c>
      <c r="W757" s="347">
        <v>1.03</v>
      </c>
      <c r="X757" s="347">
        <v>0.32</v>
      </c>
      <c r="Y757" s="347">
        <f t="shared" si="13"/>
        <v>1.7922</v>
      </c>
      <c r="Z757" s="347" t="s">
        <v>198</v>
      </c>
      <c r="AA757" s="347" t="s">
        <v>170</v>
      </c>
      <c r="AB757" s="347">
        <v>19.899999999999999</v>
      </c>
      <c r="AC757" s="347" t="s">
        <v>218</v>
      </c>
      <c r="AD757" s="346"/>
      <c r="AE757" s="346">
        <f>IFERROR(VLOOKUP(E757,ppoz!$A$2:$B$42,2,0),0)</f>
        <v>3500</v>
      </c>
      <c r="AJ757" s="72"/>
      <c r="AK757" s="72"/>
      <c r="AL757" s="72"/>
      <c r="AM757" s="72"/>
      <c r="AN757" s="72"/>
      <c r="AO757" s="72"/>
      <c r="AP757" s="73"/>
      <c r="AQ757" s="73"/>
      <c r="AR757" s="73"/>
      <c r="AS757" s="73"/>
      <c r="AT757" s="73"/>
      <c r="AU757" s="73"/>
      <c r="AV757" s="72"/>
      <c r="AW757" s="73"/>
      <c r="AX757" s="73"/>
      <c r="AY757" s="72"/>
      <c r="AZ757" s="72"/>
      <c r="BA757" s="72"/>
      <c r="BB757" s="74"/>
      <c r="BC757" s="74"/>
      <c r="BD757" s="74"/>
      <c r="BE757" s="74"/>
      <c r="BF757" s="74"/>
      <c r="BG757" s="74"/>
      <c r="BH757" s="74"/>
      <c r="BI757" s="74"/>
    </row>
    <row r="758" spans="1:61" x14ac:dyDescent="0.35">
      <c r="A758" s="347" t="s">
        <v>2018</v>
      </c>
      <c r="B758" s="343">
        <v>29.48</v>
      </c>
      <c r="C758" s="343">
        <v>88</v>
      </c>
      <c r="D758" s="348" t="s">
        <v>1944</v>
      </c>
      <c r="E758" s="348" t="s">
        <v>176</v>
      </c>
      <c r="F758" s="348" t="s">
        <v>171</v>
      </c>
      <c r="G758" s="348">
        <v>25</v>
      </c>
      <c r="H758" s="349">
        <v>84700</v>
      </c>
      <c r="I758" s="349">
        <v>89000</v>
      </c>
      <c r="J758" s="349">
        <v>92300</v>
      </c>
      <c r="K758" s="349">
        <v>94200</v>
      </c>
      <c r="L758" s="349">
        <v>2873.1343283582091</v>
      </c>
      <c r="M758" s="349">
        <v>3018.9959294436908</v>
      </c>
      <c r="N758" s="349">
        <v>3130.9362279511533</v>
      </c>
      <c r="O758" s="349">
        <v>3195.3867028493892</v>
      </c>
      <c r="P758" s="348" t="s">
        <v>55</v>
      </c>
      <c r="Q758" s="350">
        <v>10</v>
      </c>
      <c r="R758" s="351" t="s">
        <v>203</v>
      </c>
      <c r="S758" s="353" t="s">
        <v>195</v>
      </c>
      <c r="T758" s="347" t="s">
        <v>686</v>
      </c>
      <c r="U758" s="347" t="s">
        <v>1487</v>
      </c>
      <c r="V758" s="347">
        <v>1.74</v>
      </c>
      <c r="W758" s="347">
        <v>1.03</v>
      </c>
      <c r="X758" s="347">
        <v>0.32</v>
      </c>
      <c r="Y758" s="347">
        <f t="shared" si="13"/>
        <v>1.7922</v>
      </c>
      <c r="Z758" s="347" t="s">
        <v>198</v>
      </c>
      <c r="AA758" s="347" t="s">
        <v>170</v>
      </c>
      <c r="AB758" s="347">
        <v>19.899999999999999</v>
      </c>
      <c r="AC758" s="347" t="s">
        <v>218</v>
      </c>
      <c r="AD758" s="346"/>
      <c r="AE758" s="346">
        <f>IFERROR(VLOOKUP(E758,ppoz!$A$2:$B$42,2,0),0)</f>
        <v>3500</v>
      </c>
      <c r="AJ758" s="72"/>
      <c r="AK758" s="72"/>
      <c r="AL758" s="72"/>
      <c r="AM758" s="72"/>
      <c r="AN758" s="72"/>
      <c r="AO758" s="72"/>
      <c r="AP758" s="73"/>
      <c r="AQ758" s="73"/>
      <c r="AR758" s="73"/>
      <c r="AS758" s="73"/>
      <c r="AT758" s="73"/>
      <c r="AU758" s="73"/>
      <c r="AV758" s="72"/>
      <c r="AW758" s="73"/>
      <c r="AX758" s="73"/>
      <c r="AY758" s="72"/>
      <c r="AZ758" s="72"/>
      <c r="BA758" s="72"/>
      <c r="BB758" s="74"/>
      <c r="BC758" s="74"/>
      <c r="BD758" s="74"/>
      <c r="BE758" s="74"/>
      <c r="BF758" s="74"/>
      <c r="BG758" s="74"/>
      <c r="BH758" s="74"/>
      <c r="BI758" s="74"/>
    </row>
    <row r="759" spans="1:61" x14ac:dyDescent="0.35">
      <c r="A759" s="347" t="s">
        <v>2019</v>
      </c>
      <c r="B759" s="343">
        <v>29.815000000000001</v>
      </c>
      <c r="C759" s="343">
        <v>89</v>
      </c>
      <c r="D759" s="348" t="s">
        <v>1944</v>
      </c>
      <c r="E759" s="348" t="s">
        <v>176</v>
      </c>
      <c r="F759" s="348" t="s">
        <v>171</v>
      </c>
      <c r="G759" s="348">
        <v>25</v>
      </c>
      <c r="H759" s="349">
        <v>85400</v>
      </c>
      <c r="I759" s="349">
        <v>89900</v>
      </c>
      <c r="J759" s="349">
        <v>95200</v>
      </c>
      <c r="K759" s="349">
        <v>95100</v>
      </c>
      <c r="L759" s="349">
        <v>2864.3300352171723</v>
      </c>
      <c r="M759" s="349">
        <v>3015.2607747777961</v>
      </c>
      <c r="N759" s="349">
        <v>3193.0236458158643</v>
      </c>
      <c r="O759" s="349">
        <v>3189.6696293811838</v>
      </c>
      <c r="P759" s="348" t="s">
        <v>55</v>
      </c>
      <c r="Q759" s="350">
        <v>10</v>
      </c>
      <c r="R759" s="351" t="s">
        <v>203</v>
      </c>
      <c r="S759" s="353" t="s">
        <v>195</v>
      </c>
      <c r="T759" s="347" t="s">
        <v>686</v>
      </c>
      <c r="U759" s="347" t="s">
        <v>1487</v>
      </c>
      <c r="V759" s="347">
        <v>1.74</v>
      </c>
      <c r="W759" s="347">
        <v>1.03</v>
      </c>
      <c r="X759" s="347">
        <v>0.32</v>
      </c>
      <c r="Y759" s="347">
        <f t="shared" si="13"/>
        <v>1.7922</v>
      </c>
      <c r="Z759" s="347" t="s">
        <v>198</v>
      </c>
      <c r="AA759" s="347" t="s">
        <v>170</v>
      </c>
      <c r="AB759" s="347">
        <v>19.899999999999999</v>
      </c>
      <c r="AC759" s="347" t="s">
        <v>218</v>
      </c>
      <c r="AD759" s="346"/>
      <c r="AE759" s="346">
        <f>IFERROR(VLOOKUP(E759,ppoz!$A$2:$B$42,2,0),0)</f>
        <v>3500</v>
      </c>
      <c r="AJ759" s="72"/>
      <c r="AK759" s="72"/>
      <c r="AL759" s="72"/>
      <c r="AM759" s="72"/>
      <c r="AN759" s="72"/>
      <c r="AO759" s="72"/>
      <c r="AP759" s="73"/>
      <c r="AQ759" s="73"/>
      <c r="AR759" s="73"/>
      <c r="AS759" s="73"/>
      <c r="AT759" s="73"/>
      <c r="AU759" s="73"/>
      <c r="AV759" s="72"/>
      <c r="AW759" s="73"/>
      <c r="AX759" s="73"/>
      <c r="AY759" s="72"/>
      <c r="AZ759" s="72"/>
      <c r="BA759" s="72"/>
      <c r="BB759" s="74"/>
      <c r="BC759" s="74"/>
      <c r="BD759" s="74"/>
      <c r="BE759" s="74"/>
      <c r="BF759" s="74"/>
      <c r="BG759" s="74"/>
      <c r="BH759" s="74"/>
      <c r="BI759" s="74"/>
    </row>
    <row r="760" spans="1:61" x14ac:dyDescent="0.35">
      <c r="A760" s="347" t="s">
        <v>2020</v>
      </c>
      <c r="B760" s="343">
        <v>30.150000000000002</v>
      </c>
      <c r="C760" s="343">
        <v>90</v>
      </c>
      <c r="D760" s="348" t="s">
        <v>1944</v>
      </c>
      <c r="E760" s="348" t="s">
        <v>177</v>
      </c>
      <c r="F760" s="348" t="s">
        <v>171</v>
      </c>
      <c r="G760" s="348">
        <v>30</v>
      </c>
      <c r="H760" s="349">
        <v>86700</v>
      </c>
      <c r="I760" s="349">
        <v>91300</v>
      </c>
      <c r="J760" s="349">
        <v>96500</v>
      </c>
      <c r="K760" s="349">
        <v>96500</v>
      </c>
      <c r="L760" s="349">
        <v>2875.6218905472633</v>
      </c>
      <c r="M760" s="349">
        <v>3028.1923714759532</v>
      </c>
      <c r="N760" s="349">
        <v>3200.6633499170812</v>
      </c>
      <c r="O760" s="349">
        <v>3200.6633499170812</v>
      </c>
      <c r="P760" s="348" t="s">
        <v>55</v>
      </c>
      <c r="Q760" s="350">
        <v>10</v>
      </c>
      <c r="R760" s="351" t="s">
        <v>203</v>
      </c>
      <c r="S760" s="353" t="s">
        <v>195</v>
      </c>
      <c r="T760" s="347" t="s">
        <v>686</v>
      </c>
      <c r="U760" s="347" t="s">
        <v>1487</v>
      </c>
      <c r="V760" s="347">
        <v>1.74</v>
      </c>
      <c r="W760" s="347">
        <v>1.03</v>
      </c>
      <c r="X760" s="347">
        <v>0.32</v>
      </c>
      <c r="Y760" s="347">
        <f t="shared" si="13"/>
        <v>1.7922</v>
      </c>
      <c r="Z760" s="347" t="s">
        <v>198</v>
      </c>
      <c r="AA760" s="347" t="s">
        <v>170</v>
      </c>
      <c r="AB760" s="347">
        <v>19.899999999999999</v>
      </c>
      <c r="AC760" s="347" t="s">
        <v>218</v>
      </c>
      <c r="AD760" s="346"/>
      <c r="AE760" s="346">
        <f>IFERROR(VLOOKUP(E760,ppoz!$A$2:$B$42,2,0),0)</f>
        <v>3500</v>
      </c>
      <c r="AJ760" s="72"/>
      <c r="AK760" s="72"/>
      <c r="AL760" s="72"/>
      <c r="AM760" s="72"/>
      <c r="AN760" s="72"/>
      <c r="AO760" s="72"/>
      <c r="AP760" s="73"/>
      <c r="AQ760" s="73"/>
      <c r="AR760" s="73"/>
      <c r="AS760" s="73"/>
      <c r="AT760" s="73"/>
      <c r="AU760" s="73"/>
      <c r="AV760" s="72"/>
      <c r="AW760" s="73"/>
      <c r="AX760" s="73"/>
      <c r="AY760" s="72"/>
      <c r="AZ760" s="72"/>
      <c r="BA760" s="72"/>
      <c r="BB760" s="74"/>
      <c r="BC760" s="74"/>
      <c r="BD760" s="74"/>
      <c r="BE760" s="74"/>
      <c r="BF760" s="74"/>
      <c r="BG760" s="74"/>
      <c r="BH760" s="74"/>
      <c r="BI760" s="74"/>
    </row>
    <row r="761" spans="1:61" x14ac:dyDescent="0.35">
      <c r="A761" s="347" t="s">
        <v>2021</v>
      </c>
      <c r="B761" s="343">
        <v>30.485000000000003</v>
      </c>
      <c r="C761" s="343">
        <v>91</v>
      </c>
      <c r="D761" s="348" t="s">
        <v>1944</v>
      </c>
      <c r="E761" s="348" t="s">
        <v>177</v>
      </c>
      <c r="F761" s="348" t="s">
        <v>171</v>
      </c>
      <c r="G761" s="348">
        <v>30</v>
      </c>
      <c r="H761" s="349">
        <v>88900</v>
      </c>
      <c r="I761" s="349">
        <v>93800</v>
      </c>
      <c r="J761" s="349">
        <v>99800</v>
      </c>
      <c r="K761" s="349">
        <v>98900</v>
      </c>
      <c r="L761" s="349">
        <v>2916.1882893226175</v>
      </c>
      <c r="M761" s="349">
        <v>3076.9230769230767</v>
      </c>
      <c r="N761" s="349">
        <v>3273.7411841889452</v>
      </c>
      <c r="O761" s="349">
        <v>3244.2184680990649</v>
      </c>
      <c r="P761" s="348" t="s">
        <v>55</v>
      </c>
      <c r="Q761" s="350">
        <v>10</v>
      </c>
      <c r="R761" s="351" t="s">
        <v>203</v>
      </c>
      <c r="S761" s="353" t="s">
        <v>195</v>
      </c>
      <c r="T761" s="347" t="s">
        <v>686</v>
      </c>
      <c r="U761" s="347" t="s">
        <v>1487</v>
      </c>
      <c r="V761" s="347">
        <v>1.74</v>
      </c>
      <c r="W761" s="347">
        <v>1.03</v>
      </c>
      <c r="X761" s="347">
        <v>0.32</v>
      </c>
      <c r="Y761" s="347">
        <f t="shared" si="13"/>
        <v>1.7922</v>
      </c>
      <c r="Z761" s="347" t="s">
        <v>198</v>
      </c>
      <c r="AA761" s="347" t="s">
        <v>170</v>
      </c>
      <c r="AB761" s="347">
        <v>19.899999999999999</v>
      </c>
      <c r="AC761" s="347" t="s">
        <v>218</v>
      </c>
      <c r="AD761" s="346"/>
      <c r="AE761" s="346">
        <f>IFERROR(VLOOKUP(E761,ppoz!$A$2:$B$42,2,0),0)</f>
        <v>3500</v>
      </c>
      <c r="AJ761" s="72"/>
      <c r="AK761" s="72"/>
      <c r="AL761" s="72"/>
      <c r="AM761" s="72"/>
      <c r="AN761" s="72"/>
      <c r="AO761" s="72"/>
      <c r="AP761" s="73"/>
      <c r="AQ761" s="73"/>
      <c r="AR761" s="73"/>
      <c r="AS761" s="73"/>
      <c r="AT761" s="73"/>
      <c r="AU761" s="73"/>
      <c r="AV761" s="72"/>
      <c r="AW761" s="73"/>
      <c r="AX761" s="73"/>
      <c r="AY761" s="72"/>
      <c r="AZ761" s="72"/>
      <c r="BA761" s="72"/>
      <c r="BB761" s="74"/>
      <c r="BC761" s="74"/>
      <c r="BD761" s="74"/>
      <c r="BE761" s="74"/>
      <c r="BF761" s="74"/>
      <c r="BG761" s="74"/>
      <c r="BH761" s="74"/>
      <c r="BI761" s="74"/>
    </row>
    <row r="762" spans="1:61" x14ac:dyDescent="0.35">
      <c r="A762" s="347" t="s">
        <v>2022</v>
      </c>
      <c r="B762" s="343">
        <v>30.82</v>
      </c>
      <c r="C762" s="343">
        <v>92</v>
      </c>
      <c r="D762" s="348" t="s">
        <v>1944</v>
      </c>
      <c r="E762" s="348" t="s">
        <v>177</v>
      </c>
      <c r="F762" s="348" t="s">
        <v>171</v>
      </c>
      <c r="G762" s="348">
        <v>30</v>
      </c>
      <c r="H762" s="349">
        <v>90200</v>
      </c>
      <c r="I762" s="349">
        <v>94300</v>
      </c>
      <c r="J762" s="349">
        <v>100300</v>
      </c>
      <c r="K762" s="349">
        <v>99500</v>
      </c>
      <c r="L762" s="349">
        <v>2926.6709928617779</v>
      </c>
      <c r="M762" s="349">
        <v>3059.7014925373132</v>
      </c>
      <c r="N762" s="349">
        <v>3254.3802725502919</v>
      </c>
      <c r="O762" s="349">
        <v>3228.423101881895</v>
      </c>
      <c r="P762" s="348" t="s">
        <v>55</v>
      </c>
      <c r="Q762" s="350">
        <v>10</v>
      </c>
      <c r="R762" s="351" t="s">
        <v>203</v>
      </c>
      <c r="S762" s="353" t="s">
        <v>195</v>
      </c>
      <c r="T762" s="347" t="s">
        <v>686</v>
      </c>
      <c r="U762" s="347" t="s">
        <v>1487</v>
      </c>
      <c r="V762" s="347">
        <v>1.74</v>
      </c>
      <c r="W762" s="347">
        <v>1.03</v>
      </c>
      <c r="X762" s="347">
        <v>0.32</v>
      </c>
      <c r="Y762" s="347">
        <f t="shared" si="13"/>
        <v>1.7922</v>
      </c>
      <c r="Z762" s="347" t="s">
        <v>198</v>
      </c>
      <c r="AA762" s="347" t="s">
        <v>170</v>
      </c>
      <c r="AB762" s="347">
        <v>19.899999999999999</v>
      </c>
      <c r="AC762" s="347" t="s">
        <v>218</v>
      </c>
      <c r="AD762" s="346"/>
      <c r="AE762" s="346">
        <f>IFERROR(VLOOKUP(E762,ppoz!$A$2:$B$42,2,0),0)</f>
        <v>3500</v>
      </c>
      <c r="AJ762" s="72"/>
      <c r="AK762" s="72"/>
      <c r="AL762" s="72"/>
      <c r="AM762" s="72"/>
      <c r="AN762" s="72"/>
      <c r="AO762" s="72"/>
      <c r="AP762" s="73"/>
      <c r="AQ762" s="73"/>
      <c r="AR762" s="73"/>
      <c r="AS762" s="73"/>
      <c r="AT762" s="73"/>
      <c r="AU762" s="73"/>
      <c r="AV762" s="72"/>
      <c r="AW762" s="73"/>
      <c r="AX762" s="73"/>
      <c r="AY762" s="72"/>
      <c r="AZ762" s="72"/>
      <c r="BA762" s="72"/>
      <c r="BB762" s="74"/>
      <c r="BC762" s="74"/>
      <c r="BD762" s="74"/>
      <c r="BE762" s="74"/>
      <c r="BF762" s="74"/>
      <c r="BG762" s="74"/>
      <c r="BH762" s="74"/>
      <c r="BI762" s="74"/>
    </row>
    <row r="763" spans="1:61" x14ac:dyDescent="0.35">
      <c r="A763" s="347" t="s">
        <v>2023</v>
      </c>
      <c r="B763" s="343">
        <v>31.155000000000001</v>
      </c>
      <c r="C763" s="343">
        <v>93</v>
      </c>
      <c r="D763" s="348" t="s">
        <v>1944</v>
      </c>
      <c r="E763" s="348" t="s">
        <v>177</v>
      </c>
      <c r="F763" s="348" t="s">
        <v>171</v>
      </c>
      <c r="G763" s="348">
        <v>30</v>
      </c>
      <c r="H763" s="349">
        <v>91100</v>
      </c>
      <c r="I763" s="349">
        <v>95500</v>
      </c>
      <c r="J763" s="349">
        <v>101200</v>
      </c>
      <c r="K763" s="349">
        <v>100600</v>
      </c>
      <c r="L763" s="349">
        <v>2924.0892312630394</v>
      </c>
      <c r="M763" s="349">
        <v>3065.3185684480823</v>
      </c>
      <c r="N763" s="349">
        <v>3248.2747552559781</v>
      </c>
      <c r="O763" s="349">
        <v>3229.0162092761993</v>
      </c>
      <c r="P763" s="348" t="s">
        <v>55</v>
      </c>
      <c r="Q763" s="350">
        <v>10</v>
      </c>
      <c r="R763" s="351" t="s">
        <v>203</v>
      </c>
      <c r="S763" s="353" t="s">
        <v>195</v>
      </c>
      <c r="T763" s="347" t="s">
        <v>686</v>
      </c>
      <c r="U763" s="347" t="s">
        <v>1487</v>
      </c>
      <c r="V763" s="347">
        <v>1.74</v>
      </c>
      <c r="W763" s="347">
        <v>1.03</v>
      </c>
      <c r="X763" s="347">
        <v>0.32</v>
      </c>
      <c r="Y763" s="347">
        <f t="shared" si="13"/>
        <v>1.7922</v>
      </c>
      <c r="Z763" s="347" t="s">
        <v>198</v>
      </c>
      <c r="AA763" s="347" t="s">
        <v>170</v>
      </c>
      <c r="AB763" s="347">
        <v>19.899999999999999</v>
      </c>
      <c r="AC763" s="347" t="s">
        <v>218</v>
      </c>
      <c r="AD763" s="346"/>
      <c r="AE763" s="346">
        <f>IFERROR(VLOOKUP(E763,ppoz!$A$2:$B$42,2,0),0)</f>
        <v>3500</v>
      </c>
      <c r="AJ763" s="72"/>
      <c r="AK763" s="72"/>
      <c r="AL763" s="72"/>
      <c r="AM763" s="72"/>
      <c r="AN763" s="72"/>
      <c r="AO763" s="72"/>
      <c r="AP763" s="73"/>
      <c r="AQ763" s="73"/>
      <c r="AR763" s="73"/>
      <c r="AS763" s="73"/>
      <c r="AT763" s="73"/>
      <c r="AU763" s="73"/>
      <c r="AV763" s="72"/>
      <c r="AW763" s="73"/>
      <c r="AX763" s="73"/>
      <c r="AY763" s="72"/>
      <c r="AZ763" s="72"/>
      <c r="BA763" s="72"/>
      <c r="BB763" s="74"/>
      <c r="BC763" s="74"/>
      <c r="BD763" s="74"/>
      <c r="BE763" s="74"/>
      <c r="BF763" s="74"/>
      <c r="BG763" s="74"/>
      <c r="BH763" s="74"/>
      <c r="BI763" s="74"/>
    </row>
    <row r="764" spans="1:61" x14ac:dyDescent="0.35">
      <c r="A764" s="347" t="s">
        <v>2024</v>
      </c>
      <c r="B764" s="343">
        <v>31.490000000000002</v>
      </c>
      <c r="C764" s="343">
        <v>94</v>
      </c>
      <c r="D764" s="348" t="s">
        <v>1944</v>
      </c>
      <c r="E764" s="348" t="s">
        <v>177</v>
      </c>
      <c r="F764" s="348" t="s">
        <v>171</v>
      </c>
      <c r="G764" s="348">
        <v>30</v>
      </c>
      <c r="H764" s="349">
        <v>91600</v>
      </c>
      <c r="I764" s="349">
        <v>96300</v>
      </c>
      <c r="J764" s="349">
        <v>101700</v>
      </c>
      <c r="K764" s="349">
        <v>101400</v>
      </c>
      <c r="L764" s="349">
        <v>2908.8599555414416</v>
      </c>
      <c r="M764" s="349">
        <v>3058.1136868847252</v>
      </c>
      <c r="N764" s="349">
        <v>3229.5966973642426</v>
      </c>
      <c r="O764" s="349">
        <v>3220.0698634487135</v>
      </c>
      <c r="P764" s="348" t="s">
        <v>55</v>
      </c>
      <c r="Q764" s="350">
        <v>10</v>
      </c>
      <c r="R764" s="351" t="s">
        <v>203</v>
      </c>
      <c r="S764" s="353" t="s">
        <v>195</v>
      </c>
      <c r="T764" s="347" t="s">
        <v>686</v>
      </c>
      <c r="U764" s="347" t="s">
        <v>1487</v>
      </c>
      <c r="V764" s="347">
        <v>1.74</v>
      </c>
      <c r="W764" s="347">
        <v>1.03</v>
      </c>
      <c r="X764" s="347">
        <v>0.32</v>
      </c>
      <c r="Y764" s="347">
        <f t="shared" si="13"/>
        <v>1.7922</v>
      </c>
      <c r="Z764" s="347" t="s">
        <v>198</v>
      </c>
      <c r="AA764" s="347" t="s">
        <v>170</v>
      </c>
      <c r="AB764" s="347">
        <v>19.899999999999999</v>
      </c>
      <c r="AC764" s="347" t="s">
        <v>218</v>
      </c>
      <c r="AD764" s="346"/>
      <c r="AE764" s="346">
        <f>IFERROR(VLOOKUP(E764,ppoz!$A$2:$B$42,2,0),0)</f>
        <v>3500</v>
      </c>
      <c r="AJ764" s="72"/>
      <c r="AK764" s="72"/>
      <c r="AL764" s="72"/>
      <c r="AM764" s="72"/>
      <c r="AN764" s="72"/>
      <c r="AO764" s="72"/>
      <c r="AP764" s="73"/>
      <c r="AQ764" s="73"/>
      <c r="AR764" s="73"/>
      <c r="AS764" s="73"/>
      <c r="AT764" s="73"/>
      <c r="AU764" s="73"/>
      <c r="AV764" s="72"/>
      <c r="AW764" s="73"/>
      <c r="AX764" s="73"/>
      <c r="AY764" s="72"/>
      <c r="AZ764" s="72"/>
      <c r="BA764" s="72"/>
      <c r="BB764" s="74"/>
      <c r="BC764" s="74"/>
      <c r="BD764" s="74"/>
      <c r="BE764" s="74"/>
      <c r="BF764" s="74"/>
      <c r="BG764" s="74"/>
      <c r="BH764" s="74"/>
      <c r="BI764" s="74"/>
    </row>
    <row r="765" spans="1:61" x14ac:dyDescent="0.35">
      <c r="A765" s="347" t="s">
        <v>2025</v>
      </c>
      <c r="B765" s="343">
        <v>31.825000000000003</v>
      </c>
      <c r="C765" s="343">
        <v>95</v>
      </c>
      <c r="D765" s="348" t="s">
        <v>1944</v>
      </c>
      <c r="E765" s="348" t="s">
        <v>177</v>
      </c>
      <c r="F765" s="348" t="s">
        <v>171</v>
      </c>
      <c r="G765" s="348">
        <v>30</v>
      </c>
      <c r="H765" s="349">
        <v>92100</v>
      </c>
      <c r="I765" s="349">
        <v>96800</v>
      </c>
      <c r="J765" s="349">
        <v>102200</v>
      </c>
      <c r="K765" s="349">
        <v>102500</v>
      </c>
      <c r="L765" s="349">
        <v>2893.9512961508244</v>
      </c>
      <c r="M765" s="349">
        <v>3041.6339355852315</v>
      </c>
      <c r="N765" s="349">
        <v>3211.3118617439118</v>
      </c>
      <c r="O765" s="349">
        <v>3220.7384131971717</v>
      </c>
      <c r="P765" s="348" t="s">
        <v>55</v>
      </c>
      <c r="Q765" s="350">
        <v>10</v>
      </c>
      <c r="R765" s="351" t="s">
        <v>203</v>
      </c>
      <c r="S765" s="353" t="s">
        <v>195</v>
      </c>
      <c r="T765" s="347" t="s">
        <v>686</v>
      </c>
      <c r="U765" s="347" t="s">
        <v>1487</v>
      </c>
      <c r="V765" s="347">
        <v>1.74</v>
      </c>
      <c r="W765" s="347">
        <v>1.03</v>
      </c>
      <c r="X765" s="347">
        <v>0.32</v>
      </c>
      <c r="Y765" s="347">
        <f t="shared" si="13"/>
        <v>1.7922</v>
      </c>
      <c r="Z765" s="347" t="s">
        <v>198</v>
      </c>
      <c r="AA765" s="347" t="s">
        <v>170</v>
      </c>
      <c r="AB765" s="347">
        <v>19.899999999999999</v>
      </c>
      <c r="AC765" s="347" t="s">
        <v>218</v>
      </c>
      <c r="AD765" s="346"/>
      <c r="AE765" s="346">
        <f>IFERROR(VLOOKUP(E765,ppoz!$A$2:$B$42,2,0),0)</f>
        <v>3500</v>
      </c>
      <c r="AJ765" s="72"/>
      <c r="AK765" s="72"/>
      <c r="AL765" s="72"/>
      <c r="AM765" s="72"/>
      <c r="AN765" s="72"/>
      <c r="AO765" s="72"/>
      <c r="AP765" s="73"/>
      <c r="AQ765" s="73"/>
      <c r="AR765" s="73"/>
      <c r="AS765" s="73"/>
      <c r="AT765" s="73"/>
      <c r="AU765" s="73"/>
      <c r="AV765" s="72"/>
      <c r="AW765" s="73"/>
      <c r="AX765" s="73"/>
      <c r="AY765" s="72"/>
      <c r="AZ765" s="72"/>
      <c r="BA765" s="72"/>
      <c r="BB765" s="74"/>
      <c r="BC765" s="74"/>
      <c r="BD765" s="74"/>
      <c r="BE765" s="74"/>
      <c r="BF765" s="74"/>
      <c r="BG765" s="74"/>
      <c r="BH765" s="74"/>
      <c r="BI765" s="74"/>
    </row>
    <row r="766" spans="1:61" x14ac:dyDescent="0.35">
      <c r="A766" s="347" t="s">
        <v>2026</v>
      </c>
      <c r="B766" s="343">
        <v>32.160000000000004</v>
      </c>
      <c r="C766" s="343">
        <v>96</v>
      </c>
      <c r="D766" s="348" t="s">
        <v>1944</v>
      </c>
      <c r="E766" s="348" t="s">
        <v>177</v>
      </c>
      <c r="F766" s="348" t="s">
        <v>171</v>
      </c>
      <c r="G766" s="348">
        <v>30</v>
      </c>
      <c r="H766" s="349">
        <v>93000</v>
      </c>
      <c r="I766" s="349">
        <v>97800</v>
      </c>
      <c r="J766" s="349">
        <v>103100</v>
      </c>
      <c r="K766" s="349">
        <v>103500</v>
      </c>
      <c r="L766" s="349">
        <v>2891.7910447761192</v>
      </c>
      <c r="M766" s="349">
        <v>3041.0447761194027</v>
      </c>
      <c r="N766" s="349">
        <v>3205.8457711442784</v>
      </c>
      <c r="O766" s="349">
        <v>3218.2835820895521</v>
      </c>
      <c r="P766" s="348" t="s">
        <v>55</v>
      </c>
      <c r="Q766" s="350">
        <v>10</v>
      </c>
      <c r="R766" s="351" t="s">
        <v>203</v>
      </c>
      <c r="S766" s="353" t="s">
        <v>195</v>
      </c>
      <c r="T766" s="347" t="s">
        <v>686</v>
      </c>
      <c r="U766" s="347" t="s">
        <v>1487</v>
      </c>
      <c r="V766" s="347">
        <v>1.74</v>
      </c>
      <c r="W766" s="347">
        <v>1.03</v>
      </c>
      <c r="X766" s="347">
        <v>0.32</v>
      </c>
      <c r="Y766" s="347">
        <f t="shared" si="13"/>
        <v>1.7922</v>
      </c>
      <c r="Z766" s="347" t="s">
        <v>198</v>
      </c>
      <c r="AA766" s="347" t="s">
        <v>170</v>
      </c>
      <c r="AB766" s="347">
        <v>19.899999999999999</v>
      </c>
      <c r="AC766" s="347" t="s">
        <v>218</v>
      </c>
      <c r="AD766" s="346"/>
      <c r="AE766" s="346">
        <f>IFERROR(VLOOKUP(E766,ppoz!$A$2:$B$42,2,0),0)</f>
        <v>3500</v>
      </c>
      <c r="AJ766" s="72"/>
      <c r="AK766" s="72"/>
      <c r="AL766" s="72"/>
      <c r="AM766" s="72"/>
      <c r="AN766" s="72"/>
      <c r="AO766" s="72"/>
      <c r="AP766" s="73"/>
      <c r="AQ766" s="73"/>
      <c r="AR766" s="73"/>
      <c r="AS766" s="73"/>
      <c r="AT766" s="73"/>
      <c r="AU766" s="73"/>
      <c r="AV766" s="72"/>
      <c r="AW766" s="73"/>
      <c r="AX766" s="73"/>
      <c r="AY766" s="72"/>
      <c r="AZ766" s="72"/>
      <c r="BA766" s="72"/>
      <c r="BB766" s="74"/>
      <c r="BC766" s="74"/>
      <c r="BD766" s="74"/>
      <c r="BE766" s="74"/>
      <c r="BF766" s="74"/>
      <c r="BG766" s="74"/>
      <c r="BH766" s="74"/>
      <c r="BI766" s="74"/>
    </row>
    <row r="767" spans="1:61" x14ac:dyDescent="0.35">
      <c r="A767" s="347" t="s">
        <v>2027</v>
      </c>
      <c r="B767" s="343">
        <v>32.495000000000005</v>
      </c>
      <c r="C767" s="343">
        <v>97</v>
      </c>
      <c r="D767" s="348" t="s">
        <v>1944</v>
      </c>
      <c r="E767" s="348" t="s">
        <v>177</v>
      </c>
      <c r="F767" s="348" t="s">
        <v>171</v>
      </c>
      <c r="G767" s="348">
        <v>30</v>
      </c>
      <c r="H767" s="349">
        <v>93600</v>
      </c>
      <c r="I767" s="349">
        <v>98600</v>
      </c>
      <c r="J767" s="349">
        <v>103600</v>
      </c>
      <c r="K767" s="349">
        <v>104400</v>
      </c>
      <c r="L767" s="349">
        <v>2880.4431450992456</v>
      </c>
      <c r="M767" s="349">
        <v>3034.3129712263421</v>
      </c>
      <c r="N767" s="349">
        <v>3188.1827973534387</v>
      </c>
      <c r="O767" s="349">
        <v>3212.8019695337739</v>
      </c>
      <c r="P767" s="348" t="s">
        <v>55</v>
      </c>
      <c r="Q767" s="350">
        <v>10</v>
      </c>
      <c r="R767" s="351" t="s">
        <v>203</v>
      </c>
      <c r="S767" s="353" t="s">
        <v>195</v>
      </c>
      <c r="T767" s="347" t="s">
        <v>686</v>
      </c>
      <c r="U767" s="347" t="s">
        <v>1487</v>
      </c>
      <c r="V767" s="347">
        <v>1.74</v>
      </c>
      <c r="W767" s="347">
        <v>1.03</v>
      </c>
      <c r="X767" s="347">
        <v>0.32</v>
      </c>
      <c r="Y767" s="347">
        <f t="shared" si="13"/>
        <v>1.7922</v>
      </c>
      <c r="Z767" s="347" t="s">
        <v>198</v>
      </c>
      <c r="AA767" s="347" t="s">
        <v>170</v>
      </c>
      <c r="AB767" s="347">
        <v>19.899999999999999</v>
      </c>
      <c r="AC767" s="347" t="s">
        <v>218</v>
      </c>
      <c r="AD767" s="346"/>
      <c r="AE767" s="346">
        <f>IFERROR(VLOOKUP(E767,ppoz!$A$2:$B$42,2,0),0)</f>
        <v>3500</v>
      </c>
      <c r="AJ767" s="72"/>
      <c r="AK767" s="72"/>
      <c r="AL767" s="72"/>
      <c r="AM767" s="72"/>
      <c r="AN767" s="72"/>
      <c r="AO767" s="72"/>
      <c r="AP767" s="73"/>
      <c r="AQ767" s="73"/>
      <c r="AR767" s="73"/>
      <c r="AS767" s="73"/>
      <c r="AT767" s="73"/>
      <c r="AU767" s="73"/>
      <c r="AV767" s="72"/>
      <c r="AW767" s="73"/>
      <c r="AX767" s="73"/>
      <c r="AY767" s="72"/>
      <c r="AZ767" s="72"/>
      <c r="BA767" s="72"/>
      <c r="BB767" s="74"/>
      <c r="BC767" s="74"/>
      <c r="BD767" s="74"/>
      <c r="BE767" s="74"/>
      <c r="BF767" s="74"/>
      <c r="BG767" s="74"/>
      <c r="BH767" s="74"/>
      <c r="BI767" s="74"/>
    </row>
    <row r="768" spans="1:61" x14ac:dyDescent="0.35">
      <c r="A768" s="347" t="s">
        <v>2028</v>
      </c>
      <c r="B768" s="343">
        <v>32.830000000000005</v>
      </c>
      <c r="C768" s="343">
        <v>98</v>
      </c>
      <c r="D768" s="348" t="s">
        <v>1944</v>
      </c>
      <c r="E768" s="348" t="s">
        <v>177</v>
      </c>
      <c r="F768" s="348" t="s">
        <v>171</v>
      </c>
      <c r="G768" s="348">
        <v>30</v>
      </c>
      <c r="H768" s="349">
        <v>94300</v>
      </c>
      <c r="I768" s="349">
        <v>99600</v>
      </c>
      <c r="J768" s="349">
        <v>104400</v>
      </c>
      <c r="K768" s="349">
        <v>105400</v>
      </c>
      <c r="L768" s="349">
        <v>2872.3728297289058</v>
      </c>
      <c r="M768" s="349">
        <v>3033.810539141029</v>
      </c>
      <c r="N768" s="349">
        <v>3180.0182759671029</v>
      </c>
      <c r="O768" s="349">
        <v>3210.4782211392012</v>
      </c>
      <c r="P768" s="348" t="s">
        <v>55</v>
      </c>
      <c r="Q768" s="350">
        <v>10</v>
      </c>
      <c r="R768" s="351" t="s">
        <v>203</v>
      </c>
      <c r="S768" s="353" t="s">
        <v>195</v>
      </c>
      <c r="T768" s="347" t="s">
        <v>686</v>
      </c>
      <c r="U768" s="347" t="s">
        <v>1487</v>
      </c>
      <c r="V768" s="347">
        <v>1.74</v>
      </c>
      <c r="W768" s="347">
        <v>1.03</v>
      </c>
      <c r="X768" s="347">
        <v>0.32</v>
      </c>
      <c r="Y768" s="347">
        <f t="shared" si="13"/>
        <v>1.7922</v>
      </c>
      <c r="Z768" s="347" t="s">
        <v>198</v>
      </c>
      <c r="AA768" s="347" t="s">
        <v>170</v>
      </c>
      <c r="AB768" s="347">
        <v>19.899999999999999</v>
      </c>
      <c r="AC768" s="347" t="s">
        <v>218</v>
      </c>
      <c r="AD768" s="346"/>
      <c r="AE768" s="346">
        <f>IFERROR(VLOOKUP(E768,ppoz!$A$2:$B$42,2,0),0)</f>
        <v>3500</v>
      </c>
      <c r="AJ768" s="72"/>
      <c r="AK768" s="72"/>
      <c r="AL768" s="72"/>
      <c r="AM768" s="72"/>
      <c r="AN768" s="72"/>
      <c r="AO768" s="72"/>
      <c r="AP768" s="73"/>
      <c r="AQ768" s="73"/>
      <c r="AR768" s="73"/>
      <c r="AS768" s="73"/>
      <c r="AT768" s="73"/>
      <c r="AU768" s="73"/>
      <c r="AV768" s="72"/>
      <c r="AW768" s="73"/>
      <c r="AX768" s="73"/>
      <c r="AY768" s="72"/>
      <c r="AZ768" s="72"/>
      <c r="BA768" s="72"/>
      <c r="BB768" s="74"/>
      <c r="BC768" s="74"/>
      <c r="BD768" s="74"/>
      <c r="BE768" s="74"/>
      <c r="BF768" s="74"/>
      <c r="BG768" s="74"/>
      <c r="BH768" s="74"/>
      <c r="BI768" s="74"/>
    </row>
    <row r="769" spans="1:61" x14ac:dyDescent="0.35">
      <c r="A769" s="347" t="s">
        <v>2029</v>
      </c>
      <c r="B769" s="343">
        <v>33.164999999999999</v>
      </c>
      <c r="C769" s="343">
        <v>99</v>
      </c>
      <c r="D769" s="348" t="s">
        <v>1944</v>
      </c>
      <c r="E769" s="348" t="s">
        <v>178</v>
      </c>
      <c r="F769" s="348" t="s">
        <v>171</v>
      </c>
      <c r="G769" s="348">
        <v>33</v>
      </c>
      <c r="H769" s="349">
        <v>95500</v>
      </c>
      <c r="I769" s="349">
        <v>100700</v>
      </c>
      <c r="J769" s="349">
        <v>105600</v>
      </c>
      <c r="K769" s="349">
        <v>106500</v>
      </c>
      <c r="L769" s="349">
        <v>2879.5416855118347</v>
      </c>
      <c r="M769" s="349">
        <v>3036.3334840946782</v>
      </c>
      <c r="N769" s="349">
        <v>3184.0796019900499</v>
      </c>
      <c r="O769" s="349">
        <v>3211.2166440524652</v>
      </c>
      <c r="P769" s="348" t="s">
        <v>55</v>
      </c>
      <c r="Q769" s="350">
        <v>10</v>
      </c>
      <c r="R769" s="351" t="s">
        <v>203</v>
      </c>
      <c r="S769" s="353" t="s">
        <v>195</v>
      </c>
      <c r="T769" s="347" t="s">
        <v>686</v>
      </c>
      <c r="U769" s="347" t="s">
        <v>1487</v>
      </c>
      <c r="V769" s="347">
        <v>1.74</v>
      </c>
      <c r="W769" s="347">
        <v>1.03</v>
      </c>
      <c r="X769" s="347">
        <v>0.32</v>
      </c>
      <c r="Y769" s="347">
        <f t="shared" si="13"/>
        <v>1.7922</v>
      </c>
      <c r="Z769" s="347" t="s">
        <v>198</v>
      </c>
      <c r="AA769" s="347" t="s">
        <v>170</v>
      </c>
      <c r="AB769" s="347">
        <v>19.899999999999999</v>
      </c>
      <c r="AC769" s="347" t="s">
        <v>218</v>
      </c>
      <c r="AD769" s="346"/>
      <c r="AE769" s="346">
        <f>IFERROR(VLOOKUP(E769,ppoz!$A$2:$B$42,2,0),0)</f>
        <v>3500</v>
      </c>
      <c r="AJ769" s="72"/>
      <c r="AK769" s="72"/>
      <c r="AL769" s="72"/>
      <c r="AM769" s="72"/>
      <c r="AN769" s="72"/>
      <c r="AO769" s="72"/>
      <c r="AP769" s="73"/>
      <c r="AQ769" s="73"/>
      <c r="AR769" s="73"/>
      <c r="AS769" s="73"/>
      <c r="AT769" s="73"/>
      <c r="AU769" s="73"/>
      <c r="AV769" s="72"/>
      <c r="AW769" s="73"/>
      <c r="AX769" s="73"/>
      <c r="AY769" s="72"/>
      <c r="AZ769" s="72"/>
      <c r="BA769" s="72"/>
      <c r="BB769" s="74"/>
      <c r="BC769" s="74"/>
      <c r="BD769" s="74"/>
      <c r="BE769" s="74"/>
      <c r="BF769" s="74"/>
      <c r="BG769" s="74"/>
      <c r="BH769" s="74"/>
      <c r="BI769" s="74"/>
    </row>
    <row r="770" spans="1:61" x14ac:dyDescent="0.35">
      <c r="A770" s="347" t="s">
        <v>2030</v>
      </c>
      <c r="B770" s="343">
        <v>33.5</v>
      </c>
      <c r="C770" s="343">
        <v>100</v>
      </c>
      <c r="D770" s="348" t="s">
        <v>1944</v>
      </c>
      <c r="E770" s="348" t="s">
        <v>178</v>
      </c>
      <c r="F770" s="348" t="s">
        <v>171</v>
      </c>
      <c r="G770" s="348">
        <v>33</v>
      </c>
      <c r="H770" s="349">
        <v>96000</v>
      </c>
      <c r="I770" s="349">
        <v>101200</v>
      </c>
      <c r="J770" s="349">
        <v>106100</v>
      </c>
      <c r="K770" s="349">
        <v>107000</v>
      </c>
      <c r="L770" s="349">
        <v>2865.6716417910447</v>
      </c>
      <c r="M770" s="349">
        <v>3020.8955223880598</v>
      </c>
      <c r="N770" s="349">
        <v>3167.1641791044776</v>
      </c>
      <c r="O770" s="349">
        <v>3194.0298507462685</v>
      </c>
      <c r="P770" s="348" t="s">
        <v>55</v>
      </c>
      <c r="Q770" s="350">
        <v>10</v>
      </c>
      <c r="R770" s="351" t="s">
        <v>203</v>
      </c>
      <c r="S770" s="353" t="s">
        <v>195</v>
      </c>
      <c r="T770" s="347" t="s">
        <v>686</v>
      </c>
      <c r="U770" s="347" t="s">
        <v>1487</v>
      </c>
      <c r="V770" s="347">
        <v>1.74</v>
      </c>
      <c r="W770" s="347">
        <v>1.03</v>
      </c>
      <c r="X770" s="347">
        <v>0.32</v>
      </c>
      <c r="Y770" s="347">
        <f t="shared" si="13"/>
        <v>1.7922</v>
      </c>
      <c r="Z770" s="347" t="s">
        <v>198</v>
      </c>
      <c r="AA770" s="347" t="s">
        <v>170</v>
      </c>
      <c r="AB770" s="347">
        <v>19.899999999999999</v>
      </c>
      <c r="AC770" s="347" t="s">
        <v>218</v>
      </c>
      <c r="AD770" s="346"/>
      <c r="AE770" s="346">
        <f>IFERROR(VLOOKUP(E770,ppoz!$A$2:$B$42,2,0),0)</f>
        <v>3500</v>
      </c>
      <c r="AJ770" s="72"/>
      <c r="AK770" s="72"/>
      <c r="AL770" s="72"/>
      <c r="AM770" s="72"/>
      <c r="AN770" s="72"/>
      <c r="AO770" s="72"/>
      <c r="AP770" s="73"/>
      <c r="AQ770" s="73"/>
      <c r="AR770" s="73"/>
      <c r="AS770" s="73"/>
      <c r="AT770" s="73"/>
      <c r="AU770" s="73"/>
      <c r="AV770" s="72"/>
      <c r="AW770" s="73"/>
      <c r="AX770" s="73"/>
      <c r="AY770" s="72"/>
      <c r="AZ770" s="72"/>
      <c r="BA770" s="72"/>
      <c r="BB770" s="74"/>
      <c r="BC770" s="74"/>
      <c r="BD770" s="74"/>
      <c r="BE770" s="74"/>
      <c r="BF770" s="74"/>
      <c r="BG770" s="74"/>
      <c r="BH770" s="74"/>
      <c r="BI770" s="74"/>
    </row>
    <row r="771" spans="1:61" x14ac:dyDescent="0.35">
      <c r="A771" s="347" t="s">
        <v>2031</v>
      </c>
      <c r="B771" s="343">
        <v>33.835000000000001</v>
      </c>
      <c r="C771" s="343">
        <v>101</v>
      </c>
      <c r="D771" s="348" t="s">
        <v>1944</v>
      </c>
      <c r="E771" s="348" t="s">
        <v>178</v>
      </c>
      <c r="F771" s="348" t="s">
        <v>171</v>
      </c>
      <c r="G771" s="348">
        <v>33</v>
      </c>
      <c r="H771" s="349">
        <v>96500</v>
      </c>
      <c r="I771" s="349">
        <v>101800</v>
      </c>
      <c r="J771" s="349">
        <v>106800</v>
      </c>
      <c r="K771" s="349">
        <v>107600</v>
      </c>
      <c r="L771" s="349">
        <v>2852.0762524013594</v>
      </c>
      <c r="M771" s="349">
        <v>3008.7187823259937</v>
      </c>
      <c r="N771" s="349">
        <v>3156.4947539530071</v>
      </c>
      <c r="O771" s="349">
        <v>3180.1389094133292</v>
      </c>
      <c r="P771" s="348" t="s">
        <v>55</v>
      </c>
      <c r="Q771" s="350">
        <v>10</v>
      </c>
      <c r="R771" s="351" t="s">
        <v>203</v>
      </c>
      <c r="S771" s="353" t="s">
        <v>195</v>
      </c>
      <c r="T771" s="347" t="s">
        <v>686</v>
      </c>
      <c r="U771" s="347" t="s">
        <v>1487</v>
      </c>
      <c r="V771" s="347">
        <v>1.74</v>
      </c>
      <c r="W771" s="347">
        <v>1.03</v>
      </c>
      <c r="X771" s="347">
        <v>0.32</v>
      </c>
      <c r="Y771" s="347">
        <f t="shared" si="13"/>
        <v>1.7922</v>
      </c>
      <c r="Z771" s="347" t="s">
        <v>198</v>
      </c>
      <c r="AA771" s="347" t="s">
        <v>170</v>
      </c>
      <c r="AB771" s="347">
        <v>19.899999999999999</v>
      </c>
      <c r="AC771" s="347" t="s">
        <v>218</v>
      </c>
      <c r="AD771" s="346"/>
      <c r="AE771" s="346">
        <f>IFERROR(VLOOKUP(E771,ppoz!$A$2:$B$42,2,0),0)</f>
        <v>3500</v>
      </c>
      <c r="AJ771" s="72"/>
      <c r="AK771" s="72"/>
      <c r="AL771" s="72"/>
      <c r="AM771" s="72"/>
      <c r="AN771" s="72"/>
      <c r="AO771" s="72"/>
      <c r="AP771" s="73"/>
      <c r="AQ771" s="73"/>
      <c r="AR771" s="73"/>
      <c r="AS771" s="73"/>
      <c r="AT771" s="73"/>
      <c r="AU771" s="73"/>
      <c r="AV771" s="72"/>
      <c r="AW771" s="73"/>
      <c r="AX771" s="73"/>
      <c r="AY771" s="72"/>
      <c r="AZ771" s="72"/>
      <c r="BA771" s="72"/>
      <c r="BB771" s="74"/>
      <c r="BC771" s="74"/>
      <c r="BD771" s="74"/>
      <c r="BE771" s="74"/>
      <c r="BF771" s="74"/>
      <c r="BG771" s="74"/>
      <c r="BH771" s="74"/>
      <c r="BI771" s="74"/>
    </row>
    <row r="772" spans="1:61" x14ac:dyDescent="0.35">
      <c r="A772" s="347" t="s">
        <v>2032</v>
      </c>
      <c r="B772" s="343">
        <v>34.17</v>
      </c>
      <c r="C772" s="343">
        <v>102</v>
      </c>
      <c r="D772" s="348" t="s">
        <v>1944</v>
      </c>
      <c r="E772" s="348" t="s">
        <v>178</v>
      </c>
      <c r="F772" s="348" t="s">
        <v>171</v>
      </c>
      <c r="G772" s="348">
        <v>33</v>
      </c>
      <c r="H772" s="349">
        <v>97400</v>
      </c>
      <c r="I772" s="349">
        <v>103200</v>
      </c>
      <c r="J772" s="349">
        <v>107700</v>
      </c>
      <c r="K772" s="349">
        <v>109000</v>
      </c>
      <c r="L772" s="349">
        <v>2850.4536142815332</v>
      </c>
      <c r="M772" s="349">
        <v>3020.1931518876204</v>
      </c>
      <c r="N772" s="349">
        <v>3151.8876207199296</v>
      </c>
      <c r="O772" s="349">
        <v>3189.9326894937076</v>
      </c>
      <c r="P772" s="348" t="s">
        <v>55</v>
      </c>
      <c r="Q772" s="350">
        <v>10</v>
      </c>
      <c r="R772" s="351" t="s">
        <v>203</v>
      </c>
      <c r="S772" s="353" t="s">
        <v>195</v>
      </c>
      <c r="T772" s="347" t="s">
        <v>686</v>
      </c>
      <c r="U772" s="347" t="s">
        <v>1487</v>
      </c>
      <c r="V772" s="347">
        <v>1.74</v>
      </c>
      <c r="W772" s="347">
        <v>1.03</v>
      </c>
      <c r="X772" s="347">
        <v>0.32</v>
      </c>
      <c r="Y772" s="347">
        <f t="shared" si="13"/>
        <v>1.7922</v>
      </c>
      <c r="Z772" s="347" t="s">
        <v>198</v>
      </c>
      <c r="AA772" s="347" t="s">
        <v>170</v>
      </c>
      <c r="AB772" s="347">
        <v>19.899999999999999</v>
      </c>
      <c r="AC772" s="347" t="s">
        <v>218</v>
      </c>
      <c r="AD772" s="346"/>
      <c r="AE772" s="346">
        <f>IFERROR(VLOOKUP(E772,ppoz!$A$2:$B$42,2,0),0)</f>
        <v>3500</v>
      </c>
      <c r="AJ772" s="72"/>
      <c r="AK772" s="72"/>
      <c r="AL772" s="72"/>
      <c r="AM772" s="72"/>
      <c r="AN772" s="72"/>
      <c r="AO772" s="72"/>
      <c r="AP772" s="73"/>
      <c r="AQ772" s="73"/>
      <c r="AR772" s="73"/>
      <c r="AS772" s="73"/>
      <c r="AT772" s="73"/>
      <c r="AU772" s="73"/>
      <c r="AV772" s="72"/>
      <c r="AW772" s="73"/>
      <c r="AX772" s="73"/>
      <c r="AY772" s="72"/>
      <c r="AZ772" s="72"/>
      <c r="BA772" s="72"/>
      <c r="BB772" s="74"/>
      <c r="BC772" s="74"/>
      <c r="BD772" s="74"/>
      <c r="BE772" s="74"/>
      <c r="BF772" s="74"/>
      <c r="BG772" s="74"/>
      <c r="BH772" s="74"/>
      <c r="BI772" s="74"/>
    </row>
    <row r="773" spans="1:61" x14ac:dyDescent="0.35">
      <c r="A773" s="347" t="s">
        <v>2033</v>
      </c>
      <c r="B773" s="343">
        <v>34.505000000000003</v>
      </c>
      <c r="C773" s="343">
        <v>103</v>
      </c>
      <c r="D773" s="348" t="s">
        <v>1944</v>
      </c>
      <c r="E773" s="348" t="s">
        <v>178</v>
      </c>
      <c r="F773" s="348" t="s">
        <v>171</v>
      </c>
      <c r="G773" s="348">
        <v>33</v>
      </c>
      <c r="H773" s="349">
        <v>98100</v>
      </c>
      <c r="I773" s="349">
        <v>103600</v>
      </c>
      <c r="J773" s="349">
        <v>108200</v>
      </c>
      <c r="K773" s="349">
        <v>109300</v>
      </c>
      <c r="L773" s="349">
        <v>2843.0662222866249</v>
      </c>
      <c r="M773" s="349">
        <v>3002.4634110998404</v>
      </c>
      <c r="N773" s="349">
        <v>3135.7774235618026</v>
      </c>
      <c r="O773" s="349">
        <v>3167.6568613244453</v>
      </c>
      <c r="P773" s="348" t="s">
        <v>55</v>
      </c>
      <c r="Q773" s="350">
        <v>10</v>
      </c>
      <c r="R773" s="351" t="s">
        <v>203</v>
      </c>
      <c r="S773" s="353" t="s">
        <v>195</v>
      </c>
      <c r="T773" s="347" t="s">
        <v>686</v>
      </c>
      <c r="U773" s="347" t="s">
        <v>1487</v>
      </c>
      <c r="V773" s="347">
        <v>1.74</v>
      </c>
      <c r="W773" s="347">
        <v>1.03</v>
      </c>
      <c r="X773" s="347">
        <v>0.32</v>
      </c>
      <c r="Y773" s="347">
        <f t="shared" si="13"/>
        <v>1.7922</v>
      </c>
      <c r="Z773" s="347" t="s">
        <v>198</v>
      </c>
      <c r="AA773" s="347" t="s">
        <v>170</v>
      </c>
      <c r="AB773" s="347">
        <v>19.899999999999999</v>
      </c>
      <c r="AC773" s="347" t="s">
        <v>218</v>
      </c>
      <c r="AD773" s="346"/>
      <c r="AE773" s="346">
        <f>IFERROR(VLOOKUP(E773,ppoz!$A$2:$B$42,2,0),0)</f>
        <v>3500</v>
      </c>
      <c r="AJ773" s="72"/>
      <c r="AK773" s="72"/>
      <c r="AL773" s="72"/>
      <c r="AM773" s="72"/>
      <c r="AN773" s="72"/>
      <c r="AO773" s="72"/>
      <c r="AP773" s="73"/>
      <c r="AQ773" s="73"/>
      <c r="AR773" s="73"/>
      <c r="AS773" s="73"/>
      <c r="AT773" s="73"/>
      <c r="AU773" s="73"/>
      <c r="AV773" s="72"/>
      <c r="AW773" s="73"/>
      <c r="AX773" s="73"/>
      <c r="AY773" s="72"/>
      <c r="AZ773" s="72"/>
      <c r="BA773" s="72"/>
      <c r="BB773" s="74"/>
      <c r="BC773" s="74"/>
      <c r="BD773" s="74"/>
      <c r="BE773" s="74"/>
      <c r="BF773" s="74"/>
      <c r="BG773" s="74"/>
      <c r="BH773" s="74"/>
      <c r="BI773" s="74"/>
    </row>
    <row r="774" spans="1:61" x14ac:dyDescent="0.35">
      <c r="A774" s="347" t="s">
        <v>2034</v>
      </c>
      <c r="B774" s="343">
        <v>34.840000000000003</v>
      </c>
      <c r="C774" s="343">
        <v>104</v>
      </c>
      <c r="D774" s="348" t="s">
        <v>1944</v>
      </c>
      <c r="E774" s="348" t="s">
        <v>178</v>
      </c>
      <c r="F774" s="348" t="s">
        <v>171</v>
      </c>
      <c r="G774" s="348">
        <v>33</v>
      </c>
      <c r="H774" s="349">
        <v>99000</v>
      </c>
      <c r="I774" s="349">
        <v>104200</v>
      </c>
      <c r="J774" s="349">
        <v>108700</v>
      </c>
      <c r="K774" s="349">
        <v>109900</v>
      </c>
      <c r="L774" s="349">
        <v>2841.5614236509755</v>
      </c>
      <c r="M774" s="349">
        <v>2990.815154994259</v>
      </c>
      <c r="N774" s="349">
        <v>3119.9770378874855</v>
      </c>
      <c r="O774" s="349">
        <v>3154.4202066590124</v>
      </c>
      <c r="P774" s="348" t="s">
        <v>55</v>
      </c>
      <c r="Q774" s="350">
        <v>10</v>
      </c>
      <c r="R774" s="351" t="s">
        <v>203</v>
      </c>
      <c r="S774" s="353" t="s">
        <v>195</v>
      </c>
      <c r="T774" s="347" t="s">
        <v>686</v>
      </c>
      <c r="U774" s="347" t="s">
        <v>1487</v>
      </c>
      <c r="V774" s="347">
        <v>1.74</v>
      </c>
      <c r="W774" s="347">
        <v>1.03</v>
      </c>
      <c r="X774" s="347">
        <v>0.32</v>
      </c>
      <c r="Y774" s="347">
        <f t="shared" si="13"/>
        <v>1.7922</v>
      </c>
      <c r="Z774" s="347" t="s">
        <v>198</v>
      </c>
      <c r="AA774" s="347" t="s">
        <v>170</v>
      </c>
      <c r="AB774" s="347">
        <v>19.899999999999999</v>
      </c>
      <c r="AC774" s="347" t="s">
        <v>218</v>
      </c>
      <c r="AD774" s="346"/>
      <c r="AE774" s="346">
        <f>IFERROR(VLOOKUP(E774,ppoz!$A$2:$B$42,2,0),0)</f>
        <v>3500</v>
      </c>
      <c r="AJ774" s="72"/>
      <c r="AK774" s="72"/>
      <c r="AL774" s="72"/>
      <c r="AM774" s="72"/>
      <c r="AN774" s="72"/>
      <c r="AO774" s="72"/>
      <c r="AP774" s="73"/>
      <c r="AQ774" s="73"/>
      <c r="AR774" s="73"/>
      <c r="AS774" s="73"/>
      <c r="AT774" s="73"/>
      <c r="AU774" s="73"/>
      <c r="AV774" s="72"/>
      <c r="AW774" s="73"/>
      <c r="AX774" s="73"/>
      <c r="AY774" s="72"/>
      <c r="AZ774" s="72"/>
      <c r="BA774" s="72"/>
      <c r="BB774" s="74"/>
      <c r="BC774" s="74"/>
      <c r="BD774" s="74"/>
      <c r="BE774" s="74"/>
      <c r="BF774" s="74"/>
      <c r="BG774" s="74"/>
      <c r="BH774" s="74"/>
      <c r="BI774" s="74"/>
    </row>
    <row r="775" spans="1:61" x14ac:dyDescent="0.35">
      <c r="A775" s="347" t="s">
        <v>2035</v>
      </c>
      <c r="B775" s="343">
        <v>35.175000000000004</v>
      </c>
      <c r="C775" s="343">
        <v>105</v>
      </c>
      <c r="D775" s="348" t="s">
        <v>1944</v>
      </c>
      <c r="E775" s="348" t="s">
        <v>178</v>
      </c>
      <c r="F775" s="348" t="s">
        <v>171</v>
      </c>
      <c r="G775" s="348">
        <v>33</v>
      </c>
      <c r="H775" s="349">
        <v>99900</v>
      </c>
      <c r="I775" s="349">
        <v>105700</v>
      </c>
      <c r="J775" s="349">
        <v>109600</v>
      </c>
      <c r="K775" s="349">
        <v>112000</v>
      </c>
      <c r="L775" s="349">
        <v>2840.0852878464816</v>
      </c>
      <c r="M775" s="349">
        <v>3004.9751243781093</v>
      </c>
      <c r="N775" s="349">
        <v>3115.8493248045484</v>
      </c>
      <c r="O775" s="349">
        <v>3184.0796019900495</v>
      </c>
      <c r="P775" s="348" t="s">
        <v>55</v>
      </c>
      <c r="Q775" s="350">
        <v>10</v>
      </c>
      <c r="R775" s="351" t="s">
        <v>203</v>
      </c>
      <c r="S775" s="353" t="s">
        <v>195</v>
      </c>
      <c r="T775" s="347" t="s">
        <v>686</v>
      </c>
      <c r="U775" s="347" t="s">
        <v>1487</v>
      </c>
      <c r="V775" s="347">
        <v>1.74</v>
      </c>
      <c r="W775" s="347">
        <v>1.03</v>
      </c>
      <c r="X775" s="347">
        <v>0.32</v>
      </c>
      <c r="Y775" s="347">
        <f t="shared" si="13"/>
        <v>1.7922</v>
      </c>
      <c r="Z775" s="347" t="s">
        <v>198</v>
      </c>
      <c r="AA775" s="347" t="s">
        <v>170</v>
      </c>
      <c r="AB775" s="347">
        <v>19.899999999999999</v>
      </c>
      <c r="AC775" s="347" t="s">
        <v>218</v>
      </c>
      <c r="AD775" s="346"/>
      <c r="AE775" s="346">
        <f>IFERROR(VLOOKUP(E775,ppoz!$A$2:$B$42,2,0),0)</f>
        <v>3500</v>
      </c>
      <c r="AJ775" s="72"/>
      <c r="AK775" s="72"/>
      <c r="AL775" s="72"/>
      <c r="AM775" s="72"/>
      <c r="AN775" s="72"/>
      <c r="AO775" s="72"/>
      <c r="AP775" s="73"/>
      <c r="AQ775" s="73"/>
      <c r="AR775" s="73"/>
      <c r="AS775" s="73"/>
      <c r="AT775" s="73"/>
      <c r="AU775" s="73"/>
      <c r="AV775" s="72"/>
      <c r="AW775" s="73"/>
      <c r="AX775" s="73"/>
      <c r="AY775" s="72"/>
      <c r="AZ775" s="72"/>
      <c r="BA775" s="72"/>
      <c r="BB775" s="74"/>
      <c r="BC775" s="74"/>
      <c r="BD775" s="74"/>
      <c r="BE775" s="74"/>
      <c r="BF775" s="74"/>
      <c r="BG775" s="74"/>
      <c r="BH775" s="74"/>
      <c r="BI775" s="74"/>
    </row>
    <row r="776" spans="1:61" x14ac:dyDescent="0.35">
      <c r="A776" s="347" t="s">
        <v>2036</v>
      </c>
      <c r="B776" s="343">
        <v>35.510000000000005</v>
      </c>
      <c r="C776" s="343">
        <v>106</v>
      </c>
      <c r="D776" s="348" t="s">
        <v>1944</v>
      </c>
      <c r="E776" s="348" t="s">
        <v>178</v>
      </c>
      <c r="F776" s="348" t="s">
        <v>171</v>
      </c>
      <c r="G776" s="348">
        <v>33</v>
      </c>
      <c r="H776" s="349">
        <v>100800</v>
      </c>
      <c r="I776" s="349">
        <v>106300</v>
      </c>
      <c r="J776" s="349">
        <v>110100</v>
      </c>
      <c r="K776" s="349">
        <v>112600</v>
      </c>
      <c r="L776" s="349">
        <v>2838.6370036609401</v>
      </c>
      <c r="M776" s="349">
        <v>2993.5229512813289</v>
      </c>
      <c r="N776" s="349">
        <v>3100.5350605463245</v>
      </c>
      <c r="O776" s="349">
        <v>3170.9377640101375</v>
      </c>
      <c r="P776" s="348" t="s">
        <v>55</v>
      </c>
      <c r="Q776" s="350">
        <v>10</v>
      </c>
      <c r="R776" s="351" t="s">
        <v>203</v>
      </c>
      <c r="S776" s="353" t="s">
        <v>195</v>
      </c>
      <c r="T776" s="347" t="s">
        <v>686</v>
      </c>
      <c r="U776" s="347" t="s">
        <v>1487</v>
      </c>
      <c r="V776" s="347">
        <v>1.74</v>
      </c>
      <c r="W776" s="347">
        <v>1.03</v>
      </c>
      <c r="X776" s="347">
        <v>0.32</v>
      </c>
      <c r="Y776" s="347">
        <f t="shared" si="13"/>
        <v>1.7922</v>
      </c>
      <c r="Z776" s="347" t="s">
        <v>198</v>
      </c>
      <c r="AA776" s="347" t="s">
        <v>170</v>
      </c>
      <c r="AB776" s="347">
        <v>19.899999999999999</v>
      </c>
      <c r="AC776" s="347" t="s">
        <v>218</v>
      </c>
      <c r="AD776" s="346"/>
      <c r="AE776" s="346">
        <f>IFERROR(VLOOKUP(E776,ppoz!$A$2:$B$42,2,0),0)</f>
        <v>3500</v>
      </c>
      <c r="AJ776" s="72"/>
      <c r="AK776" s="72"/>
      <c r="AL776" s="72"/>
      <c r="AM776" s="72"/>
      <c r="AN776" s="72"/>
      <c r="AO776" s="72"/>
      <c r="AP776" s="73"/>
      <c r="AQ776" s="73"/>
      <c r="AR776" s="73"/>
      <c r="AS776" s="73"/>
      <c r="AT776" s="73"/>
      <c r="AU776" s="73"/>
      <c r="AV776" s="72"/>
      <c r="AW776" s="73"/>
      <c r="AX776" s="73"/>
      <c r="AY776" s="72"/>
      <c r="AZ776" s="72"/>
      <c r="BA776" s="72"/>
      <c r="BB776" s="74"/>
      <c r="BC776" s="74"/>
      <c r="BD776" s="74"/>
      <c r="BE776" s="74"/>
      <c r="BF776" s="74"/>
      <c r="BG776" s="74"/>
      <c r="BH776" s="74"/>
      <c r="BI776" s="74"/>
    </row>
    <row r="777" spans="1:61" x14ac:dyDescent="0.35">
      <c r="A777" s="347" t="s">
        <v>2037</v>
      </c>
      <c r="B777" s="343">
        <v>35.844999999999999</v>
      </c>
      <c r="C777" s="343">
        <v>107</v>
      </c>
      <c r="D777" s="348" t="s">
        <v>1944</v>
      </c>
      <c r="E777" s="348" t="s">
        <v>178</v>
      </c>
      <c r="F777" s="348" t="s">
        <v>171</v>
      </c>
      <c r="G777" s="348">
        <v>33</v>
      </c>
      <c r="H777" s="349">
        <v>101300</v>
      </c>
      <c r="I777" s="349">
        <v>106800</v>
      </c>
      <c r="J777" s="349">
        <v>110600</v>
      </c>
      <c r="K777" s="349">
        <v>113100</v>
      </c>
      <c r="L777" s="349">
        <v>2826.0566327242295</v>
      </c>
      <c r="M777" s="349">
        <v>2979.4950481238666</v>
      </c>
      <c r="N777" s="349">
        <v>3085.5070442181618</v>
      </c>
      <c r="O777" s="349">
        <v>3155.2517784907241</v>
      </c>
      <c r="P777" s="348" t="s">
        <v>55</v>
      </c>
      <c r="Q777" s="350">
        <v>10</v>
      </c>
      <c r="R777" s="351" t="s">
        <v>203</v>
      </c>
      <c r="S777" s="353" t="s">
        <v>195</v>
      </c>
      <c r="T777" s="347" t="s">
        <v>686</v>
      </c>
      <c r="U777" s="347" t="s">
        <v>1487</v>
      </c>
      <c r="V777" s="347">
        <v>1.74</v>
      </c>
      <c r="W777" s="347">
        <v>1.03</v>
      </c>
      <c r="X777" s="347">
        <v>0.32</v>
      </c>
      <c r="Y777" s="347">
        <f t="shared" si="13"/>
        <v>1.7922</v>
      </c>
      <c r="Z777" s="347" t="s">
        <v>198</v>
      </c>
      <c r="AA777" s="347" t="s">
        <v>170</v>
      </c>
      <c r="AB777" s="347">
        <v>19.899999999999999</v>
      </c>
      <c r="AC777" s="347" t="s">
        <v>218</v>
      </c>
      <c r="AD777" s="346"/>
      <c r="AE777" s="346">
        <f>IFERROR(VLOOKUP(E777,ppoz!$A$2:$B$42,2,0),0)</f>
        <v>3500</v>
      </c>
      <c r="AJ777" s="72"/>
      <c r="AK777" s="72"/>
      <c r="AL777" s="72"/>
      <c r="AM777" s="72"/>
      <c r="AN777" s="72"/>
      <c r="AO777" s="72"/>
      <c r="AP777" s="73"/>
      <c r="AQ777" s="73"/>
      <c r="AR777" s="73"/>
      <c r="AS777" s="73"/>
      <c r="AT777" s="73"/>
      <c r="AU777" s="73"/>
      <c r="AV777" s="72"/>
      <c r="AW777" s="73"/>
      <c r="AX777" s="73"/>
      <c r="AY777" s="72"/>
      <c r="AZ777" s="72"/>
      <c r="BA777" s="72"/>
      <c r="BB777" s="74"/>
      <c r="BC777" s="74"/>
      <c r="BD777" s="74"/>
      <c r="BE777" s="74"/>
      <c r="BF777" s="74"/>
      <c r="BG777" s="74"/>
      <c r="BH777" s="74"/>
      <c r="BI777" s="74"/>
    </row>
    <row r="778" spans="1:61" x14ac:dyDescent="0.35">
      <c r="A778" s="347" t="s">
        <v>2038</v>
      </c>
      <c r="B778" s="343">
        <v>36.18</v>
      </c>
      <c r="C778" s="343">
        <v>108</v>
      </c>
      <c r="D778" s="348" t="s">
        <v>1944</v>
      </c>
      <c r="E778" s="348" t="s">
        <v>178</v>
      </c>
      <c r="F778" s="348" t="s">
        <v>171</v>
      </c>
      <c r="G778" s="348">
        <v>33</v>
      </c>
      <c r="H778" s="349">
        <v>102300</v>
      </c>
      <c r="I778" s="349">
        <v>107800</v>
      </c>
      <c r="J778" s="349">
        <v>111500</v>
      </c>
      <c r="K778" s="349">
        <v>114100</v>
      </c>
      <c r="L778" s="349">
        <v>2827.5290215588725</v>
      </c>
      <c r="M778" s="349">
        <v>2979.5467108899943</v>
      </c>
      <c r="N778" s="349">
        <v>3081.8131564400223</v>
      </c>
      <c r="O778" s="349">
        <v>3153.6760641238252</v>
      </c>
      <c r="P778" s="348" t="s">
        <v>55</v>
      </c>
      <c r="Q778" s="350">
        <v>10</v>
      </c>
      <c r="R778" s="351" t="s">
        <v>203</v>
      </c>
      <c r="S778" s="353" t="s">
        <v>195</v>
      </c>
      <c r="T778" s="347" t="s">
        <v>686</v>
      </c>
      <c r="U778" s="347" t="s">
        <v>1487</v>
      </c>
      <c r="V778" s="347">
        <v>1.74</v>
      </c>
      <c r="W778" s="347">
        <v>1.03</v>
      </c>
      <c r="X778" s="347">
        <v>0.32</v>
      </c>
      <c r="Y778" s="347">
        <f t="shared" si="13"/>
        <v>1.7922</v>
      </c>
      <c r="Z778" s="347" t="s">
        <v>198</v>
      </c>
      <c r="AA778" s="347" t="s">
        <v>170</v>
      </c>
      <c r="AB778" s="347">
        <v>19.899999999999999</v>
      </c>
      <c r="AC778" s="347" t="s">
        <v>218</v>
      </c>
      <c r="AD778" s="346"/>
      <c r="AE778" s="346">
        <f>IFERROR(VLOOKUP(E778,ppoz!$A$2:$B$42,2,0),0)</f>
        <v>3500</v>
      </c>
      <c r="AJ778" s="72"/>
      <c r="AK778" s="72"/>
      <c r="AL778" s="72"/>
      <c r="AM778" s="72"/>
      <c r="AN778" s="72"/>
      <c r="AO778" s="72"/>
      <c r="AP778" s="73"/>
      <c r="AQ778" s="73"/>
      <c r="AR778" s="73"/>
      <c r="AS778" s="73"/>
      <c r="AT778" s="73"/>
      <c r="AU778" s="73"/>
      <c r="AV778" s="72"/>
      <c r="AW778" s="73"/>
      <c r="AX778" s="73"/>
      <c r="AY778" s="72"/>
      <c r="AZ778" s="72"/>
      <c r="BA778" s="72"/>
      <c r="BB778" s="74"/>
      <c r="BC778" s="74"/>
      <c r="BD778" s="74"/>
      <c r="BE778" s="74"/>
      <c r="BF778" s="74"/>
      <c r="BG778" s="74"/>
      <c r="BH778" s="74"/>
      <c r="BI778" s="74"/>
    </row>
    <row r="779" spans="1:61" x14ac:dyDescent="0.35">
      <c r="A779" s="347" t="s">
        <v>2039</v>
      </c>
      <c r="B779" s="343">
        <v>36.515000000000001</v>
      </c>
      <c r="C779" s="343">
        <v>109</v>
      </c>
      <c r="D779" s="348" t="s">
        <v>1944</v>
      </c>
      <c r="E779" s="348" t="s">
        <v>178</v>
      </c>
      <c r="F779" s="348" t="s">
        <v>171</v>
      </c>
      <c r="G779" s="348">
        <v>33</v>
      </c>
      <c r="H779" s="349">
        <v>102800</v>
      </c>
      <c r="I779" s="349">
        <v>108600</v>
      </c>
      <c r="J779" s="349">
        <v>114900</v>
      </c>
      <c r="K779" s="349">
        <v>115000</v>
      </c>
      <c r="L779" s="349">
        <v>2815.2813912090919</v>
      </c>
      <c r="M779" s="349">
        <v>2974.1202245652471</v>
      </c>
      <c r="N779" s="349">
        <v>3146.6520607969328</v>
      </c>
      <c r="O779" s="349">
        <v>3149.3906613720387</v>
      </c>
      <c r="P779" s="348" t="s">
        <v>55</v>
      </c>
      <c r="Q779" s="350">
        <v>10</v>
      </c>
      <c r="R779" s="351" t="s">
        <v>203</v>
      </c>
      <c r="S779" s="353" t="s">
        <v>195</v>
      </c>
      <c r="T779" s="347" t="s">
        <v>686</v>
      </c>
      <c r="U779" s="347" t="s">
        <v>1487</v>
      </c>
      <c r="V779" s="347">
        <v>1.74</v>
      </c>
      <c r="W779" s="347">
        <v>1.03</v>
      </c>
      <c r="X779" s="347">
        <v>0.32</v>
      </c>
      <c r="Y779" s="347">
        <f t="shared" si="13"/>
        <v>1.7922</v>
      </c>
      <c r="Z779" s="347" t="s">
        <v>198</v>
      </c>
      <c r="AA779" s="347" t="s">
        <v>170</v>
      </c>
      <c r="AB779" s="347">
        <v>19.899999999999999</v>
      </c>
      <c r="AC779" s="347" t="s">
        <v>218</v>
      </c>
      <c r="AD779" s="346"/>
      <c r="AE779" s="346">
        <f>IFERROR(VLOOKUP(E779,ppoz!$A$2:$B$42,2,0),0)</f>
        <v>3500</v>
      </c>
      <c r="AJ779" s="72"/>
      <c r="AK779" s="72"/>
      <c r="AL779" s="72"/>
      <c r="AM779" s="72"/>
      <c r="AN779" s="72"/>
      <c r="AO779" s="72"/>
      <c r="AP779" s="73"/>
      <c r="AQ779" s="73"/>
      <c r="AR779" s="73"/>
      <c r="AS779" s="73"/>
      <c r="AT779" s="73"/>
      <c r="AU779" s="73"/>
      <c r="AV779" s="72"/>
      <c r="AW779" s="73"/>
      <c r="AX779" s="73"/>
      <c r="AY779" s="72"/>
      <c r="AZ779" s="72"/>
      <c r="BA779" s="72"/>
      <c r="BB779" s="74"/>
      <c r="BC779" s="74"/>
      <c r="BD779" s="74"/>
      <c r="BE779" s="74"/>
      <c r="BF779" s="74"/>
      <c r="BG779" s="74"/>
      <c r="BH779" s="74"/>
      <c r="BI779" s="74"/>
    </row>
    <row r="780" spans="1:61" x14ac:dyDescent="0.35">
      <c r="A780" s="347" t="s">
        <v>2040</v>
      </c>
      <c r="B780" s="343">
        <v>36.85</v>
      </c>
      <c r="C780" s="343">
        <v>110</v>
      </c>
      <c r="D780" s="348" t="s">
        <v>1944</v>
      </c>
      <c r="E780" s="348" t="s">
        <v>178</v>
      </c>
      <c r="F780" s="348" t="s">
        <v>171</v>
      </c>
      <c r="G780" s="348">
        <v>33</v>
      </c>
      <c r="H780" s="349">
        <v>103300</v>
      </c>
      <c r="I780" s="349">
        <v>109200</v>
      </c>
      <c r="J780" s="349">
        <v>115400</v>
      </c>
      <c r="K780" s="349">
        <v>115500</v>
      </c>
      <c r="L780" s="349">
        <v>2803.2564450474897</v>
      </c>
      <c r="M780" s="349">
        <v>2963.3649932157396</v>
      </c>
      <c r="N780" s="349">
        <v>3131.6146540027135</v>
      </c>
      <c r="O780" s="349">
        <v>3134.3283582089553</v>
      </c>
      <c r="P780" s="348" t="s">
        <v>55</v>
      </c>
      <c r="Q780" s="350">
        <v>10</v>
      </c>
      <c r="R780" s="351" t="s">
        <v>203</v>
      </c>
      <c r="S780" s="353" t="s">
        <v>195</v>
      </c>
      <c r="T780" s="347" t="s">
        <v>686</v>
      </c>
      <c r="U780" s="347" t="s">
        <v>1487</v>
      </c>
      <c r="V780" s="347">
        <v>1.74</v>
      </c>
      <c r="W780" s="347">
        <v>1.03</v>
      </c>
      <c r="X780" s="347">
        <v>0.32</v>
      </c>
      <c r="Y780" s="347">
        <f t="shared" si="13"/>
        <v>1.7922</v>
      </c>
      <c r="Z780" s="347" t="s">
        <v>198</v>
      </c>
      <c r="AA780" s="347" t="s">
        <v>170</v>
      </c>
      <c r="AB780" s="347">
        <v>19.899999999999999</v>
      </c>
      <c r="AC780" s="347" t="s">
        <v>218</v>
      </c>
      <c r="AD780" s="346"/>
      <c r="AE780" s="346">
        <f>IFERROR(VLOOKUP(E780,ppoz!$A$2:$B$42,2,0),0)</f>
        <v>3500</v>
      </c>
      <c r="AJ780" s="72"/>
      <c r="AK780" s="72"/>
      <c r="AL780" s="72"/>
      <c r="AM780" s="72"/>
      <c r="AN780" s="72"/>
      <c r="AO780" s="72"/>
      <c r="AP780" s="73"/>
      <c r="AQ780" s="73"/>
      <c r="AR780" s="73"/>
      <c r="AS780" s="73"/>
      <c r="AT780" s="73"/>
      <c r="AU780" s="73"/>
      <c r="AV780" s="72"/>
      <c r="AW780" s="73"/>
      <c r="AX780" s="73"/>
      <c r="AY780" s="72"/>
      <c r="AZ780" s="72"/>
      <c r="BA780" s="72"/>
      <c r="BB780" s="74"/>
      <c r="BC780" s="74"/>
      <c r="BD780" s="74"/>
      <c r="BE780" s="74"/>
      <c r="BF780" s="74"/>
      <c r="BG780" s="74"/>
      <c r="BH780" s="74"/>
      <c r="BI780" s="74"/>
    </row>
    <row r="781" spans="1:61" x14ac:dyDescent="0.35">
      <c r="A781" s="347" t="s">
        <v>2041</v>
      </c>
      <c r="B781" s="343">
        <v>37.185000000000002</v>
      </c>
      <c r="C781" s="343">
        <v>111</v>
      </c>
      <c r="D781" s="348" t="s">
        <v>1944</v>
      </c>
      <c r="E781" s="348" t="s">
        <v>178</v>
      </c>
      <c r="F781" s="348" t="s">
        <v>171</v>
      </c>
      <c r="G781" s="348">
        <v>33</v>
      </c>
      <c r="H781" s="349">
        <v>104300</v>
      </c>
      <c r="I781" s="349">
        <v>110200</v>
      </c>
      <c r="J781" s="349">
        <v>116300</v>
      </c>
      <c r="K781" s="349">
        <v>116500</v>
      </c>
      <c r="L781" s="349">
        <v>2804.8944466854914</v>
      </c>
      <c r="M781" s="349">
        <v>2963.5605755008737</v>
      </c>
      <c r="N781" s="349">
        <v>3127.6052171574556</v>
      </c>
      <c r="O781" s="349">
        <v>3132.9837299986552</v>
      </c>
      <c r="P781" s="348" t="s">
        <v>55</v>
      </c>
      <c r="Q781" s="350">
        <v>10</v>
      </c>
      <c r="R781" s="351" t="s">
        <v>203</v>
      </c>
      <c r="S781" s="353" t="s">
        <v>195</v>
      </c>
      <c r="T781" s="347" t="s">
        <v>686</v>
      </c>
      <c r="U781" s="347" t="s">
        <v>1487</v>
      </c>
      <c r="V781" s="347">
        <v>1.74</v>
      </c>
      <c r="W781" s="347">
        <v>1.03</v>
      </c>
      <c r="X781" s="347">
        <v>0.32</v>
      </c>
      <c r="Y781" s="347">
        <f t="shared" si="13"/>
        <v>1.7922</v>
      </c>
      <c r="Z781" s="347" t="s">
        <v>198</v>
      </c>
      <c r="AA781" s="347" t="s">
        <v>170</v>
      </c>
      <c r="AB781" s="347">
        <v>19.899999999999999</v>
      </c>
      <c r="AC781" s="347" t="s">
        <v>218</v>
      </c>
      <c r="AD781" s="346"/>
      <c r="AE781" s="346">
        <f>IFERROR(VLOOKUP(E781,ppoz!$A$2:$B$42,2,0),0)</f>
        <v>3500</v>
      </c>
      <c r="AJ781" s="72"/>
      <c r="AK781" s="72"/>
      <c r="AL781" s="72"/>
      <c r="AM781" s="72"/>
      <c r="AN781" s="72"/>
      <c r="AO781" s="72"/>
      <c r="AP781" s="73"/>
      <c r="AQ781" s="73"/>
      <c r="AR781" s="73"/>
      <c r="AS781" s="73"/>
      <c r="AT781" s="73"/>
      <c r="AU781" s="73"/>
      <c r="AV781" s="72"/>
      <c r="AW781" s="73"/>
      <c r="AX781" s="73"/>
      <c r="AY781" s="72"/>
      <c r="AZ781" s="72"/>
      <c r="BA781" s="72"/>
      <c r="BB781" s="74"/>
      <c r="BC781" s="74"/>
      <c r="BD781" s="74"/>
      <c r="BE781" s="74"/>
      <c r="BF781" s="74"/>
      <c r="BG781" s="74"/>
      <c r="BH781" s="74"/>
      <c r="BI781" s="74"/>
    </row>
    <row r="782" spans="1:61" x14ac:dyDescent="0.35">
      <c r="A782" s="347" t="s">
        <v>2042</v>
      </c>
      <c r="B782" s="343">
        <v>37.520000000000003</v>
      </c>
      <c r="C782" s="343">
        <v>112</v>
      </c>
      <c r="D782" s="348" t="s">
        <v>1944</v>
      </c>
      <c r="E782" s="348" t="s">
        <v>178</v>
      </c>
      <c r="F782" s="348" t="s">
        <v>171</v>
      </c>
      <c r="G782" s="348">
        <v>33</v>
      </c>
      <c r="H782" s="349">
        <v>105200</v>
      </c>
      <c r="I782" s="349">
        <v>110800</v>
      </c>
      <c r="J782" s="349">
        <v>116800</v>
      </c>
      <c r="K782" s="349">
        <v>117100</v>
      </c>
      <c r="L782" s="349">
        <v>2803.8379530916841</v>
      </c>
      <c r="M782" s="349">
        <v>2953.0916844349676</v>
      </c>
      <c r="N782" s="349">
        <v>3113.006396588486</v>
      </c>
      <c r="O782" s="349">
        <v>3121.0021321961617</v>
      </c>
      <c r="P782" s="348" t="s">
        <v>55</v>
      </c>
      <c r="Q782" s="350">
        <v>10</v>
      </c>
      <c r="R782" s="351" t="s">
        <v>203</v>
      </c>
      <c r="S782" s="353" t="s">
        <v>195</v>
      </c>
      <c r="T782" s="347" t="s">
        <v>686</v>
      </c>
      <c r="U782" s="347" t="s">
        <v>1487</v>
      </c>
      <c r="V782" s="347">
        <v>1.74</v>
      </c>
      <c r="W782" s="347">
        <v>1.03</v>
      </c>
      <c r="X782" s="347">
        <v>0.32</v>
      </c>
      <c r="Y782" s="347">
        <f t="shared" si="13"/>
        <v>1.7922</v>
      </c>
      <c r="Z782" s="347" t="s">
        <v>198</v>
      </c>
      <c r="AA782" s="347" t="s">
        <v>170</v>
      </c>
      <c r="AB782" s="347">
        <v>19.899999999999999</v>
      </c>
      <c r="AC782" s="347" t="s">
        <v>218</v>
      </c>
      <c r="AD782" s="346"/>
      <c r="AE782" s="346">
        <f>IFERROR(VLOOKUP(E782,ppoz!$A$2:$B$42,2,0),0)</f>
        <v>3500</v>
      </c>
      <c r="AJ782" s="72"/>
      <c r="AK782" s="72"/>
      <c r="AL782" s="72"/>
      <c r="AM782" s="72"/>
      <c r="AN782" s="72"/>
      <c r="AO782" s="72"/>
      <c r="AP782" s="73"/>
      <c r="AQ782" s="73"/>
      <c r="AR782" s="73"/>
      <c r="AS782" s="73"/>
      <c r="AT782" s="73"/>
      <c r="AU782" s="73"/>
      <c r="AV782" s="72"/>
      <c r="AW782" s="73"/>
      <c r="AX782" s="73"/>
      <c r="AY782" s="72"/>
      <c r="AZ782" s="72"/>
      <c r="BA782" s="72"/>
      <c r="BB782" s="74"/>
      <c r="BC782" s="74"/>
      <c r="BD782" s="74"/>
      <c r="BE782" s="74"/>
      <c r="BF782" s="74"/>
      <c r="BG782" s="74"/>
      <c r="BH782" s="74"/>
      <c r="BI782" s="74"/>
    </row>
    <row r="783" spans="1:61" x14ac:dyDescent="0.35">
      <c r="A783" s="347" t="s">
        <v>2043</v>
      </c>
      <c r="B783" s="343">
        <v>37.855000000000004</v>
      </c>
      <c r="C783" s="343">
        <v>113</v>
      </c>
      <c r="D783" s="348" t="s">
        <v>1944</v>
      </c>
      <c r="E783" s="348" t="s">
        <v>178</v>
      </c>
      <c r="F783" s="348" t="s">
        <v>171</v>
      </c>
      <c r="G783" s="348">
        <v>33</v>
      </c>
      <c r="H783" s="349">
        <v>105800</v>
      </c>
      <c r="I783" s="349">
        <v>111900</v>
      </c>
      <c r="J783" s="349">
        <v>117300</v>
      </c>
      <c r="K783" s="349">
        <v>118200</v>
      </c>
      <c r="L783" s="349">
        <v>2794.8751816140534</v>
      </c>
      <c r="M783" s="349">
        <v>2956.016378285563</v>
      </c>
      <c r="N783" s="349">
        <v>3098.6659622242764</v>
      </c>
      <c r="O783" s="349">
        <v>3122.4408928807288</v>
      </c>
      <c r="P783" s="348" t="s">
        <v>55</v>
      </c>
      <c r="Q783" s="350">
        <v>10</v>
      </c>
      <c r="R783" s="351" t="s">
        <v>203</v>
      </c>
      <c r="S783" s="353" t="s">
        <v>195</v>
      </c>
      <c r="T783" s="347" t="s">
        <v>686</v>
      </c>
      <c r="U783" s="347" t="s">
        <v>1487</v>
      </c>
      <c r="V783" s="347">
        <v>1.74</v>
      </c>
      <c r="W783" s="347">
        <v>1.03</v>
      </c>
      <c r="X783" s="347">
        <v>0.32</v>
      </c>
      <c r="Y783" s="347">
        <f t="shared" si="13"/>
        <v>1.7922</v>
      </c>
      <c r="Z783" s="347" t="s">
        <v>198</v>
      </c>
      <c r="AA783" s="347" t="s">
        <v>170</v>
      </c>
      <c r="AB783" s="347">
        <v>19.899999999999999</v>
      </c>
      <c r="AC783" s="347" t="s">
        <v>218</v>
      </c>
      <c r="AD783" s="346"/>
      <c r="AE783" s="346">
        <f>IFERROR(VLOOKUP(E783,ppoz!$A$2:$B$42,2,0),0)</f>
        <v>3500</v>
      </c>
      <c r="AJ783" s="72"/>
      <c r="AK783" s="72"/>
      <c r="AL783" s="72"/>
      <c r="AM783" s="72"/>
      <c r="AN783" s="72"/>
      <c r="AO783" s="72"/>
      <c r="AP783" s="73"/>
      <c r="AQ783" s="73"/>
      <c r="AR783" s="73"/>
      <c r="AS783" s="73"/>
      <c r="AT783" s="73"/>
      <c r="AU783" s="73"/>
      <c r="AV783" s="72"/>
      <c r="AW783" s="73"/>
      <c r="AX783" s="73"/>
      <c r="AY783" s="72"/>
      <c r="AZ783" s="72"/>
      <c r="BA783" s="72"/>
      <c r="BB783" s="74"/>
      <c r="BC783" s="74"/>
      <c r="BD783" s="74"/>
      <c r="BE783" s="74"/>
      <c r="BF783" s="74"/>
      <c r="BG783" s="74"/>
      <c r="BH783" s="74"/>
      <c r="BI783" s="74"/>
    </row>
    <row r="784" spans="1:61" x14ac:dyDescent="0.35">
      <c r="A784" s="347" t="s">
        <v>2044</v>
      </c>
      <c r="B784" s="343">
        <v>38.190000000000005</v>
      </c>
      <c r="C784" s="343">
        <v>114</v>
      </c>
      <c r="D784" s="348" t="s">
        <v>1944</v>
      </c>
      <c r="E784" s="348" t="s">
        <v>178</v>
      </c>
      <c r="F784" s="348" t="s">
        <v>171</v>
      </c>
      <c r="G784" s="348">
        <v>33</v>
      </c>
      <c r="H784" s="349">
        <v>107000</v>
      </c>
      <c r="I784" s="349">
        <v>112900</v>
      </c>
      <c r="J784" s="349">
        <v>118200</v>
      </c>
      <c r="K784" s="349">
        <v>119200</v>
      </c>
      <c r="L784" s="349">
        <v>2801.7805708300598</v>
      </c>
      <c r="M784" s="349">
        <v>2956.2712752029324</v>
      </c>
      <c r="N784" s="349">
        <v>3095.0510604870383</v>
      </c>
      <c r="O784" s="349">
        <v>3121.2359256349828</v>
      </c>
      <c r="P784" s="348" t="s">
        <v>55</v>
      </c>
      <c r="Q784" s="350">
        <v>10</v>
      </c>
      <c r="R784" s="351" t="s">
        <v>203</v>
      </c>
      <c r="S784" s="353" t="s">
        <v>195</v>
      </c>
      <c r="T784" s="347" t="s">
        <v>686</v>
      </c>
      <c r="U784" s="347" t="s">
        <v>1487</v>
      </c>
      <c r="V784" s="347">
        <v>1.74</v>
      </c>
      <c r="W784" s="347">
        <v>1.03</v>
      </c>
      <c r="X784" s="347">
        <v>0.32</v>
      </c>
      <c r="Y784" s="347">
        <f t="shared" si="13"/>
        <v>1.7922</v>
      </c>
      <c r="Z784" s="347" t="s">
        <v>198</v>
      </c>
      <c r="AA784" s="347" t="s">
        <v>170</v>
      </c>
      <c r="AB784" s="347">
        <v>19.899999999999999</v>
      </c>
      <c r="AC784" s="347" t="s">
        <v>218</v>
      </c>
      <c r="AD784" s="346"/>
      <c r="AE784" s="346">
        <f>IFERROR(VLOOKUP(E784,ppoz!$A$2:$B$42,2,0),0)</f>
        <v>3500</v>
      </c>
      <c r="AJ784" s="72"/>
      <c r="AK784" s="72"/>
      <c r="AL784" s="72"/>
      <c r="AM784" s="72"/>
      <c r="AN784" s="72"/>
      <c r="AO784" s="72"/>
      <c r="AP784" s="73"/>
      <c r="AQ784" s="73"/>
      <c r="AR784" s="73"/>
      <c r="AS784" s="73"/>
      <c r="AT784" s="73"/>
      <c r="AU784" s="73"/>
      <c r="AV784" s="72"/>
      <c r="AW784" s="73"/>
      <c r="AX784" s="73"/>
      <c r="AY784" s="72"/>
      <c r="AZ784" s="72"/>
      <c r="BA784" s="72"/>
      <c r="BB784" s="74"/>
      <c r="BC784" s="74"/>
      <c r="BD784" s="74"/>
      <c r="BE784" s="74"/>
      <c r="BF784" s="74"/>
      <c r="BG784" s="74"/>
      <c r="BH784" s="74"/>
      <c r="BI784" s="74"/>
    </row>
    <row r="785" spans="1:61" x14ac:dyDescent="0.35">
      <c r="A785" s="347" t="s">
        <v>2045</v>
      </c>
      <c r="B785" s="343">
        <v>38.525000000000006</v>
      </c>
      <c r="C785" s="343">
        <v>115</v>
      </c>
      <c r="D785" s="348" t="s">
        <v>1944</v>
      </c>
      <c r="E785" s="348" t="s">
        <v>178</v>
      </c>
      <c r="F785" s="348" t="s">
        <v>171</v>
      </c>
      <c r="G785" s="348">
        <v>33</v>
      </c>
      <c r="H785" s="349">
        <v>107500</v>
      </c>
      <c r="I785" s="349">
        <v>113400</v>
      </c>
      <c r="J785" s="349">
        <v>118700</v>
      </c>
      <c r="K785" s="349">
        <v>120300</v>
      </c>
      <c r="L785" s="349">
        <v>2790.3958468526926</v>
      </c>
      <c r="M785" s="349">
        <v>2943.5431537962359</v>
      </c>
      <c r="N785" s="349">
        <v>3081.1161583387407</v>
      </c>
      <c r="O785" s="349">
        <v>3122.647631408176</v>
      </c>
      <c r="P785" s="348" t="s">
        <v>55</v>
      </c>
      <c r="Q785" s="350">
        <v>10</v>
      </c>
      <c r="R785" s="351" t="s">
        <v>203</v>
      </c>
      <c r="S785" s="353" t="s">
        <v>195</v>
      </c>
      <c r="T785" s="347" t="s">
        <v>686</v>
      </c>
      <c r="U785" s="347" t="s">
        <v>1487</v>
      </c>
      <c r="V785" s="347">
        <v>1.74</v>
      </c>
      <c r="W785" s="347">
        <v>1.03</v>
      </c>
      <c r="X785" s="347">
        <v>0.32</v>
      </c>
      <c r="Y785" s="347">
        <f t="shared" si="13"/>
        <v>1.7922</v>
      </c>
      <c r="Z785" s="347" t="s">
        <v>198</v>
      </c>
      <c r="AA785" s="347" t="s">
        <v>170</v>
      </c>
      <c r="AB785" s="347">
        <v>19.899999999999999</v>
      </c>
      <c r="AC785" s="347" t="s">
        <v>218</v>
      </c>
      <c r="AD785" s="346"/>
      <c r="AE785" s="346">
        <f>IFERROR(VLOOKUP(E785,ppoz!$A$2:$B$42,2,0),0)</f>
        <v>3500</v>
      </c>
      <c r="AJ785" s="72"/>
      <c r="AK785" s="72"/>
      <c r="AL785" s="72"/>
      <c r="AM785" s="72"/>
      <c r="AN785" s="72"/>
      <c r="AO785" s="72"/>
      <c r="AP785" s="73"/>
      <c r="AQ785" s="73"/>
      <c r="AR785" s="73"/>
      <c r="AS785" s="73"/>
      <c r="AT785" s="73"/>
      <c r="AU785" s="73"/>
      <c r="AV785" s="72"/>
      <c r="AW785" s="73"/>
      <c r="AX785" s="73"/>
      <c r="AY785" s="72"/>
      <c r="AZ785" s="72"/>
      <c r="BA785" s="72"/>
      <c r="BB785" s="74"/>
      <c r="BC785" s="74"/>
      <c r="BD785" s="74"/>
      <c r="BE785" s="74"/>
      <c r="BF785" s="74"/>
      <c r="BG785" s="74"/>
      <c r="BH785" s="74"/>
      <c r="BI785" s="74"/>
    </row>
    <row r="786" spans="1:61" x14ac:dyDescent="0.35">
      <c r="A786" s="347" t="s">
        <v>2046</v>
      </c>
      <c r="B786" s="343">
        <v>38.86</v>
      </c>
      <c r="C786" s="343">
        <v>116</v>
      </c>
      <c r="D786" s="348" t="s">
        <v>1944</v>
      </c>
      <c r="E786" s="348" t="s">
        <v>178</v>
      </c>
      <c r="F786" s="348" t="s">
        <v>171</v>
      </c>
      <c r="G786" s="348">
        <v>33</v>
      </c>
      <c r="H786" s="349">
        <v>108000</v>
      </c>
      <c r="I786" s="349">
        <v>114400</v>
      </c>
      <c r="J786" s="349">
        <v>119200</v>
      </c>
      <c r="K786" s="349">
        <v>121300</v>
      </c>
      <c r="L786" s="349">
        <v>2779.2074112197633</v>
      </c>
      <c r="M786" s="349">
        <v>2943.9011837364901</v>
      </c>
      <c r="N786" s="349">
        <v>3067.4215131240348</v>
      </c>
      <c r="O786" s="349">
        <v>3121.4616572310861</v>
      </c>
      <c r="P786" s="348" t="s">
        <v>55</v>
      </c>
      <c r="Q786" s="350">
        <v>10</v>
      </c>
      <c r="R786" s="351" t="s">
        <v>203</v>
      </c>
      <c r="S786" s="353" t="s">
        <v>195</v>
      </c>
      <c r="T786" s="347" t="s">
        <v>686</v>
      </c>
      <c r="U786" s="347" t="s">
        <v>1487</v>
      </c>
      <c r="V786" s="347">
        <v>1.74</v>
      </c>
      <c r="W786" s="347">
        <v>1.03</v>
      </c>
      <c r="X786" s="347">
        <v>0.32</v>
      </c>
      <c r="Y786" s="347">
        <f t="shared" si="13"/>
        <v>1.7922</v>
      </c>
      <c r="Z786" s="347" t="s">
        <v>198</v>
      </c>
      <c r="AA786" s="347" t="s">
        <v>170</v>
      </c>
      <c r="AB786" s="347">
        <v>19.899999999999999</v>
      </c>
      <c r="AC786" s="347" t="s">
        <v>218</v>
      </c>
      <c r="AD786" s="346"/>
      <c r="AE786" s="346">
        <f>IFERROR(VLOOKUP(E786,ppoz!$A$2:$B$42,2,0),0)</f>
        <v>3500</v>
      </c>
      <c r="AJ786" s="72"/>
      <c r="AK786" s="72"/>
      <c r="AL786" s="72"/>
      <c r="AM786" s="72"/>
      <c r="AN786" s="72"/>
      <c r="AO786" s="72"/>
      <c r="AP786" s="73"/>
      <c r="AQ786" s="73"/>
      <c r="AR786" s="73"/>
      <c r="AS786" s="73"/>
      <c r="AT786" s="73"/>
      <c r="AU786" s="73"/>
      <c r="AV786" s="72"/>
      <c r="AW786" s="73"/>
      <c r="AX786" s="73"/>
      <c r="AY786" s="72"/>
      <c r="AZ786" s="72"/>
      <c r="BA786" s="72"/>
      <c r="BB786" s="74"/>
      <c r="BC786" s="74"/>
      <c r="BD786" s="74"/>
      <c r="BE786" s="74"/>
      <c r="BF786" s="74"/>
      <c r="BG786" s="74"/>
      <c r="BH786" s="74"/>
      <c r="BI786" s="74"/>
    </row>
    <row r="787" spans="1:61" x14ac:dyDescent="0.35">
      <c r="A787" s="347" t="s">
        <v>2047</v>
      </c>
      <c r="B787" s="343">
        <v>39.195</v>
      </c>
      <c r="C787" s="343">
        <v>117</v>
      </c>
      <c r="D787" s="348" t="s">
        <v>1944</v>
      </c>
      <c r="E787" s="348" t="s">
        <v>178</v>
      </c>
      <c r="F787" s="348" t="s">
        <v>171</v>
      </c>
      <c r="G787" s="348">
        <v>33</v>
      </c>
      <c r="H787" s="349">
        <v>109000</v>
      </c>
      <c r="I787" s="349">
        <v>115300</v>
      </c>
      <c r="J787" s="349">
        <v>120100</v>
      </c>
      <c r="K787" s="349">
        <v>122200</v>
      </c>
      <c r="L787" s="349">
        <v>2780.9669600714378</v>
      </c>
      <c r="M787" s="349">
        <v>2941.701747671897</v>
      </c>
      <c r="N787" s="349">
        <v>3064.1663477484371</v>
      </c>
      <c r="O787" s="349">
        <v>3117.7446102819235</v>
      </c>
      <c r="P787" s="348" t="s">
        <v>55</v>
      </c>
      <c r="Q787" s="350">
        <v>10</v>
      </c>
      <c r="R787" s="351" t="s">
        <v>203</v>
      </c>
      <c r="S787" s="353" t="s">
        <v>195</v>
      </c>
      <c r="T787" s="347" t="s">
        <v>686</v>
      </c>
      <c r="U787" s="347" t="s">
        <v>1487</v>
      </c>
      <c r="V787" s="347">
        <v>1.74</v>
      </c>
      <c r="W787" s="347">
        <v>1.03</v>
      </c>
      <c r="X787" s="347">
        <v>0.32</v>
      </c>
      <c r="Y787" s="347">
        <f t="shared" si="13"/>
        <v>1.7922</v>
      </c>
      <c r="Z787" s="347" t="s">
        <v>198</v>
      </c>
      <c r="AA787" s="347" t="s">
        <v>170</v>
      </c>
      <c r="AB787" s="347">
        <v>19.899999999999999</v>
      </c>
      <c r="AC787" s="347" t="s">
        <v>218</v>
      </c>
      <c r="AD787" s="346"/>
      <c r="AE787" s="346">
        <f>IFERROR(VLOOKUP(E787,ppoz!$A$2:$B$42,2,0),0)</f>
        <v>3500</v>
      </c>
      <c r="AJ787" s="72"/>
      <c r="AK787" s="72"/>
      <c r="AL787" s="72"/>
      <c r="AM787" s="72"/>
      <c r="AN787" s="72"/>
      <c r="AO787" s="72"/>
      <c r="AP787" s="73"/>
      <c r="AQ787" s="73"/>
      <c r="AR787" s="73"/>
      <c r="AS787" s="73"/>
      <c r="AT787" s="73"/>
      <c r="AU787" s="73"/>
      <c r="AV787" s="72"/>
      <c r="AW787" s="73"/>
      <c r="AX787" s="73"/>
      <c r="AY787" s="72"/>
      <c r="AZ787" s="72"/>
      <c r="BA787" s="72"/>
      <c r="BB787" s="74"/>
      <c r="BC787" s="74"/>
      <c r="BD787" s="74"/>
      <c r="BE787" s="74"/>
      <c r="BF787" s="74"/>
      <c r="BG787" s="74"/>
      <c r="BH787" s="74"/>
      <c r="BI787" s="74"/>
    </row>
    <row r="788" spans="1:61" x14ac:dyDescent="0.35">
      <c r="A788" s="347" t="s">
        <v>2048</v>
      </c>
      <c r="B788" s="343">
        <v>39.53</v>
      </c>
      <c r="C788" s="343">
        <v>118</v>
      </c>
      <c r="D788" s="348" t="s">
        <v>1944</v>
      </c>
      <c r="E788" s="348" t="s">
        <v>178</v>
      </c>
      <c r="F788" s="348" t="s">
        <v>171</v>
      </c>
      <c r="G788" s="348">
        <v>33</v>
      </c>
      <c r="H788" s="349">
        <v>110200</v>
      </c>
      <c r="I788" s="349">
        <v>116100</v>
      </c>
      <c r="J788" s="349">
        <v>120700</v>
      </c>
      <c r="K788" s="349">
        <v>123000</v>
      </c>
      <c r="L788" s="349">
        <v>2787.7561345813306</v>
      </c>
      <c r="M788" s="349">
        <v>2937.0098659246141</v>
      </c>
      <c r="N788" s="349">
        <v>3053.3771818871742</v>
      </c>
      <c r="O788" s="349">
        <v>3111.5608398684544</v>
      </c>
      <c r="P788" s="348" t="s">
        <v>55</v>
      </c>
      <c r="Q788" s="350">
        <v>10</v>
      </c>
      <c r="R788" s="351" t="s">
        <v>203</v>
      </c>
      <c r="S788" s="353" t="s">
        <v>195</v>
      </c>
      <c r="T788" s="347" t="s">
        <v>686</v>
      </c>
      <c r="U788" s="347" t="s">
        <v>1487</v>
      </c>
      <c r="V788" s="347">
        <v>1.74</v>
      </c>
      <c r="W788" s="347">
        <v>1.03</v>
      </c>
      <c r="X788" s="347">
        <v>0.32</v>
      </c>
      <c r="Y788" s="347">
        <f t="shared" si="13"/>
        <v>1.7922</v>
      </c>
      <c r="Z788" s="347" t="s">
        <v>198</v>
      </c>
      <c r="AA788" s="347" t="s">
        <v>170</v>
      </c>
      <c r="AB788" s="347">
        <v>19.899999999999999</v>
      </c>
      <c r="AC788" s="347" t="s">
        <v>218</v>
      </c>
      <c r="AD788" s="346"/>
      <c r="AE788" s="346">
        <f>IFERROR(VLOOKUP(E788,ppoz!$A$2:$B$42,2,0),0)</f>
        <v>3500</v>
      </c>
      <c r="AJ788" s="72"/>
      <c r="AK788" s="72"/>
      <c r="AL788" s="72"/>
      <c r="AM788" s="72"/>
      <c r="AN788" s="72"/>
      <c r="AO788" s="72"/>
      <c r="AP788" s="73"/>
      <c r="AQ788" s="73"/>
      <c r="AR788" s="73"/>
      <c r="AS788" s="73"/>
      <c r="AT788" s="73"/>
      <c r="AU788" s="73"/>
      <c r="AV788" s="72"/>
      <c r="AW788" s="73"/>
      <c r="AX788" s="73"/>
      <c r="AY788" s="72"/>
      <c r="AZ788" s="72"/>
      <c r="BA788" s="72"/>
      <c r="BB788" s="74"/>
      <c r="BC788" s="74"/>
      <c r="BD788" s="74"/>
      <c r="BE788" s="74"/>
      <c r="BF788" s="74"/>
      <c r="BG788" s="74"/>
      <c r="BH788" s="74"/>
      <c r="BI788" s="74"/>
    </row>
    <row r="789" spans="1:61" x14ac:dyDescent="0.35">
      <c r="A789" s="347" t="s">
        <v>2049</v>
      </c>
      <c r="B789" s="343">
        <v>39.865000000000002</v>
      </c>
      <c r="C789" s="343">
        <v>119</v>
      </c>
      <c r="D789" s="348" t="s">
        <v>1944</v>
      </c>
      <c r="E789" s="348" t="s">
        <v>178</v>
      </c>
      <c r="F789" s="348" t="s">
        <v>171</v>
      </c>
      <c r="G789" s="348">
        <v>33</v>
      </c>
      <c r="H789" s="349">
        <v>111400</v>
      </c>
      <c r="I789" s="349">
        <v>117100</v>
      </c>
      <c r="J789" s="349">
        <v>122900</v>
      </c>
      <c r="K789" s="349">
        <v>124000</v>
      </c>
      <c r="L789" s="349">
        <v>2794.4312053179478</v>
      </c>
      <c r="M789" s="349">
        <v>2937.4137714787407</v>
      </c>
      <c r="N789" s="349">
        <v>3082.9048037125294</v>
      </c>
      <c r="O789" s="349">
        <v>3110.4979305154898</v>
      </c>
      <c r="P789" s="348" t="s">
        <v>55</v>
      </c>
      <c r="Q789" s="350">
        <v>10</v>
      </c>
      <c r="R789" s="351" t="s">
        <v>203</v>
      </c>
      <c r="S789" s="353" t="s">
        <v>195</v>
      </c>
      <c r="T789" s="347" t="s">
        <v>686</v>
      </c>
      <c r="U789" s="347" t="s">
        <v>1487</v>
      </c>
      <c r="V789" s="347">
        <v>1.74</v>
      </c>
      <c r="W789" s="347">
        <v>1.03</v>
      </c>
      <c r="X789" s="347">
        <v>0.32</v>
      </c>
      <c r="Y789" s="347">
        <f t="shared" si="13"/>
        <v>1.7922</v>
      </c>
      <c r="Z789" s="347" t="s">
        <v>198</v>
      </c>
      <c r="AA789" s="347" t="s">
        <v>170</v>
      </c>
      <c r="AB789" s="347">
        <v>19.899999999999999</v>
      </c>
      <c r="AC789" s="347" t="s">
        <v>218</v>
      </c>
      <c r="AD789" s="346"/>
      <c r="AE789" s="346">
        <f>IFERROR(VLOOKUP(E789,ppoz!$A$2:$B$42,2,0),0)</f>
        <v>3500</v>
      </c>
      <c r="AJ789" s="72"/>
      <c r="AK789" s="72"/>
      <c r="AL789" s="72"/>
      <c r="AM789" s="72"/>
      <c r="AN789" s="72"/>
      <c r="AO789" s="72"/>
      <c r="AP789" s="73"/>
      <c r="AQ789" s="73"/>
      <c r="AR789" s="73"/>
      <c r="AS789" s="73"/>
      <c r="AT789" s="73"/>
      <c r="AU789" s="73"/>
      <c r="AV789" s="72"/>
      <c r="AW789" s="73"/>
      <c r="AX789" s="73"/>
      <c r="AY789" s="72"/>
      <c r="AZ789" s="72"/>
      <c r="BA789" s="72"/>
      <c r="BB789" s="74"/>
      <c r="BC789" s="74"/>
      <c r="BD789" s="74"/>
      <c r="BE789" s="74"/>
      <c r="BF789" s="74"/>
      <c r="BG789" s="74"/>
      <c r="BH789" s="74"/>
      <c r="BI789" s="74"/>
    </row>
    <row r="790" spans="1:61" x14ac:dyDescent="0.35">
      <c r="A790" s="347" t="s">
        <v>2050</v>
      </c>
      <c r="B790" s="343">
        <v>40.200000000000003</v>
      </c>
      <c r="C790" s="343">
        <v>120</v>
      </c>
      <c r="D790" s="348" t="s">
        <v>1944</v>
      </c>
      <c r="E790" s="348" t="s">
        <v>179</v>
      </c>
      <c r="F790" s="348" t="s">
        <v>171</v>
      </c>
      <c r="G790" s="348">
        <v>40</v>
      </c>
      <c r="H790" s="349">
        <v>113400</v>
      </c>
      <c r="I790" s="349">
        <v>119200</v>
      </c>
      <c r="J790" s="349">
        <v>124900</v>
      </c>
      <c r="K790" s="349">
        <v>126100</v>
      </c>
      <c r="L790" s="349">
        <v>2820.8955223880594</v>
      </c>
      <c r="M790" s="349">
        <v>2965.1741293532336</v>
      </c>
      <c r="N790" s="349">
        <v>3106.9651741293528</v>
      </c>
      <c r="O790" s="349">
        <v>3136.8159203980099</v>
      </c>
      <c r="P790" s="348" t="s">
        <v>55</v>
      </c>
      <c r="Q790" s="350">
        <v>10</v>
      </c>
      <c r="R790" s="351" t="s">
        <v>203</v>
      </c>
      <c r="S790" s="353" t="s">
        <v>195</v>
      </c>
      <c r="T790" s="347" t="s">
        <v>686</v>
      </c>
      <c r="U790" s="347" t="s">
        <v>1487</v>
      </c>
      <c r="V790" s="347">
        <v>1.74</v>
      </c>
      <c r="W790" s="347">
        <v>1.03</v>
      </c>
      <c r="X790" s="347">
        <v>0.32</v>
      </c>
      <c r="Y790" s="347">
        <f t="shared" si="13"/>
        <v>1.7922</v>
      </c>
      <c r="Z790" s="347" t="s">
        <v>198</v>
      </c>
      <c r="AA790" s="347" t="s">
        <v>170</v>
      </c>
      <c r="AB790" s="347">
        <v>19.899999999999999</v>
      </c>
      <c r="AC790" s="347" t="s">
        <v>218</v>
      </c>
      <c r="AD790" s="346"/>
      <c r="AE790" s="346">
        <f>IFERROR(VLOOKUP(E790,ppoz!$A$2:$B$42,2,0),0)</f>
        <v>3500</v>
      </c>
      <c r="AJ790" s="72"/>
      <c r="AK790" s="72"/>
      <c r="AL790" s="72"/>
      <c r="AM790" s="72"/>
      <c r="AN790" s="72"/>
      <c r="AO790" s="72"/>
      <c r="AP790" s="73"/>
      <c r="AQ790" s="73"/>
      <c r="AR790" s="73"/>
      <c r="AS790" s="73"/>
      <c r="AT790" s="73"/>
      <c r="AU790" s="73"/>
      <c r="AV790" s="72"/>
      <c r="AW790" s="73"/>
      <c r="AX790" s="73"/>
      <c r="AY790" s="72"/>
      <c r="AZ790" s="72"/>
      <c r="BA790" s="72"/>
      <c r="BB790" s="74"/>
      <c r="BC790" s="74"/>
      <c r="BD790" s="74"/>
      <c r="BE790" s="74"/>
      <c r="BF790" s="74"/>
      <c r="BG790" s="74"/>
      <c r="BH790" s="74"/>
      <c r="BI790" s="74"/>
    </row>
    <row r="791" spans="1:61" x14ac:dyDescent="0.35">
      <c r="A791" s="347" t="s">
        <v>2051</v>
      </c>
      <c r="B791" s="343">
        <v>40.535000000000004</v>
      </c>
      <c r="C791" s="343">
        <v>121</v>
      </c>
      <c r="D791" s="348" t="s">
        <v>1944</v>
      </c>
      <c r="E791" s="348" t="s">
        <v>179</v>
      </c>
      <c r="F791" s="348" t="s">
        <v>171</v>
      </c>
      <c r="G791" s="348">
        <v>40</v>
      </c>
      <c r="H791" s="349">
        <v>114000</v>
      </c>
      <c r="I791" s="349">
        <v>119800</v>
      </c>
      <c r="J791" s="349">
        <v>128700</v>
      </c>
      <c r="K791" s="349">
        <v>126700</v>
      </c>
      <c r="L791" s="349">
        <v>2812.3843591957566</v>
      </c>
      <c r="M791" s="349">
        <v>2955.4705809794004</v>
      </c>
      <c r="N791" s="349">
        <v>3175.0339213025777</v>
      </c>
      <c r="O791" s="349">
        <v>3125.6938448254591</v>
      </c>
      <c r="P791" s="348" t="s">
        <v>55</v>
      </c>
      <c r="Q791" s="350">
        <v>10</v>
      </c>
      <c r="R791" s="351" t="s">
        <v>203</v>
      </c>
      <c r="S791" s="353" t="s">
        <v>195</v>
      </c>
      <c r="T791" s="347" t="s">
        <v>686</v>
      </c>
      <c r="U791" s="347" t="s">
        <v>1487</v>
      </c>
      <c r="V791" s="347">
        <v>1.74</v>
      </c>
      <c r="W791" s="347">
        <v>1.03</v>
      </c>
      <c r="X791" s="347">
        <v>0.32</v>
      </c>
      <c r="Y791" s="347">
        <f t="shared" si="13"/>
        <v>1.7922</v>
      </c>
      <c r="Z791" s="347" t="s">
        <v>198</v>
      </c>
      <c r="AA791" s="347" t="s">
        <v>170</v>
      </c>
      <c r="AB791" s="347">
        <v>19.899999999999999</v>
      </c>
      <c r="AC791" s="347" t="s">
        <v>218</v>
      </c>
      <c r="AD791" s="346"/>
      <c r="AE791" s="346">
        <f>IFERROR(VLOOKUP(E791,ppoz!$A$2:$B$42,2,0),0)</f>
        <v>3500</v>
      </c>
      <c r="AJ791" s="72"/>
      <c r="AK791" s="72"/>
      <c r="AL791" s="72"/>
      <c r="AM791" s="72"/>
      <c r="AN791" s="72"/>
      <c r="AO791" s="72"/>
      <c r="AP791" s="73"/>
      <c r="AQ791" s="73"/>
      <c r="AR791" s="73"/>
      <c r="AS791" s="73"/>
      <c r="AT791" s="73"/>
      <c r="AU791" s="73"/>
      <c r="AV791" s="72"/>
      <c r="AW791" s="73"/>
      <c r="AX791" s="73"/>
      <c r="AY791" s="72"/>
      <c r="AZ791" s="72"/>
      <c r="BA791" s="72"/>
      <c r="BB791" s="74"/>
      <c r="BC791" s="74"/>
      <c r="BD791" s="74"/>
      <c r="BE791" s="74"/>
      <c r="BF791" s="74"/>
      <c r="BG791" s="74"/>
      <c r="BH791" s="74"/>
      <c r="BI791" s="74"/>
    </row>
    <row r="792" spans="1:61" x14ac:dyDescent="0.35">
      <c r="A792" s="347" t="s">
        <v>2052</v>
      </c>
      <c r="B792" s="343">
        <v>40.870000000000005</v>
      </c>
      <c r="C792" s="343">
        <v>122</v>
      </c>
      <c r="D792" s="348" t="s">
        <v>1944</v>
      </c>
      <c r="E792" s="348" t="s">
        <v>179</v>
      </c>
      <c r="F792" s="348" t="s">
        <v>171</v>
      </c>
      <c r="G792" s="348">
        <v>40</v>
      </c>
      <c r="H792" s="349">
        <v>114500</v>
      </c>
      <c r="I792" s="349">
        <v>121400</v>
      </c>
      <c r="J792" s="349">
        <v>129200</v>
      </c>
      <c r="K792" s="349">
        <v>128300</v>
      </c>
      <c r="L792" s="349">
        <v>2801.5659407878638</v>
      </c>
      <c r="M792" s="349">
        <v>2970.3939319794467</v>
      </c>
      <c r="N792" s="349">
        <v>3161.2429655003666</v>
      </c>
      <c r="O792" s="349">
        <v>3139.2219231710296</v>
      </c>
      <c r="P792" s="348" t="s">
        <v>55</v>
      </c>
      <c r="Q792" s="350">
        <v>10</v>
      </c>
      <c r="R792" s="351" t="s">
        <v>203</v>
      </c>
      <c r="S792" s="353" t="s">
        <v>195</v>
      </c>
      <c r="T792" s="347" t="s">
        <v>686</v>
      </c>
      <c r="U792" s="347" t="s">
        <v>1487</v>
      </c>
      <c r="V792" s="347">
        <v>1.74</v>
      </c>
      <c r="W792" s="347">
        <v>1.03</v>
      </c>
      <c r="X792" s="347">
        <v>0.32</v>
      </c>
      <c r="Y792" s="347">
        <f t="shared" si="13"/>
        <v>1.7922</v>
      </c>
      <c r="Z792" s="347" t="s">
        <v>198</v>
      </c>
      <c r="AA792" s="347" t="s">
        <v>170</v>
      </c>
      <c r="AB792" s="347">
        <v>19.899999999999999</v>
      </c>
      <c r="AC792" s="347" t="s">
        <v>218</v>
      </c>
      <c r="AD792" s="346"/>
      <c r="AE792" s="346">
        <f>IFERROR(VLOOKUP(E792,ppoz!$A$2:$B$42,2,0),0)</f>
        <v>3500</v>
      </c>
      <c r="AJ792" s="72"/>
      <c r="AK792" s="72"/>
      <c r="AL792" s="72"/>
      <c r="AM792" s="72"/>
      <c r="AN792" s="72"/>
      <c r="AO792" s="72"/>
      <c r="AP792" s="73"/>
      <c r="AQ792" s="73"/>
      <c r="AR792" s="73"/>
      <c r="AS792" s="73"/>
      <c r="AT792" s="73"/>
      <c r="AU792" s="73"/>
      <c r="AV792" s="72"/>
      <c r="AW792" s="73"/>
      <c r="AX792" s="73"/>
      <c r="AY792" s="72"/>
      <c r="AZ792" s="72"/>
      <c r="BA792" s="72"/>
      <c r="BB792" s="74"/>
      <c r="BC792" s="74"/>
      <c r="BD792" s="74"/>
      <c r="BE792" s="74"/>
      <c r="BF792" s="74"/>
      <c r="BG792" s="74"/>
      <c r="BH792" s="74"/>
      <c r="BI792" s="74"/>
    </row>
    <row r="793" spans="1:61" x14ac:dyDescent="0.35">
      <c r="A793" s="347" t="s">
        <v>2053</v>
      </c>
      <c r="B793" s="343">
        <v>41.205000000000005</v>
      </c>
      <c r="C793" s="343">
        <v>123</v>
      </c>
      <c r="D793" s="348" t="s">
        <v>1944</v>
      </c>
      <c r="E793" s="348" t="s">
        <v>179</v>
      </c>
      <c r="F793" s="348" t="s">
        <v>171</v>
      </c>
      <c r="G793" s="348">
        <v>40</v>
      </c>
      <c r="H793" s="349">
        <v>115400</v>
      </c>
      <c r="I793" s="349">
        <v>122300</v>
      </c>
      <c r="J793" s="349">
        <v>130100</v>
      </c>
      <c r="K793" s="349">
        <v>129200</v>
      </c>
      <c r="L793" s="349">
        <v>2800.6309913845403</v>
      </c>
      <c r="M793" s="349">
        <v>2968.0863972818829</v>
      </c>
      <c r="N793" s="349">
        <v>3157.383812644096</v>
      </c>
      <c r="O793" s="349">
        <v>3135.5418031792256</v>
      </c>
      <c r="P793" s="348" t="s">
        <v>55</v>
      </c>
      <c r="Q793" s="350">
        <v>10</v>
      </c>
      <c r="R793" s="351" t="s">
        <v>203</v>
      </c>
      <c r="S793" s="353" t="s">
        <v>195</v>
      </c>
      <c r="T793" s="347" t="s">
        <v>686</v>
      </c>
      <c r="U793" s="347" t="s">
        <v>1487</v>
      </c>
      <c r="V793" s="347">
        <v>1.74</v>
      </c>
      <c r="W793" s="347">
        <v>1.03</v>
      </c>
      <c r="X793" s="347">
        <v>0.32</v>
      </c>
      <c r="Y793" s="347">
        <f t="shared" si="13"/>
        <v>1.7922</v>
      </c>
      <c r="Z793" s="347" t="s">
        <v>198</v>
      </c>
      <c r="AA793" s="347" t="s">
        <v>170</v>
      </c>
      <c r="AB793" s="347">
        <v>19.899999999999999</v>
      </c>
      <c r="AC793" s="347" t="s">
        <v>218</v>
      </c>
      <c r="AD793" s="346"/>
      <c r="AE793" s="346">
        <f>IFERROR(VLOOKUP(E793,ppoz!$A$2:$B$42,2,0),0)</f>
        <v>3500</v>
      </c>
      <c r="AJ793" s="72"/>
      <c r="AK793" s="72"/>
      <c r="AL793" s="72"/>
      <c r="AM793" s="72"/>
      <c r="AN793" s="72"/>
      <c r="AO793" s="72"/>
      <c r="AP793" s="73"/>
      <c r="AQ793" s="73"/>
      <c r="AR793" s="73"/>
      <c r="AS793" s="73"/>
      <c r="AT793" s="73"/>
      <c r="AU793" s="73"/>
      <c r="AV793" s="72"/>
      <c r="AW793" s="73"/>
      <c r="AX793" s="73"/>
      <c r="AY793" s="72"/>
      <c r="AZ793" s="72"/>
      <c r="BA793" s="72"/>
      <c r="BB793" s="74"/>
      <c r="BC793" s="74"/>
      <c r="BD793" s="74"/>
      <c r="BE793" s="74"/>
      <c r="BF793" s="74"/>
      <c r="BG793" s="74"/>
      <c r="BH793" s="74"/>
      <c r="BI793" s="74"/>
    </row>
    <row r="794" spans="1:61" x14ac:dyDescent="0.35">
      <c r="A794" s="347" t="s">
        <v>2054</v>
      </c>
      <c r="B794" s="343">
        <v>41.54</v>
      </c>
      <c r="C794" s="343">
        <v>124</v>
      </c>
      <c r="D794" s="348" t="s">
        <v>1944</v>
      </c>
      <c r="E794" s="348" t="s">
        <v>179</v>
      </c>
      <c r="F794" s="348" t="s">
        <v>171</v>
      </c>
      <c r="G794" s="348">
        <v>40</v>
      </c>
      <c r="H794" s="349">
        <v>115900</v>
      </c>
      <c r="I794" s="349">
        <v>122900</v>
      </c>
      <c r="J794" s="349">
        <v>130600</v>
      </c>
      <c r="K794" s="349">
        <v>129800</v>
      </c>
      <c r="L794" s="349">
        <v>2790.0818488204141</v>
      </c>
      <c r="M794" s="349">
        <v>2958.5941261434764</v>
      </c>
      <c r="N794" s="349">
        <v>3143.9576311988444</v>
      </c>
      <c r="O794" s="349">
        <v>3124.6990852190661</v>
      </c>
      <c r="P794" s="348" t="s">
        <v>55</v>
      </c>
      <c r="Q794" s="350">
        <v>10</v>
      </c>
      <c r="R794" s="351" t="s">
        <v>203</v>
      </c>
      <c r="S794" s="353" t="s">
        <v>195</v>
      </c>
      <c r="T794" s="347" t="s">
        <v>686</v>
      </c>
      <c r="U794" s="347" t="s">
        <v>1487</v>
      </c>
      <c r="V794" s="347">
        <v>1.74</v>
      </c>
      <c r="W794" s="347">
        <v>1.03</v>
      </c>
      <c r="X794" s="347">
        <v>0.32</v>
      </c>
      <c r="Y794" s="347">
        <f t="shared" si="13"/>
        <v>1.7922</v>
      </c>
      <c r="Z794" s="347" t="s">
        <v>198</v>
      </c>
      <c r="AA794" s="347" t="s">
        <v>170</v>
      </c>
      <c r="AB794" s="347">
        <v>19.899999999999999</v>
      </c>
      <c r="AC794" s="347" t="s">
        <v>218</v>
      </c>
      <c r="AD794" s="346"/>
      <c r="AE794" s="346">
        <f>IFERROR(VLOOKUP(E794,ppoz!$A$2:$B$42,2,0),0)</f>
        <v>3500</v>
      </c>
      <c r="AJ794" s="72"/>
      <c r="AK794" s="72"/>
      <c r="AL794" s="72"/>
      <c r="AM794" s="72"/>
      <c r="AN794" s="72"/>
      <c r="AO794" s="72"/>
      <c r="AP794" s="73"/>
      <c r="AQ794" s="73"/>
      <c r="AR794" s="73"/>
      <c r="AS794" s="73"/>
      <c r="AT794" s="73"/>
      <c r="AU794" s="73"/>
      <c r="AV794" s="72"/>
      <c r="AW794" s="73"/>
      <c r="AX794" s="73"/>
      <c r="AY794" s="72"/>
      <c r="AZ794" s="72"/>
      <c r="BA794" s="72"/>
      <c r="BB794" s="74"/>
      <c r="BC794" s="74"/>
      <c r="BD794" s="74"/>
      <c r="BE794" s="74"/>
      <c r="BF794" s="74"/>
      <c r="BG794" s="74"/>
      <c r="BH794" s="74"/>
      <c r="BI794" s="74"/>
    </row>
    <row r="795" spans="1:61" x14ac:dyDescent="0.35">
      <c r="A795" s="347" t="s">
        <v>2055</v>
      </c>
      <c r="B795" s="343">
        <v>41.875</v>
      </c>
      <c r="C795" s="343">
        <v>125</v>
      </c>
      <c r="D795" s="348" t="s">
        <v>1944</v>
      </c>
      <c r="E795" s="348" t="s">
        <v>179</v>
      </c>
      <c r="F795" s="348" t="s">
        <v>171</v>
      </c>
      <c r="G795" s="348">
        <v>40</v>
      </c>
      <c r="H795" s="349">
        <v>116400</v>
      </c>
      <c r="I795" s="349">
        <v>123400</v>
      </c>
      <c r="J795" s="349">
        <v>131100</v>
      </c>
      <c r="K795" s="349">
        <v>130700</v>
      </c>
      <c r="L795" s="349">
        <v>2779.7014925373132</v>
      </c>
      <c r="M795" s="349">
        <v>2946.8656716417909</v>
      </c>
      <c r="N795" s="349">
        <v>3130.7462686567164</v>
      </c>
      <c r="O795" s="349">
        <v>3121.1940298507461</v>
      </c>
      <c r="P795" s="348" t="s">
        <v>55</v>
      </c>
      <c r="Q795" s="350">
        <v>10</v>
      </c>
      <c r="R795" s="351" t="s">
        <v>203</v>
      </c>
      <c r="S795" s="353" t="s">
        <v>195</v>
      </c>
      <c r="T795" s="347" t="s">
        <v>686</v>
      </c>
      <c r="U795" s="347" t="s">
        <v>1487</v>
      </c>
      <c r="V795" s="347">
        <v>1.74</v>
      </c>
      <c r="W795" s="347">
        <v>1.03</v>
      </c>
      <c r="X795" s="347">
        <v>0.32</v>
      </c>
      <c r="Y795" s="347">
        <f t="shared" si="13"/>
        <v>1.7922</v>
      </c>
      <c r="Z795" s="347" t="s">
        <v>198</v>
      </c>
      <c r="AA795" s="347" t="s">
        <v>170</v>
      </c>
      <c r="AB795" s="347">
        <v>19.899999999999999</v>
      </c>
      <c r="AC795" s="347" t="s">
        <v>218</v>
      </c>
      <c r="AD795" s="346"/>
      <c r="AE795" s="346">
        <f>IFERROR(VLOOKUP(E795,ppoz!$A$2:$B$42,2,0),0)</f>
        <v>3500</v>
      </c>
      <c r="AJ795" s="72"/>
      <c r="AK795" s="72"/>
      <c r="AL795" s="72"/>
      <c r="AM795" s="72"/>
      <c r="AN795" s="72"/>
      <c r="AO795" s="72"/>
      <c r="AP795" s="73"/>
      <c r="AQ795" s="73"/>
      <c r="AR795" s="73"/>
      <c r="AS795" s="73"/>
      <c r="AT795" s="73"/>
      <c r="AU795" s="73"/>
      <c r="AV795" s="72"/>
      <c r="AW795" s="73"/>
      <c r="AX795" s="73"/>
      <c r="AY795" s="72"/>
      <c r="AZ795" s="72"/>
      <c r="BA795" s="72"/>
      <c r="BB795" s="74"/>
      <c r="BC795" s="74"/>
      <c r="BD795" s="74"/>
      <c r="BE795" s="74"/>
      <c r="BF795" s="74"/>
      <c r="BG795" s="74"/>
      <c r="BH795" s="74"/>
      <c r="BI795" s="74"/>
    </row>
    <row r="796" spans="1:61" x14ac:dyDescent="0.35">
      <c r="A796" s="347" t="s">
        <v>2056</v>
      </c>
      <c r="B796" s="343">
        <v>42.21</v>
      </c>
      <c r="C796" s="343">
        <v>126</v>
      </c>
      <c r="D796" s="348" t="s">
        <v>1944</v>
      </c>
      <c r="E796" s="348" t="s">
        <v>179</v>
      </c>
      <c r="F796" s="348" t="s">
        <v>171</v>
      </c>
      <c r="G796" s="348">
        <v>40</v>
      </c>
      <c r="H796" s="349">
        <v>117500</v>
      </c>
      <c r="I796" s="349">
        <v>124400</v>
      </c>
      <c r="J796" s="349">
        <v>132000</v>
      </c>
      <c r="K796" s="349">
        <v>131700</v>
      </c>
      <c r="L796" s="349">
        <v>2783.7005448945747</v>
      </c>
      <c r="M796" s="349">
        <v>2947.1689173181708</v>
      </c>
      <c r="N796" s="349">
        <v>3127.221037668799</v>
      </c>
      <c r="O796" s="349">
        <v>3120.1137171286423</v>
      </c>
      <c r="P796" s="348" t="s">
        <v>55</v>
      </c>
      <c r="Q796" s="350">
        <v>10</v>
      </c>
      <c r="R796" s="351" t="s">
        <v>203</v>
      </c>
      <c r="S796" s="353" t="s">
        <v>195</v>
      </c>
      <c r="T796" s="347" t="s">
        <v>686</v>
      </c>
      <c r="U796" s="347" t="s">
        <v>1487</v>
      </c>
      <c r="V796" s="347">
        <v>1.74</v>
      </c>
      <c r="W796" s="347">
        <v>1.03</v>
      </c>
      <c r="X796" s="347">
        <v>0.32</v>
      </c>
      <c r="Y796" s="347">
        <f t="shared" si="13"/>
        <v>1.7922</v>
      </c>
      <c r="Z796" s="347" t="s">
        <v>198</v>
      </c>
      <c r="AA796" s="347" t="s">
        <v>170</v>
      </c>
      <c r="AB796" s="347">
        <v>19.899999999999999</v>
      </c>
      <c r="AC796" s="347" t="s">
        <v>218</v>
      </c>
      <c r="AD796" s="346"/>
      <c r="AE796" s="346">
        <f>IFERROR(VLOOKUP(E796,ppoz!$A$2:$B$42,2,0),0)</f>
        <v>3500</v>
      </c>
      <c r="AJ796" s="72"/>
      <c r="AK796" s="72"/>
      <c r="AL796" s="72"/>
      <c r="AM796" s="72"/>
      <c r="AN796" s="72"/>
      <c r="AO796" s="72"/>
      <c r="AP796" s="73"/>
      <c r="AQ796" s="73"/>
      <c r="AR796" s="73"/>
      <c r="AS796" s="73"/>
      <c r="AT796" s="73"/>
      <c r="AU796" s="73"/>
      <c r="AV796" s="72"/>
      <c r="AW796" s="73"/>
      <c r="AX796" s="73"/>
      <c r="AY796" s="72"/>
      <c r="AZ796" s="72"/>
      <c r="BA796" s="72"/>
      <c r="BB796" s="74"/>
      <c r="BC796" s="74"/>
      <c r="BD796" s="74"/>
      <c r="BE796" s="74"/>
      <c r="BF796" s="74"/>
      <c r="BG796" s="74"/>
      <c r="BH796" s="74"/>
      <c r="BI796" s="74"/>
    </row>
    <row r="797" spans="1:61" x14ac:dyDescent="0.35">
      <c r="A797" s="347" t="s">
        <v>2057</v>
      </c>
      <c r="B797" s="343">
        <v>42.545000000000002</v>
      </c>
      <c r="C797" s="343">
        <v>127</v>
      </c>
      <c r="D797" s="348" t="s">
        <v>1944</v>
      </c>
      <c r="E797" s="348" t="s">
        <v>179</v>
      </c>
      <c r="F797" s="348" t="s">
        <v>171</v>
      </c>
      <c r="G797" s="348">
        <v>40</v>
      </c>
      <c r="H797" s="349">
        <v>118100</v>
      </c>
      <c r="I797" s="349">
        <v>124900</v>
      </c>
      <c r="J797" s="349">
        <v>132500</v>
      </c>
      <c r="K797" s="349">
        <v>132200</v>
      </c>
      <c r="L797" s="349">
        <v>2775.8843577388648</v>
      </c>
      <c r="M797" s="349">
        <v>2935.7151251615933</v>
      </c>
      <c r="N797" s="349">
        <v>3114.3495122811141</v>
      </c>
      <c r="O797" s="349">
        <v>3107.2981548948173</v>
      </c>
      <c r="P797" s="348" t="s">
        <v>55</v>
      </c>
      <c r="Q797" s="350">
        <v>10</v>
      </c>
      <c r="R797" s="351" t="s">
        <v>203</v>
      </c>
      <c r="S797" s="353" t="s">
        <v>195</v>
      </c>
      <c r="T797" s="347" t="s">
        <v>686</v>
      </c>
      <c r="U797" s="347" t="s">
        <v>1487</v>
      </c>
      <c r="V797" s="347">
        <v>1.74</v>
      </c>
      <c r="W797" s="347">
        <v>1.03</v>
      </c>
      <c r="X797" s="347">
        <v>0.32</v>
      </c>
      <c r="Y797" s="347">
        <f t="shared" si="13"/>
        <v>1.7922</v>
      </c>
      <c r="Z797" s="347" t="s">
        <v>198</v>
      </c>
      <c r="AA797" s="347" t="s">
        <v>170</v>
      </c>
      <c r="AB797" s="347">
        <v>19.899999999999999</v>
      </c>
      <c r="AC797" s="347" t="s">
        <v>218</v>
      </c>
      <c r="AD797" s="346"/>
      <c r="AE797" s="346">
        <f>IFERROR(VLOOKUP(E797,ppoz!$A$2:$B$42,2,0),0)</f>
        <v>3500</v>
      </c>
      <c r="AJ797" s="72"/>
      <c r="AK797" s="72"/>
      <c r="AL797" s="72"/>
      <c r="AM797" s="72"/>
      <c r="AN797" s="72"/>
      <c r="AO797" s="72"/>
      <c r="AP797" s="73"/>
      <c r="AQ797" s="73"/>
      <c r="AR797" s="73"/>
      <c r="AS797" s="73"/>
      <c r="AT797" s="73"/>
      <c r="AU797" s="73"/>
      <c r="AV797" s="72"/>
      <c r="AW797" s="73"/>
      <c r="AX797" s="73"/>
      <c r="AY797" s="72"/>
      <c r="AZ797" s="72"/>
      <c r="BA797" s="72"/>
      <c r="BB797" s="74"/>
      <c r="BC797" s="74"/>
      <c r="BD797" s="74"/>
      <c r="BE797" s="74"/>
      <c r="BF797" s="74"/>
      <c r="BG797" s="74"/>
      <c r="BH797" s="74"/>
      <c r="BI797" s="74"/>
    </row>
    <row r="798" spans="1:61" x14ac:dyDescent="0.35">
      <c r="A798" s="347" t="s">
        <v>2058</v>
      </c>
      <c r="B798" s="343">
        <v>42.88</v>
      </c>
      <c r="C798" s="343">
        <v>128</v>
      </c>
      <c r="D798" s="348" t="s">
        <v>1944</v>
      </c>
      <c r="E798" s="348" t="s">
        <v>179</v>
      </c>
      <c r="F798" s="348" t="s">
        <v>171</v>
      </c>
      <c r="G798" s="348">
        <v>40</v>
      </c>
      <c r="H798" s="349">
        <v>118800</v>
      </c>
      <c r="I798" s="349">
        <v>125400</v>
      </c>
      <c r="J798" s="349">
        <v>133000</v>
      </c>
      <c r="K798" s="349">
        <v>132700</v>
      </c>
      <c r="L798" s="349">
        <v>2770.5223880597014</v>
      </c>
      <c r="M798" s="349">
        <v>2924.4402985074626</v>
      </c>
      <c r="N798" s="349">
        <v>3101.6791044776119</v>
      </c>
      <c r="O798" s="349">
        <v>3094.6828358208954</v>
      </c>
      <c r="P798" s="348" t="s">
        <v>55</v>
      </c>
      <c r="Q798" s="350">
        <v>10</v>
      </c>
      <c r="R798" s="351" t="s">
        <v>203</v>
      </c>
      <c r="S798" s="353" t="s">
        <v>195</v>
      </c>
      <c r="T798" s="347" t="s">
        <v>686</v>
      </c>
      <c r="U798" s="347" t="s">
        <v>1487</v>
      </c>
      <c r="V798" s="347">
        <v>1.74</v>
      </c>
      <c r="W798" s="347">
        <v>1.03</v>
      </c>
      <c r="X798" s="347">
        <v>0.32</v>
      </c>
      <c r="Y798" s="347">
        <f t="shared" si="13"/>
        <v>1.7922</v>
      </c>
      <c r="Z798" s="347" t="s">
        <v>198</v>
      </c>
      <c r="AA798" s="347" t="s">
        <v>170</v>
      </c>
      <c r="AB798" s="347">
        <v>19.899999999999999</v>
      </c>
      <c r="AC798" s="347" t="s">
        <v>218</v>
      </c>
      <c r="AD798" s="346"/>
      <c r="AE798" s="346">
        <f>IFERROR(VLOOKUP(E798,ppoz!$A$2:$B$42,2,0),0)</f>
        <v>3500</v>
      </c>
      <c r="AJ798" s="72"/>
      <c r="AK798" s="72"/>
      <c r="AL798" s="72"/>
      <c r="AM798" s="72"/>
      <c r="AN798" s="72"/>
      <c r="AO798" s="72"/>
      <c r="AP798" s="73"/>
      <c r="AQ798" s="73"/>
      <c r="AR798" s="73"/>
      <c r="AS798" s="73"/>
      <c r="AT798" s="73"/>
      <c r="AU798" s="73"/>
      <c r="AV798" s="72"/>
      <c r="AW798" s="73"/>
      <c r="AX798" s="73"/>
      <c r="AY798" s="72"/>
      <c r="AZ798" s="72"/>
      <c r="BA798" s="72"/>
      <c r="BB798" s="74"/>
      <c r="BC798" s="74"/>
      <c r="BD798" s="74"/>
      <c r="BE798" s="74"/>
      <c r="BF798" s="74"/>
      <c r="BG798" s="74"/>
      <c r="BH798" s="74"/>
      <c r="BI798" s="74"/>
    </row>
    <row r="799" spans="1:61" x14ac:dyDescent="0.35">
      <c r="A799" s="347" t="s">
        <v>2059</v>
      </c>
      <c r="B799" s="343">
        <v>43.215000000000003</v>
      </c>
      <c r="C799" s="343">
        <v>129</v>
      </c>
      <c r="D799" s="348" t="s">
        <v>1944</v>
      </c>
      <c r="E799" s="348" t="s">
        <v>179</v>
      </c>
      <c r="F799" s="348" t="s">
        <v>171</v>
      </c>
      <c r="G799" s="348">
        <v>40</v>
      </c>
      <c r="H799" s="349">
        <v>119800</v>
      </c>
      <c r="I799" s="349">
        <v>126300</v>
      </c>
      <c r="J799" s="349">
        <v>133900</v>
      </c>
      <c r="K799" s="349">
        <v>133600</v>
      </c>
      <c r="L799" s="349">
        <v>2772.1855837093599</v>
      </c>
      <c r="M799" s="349">
        <v>2922.5963207219711</v>
      </c>
      <c r="N799" s="349">
        <v>3098.4611824597937</v>
      </c>
      <c r="O799" s="349">
        <v>3091.5191484438269</v>
      </c>
      <c r="P799" s="348" t="s">
        <v>55</v>
      </c>
      <c r="Q799" s="350">
        <v>10</v>
      </c>
      <c r="R799" s="351" t="s">
        <v>203</v>
      </c>
      <c r="S799" s="353" t="s">
        <v>195</v>
      </c>
      <c r="T799" s="347" t="s">
        <v>686</v>
      </c>
      <c r="U799" s="347" t="s">
        <v>1487</v>
      </c>
      <c r="V799" s="347">
        <v>1.74</v>
      </c>
      <c r="W799" s="347">
        <v>1.03</v>
      </c>
      <c r="X799" s="347">
        <v>0.32</v>
      </c>
      <c r="Y799" s="347">
        <f t="shared" si="13"/>
        <v>1.7922</v>
      </c>
      <c r="Z799" s="347" t="s">
        <v>198</v>
      </c>
      <c r="AA799" s="347" t="s">
        <v>170</v>
      </c>
      <c r="AB799" s="347">
        <v>19.899999999999999</v>
      </c>
      <c r="AC799" s="347" t="s">
        <v>218</v>
      </c>
      <c r="AD799" s="346"/>
      <c r="AE799" s="346">
        <f>IFERROR(VLOOKUP(E799,ppoz!$A$2:$B$42,2,0),0)</f>
        <v>3500</v>
      </c>
      <c r="AJ799" s="72"/>
      <c r="AK799" s="72"/>
      <c r="AL799" s="72"/>
      <c r="AM799" s="72"/>
      <c r="AN799" s="72"/>
      <c r="AO799" s="72"/>
      <c r="AP799" s="73"/>
      <c r="AQ799" s="73"/>
      <c r="AR799" s="73"/>
      <c r="AS799" s="73"/>
      <c r="AT799" s="73"/>
      <c r="AU799" s="73"/>
      <c r="AV799" s="72"/>
      <c r="AW799" s="73"/>
      <c r="AX799" s="73"/>
      <c r="AY799" s="72"/>
      <c r="AZ799" s="72"/>
      <c r="BA799" s="72"/>
      <c r="BB799" s="74"/>
      <c r="BC799" s="74"/>
      <c r="BD799" s="74"/>
      <c r="BE799" s="74"/>
      <c r="BF799" s="74"/>
      <c r="BG799" s="74"/>
      <c r="BH799" s="74"/>
      <c r="BI799" s="74"/>
    </row>
    <row r="800" spans="1:61" x14ac:dyDescent="0.35">
      <c r="A800" s="347" t="s">
        <v>2060</v>
      </c>
      <c r="B800" s="343">
        <v>43.550000000000004</v>
      </c>
      <c r="C800" s="343">
        <v>130</v>
      </c>
      <c r="D800" s="348" t="s">
        <v>1944</v>
      </c>
      <c r="E800" s="348" t="s">
        <v>179</v>
      </c>
      <c r="F800" s="348" t="s">
        <v>171</v>
      </c>
      <c r="G800" s="348">
        <v>40</v>
      </c>
      <c r="H800" s="349">
        <v>120500</v>
      </c>
      <c r="I800" s="349">
        <v>127100</v>
      </c>
      <c r="J800" s="349">
        <v>134400</v>
      </c>
      <c r="K800" s="349">
        <v>134500</v>
      </c>
      <c r="L800" s="349">
        <v>2766.9345579793339</v>
      </c>
      <c r="M800" s="349">
        <v>2918.4845005740526</v>
      </c>
      <c r="N800" s="349">
        <v>3086.1079219288172</v>
      </c>
      <c r="O800" s="349">
        <v>3088.4041331802523</v>
      </c>
      <c r="P800" s="348" t="s">
        <v>55</v>
      </c>
      <c r="Q800" s="350">
        <v>10</v>
      </c>
      <c r="R800" s="351" t="s">
        <v>203</v>
      </c>
      <c r="S800" s="353" t="s">
        <v>195</v>
      </c>
      <c r="T800" s="347" t="s">
        <v>686</v>
      </c>
      <c r="U800" s="347" t="s">
        <v>1487</v>
      </c>
      <c r="V800" s="347">
        <v>1.74</v>
      </c>
      <c r="W800" s="347">
        <v>1.03</v>
      </c>
      <c r="X800" s="347">
        <v>0.32</v>
      </c>
      <c r="Y800" s="347">
        <f t="shared" si="13"/>
        <v>1.7922</v>
      </c>
      <c r="Z800" s="347" t="s">
        <v>198</v>
      </c>
      <c r="AA800" s="347" t="s">
        <v>170</v>
      </c>
      <c r="AB800" s="347">
        <v>19.899999999999999</v>
      </c>
      <c r="AC800" s="347" t="s">
        <v>218</v>
      </c>
      <c r="AD800" s="346"/>
      <c r="AE800" s="346">
        <f>IFERROR(VLOOKUP(E800,ppoz!$A$2:$B$42,2,0),0)</f>
        <v>3500</v>
      </c>
      <c r="AJ800" s="72"/>
      <c r="AK800" s="72"/>
      <c r="AL800" s="72"/>
      <c r="AM800" s="72"/>
      <c r="AN800" s="72"/>
      <c r="AO800" s="72"/>
      <c r="AP800" s="73"/>
      <c r="AQ800" s="73"/>
      <c r="AR800" s="73"/>
      <c r="AS800" s="73"/>
      <c r="AT800" s="73"/>
      <c r="AU800" s="73"/>
      <c r="AV800" s="72"/>
      <c r="AW800" s="73"/>
      <c r="AX800" s="73"/>
      <c r="AY800" s="72"/>
      <c r="AZ800" s="72"/>
      <c r="BA800" s="72"/>
      <c r="BB800" s="74"/>
      <c r="BC800" s="74"/>
      <c r="BD800" s="74"/>
      <c r="BE800" s="74"/>
      <c r="BF800" s="74"/>
      <c r="BG800" s="74"/>
      <c r="BH800" s="74"/>
      <c r="BI800" s="74"/>
    </row>
    <row r="801" spans="1:61" x14ac:dyDescent="0.35">
      <c r="A801" s="347" t="s">
        <v>2061</v>
      </c>
      <c r="B801" s="343">
        <v>43.885000000000005</v>
      </c>
      <c r="C801" s="343">
        <v>131</v>
      </c>
      <c r="D801" s="348" t="s">
        <v>1944</v>
      </c>
      <c r="E801" s="348" t="s">
        <v>179</v>
      </c>
      <c r="F801" s="348" t="s">
        <v>171</v>
      </c>
      <c r="G801" s="348">
        <v>40</v>
      </c>
      <c r="H801" s="349">
        <v>121000</v>
      </c>
      <c r="I801" s="349">
        <v>127600</v>
      </c>
      <c r="J801" s="349">
        <v>134900</v>
      </c>
      <c r="K801" s="349">
        <v>135000</v>
      </c>
      <c r="L801" s="349">
        <v>2757.206334738521</v>
      </c>
      <c r="M801" s="349">
        <v>2907.5994075424401</v>
      </c>
      <c r="N801" s="349">
        <v>3073.9432607952599</v>
      </c>
      <c r="O801" s="349">
        <v>3076.2219437165313</v>
      </c>
      <c r="P801" s="348" t="s">
        <v>55</v>
      </c>
      <c r="Q801" s="350">
        <v>10</v>
      </c>
      <c r="R801" s="351" t="s">
        <v>203</v>
      </c>
      <c r="S801" s="353" t="s">
        <v>195</v>
      </c>
      <c r="T801" s="347" t="s">
        <v>686</v>
      </c>
      <c r="U801" s="347" t="s">
        <v>1487</v>
      </c>
      <c r="V801" s="347">
        <v>1.74</v>
      </c>
      <c r="W801" s="347">
        <v>1.03</v>
      </c>
      <c r="X801" s="347">
        <v>0.32</v>
      </c>
      <c r="Y801" s="347">
        <f t="shared" si="13"/>
        <v>1.7922</v>
      </c>
      <c r="Z801" s="347" t="s">
        <v>198</v>
      </c>
      <c r="AA801" s="347" t="s">
        <v>170</v>
      </c>
      <c r="AB801" s="347">
        <v>19.899999999999999</v>
      </c>
      <c r="AC801" s="347" t="s">
        <v>218</v>
      </c>
      <c r="AD801" s="346"/>
      <c r="AE801" s="346">
        <f>IFERROR(VLOOKUP(E801,ppoz!$A$2:$B$42,2,0),0)</f>
        <v>3500</v>
      </c>
      <c r="AJ801" s="72"/>
      <c r="AK801" s="72"/>
      <c r="AL801" s="72"/>
      <c r="AM801" s="72"/>
      <c r="AN801" s="72"/>
      <c r="AO801" s="72"/>
      <c r="AP801" s="73"/>
      <c r="AQ801" s="73"/>
      <c r="AR801" s="73"/>
      <c r="AS801" s="73"/>
      <c r="AT801" s="73"/>
      <c r="AU801" s="73"/>
      <c r="AV801" s="72"/>
      <c r="AW801" s="73"/>
      <c r="AX801" s="73"/>
      <c r="AY801" s="72"/>
      <c r="AZ801" s="72"/>
      <c r="BA801" s="72"/>
      <c r="BB801" s="74"/>
      <c r="BC801" s="74"/>
      <c r="BD801" s="74"/>
      <c r="BE801" s="74"/>
      <c r="BF801" s="74"/>
      <c r="BG801" s="74"/>
      <c r="BH801" s="74"/>
      <c r="BI801" s="74"/>
    </row>
    <row r="802" spans="1:61" x14ac:dyDescent="0.35">
      <c r="A802" s="347" t="s">
        <v>2062</v>
      </c>
      <c r="B802" s="343">
        <v>44.220000000000006</v>
      </c>
      <c r="C802" s="343">
        <v>132</v>
      </c>
      <c r="D802" s="348" t="s">
        <v>1944</v>
      </c>
      <c r="E802" s="348" t="s">
        <v>179</v>
      </c>
      <c r="F802" s="348" t="s">
        <v>171</v>
      </c>
      <c r="G802" s="348">
        <v>40</v>
      </c>
      <c r="H802" s="349">
        <v>121900</v>
      </c>
      <c r="I802" s="349">
        <v>128300</v>
      </c>
      <c r="J802" s="349">
        <v>135800</v>
      </c>
      <c r="K802" s="349">
        <v>135700</v>
      </c>
      <c r="L802" s="349">
        <v>2756.6711895070102</v>
      </c>
      <c r="M802" s="349">
        <v>2901.4020805065579</v>
      </c>
      <c r="N802" s="349">
        <v>3071.0085933966525</v>
      </c>
      <c r="O802" s="349">
        <v>3068.7471732247845</v>
      </c>
      <c r="P802" s="348" t="s">
        <v>55</v>
      </c>
      <c r="Q802" s="350">
        <v>10</v>
      </c>
      <c r="R802" s="351" t="s">
        <v>203</v>
      </c>
      <c r="S802" s="353" t="s">
        <v>195</v>
      </c>
      <c r="T802" s="347" t="s">
        <v>686</v>
      </c>
      <c r="U802" s="347" t="s">
        <v>1487</v>
      </c>
      <c r="V802" s="347">
        <v>1.74</v>
      </c>
      <c r="W802" s="347">
        <v>1.03</v>
      </c>
      <c r="X802" s="347">
        <v>0.32</v>
      </c>
      <c r="Y802" s="347">
        <f t="shared" si="13"/>
        <v>1.7922</v>
      </c>
      <c r="Z802" s="347" t="s">
        <v>198</v>
      </c>
      <c r="AA802" s="347" t="s">
        <v>170</v>
      </c>
      <c r="AB802" s="347">
        <v>19.899999999999999</v>
      </c>
      <c r="AC802" s="347" t="s">
        <v>218</v>
      </c>
      <c r="AD802" s="346"/>
      <c r="AE802" s="346">
        <f>IFERROR(VLOOKUP(E802,ppoz!$A$2:$B$42,2,0),0)</f>
        <v>3500</v>
      </c>
      <c r="AJ802" s="72"/>
      <c r="AK802" s="72"/>
      <c r="AL802" s="72"/>
      <c r="AM802" s="72"/>
      <c r="AN802" s="72"/>
      <c r="AO802" s="72"/>
      <c r="AP802" s="73"/>
      <c r="AQ802" s="73"/>
      <c r="AR802" s="73"/>
      <c r="AS802" s="73"/>
      <c r="AT802" s="73"/>
      <c r="AU802" s="73"/>
      <c r="AV802" s="72"/>
      <c r="AW802" s="73"/>
      <c r="AX802" s="73"/>
      <c r="AY802" s="72"/>
      <c r="AZ802" s="72"/>
      <c r="BA802" s="72"/>
      <c r="BB802" s="74"/>
      <c r="BC802" s="74"/>
      <c r="BD802" s="74"/>
      <c r="BE802" s="74"/>
      <c r="BF802" s="74"/>
      <c r="BG802" s="74"/>
      <c r="BH802" s="74"/>
      <c r="BI802" s="74"/>
    </row>
    <row r="803" spans="1:61" x14ac:dyDescent="0.35">
      <c r="A803" s="347" t="s">
        <v>2063</v>
      </c>
      <c r="B803" s="343">
        <v>44.555</v>
      </c>
      <c r="C803" s="343">
        <v>133</v>
      </c>
      <c r="D803" s="348" t="s">
        <v>1944</v>
      </c>
      <c r="E803" s="348" t="s">
        <v>179</v>
      </c>
      <c r="F803" s="348" t="s">
        <v>171</v>
      </c>
      <c r="G803" s="348">
        <v>40</v>
      </c>
      <c r="H803" s="349">
        <v>122500</v>
      </c>
      <c r="I803" s="349">
        <v>129600</v>
      </c>
      <c r="J803" s="349">
        <v>136300</v>
      </c>
      <c r="K803" s="349">
        <v>136900</v>
      </c>
      <c r="L803" s="349">
        <v>2749.4108405341713</v>
      </c>
      <c r="M803" s="349">
        <v>2908.7644484345192</v>
      </c>
      <c r="N803" s="349">
        <v>3059.1403882841432</v>
      </c>
      <c r="O803" s="349">
        <v>3072.606890360229</v>
      </c>
      <c r="P803" s="348" t="s">
        <v>55</v>
      </c>
      <c r="Q803" s="350">
        <v>10</v>
      </c>
      <c r="R803" s="351" t="s">
        <v>203</v>
      </c>
      <c r="S803" s="353" t="s">
        <v>195</v>
      </c>
      <c r="T803" s="347" t="s">
        <v>686</v>
      </c>
      <c r="U803" s="347" t="s">
        <v>1487</v>
      </c>
      <c r="V803" s="347">
        <v>1.74</v>
      </c>
      <c r="W803" s="347">
        <v>1.03</v>
      </c>
      <c r="X803" s="347">
        <v>0.32</v>
      </c>
      <c r="Y803" s="347">
        <f t="shared" si="13"/>
        <v>1.7922</v>
      </c>
      <c r="Z803" s="347" t="s">
        <v>198</v>
      </c>
      <c r="AA803" s="347" t="s">
        <v>170</v>
      </c>
      <c r="AB803" s="347">
        <v>19.899999999999999</v>
      </c>
      <c r="AC803" s="347" t="s">
        <v>218</v>
      </c>
      <c r="AD803" s="346"/>
      <c r="AE803" s="346">
        <f>IFERROR(VLOOKUP(E803,ppoz!$A$2:$B$42,2,0),0)</f>
        <v>3500</v>
      </c>
      <c r="AJ803" s="72"/>
      <c r="AK803" s="72"/>
      <c r="AL803" s="72"/>
      <c r="AM803" s="72"/>
      <c r="AN803" s="72"/>
      <c r="AO803" s="72"/>
      <c r="AP803" s="73"/>
      <c r="AQ803" s="73"/>
      <c r="AR803" s="73"/>
      <c r="AS803" s="73"/>
      <c r="AT803" s="73"/>
      <c r="AU803" s="73"/>
      <c r="AV803" s="72"/>
      <c r="AW803" s="73"/>
      <c r="AX803" s="73"/>
      <c r="AY803" s="72"/>
      <c r="AZ803" s="72"/>
      <c r="BA803" s="72"/>
      <c r="BB803" s="74"/>
      <c r="BC803" s="74"/>
      <c r="BD803" s="74"/>
      <c r="BE803" s="74"/>
      <c r="BF803" s="74"/>
      <c r="BG803" s="74"/>
      <c r="BH803" s="74"/>
      <c r="BI803" s="74"/>
    </row>
    <row r="804" spans="1:61" x14ac:dyDescent="0.35">
      <c r="A804" s="347" t="s">
        <v>2064</v>
      </c>
      <c r="B804" s="343">
        <v>44.89</v>
      </c>
      <c r="C804" s="343">
        <v>134</v>
      </c>
      <c r="D804" s="348" t="s">
        <v>1944</v>
      </c>
      <c r="E804" s="348" t="s">
        <v>179</v>
      </c>
      <c r="F804" s="348" t="s">
        <v>171</v>
      </c>
      <c r="G804" s="348">
        <v>40</v>
      </c>
      <c r="H804" s="349">
        <v>123100</v>
      </c>
      <c r="I804" s="349">
        <v>130400</v>
      </c>
      <c r="J804" s="349">
        <v>136900</v>
      </c>
      <c r="K804" s="349">
        <v>137700</v>
      </c>
      <c r="L804" s="349">
        <v>2742.258854978837</v>
      </c>
      <c r="M804" s="349">
        <v>2904.8785921140566</v>
      </c>
      <c r="N804" s="349">
        <v>3049.6769881933615</v>
      </c>
      <c r="O804" s="349">
        <v>3067.4983292492761</v>
      </c>
      <c r="P804" s="348" t="s">
        <v>55</v>
      </c>
      <c r="Q804" s="350">
        <v>10</v>
      </c>
      <c r="R804" s="351" t="s">
        <v>203</v>
      </c>
      <c r="S804" s="353" t="s">
        <v>195</v>
      </c>
      <c r="T804" s="347" t="s">
        <v>686</v>
      </c>
      <c r="U804" s="347" t="s">
        <v>1487</v>
      </c>
      <c r="V804" s="347">
        <v>1.74</v>
      </c>
      <c r="W804" s="347">
        <v>1.03</v>
      </c>
      <c r="X804" s="347">
        <v>0.32</v>
      </c>
      <c r="Y804" s="347">
        <f t="shared" si="13"/>
        <v>1.7922</v>
      </c>
      <c r="Z804" s="347" t="s">
        <v>198</v>
      </c>
      <c r="AA804" s="347" t="s">
        <v>170</v>
      </c>
      <c r="AB804" s="347">
        <v>19.899999999999999</v>
      </c>
      <c r="AC804" s="347" t="s">
        <v>218</v>
      </c>
      <c r="AD804" s="346"/>
      <c r="AE804" s="346">
        <f>IFERROR(VLOOKUP(E804,ppoz!$A$2:$B$42,2,0),0)</f>
        <v>3500</v>
      </c>
      <c r="AJ804" s="72"/>
      <c r="AK804" s="72"/>
      <c r="AL804" s="72"/>
      <c r="AM804" s="72"/>
      <c r="AN804" s="72"/>
      <c r="AO804" s="72"/>
      <c r="AP804" s="73"/>
      <c r="AQ804" s="73"/>
      <c r="AR804" s="73"/>
      <c r="AS804" s="73"/>
      <c r="AT804" s="73"/>
      <c r="AU804" s="73"/>
      <c r="AV804" s="72"/>
      <c r="AW804" s="73"/>
      <c r="AX804" s="73"/>
      <c r="AY804" s="72"/>
      <c r="AZ804" s="72"/>
      <c r="BA804" s="72"/>
      <c r="BB804" s="74"/>
      <c r="BC804" s="74"/>
      <c r="BD804" s="74"/>
      <c r="BE804" s="74"/>
      <c r="BF804" s="74"/>
      <c r="BG804" s="74"/>
      <c r="BH804" s="74"/>
      <c r="BI804" s="74"/>
    </row>
    <row r="805" spans="1:61" x14ac:dyDescent="0.35">
      <c r="A805" s="347" t="s">
        <v>2065</v>
      </c>
      <c r="B805" s="343">
        <v>45.225000000000001</v>
      </c>
      <c r="C805" s="343">
        <v>135</v>
      </c>
      <c r="D805" s="348" t="s">
        <v>1944</v>
      </c>
      <c r="E805" s="348" t="s">
        <v>180</v>
      </c>
      <c r="F805" s="348" t="s">
        <v>171</v>
      </c>
      <c r="G805" s="348">
        <v>45</v>
      </c>
      <c r="H805" s="349">
        <v>130200</v>
      </c>
      <c r="I805" s="349">
        <v>137200</v>
      </c>
      <c r="J805" s="349">
        <v>143600</v>
      </c>
      <c r="K805" s="349">
        <v>145100</v>
      </c>
      <c r="L805" s="349">
        <v>2878.9386401326701</v>
      </c>
      <c r="M805" s="349">
        <v>3033.7202874516306</v>
      </c>
      <c r="N805" s="349">
        <v>3175.2349364289662</v>
      </c>
      <c r="O805" s="349">
        <v>3208.4024322830292</v>
      </c>
      <c r="P805" s="348" t="s">
        <v>55</v>
      </c>
      <c r="Q805" s="350">
        <v>10</v>
      </c>
      <c r="R805" s="351" t="s">
        <v>203</v>
      </c>
      <c r="S805" s="353" t="s">
        <v>195</v>
      </c>
      <c r="T805" s="347" t="s">
        <v>686</v>
      </c>
      <c r="U805" s="347" t="s">
        <v>1487</v>
      </c>
      <c r="V805" s="347">
        <v>1.74</v>
      </c>
      <c r="W805" s="347">
        <v>1.03</v>
      </c>
      <c r="X805" s="347">
        <v>0.32</v>
      </c>
      <c r="Y805" s="347">
        <f t="shared" si="13"/>
        <v>1.7922</v>
      </c>
      <c r="Z805" s="347" t="s">
        <v>198</v>
      </c>
      <c r="AA805" s="347" t="s">
        <v>170</v>
      </c>
      <c r="AB805" s="347">
        <v>19.899999999999999</v>
      </c>
      <c r="AC805" s="347" t="s">
        <v>218</v>
      </c>
      <c r="AD805" s="346"/>
      <c r="AE805" s="346">
        <f>IFERROR(VLOOKUP(E805,ppoz!$A$2:$B$42,2,0),0)</f>
        <v>7000</v>
      </c>
      <c r="AJ805" s="72"/>
      <c r="AK805" s="72"/>
      <c r="AL805" s="72"/>
      <c r="AM805" s="72"/>
      <c r="AN805" s="72"/>
      <c r="AO805" s="72"/>
      <c r="AP805" s="73"/>
      <c r="AQ805" s="73"/>
      <c r="AR805" s="73"/>
      <c r="AS805" s="73"/>
      <c r="AT805" s="73"/>
      <c r="AU805" s="73"/>
      <c r="AV805" s="72"/>
      <c r="AW805" s="73"/>
      <c r="AX805" s="73"/>
      <c r="AY805" s="72"/>
      <c r="AZ805" s="72"/>
      <c r="BA805" s="72"/>
      <c r="BB805" s="74"/>
      <c r="BC805" s="74"/>
      <c r="BD805" s="74"/>
      <c r="BE805" s="74"/>
      <c r="BF805" s="74"/>
      <c r="BG805" s="74"/>
      <c r="BH805" s="74"/>
      <c r="BI805" s="74"/>
    </row>
    <row r="806" spans="1:61" x14ac:dyDescent="0.35">
      <c r="A806" s="347" t="s">
        <v>2066</v>
      </c>
      <c r="B806" s="343">
        <v>45.56</v>
      </c>
      <c r="C806" s="343">
        <v>136</v>
      </c>
      <c r="D806" s="348" t="s">
        <v>1944</v>
      </c>
      <c r="E806" s="348" t="s">
        <v>180</v>
      </c>
      <c r="F806" s="348" t="s">
        <v>171</v>
      </c>
      <c r="G806" s="348">
        <v>45</v>
      </c>
      <c r="H806" s="349">
        <v>130800</v>
      </c>
      <c r="I806" s="349">
        <v>137800</v>
      </c>
      <c r="J806" s="349">
        <v>144100</v>
      </c>
      <c r="K806" s="349">
        <v>145700</v>
      </c>
      <c r="L806" s="349">
        <v>2870.9394205443368</v>
      </c>
      <c r="M806" s="349">
        <v>3024.5829675153641</v>
      </c>
      <c r="N806" s="349">
        <v>3162.8621597892889</v>
      </c>
      <c r="O806" s="349">
        <v>3197.9806848112376</v>
      </c>
      <c r="P806" s="348" t="s">
        <v>55</v>
      </c>
      <c r="Q806" s="350">
        <v>10</v>
      </c>
      <c r="R806" s="351" t="s">
        <v>203</v>
      </c>
      <c r="S806" s="353" t="s">
        <v>195</v>
      </c>
      <c r="T806" s="347" t="s">
        <v>686</v>
      </c>
      <c r="U806" s="347" t="s">
        <v>1487</v>
      </c>
      <c r="V806" s="347">
        <v>1.74</v>
      </c>
      <c r="W806" s="347">
        <v>1.03</v>
      </c>
      <c r="X806" s="347">
        <v>0.32</v>
      </c>
      <c r="Y806" s="347">
        <f t="shared" si="13"/>
        <v>1.7922</v>
      </c>
      <c r="Z806" s="347" t="s">
        <v>198</v>
      </c>
      <c r="AA806" s="347" t="s">
        <v>170</v>
      </c>
      <c r="AB806" s="347">
        <v>19.899999999999999</v>
      </c>
      <c r="AC806" s="347" t="s">
        <v>218</v>
      </c>
      <c r="AD806" s="346"/>
      <c r="AE806" s="346">
        <f>IFERROR(VLOOKUP(E806,ppoz!$A$2:$B$42,2,0),0)</f>
        <v>7000</v>
      </c>
      <c r="AJ806" s="72"/>
      <c r="AK806" s="72"/>
      <c r="AL806" s="72"/>
      <c r="AM806" s="72"/>
      <c r="AN806" s="72"/>
      <c r="AO806" s="72"/>
      <c r="AP806" s="73"/>
      <c r="AQ806" s="73"/>
      <c r="AR806" s="73"/>
      <c r="AS806" s="73"/>
      <c r="AT806" s="73"/>
      <c r="AU806" s="73"/>
      <c r="AV806" s="72"/>
      <c r="AW806" s="73"/>
      <c r="AX806" s="73"/>
      <c r="AY806" s="72"/>
      <c r="AZ806" s="72"/>
      <c r="BA806" s="72"/>
      <c r="BB806" s="74"/>
      <c r="BC806" s="74"/>
      <c r="BD806" s="74"/>
      <c r="BE806" s="74"/>
      <c r="BF806" s="74"/>
      <c r="BG806" s="74"/>
      <c r="BH806" s="74"/>
      <c r="BI806" s="74"/>
    </row>
    <row r="807" spans="1:61" x14ac:dyDescent="0.35">
      <c r="A807" s="347" t="s">
        <v>2067</v>
      </c>
      <c r="B807" s="343">
        <v>45.895000000000003</v>
      </c>
      <c r="C807" s="343">
        <v>137</v>
      </c>
      <c r="D807" s="348" t="s">
        <v>1944</v>
      </c>
      <c r="E807" s="348" t="s">
        <v>180</v>
      </c>
      <c r="F807" s="348" t="s">
        <v>171</v>
      </c>
      <c r="G807" s="348">
        <v>45</v>
      </c>
      <c r="H807" s="349">
        <v>131400</v>
      </c>
      <c r="I807" s="349">
        <v>138500</v>
      </c>
      <c r="J807" s="349">
        <v>144600</v>
      </c>
      <c r="K807" s="349">
        <v>146400</v>
      </c>
      <c r="L807" s="349">
        <v>2863.056977884301</v>
      </c>
      <c r="M807" s="349">
        <v>3017.757925699967</v>
      </c>
      <c r="N807" s="349">
        <v>3150.6700076261027</v>
      </c>
      <c r="O807" s="349">
        <v>3189.8899662272574</v>
      </c>
      <c r="P807" s="348" t="s">
        <v>55</v>
      </c>
      <c r="Q807" s="350">
        <v>10</v>
      </c>
      <c r="R807" s="351" t="s">
        <v>203</v>
      </c>
      <c r="S807" s="353" t="s">
        <v>195</v>
      </c>
      <c r="T807" s="347" t="s">
        <v>686</v>
      </c>
      <c r="U807" s="347" t="s">
        <v>1487</v>
      </c>
      <c r="V807" s="347">
        <v>1.74</v>
      </c>
      <c r="W807" s="347">
        <v>1.03</v>
      </c>
      <c r="X807" s="347">
        <v>0.32</v>
      </c>
      <c r="Y807" s="347">
        <f t="shared" si="13"/>
        <v>1.7922</v>
      </c>
      <c r="Z807" s="347" t="s">
        <v>198</v>
      </c>
      <c r="AA807" s="347" t="s">
        <v>170</v>
      </c>
      <c r="AB807" s="347">
        <v>19.899999999999999</v>
      </c>
      <c r="AC807" s="347" t="s">
        <v>218</v>
      </c>
      <c r="AD807" s="346"/>
      <c r="AE807" s="346">
        <f>IFERROR(VLOOKUP(E807,ppoz!$A$2:$B$42,2,0),0)</f>
        <v>7000</v>
      </c>
      <c r="AJ807" s="72"/>
      <c r="AK807" s="72"/>
      <c r="AL807" s="72"/>
      <c r="AM807" s="72"/>
      <c r="AN807" s="72"/>
      <c r="AO807" s="72"/>
      <c r="AP807" s="73"/>
      <c r="AQ807" s="73"/>
      <c r="AR807" s="73"/>
      <c r="AS807" s="73"/>
      <c r="AT807" s="73"/>
      <c r="AU807" s="73"/>
      <c r="AV807" s="72"/>
      <c r="AW807" s="73"/>
      <c r="AX807" s="73"/>
      <c r="AY807" s="72"/>
      <c r="AZ807" s="72"/>
      <c r="BA807" s="72"/>
      <c r="BB807" s="74"/>
      <c r="BC807" s="74"/>
      <c r="BD807" s="74"/>
      <c r="BE807" s="74"/>
      <c r="BF807" s="74"/>
      <c r="BG807" s="74"/>
      <c r="BH807" s="74"/>
      <c r="BI807" s="74"/>
    </row>
    <row r="808" spans="1:61" x14ac:dyDescent="0.35">
      <c r="A808" s="347" t="s">
        <v>2068</v>
      </c>
      <c r="B808" s="343">
        <v>46.230000000000004</v>
      </c>
      <c r="C808" s="343">
        <v>138</v>
      </c>
      <c r="D808" s="348" t="s">
        <v>1944</v>
      </c>
      <c r="E808" s="348" t="s">
        <v>180</v>
      </c>
      <c r="F808" s="348" t="s">
        <v>171</v>
      </c>
      <c r="G808" s="348">
        <v>45</v>
      </c>
      <c r="H808" s="349">
        <v>132300</v>
      </c>
      <c r="I808" s="349">
        <v>139600</v>
      </c>
      <c r="J808" s="349">
        <v>145500</v>
      </c>
      <c r="K808" s="349">
        <v>147500</v>
      </c>
      <c r="L808" s="349">
        <v>2861.778066190785</v>
      </c>
      <c r="M808" s="349">
        <v>3019.6841877568677</v>
      </c>
      <c r="N808" s="349">
        <v>3147.3069435431535</v>
      </c>
      <c r="O808" s="349">
        <v>3190.5688946571486</v>
      </c>
      <c r="P808" s="348" t="s">
        <v>55</v>
      </c>
      <c r="Q808" s="350">
        <v>10</v>
      </c>
      <c r="R808" s="351" t="s">
        <v>203</v>
      </c>
      <c r="S808" s="353" t="s">
        <v>195</v>
      </c>
      <c r="T808" s="347" t="s">
        <v>686</v>
      </c>
      <c r="U808" s="347" t="s">
        <v>1487</v>
      </c>
      <c r="V808" s="347">
        <v>1.74</v>
      </c>
      <c r="W808" s="347">
        <v>1.03</v>
      </c>
      <c r="X808" s="347">
        <v>0.32</v>
      </c>
      <c r="Y808" s="347">
        <f t="shared" si="13"/>
        <v>1.7922</v>
      </c>
      <c r="Z808" s="347" t="s">
        <v>198</v>
      </c>
      <c r="AA808" s="347" t="s">
        <v>170</v>
      </c>
      <c r="AB808" s="347">
        <v>19.899999999999999</v>
      </c>
      <c r="AC808" s="347" t="s">
        <v>218</v>
      </c>
      <c r="AD808" s="346"/>
      <c r="AE808" s="346">
        <f>IFERROR(VLOOKUP(E808,ppoz!$A$2:$B$42,2,0),0)</f>
        <v>7000</v>
      </c>
      <c r="AJ808" s="72"/>
      <c r="AK808" s="72"/>
      <c r="AL808" s="72"/>
      <c r="AM808" s="72"/>
      <c r="AN808" s="72"/>
      <c r="AO808" s="72"/>
      <c r="AP808" s="73"/>
      <c r="AQ808" s="73"/>
      <c r="AR808" s="73"/>
      <c r="AS808" s="73"/>
      <c r="AT808" s="73"/>
      <c r="AU808" s="73"/>
      <c r="AV808" s="72"/>
      <c r="AW808" s="73"/>
      <c r="AX808" s="73"/>
      <c r="AY808" s="72"/>
      <c r="AZ808" s="72"/>
      <c r="BA808" s="72"/>
      <c r="BB808" s="74"/>
      <c r="BC808" s="74"/>
      <c r="BD808" s="74"/>
      <c r="BE808" s="74"/>
      <c r="BF808" s="74"/>
      <c r="BG808" s="74"/>
      <c r="BH808" s="74"/>
      <c r="BI808" s="74"/>
    </row>
    <row r="809" spans="1:61" x14ac:dyDescent="0.35">
      <c r="A809" s="347" t="s">
        <v>2069</v>
      </c>
      <c r="B809" s="343">
        <v>46.565000000000005</v>
      </c>
      <c r="C809" s="343">
        <v>139</v>
      </c>
      <c r="D809" s="348" t="s">
        <v>1944</v>
      </c>
      <c r="E809" s="348" t="s">
        <v>180</v>
      </c>
      <c r="F809" s="348" t="s">
        <v>171</v>
      </c>
      <c r="G809" s="348">
        <v>45</v>
      </c>
      <c r="H809" s="349">
        <v>132900</v>
      </c>
      <c r="I809" s="349">
        <v>140200</v>
      </c>
      <c r="J809" s="349">
        <v>146100</v>
      </c>
      <c r="K809" s="349">
        <v>148200</v>
      </c>
      <c r="L809" s="349">
        <v>2854.0749489960267</v>
      </c>
      <c r="M809" s="349">
        <v>3010.8450552990439</v>
      </c>
      <c r="N809" s="349">
        <v>3137.5496617631266</v>
      </c>
      <c r="O809" s="349">
        <v>3182.6479115215288</v>
      </c>
      <c r="P809" s="348" t="s">
        <v>55</v>
      </c>
      <c r="Q809" s="350">
        <v>10</v>
      </c>
      <c r="R809" s="351" t="s">
        <v>203</v>
      </c>
      <c r="S809" s="353" t="s">
        <v>195</v>
      </c>
      <c r="T809" s="347" t="s">
        <v>686</v>
      </c>
      <c r="U809" s="347" t="s">
        <v>1487</v>
      </c>
      <c r="V809" s="347">
        <v>1.74</v>
      </c>
      <c r="W809" s="347">
        <v>1.03</v>
      </c>
      <c r="X809" s="347">
        <v>0.32</v>
      </c>
      <c r="Y809" s="347">
        <f t="shared" si="13"/>
        <v>1.7922</v>
      </c>
      <c r="Z809" s="347" t="s">
        <v>198</v>
      </c>
      <c r="AA809" s="347" t="s">
        <v>170</v>
      </c>
      <c r="AB809" s="347">
        <v>19.899999999999999</v>
      </c>
      <c r="AC809" s="347" t="s">
        <v>218</v>
      </c>
      <c r="AD809" s="346"/>
      <c r="AE809" s="346">
        <f>IFERROR(VLOOKUP(E809,ppoz!$A$2:$B$42,2,0),0)</f>
        <v>7000</v>
      </c>
      <c r="AJ809" s="72"/>
      <c r="AK809" s="72"/>
      <c r="AL809" s="72"/>
      <c r="AM809" s="72"/>
      <c r="AN809" s="72"/>
      <c r="AO809" s="72"/>
      <c r="AP809" s="73"/>
      <c r="AQ809" s="73"/>
      <c r="AR809" s="73"/>
      <c r="AS809" s="73"/>
      <c r="AT809" s="73"/>
      <c r="AU809" s="73"/>
      <c r="AV809" s="72"/>
      <c r="AW809" s="73"/>
      <c r="AX809" s="73"/>
      <c r="AY809" s="72"/>
      <c r="AZ809" s="72"/>
      <c r="BA809" s="72"/>
      <c r="BB809" s="74"/>
      <c r="BC809" s="74"/>
      <c r="BD809" s="74"/>
      <c r="BE809" s="74"/>
      <c r="BF809" s="74"/>
      <c r="BG809" s="74"/>
      <c r="BH809" s="74"/>
      <c r="BI809" s="74"/>
    </row>
    <row r="810" spans="1:61" x14ac:dyDescent="0.35">
      <c r="A810" s="347" t="s">
        <v>2070</v>
      </c>
      <c r="B810" s="343">
        <v>46.900000000000006</v>
      </c>
      <c r="C810" s="343">
        <v>140</v>
      </c>
      <c r="D810" s="348" t="s">
        <v>1944</v>
      </c>
      <c r="E810" s="348" t="s">
        <v>180</v>
      </c>
      <c r="F810" s="348" t="s">
        <v>171</v>
      </c>
      <c r="G810" s="348">
        <v>45</v>
      </c>
      <c r="H810" s="349">
        <v>134600</v>
      </c>
      <c r="I810" s="349">
        <v>142000</v>
      </c>
      <c r="J810" s="349">
        <v>147700</v>
      </c>
      <c r="K810" s="349">
        <v>150000</v>
      </c>
      <c r="L810" s="349">
        <v>2869.9360341151382</v>
      </c>
      <c r="M810" s="349">
        <v>3027.7185501066097</v>
      </c>
      <c r="N810" s="349">
        <v>3149.2537313432831</v>
      </c>
      <c r="O810" s="349">
        <v>3198.294243070362</v>
      </c>
      <c r="P810" s="348" t="s">
        <v>55</v>
      </c>
      <c r="Q810" s="350">
        <v>10</v>
      </c>
      <c r="R810" s="351" t="s">
        <v>203</v>
      </c>
      <c r="S810" s="353" t="s">
        <v>195</v>
      </c>
      <c r="T810" s="347" t="s">
        <v>686</v>
      </c>
      <c r="U810" s="347" t="s">
        <v>1487</v>
      </c>
      <c r="V810" s="347">
        <v>1.74</v>
      </c>
      <c r="W810" s="347">
        <v>1.03</v>
      </c>
      <c r="X810" s="347">
        <v>0.32</v>
      </c>
      <c r="Y810" s="347">
        <f t="shared" si="13"/>
        <v>1.7922</v>
      </c>
      <c r="Z810" s="347" t="s">
        <v>198</v>
      </c>
      <c r="AA810" s="347" t="s">
        <v>170</v>
      </c>
      <c r="AB810" s="347">
        <v>19.899999999999999</v>
      </c>
      <c r="AC810" s="347" t="s">
        <v>218</v>
      </c>
      <c r="AD810" s="346"/>
      <c r="AE810" s="346">
        <f>IFERROR(VLOOKUP(E810,ppoz!$A$2:$B$42,2,0),0)</f>
        <v>7000</v>
      </c>
      <c r="AJ810" s="72"/>
      <c r="AK810" s="72"/>
      <c r="AL810" s="72"/>
      <c r="AM810" s="72"/>
      <c r="AN810" s="72"/>
      <c r="AO810" s="72"/>
      <c r="AP810" s="73"/>
      <c r="AQ810" s="73"/>
      <c r="AR810" s="73"/>
      <c r="AS810" s="73"/>
      <c r="AT810" s="73"/>
      <c r="AU810" s="73"/>
      <c r="AV810" s="72"/>
      <c r="AW810" s="73"/>
      <c r="AX810" s="73"/>
      <c r="AY810" s="72"/>
      <c r="AZ810" s="72"/>
      <c r="BA810" s="72"/>
      <c r="BB810" s="74"/>
      <c r="BC810" s="74"/>
      <c r="BD810" s="74"/>
      <c r="BE810" s="74"/>
      <c r="BF810" s="74"/>
      <c r="BG810" s="74"/>
      <c r="BH810" s="74"/>
      <c r="BI810" s="74"/>
    </row>
    <row r="811" spans="1:61" x14ac:dyDescent="0.35">
      <c r="A811" s="347" t="s">
        <v>2071</v>
      </c>
      <c r="B811" s="343">
        <v>47.234999999999999</v>
      </c>
      <c r="C811" s="343">
        <v>141</v>
      </c>
      <c r="D811" s="348" t="s">
        <v>1944</v>
      </c>
      <c r="E811" s="348" t="s">
        <v>180</v>
      </c>
      <c r="F811" s="348" t="s">
        <v>171</v>
      </c>
      <c r="G811" s="348">
        <v>45</v>
      </c>
      <c r="H811" s="349">
        <v>135500</v>
      </c>
      <c r="I811" s="349">
        <v>142900</v>
      </c>
      <c r="J811" s="349">
        <v>152000</v>
      </c>
      <c r="K811" s="349">
        <v>150900</v>
      </c>
      <c r="L811" s="349">
        <v>2868.6355456758761</v>
      </c>
      <c r="M811" s="349">
        <v>3025.2990367312373</v>
      </c>
      <c r="N811" s="349">
        <v>3217.9527892452629</v>
      </c>
      <c r="O811" s="349">
        <v>3194.6649730073041</v>
      </c>
      <c r="P811" s="348" t="s">
        <v>55</v>
      </c>
      <c r="Q811" s="350">
        <v>10</v>
      </c>
      <c r="R811" s="351" t="s">
        <v>203</v>
      </c>
      <c r="S811" s="353" t="s">
        <v>195</v>
      </c>
      <c r="T811" s="347" t="s">
        <v>686</v>
      </c>
      <c r="U811" s="347" t="s">
        <v>1487</v>
      </c>
      <c r="V811" s="347">
        <v>1.74</v>
      </c>
      <c r="W811" s="347">
        <v>1.03</v>
      </c>
      <c r="X811" s="347">
        <v>0.32</v>
      </c>
      <c r="Y811" s="347">
        <f t="shared" si="13"/>
        <v>1.7922</v>
      </c>
      <c r="Z811" s="347" t="s">
        <v>198</v>
      </c>
      <c r="AA811" s="347" t="s">
        <v>170</v>
      </c>
      <c r="AB811" s="347">
        <v>19.899999999999999</v>
      </c>
      <c r="AC811" s="347" t="s">
        <v>218</v>
      </c>
      <c r="AD811" s="346"/>
      <c r="AE811" s="346">
        <f>IFERROR(VLOOKUP(E811,ppoz!$A$2:$B$42,2,0),0)</f>
        <v>7000</v>
      </c>
      <c r="AJ811" s="72"/>
      <c r="AK811" s="72"/>
      <c r="AL811" s="72"/>
      <c r="AM811" s="72"/>
      <c r="AN811" s="72"/>
      <c r="AO811" s="72"/>
      <c r="AP811" s="73"/>
      <c r="AQ811" s="73"/>
      <c r="AR811" s="73"/>
      <c r="AS811" s="73"/>
      <c r="AT811" s="73"/>
      <c r="AU811" s="73"/>
      <c r="AV811" s="72"/>
      <c r="AW811" s="73"/>
      <c r="AX811" s="73"/>
      <c r="AY811" s="72"/>
      <c r="AZ811" s="72"/>
      <c r="BA811" s="72"/>
      <c r="BB811" s="74"/>
      <c r="BC811" s="74"/>
      <c r="BD811" s="74"/>
      <c r="BE811" s="74"/>
      <c r="BF811" s="74"/>
      <c r="BG811" s="74"/>
      <c r="BH811" s="74"/>
      <c r="BI811" s="74"/>
    </row>
    <row r="812" spans="1:61" x14ac:dyDescent="0.35">
      <c r="A812" s="347" t="s">
        <v>2072</v>
      </c>
      <c r="B812" s="343">
        <v>47.57</v>
      </c>
      <c r="C812" s="343">
        <v>142</v>
      </c>
      <c r="D812" s="348" t="s">
        <v>1944</v>
      </c>
      <c r="E812" s="348" t="s">
        <v>180</v>
      </c>
      <c r="F812" s="348" t="s">
        <v>171</v>
      </c>
      <c r="G812" s="348">
        <v>45</v>
      </c>
      <c r="H812" s="349">
        <v>136200</v>
      </c>
      <c r="I812" s="349">
        <v>143500</v>
      </c>
      <c r="J812" s="349">
        <v>152500</v>
      </c>
      <c r="K812" s="349">
        <v>151500</v>
      </c>
      <c r="L812" s="349">
        <v>2863.1490435148203</v>
      </c>
      <c r="M812" s="349">
        <v>3016.6071053184778</v>
      </c>
      <c r="N812" s="349">
        <v>3205.8019760353163</v>
      </c>
      <c r="O812" s="349">
        <v>3184.7803237334456</v>
      </c>
      <c r="P812" s="348" t="s">
        <v>55</v>
      </c>
      <c r="Q812" s="350">
        <v>10</v>
      </c>
      <c r="R812" s="351" t="s">
        <v>203</v>
      </c>
      <c r="S812" s="353" t="s">
        <v>195</v>
      </c>
      <c r="T812" s="347" t="s">
        <v>686</v>
      </c>
      <c r="U812" s="347" t="s">
        <v>1487</v>
      </c>
      <c r="V812" s="347">
        <v>1.74</v>
      </c>
      <c r="W812" s="347">
        <v>1.03</v>
      </c>
      <c r="X812" s="347">
        <v>0.32</v>
      </c>
      <c r="Y812" s="347">
        <f t="shared" si="13"/>
        <v>1.7922</v>
      </c>
      <c r="Z812" s="347" t="s">
        <v>198</v>
      </c>
      <c r="AA812" s="347" t="s">
        <v>170</v>
      </c>
      <c r="AB812" s="347">
        <v>19.899999999999999</v>
      </c>
      <c r="AC812" s="347" t="s">
        <v>218</v>
      </c>
      <c r="AD812" s="346"/>
      <c r="AE812" s="346">
        <f>IFERROR(VLOOKUP(E812,ppoz!$A$2:$B$42,2,0),0)</f>
        <v>7000</v>
      </c>
      <c r="AJ812" s="72"/>
      <c r="AK812" s="72"/>
      <c r="AL812" s="72"/>
      <c r="AM812" s="72"/>
      <c r="AN812" s="72"/>
      <c r="AO812" s="72"/>
      <c r="AP812" s="73"/>
      <c r="AQ812" s="73"/>
      <c r="AR812" s="73"/>
      <c r="AS812" s="73"/>
      <c r="AT812" s="73"/>
      <c r="AU812" s="73"/>
      <c r="AV812" s="72"/>
      <c r="AW812" s="73"/>
      <c r="AX812" s="73"/>
      <c r="AY812" s="72"/>
      <c r="AZ812" s="72"/>
      <c r="BA812" s="72"/>
      <c r="BB812" s="74"/>
      <c r="BC812" s="74"/>
      <c r="BD812" s="74"/>
      <c r="BE812" s="74"/>
      <c r="BF812" s="74"/>
      <c r="BG812" s="74"/>
      <c r="BH812" s="74"/>
      <c r="BI812" s="74"/>
    </row>
    <row r="813" spans="1:61" x14ac:dyDescent="0.35">
      <c r="A813" s="347" t="s">
        <v>2073</v>
      </c>
      <c r="B813" s="343">
        <v>47.905000000000001</v>
      </c>
      <c r="C813" s="343">
        <v>143</v>
      </c>
      <c r="D813" s="348" t="s">
        <v>1944</v>
      </c>
      <c r="E813" s="348" t="s">
        <v>180</v>
      </c>
      <c r="F813" s="348" t="s">
        <v>171</v>
      </c>
      <c r="G813" s="348">
        <v>45</v>
      </c>
      <c r="H813" s="349">
        <v>136800</v>
      </c>
      <c r="I813" s="349">
        <v>144100</v>
      </c>
      <c r="J813" s="349">
        <v>153000</v>
      </c>
      <c r="K813" s="349">
        <v>152000</v>
      </c>
      <c r="L813" s="349">
        <v>2855.6518108756914</v>
      </c>
      <c r="M813" s="349">
        <v>3008.0367393800229</v>
      </c>
      <c r="N813" s="349">
        <v>3193.8211042688654</v>
      </c>
      <c r="O813" s="349">
        <v>3172.9464565285462</v>
      </c>
      <c r="P813" s="348" t="s">
        <v>55</v>
      </c>
      <c r="Q813" s="350">
        <v>10</v>
      </c>
      <c r="R813" s="351" t="s">
        <v>203</v>
      </c>
      <c r="S813" s="353" t="s">
        <v>195</v>
      </c>
      <c r="T813" s="347" t="s">
        <v>686</v>
      </c>
      <c r="U813" s="347" t="s">
        <v>1487</v>
      </c>
      <c r="V813" s="347">
        <v>1.74</v>
      </c>
      <c r="W813" s="347">
        <v>1.03</v>
      </c>
      <c r="X813" s="347">
        <v>0.32</v>
      </c>
      <c r="Y813" s="347">
        <f t="shared" si="13"/>
        <v>1.7922</v>
      </c>
      <c r="Z813" s="347" t="s">
        <v>198</v>
      </c>
      <c r="AA813" s="347" t="s">
        <v>170</v>
      </c>
      <c r="AB813" s="347">
        <v>19.899999999999999</v>
      </c>
      <c r="AC813" s="347" t="s">
        <v>218</v>
      </c>
      <c r="AD813" s="346"/>
      <c r="AE813" s="346">
        <f>IFERROR(VLOOKUP(E813,ppoz!$A$2:$B$42,2,0),0)</f>
        <v>7000</v>
      </c>
      <c r="AJ813" s="72"/>
      <c r="AK813" s="72"/>
      <c r="AL813" s="72"/>
      <c r="AM813" s="72"/>
      <c r="AN813" s="72"/>
      <c r="AO813" s="72"/>
      <c r="AP813" s="73"/>
      <c r="AQ813" s="73"/>
      <c r="AR813" s="73"/>
      <c r="AS813" s="73"/>
      <c r="AT813" s="73"/>
      <c r="AU813" s="73"/>
      <c r="AV813" s="72"/>
      <c r="AW813" s="73"/>
      <c r="AX813" s="73"/>
      <c r="AY813" s="72"/>
      <c r="AZ813" s="72"/>
      <c r="BA813" s="72"/>
      <c r="BB813" s="74"/>
      <c r="BC813" s="74"/>
      <c r="BD813" s="74"/>
      <c r="BE813" s="74"/>
      <c r="BF813" s="74"/>
      <c r="BG813" s="74"/>
      <c r="BH813" s="74"/>
      <c r="BI813" s="74"/>
    </row>
    <row r="814" spans="1:61" x14ac:dyDescent="0.35">
      <c r="A814" s="347" t="s">
        <v>2074</v>
      </c>
      <c r="B814" s="343">
        <v>48.24</v>
      </c>
      <c r="C814" s="343">
        <v>144</v>
      </c>
      <c r="D814" s="348" t="s">
        <v>1944</v>
      </c>
      <c r="E814" s="348" t="s">
        <v>180</v>
      </c>
      <c r="F814" s="348" t="s">
        <v>171</v>
      </c>
      <c r="G814" s="348">
        <v>45</v>
      </c>
      <c r="H814" s="349">
        <v>137700</v>
      </c>
      <c r="I814" s="349">
        <v>145100</v>
      </c>
      <c r="J814" s="349">
        <v>153900</v>
      </c>
      <c r="K814" s="349">
        <v>153000</v>
      </c>
      <c r="L814" s="349">
        <v>2854.4776119402982</v>
      </c>
      <c r="M814" s="349">
        <v>3007.8772802653398</v>
      </c>
      <c r="N814" s="349">
        <v>3190.2985074626863</v>
      </c>
      <c r="O814" s="349">
        <v>3171.6417910447758</v>
      </c>
      <c r="P814" s="348" t="s">
        <v>55</v>
      </c>
      <c r="Q814" s="350">
        <v>10</v>
      </c>
      <c r="R814" s="351" t="s">
        <v>203</v>
      </c>
      <c r="S814" s="353" t="s">
        <v>195</v>
      </c>
      <c r="T814" s="347" t="s">
        <v>686</v>
      </c>
      <c r="U814" s="347" t="s">
        <v>1487</v>
      </c>
      <c r="V814" s="347">
        <v>1.74</v>
      </c>
      <c r="W814" s="347">
        <v>1.03</v>
      </c>
      <c r="X814" s="347">
        <v>0.32</v>
      </c>
      <c r="Y814" s="347">
        <f t="shared" si="13"/>
        <v>1.7922</v>
      </c>
      <c r="Z814" s="347" t="s">
        <v>198</v>
      </c>
      <c r="AA814" s="347" t="s">
        <v>170</v>
      </c>
      <c r="AB814" s="347">
        <v>19.899999999999999</v>
      </c>
      <c r="AC814" s="347" t="s">
        <v>218</v>
      </c>
      <c r="AD814" s="346"/>
      <c r="AE814" s="346">
        <f>IFERROR(VLOOKUP(E814,ppoz!$A$2:$B$42,2,0),0)</f>
        <v>7000</v>
      </c>
      <c r="AJ814" s="72"/>
      <c r="AK814" s="72"/>
      <c r="AL814" s="72"/>
      <c r="AM814" s="72"/>
      <c r="AN814" s="72"/>
      <c r="AO814" s="72"/>
      <c r="AP814" s="73"/>
      <c r="AQ814" s="73"/>
      <c r="AR814" s="73"/>
      <c r="AS814" s="73"/>
      <c r="AT814" s="73"/>
      <c r="AU814" s="73"/>
      <c r="AV814" s="72"/>
      <c r="AW814" s="73"/>
      <c r="AX814" s="73"/>
      <c r="AY814" s="72"/>
      <c r="AZ814" s="72"/>
      <c r="BA814" s="72"/>
      <c r="BB814" s="74"/>
      <c r="BC814" s="74"/>
      <c r="BD814" s="74"/>
      <c r="BE814" s="74"/>
      <c r="BF814" s="74"/>
      <c r="BG814" s="74"/>
      <c r="BH814" s="74"/>
      <c r="BI814" s="74"/>
    </row>
    <row r="815" spans="1:61" x14ac:dyDescent="0.35">
      <c r="A815" s="347" t="s">
        <v>2075</v>
      </c>
      <c r="B815" s="343">
        <v>48.575000000000003</v>
      </c>
      <c r="C815" s="343">
        <v>145</v>
      </c>
      <c r="D815" s="348" t="s">
        <v>1944</v>
      </c>
      <c r="E815" s="348" t="s">
        <v>180</v>
      </c>
      <c r="F815" s="348" t="s">
        <v>171</v>
      </c>
      <c r="G815" s="348">
        <v>45</v>
      </c>
      <c r="H815" s="349">
        <v>138700</v>
      </c>
      <c r="I815" s="349">
        <v>146200</v>
      </c>
      <c r="J815" s="349">
        <v>154400</v>
      </c>
      <c r="K815" s="349">
        <v>154700</v>
      </c>
      <c r="L815" s="349">
        <v>2855.3782810087491</v>
      </c>
      <c r="M815" s="349">
        <v>3009.7786927431803</v>
      </c>
      <c r="N815" s="349">
        <v>3178.5898095728253</v>
      </c>
      <c r="O815" s="349">
        <v>3184.7658260422027</v>
      </c>
      <c r="P815" s="348" t="s">
        <v>55</v>
      </c>
      <c r="Q815" s="350">
        <v>10</v>
      </c>
      <c r="R815" s="351" t="s">
        <v>203</v>
      </c>
      <c r="S815" s="353" t="s">
        <v>195</v>
      </c>
      <c r="T815" s="347" t="s">
        <v>686</v>
      </c>
      <c r="U815" s="347" t="s">
        <v>1487</v>
      </c>
      <c r="V815" s="347">
        <v>1.74</v>
      </c>
      <c r="W815" s="347">
        <v>1.03</v>
      </c>
      <c r="X815" s="347">
        <v>0.32</v>
      </c>
      <c r="Y815" s="347">
        <f t="shared" ref="Y815:Y878" si="14">V815*W815</f>
        <v>1.7922</v>
      </c>
      <c r="Z815" s="347" t="s">
        <v>198</v>
      </c>
      <c r="AA815" s="347" t="s">
        <v>170</v>
      </c>
      <c r="AB815" s="347">
        <v>19.899999999999999</v>
      </c>
      <c r="AC815" s="347" t="s">
        <v>218</v>
      </c>
      <c r="AD815" s="346"/>
      <c r="AE815" s="346">
        <f>IFERROR(VLOOKUP(E815,ppoz!$A$2:$B$42,2,0),0)</f>
        <v>7000</v>
      </c>
      <c r="AJ815" s="72"/>
      <c r="AK815" s="72"/>
      <c r="AL815" s="72"/>
      <c r="AM815" s="72"/>
      <c r="AN815" s="72"/>
      <c r="AO815" s="72"/>
      <c r="AP815" s="73"/>
      <c r="AQ815" s="73"/>
      <c r="AR815" s="73"/>
      <c r="AS815" s="73"/>
      <c r="AT815" s="73"/>
      <c r="AU815" s="73"/>
      <c r="AV815" s="72"/>
      <c r="AW815" s="73"/>
      <c r="AX815" s="73"/>
      <c r="AY815" s="72"/>
      <c r="AZ815" s="72"/>
      <c r="BA815" s="72"/>
      <c r="BB815" s="74"/>
      <c r="BC815" s="74"/>
      <c r="BD815" s="74"/>
      <c r="BE815" s="74"/>
      <c r="BF815" s="74"/>
      <c r="BG815" s="74"/>
      <c r="BH815" s="74"/>
      <c r="BI815" s="74"/>
    </row>
    <row r="816" spans="1:61" x14ac:dyDescent="0.35">
      <c r="A816" s="347" t="s">
        <v>2076</v>
      </c>
      <c r="B816" s="343">
        <v>48.910000000000004</v>
      </c>
      <c r="C816" s="343">
        <v>146</v>
      </c>
      <c r="D816" s="348" t="s">
        <v>1944</v>
      </c>
      <c r="E816" s="348" t="s">
        <v>180</v>
      </c>
      <c r="F816" s="348" t="s">
        <v>171</v>
      </c>
      <c r="G816" s="348">
        <v>45</v>
      </c>
      <c r="H816" s="349">
        <v>139200</v>
      </c>
      <c r="I816" s="349">
        <v>146900</v>
      </c>
      <c r="J816" s="349">
        <v>154900</v>
      </c>
      <c r="K816" s="349">
        <v>155400</v>
      </c>
      <c r="L816" s="349">
        <v>2846.0437538335718</v>
      </c>
      <c r="M816" s="349">
        <v>3003.4757718258024</v>
      </c>
      <c r="N816" s="349">
        <v>3167.041504804743</v>
      </c>
      <c r="O816" s="349">
        <v>3177.2643631159272</v>
      </c>
      <c r="P816" s="348" t="s">
        <v>55</v>
      </c>
      <c r="Q816" s="350">
        <v>10</v>
      </c>
      <c r="R816" s="351" t="s">
        <v>203</v>
      </c>
      <c r="S816" s="353" t="s">
        <v>195</v>
      </c>
      <c r="T816" s="347" t="s">
        <v>686</v>
      </c>
      <c r="U816" s="347" t="s">
        <v>1487</v>
      </c>
      <c r="V816" s="347">
        <v>1.74</v>
      </c>
      <c r="W816" s="347">
        <v>1.03</v>
      </c>
      <c r="X816" s="347">
        <v>0.32</v>
      </c>
      <c r="Y816" s="347">
        <f t="shared" si="14"/>
        <v>1.7922</v>
      </c>
      <c r="Z816" s="347" t="s">
        <v>198</v>
      </c>
      <c r="AA816" s="347" t="s">
        <v>170</v>
      </c>
      <c r="AB816" s="347">
        <v>19.899999999999999</v>
      </c>
      <c r="AC816" s="347" t="s">
        <v>218</v>
      </c>
      <c r="AD816" s="346"/>
      <c r="AE816" s="346">
        <f>IFERROR(VLOOKUP(E816,ppoz!$A$2:$B$42,2,0),0)</f>
        <v>7000</v>
      </c>
      <c r="AJ816" s="72"/>
      <c r="AK816" s="72"/>
      <c r="AL816" s="72"/>
      <c r="AM816" s="72"/>
      <c r="AN816" s="72"/>
      <c r="AO816" s="72"/>
      <c r="AP816" s="73"/>
      <c r="AQ816" s="73"/>
      <c r="AR816" s="73"/>
      <c r="AS816" s="73"/>
      <c r="AT816" s="73"/>
      <c r="AU816" s="73"/>
      <c r="AV816" s="72"/>
      <c r="AW816" s="73"/>
      <c r="AX816" s="73"/>
      <c r="AY816" s="72"/>
      <c r="AZ816" s="72"/>
      <c r="BA816" s="72"/>
      <c r="BB816" s="74"/>
      <c r="BC816" s="74"/>
      <c r="BD816" s="74"/>
      <c r="BE816" s="74"/>
      <c r="BF816" s="74"/>
      <c r="BG816" s="74"/>
      <c r="BH816" s="74"/>
      <c r="BI816" s="74"/>
    </row>
    <row r="817" spans="1:61" x14ac:dyDescent="0.35">
      <c r="A817" s="347" t="s">
        <v>2077</v>
      </c>
      <c r="B817" s="343">
        <v>49.245000000000005</v>
      </c>
      <c r="C817" s="343">
        <v>147</v>
      </c>
      <c r="D817" s="348" t="s">
        <v>1944</v>
      </c>
      <c r="E817" s="348" t="s">
        <v>180</v>
      </c>
      <c r="F817" s="348" t="s">
        <v>171</v>
      </c>
      <c r="G817" s="348">
        <v>45</v>
      </c>
      <c r="H817" s="349">
        <v>135200</v>
      </c>
      <c r="I817" s="349">
        <v>142900</v>
      </c>
      <c r="J817" s="349">
        <v>150700</v>
      </c>
      <c r="K817" s="349">
        <v>151400</v>
      </c>
      <c r="L817" s="349">
        <v>2745.4563915118283</v>
      </c>
      <c r="M817" s="349">
        <v>2901.8174433952681</v>
      </c>
      <c r="N817" s="349">
        <v>3060.2091582901817</v>
      </c>
      <c r="O817" s="349">
        <v>3074.4237993704942</v>
      </c>
      <c r="P817" s="348" t="s">
        <v>55</v>
      </c>
      <c r="Q817" s="350">
        <v>10</v>
      </c>
      <c r="R817" s="351" t="s">
        <v>203</v>
      </c>
      <c r="S817" s="353" t="s">
        <v>195</v>
      </c>
      <c r="T817" s="347" t="s">
        <v>686</v>
      </c>
      <c r="U817" s="347" t="s">
        <v>1487</v>
      </c>
      <c r="V817" s="347">
        <v>1.74</v>
      </c>
      <c r="W817" s="347">
        <v>1.03</v>
      </c>
      <c r="X817" s="347">
        <v>0.32</v>
      </c>
      <c r="Y817" s="347">
        <f t="shared" si="14"/>
        <v>1.7922</v>
      </c>
      <c r="Z817" s="347" t="s">
        <v>198</v>
      </c>
      <c r="AA817" s="347" t="s">
        <v>170</v>
      </c>
      <c r="AB817" s="347">
        <v>19.899999999999999</v>
      </c>
      <c r="AC817" s="347" t="s">
        <v>218</v>
      </c>
      <c r="AD817" s="346"/>
      <c r="AE817" s="346">
        <f>IFERROR(VLOOKUP(E817,ppoz!$A$2:$B$42,2,0),0)</f>
        <v>7000</v>
      </c>
      <c r="AJ817" s="72"/>
      <c r="AK817" s="72"/>
      <c r="AL817" s="72"/>
      <c r="AM817" s="72"/>
      <c r="AN817" s="72"/>
      <c r="AO817" s="72"/>
      <c r="AP817" s="73"/>
      <c r="AQ817" s="73"/>
      <c r="AR817" s="73"/>
      <c r="AS817" s="73"/>
      <c r="AT817" s="73"/>
      <c r="AU817" s="73"/>
      <c r="AV817" s="72"/>
      <c r="AW817" s="73"/>
      <c r="AX817" s="73"/>
      <c r="AY817" s="72"/>
      <c r="AZ817" s="72"/>
      <c r="BA817" s="72"/>
      <c r="BB817" s="74"/>
      <c r="BC817" s="74"/>
      <c r="BD817" s="74"/>
      <c r="BE817" s="74"/>
      <c r="BF817" s="74"/>
      <c r="BG817" s="74"/>
      <c r="BH817" s="74"/>
      <c r="BI817" s="74"/>
    </row>
    <row r="818" spans="1:61" x14ac:dyDescent="0.35">
      <c r="A818" s="347" t="s">
        <v>2078</v>
      </c>
      <c r="B818" s="343">
        <v>49.580000000000005</v>
      </c>
      <c r="C818" s="343">
        <v>148</v>
      </c>
      <c r="D818" s="348" t="s">
        <v>1944</v>
      </c>
      <c r="E818" s="348" t="s">
        <v>180</v>
      </c>
      <c r="F818" s="348" t="s">
        <v>171</v>
      </c>
      <c r="G818" s="348">
        <v>45</v>
      </c>
      <c r="H818" s="349">
        <v>135900</v>
      </c>
      <c r="I818" s="349">
        <v>143600</v>
      </c>
      <c r="J818" s="349">
        <v>151200</v>
      </c>
      <c r="K818" s="349">
        <v>152100</v>
      </c>
      <c r="L818" s="349">
        <v>2741.0246066962482</v>
      </c>
      <c r="M818" s="349">
        <v>2896.3291649858811</v>
      </c>
      <c r="N818" s="349">
        <v>3049.6167809600643</v>
      </c>
      <c r="O818" s="349">
        <v>3067.7692617991124</v>
      </c>
      <c r="P818" s="348" t="s">
        <v>55</v>
      </c>
      <c r="Q818" s="350">
        <v>10</v>
      </c>
      <c r="R818" s="351" t="s">
        <v>203</v>
      </c>
      <c r="S818" s="353" t="s">
        <v>195</v>
      </c>
      <c r="T818" s="347" t="s">
        <v>686</v>
      </c>
      <c r="U818" s="347" t="s">
        <v>1487</v>
      </c>
      <c r="V818" s="347">
        <v>1.74</v>
      </c>
      <c r="W818" s="347">
        <v>1.03</v>
      </c>
      <c r="X818" s="347">
        <v>0.32</v>
      </c>
      <c r="Y818" s="347">
        <f t="shared" si="14"/>
        <v>1.7922</v>
      </c>
      <c r="Z818" s="347" t="s">
        <v>198</v>
      </c>
      <c r="AA818" s="347" t="s">
        <v>170</v>
      </c>
      <c r="AB818" s="347">
        <v>19.899999999999999</v>
      </c>
      <c r="AC818" s="347" t="s">
        <v>218</v>
      </c>
      <c r="AD818" s="346"/>
      <c r="AE818" s="346">
        <f>IFERROR(VLOOKUP(E818,ppoz!$A$2:$B$42,2,0),0)</f>
        <v>7000</v>
      </c>
      <c r="AJ818" s="72"/>
      <c r="AK818" s="72"/>
      <c r="AL818" s="72"/>
      <c r="AM818" s="72"/>
      <c r="AN818" s="72"/>
      <c r="AO818" s="72"/>
      <c r="AP818" s="73"/>
      <c r="AQ818" s="73"/>
      <c r="AR818" s="73"/>
      <c r="AS818" s="73"/>
      <c r="AT818" s="73"/>
      <c r="AU818" s="73"/>
      <c r="AV818" s="72"/>
      <c r="AW818" s="73"/>
      <c r="AX818" s="73"/>
      <c r="AY818" s="72"/>
      <c r="AZ818" s="72"/>
      <c r="BA818" s="72"/>
      <c r="BB818" s="74"/>
      <c r="BC818" s="74"/>
      <c r="BD818" s="74"/>
      <c r="BE818" s="74"/>
      <c r="BF818" s="74"/>
      <c r="BG818" s="74"/>
      <c r="BH818" s="74"/>
      <c r="BI818" s="74"/>
    </row>
    <row r="819" spans="1:61" x14ac:dyDescent="0.35">
      <c r="A819" s="347" t="s">
        <v>2079</v>
      </c>
      <c r="B819" s="343">
        <v>49.915000000000006</v>
      </c>
      <c r="C819" s="343">
        <v>149</v>
      </c>
      <c r="D819" s="348" t="s">
        <v>1944</v>
      </c>
      <c r="E819" s="348" t="s">
        <v>180</v>
      </c>
      <c r="F819" s="348" t="s">
        <v>171</v>
      </c>
      <c r="G819" s="348">
        <v>45</v>
      </c>
      <c r="H819" s="349">
        <v>136400</v>
      </c>
      <c r="I819" s="349">
        <v>144300</v>
      </c>
      <c r="J819" s="349">
        <v>151700</v>
      </c>
      <c r="K819" s="349">
        <v>152800</v>
      </c>
      <c r="L819" s="349">
        <v>2732.645497345487</v>
      </c>
      <c r="M819" s="349">
        <v>2890.914554743063</v>
      </c>
      <c r="N819" s="349">
        <v>3039.1665831914252</v>
      </c>
      <c r="O819" s="349">
        <v>3061.2040468796949</v>
      </c>
      <c r="P819" s="348" t="s">
        <v>55</v>
      </c>
      <c r="Q819" s="350">
        <v>10</v>
      </c>
      <c r="R819" s="351" t="s">
        <v>203</v>
      </c>
      <c r="S819" s="353" t="s">
        <v>195</v>
      </c>
      <c r="T819" s="347" t="s">
        <v>686</v>
      </c>
      <c r="U819" s="347" t="s">
        <v>1487</v>
      </c>
      <c r="V819" s="347">
        <v>1.74</v>
      </c>
      <c r="W819" s="347">
        <v>1.03</v>
      </c>
      <c r="X819" s="347">
        <v>0.32</v>
      </c>
      <c r="Y819" s="347">
        <f t="shared" si="14"/>
        <v>1.7922</v>
      </c>
      <c r="Z819" s="347" t="s">
        <v>198</v>
      </c>
      <c r="AA819" s="347" t="s">
        <v>170</v>
      </c>
      <c r="AB819" s="347">
        <v>19.899999999999999</v>
      </c>
      <c r="AC819" s="347" t="s">
        <v>218</v>
      </c>
      <c r="AD819" s="346"/>
      <c r="AE819" s="346">
        <f>IFERROR(VLOOKUP(E819,ppoz!$A$2:$B$42,2,0),0)</f>
        <v>7000</v>
      </c>
      <c r="AJ819" s="72"/>
      <c r="AK819" s="72"/>
      <c r="AL819" s="72"/>
      <c r="AM819" s="72"/>
      <c r="AN819" s="72"/>
      <c r="AO819" s="72"/>
      <c r="AP819" s="73"/>
      <c r="AQ819" s="73"/>
      <c r="AR819" s="73"/>
      <c r="AS819" s="73"/>
      <c r="AT819" s="73"/>
      <c r="AU819" s="73"/>
      <c r="AV819" s="72"/>
      <c r="AW819" s="73"/>
      <c r="AX819" s="73"/>
      <c r="AY819" s="72"/>
      <c r="AZ819" s="72"/>
      <c r="BA819" s="72"/>
      <c r="BB819" s="74"/>
      <c r="BC819" s="74"/>
      <c r="BD819" s="74"/>
      <c r="BE819" s="74"/>
      <c r="BF819" s="74"/>
      <c r="BG819" s="74"/>
      <c r="BH819" s="74"/>
      <c r="BI819" s="74"/>
    </row>
    <row r="820" spans="1:61" x14ac:dyDescent="0.35">
      <c r="A820" s="347" t="s">
        <v>2080</v>
      </c>
      <c r="B820" s="343">
        <v>3.35</v>
      </c>
      <c r="C820" s="343">
        <v>10</v>
      </c>
      <c r="D820" s="348" t="s">
        <v>1944</v>
      </c>
      <c r="E820" s="348" t="s">
        <v>2</v>
      </c>
      <c r="F820" s="348" t="s">
        <v>181</v>
      </c>
      <c r="G820" s="348">
        <v>3</v>
      </c>
      <c r="H820" s="349">
        <v>16900</v>
      </c>
      <c r="I820" s="349">
        <v>17700</v>
      </c>
      <c r="J820" s="349">
        <v>18000</v>
      </c>
      <c r="K820" s="349">
        <v>18300</v>
      </c>
      <c r="L820" s="349">
        <v>5044.7761194029854</v>
      </c>
      <c r="M820" s="349">
        <v>5283.5820895522384</v>
      </c>
      <c r="N820" s="349">
        <v>5373.1343283582091</v>
      </c>
      <c r="O820" s="349">
        <v>5462.686567164179</v>
      </c>
      <c r="P820" s="348" t="s">
        <v>39</v>
      </c>
      <c r="Q820" s="350">
        <v>5</v>
      </c>
      <c r="R820" s="351" t="s">
        <v>203</v>
      </c>
      <c r="S820" s="353" t="s">
        <v>195</v>
      </c>
      <c r="T820" s="347" t="s">
        <v>686</v>
      </c>
      <c r="U820" s="347" t="s">
        <v>1487</v>
      </c>
      <c r="V820" s="347">
        <v>1.74</v>
      </c>
      <c r="W820" s="347">
        <v>1.03</v>
      </c>
      <c r="X820" s="347">
        <v>0.32</v>
      </c>
      <c r="Y820" s="347">
        <f t="shared" si="14"/>
        <v>1.7922</v>
      </c>
      <c r="Z820" s="347" t="s">
        <v>198</v>
      </c>
      <c r="AA820" s="347" t="s">
        <v>170</v>
      </c>
      <c r="AB820" s="347">
        <v>19.899999999999999</v>
      </c>
      <c r="AC820" s="347" t="s">
        <v>218</v>
      </c>
      <c r="AD820" s="346"/>
      <c r="AE820" s="346">
        <f>IFERROR(VLOOKUP(E820,ppoz!$A$2:$B$42,2,0),0)</f>
        <v>0</v>
      </c>
      <c r="AJ820" s="72"/>
      <c r="AK820" s="72"/>
      <c r="AL820" s="72"/>
      <c r="AM820" s="72"/>
      <c r="AN820" s="72"/>
      <c r="AO820" s="72"/>
      <c r="AP820" s="73"/>
      <c r="AQ820" s="73"/>
      <c r="AR820" s="73"/>
      <c r="AS820" s="73"/>
      <c r="AT820" s="73"/>
      <c r="AU820" s="73"/>
      <c r="AV820" s="72"/>
      <c r="AW820" s="73"/>
      <c r="AX820" s="73"/>
      <c r="AY820" s="72"/>
      <c r="AZ820" s="72"/>
      <c r="BA820" s="72"/>
      <c r="BB820" s="74"/>
      <c r="BC820" s="74"/>
      <c r="BD820" s="74"/>
      <c r="BE820" s="74"/>
      <c r="BF820" s="74"/>
      <c r="BG820" s="74"/>
      <c r="BH820" s="74"/>
      <c r="BI820" s="74"/>
    </row>
    <row r="821" spans="1:61" x14ac:dyDescent="0.35">
      <c r="A821" s="347" t="s">
        <v>2081</v>
      </c>
      <c r="B821" s="343">
        <v>4.0200000000000005</v>
      </c>
      <c r="C821" s="343">
        <v>12</v>
      </c>
      <c r="D821" s="348" t="s">
        <v>1944</v>
      </c>
      <c r="E821" s="348" t="s">
        <v>3</v>
      </c>
      <c r="F821" s="348" t="s">
        <v>181</v>
      </c>
      <c r="G821" s="348">
        <v>3.7</v>
      </c>
      <c r="H821" s="349">
        <v>18800</v>
      </c>
      <c r="I821" s="349">
        <v>19500</v>
      </c>
      <c r="J821" s="349">
        <v>20200</v>
      </c>
      <c r="K821" s="349">
        <v>20100</v>
      </c>
      <c r="L821" s="349">
        <v>4676.6169154228846</v>
      </c>
      <c r="M821" s="349">
        <v>4850.746268656716</v>
      </c>
      <c r="N821" s="349">
        <v>5024.8756218905464</v>
      </c>
      <c r="O821" s="349">
        <v>4999.9999999999991</v>
      </c>
      <c r="P821" s="348" t="s">
        <v>39</v>
      </c>
      <c r="Q821" s="350">
        <v>5</v>
      </c>
      <c r="R821" s="351" t="s">
        <v>203</v>
      </c>
      <c r="S821" s="353" t="s">
        <v>195</v>
      </c>
      <c r="T821" s="347" t="s">
        <v>686</v>
      </c>
      <c r="U821" s="347" t="s">
        <v>1487</v>
      </c>
      <c r="V821" s="347">
        <v>1.74</v>
      </c>
      <c r="W821" s="347">
        <v>1.03</v>
      </c>
      <c r="X821" s="347">
        <v>0.32</v>
      </c>
      <c r="Y821" s="347">
        <f t="shared" si="14"/>
        <v>1.7922</v>
      </c>
      <c r="Z821" s="347" t="s">
        <v>198</v>
      </c>
      <c r="AA821" s="347" t="s">
        <v>170</v>
      </c>
      <c r="AB821" s="347">
        <v>19.899999999999999</v>
      </c>
      <c r="AC821" s="347" t="s">
        <v>218</v>
      </c>
      <c r="AD821" s="346"/>
      <c r="AE821" s="346">
        <f>IFERROR(VLOOKUP(E821,ppoz!$A$2:$B$42,2,0),0)</f>
        <v>0</v>
      </c>
      <c r="AJ821" s="72"/>
      <c r="AK821" s="72"/>
      <c r="AL821" s="72"/>
      <c r="AM821" s="72"/>
      <c r="AN821" s="72"/>
      <c r="AO821" s="72"/>
      <c r="AP821" s="73"/>
      <c r="AQ821" s="73"/>
      <c r="AR821" s="73"/>
      <c r="AS821" s="73"/>
      <c r="AT821" s="73"/>
      <c r="AU821" s="73"/>
      <c r="AV821" s="72"/>
      <c r="AW821" s="73"/>
      <c r="AX821" s="73"/>
      <c r="AY821" s="72"/>
      <c r="AZ821" s="72"/>
      <c r="BA821" s="72"/>
      <c r="BB821" s="74"/>
      <c r="BC821" s="74"/>
      <c r="BD821" s="74"/>
      <c r="BE821" s="74"/>
      <c r="BF821" s="74"/>
      <c r="BG821" s="74"/>
      <c r="BH821" s="74"/>
      <c r="BI821" s="74"/>
    </row>
    <row r="822" spans="1:61" x14ac:dyDescent="0.35">
      <c r="A822" s="347" t="s">
        <v>2082</v>
      </c>
      <c r="B822" s="343">
        <v>4.3550000000000004</v>
      </c>
      <c r="C822" s="343">
        <v>13</v>
      </c>
      <c r="D822" s="348" t="s">
        <v>1944</v>
      </c>
      <c r="E822" s="348" t="s">
        <v>3</v>
      </c>
      <c r="F822" s="348" t="s">
        <v>181</v>
      </c>
      <c r="G822" s="348">
        <v>3.7</v>
      </c>
      <c r="H822" s="349">
        <v>19500</v>
      </c>
      <c r="I822" s="349">
        <v>20300</v>
      </c>
      <c r="J822" s="349">
        <v>20900</v>
      </c>
      <c r="K822" s="349">
        <v>20900</v>
      </c>
      <c r="L822" s="349">
        <v>4477.6119402985069</v>
      </c>
      <c r="M822" s="349">
        <v>4661.3088404133177</v>
      </c>
      <c r="N822" s="349">
        <v>4799.0815154994252</v>
      </c>
      <c r="O822" s="349">
        <v>4799.0815154994252</v>
      </c>
      <c r="P822" s="348" t="s">
        <v>39</v>
      </c>
      <c r="Q822" s="350">
        <v>5</v>
      </c>
      <c r="R822" s="351" t="s">
        <v>203</v>
      </c>
      <c r="S822" s="353" t="s">
        <v>195</v>
      </c>
      <c r="T822" s="347" t="s">
        <v>686</v>
      </c>
      <c r="U822" s="347" t="s">
        <v>1487</v>
      </c>
      <c r="V822" s="347">
        <v>1.74</v>
      </c>
      <c r="W822" s="347">
        <v>1.03</v>
      </c>
      <c r="X822" s="347">
        <v>0.32</v>
      </c>
      <c r="Y822" s="347">
        <f t="shared" si="14"/>
        <v>1.7922</v>
      </c>
      <c r="Z822" s="347" t="s">
        <v>198</v>
      </c>
      <c r="AA822" s="347" t="s">
        <v>170</v>
      </c>
      <c r="AB822" s="347">
        <v>19.899999999999999</v>
      </c>
      <c r="AC822" s="347" t="s">
        <v>218</v>
      </c>
      <c r="AD822" s="346"/>
      <c r="AE822" s="346">
        <f>IFERROR(VLOOKUP(E822,ppoz!$A$2:$B$42,2,0),0)</f>
        <v>0</v>
      </c>
      <c r="AJ822" s="72"/>
      <c r="AK822" s="72"/>
      <c r="AL822" s="72"/>
      <c r="AM822" s="72"/>
      <c r="AN822" s="72"/>
      <c r="AO822" s="72"/>
      <c r="AP822" s="73"/>
      <c r="AQ822" s="73"/>
      <c r="AR822" s="73"/>
      <c r="AS822" s="73"/>
      <c r="AT822" s="73"/>
      <c r="AU822" s="73"/>
      <c r="AV822" s="72"/>
      <c r="AW822" s="73"/>
      <c r="AX822" s="73"/>
      <c r="AY822" s="72"/>
      <c r="AZ822" s="72"/>
      <c r="BA822" s="72"/>
      <c r="BB822" s="74"/>
      <c r="BC822" s="74"/>
      <c r="BD822" s="74"/>
      <c r="BE822" s="74"/>
      <c r="BF822" s="74"/>
      <c r="BG822" s="74"/>
      <c r="BH822" s="74"/>
      <c r="BI822" s="74"/>
    </row>
    <row r="823" spans="1:61" x14ac:dyDescent="0.35">
      <c r="A823" s="347" t="s">
        <v>2083</v>
      </c>
      <c r="B823" s="343">
        <v>4.6900000000000004</v>
      </c>
      <c r="C823" s="343">
        <v>14</v>
      </c>
      <c r="D823" s="348" t="s">
        <v>1944</v>
      </c>
      <c r="E823" s="348" t="s">
        <v>182</v>
      </c>
      <c r="F823" s="348" t="s">
        <v>181</v>
      </c>
      <c r="G823" s="348">
        <v>4.5</v>
      </c>
      <c r="H823" s="349">
        <v>19900</v>
      </c>
      <c r="I823" s="349">
        <v>21000</v>
      </c>
      <c r="J823" s="349">
        <v>21300</v>
      </c>
      <c r="K823" s="349">
        <v>21600</v>
      </c>
      <c r="L823" s="349">
        <v>4243.0703624733469</v>
      </c>
      <c r="M823" s="349">
        <v>4477.6119402985069</v>
      </c>
      <c r="N823" s="349">
        <v>4541.577825159914</v>
      </c>
      <c r="O823" s="349">
        <v>4605.5437100213212</v>
      </c>
      <c r="P823" s="348" t="s">
        <v>39</v>
      </c>
      <c r="Q823" s="350">
        <v>5</v>
      </c>
      <c r="R823" s="351" t="s">
        <v>203</v>
      </c>
      <c r="S823" s="353" t="s">
        <v>195</v>
      </c>
      <c r="T823" s="347" t="s">
        <v>686</v>
      </c>
      <c r="U823" s="347" t="s">
        <v>1487</v>
      </c>
      <c r="V823" s="347">
        <v>1.74</v>
      </c>
      <c r="W823" s="347">
        <v>1.03</v>
      </c>
      <c r="X823" s="347">
        <v>0.32</v>
      </c>
      <c r="Y823" s="347">
        <f t="shared" si="14"/>
        <v>1.7922</v>
      </c>
      <c r="Z823" s="347" t="s">
        <v>198</v>
      </c>
      <c r="AA823" s="347" t="s">
        <v>170</v>
      </c>
      <c r="AB823" s="347">
        <v>19.899999999999999</v>
      </c>
      <c r="AC823" s="347" t="s">
        <v>218</v>
      </c>
      <c r="AD823" s="346"/>
      <c r="AE823" s="346">
        <f>IFERROR(VLOOKUP(E823,ppoz!$A$2:$B$42,2,0),0)</f>
        <v>0</v>
      </c>
      <c r="AJ823" s="72"/>
      <c r="AK823" s="72"/>
      <c r="AL823" s="72"/>
      <c r="AM823" s="72"/>
      <c r="AN823" s="72"/>
      <c r="AO823" s="72"/>
      <c r="AP823" s="73"/>
      <c r="AQ823" s="73"/>
      <c r="AR823" s="73"/>
      <c r="AS823" s="73"/>
      <c r="AT823" s="73"/>
      <c r="AU823" s="73"/>
      <c r="AV823" s="72"/>
      <c r="AW823" s="73"/>
      <c r="AX823" s="73"/>
      <c r="AY823" s="72"/>
      <c r="AZ823" s="72"/>
      <c r="BA823" s="72"/>
      <c r="BB823" s="74"/>
      <c r="BC823" s="74"/>
      <c r="BD823" s="74"/>
      <c r="BE823" s="74"/>
      <c r="BF823" s="74"/>
      <c r="BG823" s="74"/>
      <c r="BH823" s="74"/>
      <c r="BI823" s="74"/>
    </row>
    <row r="824" spans="1:61" x14ac:dyDescent="0.35">
      <c r="A824" s="347" t="s">
        <v>2084</v>
      </c>
      <c r="B824" s="343">
        <v>5.0250000000000004</v>
      </c>
      <c r="C824" s="343">
        <v>15</v>
      </c>
      <c r="D824" s="348" t="s">
        <v>1944</v>
      </c>
      <c r="E824" s="348" t="s">
        <v>4</v>
      </c>
      <c r="F824" s="348" t="s">
        <v>181</v>
      </c>
      <c r="G824" s="348">
        <v>5</v>
      </c>
      <c r="H824" s="349">
        <v>21800</v>
      </c>
      <c r="I824" s="349">
        <v>22700</v>
      </c>
      <c r="J824" s="349">
        <v>23600</v>
      </c>
      <c r="K824" s="349">
        <v>23800</v>
      </c>
      <c r="L824" s="349">
        <v>4338.3084577114423</v>
      </c>
      <c r="M824" s="349">
        <v>4517.412935323383</v>
      </c>
      <c r="N824" s="349">
        <v>4696.5174129353227</v>
      </c>
      <c r="O824" s="349">
        <v>4736.3184079601988</v>
      </c>
      <c r="P824" s="348" t="s">
        <v>39</v>
      </c>
      <c r="Q824" s="350">
        <v>5</v>
      </c>
      <c r="R824" s="351" t="s">
        <v>203</v>
      </c>
      <c r="S824" s="353" t="s">
        <v>195</v>
      </c>
      <c r="T824" s="347" t="s">
        <v>686</v>
      </c>
      <c r="U824" s="347" t="s">
        <v>1487</v>
      </c>
      <c r="V824" s="347">
        <v>1.74</v>
      </c>
      <c r="W824" s="347">
        <v>1.03</v>
      </c>
      <c r="X824" s="347">
        <v>0.32</v>
      </c>
      <c r="Y824" s="347">
        <f t="shared" si="14"/>
        <v>1.7922</v>
      </c>
      <c r="Z824" s="347" t="s">
        <v>198</v>
      </c>
      <c r="AA824" s="347" t="s">
        <v>170</v>
      </c>
      <c r="AB824" s="347">
        <v>19.899999999999999</v>
      </c>
      <c r="AC824" s="347" t="s">
        <v>218</v>
      </c>
      <c r="AD824" s="346"/>
      <c r="AE824" s="346">
        <f>IFERROR(VLOOKUP(E824,ppoz!$A$2:$B$42,2,0),0)</f>
        <v>0</v>
      </c>
      <c r="AJ824" s="72"/>
      <c r="AK824" s="72"/>
      <c r="AL824" s="72"/>
      <c r="AM824" s="72"/>
      <c r="AN824" s="72"/>
      <c r="AO824" s="72"/>
      <c r="AP824" s="73"/>
      <c r="AQ824" s="73"/>
      <c r="AR824" s="73"/>
      <c r="AS824" s="73"/>
      <c r="AT824" s="73"/>
      <c r="AU824" s="73"/>
      <c r="AV824" s="72"/>
      <c r="AW824" s="73"/>
      <c r="AX824" s="73"/>
      <c r="AY824" s="72"/>
      <c r="AZ824" s="72"/>
      <c r="BA824" s="72"/>
      <c r="BB824" s="74"/>
      <c r="BC824" s="74"/>
      <c r="BD824" s="74"/>
      <c r="BE824" s="74"/>
      <c r="BF824" s="74"/>
      <c r="BG824" s="74"/>
      <c r="BH824" s="74"/>
      <c r="BI824" s="74"/>
    </row>
    <row r="825" spans="1:61" x14ac:dyDescent="0.35">
      <c r="A825" s="347" t="s">
        <v>2085</v>
      </c>
      <c r="B825" s="343">
        <v>5.36</v>
      </c>
      <c r="C825" s="343">
        <v>16</v>
      </c>
      <c r="D825" s="348" t="s">
        <v>1944</v>
      </c>
      <c r="E825" s="348" t="s">
        <v>4</v>
      </c>
      <c r="F825" s="348" t="s">
        <v>181</v>
      </c>
      <c r="G825" s="348">
        <v>5</v>
      </c>
      <c r="H825" s="349">
        <v>22400</v>
      </c>
      <c r="I825" s="349">
        <v>23700</v>
      </c>
      <c r="J825" s="349">
        <v>24100</v>
      </c>
      <c r="K825" s="349">
        <v>24900</v>
      </c>
      <c r="L825" s="349">
        <v>4179.1044776119397</v>
      </c>
      <c r="M825" s="349">
        <v>4421.6417910447763</v>
      </c>
      <c r="N825" s="349">
        <v>4496.2686567164174</v>
      </c>
      <c r="O825" s="349">
        <v>4645.5223880597014</v>
      </c>
      <c r="P825" s="348" t="s">
        <v>39</v>
      </c>
      <c r="Q825" s="350">
        <v>5</v>
      </c>
      <c r="R825" s="351" t="s">
        <v>203</v>
      </c>
      <c r="S825" s="353" t="s">
        <v>195</v>
      </c>
      <c r="T825" s="347" t="s">
        <v>686</v>
      </c>
      <c r="U825" s="347" t="s">
        <v>1487</v>
      </c>
      <c r="V825" s="347">
        <v>1.74</v>
      </c>
      <c r="W825" s="347">
        <v>1.03</v>
      </c>
      <c r="X825" s="347">
        <v>0.32</v>
      </c>
      <c r="Y825" s="347">
        <f t="shared" si="14"/>
        <v>1.7922</v>
      </c>
      <c r="Z825" s="347" t="s">
        <v>198</v>
      </c>
      <c r="AA825" s="347" t="s">
        <v>170</v>
      </c>
      <c r="AB825" s="347">
        <v>19.899999999999999</v>
      </c>
      <c r="AC825" s="347" t="s">
        <v>218</v>
      </c>
      <c r="AD825" s="346"/>
      <c r="AE825" s="346">
        <f>IFERROR(VLOOKUP(E825,ppoz!$A$2:$B$42,2,0),0)</f>
        <v>0</v>
      </c>
      <c r="AJ825" s="72"/>
      <c r="AK825" s="72"/>
      <c r="AL825" s="72"/>
      <c r="AM825" s="72"/>
      <c r="AN825" s="72"/>
      <c r="AO825" s="72"/>
      <c r="AP825" s="73"/>
      <c r="AQ825" s="73"/>
      <c r="AR825" s="73"/>
      <c r="AS825" s="73"/>
      <c r="AT825" s="73"/>
      <c r="AU825" s="73"/>
      <c r="AV825" s="72"/>
      <c r="AW825" s="73"/>
      <c r="AX825" s="73"/>
      <c r="AY825" s="72"/>
      <c r="AZ825" s="72"/>
      <c r="BA825" s="72"/>
      <c r="BB825" s="74"/>
      <c r="BC825" s="74"/>
      <c r="BD825" s="74"/>
      <c r="BE825" s="74"/>
      <c r="BF825" s="74"/>
      <c r="BG825" s="74"/>
      <c r="BH825" s="74"/>
      <c r="BI825" s="74"/>
    </row>
    <row r="826" spans="1:61" x14ac:dyDescent="0.35">
      <c r="A826" s="347" t="s">
        <v>2086</v>
      </c>
      <c r="B826" s="343">
        <v>5.6950000000000003</v>
      </c>
      <c r="C826" s="343">
        <v>17</v>
      </c>
      <c r="D826" s="348" t="s">
        <v>1944</v>
      </c>
      <c r="E826" s="348" t="s">
        <v>4</v>
      </c>
      <c r="F826" s="348" t="s">
        <v>181</v>
      </c>
      <c r="G826" s="348">
        <v>5</v>
      </c>
      <c r="H826" s="349">
        <v>23100</v>
      </c>
      <c r="I826" s="349">
        <v>24300</v>
      </c>
      <c r="J826" s="349">
        <v>24800</v>
      </c>
      <c r="K826" s="349">
        <v>25400</v>
      </c>
      <c r="L826" s="349">
        <v>4056.1896400351184</v>
      </c>
      <c r="M826" s="349">
        <v>4266.9007901668128</v>
      </c>
      <c r="N826" s="349">
        <v>4354.697102721685</v>
      </c>
      <c r="O826" s="349">
        <v>4460.052677787533</v>
      </c>
      <c r="P826" s="348" t="s">
        <v>39</v>
      </c>
      <c r="Q826" s="350">
        <v>5</v>
      </c>
      <c r="R826" s="351" t="s">
        <v>203</v>
      </c>
      <c r="S826" s="353" t="s">
        <v>195</v>
      </c>
      <c r="T826" s="347" t="s">
        <v>686</v>
      </c>
      <c r="U826" s="347" t="s">
        <v>1487</v>
      </c>
      <c r="V826" s="347">
        <v>1.74</v>
      </c>
      <c r="W826" s="347">
        <v>1.03</v>
      </c>
      <c r="X826" s="347">
        <v>0.32</v>
      </c>
      <c r="Y826" s="347">
        <f t="shared" si="14"/>
        <v>1.7922</v>
      </c>
      <c r="Z826" s="347" t="s">
        <v>198</v>
      </c>
      <c r="AA826" s="347" t="s">
        <v>170</v>
      </c>
      <c r="AB826" s="347">
        <v>19.899999999999999</v>
      </c>
      <c r="AC826" s="347" t="s">
        <v>218</v>
      </c>
      <c r="AD826" s="346"/>
      <c r="AE826" s="346">
        <f>IFERROR(VLOOKUP(E826,ppoz!$A$2:$B$42,2,0),0)</f>
        <v>0</v>
      </c>
      <c r="AJ826" s="72"/>
      <c r="AK826" s="72"/>
      <c r="AL826" s="72"/>
      <c r="AM826" s="72"/>
      <c r="AN826" s="72"/>
      <c r="AO826" s="72"/>
      <c r="AP826" s="73"/>
      <c r="AQ826" s="73"/>
      <c r="AR826" s="73"/>
      <c r="AS826" s="73"/>
      <c r="AT826" s="73"/>
      <c r="AU826" s="73"/>
      <c r="AV826" s="72"/>
      <c r="AW826" s="73"/>
      <c r="AX826" s="73"/>
      <c r="AY826" s="72"/>
      <c r="AZ826" s="72"/>
      <c r="BA826" s="72"/>
      <c r="BB826" s="74"/>
      <c r="BC826" s="74"/>
      <c r="BD826" s="74"/>
      <c r="BE826" s="74"/>
      <c r="BF826" s="74"/>
      <c r="BG826" s="74"/>
      <c r="BH826" s="74"/>
      <c r="BI826" s="74"/>
    </row>
    <row r="827" spans="1:61" x14ac:dyDescent="0.35">
      <c r="A827" s="347" t="s">
        <v>2087</v>
      </c>
      <c r="B827" s="343">
        <v>6.03</v>
      </c>
      <c r="C827" s="343">
        <v>18</v>
      </c>
      <c r="D827" s="348" t="s">
        <v>1944</v>
      </c>
      <c r="E827" s="348" t="s">
        <v>5</v>
      </c>
      <c r="F827" s="348" t="s">
        <v>181</v>
      </c>
      <c r="G827" s="348">
        <v>6</v>
      </c>
      <c r="H827" s="349">
        <v>24500</v>
      </c>
      <c r="I827" s="349">
        <v>25600</v>
      </c>
      <c r="J827" s="349">
        <v>26100</v>
      </c>
      <c r="K827" s="349">
        <v>26800</v>
      </c>
      <c r="L827" s="349">
        <v>4063.0182421227196</v>
      </c>
      <c r="M827" s="349">
        <v>4245.4394693200666</v>
      </c>
      <c r="N827" s="349">
        <v>4328.3582089552237</v>
      </c>
      <c r="O827" s="349">
        <v>4444.4444444444443</v>
      </c>
      <c r="P827" s="348" t="s">
        <v>39</v>
      </c>
      <c r="Q827" s="350">
        <v>5</v>
      </c>
      <c r="R827" s="351" t="s">
        <v>203</v>
      </c>
      <c r="S827" s="353" t="s">
        <v>195</v>
      </c>
      <c r="T827" s="347" t="s">
        <v>686</v>
      </c>
      <c r="U827" s="347" t="s">
        <v>1487</v>
      </c>
      <c r="V827" s="347">
        <v>1.74</v>
      </c>
      <c r="W827" s="347">
        <v>1.03</v>
      </c>
      <c r="X827" s="347">
        <v>0.32</v>
      </c>
      <c r="Y827" s="347">
        <f t="shared" si="14"/>
        <v>1.7922</v>
      </c>
      <c r="Z827" s="347" t="s">
        <v>198</v>
      </c>
      <c r="AA827" s="347" t="s">
        <v>170</v>
      </c>
      <c r="AB827" s="347">
        <v>19.899999999999999</v>
      </c>
      <c r="AC827" s="347" t="s">
        <v>218</v>
      </c>
      <c r="AD827" s="346"/>
      <c r="AE827" s="346">
        <f>IFERROR(VLOOKUP(E827,ppoz!$A$2:$B$42,2,0),0)</f>
        <v>3500</v>
      </c>
      <c r="AJ827" s="72"/>
      <c r="AK827" s="72"/>
      <c r="AL827" s="72"/>
      <c r="AM827" s="72"/>
      <c r="AN827" s="72"/>
      <c r="AO827" s="72"/>
      <c r="AP827" s="73"/>
      <c r="AQ827" s="73"/>
      <c r="AR827" s="73"/>
      <c r="AS827" s="73"/>
      <c r="AT827" s="73"/>
      <c r="AU827" s="73"/>
      <c r="AV827" s="72"/>
      <c r="AW827" s="73"/>
      <c r="AX827" s="73"/>
      <c r="AY827" s="72"/>
      <c r="AZ827" s="72"/>
      <c r="BA827" s="72"/>
      <c r="BB827" s="74"/>
      <c r="BC827" s="74"/>
      <c r="BD827" s="74"/>
      <c r="BE827" s="74"/>
      <c r="BF827" s="74"/>
      <c r="BG827" s="74"/>
      <c r="BH827" s="74"/>
      <c r="BI827" s="74"/>
    </row>
    <row r="828" spans="1:61" x14ac:dyDescent="0.35">
      <c r="A828" s="347" t="s">
        <v>2088</v>
      </c>
      <c r="B828" s="343">
        <v>6.3650000000000002</v>
      </c>
      <c r="C828" s="343">
        <v>19</v>
      </c>
      <c r="D828" s="348" t="s">
        <v>1944</v>
      </c>
      <c r="E828" s="348" t="s">
        <v>5</v>
      </c>
      <c r="F828" s="348" t="s">
        <v>181</v>
      </c>
      <c r="G828" s="348">
        <v>6</v>
      </c>
      <c r="H828" s="349">
        <v>25100</v>
      </c>
      <c r="I828" s="349">
        <v>26500</v>
      </c>
      <c r="J828" s="349">
        <v>27100</v>
      </c>
      <c r="K828" s="349">
        <v>27600</v>
      </c>
      <c r="L828" s="349">
        <v>3943.4406912804398</v>
      </c>
      <c r="M828" s="349">
        <v>4163.3935585231739</v>
      </c>
      <c r="N828" s="349">
        <v>4257.6590730557737</v>
      </c>
      <c r="O828" s="349">
        <v>4336.2136684996067</v>
      </c>
      <c r="P828" s="348" t="s">
        <v>39</v>
      </c>
      <c r="Q828" s="350">
        <v>5</v>
      </c>
      <c r="R828" s="351" t="s">
        <v>203</v>
      </c>
      <c r="S828" s="353" t="s">
        <v>195</v>
      </c>
      <c r="T828" s="347" t="s">
        <v>686</v>
      </c>
      <c r="U828" s="347" t="s">
        <v>1487</v>
      </c>
      <c r="V828" s="347">
        <v>1.74</v>
      </c>
      <c r="W828" s="347">
        <v>1.03</v>
      </c>
      <c r="X828" s="347">
        <v>0.32</v>
      </c>
      <c r="Y828" s="347">
        <f t="shared" si="14"/>
        <v>1.7922</v>
      </c>
      <c r="Z828" s="347" t="s">
        <v>198</v>
      </c>
      <c r="AA828" s="347" t="s">
        <v>170</v>
      </c>
      <c r="AB828" s="347">
        <v>19.899999999999999</v>
      </c>
      <c r="AC828" s="347" t="s">
        <v>218</v>
      </c>
      <c r="AD828" s="346"/>
      <c r="AE828" s="346">
        <f>IFERROR(VLOOKUP(E828,ppoz!$A$2:$B$42,2,0),0)</f>
        <v>3500</v>
      </c>
      <c r="AJ828" s="72"/>
      <c r="AK828" s="72"/>
      <c r="AL828" s="72"/>
      <c r="AM828" s="72"/>
      <c r="AN828" s="72"/>
      <c r="AO828" s="72"/>
      <c r="AP828" s="73"/>
      <c r="AQ828" s="73"/>
      <c r="AR828" s="73"/>
      <c r="AS828" s="73"/>
      <c r="AT828" s="73"/>
      <c r="AU828" s="73"/>
      <c r="AV828" s="72"/>
      <c r="AW828" s="73"/>
      <c r="AX828" s="73"/>
      <c r="AY828" s="72"/>
      <c r="AZ828" s="72"/>
      <c r="BA828" s="72"/>
      <c r="BB828" s="74"/>
      <c r="BC828" s="74"/>
      <c r="BD828" s="74"/>
      <c r="BE828" s="74"/>
      <c r="BF828" s="74"/>
      <c r="BG828" s="74"/>
      <c r="BH828" s="74"/>
      <c r="BI828" s="74"/>
    </row>
    <row r="829" spans="1:61" x14ac:dyDescent="0.35">
      <c r="A829" s="347" t="s">
        <v>2089</v>
      </c>
      <c r="B829" s="343">
        <v>6.7</v>
      </c>
      <c r="C829" s="343">
        <v>20</v>
      </c>
      <c r="D829" s="348" t="s">
        <v>1944</v>
      </c>
      <c r="E829" s="348" t="s">
        <v>5</v>
      </c>
      <c r="F829" s="348" t="s">
        <v>181</v>
      </c>
      <c r="G829" s="348">
        <v>6</v>
      </c>
      <c r="H829" s="349">
        <v>25700</v>
      </c>
      <c r="I829" s="349">
        <v>27000</v>
      </c>
      <c r="J829" s="349">
        <v>27700</v>
      </c>
      <c r="K829" s="349">
        <v>28200</v>
      </c>
      <c r="L829" s="349">
        <v>3835.8208955223881</v>
      </c>
      <c r="M829" s="349">
        <v>4029.8507462686566</v>
      </c>
      <c r="N829" s="349">
        <v>4134.3283582089553</v>
      </c>
      <c r="O829" s="349">
        <v>4208.9552238805973</v>
      </c>
      <c r="P829" s="348" t="s">
        <v>39</v>
      </c>
      <c r="Q829" s="350">
        <v>5</v>
      </c>
      <c r="R829" s="351" t="s">
        <v>203</v>
      </c>
      <c r="S829" s="353" t="s">
        <v>195</v>
      </c>
      <c r="T829" s="347" t="s">
        <v>686</v>
      </c>
      <c r="U829" s="347" t="s">
        <v>1487</v>
      </c>
      <c r="V829" s="347">
        <v>1.74</v>
      </c>
      <c r="W829" s="347">
        <v>1.03</v>
      </c>
      <c r="X829" s="347">
        <v>0.32</v>
      </c>
      <c r="Y829" s="347">
        <f t="shared" si="14"/>
        <v>1.7922</v>
      </c>
      <c r="Z829" s="347" t="s">
        <v>198</v>
      </c>
      <c r="AA829" s="347" t="s">
        <v>170</v>
      </c>
      <c r="AB829" s="347">
        <v>19.899999999999999</v>
      </c>
      <c r="AC829" s="347" t="s">
        <v>218</v>
      </c>
      <c r="AD829" s="346"/>
      <c r="AE829" s="346">
        <f>IFERROR(VLOOKUP(E829,ppoz!$A$2:$B$42,2,0),0)</f>
        <v>3500</v>
      </c>
      <c r="AJ829" s="72"/>
      <c r="AK829" s="72"/>
      <c r="AL829" s="72"/>
      <c r="AM829" s="72"/>
      <c r="AN829" s="72"/>
      <c r="AO829" s="72"/>
      <c r="AP829" s="73"/>
      <c r="AQ829" s="73"/>
      <c r="AR829" s="73"/>
      <c r="AS829" s="73"/>
      <c r="AT829" s="73"/>
      <c r="AU829" s="73"/>
      <c r="AV829" s="72"/>
      <c r="AW829" s="73"/>
      <c r="AX829" s="73"/>
      <c r="AY829" s="72"/>
      <c r="AZ829" s="72"/>
      <c r="BA829" s="72"/>
      <c r="BB829" s="74"/>
      <c r="BC829" s="74"/>
      <c r="BD829" s="74"/>
      <c r="BE829" s="74"/>
      <c r="BF829" s="74"/>
      <c r="BG829" s="74"/>
      <c r="BH829" s="74"/>
      <c r="BI829" s="74"/>
    </row>
    <row r="830" spans="1:61" x14ac:dyDescent="0.35">
      <c r="A830" s="347" t="s">
        <v>2090</v>
      </c>
      <c r="B830" s="343">
        <v>7.0350000000000001</v>
      </c>
      <c r="C830" s="343">
        <v>21</v>
      </c>
      <c r="D830" s="348" t="s">
        <v>1944</v>
      </c>
      <c r="E830" s="348" t="s">
        <v>6</v>
      </c>
      <c r="F830" s="348" t="s">
        <v>181</v>
      </c>
      <c r="G830" s="348">
        <v>7</v>
      </c>
      <c r="H830" s="349">
        <v>28100</v>
      </c>
      <c r="I830" s="349">
        <v>29400</v>
      </c>
      <c r="J830" s="349">
        <v>30900</v>
      </c>
      <c r="K830" s="349">
        <v>30600</v>
      </c>
      <c r="L830" s="349">
        <v>3994.3141435678749</v>
      </c>
      <c r="M830" s="349">
        <v>4179.1044776119406</v>
      </c>
      <c r="N830" s="349">
        <v>4392.3240938166309</v>
      </c>
      <c r="O830" s="349">
        <v>4349.6801705756925</v>
      </c>
      <c r="P830" s="348" t="s">
        <v>39</v>
      </c>
      <c r="Q830" s="350">
        <v>5</v>
      </c>
      <c r="R830" s="351" t="s">
        <v>203</v>
      </c>
      <c r="S830" s="353" t="s">
        <v>195</v>
      </c>
      <c r="T830" s="347" t="s">
        <v>686</v>
      </c>
      <c r="U830" s="347" t="s">
        <v>1487</v>
      </c>
      <c r="V830" s="347">
        <v>1.74</v>
      </c>
      <c r="W830" s="347">
        <v>1.03</v>
      </c>
      <c r="X830" s="347">
        <v>0.32</v>
      </c>
      <c r="Y830" s="347">
        <f t="shared" si="14"/>
        <v>1.7922</v>
      </c>
      <c r="Z830" s="347" t="s">
        <v>198</v>
      </c>
      <c r="AA830" s="347" t="s">
        <v>170</v>
      </c>
      <c r="AB830" s="347">
        <v>19.899999999999999</v>
      </c>
      <c r="AC830" s="347" t="s">
        <v>218</v>
      </c>
      <c r="AD830" s="346"/>
      <c r="AE830" s="346">
        <f>IFERROR(VLOOKUP(E830,ppoz!$A$2:$B$42,2,0),0)</f>
        <v>3500</v>
      </c>
      <c r="AJ830" s="72"/>
      <c r="AK830" s="72"/>
      <c r="AL830" s="72"/>
      <c r="AM830" s="72"/>
      <c r="AN830" s="72"/>
      <c r="AO830" s="72"/>
      <c r="AP830" s="73"/>
      <c r="AQ830" s="73"/>
      <c r="AR830" s="73"/>
      <c r="AS830" s="73"/>
      <c r="AT830" s="73"/>
      <c r="AU830" s="73"/>
      <c r="AV830" s="72"/>
      <c r="AW830" s="73"/>
      <c r="AX830" s="73"/>
      <c r="AY830" s="72"/>
      <c r="AZ830" s="72"/>
      <c r="BA830" s="72"/>
      <c r="BB830" s="74"/>
      <c r="BC830" s="74"/>
      <c r="BD830" s="74"/>
      <c r="BE830" s="74"/>
      <c r="BF830" s="74"/>
      <c r="BG830" s="74"/>
      <c r="BH830" s="74"/>
      <c r="BI830" s="74"/>
    </row>
    <row r="831" spans="1:61" x14ac:dyDescent="0.35">
      <c r="A831" s="347" t="s">
        <v>2091</v>
      </c>
      <c r="B831" s="343">
        <v>7.37</v>
      </c>
      <c r="C831" s="343">
        <v>22</v>
      </c>
      <c r="D831" s="348" t="s">
        <v>1944</v>
      </c>
      <c r="E831" s="348" t="s">
        <v>6</v>
      </c>
      <c r="F831" s="348" t="s">
        <v>181</v>
      </c>
      <c r="G831" s="348">
        <v>7</v>
      </c>
      <c r="H831" s="349">
        <v>29200</v>
      </c>
      <c r="I831" s="349">
        <v>30400</v>
      </c>
      <c r="J831" s="349">
        <v>31800</v>
      </c>
      <c r="K831" s="349">
        <v>31500</v>
      </c>
      <c r="L831" s="349">
        <v>3962.0081411126189</v>
      </c>
      <c r="M831" s="349">
        <v>4124.8303934871101</v>
      </c>
      <c r="N831" s="349">
        <v>4314.7896879240161</v>
      </c>
      <c r="O831" s="349">
        <v>4274.0841248303932</v>
      </c>
      <c r="P831" s="348" t="s">
        <v>39</v>
      </c>
      <c r="Q831" s="350">
        <v>5</v>
      </c>
      <c r="R831" s="351" t="s">
        <v>203</v>
      </c>
      <c r="S831" s="353" t="s">
        <v>195</v>
      </c>
      <c r="T831" s="347" t="s">
        <v>686</v>
      </c>
      <c r="U831" s="347" t="s">
        <v>1487</v>
      </c>
      <c r="V831" s="347">
        <v>1.74</v>
      </c>
      <c r="W831" s="347">
        <v>1.03</v>
      </c>
      <c r="X831" s="347">
        <v>0.32</v>
      </c>
      <c r="Y831" s="347">
        <f t="shared" si="14"/>
        <v>1.7922</v>
      </c>
      <c r="Z831" s="347" t="s">
        <v>198</v>
      </c>
      <c r="AA831" s="347" t="s">
        <v>170</v>
      </c>
      <c r="AB831" s="347">
        <v>19.899999999999999</v>
      </c>
      <c r="AC831" s="347" t="s">
        <v>218</v>
      </c>
      <c r="AD831" s="346"/>
      <c r="AE831" s="346">
        <f>IFERROR(VLOOKUP(E831,ppoz!$A$2:$B$42,2,0),0)</f>
        <v>3500</v>
      </c>
      <c r="AJ831" s="72"/>
      <c r="AK831" s="72"/>
      <c r="AL831" s="72"/>
      <c r="AM831" s="72"/>
      <c r="AN831" s="72"/>
      <c r="AO831" s="72"/>
      <c r="AP831" s="73"/>
      <c r="AQ831" s="73"/>
      <c r="AR831" s="73"/>
      <c r="AS831" s="73"/>
      <c r="AT831" s="73"/>
      <c r="AU831" s="73"/>
      <c r="AV831" s="72"/>
      <c r="AW831" s="73"/>
      <c r="AX831" s="73"/>
      <c r="AY831" s="72"/>
      <c r="AZ831" s="72"/>
      <c r="BA831" s="72"/>
      <c r="BB831" s="74"/>
      <c r="BC831" s="74"/>
      <c r="BD831" s="74"/>
      <c r="BE831" s="74"/>
      <c r="BF831" s="74"/>
      <c r="BG831" s="74"/>
      <c r="BH831" s="74"/>
      <c r="BI831" s="74"/>
    </row>
    <row r="832" spans="1:61" x14ac:dyDescent="0.35">
      <c r="A832" s="347" t="s">
        <v>2092</v>
      </c>
      <c r="B832" s="343">
        <v>7.7050000000000001</v>
      </c>
      <c r="C832" s="343">
        <v>23</v>
      </c>
      <c r="D832" s="348" t="s">
        <v>1944</v>
      </c>
      <c r="E832" s="348" t="s">
        <v>6</v>
      </c>
      <c r="F832" s="348" t="s">
        <v>181</v>
      </c>
      <c r="G832" s="348">
        <v>7</v>
      </c>
      <c r="H832" s="349">
        <v>29900</v>
      </c>
      <c r="I832" s="349">
        <v>31400</v>
      </c>
      <c r="J832" s="349">
        <v>32400</v>
      </c>
      <c r="K832" s="349">
        <v>32600</v>
      </c>
      <c r="L832" s="349">
        <v>3880.5970149253731</v>
      </c>
      <c r="M832" s="349">
        <v>4075.2757949383517</v>
      </c>
      <c r="N832" s="349">
        <v>4205.0616482803371</v>
      </c>
      <c r="O832" s="349">
        <v>4231.0188189487344</v>
      </c>
      <c r="P832" s="348" t="s">
        <v>39</v>
      </c>
      <c r="Q832" s="350">
        <v>5</v>
      </c>
      <c r="R832" s="351" t="s">
        <v>203</v>
      </c>
      <c r="S832" s="353" t="s">
        <v>195</v>
      </c>
      <c r="T832" s="347" t="s">
        <v>686</v>
      </c>
      <c r="U832" s="347" t="s">
        <v>1487</v>
      </c>
      <c r="V832" s="347">
        <v>1.74</v>
      </c>
      <c r="W832" s="347">
        <v>1.03</v>
      </c>
      <c r="X832" s="347">
        <v>0.32</v>
      </c>
      <c r="Y832" s="347">
        <f t="shared" si="14"/>
        <v>1.7922</v>
      </c>
      <c r="Z832" s="347" t="s">
        <v>198</v>
      </c>
      <c r="AA832" s="347" t="s">
        <v>170</v>
      </c>
      <c r="AB832" s="347">
        <v>19.899999999999999</v>
      </c>
      <c r="AC832" s="347" t="s">
        <v>218</v>
      </c>
      <c r="AD832" s="346"/>
      <c r="AE832" s="346">
        <f>IFERROR(VLOOKUP(E832,ppoz!$A$2:$B$42,2,0),0)</f>
        <v>3500</v>
      </c>
      <c r="AJ832" s="72"/>
      <c r="AK832" s="72"/>
      <c r="AL832" s="72"/>
      <c r="AM832" s="72"/>
      <c r="AN832" s="72"/>
      <c r="AO832" s="72"/>
      <c r="AP832" s="73"/>
      <c r="AQ832" s="73"/>
      <c r="AR832" s="73"/>
      <c r="AS832" s="73"/>
      <c r="AT832" s="73"/>
      <c r="AU832" s="73"/>
      <c r="AV832" s="72"/>
      <c r="AW832" s="73"/>
      <c r="AX832" s="73"/>
      <c r="AY832" s="72"/>
      <c r="AZ832" s="72"/>
      <c r="BA832" s="72"/>
      <c r="BB832" s="74"/>
      <c r="BC832" s="74"/>
      <c r="BD832" s="74"/>
      <c r="BE832" s="74"/>
      <c r="BF832" s="74"/>
      <c r="BG832" s="74"/>
      <c r="BH832" s="74"/>
      <c r="BI832" s="74"/>
    </row>
    <row r="833" spans="1:61" x14ac:dyDescent="0.35">
      <c r="A833" s="347" t="s">
        <v>2093</v>
      </c>
      <c r="B833" s="343">
        <v>8.0400000000000009</v>
      </c>
      <c r="C833" s="343">
        <v>24</v>
      </c>
      <c r="D833" s="348" t="s">
        <v>1944</v>
      </c>
      <c r="E833" s="348" t="s">
        <v>6</v>
      </c>
      <c r="F833" s="348" t="s">
        <v>181</v>
      </c>
      <c r="G833" s="348">
        <v>7</v>
      </c>
      <c r="H833" s="349">
        <v>30500</v>
      </c>
      <c r="I833" s="349">
        <v>32100</v>
      </c>
      <c r="J833" s="349">
        <v>33200</v>
      </c>
      <c r="K833" s="349">
        <v>33300</v>
      </c>
      <c r="L833" s="349">
        <v>3793.5323383084574</v>
      </c>
      <c r="M833" s="349">
        <v>3992.5373134328352</v>
      </c>
      <c r="N833" s="349">
        <v>4129.3532338308451</v>
      </c>
      <c r="O833" s="349">
        <v>4141.7910447761187</v>
      </c>
      <c r="P833" s="348" t="s">
        <v>39</v>
      </c>
      <c r="Q833" s="350">
        <v>5</v>
      </c>
      <c r="R833" s="351" t="s">
        <v>203</v>
      </c>
      <c r="S833" s="353" t="s">
        <v>195</v>
      </c>
      <c r="T833" s="347" t="s">
        <v>686</v>
      </c>
      <c r="U833" s="347" t="s">
        <v>1487</v>
      </c>
      <c r="V833" s="347">
        <v>1.74</v>
      </c>
      <c r="W833" s="347">
        <v>1.03</v>
      </c>
      <c r="X833" s="347">
        <v>0.32</v>
      </c>
      <c r="Y833" s="347">
        <f t="shared" si="14"/>
        <v>1.7922</v>
      </c>
      <c r="Z833" s="347" t="s">
        <v>198</v>
      </c>
      <c r="AA833" s="347" t="s">
        <v>170</v>
      </c>
      <c r="AB833" s="347">
        <v>19.899999999999999</v>
      </c>
      <c r="AC833" s="347" t="s">
        <v>218</v>
      </c>
      <c r="AD833" s="346"/>
      <c r="AE833" s="346">
        <f>IFERROR(VLOOKUP(E833,ppoz!$A$2:$B$42,2,0),0)</f>
        <v>3500</v>
      </c>
      <c r="AJ833" s="72"/>
      <c r="AK833" s="72"/>
      <c r="AL833" s="72"/>
      <c r="AM833" s="72"/>
      <c r="AN833" s="72"/>
      <c r="AO833" s="72"/>
      <c r="AP833" s="73"/>
      <c r="AQ833" s="73"/>
      <c r="AR833" s="73"/>
      <c r="AS833" s="73"/>
      <c r="AT833" s="73"/>
      <c r="AU833" s="73"/>
      <c r="AV833" s="72"/>
      <c r="AW833" s="73"/>
      <c r="AX833" s="73"/>
      <c r="AY833" s="72"/>
      <c r="AZ833" s="72"/>
      <c r="BA833" s="72"/>
      <c r="BB833" s="74"/>
      <c r="BC833" s="74"/>
      <c r="BD833" s="74"/>
      <c r="BE833" s="74"/>
      <c r="BF833" s="74"/>
      <c r="BG833" s="74"/>
      <c r="BH833" s="74"/>
      <c r="BI833" s="74"/>
    </row>
    <row r="834" spans="1:61" x14ac:dyDescent="0.35">
      <c r="A834" s="347" t="s">
        <v>2094</v>
      </c>
      <c r="B834" s="343">
        <v>8.375</v>
      </c>
      <c r="C834" s="343">
        <v>25</v>
      </c>
      <c r="D834" s="348" t="s">
        <v>1944</v>
      </c>
      <c r="E834" s="348" t="s">
        <v>7</v>
      </c>
      <c r="F834" s="348" t="s">
        <v>181</v>
      </c>
      <c r="G834" s="348">
        <v>8.1999999999999993</v>
      </c>
      <c r="H834" s="349">
        <v>32000</v>
      </c>
      <c r="I834" s="349">
        <v>33500</v>
      </c>
      <c r="J834" s="349">
        <v>34700</v>
      </c>
      <c r="K834" s="349">
        <v>35300</v>
      </c>
      <c r="L834" s="349">
        <v>3820.8955223880598</v>
      </c>
      <c r="M834" s="349">
        <v>4000</v>
      </c>
      <c r="N834" s="349">
        <v>4143.2835820895525</v>
      </c>
      <c r="O834" s="349">
        <v>4214.9253731343288</v>
      </c>
      <c r="P834" s="348" t="s">
        <v>39</v>
      </c>
      <c r="Q834" s="350">
        <v>5</v>
      </c>
      <c r="R834" s="351" t="s">
        <v>203</v>
      </c>
      <c r="S834" s="353" t="s">
        <v>195</v>
      </c>
      <c r="T834" s="347" t="s">
        <v>686</v>
      </c>
      <c r="U834" s="347" t="s">
        <v>1487</v>
      </c>
      <c r="V834" s="347">
        <v>1.74</v>
      </c>
      <c r="W834" s="347">
        <v>1.03</v>
      </c>
      <c r="X834" s="347">
        <v>0.32</v>
      </c>
      <c r="Y834" s="347">
        <f t="shared" si="14"/>
        <v>1.7922</v>
      </c>
      <c r="Z834" s="347" t="s">
        <v>198</v>
      </c>
      <c r="AA834" s="347" t="s">
        <v>170</v>
      </c>
      <c r="AB834" s="347">
        <v>19.899999999999999</v>
      </c>
      <c r="AC834" s="347" t="s">
        <v>218</v>
      </c>
      <c r="AD834" s="346"/>
      <c r="AE834" s="346">
        <f>IFERROR(VLOOKUP(E834,ppoz!$A$2:$B$42,2,0),0)</f>
        <v>3500</v>
      </c>
      <c r="AJ834" s="72"/>
      <c r="AK834" s="72"/>
      <c r="AL834" s="72"/>
      <c r="AM834" s="72"/>
      <c r="AN834" s="72"/>
      <c r="AO834" s="72"/>
      <c r="AP834" s="73"/>
      <c r="AQ834" s="73"/>
      <c r="AR834" s="73"/>
      <c r="AS834" s="73"/>
      <c r="AT834" s="73"/>
      <c r="AU834" s="73"/>
      <c r="AV834" s="72"/>
      <c r="AW834" s="73"/>
      <c r="AX834" s="73"/>
      <c r="AY834" s="72"/>
      <c r="AZ834" s="72"/>
      <c r="BA834" s="72"/>
      <c r="BB834" s="74"/>
      <c r="BC834" s="74"/>
      <c r="BD834" s="74"/>
      <c r="BE834" s="74"/>
      <c r="BF834" s="74"/>
      <c r="BG834" s="74"/>
      <c r="BH834" s="74"/>
      <c r="BI834" s="74"/>
    </row>
    <row r="835" spans="1:61" x14ac:dyDescent="0.35">
      <c r="A835" s="347" t="s">
        <v>2095</v>
      </c>
      <c r="B835" s="343">
        <v>8.7100000000000009</v>
      </c>
      <c r="C835" s="343">
        <v>26</v>
      </c>
      <c r="D835" s="348" t="s">
        <v>1944</v>
      </c>
      <c r="E835" s="348" t="s">
        <v>7</v>
      </c>
      <c r="F835" s="348" t="s">
        <v>181</v>
      </c>
      <c r="G835" s="348">
        <v>8.1999999999999993</v>
      </c>
      <c r="H835" s="349">
        <v>32800</v>
      </c>
      <c r="I835" s="349">
        <v>34300</v>
      </c>
      <c r="J835" s="349">
        <v>35200</v>
      </c>
      <c r="K835" s="349">
        <v>36000</v>
      </c>
      <c r="L835" s="349">
        <v>3765.7864523536164</v>
      </c>
      <c r="M835" s="349">
        <v>3938.0022962112512</v>
      </c>
      <c r="N835" s="349">
        <v>4041.3318025258318</v>
      </c>
      <c r="O835" s="349">
        <v>4133.1802525832372</v>
      </c>
      <c r="P835" s="348" t="s">
        <v>39</v>
      </c>
      <c r="Q835" s="350">
        <v>5</v>
      </c>
      <c r="R835" s="351" t="s">
        <v>203</v>
      </c>
      <c r="S835" s="353" t="s">
        <v>195</v>
      </c>
      <c r="T835" s="347" t="s">
        <v>686</v>
      </c>
      <c r="U835" s="347" t="s">
        <v>1487</v>
      </c>
      <c r="V835" s="347">
        <v>1.74</v>
      </c>
      <c r="W835" s="347">
        <v>1.03</v>
      </c>
      <c r="X835" s="347">
        <v>0.32</v>
      </c>
      <c r="Y835" s="347">
        <f t="shared" si="14"/>
        <v>1.7922</v>
      </c>
      <c r="Z835" s="347" t="s">
        <v>198</v>
      </c>
      <c r="AA835" s="347" t="s">
        <v>170</v>
      </c>
      <c r="AB835" s="347">
        <v>19.899999999999999</v>
      </c>
      <c r="AC835" s="347" t="s">
        <v>218</v>
      </c>
      <c r="AD835" s="346"/>
      <c r="AE835" s="346">
        <f>IFERROR(VLOOKUP(E835,ppoz!$A$2:$B$42,2,0),0)</f>
        <v>3500</v>
      </c>
      <c r="AJ835" s="72"/>
      <c r="AK835" s="72"/>
      <c r="AL835" s="72"/>
      <c r="AM835" s="72"/>
      <c r="AN835" s="72"/>
      <c r="AO835" s="72"/>
      <c r="AP835" s="73"/>
      <c r="AQ835" s="73"/>
      <c r="AR835" s="73"/>
      <c r="AS835" s="73"/>
      <c r="AT835" s="73"/>
      <c r="AU835" s="73"/>
      <c r="AV835" s="72"/>
      <c r="AW835" s="73"/>
      <c r="AX835" s="73"/>
      <c r="AY835" s="72"/>
      <c r="AZ835" s="72"/>
      <c r="BA835" s="72"/>
      <c r="BB835" s="74"/>
      <c r="BC835" s="74"/>
      <c r="BD835" s="74"/>
      <c r="BE835" s="74"/>
      <c r="BF835" s="74"/>
      <c r="BG835" s="74"/>
      <c r="BH835" s="74"/>
      <c r="BI835" s="74"/>
    </row>
    <row r="836" spans="1:61" x14ac:dyDescent="0.35">
      <c r="A836" s="347" t="s">
        <v>2096</v>
      </c>
      <c r="B836" s="343">
        <v>9.0449999999999999</v>
      </c>
      <c r="C836" s="343">
        <v>27</v>
      </c>
      <c r="D836" s="348" t="s">
        <v>1944</v>
      </c>
      <c r="E836" s="348" t="s">
        <v>7</v>
      </c>
      <c r="F836" s="348" t="s">
        <v>181</v>
      </c>
      <c r="G836" s="348">
        <v>8.1999999999999993</v>
      </c>
      <c r="H836" s="349">
        <v>33900</v>
      </c>
      <c r="I836" s="349">
        <v>35600</v>
      </c>
      <c r="J836" s="349">
        <v>36700</v>
      </c>
      <c r="K836" s="349">
        <v>37300</v>
      </c>
      <c r="L836" s="349">
        <v>3747.9270315091212</v>
      </c>
      <c r="M836" s="349">
        <v>3935.8761746821447</v>
      </c>
      <c r="N836" s="349">
        <v>4057.4903261470427</v>
      </c>
      <c r="O836" s="349">
        <v>4123.8253178551686</v>
      </c>
      <c r="P836" s="348" t="s">
        <v>39</v>
      </c>
      <c r="Q836" s="350">
        <v>5</v>
      </c>
      <c r="R836" s="351" t="s">
        <v>203</v>
      </c>
      <c r="S836" s="353" t="s">
        <v>195</v>
      </c>
      <c r="T836" s="347" t="s">
        <v>686</v>
      </c>
      <c r="U836" s="347" t="s">
        <v>1487</v>
      </c>
      <c r="V836" s="347">
        <v>1.74</v>
      </c>
      <c r="W836" s="347">
        <v>1.03</v>
      </c>
      <c r="X836" s="347">
        <v>0.32</v>
      </c>
      <c r="Y836" s="347">
        <f t="shared" si="14"/>
        <v>1.7922</v>
      </c>
      <c r="Z836" s="347" t="s">
        <v>198</v>
      </c>
      <c r="AA836" s="347" t="s">
        <v>170</v>
      </c>
      <c r="AB836" s="347">
        <v>19.899999999999999</v>
      </c>
      <c r="AC836" s="347" t="s">
        <v>218</v>
      </c>
      <c r="AD836" s="346"/>
      <c r="AE836" s="346">
        <f>IFERROR(VLOOKUP(E836,ppoz!$A$2:$B$42,2,0),0)</f>
        <v>3500</v>
      </c>
      <c r="AJ836" s="72"/>
      <c r="AK836" s="72"/>
      <c r="AL836" s="72"/>
      <c r="AM836" s="72"/>
      <c r="AN836" s="72"/>
      <c r="AO836" s="72"/>
      <c r="AP836" s="73"/>
      <c r="AQ836" s="73"/>
      <c r="AR836" s="73"/>
      <c r="AS836" s="73"/>
      <c r="AT836" s="73"/>
      <c r="AU836" s="73"/>
      <c r="AV836" s="72"/>
      <c r="AW836" s="73"/>
      <c r="AX836" s="73"/>
      <c r="AY836" s="72"/>
      <c r="AZ836" s="72"/>
      <c r="BA836" s="72"/>
      <c r="BB836" s="74"/>
      <c r="BC836" s="74"/>
      <c r="BD836" s="74"/>
      <c r="BE836" s="74"/>
      <c r="BF836" s="74"/>
      <c r="BG836" s="74"/>
      <c r="BH836" s="74"/>
      <c r="BI836" s="74"/>
    </row>
    <row r="837" spans="1:61" x14ac:dyDescent="0.35">
      <c r="A837" s="347" t="s">
        <v>2097</v>
      </c>
      <c r="B837" s="343">
        <v>9.3800000000000008</v>
      </c>
      <c r="C837" s="343">
        <v>28</v>
      </c>
      <c r="D837" s="348" t="s">
        <v>1944</v>
      </c>
      <c r="E837" s="348" t="s">
        <v>7</v>
      </c>
      <c r="F837" s="348" t="s">
        <v>181</v>
      </c>
      <c r="G837" s="348">
        <v>8.1999999999999993</v>
      </c>
      <c r="H837" s="349">
        <v>34400</v>
      </c>
      <c r="I837" s="349">
        <v>36200</v>
      </c>
      <c r="J837" s="349">
        <v>37200</v>
      </c>
      <c r="K837" s="349">
        <v>37900</v>
      </c>
      <c r="L837" s="349">
        <v>3667.3773987206819</v>
      </c>
      <c r="M837" s="349">
        <v>3859.2750533049038</v>
      </c>
      <c r="N837" s="349">
        <v>3965.884861407249</v>
      </c>
      <c r="O837" s="349">
        <v>4040.511727078891</v>
      </c>
      <c r="P837" s="348" t="s">
        <v>39</v>
      </c>
      <c r="Q837" s="350">
        <v>5</v>
      </c>
      <c r="R837" s="351" t="s">
        <v>203</v>
      </c>
      <c r="S837" s="353" t="s">
        <v>195</v>
      </c>
      <c r="T837" s="347" t="s">
        <v>686</v>
      </c>
      <c r="U837" s="347" t="s">
        <v>1487</v>
      </c>
      <c r="V837" s="347">
        <v>1.74</v>
      </c>
      <c r="W837" s="347">
        <v>1.03</v>
      </c>
      <c r="X837" s="347">
        <v>0.32</v>
      </c>
      <c r="Y837" s="347">
        <f t="shared" si="14"/>
        <v>1.7922</v>
      </c>
      <c r="Z837" s="347" t="s">
        <v>198</v>
      </c>
      <c r="AA837" s="347" t="s">
        <v>170</v>
      </c>
      <c r="AB837" s="347">
        <v>19.899999999999999</v>
      </c>
      <c r="AC837" s="347" t="s">
        <v>218</v>
      </c>
      <c r="AD837" s="346"/>
      <c r="AE837" s="346">
        <f>IFERROR(VLOOKUP(E837,ppoz!$A$2:$B$42,2,0),0)</f>
        <v>3500</v>
      </c>
      <c r="AJ837" s="72"/>
      <c r="AK837" s="72"/>
      <c r="AL837" s="72"/>
      <c r="AM837" s="72"/>
      <c r="AN837" s="72"/>
      <c r="AO837" s="72"/>
      <c r="AP837" s="73"/>
      <c r="AQ837" s="73"/>
      <c r="AR837" s="73"/>
      <c r="AS837" s="73"/>
      <c r="AT837" s="73"/>
      <c r="AU837" s="73"/>
      <c r="AV837" s="72"/>
      <c r="AW837" s="73"/>
      <c r="AX837" s="73"/>
      <c r="AY837" s="72"/>
      <c r="AZ837" s="72"/>
      <c r="BA837" s="72"/>
      <c r="BB837" s="74"/>
      <c r="BC837" s="74"/>
      <c r="BD837" s="74"/>
      <c r="BE837" s="74"/>
      <c r="BF837" s="74"/>
      <c r="BG837" s="74"/>
      <c r="BH837" s="74"/>
      <c r="BI837" s="74"/>
    </row>
    <row r="838" spans="1:61" x14ac:dyDescent="0.35">
      <c r="A838" s="347" t="s">
        <v>2098</v>
      </c>
      <c r="B838" s="343">
        <v>9.7149999999999999</v>
      </c>
      <c r="C838" s="343">
        <v>29</v>
      </c>
      <c r="D838" s="348" t="s">
        <v>1944</v>
      </c>
      <c r="E838" s="348" t="s">
        <v>7</v>
      </c>
      <c r="F838" s="348" t="s">
        <v>181</v>
      </c>
      <c r="G838" s="348">
        <v>8.1999999999999993</v>
      </c>
      <c r="H838" s="349">
        <v>35000</v>
      </c>
      <c r="I838" s="349">
        <v>36900</v>
      </c>
      <c r="J838" s="349">
        <v>38100</v>
      </c>
      <c r="K838" s="349">
        <v>38600</v>
      </c>
      <c r="L838" s="349">
        <v>3602.6762738033967</v>
      </c>
      <c r="M838" s="349">
        <v>3798.2501286670099</v>
      </c>
      <c r="N838" s="349">
        <v>3921.7704580545551</v>
      </c>
      <c r="O838" s="349">
        <v>3973.2372619660318</v>
      </c>
      <c r="P838" s="348" t="s">
        <v>39</v>
      </c>
      <c r="Q838" s="350">
        <v>5</v>
      </c>
      <c r="R838" s="351" t="s">
        <v>203</v>
      </c>
      <c r="S838" s="353" t="s">
        <v>195</v>
      </c>
      <c r="T838" s="347" t="s">
        <v>686</v>
      </c>
      <c r="U838" s="347" t="s">
        <v>1487</v>
      </c>
      <c r="V838" s="347">
        <v>1.74</v>
      </c>
      <c r="W838" s="347">
        <v>1.03</v>
      </c>
      <c r="X838" s="347">
        <v>0.32</v>
      </c>
      <c r="Y838" s="347">
        <f t="shared" si="14"/>
        <v>1.7922</v>
      </c>
      <c r="Z838" s="347" t="s">
        <v>198</v>
      </c>
      <c r="AA838" s="347" t="s">
        <v>170</v>
      </c>
      <c r="AB838" s="347">
        <v>19.899999999999999</v>
      </c>
      <c r="AC838" s="347" t="s">
        <v>218</v>
      </c>
      <c r="AD838" s="346"/>
      <c r="AE838" s="346">
        <f>IFERROR(VLOOKUP(E838,ppoz!$A$2:$B$42,2,0),0)</f>
        <v>3500</v>
      </c>
      <c r="AJ838" s="72"/>
      <c r="AK838" s="72"/>
      <c r="AL838" s="72"/>
      <c r="AM838" s="72"/>
      <c r="AN838" s="72"/>
      <c r="AO838" s="72"/>
      <c r="AP838" s="73"/>
      <c r="AQ838" s="73"/>
      <c r="AR838" s="73"/>
      <c r="AS838" s="73"/>
      <c r="AT838" s="73"/>
      <c r="AU838" s="73"/>
      <c r="AV838" s="72"/>
      <c r="AW838" s="73"/>
      <c r="AX838" s="73"/>
      <c r="AY838" s="72"/>
      <c r="AZ838" s="72"/>
      <c r="BA838" s="72"/>
      <c r="BB838" s="74"/>
      <c r="BC838" s="74"/>
      <c r="BD838" s="74"/>
      <c r="BE838" s="74"/>
      <c r="BF838" s="74"/>
      <c r="BG838" s="74"/>
      <c r="BH838" s="74"/>
      <c r="BI838" s="74"/>
    </row>
    <row r="839" spans="1:61" x14ac:dyDescent="0.35">
      <c r="A839" s="347" t="s">
        <v>2099</v>
      </c>
      <c r="B839" s="343">
        <v>10.050000000000001</v>
      </c>
      <c r="C839" s="343">
        <v>30</v>
      </c>
      <c r="D839" s="348" t="s">
        <v>1944</v>
      </c>
      <c r="E839" s="348" t="s">
        <v>8</v>
      </c>
      <c r="F839" s="348" t="s">
        <v>181</v>
      </c>
      <c r="G839" s="348">
        <v>10</v>
      </c>
      <c r="H839" s="349">
        <v>35800</v>
      </c>
      <c r="I839" s="349">
        <v>37700</v>
      </c>
      <c r="J839" s="349">
        <v>39100</v>
      </c>
      <c r="K839" s="349">
        <v>39400</v>
      </c>
      <c r="L839" s="349">
        <v>3562.1890547263679</v>
      </c>
      <c r="M839" s="349">
        <v>3751.2437810945271</v>
      </c>
      <c r="N839" s="349">
        <v>3890.5472636815916</v>
      </c>
      <c r="O839" s="349">
        <v>3920.3980099502483</v>
      </c>
      <c r="P839" s="348" t="s">
        <v>39</v>
      </c>
      <c r="Q839" s="350">
        <v>5</v>
      </c>
      <c r="R839" s="351" t="s">
        <v>203</v>
      </c>
      <c r="S839" s="353" t="s">
        <v>195</v>
      </c>
      <c r="T839" s="347" t="s">
        <v>686</v>
      </c>
      <c r="U839" s="347" t="s">
        <v>1487</v>
      </c>
      <c r="V839" s="347">
        <v>1.74</v>
      </c>
      <c r="W839" s="347">
        <v>1.03</v>
      </c>
      <c r="X839" s="347">
        <v>0.32</v>
      </c>
      <c r="Y839" s="347">
        <f t="shared" si="14"/>
        <v>1.7922</v>
      </c>
      <c r="Z839" s="347" t="s">
        <v>198</v>
      </c>
      <c r="AA839" s="347" t="s">
        <v>170</v>
      </c>
      <c r="AB839" s="347">
        <v>19.899999999999999</v>
      </c>
      <c r="AC839" s="347" t="s">
        <v>218</v>
      </c>
      <c r="AD839" s="346"/>
      <c r="AE839" s="346">
        <f>IFERROR(VLOOKUP(E839,ppoz!$A$2:$B$42,2,0),0)</f>
        <v>3500</v>
      </c>
      <c r="AJ839" s="72"/>
      <c r="AK839" s="72"/>
      <c r="AL839" s="72"/>
      <c r="AM839" s="72"/>
      <c r="AN839" s="72"/>
      <c r="AO839" s="72"/>
      <c r="AP839" s="73"/>
      <c r="AQ839" s="73"/>
      <c r="AR839" s="73"/>
      <c r="AS839" s="73"/>
      <c r="AT839" s="73"/>
      <c r="AU839" s="73"/>
      <c r="AV839" s="72"/>
      <c r="AW839" s="73"/>
      <c r="AX839" s="73"/>
      <c r="AY839" s="72"/>
      <c r="AZ839" s="72"/>
      <c r="BA839" s="72"/>
      <c r="BB839" s="74"/>
      <c r="BC839" s="74"/>
      <c r="BD839" s="74"/>
      <c r="BE839" s="74"/>
      <c r="BF839" s="74"/>
      <c r="BG839" s="74"/>
      <c r="BH839" s="74"/>
      <c r="BI839" s="74"/>
    </row>
    <row r="840" spans="1:61" x14ac:dyDescent="0.35">
      <c r="A840" s="347" t="s">
        <v>2100</v>
      </c>
      <c r="B840" s="343">
        <v>10.385</v>
      </c>
      <c r="C840" s="343">
        <v>31</v>
      </c>
      <c r="D840" s="348" t="s">
        <v>1944</v>
      </c>
      <c r="E840" s="348" t="s">
        <v>8</v>
      </c>
      <c r="F840" s="348" t="s">
        <v>181</v>
      </c>
      <c r="G840" s="348">
        <v>10</v>
      </c>
      <c r="H840" s="349">
        <v>36300</v>
      </c>
      <c r="I840" s="349">
        <v>38300</v>
      </c>
      <c r="J840" s="349">
        <v>39600</v>
      </c>
      <c r="K840" s="349">
        <v>40100</v>
      </c>
      <c r="L840" s="349">
        <v>3495.4260953298026</v>
      </c>
      <c r="M840" s="349">
        <v>3688.0115551275881</v>
      </c>
      <c r="N840" s="349">
        <v>3813.1921039961485</v>
      </c>
      <c r="O840" s="349">
        <v>3861.3384689455947</v>
      </c>
      <c r="P840" s="348" t="s">
        <v>39</v>
      </c>
      <c r="Q840" s="350">
        <v>5</v>
      </c>
      <c r="R840" s="351" t="s">
        <v>203</v>
      </c>
      <c r="S840" s="353" t="s">
        <v>195</v>
      </c>
      <c r="T840" s="347" t="s">
        <v>686</v>
      </c>
      <c r="U840" s="347" t="s">
        <v>1487</v>
      </c>
      <c r="V840" s="347">
        <v>1.74</v>
      </c>
      <c r="W840" s="347">
        <v>1.03</v>
      </c>
      <c r="X840" s="347">
        <v>0.32</v>
      </c>
      <c r="Y840" s="347">
        <f t="shared" si="14"/>
        <v>1.7922</v>
      </c>
      <c r="Z840" s="347" t="s">
        <v>198</v>
      </c>
      <c r="AA840" s="347" t="s">
        <v>170</v>
      </c>
      <c r="AB840" s="347">
        <v>19.899999999999999</v>
      </c>
      <c r="AC840" s="347" t="s">
        <v>218</v>
      </c>
      <c r="AD840" s="346"/>
      <c r="AE840" s="346">
        <f>IFERROR(VLOOKUP(E840,ppoz!$A$2:$B$42,2,0),0)</f>
        <v>3500</v>
      </c>
      <c r="AJ840" s="72"/>
      <c r="AK840" s="72"/>
      <c r="AL840" s="72"/>
      <c r="AM840" s="72"/>
      <c r="AN840" s="72"/>
      <c r="AO840" s="72"/>
      <c r="AP840" s="73"/>
      <c r="AQ840" s="73"/>
      <c r="AR840" s="73"/>
      <c r="AS840" s="73"/>
      <c r="AT840" s="73"/>
      <c r="AU840" s="73"/>
      <c r="AV840" s="72"/>
      <c r="AW840" s="73"/>
      <c r="AX840" s="73"/>
      <c r="AY840" s="72"/>
      <c r="AZ840" s="72"/>
      <c r="BA840" s="72"/>
      <c r="BB840" s="74"/>
      <c r="BC840" s="74"/>
      <c r="BD840" s="74"/>
      <c r="BE840" s="74"/>
      <c r="BF840" s="74"/>
      <c r="BG840" s="74"/>
      <c r="BH840" s="74"/>
      <c r="BI840" s="74"/>
    </row>
    <row r="841" spans="1:61" x14ac:dyDescent="0.35">
      <c r="A841" s="347" t="s">
        <v>2101</v>
      </c>
      <c r="B841" s="343">
        <v>10.72</v>
      </c>
      <c r="C841" s="343">
        <v>32</v>
      </c>
      <c r="D841" s="348" t="s">
        <v>1944</v>
      </c>
      <c r="E841" s="348" t="s">
        <v>8</v>
      </c>
      <c r="F841" s="348" t="s">
        <v>181</v>
      </c>
      <c r="G841" s="348">
        <v>10</v>
      </c>
      <c r="H841" s="349">
        <v>36900</v>
      </c>
      <c r="I841" s="349">
        <v>39000</v>
      </c>
      <c r="J841" s="349">
        <v>40100</v>
      </c>
      <c r="K841" s="349">
        <v>40700</v>
      </c>
      <c r="L841" s="349">
        <v>3442.1641791044776</v>
      </c>
      <c r="M841" s="349">
        <v>3638.059701492537</v>
      </c>
      <c r="N841" s="349">
        <v>3740.6716417910447</v>
      </c>
      <c r="O841" s="349">
        <v>3796.6417910447758</v>
      </c>
      <c r="P841" s="348" t="s">
        <v>39</v>
      </c>
      <c r="Q841" s="350">
        <v>5</v>
      </c>
      <c r="R841" s="351" t="s">
        <v>203</v>
      </c>
      <c r="S841" s="353" t="s">
        <v>195</v>
      </c>
      <c r="T841" s="347" t="s">
        <v>686</v>
      </c>
      <c r="U841" s="347" t="s">
        <v>1487</v>
      </c>
      <c r="V841" s="347">
        <v>1.74</v>
      </c>
      <c r="W841" s="347">
        <v>1.03</v>
      </c>
      <c r="X841" s="347">
        <v>0.32</v>
      </c>
      <c r="Y841" s="347">
        <f t="shared" si="14"/>
        <v>1.7922</v>
      </c>
      <c r="Z841" s="347" t="s">
        <v>198</v>
      </c>
      <c r="AA841" s="347" t="s">
        <v>170</v>
      </c>
      <c r="AB841" s="347">
        <v>19.899999999999999</v>
      </c>
      <c r="AC841" s="347" t="s">
        <v>218</v>
      </c>
      <c r="AD841" s="346"/>
      <c r="AE841" s="346">
        <f>IFERROR(VLOOKUP(E841,ppoz!$A$2:$B$42,2,0),0)</f>
        <v>3500</v>
      </c>
      <c r="AJ841" s="72"/>
      <c r="AK841" s="72"/>
      <c r="AL841" s="72"/>
      <c r="AM841" s="72"/>
      <c r="AN841" s="72"/>
      <c r="AO841" s="72"/>
      <c r="AP841" s="73"/>
      <c r="AQ841" s="73"/>
      <c r="AR841" s="73"/>
      <c r="AS841" s="73"/>
      <c r="AT841" s="73"/>
      <c r="AU841" s="73"/>
      <c r="AV841" s="72"/>
      <c r="AW841" s="73"/>
      <c r="AX841" s="73"/>
      <c r="AY841" s="72"/>
      <c r="AZ841" s="72"/>
      <c r="BA841" s="72"/>
      <c r="BB841" s="74"/>
      <c r="BC841" s="74"/>
      <c r="BD841" s="74"/>
      <c r="BE841" s="74"/>
      <c r="BF841" s="74"/>
      <c r="BG841" s="74"/>
      <c r="BH841" s="74"/>
      <c r="BI841" s="74"/>
    </row>
    <row r="842" spans="1:61" x14ac:dyDescent="0.35">
      <c r="A842" s="347" t="s">
        <v>2102</v>
      </c>
      <c r="B842" s="343">
        <v>11.055000000000001</v>
      </c>
      <c r="C842" s="343">
        <v>33</v>
      </c>
      <c r="D842" s="348" t="s">
        <v>1944</v>
      </c>
      <c r="E842" s="348" t="s">
        <v>8</v>
      </c>
      <c r="F842" s="348" t="s">
        <v>181</v>
      </c>
      <c r="G842" s="348">
        <v>10</v>
      </c>
      <c r="H842" s="349">
        <v>38000</v>
      </c>
      <c r="I842" s="349">
        <v>39900</v>
      </c>
      <c r="J842" s="349">
        <v>41500</v>
      </c>
      <c r="K842" s="349">
        <v>41600</v>
      </c>
      <c r="L842" s="349">
        <v>3437.3586612392578</v>
      </c>
      <c r="M842" s="349">
        <v>3609.2265943012208</v>
      </c>
      <c r="N842" s="349">
        <v>3753.9574853007684</v>
      </c>
      <c r="O842" s="349">
        <v>3763.0031659882402</v>
      </c>
      <c r="P842" s="348" t="s">
        <v>39</v>
      </c>
      <c r="Q842" s="350">
        <v>5</v>
      </c>
      <c r="R842" s="351" t="s">
        <v>203</v>
      </c>
      <c r="S842" s="353" t="s">
        <v>195</v>
      </c>
      <c r="T842" s="347" t="s">
        <v>686</v>
      </c>
      <c r="U842" s="347" t="s">
        <v>1487</v>
      </c>
      <c r="V842" s="347">
        <v>1.74</v>
      </c>
      <c r="W842" s="347">
        <v>1.03</v>
      </c>
      <c r="X842" s="347">
        <v>0.32</v>
      </c>
      <c r="Y842" s="347">
        <f t="shared" si="14"/>
        <v>1.7922</v>
      </c>
      <c r="Z842" s="347" t="s">
        <v>198</v>
      </c>
      <c r="AA842" s="347" t="s">
        <v>170</v>
      </c>
      <c r="AB842" s="347">
        <v>19.899999999999999</v>
      </c>
      <c r="AC842" s="347" t="s">
        <v>218</v>
      </c>
      <c r="AD842" s="346"/>
      <c r="AE842" s="346">
        <f>IFERROR(VLOOKUP(E842,ppoz!$A$2:$B$42,2,0),0)</f>
        <v>3500</v>
      </c>
      <c r="AJ842" s="72"/>
      <c r="AK842" s="72"/>
      <c r="AL842" s="72"/>
      <c r="AM842" s="72"/>
      <c r="AN842" s="72"/>
      <c r="AO842" s="72"/>
      <c r="AP842" s="73"/>
      <c r="AQ842" s="73"/>
      <c r="AR842" s="73"/>
      <c r="AS842" s="73"/>
      <c r="AT842" s="73"/>
      <c r="AU842" s="73"/>
      <c r="AV842" s="72"/>
      <c r="AW842" s="73"/>
      <c r="AX842" s="73"/>
      <c r="AY842" s="72"/>
      <c r="AZ842" s="72"/>
      <c r="BA842" s="72"/>
      <c r="BB842" s="74"/>
      <c r="BC842" s="74"/>
      <c r="BD842" s="74"/>
      <c r="BE842" s="74"/>
      <c r="BF842" s="74"/>
      <c r="BG842" s="74"/>
      <c r="BH842" s="74"/>
      <c r="BI842" s="74"/>
    </row>
    <row r="843" spans="1:61" x14ac:dyDescent="0.35">
      <c r="A843" s="347" t="s">
        <v>2103</v>
      </c>
      <c r="B843" s="343">
        <v>11.39</v>
      </c>
      <c r="C843" s="343">
        <v>34</v>
      </c>
      <c r="D843" s="348" t="s">
        <v>1944</v>
      </c>
      <c r="E843" s="348" t="s">
        <v>8</v>
      </c>
      <c r="F843" s="348" t="s">
        <v>181</v>
      </c>
      <c r="G843" s="348">
        <v>10</v>
      </c>
      <c r="H843" s="349">
        <v>38600</v>
      </c>
      <c r="I843" s="349">
        <v>40700</v>
      </c>
      <c r="J843" s="349">
        <v>42000</v>
      </c>
      <c r="K843" s="349">
        <v>42400</v>
      </c>
      <c r="L843" s="349">
        <v>3388.9376646180858</v>
      </c>
      <c r="M843" s="349">
        <v>3573.3099209833185</v>
      </c>
      <c r="N843" s="349">
        <v>3687.4451273046529</v>
      </c>
      <c r="O843" s="349">
        <v>3722.5636523266021</v>
      </c>
      <c r="P843" s="348" t="s">
        <v>39</v>
      </c>
      <c r="Q843" s="350">
        <v>5</v>
      </c>
      <c r="R843" s="351" t="s">
        <v>203</v>
      </c>
      <c r="S843" s="353" t="s">
        <v>195</v>
      </c>
      <c r="T843" s="347" t="s">
        <v>686</v>
      </c>
      <c r="U843" s="347" t="s">
        <v>1487</v>
      </c>
      <c r="V843" s="347">
        <v>1.74</v>
      </c>
      <c r="W843" s="347">
        <v>1.03</v>
      </c>
      <c r="X843" s="347">
        <v>0.32</v>
      </c>
      <c r="Y843" s="347">
        <f t="shared" si="14"/>
        <v>1.7922</v>
      </c>
      <c r="Z843" s="347" t="s">
        <v>198</v>
      </c>
      <c r="AA843" s="347" t="s">
        <v>170</v>
      </c>
      <c r="AB843" s="347">
        <v>19.899999999999999</v>
      </c>
      <c r="AC843" s="347" t="s">
        <v>218</v>
      </c>
      <c r="AD843" s="346"/>
      <c r="AE843" s="346">
        <f>IFERROR(VLOOKUP(E843,ppoz!$A$2:$B$42,2,0),0)</f>
        <v>3500</v>
      </c>
      <c r="AJ843" s="72"/>
      <c r="AK843" s="72"/>
      <c r="AL843" s="72"/>
      <c r="AM843" s="72"/>
      <c r="AN843" s="72"/>
      <c r="AO843" s="72"/>
      <c r="AP843" s="73"/>
      <c r="AQ843" s="73"/>
      <c r="AR843" s="73"/>
      <c r="AS843" s="73"/>
      <c r="AT843" s="73"/>
      <c r="AU843" s="73"/>
      <c r="AV843" s="72"/>
      <c r="AW843" s="73"/>
      <c r="AX843" s="73"/>
      <c r="AY843" s="72"/>
      <c r="AZ843" s="72"/>
      <c r="BA843" s="72"/>
      <c r="BB843" s="74"/>
      <c r="BC843" s="74"/>
      <c r="BD843" s="74"/>
      <c r="BE843" s="74"/>
      <c r="BF843" s="74"/>
      <c r="BG843" s="74"/>
      <c r="BH843" s="74"/>
      <c r="BI843" s="74"/>
    </row>
    <row r="844" spans="1:61" x14ac:dyDescent="0.35">
      <c r="A844" s="347" t="s">
        <v>2104</v>
      </c>
      <c r="B844" s="343">
        <v>11.725000000000001</v>
      </c>
      <c r="C844" s="343">
        <v>35</v>
      </c>
      <c r="D844" s="348" t="s">
        <v>1944</v>
      </c>
      <c r="E844" s="348" t="s">
        <v>8</v>
      </c>
      <c r="F844" s="348" t="s">
        <v>181</v>
      </c>
      <c r="G844" s="348">
        <v>10</v>
      </c>
      <c r="H844" s="349">
        <v>39200</v>
      </c>
      <c r="I844" s="349">
        <v>41400</v>
      </c>
      <c r="J844" s="349">
        <v>42700</v>
      </c>
      <c r="K844" s="349">
        <v>43700</v>
      </c>
      <c r="L844" s="349">
        <v>3343.2835820895521</v>
      </c>
      <c r="M844" s="349">
        <v>3530.9168443496796</v>
      </c>
      <c r="N844" s="349">
        <v>3641.7910447761192</v>
      </c>
      <c r="O844" s="349">
        <v>3727.0788912579951</v>
      </c>
      <c r="P844" s="348" t="s">
        <v>39</v>
      </c>
      <c r="Q844" s="350">
        <v>5</v>
      </c>
      <c r="R844" s="351" t="s">
        <v>203</v>
      </c>
      <c r="S844" s="353" t="s">
        <v>195</v>
      </c>
      <c r="T844" s="347" t="s">
        <v>686</v>
      </c>
      <c r="U844" s="347" t="s">
        <v>1487</v>
      </c>
      <c r="V844" s="347">
        <v>1.74</v>
      </c>
      <c r="W844" s="347">
        <v>1.03</v>
      </c>
      <c r="X844" s="347">
        <v>0.32</v>
      </c>
      <c r="Y844" s="347">
        <f t="shared" si="14"/>
        <v>1.7922</v>
      </c>
      <c r="Z844" s="347" t="s">
        <v>198</v>
      </c>
      <c r="AA844" s="347" t="s">
        <v>170</v>
      </c>
      <c r="AB844" s="347">
        <v>19.899999999999999</v>
      </c>
      <c r="AC844" s="347" t="s">
        <v>218</v>
      </c>
      <c r="AD844" s="346"/>
      <c r="AE844" s="346">
        <f>IFERROR(VLOOKUP(E844,ppoz!$A$2:$B$42,2,0),0)</f>
        <v>3500</v>
      </c>
      <c r="AJ844" s="72"/>
      <c r="AK844" s="72"/>
      <c r="AL844" s="72"/>
      <c r="AM844" s="72"/>
      <c r="AN844" s="72"/>
      <c r="AO844" s="72"/>
      <c r="AP844" s="73"/>
      <c r="AQ844" s="73"/>
      <c r="AR844" s="73"/>
      <c r="AS844" s="73"/>
      <c r="AT844" s="73"/>
      <c r="AU844" s="73"/>
      <c r="AV844" s="72"/>
      <c r="AW844" s="73"/>
      <c r="AX844" s="73"/>
      <c r="AY844" s="72"/>
      <c r="AZ844" s="72"/>
      <c r="BA844" s="72"/>
      <c r="BB844" s="74"/>
      <c r="BC844" s="74"/>
      <c r="BD844" s="74"/>
      <c r="BE844" s="74"/>
      <c r="BF844" s="74"/>
      <c r="BG844" s="74"/>
      <c r="BH844" s="74"/>
      <c r="BI844" s="74"/>
    </row>
    <row r="845" spans="1:61" x14ac:dyDescent="0.35">
      <c r="A845" s="347" t="s">
        <v>2105</v>
      </c>
      <c r="B845" s="343">
        <v>12.06</v>
      </c>
      <c r="C845" s="343">
        <v>36</v>
      </c>
      <c r="D845" s="348" t="s">
        <v>1944</v>
      </c>
      <c r="E845" s="348" t="s">
        <v>8</v>
      </c>
      <c r="F845" s="348" t="s">
        <v>181</v>
      </c>
      <c r="G845" s="348">
        <v>10</v>
      </c>
      <c r="H845" s="349">
        <v>40300</v>
      </c>
      <c r="I845" s="349">
        <v>42600</v>
      </c>
      <c r="J845" s="349">
        <v>43700</v>
      </c>
      <c r="K845" s="349">
        <v>44900</v>
      </c>
      <c r="L845" s="349">
        <v>3341.6252072968491</v>
      </c>
      <c r="M845" s="349">
        <v>3532.3383084577113</v>
      </c>
      <c r="N845" s="349">
        <v>3623.5489220563845</v>
      </c>
      <c r="O845" s="349">
        <v>3723.0514096185739</v>
      </c>
      <c r="P845" s="348" t="s">
        <v>39</v>
      </c>
      <c r="Q845" s="350">
        <v>5</v>
      </c>
      <c r="R845" s="351" t="s">
        <v>203</v>
      </c>
      <c r="S845" s="353" t="s">
        <v>195</v>
      </c>
      <c r="T845" s="347" t="s">
        <v>686</v>
      </c>
      <c r="U845" s="347" t="s">
        <v>1487</v>
      </c>
      <c r="V845" s="347">
        <v>1.74</v>
      </c>
      <c r="W845" s="347">
        <v>1.03</v>
      </c>
      <c r="X845" s="347">
        <v>0.32</v>
      </c>
      <c r="Y845" s="347">
        <f t="shared" si="14"/>
        <v>1.7922</v>
      </c>
      <c r="Z845" s="347" t="s">
        <v>198</v>
      </c>
      <c r="AA845" s="347" t="s">
        <v>170</v>
      </c>
      <c r="AB845" s="347">
        <v>19.899999999999999</v>
      </c>
      <c r="AC845" s="347" t="s">
        <v>218</v>
      </c>
      <c r="AD845" s="346"/>
      <c r="AE845" s="346">
        <f>IFERROR(VLOOKUP(E845,ppoz!$A$2:$B$42,2,0),0)</f>
        <v>3500</v>
      </c>
      <c r="AJ845" s="72"/>
      <c r="AK845" s="72"/>
      <c r="AL845" s="72"/>
      <c r="AM845" s="72"/>
      <c r="AN845" s="72"/>
      <c r="AO845" s="72"/>
      <c r="AP845" s="73"/>
      <c r="AQ845" s="73"/>
      <c r="AR845" s="73"/>
      <c r="AS845" s="73"/>
      <c r="AT845" s="73"/>
      <c r="AU845" s="73"/>
      <c r="AV845" s="72"/>
      <c r="AW845" s="73"/>
      <c r="AX845" s="73"/>
      <c r="AY845" s="72"/>
      <c r="AZ845" s="72"/>
      <c r="BA845" s="72"/>
      <c r="BB845" s="74"/>
      <c r="BC845" s="74"/>
      <c r="BD845" s="74"/>
      <c r="BE845" s="74"/>
      <c r="BF845" s="74"/>
      <c r="BG845" s="74"/>
      <c r="BH845" s="74"/>
      <c r="BI845" s="74"/>
    </row>
    <row r="846" spans="1:61" x14ac:dyDescent="0.35">
      <c r="A846" s="347" t="s">
        <v>2106</v>
      </c>
      <c r="B846" s="343">
        <v>12.395000000000001</v>
      </c>
      <c r="C846" s="343">
        <v>37</v>
      </c>
      <c r="D846" s="348" t="s">
        <v>1944</v>
      </c>
      <c r="E846" s="348" t="s">
        <v>8</v>
      </c>
      <c r="F846" s="348" t="s">
        <v>181</v>
      </c>
      <c r="G846" s="348">
        <v>10</v>
      </c>
      <c r="H846" s="349">
        <v>41000</v>
      </c>
      <c r="I846" s="349">
        <v>43400</v>
      </c>
      <c r="J846" s="349">
        <v>45100</v>
      </c>
      <c r="K846" s="349">
        <v>45700</v>
      </c>
      <c r="L846" s="349">
        <v>3307.7853973376359</v>
      </c>
      <c r="M846" s="349">
        <v>3501.4118596208145</v>
      </c>
      <c r="N846" s="349">
        <v>3638.5639370713993</v>
      </c>
      <c r="O846" s="349">
        <v>3686.970552642194</v>
      </c>
      <c r="P846" s="348" t="s">
        <v>39</v>
      </c>
      <c r="Q846" s="350">
        <v>5</v>
      </c>
      <c r="R846" s="351" t="s">
        <v>203</v>
      </c>
      <c r="S846" s="353" t="s">
        <v>195</v>
      </c>
      <c r="T846" s="347" t="s">
        <v>686</v>
      </c>
      <c r="U846" s="347" t="s">
        <v>1487</v>
      </c>
      <c r="V846" s="347">
        <v>1.74</v>
      </c>
      <c r="W846" s="347">
        <v>1.03</v>
      </c>
      <c r="X846" s="347">
        <v>0.32</v>
      </c>
      <c r="Y846" s="347">
        <f t="shared" si="14"/>
        <v>1.7922</v>
      </c>
      <c r="Z846" s="347" t="s">
        <v>198</v>
      </c>
      <c r="AA846" s="347" t="s">
        <v>170</v>
      </c>
      <c r="AB846" s="347">
        <v>19.899999999999999</v>
      </c>
      <c r="AC846" s="347" t="s">
        <v>218</v>
      </c>
      <c r="AD846" s="346"/>
      <c r="AE846" s="346">
        <f>IFERROR(VLOOKUP(E846,ppoz!$A$2:$B$42,2,0),0)</f>
        <v>3500</v>
      </c>
      <c r="AJ846" s="72"/>
      <c r="AK846" s="72"/>
      <c r="AL846" s="72"/>
      <c r="AM846" s="72"/>
      <c r="AN846" s="72"/>
      <c r="AO846" s="72"/>
      <c r="AP846" s="73"/>
      <c r="AQ846" s="73"/>
      <c r="AR846" s="73"/>
      <c r="AS846" s="73"/>
      <c r="AT846" s="73"/>
      <c r="AU846" s="73"/>
      <c r="AV846" s="72"/>
      <c r="AW846" s="73"/>
      <c r="AX846" s="73"/>
      <c r="AY846" s="72"/>
      <c r="AZ846" s="72"/>
      <c r="BA846" s="72"/>
      <c r="BB846" s="74"/>
      <c r="BC846" s="74"/>
      <c r="BD846" s="74"/>
      <c r="BE846" s="74"/>
      <c r="BF846" s="74"/>
      <c r="BG846" s="74"/>
      <c r="BH846" s="74"/>
      <c r="BI846" s="74"/>
    </row>
    <row r="847" spans="1:61" x14ac:dyDescent="0.35">
      <c r="A847" s="347" t="s">
        <v>2107</v>
      </c>
      <c r="B847" s="343">
        <v>12.73</v>
      </c>
      <c r="C847" s="343">
        <v>38</v>
      </c>
      <c r="D847" s="348" t="s">
        <v>1944</v>
      </c>
      <c r="E847" s="348" t="s">
        <v>183</v>
      </c>
      <c r="F847" s="348" t="s">
        <v>181</v>
      </c>
      <c r="G847" s="348">
        <v>12.5</v>
      </c>
      <c r="H847" s="349">
        <v>42500</v>
      </c>
      <c r="I847" s="349">
        <v>45000</v>
      </c>
      <c r="J847" s="349">
        <v>46700</v>
      </c>
      <c r="K847" s="349">
        <v>47300</v>
      </c>
      <c r="L847" s="349">
        <v>3338.5703063629221</v>
      </c>
      <c r="M847" s="349">
        <v>3534.9567949725056</v>
      </c>
      <c r="N847" s="349">
        <v>3668.4996072270228</v>
      </c>
      <c r="O847" s="349">
        <v>3715.6323644933227</v>
      </c>
      <c r="P847" s="348" t="s">
        <v>39</v>
      </c>
      <c r="Q847" s="350">
        <v>5</v>
      </c>
      <c r="R847" s="351" t="s">
        <v>203</v>
      </c>
      <c r="S847" s="353" t="s">
        <v>195</v>
      </c>
      <c r="T847" s="347" t="s">
        <v>686</v>
      </c>
      <c r="U847" s="347" t="s">
        <v>1487</v>
      </c>
      <c r="V847" s="347">
        <v>1.74</v>
      </c>
      <c r="W847" s="347">
        <v>1.03</v>
      </c>
      <c r="X847" s="347">
        <v>0.32</v>
      </c>
      <c r="Y847" s="347">
        <f t="shared" si="14"/>
        <v>1.7922</v>
      </c>
      <c r="Z847" s="347" t="s">
        <v>198</v>
      </c>
      <c r="AA847" s="347" t="s">
        <v>170</v>
      </c>
      <c r="AB847" s="347">
        <v>19.899999999999999</v>
      </c>
      <c r="AC847" s="347" t="s">
        <v>218</v>
      </c>
      <c r="AD847" s="346"/>
      <c r="AE847" s="346">
        <f>IFERROR(VLOOKUP(E847,ppoz!$A$2:$B$42,2,0),0)</f>
        <v>3500</v>
      </c>
      <c r="AJ847" s="72"/>
      <c r="AK847" s="72"/>
      <c r="AL847" s="72"/>
      <c r="AM847" s="72"/>
      <c r="AN847" s="72"/>
      <c r="AO847" s="72"/>
      <c r="AP847" s="73"/>
      <c r="AQ847" s="73"/>
      <c r="AR847" s="73"/>
      <c r="AS847" s="73"/>
      <c r="AT847" s="73"/>
      <c r="AU847" s="73"/>
      <c r="AV847" s="72"/>
      <c r="AW847" s="73"/>
      <c r="AX847" s="73"/>
      <c r="AY847" s="72"/>
      <c r="AZ847" s="72"/>
      <c r="BA847" s="72"/>
      <c r="BB847" s="74"/>
      <c r="BC847" s="74"/>
      <c r="BD847" s="74"/>
      <c r="BE847" s="74"/>
      <c r="BF847" s="74"/>
      <c r="BG847" s="74"/>
      <c r="BH847" s="74"/>
      <c r="BI847" s="74"/>
    </row>
    <row r="848" spans="1:61" x14ac:dyDescent="0.35">
      <c r="A848" s="347" t="s">
        <v>2108</v>
      </c>
      <c r="B848" s="343">
        <v>13.065000000000001</v>
      </c>
      <c r="C848" s="343">
        <v>39</v>
      </c>
      <c r="D848" s="348" t="s">
        <v>1944</v>
      </c>
      <c r="E848" s="348" t="s">
        <v>183</v>
      </c>
      <c r="F848" s="348" t="s">
        <v>181</v>
      </c>
      <c r="G848" s="348">
        <v>12.5</v>
      </c>
      <c r="H848" s="349">
        <v>43800</v>
      </c>
      <c r="I848" s="349">
        <v>46300</v>
      </c>
      <c r="J848" s="349">
        <v>47600</v>
      </c>
      <c r="K848" s="349">
        <v>48600</v>
      </c>
      <c r="L848" s="349">
        <v>3352.4684270952926</v>
      </c>
      <c r="M848" s="349">
        <v>3543.8193647148869</v>
      </c>
      <c r="N848" s="349">
        <v>3643.3218522770758</v>
      </c>
      <c r="O848" s="349">
        <v>3719.8622273249134</v>
      </c>
      <c r="P848" s="348" t="s">
        <v>39</v>
      </c>
      <c r="Q848" s="350">
        <v>5</v>
      </c>
      <c r="R848" s="351" t="s">
        <v>203</v>
      </c>
      <c r="S848" s="353" t="s">
        <v>195</v>
      </c>
      <c r="T848" s="347" t="s">
        <v>686</v>
      </c>
      <c r="U848" s="347" t="s">
        <v>1487</v>
      </c>
      <c r="V848" s="347">
        <v>1.74</v>
      </c>
      <c r="W848" s="347">
        <v>1.03</v>
      </c>
      <c r="X848" s="347">
        <v>0.32</v>
      </c>
      <c r="Y848" s="347">
        <f t="shared" si="14"/>
        <v>1.7922</v>
      </c>
      <c r="Z848" s="347" t="s">
        <v>198</v>
      </c>
      <c r="AA848" s="347" t="s">
        <v>170</v>
      </c>
      <c r="AB848" s="347">
        <v>19.899999999999999</v>
      </c>
      <c r="AC848" s="347" t="s">
        <v>218</v>
      </c>
      <c r="AD848" s="346"/>
      <c r="AE848" s="346">
        <f>IFERROR(VLOOKUP(E848,ppoz!$A$2:$B$42,2,0),0)</f>
        <v>3500</v>
      </c>
      <c r="AJ848" s="72"/>
      <c r="AK848" s="72"/>
      <c r="AL848" s="72"/>
      <c r="AM848" s="72"/>
      <c r="AN848" s="72"/>
      <c r="AO848" s="72"/>
      <c r="AP848" s="73"/>
      <c r="AQ848" s="73"/>
      <c r="AR848" s="73"/>
      <c r="AS848" s="73"/>
      <c r="AT848" s="73"/>
      <c r="AU848" s="73"/>
      <c r="AV848" s="72"/>
      <c r="AW848" s="73"/>
      <c r="AX848" s="73"/>
      <c r="AY848" s="72"/>
      <c r="AZ848" s="72"/>
      <c r="BA848" s="72"/>
      <c r="BB848" s="74"/>
      <c r="BC848" s="74"/>
      <c r="BD848" s="74"/>
      <c r="BE848" s="74"/>
      <c r="BF848" s="74"/>
      <c r="BG848" s="74"/>
      <c r="BH848" s="74"/>
      <c r="BI848" s="74"/>
    </row>
    <row r="849" spans="1:61" x14ac:dyDescent="0.35">
      <c r="A849" s="347" t="s">
        <v>2109</v>
      </c>
      <c r="B849" s="343">
        <v>13.4</v>
      </c>
      <c r="C849" s="343">
        <v>40</v>
      </c>
      <c r="D849" s="348" t="s">
        <v>1944</v>
      </c>
      <c r="E849" s="348" t="s">
        <v>183</v>
      </c>
      <c r="F849" s="348" t="s">
        <v>181</v>
      </c>
      <c r="G849" s="348">
        <v>12.5</v>
      </c>
      <c r="H849" s="349">
        <v>44300</v>
      </c>
      <c r="I849" s="349">
        <v>46800</v>
      </c>
      <c r="J849" s="349">
        <v>48100</v>
      </c>
      <c r="K849" s="349">
        <v>49100</v>
      </c>
      <c r="L849" s="349">
        <v>3305.9701492537311</v>
      </c>
      <c r="M849" s="349">
        <v>3492.5373134328356</v>
      </c>
      <c r="N849" s="349">
        <v>3589.5522388059699</v>
      </c>
      <c r="O849" s="349">
        <v>3664.1791044776119</v>
      </c>
      <c r="P849" s="348" t="s">
        <v>39</v>
      </c>
      <c r="Q849" s="350">
        <v>5</v>
      </c>
      <c r="R849" s="351" t="s">
        <v>203</v>
      </c>
      <c r="S849" s="353" t="s">
        <v>195</v>
      </c>
      <c r="T849" s="347" t="s">
        <v>686</v>
      </c>
      <c r="U849" s="347" t="s">
        <v>1487</v>
      </c>
      <c r="V849" s="347">
        <v>1.74</v>
      </c>
      <c r="W849" s="347">
        <v>1.03</v>
      </c>
      <c r="X849" s="347">
        <v>0.32</v>
      </c>
      <c r="Y849" s="347">
        <f t="shared" si="14"/>
        <v>1.7922</v>
      </c>
      <c r="Z849" s="347" t="s">
        <v>198</v>
      </c>
      <c r="AA849" s="347" t="s">
        <v>170</v>
      </c>
      <c r="AB849" s="347">
        <v>19.899999999999999</v>
      </c>
      <c r="AC849" s="347" t="s">
        <v>218</v>
      </c>
      <c r="AD849" s="346"/>
      <c r="AE849" s="346">
        <f>IFERROR(VLOOKUP(E849,ppoz!$A$2:$B$42,2,0),0)</f>
        <v>3500</v>
      </c>
      <c r="AJ849" s="72"/>
      <c r="AK849" s="72"/>
      <c r="AL849" s="72"/>
      <c r="AM849" s="72"/>
      <c r="AN849" s="72"/>
      <c r="AO849" s="72"/>
      <c r="AP849" s="73"/>
      <c r="AQ849" s="73"/>
      <c r="AR849" s="73"/>
      <c r="AS849" s="73"/>
      <c r="AT849" s="73"/>
      <c r="AU849" s="73"/>
      <c r="AV849" s="72"/>
      <c r="AW849" s="73"/>
      <c r="AX849" s="73"/>
      <c r="AY849" s="72"/>
      <c r="AZ849" s="72"/>
      <c r="BA849" s="72"/>
      <c r="BB849" s="74"/>
      <c r="BC849" s="74"/>
      <c r="BD849" s="74"/>
      <c r="BE849" s="74"/>
      <c r="BF849" s="74"/>
      <c r="BG849" s="74"/>
      <c r="BH849" s="74"/>
      <c r="BI849" s="74"/>
    </row>
    <row r="850" spans="1:61" x14ac:dyDescent="0.35">
      <c r="A850" s="347" t="s">
        <v>2110</v>
      </c>
      <c r="B850" s="343">
        <v>13.735000000000001</v>
      </c>
      <c r="C850" s="343">
        <v>41</v>
      </c>
      <c r="D850" s="348" t="s">
        <v>1944</v>
      </c>
      <c r="E850" s="348" t="s">
        <v>183</v>
      </c>
      <c r="F850" s="348" t="s">
        <v>181</v>
      </c>
      <c r="G850" s="348">
        <v>12.5</v>
      </c>
      <c r="H850" s="349">
        <v>44800</v>
      </c>
      <c r="I850" s="349">
        <v>47300</v>
      </c>
      <c r="J850" s="349">
        <v>48700</v>
      </c>
      <c r="K850" s="349">
        <v>49600</v>
      </c>
      <c r="L850" s="349">
        <v>3261.7400800873679</v>
      </c>
      <c r="M850" s="349">
        <v>3443.7568256279574</v>
      </c>
      <c r="N850" s="349">
        <v>3545.6862031306878</v>
      </c>
      <c r="O850" s="349">
        <v>3611.2122315253</v>
      </c>
      <c r="P850" s="348" t="s">
        <v>39</v>
      </c>
      <c r="Q850" s="350">
        <v>5</v>
      </c>
      <c r="R850" s="351" t="s">
        <v>203</v>
      </c>
      <c r="S850" s="353" t="s">
        <v>195</v>
      </c>
      <c r="T850" s="347" t="s">
        <v>686</v>
      </c>
      <c r="U850" s="347" t="s">
        <v>1487</v>
      </c>
      <c r="V850" s="347">
        <v>1.74</v>
      </c>
      <c r="W850" s="347">
        <v>1.03</v>
      </c>
      <c r="X850" s="347">
        <v>0.32</v>
      </c>
      <c r="Y850" s="347">
        <f t="shared" si="14"/>
        <v>1.7922</v>
      </c>
      <c r="Z850" s="347" t="s">
        <v>198</v>
      </c>
      <c r="AA850" s="347" t="s">
        <v>170</v>
      </c>
      <c r="AB850" s="347">
        <v>19.899999999999999</v>
      </c>
      <c r="AC850" s="347" t="s">
        <v>218</v>
      </c>
      <c r="AD850" s="346"/>
      <c r="AE850" s="346">
        <f>IFERROR(VLOOKUP(E850,ppoz!$A$2:$B$42,2,0),0)</f>
        <v>3500</v>
      </c>
      <c r="AJ850" s="72"/>
      <c r="AK850" s="72"/>
      <c r="AL850" s="72"/>
      <c r="AM850" s="72"/>
      <c r="AN850" s="72"/>
      <c r="AO850" s="72"/>
      <c r="AP850" s="73"/>
      <c r="AQ850" s="73"/>
      <c r="AR850" s="73"/>
      <c r="AS850" s="73"/>
      <c r="AT850" s="73"/>
      <c r="AU850" s="73"/>
      <c r="AV850" s="72"/>
      <c r="AW850" s="73"/>
      <c r="AX850" s="73"/>
      <c r="AY850" s="72"/>
      <c r="AZ850" s="72"/>
      <c r="BA850" s="72"/>
      <c r="BB850" s="74"/>
      <c r="BC850" s="74"/>
      <c r="BD850" s="74"/>
      <c r="BE850" s="74"/>
      <c r="BF850" s="74"/>
      <c r="BG850" s="74"/>
      <c r="BH850" s="74"/>
      <c r="BI850" s="74"/>
    </row>
    <row r="851" spans="1:61" x14ac:dyDescent="0.35">
      <c r="A851" s="347" t="s">
        <v>2111</v>
      </c>
      <c r="B851" s="343">
        <v>14.07</v>
      </c>
      <c r="C851" s="343">
        <v>42</v>
      </c>
      <c r="D851" s="348" t="s">
        <v>1944</v>
      </c>
      <c r="E851" s="348" t="s">
        <v>183</v>
      </c>
      <c r="F851" s="348" t="s">
        <v>181</v>
      </c>
      <c r="G851" s="348">
        <v>12.5</v>
      </c>
      <c r="H851" s="349">
        <v>45800</v>
      </c>
      <c r="I851" s="349">
        <v>48300</v>
      </c>
      <c r="J851" s="349">
        <v>49700</v>
      </c>
      <c r="K851" s="349">
        <v>50600</v>
      </c>
      <c r="L851" s="349">
        <v>3255.1528073916134</v>
      </c>
      <c r="M851" s="349">
        <v>3432.8358208955224</v>
      </c>
      <c r="N851" s="349">
        <v>3532.3383084577113</v>
      </c>
      <c r="O851" s="349">
        <v>3596.3041933191184</v>
      </c>
      <c r="P851" s="348" t="s">
        <v>39</v>
      </c>
      <c r="Q851" s="350">
        <v>5</v>
      </c>
      <c r="R851" s="351" t="s">
        <v>203</v>
      </c>
      <c r="S851" s="353" t="s">
        <v>195</v>
      </c>
      <c r="T851" s="347" t="s">
        <v>686</v>
      </c>
      <c r="U851" s="347" t="s">
        <v>1487</v>
      </c>
      <c r="V851" s="347">
        <v>1.74</v>
      </c>
      <c r="W851" s="347">
        <v>1.03</v>
      </c>
      <c r="X851" s="347">
        <v>0.32</v>
      </c>
      <c r="Y851" s="347">
        <f t="shared" si="14"/>
        <v>1.7922</v>
      </c>
      <c r="Z851" s="347" t="s">
        <v>198</v>
      </c>
      <c r="AA851" s="347" t="s">
        <v>170</v>
      </c>
      <c r="AB851" s="347">
        <v>19.899999999999999</v>
      </c>
      <c r="AC851" s="347" t="s">
        <v>218</v>
      </c>
      <c r="AD851" s="346"/>
      <c r="AE851" s="346">
        <f>IFERROR(VLOOKUP(E851,ppoz!$A$2:$B$42,2,0),0)</f>
        <v>3500</v>
      </c>
      <c r="AJ851" s="72"/>
      <c r="AK851" s="72"/>
      <c r="AL851" s="72"/>
      <c r="AM851" s="72"/>
      <c r="AN851" s="72"/>
      <c r="AO851" s="72"/>
      <c r="AP851" s="73"/>
      <c r="AQ851" s="73"/>
      <c r="AR851" s="73"/>
      <c r="AS851" s="73"/>
      <c r="AT851" s="73"/>
      <c r="AU851" s="73"/>
      <c r="AV851" s="72"/>
      <c r="AW851" s="73"/>
      <c r="AX851" s="73"/>
      <c r="AY851" s="72"/>
      <c r="AZ851" s="72"/>
      <c r="BA851" s="72"/>
      <c r="BB851" s="74"/>
      <c r="BC851" s="74"/>
      <c r="BD851" s="74"/>
      <c r="BE851" s="74"/>
      <c r="BF851" s="74"/>
      <c r="BG851" s="74"/>
      <c r="BH851" s="74"/>
      <c r="BI851" s="74"/>
    </row>
    <row r="852" spans="1:61" x14ac:dyDescent="0.35">
      <c r="A852" s="347" t="s">
        <v>2112</v>
      </c>
      <c r="B852" s="343">
        <v>14.405000000000001</v>
      </c>
      <c r="C852" s="343">
        <v>43</v>
      </c>
      <c r="D852" s="348" t="s">
        <v>1944</v>
      </c>
      <c r="E852" s="348" t="s">
        <v>183</v>
      </c>
      <c r="F852" s="348" t="s">
        <v>181</v>
      </c>
      <c r="G852" s="348">
        <v>12.5</v>
      </c>
      <c r="H852" s="349">
        <v>46500</v>
      </c>
      <c r="I852" s="349">
        <v>49400</v>
      </c>
      <c r="J852" s="349">
        <v>51100</v>
      </c>
      <c r="K852" s="349">
        <v>51700</v>
      </c>
      <c r="L852" s="349">
        <v>3228.045817424505</v>
      </c>
      <c r="M852" s="349">
        <v>3429.364803887539</v>
      </c>
      <c r="N852" s="349">
        <v>3547.3793821589725</v>
      </c>
      <c r="O852" s="349">
        <v>3589.0315862547723</v>
      </c>
      <c r="P852" s="348" t="s">
        <v>39</v>
      </c>
      <c r="Q852" s="350">
        <v>5</v>
      </c>
      <c r="R852" s="351" t="s">
        <v>203</v>
      </c>
      <c r="S852" s="353" t="s">
        <v>195</v>
      </c>
      <c r="T852" s="347" t="s">
        <v>686</v>
      </c>
      <c r="U852" s="347" t="s">
        <v>1487</v>
      </c>
      <c r="V852" s="347">
        <v>1.74</v>
      </c>
      <c r="W852" s="347">
        <v>1.03</v>
      </c>
      <c r="X852" s="347">
        <v>0.32</v>
      </c>
      <c r="Y852" s="347">
        <f t="shared" si="14"/>
        <v>1.7922</v>
      </c>
      <c r="Z852" s="347" t="s">
        <v>198</v>
      </c>
      <c r="AA852" s="347" t="s">
        <v>170</v>
      </c>
      <c r="AB852" s="347">
        <v>19.899999999999999</v>
      </c>
      <c r="AC852" s="347" t="s">
        <v>218</v>
      </c>
      <c r="AD852" s="346"/>
      <c r="AE852" s="346">
        <f>IFERROR(VLOOKUP(E852,ppoz!$A$2:$B$42,2,0),0)</f>
        <v>3500</v>
      </c>
      <c r="AJ852" s="72"/>
      <c r="AK852" s="72"/>
      <c r="AL852" s="72"/>
      <c r="AM852" s="72"/>
      <c r="AN852" s="72"/>
      <c r="AO852" s="72"/>
      <c r="AP852" s="73"/>
      <c r="AQ852" s="73"/>
      <c r="AR852" s="73"/>
      <c r="AS852" s="73"/>
      <c r="AT852" s="73"/>
      <c r="AU852" s="73"/>
      <c r="AV852" s="72"/>
      <c r="AW852" s="73"/>
      <c r="AX852" s="73"/>
      <c r="AY852" s="72"/>
      <c r="AZ852" s="72"/>
      <c r="BA852" s="72"/>
      <c r="BB852" s="74"/>
      <c r="BC852" s="74"/>
      <c r="BD852" s="74"/>
      <c r="BE852" s="74"/>
      <c r="BF852" s="74"/>
      <c r="BG852" s="74"/>
      <c r="BH852" s="74"/>
      <c r="BI852" s="74"/>
    </row>
    <row r="853" spans="1:61" x14ac:dyDescent="0.35">
      <c r="A853" s="347" t="s">
        <v>2113</v>
      </c>
      <c r="B853" s="343">
        <v>14.74</v>
      </c>
      <c r="C853" s="343">
        <v>44</v>
      </c>
      <c r="D853" s="348" t="s">
        <v>1944</v>
      </c>
      <c r="E853" s="348" t="s">
        <v>183</v>
      </c>
      <c r="F853" s="348" t="s">
        <v>181</v>
      </c>
      <c r="G853" s="348">
        <v>12.5</v>
      </c>
      <c r="H853" s="349">
        <v>47200</v>
      </c>
      <c r="I853" s="349">
        <v>50000</v>
      </c>
      <c r="J853" s="349">
        <v>52100</v>
      </c>
      <c r="K853" s="349">
        <v>52300</v>
      </c>
      <c r="L853" s="349">
        <v>3202.170963364993</v>
      </c>
      <c r="M853" s="349">
        <v>3392.1302578018995</v>
      </c>
      <c r="N853" s="349">
        <v>3534.5997286295792</v>
      </c>
      <c r="O853" s="349">
        <v>3548.1682496607868</v>
      </c>
      <c r="P853" s="348" t="s">
        <v>39</v>
      </c>
      <c r="Q853" s="350">
        <v>5</v>
      </c>
      <c r="R853" s="351" t="s">
        <v>203</v>
      </c>
      <c r="S853" s="353" t="s">
        <v>195</v>
      </c>
      <c r="T853" s="347" t="s">
        <v>686</v>
      </c>
      <c r="U853" s="347" t="s">
        <v>1487</v>
      </c>
      <c r="V853" s="347">
        <v>1.74</v>
      </c>
      <c r="W853" s="347">
        <v>1.03</v>
      </c>
      <c r="X853" s="347">
        <v>0.32</v>
      </c>
      <c r="Y853" s="347">
        <f t="shared" si="14"/>
        <v>1.7922</v>
      </c>
      <c r="Z853" s="347" t="s">
        <v>198</v>
      </c>
      <c r="AA853" s="347" t="s">
        <v>170</v>
      </c>
      <c r="AB853" s="347">
        <v>19.899999999999999</v>
      </c>
      <c r="AC853" s="347" t="s">
        <v>218</v>
      </c>
      <c r="AD853" s="346"/>
      <c r="AE853" s="346">
        <f>IFERROR(VLOOKUP(E853,ppoz!$A$2:$B$42,2,0),0)</f>
        <v>3500</v>
      </c>
      <c r="AJ853" s="72"/>
      <c r="AK853" s="72"/>
      <c r="AL853" s="72"/>
      <c r="AM853" s="72"/>
      <c r="AN853" s="72"/>
      <c r="AO853" s="72"/>
      <c r="AP853" s="73"/>
      <c r="AQ853" s="73"/>
      <c r="AR853" s="73"/>
      <c r="AS853" s="73"/>
      <c r="AT853" s="73"/>
      <c r="AU853" s="73"/>
      <c r="AV853" s="72"/>
      <c r="AW853" s="73"/>
      <c r="AX853" s="73"/>
      <c r="AY853" s="72"/>
      <c r="AZ853" s="72"/>
      <c r="BA853" s="72"/>
      <c r="BB853" s="74"/>
      <c r="BC853" s="74"/>
      <c r="BD853" s="74"/>
      <c r="BE853" s="74"/>
      <c r="BF853" s="74"/>
      <c r="BG853" s="74"/>
      <c r="BH853" s="74"/>
      <c r="BI853" s="74"/>
    </row>
    <row r="854" spans="1:61" x14ac:dyDescent="0.35">
      <c r="A854" s="347" t="s">
        <v>2114</v>
      </c>
      <c r="B854" s="343">
        <v>15.075000000000001</v>
      </c>
      <c r="C854" s="343">
        <v>45</v>
      </c>
      <c r="D854" s="348" t="s">
        <v>1944</v>
      </c>
      <c r="E854" s="348" t="s">
        <v>9</v>
      </c>
      <c r="F854" s="348" t="s">
        <v>181</v>
      </c>
      <c r="G854" s="348">
        <v>15</v>
      </c>
      <c r="H854" s="349">
        <v>49100</v>
      </c>
      <c r="I854" s="349">
        <v>51900</v>
      </c>
      <c r="J854" s="349">
        <v>53900</v>
      </c>
      <c r="K854" s="349">
        <v>54800</v>
      </c>
      <c r="L854" s="349">
        <v>3257.0480928689881</v>
      </c>
      <c r="M854" s="349">
        <v>3442.7860696517409</v>
      </c>
      <c r="N854" s="349">
        <v>3575.4560530679933</v>
      </c>
      <c r="O854" s="349">
        <v>3635.1575456053065</v>
      </c>
      <c r="P854" s="348" t="s">
        <v>39</v>
      </c>
      <c r="Q854" s="350">
        <v>5</v>
      </c>
      <c r="R854" s="351" t="s">
        <v>203</v>
      </c>
      <c r="S854" s="353" t="s">
        <v>195</v>
      </c>
      <c r="T854" s="347" t="s">
        <v>686</v>
      </c>
      <c r="U854" s="347" t="s">
        <v>1487</v>
      </c>
      <c r="V854" s="347">
        <v>1.74</v>
      </c>
      <c r="W854" s="347">
        <v>1.03</v>
      </c>
      <c r="X854" s="347">
        <v>0.32</v>
      </c>
      <c r="Y854" s="347">
        <f t="shared" si="14"/>
        <v>1.7922</v>
      </c>
      <c r="Z854" s="347" t="s">
        <v>198</v>
      </c>
      <c r="AA854" s="347" t="s">
        <v>170</v>
      </c>
      <c r="AB854" s="347">
        <v>19.899999999999999</v>
      </c>
      <c r="AC854" s="347" t="s">
        <v>218</v>
      </c>
      <c r="AD854" s="346"/>
      <c r="AE854" s="346">
        <f>IFERROR(VLOOKUP(E854,ppoz!$A$2:$B$42,2,0),0)</f>
        <v>3500</v>
      </c>
      <c r="AJ854" s="72"/>
      <c r="AK854" s="72"/>
      <c r="AL854" s="72"/>
      <c r="AM854" s="72"/>
      <c r="AN854" s="72"/>
      <c r="AO854" s="72"/>
      <c r="AP854" s="73"/>
      <c r="AQ854" s="73"/>
      <c r="AR854" s="73"/>
      <c r="AS854" s="73"/>
      <c r="AT854" s="73"/>
      <c r="AU854" s="73"/>
      <c r="AV854" s="72"/>
      <c r="AW854" s="73"/>
      <c r="AX854" s="73"/>
      <c r="AY854" s="72"/>
      <c r="AZ854" s="72"/>
      <c r="BA854" s="72"/>
      <c r="BB854" s="74"/>
      <c r="BC854" s="74"/>
      <c r="BD854" s="74"/>
      <c r="BE854" s="74"/>
      <c r="BF854" s="74"/>
      <c r="BG854" s="74"/>
      <c r="BH854" s="74"/>
      <c r="BI854" s="74"/>
    </row>
    <row r="855" spans="1:61" x14ac:dyDescent="0.35">
      <c r="A855" s="347" t="s">
        <v>2115</v>
      </c>
      <c r="B855" s="343">
        <v>15.41</v>
      </c>
      <c r="C855" s="343">
        <v>46</v>
      </c>
      <c r="D855" s="348" t="s">
        <v>1944</v>
      </c>
      <c r="E855" s="348" t="s">
        <v>9</v>
      </c>
      <c r="F855" s="348" t="s">
        <v>181</v>
      </c>
      <c r="G855" s="348">
        <v>15</v>
      </c>
      <c r="H855" s="349">
        <v>49800</v>
      </c>
      <c r="I855" s="349">
        <v>52400</v>
      </c>
      <c r="J855" s="349">
        <v>54400</v>
      </c>
      <c r="K855" s="349">
        <v>55300</v>
      </c>
      <c r="L855" s="349">
        <v>3231.6677482154446</v>
      </c>
      <c r="M855" s="349">
        <v>3400.3893575600259</v>
      </c>
      <c r="N855" s="349">
        <v>3530.1752109020117</v>
      </c>
      <c r="O855" s="349">
        <v>3588.578844905905</v>
      </c>
      <c r="P855" s="348" t="s">
        <v>39</v>
      </c>
      <c r="Q855" s="350">
        <v>5</v>
      </c>
      <c r="R855" s="351" t="s">
        <v>203</v>
      </c>
      <c r="S855" s="353" t="s">
        <v>195</v>
      </c>
      <c r="T855" s="347" t="s">
        <v>686</v>
      </c>
      <c r="U855" s="347" t="s">
        <v>1487</v>
      </c>
      <c r="V855" s="347">
        <v>1.74</v>
      </c>
      <c r="W855" s="347">
        <v>1.03</v>
      </c>
      <c r="X855" s="347">
        <v>0.32</v>
      </c>
      <c r="Y855" s="347">
        <f t="shared" si="14"/>
        <v>1.7922</v>
      </c>
      <c r="Z855" s="347" t="s">
        <v>198</v>
      </c>
      <c r="AA855" s="347" t="s">
        <v>170</v>
      </c>
      <c r="AB855" s="347">
        <v>19.899999999999999</v>
      </c>
      <c r="AC855" s="347" t="s">
        <v>218</v>
      </c>
      <c r="AD855" s="346"/>
      <c r="AE855" s="346">
        <f>IFERROR(VLOOKUP(E855,ppoz!$A$2:$B$42,2,0),0)</f>
        <v>3500</v>
      </c>
      <c r="AJ855" s="72"/>
      <c r="AK855" s="72"/>
      <c r="AL855" s="72"/>
      <c r="AM855" s="72"/>
      <c r="AN855" s="72"/>
      <c r="AO855" s="72"/>
      <c r="AP855" s="73"/>
      <c r="AQ855" s="73"/>
      <c r="AR855" s="73"/>
      <c r="AS855" s="73"/>
      <c r="AT855" s="73"/>
      <c r="AU855" s="73"/>
      <c r="AV855" s="72"/>
      <c r="AW855" s="73"/>
      <c r="AX855" s="73"/>
      <c r="AY855" s="72"/>
      <c r="AZ855" s="72"/>
      <c r="BA855" s="72"/>
      <c r="BB855" s="74"/>
      <c r="BC855" s="74"/>
      <c r="BD855" s="74"/>
      <c r="BE855" s="74"/>
      <c r="BF855" s="74"/>
      <c r="BG855" s="74"/>
      <c r="BH855" s="74"/>
      <c r="BI855" s="74"/>
    </row>
    <row r="856" spans="1:61" x14ac:dyDescent="0.35">
      <c r="A856" s="347" t="s">
        <v>2116</v>
      </c>
      <c r="B856" s="343">
        <v>15.745000000000001</v>
      </c>
      <c r="C856" s="343">
        <v>47</v>
      </c>
      <c r="D856" s="348" t="s">
        <v>1944</v>
      </c>
      <c r="E856" s="348" t="s">
        <v>9</v>
      </c>
      <c r="F856" s="348" t="s">
        <v>181</v>
      </c>
      <c r="G856" s="348">
        <v>15</v>
      </c>
      <c r="H856" s="349">
        <v>50300</v>
      </c>
      <c r="I856" s="349">
        <v>53000</v>
      </c>
      <c r="J856" s="349">
        <v>54900</v>
      </c>
      <c r="K856" s="349">
        <v>55800</v>
      </c>
      <c r="L856" s="349">
        <v>3194.6649730073036</v>
      </c>
      <c r="M856" s="349">
        <v>3366.147983486821</v>
      </c>
      <c r="N856" s="349">
        <v>3486.8212130835182</v>
      </c>
      <c r="O856" s="349">
        <v>3543.9822165766909</v>
      </c>
      <c r="P856" s="348" t="s">
        <v>39</v>
      </c>
      <c r="Q856" s="350">
        <v>5</v>
      </c>
      <c r="R856" s="351" t="s">
        <v>203</v>
      </c>
      <c r="S856" s="353" t="s">
        <v>195</v>
      </c>
      <c r="T856" s="347" t="s">
        <v>686</v>
      </c>
      <c r="U856" s="347" t="s">
        <v>1487</v>
      </c>
      <c r="V856" s="347">
        <v>1.74</v>
      </c>
      <c r="W856" s="347">
        <v>1.03</v>
      </c>
      <c r="X856" s="347">
        <v>0.32</v>
      </c>
      <c r="Y856" s="347">
        <f t="shared" si="14"/>
        <v>1.7922</v>
      </c>
      <c r="Z856" s="347" t="s">
        <v>198</v>
      </c>
      <c r="AA856" s="347" t="s">
        <v>170</v>
      </c>
      <c r="AB856" s="347">
        <v>19.899999999999999</v>
      </c>
      <c r="AC856" s="347" t="s">
        <v>218</v>
      </c>
      <c r="AD856" s="346"/>
      <c r="AE856" s="346">
        <f>IFERROR(VLOOKUP(E856,ppoz!$A$2:$B$42,2,0),0)</f>
        <v>3500</v>
      </c>
      <c r="AJ856" s="72"/>
      <c r="AK856" s="72"/>
      <c r="AL856" s="72"/>
      <c r="AM856" s="72"/>
      <c r="AN856" s="72"/>
      <c r="AO856" s="72"/>
      <c r="AP856" s="73"/>
      <c r="AQ856" s="73"/>
      <c r="AR856" s="73"/>
      <c r="AS856" s="73"/>
      <c r="AT856" s="73"/>
      <c r="AU856" s="73"/>
      <c r="AV856" s="72"/>
      <c r="AW856" s="73"/>
      <c r="AX856" s="73"/>
      <c r="AY856" s="72"/>
      <c r="AZ856" s="72"/>
      <c r="BA856" s="72"/>
      <c r="BB856" s="74"/>
      <c r="BC856" s="74"/>
      <c r="BD856" s="74"/>
      <c r="BE856" s="74"/>
      <c r="BF856" s="74"/>
      <c r="BG856" s="74"/>
      <c r="BH856" s="74"/>
      <c r="BI856" s="74"/>
    </row>
    <row r="857" spans="1:61" x14ac:dyDescent="0.35">
      <c r="A857" s="347" t="s">
        <v>2117</v>
      </c>
      <c r="B857" s="343">
        <v>16.080000000000002</v>
      </c>
      <c r="C857" s="343">
        <v>48</v>
      </c>
      <c r="D857" s="348" t="s">
        <v>1944</v>
      </c>
      <c r="E857" s="348" t="s">
        <v>9</v>
      </c>
      <c r="F857" s="348" t="s">
        <v>181</v>
      </c>
      <c r="G857" s="348">
        <v>15</v>
      </c>
      <c r="H857" s="349">
        <v>51200</v>
      </c>
      <c r="I857" s="349">
        <v>54000</v>
      </c>
      <c r="J857" s="349">
        <v>55900</v>
      </c>
      <c r="K857" s="349">
        <v>56800</v>
      </c>
      <c r="L857" s="349">
        <v>3184.0796019900495</v>
      </c>
      <c r="M857" s="349">
        <v>3358.2089552238804</v>
      </c>
      <c r="N857" s="349">
        <v>3476.3681592039798</v>
      </c>
      <c r="O857" s="349">
        <v>3532.3383084577113</v>
      </c>
      <c r="P857" s="348" t="s">
        <v>39</v>
      </c>
      <c r="Q857" s="350">
        <v>5</v>
      </c>
      <c r="R857" s="351" t="s">
        <v>203</v>
      </c>
      <c r="S857" s="353" t="s">
        <v>195</v>
      </c>
      <c r="T857" s="347" t="s">
        <v>686</v>
      </c>
      <c r="U857" s="347" t="s">
        <v>1487</v>
      </c>
      <c r="V857" s="347">
        <v>1.74</v>
      </c>
      <c r="W857" s="347">
        <v>1.03</v>
      </c>
      <c r="X857" s="347">
        <v>0.32</v>
      </c>
      <c r="Y857" s="347">
        <f t="shared" si="14"/>
        <v>1.7922</v>
      </c>
      <c r="Z857" s="347" t="s">
        <v>198</v>
      </c>
      <c r="AA857" s="347" t="s">
        <v>170</v>
      </c>
      <c r="AB857" s="347">
        <v>19.899999999999999</v>
      </c>
      <c r="AC857" s="347" t="s">
        <v>218</v>
      </c>
      <c r="AD857" s="346"/>
      <c r="AE857" s="346">
        <f>IFERROR(VLOOKUP(E857,ppoz!$A$2:$B$42,2,0),0)</f>
        <v>3500</v>
      </c>
      <c r="AJ857" s="72"/>
      <c r="AK857" s="72"/>
      <c r="AL857" s="72"/>
      <c r="AM857" s="72"/>
      <c r="AN857" s="72"/>
      <c r="AO857" s="72"/>
      <c r="AP857" s="73"/>
      <c r="AQ857" s="73"/>
      <c r="AR857" s="73"/>
      <c r="AS857" s="73"/>
      <c r="AT857" s="73"/>
      <c r="AU857" s="73"/>
      <c r="AV857" s="72"/>
      <c r="AW857" s="73"/>
      <c r="AX857" s="73"/>
      <c r="AY857" s="72"/>
      <c r="AZ857" s="72"/>
      <c r="BA857" s="72"/>
      <c r="BB857" s="74"/>
      <c r="BC857" s="74"/>
      <c r="BD857" s="74"/>
      <c r="BE857" s="74"/>
      <c r="BF857" s="74"/>
      <c r="BG857" s="74"/>
      <c r="BH857" s="74"/>
      <c r="BI857" s="74"/>
    </row>
    <row r="858" spans="1:61" x14ac:dyDescent="0.35">
      <c r="A858" s="347" t="s">
        <v>2118</v>
      </c>
      <c r="B858" s="343">
        <v>16.415000000000003</v>
      </c>
      <c r="C858" s="343">
        <v>49</v>
      </c>
      <c r="D858" s="348" t="s">
        <v>1944</v>
      </c>
      <c r="E858" s="348" t="s">
        <v>9</v>
      </c>
      <c r="F858" s="348" t="s">
        <v>181</v>
      </c>
      <c r="G858" s="348">
        <v>15</v>
      </c>
      <c r="H858" s="349">
        <v>51900</v>
      </c>
      <c r="I858" s="349">
        <v>54700</v>
      </c>
      <c r="J858" s="349">
        <v>56500</v>
      </c>
      <c r="K858" s="349">
        <v>57500</v>
      </c>
      <c r="L858" s="349">
        <v>3161.7423088638434</v>
      </c>
      <c r="M858" s="349">
        <v>3332.3180018275962</v>
      </c>
      <c r="N858" s="349">
        <v>3441.9738044471515</v>
      </c>
      <c r="O858" s="349">
        <v>3502.8936947913489</v>
      </c>
      <c r="P858" s="348" t="s">
        <v>39</v>
      </c>
      <c r="Q858" s="350">
        <v>5</v>
      </c>
      <c r="R858" s="351" t="s">
        <v>203</v>
      </c>
      <c r="S858" s="353" t="s">
        <v>195</v>
      </c>
      <c r="T858" s="347" t="s">
        <v>686</v>
      </c>
      <c r="U858" s="347" t="s">
        <v>1487</v>
      </c>
      <c r="V858" s="347">
        <v>1.74</v>
      </c>
      <c r="W858" s="347">
        <v>1.03</v>
      </c>
      <c r="X858" s="347">
        <v>0.32</v>
      </c>
      <c r="Y858" s="347">
        <f t="shared" si="14"/>
        <v>1.7922</v>
      </c>
      <c r="Z858" s="347" t="s">
        <v>198</v>
      </c>
      <c r="AA858" s="347" t="s">
        <v>170</v>
      </c>
      <c r="AB858" s="347">
        <v>19.899999999999999</v>
      </c>
      <c r="AC858" s="347" t="s">
        <v>218</v>
      </c>
      <c r="AD858" s="346"/>
      <c r="AE858" s="346">
        <f>IFERROR(VLOOKUP(E858,ppoz!$A$2:$B$42,2,0),0)</f>
        <v>3500</v>
      </c>
      <c r="AJ858" s="72"/>
      <c r="AK858" s="72"/>
      <c r="AL858" s="72"/>
      <c r="AM858" s="72"/>
      <c r="AN858" s="72"/>
      <c r="AO858" s="72"/>
      <c r="AP858" s="73"/>
      <c r="AQ858" s="73"/>
      <c r="AR858" s="73"/>
      <c r="AS858" s="73"/>
      <c r="AT858" s="73"/>
      <c r="AU858" s="73"/>
      <c r="AV858" s="72"/>
      <c r="AW858" s="73"/>
      <c r="AX858" s="73"/>
      <c r="AY858" s="72"/>
      <c r="AZ858" s="72"/>
      <c r="BA858" s="72"/>
      <c r="BB858" s="74"/>
      <c r="BC858" s="74"/>
      <c r="BD858" s="74"/>
      <c r="BE858" s="74"/>
      <c r="BF858" s="74"/>
      <c r="BG858" s="74"/>
      <c r="BH858" s="74"/>
      <c r="BI858" s="74"/>
    </row>
    <row r="859" spans="1:61" x14ac:dyDescent="0.35">
      <c r="A859" s="347" t="s">
        <v>2119</v>
      </c>
      <c r="B859" s="343">
        <v>16.75</v>
      </c>
      <c r="C859" s="343">
        <v>50</v>
      </c>
      <c r="D859" s="348" t="s">
        <v>1944</v>
      </c>
      <c r="E859" s="348" t="s">
        <v>9</v>
      </c>
      <c r="F859" s="348" t="s">
        <v>181</v>
      </c>
      <c r="G859" s="348">
        <v>15</v>
      </c>
      <c r="H859" s="349">
        <v>52600</v>
      </c>
      <c r="I859" s="349">
        <v>55800</v>
      </c>
      <c r="J859" s="349">
        <v>57600</v>
      </c>
      <c r="K859" s="349">
        <v>58700</v>
      </c>
      <c r="L859" s="349">
        <v>3140.2985074626868</v>
      </c>
      <c r="M859" s="349">
        <v>3331.3432835820895</v>
      </c>
      <c r="N859" s="349">
        <v>3438.8059701492539</v>
      </c>
      <c r="O859" s="349">
        <v>3504.4776119402986</v>
      </c>
      <c r="P859" s="348" t="s">
        <v>39</v>
      </c>
      <c r="Q859" s="350">
        <v>5</v>
      </c>
      <c r="R859" s="351" t="s">
        <v>203</v>
      </c>
      <c r="S859" s="353" t="s">
        <v>195</v>
      </c>
      <c r="T859" s="347" t="s">
        <v>686</v>
      </c>
      <c r="U859" s="347" t="s">
        <v>1487</v>
      </c>
      <c r="V859" s="347">
        <v>1.74</v>
      </c>
      <c r="W859" s="347">
        <v>1.03</v>
      </c>
      <c r="X859" s="347">
        <v>0.32</v>
      </c>
      <c r="Y859" s="347">
        <f t="shared" si="14"/>
        <v>1.7922</v>
      </c>
      <c r="Z859" s="347" t="s">
        <v>198</v>
      </c>
      <c r="AA859" s="347" t="s">
        <v>170</v>
      </c>
      <c r="AB859" s="347">
        <v>19.899999999999999</v>
      </c>
      <c r="AC859" s="347" t="s">
        <v>218</v>
      </c>
      <c r="AD859" s="346"/>
      <c r="AE859" s="346">
        <f>IFERROR(VLOOKUP(E859,ppoz!$A$2:$B$42,2,0),0)</f>
        <v>3500</v>
      </c>
      <c r="AJ859" s="72"/>
      <c r="AK859" s="72"/>
      <c r="AL859" s="72"/>
      <c r="AM859" s="72"/>
      <c r="AN859" s="72"/>
      <c r="AO859" s="72"/>
      <c r="AP859" s="73"/>
      <c r="AQ859" s="73"/>
      <c r="AR859" s="73"/>
      <c r="AS859" s="73"/>
      <c r="AT859" s="73"/>
      <c r="AU859" s="73"/>
      <c r="AV859" s="72"/>
      <c r="AW859" s="73"/>
      <c r="AX859" s="73"/>
      <c r="AY859" s="72"/>
      <c r="AZ859" s="72"/>
      <c r="BA859" s="72"/>
      <c r="BB859" s="74"/>
      <c r="BC859" s="74"/>
      <c r="BD859" s="74"/>
      <c r="BE859" s="74"/>
      <c r="BF859" s="74"/>
      <c r="BG859" s="74"/>
      <c r="BH859" s="74"/>
      <c r="BI859" s="74"/>
    </row>
    <row r="860" spans="1:61" x14ac:dyDescent="0.35">
      <c r="A860" s="347" t="s">
        <v>2120</v>
      </c>
      <c r="B860" s="343">
        <v>17.085000000000001</v>
      </c>
      <c r="C860" s="343">
        <v>51</v>
      </c>
      <c r="D860" s="348" t="s">
        <v>1944</v>
      </c>
      <c r="E860" s="348" t="s">
        <v>9</v>
      </c>
      <c r="F860" s="348" t="s">
        <v>181</v>
      </c>
      <c r="G860" s="348">
        <v>15</v>
      </c>
      <c r="H860" s="349">
        <v>53800</v>
      </c>
      <c r="I860" s="349">
        <v>57200</v>
      </c>
      <c r="J860" s="349">
        <v>59200</v>
      </c>
      <c r="K860" s="349">
        <v>60100</v>
      </c>
      <c r="L860" s="349">
        <v>3148.9610769681003</v>
      </c>
      <c r="M860" s="349">
        <v>3347.9660520924785</v>
      </c>
      <c r="N860" s="349">
        <v>3465.0278021656422</v>
      </c>
      <c r="O860" s="349">
        <v>3517.7055896985657</v>
      </c>
      <c r="P860" s="348" t="s">
        <v>39</v>
      </c>
      <c r="Q860" s="350">
        <v>5</v>
      </c>
      <c r="R860" s="351" t="s">
        <v>203</v>
      </c>
      <c r="S860" s="353" t="s">
        <v>195</v>
      </c>
      <c r="T860" s="347" t="s">
        <v>686</v>
      </c>
      <c r="U860" s="347" t="s">
        <v>1487</v>
      </c>
      <c r="V860" s="347">
        <v>1.74</v>
      </c>
      <c r="W860" s="347">
        <v>1.03</v>
      </c>
      <c r="X860" s="347">
        <v>0.32</v>
      </c>
      <c r="Y860" s="347">
        <f t="shared" si="14"/>
        <v>1.7922</v>
      </c>
      <c r="Z860" s="347" t="s">
        <v>198</v>
      </c>
      <c r="AA860" s="347" t="s">
        <v>170</v>
      </c>
      <c r="AB860" s="347">
        <v>19.899999999999999</v>
      </c>
      <c r="AC860" s="347" t="s">
        <v>218</v>
      </c>
      <c r="AD860" s="346"/>
      <c r="AE860" s="346">
        <f>IFERROR(VLOOKUP(E860,ppoz!$A$2:$B$42,2,0),0)</f>
        <v>3500</v>
      </c>
      <c r="AJ860" s="72"/>
      <c r="AK860" s="72"/>
      <c r="AL860" s="72"/>
      <c r="AM860" s="72"/>
      <c r="AN860" s="72"/>
      <c r="AO860" s="72"/>
      <c r="AP860" s="73"/>
      <c r="AQ860" s="73"/>
      <c r="AR860" s="73"/>
      <c r="AS860" s="73"/>
      <c r="AT860" s="73"/>
      <c r="AU860" s="73"/>
      <c r="AV860" s="72"/>
      <c r="AW860" s="73"/>
      <c r="AX860" s="73"/>
      <c r="AY860" s="72"/>
      <c r="AZ860" s="72"/>
      <c r="BA860" s="72"/>
      <c r="BB860" s="74"/>
      <c r="BC860" s="74"/>
      <c r="BD860" s="74"/>
      <c r="BE860" s="74"/>
      <c r="BF860" s="74"/>
      <c r="BG860" s="74"/>
      <c r="BH860" s="74"/>
      <c r="BI860" s="74"/>
    </row>
    <row r="861" spans="1:61" x14ac:dyDescent="0.35">
      <c r="A861" s="347" t="s">
        <v>2121</v>
      </c>
      <c r="B861" s="343">
        <v>17.420000000000002</v>
      </c>
      <c r="C861" s="343">
        <v>52</v>
      </c>
      <c r="D861" s="348" t="s">
        <v>1944</v>
      </c>
      <c r="E861" s="348" t="s">
        <v>9</v>
      </c>
      <c r="F861" s="348" t="s">
        <v>181</v>
      </c>
      <c r="G861" s="348">
        <v>15</v>
      </c>
      <c r="H861" s="349">
        <v>54300</v>
      </c>
      <c r="I861" s="349">
        <v>57700</v>
      </c>
      <c r="J861" s="349">
        <v>59700</v>
      </c>
      <c r="K861" s="349">
        <v>60600</v>
      </c>
      <c r="L861" s="349">
        <v>3117.1067738231914</v>
      </c>
      <c r="M861" s="349">
        <v>3312.2847301951774</v>
      </c>
      <c r="N861" s="349">
        <v>3427.0952927669341</v>
      </c>
      <c r="O861" s="349">
        <v>3478.7600459242249</v>
      </c>
      <c r="P861" s="348" t="s">
        <v>39</v>
      </c>
      <c r="Q861" s="350">
        <v>5</v>
      </c>
      <c r="R861" s="351" t="s">
        <v>203</v>
      </c>
      <c r="S861" s="353" t="s">
        <v>195</v>
      </c>
      <c r="T861" s="347" t="s">
        <v>686</v>
      </c>
      <c r="U861" s="347" t="s">
        <v>1487</v>
      </c>
      <c r="V861" s="347">
        <v>1.74</v>
      </c>
      <c r="W861" s="347">
        <v>1.03</v>
      </c>
      <c r="X861" s="347">
        <v>0.32</v>
      </c>
      <c r="Y861" s="347">
        <f t="shared" si="14"/>
        <v>1.7922</v>
      </c>
      <c r="Z861" s="347" t="s">
        <v>198</v>
      </c>
      <c r="AA861" s="347" t="s">
        <v>170</v>
      </c>
      <c r="AB861" s="347">
        <v>19.899999999999999</v>
      </c>
      <c r="AC861" s="347" t="s">
        <v>218</v>
      </c>
      <c r="AD861" s="346"/>
      <c r="AE861" s="346">
        <f>IFERROR(VLOOKUP(E861,ppoz!$A$2:$B$42,2,0),0)</f>
        <v>3500</v>
      </c>
      <c r="AJ861" s="72"/>
      <c r="AK861" s="72"/>
      <c r="AL861" s="72"/>
      <c r="AM861" s="72"/>
      <c r="AN861" s="72"/>
      <c r="AO861" s="72"/>
      <c r="AP861" s="73"/>
      <c r="AQ861" s="73"/>
      <c r="AR861" s="73"/>
      <c r="AS861" s="73"/>
      <c r="AT861" s="73"/>
      <c r="AU861" s="73"/>
      <c r="AV861" s="72"/>
      <c r="AW861" s="73"/>
      <c r="AX861" s="73"/>
      <c r="AY861" s="72"/>
      <c r="AZ861" s="72"/>
      <c r="BA861" s="72"/>
      <c r="BB861" s="74"/>
      <c r="BC861" s="74"/>
      <c r="BD861" s="74"/>
      <c r="BE861" s="74"/>
      <c r="BF861" s="74"/>
      <c r="BG861" s="74"/>
      <c r="BH861" s="74"/>
      <c r="BI861" s="74"/>
    </row>
    <row r="862" spans="1:61" x14ac:dyDescent="0.35">
      <c r="A862" s="347" t="s">
        <v>2122</v>
      </c>
      <c r="B862" s="343">
        <v>17.755000000000003</v>
      </c>
      <c r="C862" s="343">
        <v>53</v>
      </c>
      <c r="D862" s="348" t="s">
        <v>1944</v>
      </c>
      <c r="E862" s="348" t="s">
        <v>10</v>
      </c>
      <c r="F862" s="348" t="s">
        <v>181</v>
      </c>
      <c r="G862" s="348">
        <v>17.5</v>
      </c>
      <c r="H862" s="349">
        <v>55400</v>
      </c>
      <c r="I862" s="349">
        <v>58800</v>
      </c>
      <c r="J862" s="349">
        <v>60800</v>
      </c>
      <c r="K862" s="349">
        <v>61700</v>
      </c>
      <c r="L862" s="349">
        <v>3120.2478175161923</v>
      </c>
      <c r="M862" s="349">
        <v>3311.7431709377634</v>
      </c>
      <c r="N862" s="349">
        <v>3424.3874964798642</v>
      </c>
      <c r="O862" s="349">
        <v>3475.0774429738099</v>
      </c>
      <c r="P862" s="348" t="s">
        <v>39</v>
      </c>
      <c r="Q862" s="350">
        <v>5</v>
      </c>
      <c r="R862" s="351" t="s">
        <v>203</v>
      </c>
      <c r="S862" s="353" t="s">
        <v>195</v>
      </c>
      <c r="T862" s="347" t="s">
        <v>686</v>
      </c>
      <c r="U862" s="347" t="s">
        <v>1487</v>
      </c>
      <c r="V862" s="347">
        <v>1.74</v>
      </c>
      <c r="W862" s="347">
        <v>1.03</v>
      </c>
      <c r="X862" s="347">
        <v>0.32</v>
      </c>
      <c r="Y862" s="347">
        <f t="shared" si="14"/>
        <v>1.7922</v>
      </c>
      <c r="Z862" s="347" t="s">
        <v>198</v>
      </c>
      <c r="AA862" s="347" t="s">
        <v>170</v>
      </c>
      <c r="AB862" s="347">
        <v>19.899999999999999</v>
      </c>
      <c r="AC862" s="347" t="s">
        <v>218</v>
      </c>
      <c r="AD862" s="346"/>
      <c r="AE862" s="346">
        <f>IFERROR(VLOOKUP(E862,ppoz!$A$2:$B$42,2,0),0)</f>
        <v>3500</v>
      </c>
      <c r="AJ862" s="72"/>
      <c r="AK862" s="72"/>
      <c r="AL862" s="72"/>
      <c r="AM862" s="72"/>
      <c r="AN862" s="72"/>
      <c r="AO862" s="72"/>
      <c r="AP862" s="73"/>
      <c r="AQ862" s="73"/>
      <c r="AR862" s="73"/>
      <c r="AS862" s="73"/>
      <c r="AT862" s="73"/>
      <c r="AU862" s="73"/>
      <c r="AV862" s="72"/>
      <c r="AW862" s="73"/>
      <c r="AX862" s="73"/>
      <c r="AY862" s="72"/>
      <c r="AZ862" s="72"/>
      <c r="BA862" s="72"/>
      <c r="BB862" s="74"/>
      <c r="BC862" s="74"/>
      <c r="BD862" s="74"/>
      <c r="BE862" s="74"/>
      <c r="BF862" s="74"/>
      <c r="BG862" s="74"/>
      <c r="BH862" s="74"/>
      <c r="BI862" s="74"/>
    </row>
    <row r="863" spans="1:61" x14ac:dyDescent="0.35">
      <c r="A863" s="347" t="s">
        <v>2123</v>
      </c>
      <c r="B863" s="343">
        <v>18.09</v>
      </c>
      <c r="C863" s="343">
        <v>54</v>
      </c>
      <c r="D863" s="348" t="s">
        <v>1944</v>
      </c>
      <c r="E863" s="348" t="s">
        <v>10</v>
      </c>
      <c r="F863" s="348" t="s">
        <v>181</v>
      </c>
      <c r="G863" s="348">
        <v>17.5</v>
      </c>
      <c r="H863" s="349">
        <v>56400</v>
      </c>
      <c r="I863" s="349">
        <v>59700</v>
      </c>
      <c r="J863" s="349">
        <v>61800</v>
      </c>
      <c r="K863" s="349">
        <v>62600</v>
      </c>
      <c r="L863" s="349">
        <v>3117.7446102819235</v>
      </c>
      <c r="M863" s="349">
        <v>3300.1658374792705</v>
      </c>
      <c r="N863" s="349">
        <v>3416.2520729684911</v>
      </c>
      <c r="O863" s="349">
        <v>3460.4754007739084</v>
      </c>
      <c r="P863" s="348" t="s">
        <v>39</v>
      </c>
      <c r="Q863" s="350">
        <v>5</v>
      </c>
      <c r="R863" s="351" t="s">
        <v>203</v>
      </c>
      <c r="S863" s="353" t="s">
        <v>195</v>
      </c>
      <c r="T863" s="347" t="s">
        <v>686</v>
      </c>
      <c r="U863" s="347" t="s">
        <v>1487</v>
      </c>
      <c r="V863" s="347">
        <v>1.74</v>
      </c>
      <c r="W863" s="347">
        <v>1.03</v>
      </c>
      <c r="X863" s="347">
        <v>0.32</v>
      </c>
      <c r="Y863" s="347">
        <f t="shared" si="14"/>
        <v>1.7922</v>
      </c>
      <c r="Z863" s="347" t="s">
        <v>198</v>
      </c>
      <c r="AA863" s="347" t="s">
        <v>170</v>
      </c>
      <c r="AB863" s="347">
        <v>19.899999999999999</v>
      </c>
      <c r="AC863" s="347" t="s">
        <v>218</v>
      </c>
      <c r="AD863" s="346"/>
      <c r="AE863" s="346">
        <f>IFERROR(VLOOKUP(E863,ppoz!$A$2:$B$42,2,0),0)</f>
        <v>3500</v>
      </c>
      <c r="AJ863" s="72"/>
      <c r="AK863" s="72"/>
      <c r="AL863" s="72"/>
      <c r="AM863" s="72"/>
      <c r="AN863" s="72"/>
      <c r="AO863" s="72"/>
      <c r="AP863" s="73"/>
      <c r="AQ863" s="73"/>
      <c r="AR863" s="73"/>
      <c r="AS863" s="73"/>
      <c r="AT863" s="73"/>
      <c r="AU863" s="73"/>
      <c r="AV863" s="72"/>
      <c r="AW863" s="73"/>
      <c r="AX863" s="73"/>
      <c r="AY863" s="72"/>
      <c r="AZ863" s="72"/>
      <c r="BA863" s="72"/>
      <c r="BB863" s="74"/>
      <c r="BC863" s="74"/>
      <c r="BD863" s="74"/>
      <c r="BE863" s="74"/>
      <c r="BF863" s="74"/>
      <c r="BG863" s="74"/>
      <c r="BH863" s="74"/>
      <c r="BI863" s="74"/>
    </row>
    <row r="864" spans="1:61" x14ac:dyDescent="0.35">
      <c r="A864" s="347" t="s">
        <v>2124</v>
      </c>
      <c r="B864" s="343">
        <v>18.425000000000001</v>
      </c>
      <c r="C864" s="343">
        <v>55</v>
      </c>
      <c r="D864" s="348" t="s">
        <v>1944</v>
      </c>
      <c r="E864" s="348" t="s">
        <v>10</v>
      </c>
      <c r="F864" s="348" t="s">
        <v>181</v>
      </c>
      <c r="G864" s="348">
        <v>17.5</v>
      </c>
      <c r="H864" s="349">
        <v>57200</v>
      </c>
      <c r="I864" s="349">
        <v>60300</v>
      </c>
      <c r="J864" s="349">
        <v>62300</v>
      </c>
      <c r="K864" s="349">
        <v>63800</v>
      </c>
      <c r="L864" s="349">
        <v>3104.4776119402982</v>
      </c>
      <c r="M864" s="349">
        <v>3272.7272727272725</v>
      </c>
      <c r="N864" s="349">
        <v>3381.2754409769332</v>
      </c>
      <c r="O864" s="349">
        <v>3462.686567164179</v>
      </c>
      <c r="P864" s="348" t="s">
        <v>39</v>
      </c>
      <c r="Q864" s="350">
        <v>5</v>
      </c>
      <c r="R864" s="351" t="s">
        <v>203</v>
      </c>
      <c r="S864" s="353" t="s">
        <v>195</v>
      </c>
      <c r="T864" s="347" t="s">
        <v>686</v>
      </c>
      <c r="U864" s="347" t="s">
        <v>1487</v>
      </c>
      <c r="V864" s="347">
        <v>1.74</v>
      </c>
      <c r="W864" s="347">
        <v>1.03</v>
      </c>
      <c r="X864" s="347">
        <v>0.32</v>
      </c>
      <c r="Y864" s="347">
        <f t="shared" si="14"/>
        <v>1.7922</v>
      </c>
      <c r="Z864" s="347" t="s">
        <v>198</v>
      </c>
      <c r="AA864" s="347" t="s">
        <v>170</v>
      </c>
      <c r="AB864" s="347">
        <v>19.899999999999999</v>
      </c>
      <c r="AC864" s="347" t="s">
        <v>218</v>
      </c>
      <c r="AD864" s="346"/>
      <c r="AE864" s="346">
        <f>IFERROR(VLOOKUP(E864,ppoz!$A$2:$B$42,2,0),0)</f>
        <v>3500</v>
      </c>
      <c r="AJ864" s="72"/>
      <c r="AK864" s="72"/>
      <c r="AL864" s="72"/>
      <c r="AM864" s="72"/>
      <c r="AN864" s="72"/>
      <c r="AO864" s="72"/>
      <c r="AP864" s="73"/>
      <c r="AQ864" s="73"/>
      <c r="AR864" s="73"/>
      <c r="AS864" s="73"/>
      <c r="AT864" s="73"/>
      <c r="AU864" s="73"/>
      <c r="AV864" s="72"/>
      <c r="AW864" s="73"/>
      <c r="AX864" s="73"/>
      <c r="AY864" s="72"/>
      <c r="AZ864" s="72"/>
      <c r="BA864" s="72"/>
      <c r="BB864" s="74"/>
      <c r="BC864" s="74"/>
      <c r="BD864" s="74"/>
      <c r="BE864" s="74"/>
      <c r="BF864" s="74"/>
      <c r="BG864" s="74"/>
      <c r="BH864" s="74"/>
      <c r="BI864" s="74"/>
    </row>
    <row r="865" spans="1:61" x14ac:dyDescent="0.35">
      <c r="A865" s="347" t="s">
        <v>2125</v>
      </c>
      <c r="B865" s="343">
        <v>18.760000000000002</v>
      </c>
      <c r="C865" s="343">
        <v>56</v>
      </c>
      <c r="D865" s="348" t="s">
        <v>1944</v>
      </c>
      <c r="E865" s="348" t="s">
        <v>10</v>
      </c>
      <c r="F865" s="348" t="s">
        <v>181</v>
      </c>
      <c r="G865" s="348">
        <v>17.5</v>
      </c>
      <c r="H865" s="349">
        <v>59400</v>
      </c>
      <c r="I865" s="349">
        <v>62600</v>
      </c>
      <c r="J865" s="349">
        <v>65100</v>
      </c>
      <c r="K865" s="349">
        <v>66000</v>
      </c>
      <c r="L865" s="349">
        <v>3166.3113006396584</v>
      </c>
      <c r="M865" s="349">
        <v>3336.8869936034112</v>
      </c>
      <c r="N865" s="349">
        <v>3470.1492537313429</v>
      </c>
      <c r="O865" s="349">
        <v>3518.1236673773983</v>
      </c>
      <c r="P865" s="348" t="s">
        <v>39</v>
      </c>
      <c r="Q865" s="350">
        <v>5</v>
      </c>
      <c r="R865" s="351" t="s">
        <v>203</v>
      </c>
      <c r="S865" s="353" t="s">
        <v>195</v>
      </c>
      <c r="T865" s="347" t="s">
        <v>686</v>
      </c>
      <c r="U865" s="347" t="s">
        <v>1487</v>
      </c>
      <c r="V865" s="347">
        <v>1.74</v>
      </c>
      <c r="W865" s="347">
        <v>1.03</v>
      </c>
      <c r="X865" s="347">
        <v>0.32</v>
      </c>
      <c r="Y865" s="347">
        <f t="shared" si="14"/>
        <v>1.7922</v>
      </c>
      <c r="Z865" s="347" t="s">
        <v>198</v>
      </c>
      <c r="AA865" s="347" t="s">
        <v>170</v>
      </c>
      <c r="AB865" s="347">
        <v>19.899999999999999</v>
      </c>
      <c r="AC865" s="347" t="s">
        <v>218</v>
      </c>
      <c r="AD865" s="346"/>
      <c r="AE865" s="346">
        <f>IFERROR(VLOOKUP(E865,ppoz!$A$2:$B$42,2,0),0)</f>
        <v>3500</v>
      </c>
      <c r="AJ865" s="72"/>
      <c r="AK865" s="72"/>
      <c r="AL865" s="72"/>
      <c r="AM865" s="72"/>
      <c r="AN865" s="72"/>
      <c r="AO865" s="72"/>
      <c r="AP865" s="73"/>
      <c r="AQ865" s="73"/>
      <c r="AR865" s="73"/>
      <c r="AS865" s="73"/>
      <c r="AT865" s="73"/>
      <c r="AU865" s="73"/>
      <c r="AV865" s="72"/>
      <c r="AW865" s="73"/>
      <c r="AX865" s="73"/>
      <c r="AY865" s="72"/>
      <c r="AZ865" s="72"/>
      <c r="BA865" s="72"/>
      <c r="BB865" s="74"/>
      <c r="BC865" s="74"/>
      <c r="BD865" s="74"/>
      <c r="BE865" s="74"/>
      <c r="BF865" s="74"/>
      <c r="BG865" s="74"/>
      <c r="BH865" s="74"/>
      <c r="BI865" s="74"/>
    </row>
    <row r="866" spans="1:61" x14ac:dyDescent="0.35">
      <c r="A866" s="347" t="s">
        <v>2126</v>
      </c>
      <c r="B866" s="343">
        <v>19.095000000000002</v>
      </c>
      <c r="C866" s="343">
        <v>57</v>
      </c>
      <c r="D866" s="348" t="s">
        <v>1944</v>
      </c>
      <c r="E866" s="348" t="s">
        <v>10</v>
      </c>
      <c r="F866" s="348" t="s">
        <v>181</v>
      </c>
      <c r="G866" s="348">
        <v>17.5</v>
      </c>
      <c r="H866" s="349">
        <v>60500</v>
      </c>
      <c r="I866" s="349">
        <v>63800</v>
      </c>
      <c r="J866" s="349">
        <v>67000</v>
      </c>
      <c r="K866" s="349">
        <v>67300</v>
      </c>
      <c r="L866" s="349">
        <v>3168.3686829012827</v>
      </c>
      <c r="M866" s="349">
        <v>3341.1887928777164</v>
      </c>
      <c r="N866" s="349">
        <v>3508.7719298245611</v>
      </c>
      <c r="O866" s="349">
        <v>3524.4828489133279</v>
      </c>
      <c r="P866" s="348" t="s">
        <v>39</v>
      </c>
      <c r="Q866" s="350">
        <v>5</v>
      </c>
      <c r="R866" s="351" t="s">
        <v>203</v>
      </c>
      <c r="S866" s="353" t="s">
        <v>195</v>
      </c>
      <c r="T866" s="347" t="s">
        <v>686</v>
      </c>
      <c r="U866" s="347" t="s">
        <v>1487</v>
      </c>
      <c r="V866" s="347">
        <v>1.74</v>
      </c>
      <c r="W866" s="347">
        <v>1.03</v>
      </c>
      <c r="X866" s="347">
        <v>0.32</v>
      </c>
      <c r="Y866" s="347">
        <f t="shared" si="14"/>
        <v>1.7922</v>
      </c>
      <c r="Z866" s="347" t="s">
        <v>198</v>
      </c>
      <c r="AA866" s="347" t="s">
        <v>170</v>
      </c>
      <c r="AB866" s="347">
        <v>19.899999999999999</v>
      </c>
      <c r="AC866" s="347" t="s">
        <v>218</v>
      </c>
      <c r="AD866" s="346"/>
      <c r="AE866" s="346">
        <f>IFERROR(VLOOKUP(E866,ppoz!$A$2:$B$42,2,0),0)</f>
        <v>3500</v>
      </c>
      <c r="AJ866" s="72"/>
      <c r="AK866" s="72"/>
      <c r="AL866" s="72"/>
      <c r="AM866" s="72"/>
      <c r="AN866" s="72"/>
      <c r="AO866" s="72"/>
      <c r="AP866" s="73"/>
      <c r="AQ866" s="73"/>
      <c r="AR866" s="73"/>
      <c r="AS866" s="73"/>
      <c r="AT866" s="73"/>
      <c r="AU866" s="73"/>
      <c r="AV866" s="72"/>
      <c r="AW866" s="73"/>
      <c r="AX866" s="73"/>
      <c r="AY866" s="72"/>
      <c r="AZ866" s="72"/>
      <c r="BA866" s="72"/>
      <c r="BB866" s="74"/>
      <c r="BC866" s="74"/>
      <c r="BD866" s="74"/>
      <c r="BE866" s="74"/>
      <c r="BF866" s="74"/>
      <c r="BG866" s="74"/>
      <c r="BH866" s="74"/>
      <c r="BI866" s="74"/>
    </row>
    <row r="867" spans="1:61" x14ac:dyDescent="0.35">
      <c r="A867" s="347" t="s">
        <v>2127</v>
      </c>
      <c r="B867" s="343">
        <v>19.43</v>
      </c>
      <c r="C867" s="343">
        <v>58</v>
      </c>
      <c r="D867" s="348" t="s">
        <v>1944</v>
      </c>
      <c r="E867" s="348" t="s">
        <v>10</v>
      </c>
      <c r="F867" s="348" t="s">
        <v>181</v>
      </c>
      <c r="G867" s="348">
        <v>17.5</v>
      </c>
      <c r="H867" s="349">
        <v>61100</v>
      </c>
      <c r="I867" s="349">
        <v>64400</v>
      </c>
      <c r="J867" s="349">
        <v>67500</v>
      </c>
      <c r="K867" s="349">
        <v>67800</v>
      </c>
      <c r="L867" s="349">
        <v>3144.6217189912509</v>
      </c>
      <c r="M867" s="349">
        <v>3314.4621718991252</v>
      </c>
      <c r="N867" s="349">
        <v>3474.009264024704</v>
      </c>
      <c r="O867" s="349">
        <v>3489.4493051981472</v>
      </c>
      <c r="P867" s="348" t="s">
        <v>39</v>
      </c>
      <c r="Q867" s="350">
        <v>5</v>
      </c>
      <c r="R867" s="351" t="s">
        <v>203</v>
      </c>
      <c r="S867" s="353" t="s">
        <v>195</v>
      </c>
      <c r="T867" s="347" t="s">
        <v>686</v>
      </c>
      <c r="U867" s="347" t="s">
        <v>1487</v>
      </c>
      <c r="V867" s="347">
        <v>1.74</v>
      </c>
      <c r="W867" s="347">
        <v>1.03</v>
      </c>
      <c r="X867" s="347">
        <v>0.32</v>
      </c>
      <c r="Y867" s="347">
        <f t="shared" si="14"/>
        <v>1.7922</v>
      </c>
      <c r="Z867" s="347" t="s">
        <v>198</v>
      </c>
      <c r="AA867" s="347" t="s">
        <v>170</v>
      </c>
      <c r="AB867" s="347">
        <v>19.899999999999999</v>
      </c>
      <c r="AC867" s="347" t="s">
        <v>218</v>
      </c>
      <c r="AD867" s="346"/>
      <c r="AE867" s="346">
        <f>IFERROR(VLOOKUP(E867,ppoz!$A$2:$B$42,2,0),0)</f>
        <v>3500</v>
      </c>
      <c r="AJ867" s="72"/>
      <c r="AK867" s="72"/>
      <c r="AL867" s="72"/>
      <c r="AM867" s="72"/>
      <c r="AN867" s="72"/>
      <c r="AO867" s="72"/>
      <c r="AP867" s="73"/>
      <c r="AQ867" s="73"/>
      <c r="AR867" s="73"/>
      <c r="AS867" s="73"/>
      <c r="AT867" s="73"/>
      <c r="AU867" s="73"/>
      <c r="AV867" s="72"/>
      <c r="AW867" s="73"/>
      <c r="AX867" s="73"/>
      <c r="AY867" s="72"/>
      <c r="AZ867" s="72"/>
      <c r="BA867" s="72"/>
      <c r="BB867" s="74"/>
      <c r="BC867" s="74"/>
      <c r="BD867" s="74"/>
      <c r="BE867" s="74"/>
      <c r="BF867" s="74"/>
      <c r="BG867" s="74"/>
      <c r="BH867" s="74"/>
      <c r="BI867" s="74"/>
    </row>
    <row r="868" spans="1:61" x14ac:dyDescent="0.35">
      <c r="A868" s="347" t="s">
        <v>2128</v>
      </c>
      <c r="B868" s="343">
        <v>19.765000000000001</v>
      </c>
      <c r="C868" s="343">
        <v>59</v>
      </c>
      <c r="D868" s="348" t="s">
        <v>1944</v>
      </c>
      <c r="E868" s="348" t="s">
        <v>10</v>
      </c>
      <c r="F868" s="348" t="s">
        <v>181</v>
      </c>
      <c r="G868" s="348">
        <v>17.5</v>
      </c>
      <c r="H868" s="349">
        <v>61800</v>
      </c>
      <c r="I868" s="349">
        <v>65200</v>
      </c>
      <c r="J868" s="349">
        <v>68000</v>
      </c>
      <c r="K868" s="349">
        <v>68600</v>
      </c>
      <c r="L868" s="349">
        <v>3126.739185428788</v>
      </c>
      <c r="M868" s="349">
        <v>3298.7604351125728</v>
      </c>
      <c r="N868" s="349">
        <v>3440.4249936756892</v>
      </c>
      <c r="O868" s="349">
        <v>3470.7816847963572</v>
      </c>
      <c r="P868" s="348" t="s">
        <v>39</v>
      </c>
      <c r="Q868" s="350">
        <v>5</v>
      </c>
      <c r="R868" s="351" t="s">
        <v>203</v>
      </c>
      <c r="S868" s="353" t="s">
        <v>195</v>
      </c>
      <c r="T868" s="347" t="s">
        <v>686</v>
      </c>
      <c r="U868" s="347" t="s">
        <v>1487</v>
      </c>
      <c r="V868" s="347">
        <v>1.74</v>
      </c>
      <c r="W868" s="347">
        <v>1.03</v>
      </c>
      <c r="X868" s="347">
        <v>0.32</v>
      </c>
      <c r="Y868" s="347">
        <f t="shared" si="14"/>
        <v>1.7922</v>
      </c>
      <c r="Z868" s="347" t="s">
        <v>198</v>
      </c>
      <c r="AA868" s="347" t="s">
        <v>170</v>
      </c>
      <c r="AB868" s="347">
        <v>19.899999999999999</v>
      </c>
      <c r="AC868" s="347" t="s">
        <v>218</v>
      </c>
      <c r="AD868" s="346"/>
      <c r="AE868" s="346">
        <f>IFERROR(VLOOKUP(E868,ppoz!$A$2:$B$42,2,0),0)</f>
        <v>3500</v>
      </c>
      <c r="AJ868" s="72"/>
      <c r="AK868" s="72"/>
      <c r="AL868" s="72"/>
      <c r="AM868" s="72"/>
      <c r="AN868" s="72"/>
      <c r="AO868" s="72"/>
      <c r="AP868" s="73"/>
      <c r="AQ868" s="73"/>
      <c r="AR868" s="73"/>
      <c r="AS868" s="73"/>
      <c r="AT868" s="73"/>
      <c r="AU868" s="73"/>
      <c r="AV868" s="72"/>
      <c r="AW868" s="73"/>
      <c r="AX868" s="73"/>
      <c r="AY868" s="72"/>
      <c r="AZ868" s="72"/>
      <c r="BA868" s="72"/>
      <c r="BB868" s="74"/>
      <c r="BC868" s="74"/>
      <c r="BD868" s="74"/>
      <c r="BE868" s="74"/>
      <c r="BF868" s="74"/>
      <c r="BG868" s="74"/>
      <c r="BH868" s="74"/>
      <c r="BI868" s="74"/>
    </row>
    <row r="869" spans="1:61" x14ac:dyDescent="0.35">
      <c r="A869" s="347" t="s">
        <v>2129</v>
      </c>
      <c r="B869" s="343">
        <v>20.100000000000001</v>
      </c>
      <c r="C869" s="343">
        <v>60</v>
      </c>
      <c r="D869" s="348" t="s">
        <v>1944</v>
      </c>
      <c r="E869" s="348" t="s">
        <v>11</v>
      </c>
      <c r="F869" s="348" t="s">
        <v>181</v>
      </c>
      <c r="G869" s="348">
        <v>20</v>
      </c>
      <c r="H869" s="349">
        <v>62500</v>
      </c>
      <c r="I869" s="349">
        <v>65900</v>
      </c>
      <c r="J869" s="349">
        <v>68700</v>
      </c>
      <c r="K869" s="349">
        <v>69300</v>
      </c>
      <c r="L869" s="349">
        <v>3109.4527363184079</v>
      </c>
      <c r="M869" s="349">
        <v>3278.6069651741291</v>
      </c>
      <c r="N869" s="349">
        <v>3417.9104477611936</v>
      </c>
      <c r="O869" s="349">
        <v>3447.7611940298507</v>
      </c>
      <c r="P869" s="348" t="s">
        <v>39</v>
      </c>
      <c r="Q869" s="350">
        <v>5</v>
      </c>
      <c r="R869" s="351" t="s">
        <v>203</v>
      </c>
      <c r="S869" s="353" t="s">
        <v>195</v>
      </c>
      <c r="T869" s="347" t="s">
        <v>686</v>
      </c>
      <c r="U869" s="347" t="s">
        <v>1487</v>
      </c>
      <c r="V869" s="347">
        <v>1.74</v>
      </c>
      <c r="W869" s="347">
        <v>1.03</v>
      </c>
      <c r="X869" s="347">
        <v>0.32</v>
      </c>
      <c r="Y869" s="347">
        <f t="shared" si="14"/>
        <v>1.7922</v>
      </c>
      <c r="Z869" s="347" t="s">
        <v>198</v>
      </c>
      <c r="AA869" s="347" t="s">
        <v>170</v>
      </c>
      <c r="AB869" s="347">
        <v>19.899999999999999</v>
      </c>
      <c r="AC869" s="347" t="s">
        <v>218</v>
      </c>
      <c r="AD869" s="346"/>
      <c r="AE869" s="346">
        <f>IFERROR(VLOOKUP(E869,ppoz!$A$2:$B$42,2,0),0)</f>
        <v>3500</v>
      </c>
      <c r="AJ869" s="72"/>
      <c r="AK869" s="72"/>
      <c r="AL869" s="72"/>
      <c r="AM869" s="72"/>
      <c r="AN869" s="72"/>
      <c r="AO869" s="72"/>
      <c r="AP869" s="73"/>
      <c r="AQ869" s="73"/>
      <c r="AR869" s="73"/>
      <c r="AS869" s="73"/>
      <c r="AT869" s="73"/>
      <c r="AU869" s="73"/>
      <c r="AV869" s="72"/>
      <c r="AW869" s="73"/>
      <c r="AX869" s="73"/>
      <c r="AY869" s="72"/>
      <c r="AZ869" s="72"/>
      <c r="BA869" s="72"/>
      <c r="BB869" s="74"/>
      <c r="BC869" s="74"/>
      <c r="BD869" s="74"/>
      <c r="BE869" s="74"/>
      <c r="BF869" s="74"/>
      <c r="BG869" s="74"/>
      <c r="BH869" s="74"/>
      <c r="BI869" s="74"/>
    </row>
    <row r="870" spans="1:61" x14ac:dyDescent="0.35">
      <c r="A870" s="347" t="s">
        <v>2130</v>
      </c>
      <c r="B870" s="343">
        <v>20.435000000000002</v>
      </c>
      <c r="C870" s="343">
        <v>61</v>
      </c>
      <c r="D870" s="348" t="s">
        <v>1944</v>
      </c>
      <c r="E870" s="348" t="s">
        <v>11</v>
      </c>
      <c r="F870" s="348" t="s">
        <v>181</v>
      </c>
      <c r="G870" s="348">
        <v>20</v>
      </c>
      <c r="H870" s="349">
        <v>63200</v>
      </c>
      <c r="I870" s="349">
        <v>66700</v>
      </c>
      <c r="J870" s="349">
        <v>70100</v>
      </c>
      <c r="K870" s="349">
        <v>70100</v>
      </c>
      <c r="L870" s="349">
        <v>3092.7330560313185</v>
      </c>
      <c r="M870" s="349">
        <v>3264.007829703939</v>
      </c>
      <c r="N870" s="349">
        <v>3430.3890384144847</v>
      </c>
      <c r="O870" s="349">
        <v>3430.3890384144847</v>
      </c>
      <c r="P870" s="348" t="s">
        <v>39</v>
      </c>
      <c r="Q870" s="350">
        <v>5</v>
      </c>
      <c r="R870" s="351" t="s">
        <v>203</v>
      </c>
      <c r="S870" s="353" t="s">
        <v>195</v>
      </c>
      <c r="T870" s="347" t="s">
        <v>686</v>
      </c>
      <c r="U870" s="347" t="s">
        <v>1487</v>
      </c>
      <c r="V870" s="347">
        <v>1.74</v>
      </c>
      <c r="W870" s="347">
        <v>1.03</v>
      </c>
      <c r="X870" s="347">
        <v>0.32</v>
      </c>
      <c r="Y870" s="347">
        <f t="shared" si="14"/>
        <v>1.7922</v>
      </c>
      <c r="Z870" s="347" t="s">
        <v>198</v>
      </c>
      <c r="AA870" s="347" t="s">
        <v>170</v>
      </c>
      <c r="AB870" s="347">
        <v>19.899999999999999</v>
      </c>
      <c r="AC870" s="347" t="s">
        <v>218</v>
      </c>
      <c r="AD870" s="346"/>
      <c r="AE870" s="346">
        <f>IFERROR(VLOOKUP(E870,ppoz!$A$2:$B$42,2,0),0)</f>
        <v>3500</v>
      </c>
      <c r="AJ870" s="72"/>
      <c r="AK870" s="72"/>
      <c r="AL870" s="72"/>
      <c r="AM870" s="72"/>
      <c r="AN870" s="72"/>
      <c r="AO870" s="72"/>
      <c r="AP870" s="73"/>
      <c r="AQ870" s="73"/>
      <c r="AR870" s="73"/>
      <c r="AS870" s="73"/>
      <c r="AT870" s="73"/>
      <c r="AU870" s="73"/>
      <c r="AV870" s="72"/>
      <c r="AW870" s="73"/>
      <c r="AX870" s="73"/>
      <c r="AY870" s="72"/>
      <c r="AZ870" s="72"/>
      <c r="BA870" s="72"/>
      <c r="BB870" s="74"/>
      <c r="BC870" s="74"/>
      <c r="BD870" s="74"/>
      <c r="BE870" s="74"/>
      <c r="BF870" s="74"/>
      <c r="BG870" s="74"/>
      <c r="BH870" s="74"/>
      <c r="BI870" s="74"/>
    </row>
    <row r="871" spans="1:61" x14ac:dyDescent="0.35">
      <c r="A871" s="347" t="s">
        <v>2131</v>
      </c>
      <c r="B871" s="343">
        <v>20.77</v>
      </c>
      <c r="C871" s="343">
        <v>62</v>
      </c>
      <c r="D871" s="348" t="s">
        <v>1944</v>
      </c>
      <c r="E871" s="348" t="s">
        <v>11</v>
      </c>
      <c r="F871" s="348" t="s">
        <v>181</v>
      </c>
      <c r="G871" s="348">
        <v>20</v>
      </c>
      <c r="H871" s="349">
        <v>63700</v>
      </c>
      <c r="I871" s="349">
        <v>67200</v>
      </c>
      <c r="J871" s="349">
        <v>70600</v>
      </c>
      <c r="K871" s="349">
        <v>70600</v>
      </c>
      <c r="L871" s="349">
        <v>3066.9234472797302</v>
      </c>
      <c r="M871" s="349">
        <v>3235.4357246027926</v>
      </c>
      <c r="N871" s="349">
        <v>3399.1333654309101</v>
      </c>
      <c r="O871" s="349">
        <v>3399.1333654309101</v>
      </c>
      <c r="P871" s="348" t="s">
        <v>39</v>
      </c>
      <c r="Q871" s="350">
        <v>5</v>
      </c>
      <c r="R871" s="351" t="s">
        <v>203</v>
      </c>
      <c r="S871" s="353" t="s">
        <v>195</v>
      </c>
      <c r="T871" s="347" t="s">
        <v>686</v>
      </c>
      <c r="U871" s="347" t="s">
        <v>1487</v>
      </c>
      <c r="V871" s="347">
        <v>1.74</v>
      </c>
      <c r="W871" s="347">
        <v>1.03</v>
      </c>
      <c r="X871" s="347">
        <v>0.32</v>
      </c>
      <c r="Y871" s="347">
        <f t="shared" si="14"/>
        <v>1.7922</v>
      </c>
      <c r="Z871" s="347" t="s">
        <v>198</v>
      </c>
      <c r="AA871" s="347" t="s">
        <v>170</v>
      </c>
      <c r="AB871" s="347">
        <v>19.899999999999999</v>
      </c>
      <c r="AC871" s="347" t="s">
        <v>218</v>
      </c>
      <c r="AD871" s="346"/>
      <c r="AE871" s="346">
        <f>IFERROR(VLOOKUP(E871,ppoz!$A$2:$B$42,2,0),0)</f>
        <v>3500</v>
      </c>
      <c r="AJ871" s="72"/>
      <c r="AK871" s="72"/>
      <c r="AL871" s="72"/>
      <c r="AM871" s="72"/>
      <c r="AN871" s="72"/>
      <c r="AO871" s="72"/>
      <c r="AP871" s="73"/>
      <c r="AQ871" s="73"/>
      <c r="AR871" s="73"/>
      <c r="AS871" s="73"/>
      <c r="AT871" s="73"/>
      <c r="AU871" s="73"/>
      <c r="AV871" s="72"/>
      <c r="AW871" s="73"/>
      <c r="AX871" s="73"/>
      <c r="AY871" s="72"/>
      <c r="AZ871" s="72"/>
      <c r="BA871" s="72"/>
      <c r="BB871" s="74"/>
      <c r="BC871" s="74"/>
      <c r="BD871" s="74"/>
      <c r="BE871" s="74"/>
      <c r="BF871" s="74"/>
      <c r="BG871" s="74"/>
      <c r="BH871" s="74"/>
      <c r="BI871" s="74"/>
    </row>
    <row r="872" spans="1:61" x14ac:dyDescent="0.35">
      <c r="A872" s="347" t="s">
        <v>2132</v>
      </c>
      <c r="B872" s="343">
        <v>21.105</v>
      </c>
      <c r="C872" s="343">
        <v>63</v>
      </c>
      <c r="D872" s="348" t="s">
        <v>1944</v>
      </c>
      <c r="E872" s="348" t="s">
        <v>11</v>
      </c>
      <c r="F872" s="348" t="s">
        <v>181</v>
      </c>
      <c r="G872" s="348">
        <v>20</v>
      </c>
      <c r="H872" s="349">
        <v>65100</v>
      </c>
      <c r="I872" s="349">
        <v>68300</v>
      </c>
      <c r="J872" s="349">
        <v>71600</v>
      </c>
      <c r="K872" s="349">
        <v>71700</v>
      </c>
      <c r="L872" s="349">
        <v>3084.5771144278606</v>
      </c>
      <c r="M872" s="349">
        <v>3236.1999526178629</v>
      </c>
      <c r="N872" s="349">
        <v>3392.5610045013032</v>
      </c>
      <c r="O872" s="349">
        <v>3397.2992181947407</v>
      </c>
      <c r="P872" s="348" t="s">
        <v>39</v>
      </c>
      <c r="Q872" s="350">
        <v>5</v>
      </c>
      <c r="R872" s="351" t="s">
        <v>203</v>
      </c>
      <c r="S872" s="353" t="s">
        <v>195</v>
      </c>
      <c r="T872" s="347" t="s">
        <v>686</v>
      </c>
      <c r="U872" s="347" t="s">
        <v>1487</v>
      </c>
      <c r="V872" s="347">
        <v>1.74</v>
      </c>
      <c r="W872" s="347">
        <v>1.03</v>
      </c>
      <c r="X872" s="347">
        <v>0.32</v>
      </c>
      <c r="Y872" s="347">
        <f t="shared" si="14"/>
        <v>1.7922</v>
      </c>
      <c r="Z872" s="347" t="s">
        <v>198</v>
      </c>
      <c r="AA872" s="347" t="s">
        <v>170</v>
      </c>
      <c r="AB872" s="347">
        <v>19.899999999999999</v>
      </c>
      <c r="AC872" s="347" t="s">
        <v>218</v>
      </c>
      <c r="AD872" s="346"/>
      <c r="AE872" s="346">
        <f>IFERROR(VLOOKUP(E872,ppoz!$A$2:$B$42,2,0),0)</f>
        <v>3500</v>
      </c>
      <c r="AJ872" s="72"/>
      <c r="AK872" s="72"/>
      <c r="AL872" s="72"/>
      <c r="AM872" s="72"/>
      <c r="AN872" s="72"/>
      <c r="AO872" s="72"/>
      <c r="AP872" s="73"/>
      <c r="AQ872" s="73"/>
      <c r="AR872" s="73"/>
      <c r="AS872" s="73"/>
      <c r="AT872" s="73"/>
      <c r="AU872" s="73"/>
      <c r="AV872" s="72"/>
      <c r="AW872" s="73"/>
      <c r="AX872" s="73"/>
      <c r="AY872" s="72"/>
      <c r="AZ872" s="72"/>
      <c r="BA872" s="72"/>
      <c r="BB872" s="74"/>
      <c r="BC872" s="74"/>
      <c r="BD872" s="74"/>
      <c r="BE872" s="74"/>
      <c r="BF872" s="74"/>
      <c r="BG872" s="74"/>
      <c r="BH872" s="74"/>
      <c r="BI872" s="74"/>
    </row>
    <row r="873" spans="1:61" x14ac:dyDescent="0.35">
      <c r="A873" s="347" t="s">
        <v>2133</v>
      </c>
      <c r="B873" s="343">
        <v>21.44</v>
      </c>
      <c r="C873" s="343">
        <v>64</v>
      </c>
      <c r="D873" s="348" t="s">
        <v>1944</v>
      </c>
      <c r="E873" s="348" t="s">
        <v>11</v>
      </c>
      <c r="F873" s="348" t="s">
        <v>181</v>
      </c>
      <c r="G873" s="348">
        <v>20</v>
      </c>
      <c r="H873" s="349">
        <v>65700</v>
      </c>
      <c r="I873" s="349">
        <v>68900</v>
      </c>
      <c r="J873" s="349">
        <v>72200</v>
      </c>
      <c r="K873" s="349">
        <v>72400</v>
      </c>
      <c r="L873" s="349">
        <v>3064.3656716417909</v>
      </c>
      <c r="M873" s="349">
        <v>3213.6194029850744</v>
      </c>
      <c r="N873" s="349">
        <v>3367.5373134328356</v>
      </c>
      <c r="O873" s="349">
        <v>3376.8656716417909</v>
      </c>
      <c r="P873" s="348" t="s">
        <v>39</v>
      </c>
      <c r="Q873" s="350">
        <v>5</v>
      </c>
      <c r="R873" s="351" t="s">
        <v>203</v>
      </c>
      <c r="S873" s="353" t="s">
        <v>195</v>
      </c>
      <c r="T873" s="347" t="s">
        <v>686</v>
      </c>
      <c r="U873" s="347" t="s">
        <v>1487</v>
      </c>
      <c r="V873" s="347">
        <v>1.74</v>
      </c>
      <c r="W873" s="347">
        <v>1.03</v>
      </c>
      <c r="X873" s="347">
        <v>0.32</v>
      </c>
      <c r="Y873" s="347">
        <f t="shared" si="14"/>
        <v>1.7922</v>
      </c>
      <c r="Z873" s="347" t="s">
        <v>198</v>
      </c>
      <c r="AA873" s="347" t="s">
        <v>170</v>
      </c>
      <c r="AB873" s="347">
        <v>19.899999999999999</v>
      </c>
      <c r="AC873" s="347" t="s">
        <v>218</v>
      </c>
      <c r="AD873" s="346"/>
      <c r="AE873" s="346">
        <f>IFERROR(VLOOKUP(E873,ppoz!$A$2:$B$42,2,0),0)</f>
        <v>3500</v>
      </c>
      <c r="AJ873" s="72"/>
      <c r="AK873" s="72"/>
      <c r="AL873" s="72"/>
      <c r="AM873" s="72"/>
      <c r="AN873" s="72"/>
      <c r="AO873" s="72"/>
      <c r="AP873" s="73"/>
      <c r="AQ873" s="73"/>
      <c r="AR873" s="73"/>
      <c r="AS873" s="73"/>
      <c r="AT873" s="73"/>
      <c r="AU873" s="73"/>
      <c r="AV873" s="72"/>
      <c r="AW873" s="73"/>
      <c r="AX873" s="73"/>
      <c r="AY873" s="72"/>
      <c r="AZ873" s="72"/>
      <c r="BA873" s="72"/>
      <c r="BB873" s="74"/>
      <c r="BC873" s="74"/>
      <c r="BD873" s="74"/>
      <c r="BE873" s="74"/>
      <c r="BF873" s="74"/>
      <c r="BG873" s="74"/>
      <c r="BH873" s="74"/>
      <c r="BI873" s="74"/>
    </row>
    <row r="874" spans="1:61" x14ac:dyDescent="0.35">
      <c r="A874" s="347" t="s">
        <v>2134</v>
      </c>
      <c r="B874" s="343">
        <v>21.775000000000002</v>
      </c>
      <c r="C874" s="343">
        <v>65</v>
      </c>
      <c r="D874" s="348" t="s">
        <v>1944</v>
      </c>
      <c r="E874" s="348" t="s">
        <v>11</v>
      </c>
      <c r="F874" s="348" t="s">
        <v>181</v>
      </c>
      <c r="G874" s="348">
        <v>20</v>
      </c>
      <c r="H874" s="349">
        <v>66200</v>
      </c>
      <c r="I874" s="349">
        <v>70000</v>
      </c>
      <c r="J874" s="349">
        <v>73200</v>
      </c>
      <c r="K874" s="349">
        <v>74000</v>
      </c>
      <c r="L874" s="349">
        <v>3040.1836969001147</v>
      </c>
      <c r="M874" s="349">
        <v>3214.6957520091846</v>
      </c>
      <c r="N874" s="349">
        <v>3361.6532721010331</v>
      </c>
      <c r="O874" s="349">
        <v>3398.392652123995</v>
      </c>
      <c r="P874" s="348" t="s">
        <v>39</v>
      </c>
      <c r="Q874" s="350">
        <v>5</v>
      </c>
      <c r="R874" s="351" t="s">
        <v>203</v>
      </c>
      <c r="S874" s="353" t="s">
        <v>195</v>
      </c>
      <c r="T874" s="347" t="s">
        <v>686</v>
      </c>
      <c r="U874" s="347" t="s">
        <v>1487</v>
      </c>
      <c r="V874" s="347">
        <v>1.74</v>
      </c>
      <c r="W874" s="347">
        <v>1.03</v>
      </c>
      <c r="X874" s="347">
        <v>0.32</v>
      </c>
      <c r="Y874" s="347">
        <f t="shared" si="14"/>
        <v>1.7922</v>
      </c>
      <c r="Z874" s="347" t="s">
        <v>198</v>
      </c>
      <c r="AA874" s="347" t="s">
        <v>170</v>
      </c>
      <c r="AB874" s="347">
        <v>19.899999999999999</v>
      </c>
      <c r="AC874" s="347" t="s">
        <v>218</v>
      </c>
      <c r="AD874" s="346"/>
      <c r="AE874" s="346">
        <f>IFERROR(VLOOKUP(E874,ppoz!$A$2:$B$42,2,0),0)</f>
        <v>3500</v>
      </c>
      <c r="AJ874" s="72"/>
      <c r="AK874" s="72"/>
      <c r="AL874" s="72"/>
      <c r="AM874" s="72"/>
      <c r="AN874" s="72"/>
      <c r="AO874" s="72"/>
      <c r="AP874" s="73"/>
      <c r="AQ874" s="73"/>
      <c r="AR874" s="73"/>
      <c r="AS874" s="73"/>
      <c r="AT874" s="73"/>
      <c r="AU874" s="73"/>
      <c r="AV874" s="72"/>
      <c r="AW874" s="73"/>
      <c r="AX874" s="73"/>
      <c r="AY874" s="72"/>
      <c r="AZ874" s="72"/>
      <c r="BA874" s="72"/>
      <c r="BB874" s="74"/>
      <c r="BC874" s="74"/>
      <c r="BD874" s="74"/>
      <c r="BE874" s="74"/>
      <c r="BF874" s="74"/>
      <c r="BG874" s="74"/>
      <c r="BH874" s="74"/>
      <c r="BI874" s="74"/>
    </row>
    <row r="875" spans="1:61" x14ac:dyDescent="0.35">
      <c r="A875" s="347" t="s">
        <v>2135</v>
      </c>
      <c r="B875" s="343">
        <v>22.110000000000003</v>
      </c>
      <c r="C875" s="343">
        <v>66</v>
      </c>
      <c r="D875" s="348" t="s">
        <v>1944</v>
      </c>
      <c r="E875" s="348" t="s">
        <v>11</v>
      </c>
      <c r="F875" s="348" t="s">
        <v>181</v>
      </c>
      <c r="G875" s="348">
        <v>20</v>
      </c>
      <c r="H875" s="349">
        <v>68300</v>
      </c>
      <c r="I875" s="349">
        <v>72100</v>
      </c>
      <c r="J875" s="349">
        <v>75900</v>
      </c>
      <c r="K875" s="349">
        <v>76100</v>
      </c>
      <c r="L875" s="349">
        <v>3089.099954771596</v>
      </c>
      <c r="M875" s="349">
        <v>3260.967887833559</v>
      </c>
      <c r="N875" s="349">
        <v>3432.8358208955219</v>
      </c>
      <c r="O875" s="349">
        <v>3441.8815015829937</v>
      </c>
      <c r="P875" s="348" t="s">
        <v>39</v>
      </c>
      <c r="Q875" s="350">
        <v>5</v>
      </c>
      <c r="R875" s="351" t="s">
        <v>203</v>
      </c>
      <c r="S875" s="353" t="s">
        <v>195</v>
      </c>
      <c r="T875" s="347" t="s">
        <v>686</v>
      </c>
      <c r="U875" s="347" t="s">
        <v>1487</v>
      </c>
      <c r="V875" s="347">
        <v>1.74</v>
      </c>
      <c r="W875" s="347">
        <v>1.03</v>
      </c>
      <c r="X875" s="347">
        <v>0.32</v>
      </c>
      <c r="Y875" s="347">
        <f t="shared" si="14"/>
        <v>1.7922</v>
      </c>
      <c r="Z875" s="347" t="s">
        <v>198</v>
      </c>
      <c r="AA875" s="347" t="s">
        <v>170</v>
      </c>
      <c r="AB875" s="347">
        <v>19.899999999999999</v>
      </c>
      <c r="AC875" s="347" t="s">
        <v>218</v>
      </c>
      <c r="AD875" s="346"/>
      <c r="AE875" s="346">
        <f>IFERROR(VLOOKUP(E875,ppoz!$A$2:$B$42,2,0),0)</f>
        <v>3500</v>
      </c>
      <c r="AJ875" s="72"/>
      <c r="AK875" s="72"/>
      <c r="AL875" s="72"/>
      <c r="AM875" s="72"/>
      <c r="AN875" s="72"/>
      <c r="AO875" s="72"/>
      <c r="AP875" s="73"/>
      <c r="AQ875" s="73"/>
      <c r="AR875" s="73"/>
      <c r="AS875" s="73"/>
      <c r="AT875" s="73"/>
      <c r="AU875" s="73"/>
      <c r="AV875" s="72"/>
      <c r="AW875" s="73"/>
      <c r="AX875" s="73"/>
      <c r="AY875" s="72"/>
      <c r="AZ875" s="72"/>
      <c r="BA875" s="72"/>
      <c r="BB875" s="74"/>
      <c r="BC875" s="74"/>
      <c r="BD875" s="74"/>
      <c r="BE875" s="74"/>
      <c r="BF875" s="74"/>
      <c r="BG875" s="74"/>
      <c r="BH875" s="74"/>
      <c r="BI875" s="74"/>
    </row>
    <row r="876" spans="1:61" x14ac:dyDescent="0.35">
      <c r="A876" s="347" t="s">
        <v>2136</v>
      </c>
      <c r="B876" s="343">
        <v>22.445</v>
      </c>
      <c r="C876" s="343">
        <v>67</v>
      </c>
      <c r="D876" s="348" t="s">
        <v>1944</v>
      </c>
      <c r="E876" s="348" t="s">
        <v>11</v>
      </c>
      <c r="F876" s="348" t="s">
        <v>181</v>
      </c>
      <c r="G876" s="348">
        <v>20</v>
      </c>
      <c r="H876" s="349">
        <v>69200</v>
      </c>
      <c r="I876" s="349">
        <v>73600</v>
      </c>
      <c r="J876" s="349">
        <v>76400</v>
      </c>
      <c r="K876" s="349">
        <v>77700</v>
      </c>
      <c r="L876" s="349">
        <v>3083.092002673201</v>
      </c>
      <c r="M876" s="349">
        <v>3279.1267542882601</v>
      </c>
      <c r="N876" s="349">
        <v>3403.8761416796615</v>
      </c>
      <c r="O876" s="349">
        <v>3461.7955001113833</v>
      </c>
      <c r="P876" s="348" t="s">
        <v>39</v>
      </c>
      <c r="Q876" s="350">
        <v>5</v>
      </c>
      <c r="R876" s="351" t="s">
        <v>203</v>
      </c>
      <c r="S876" s="353" t="s">
        <v>195</v>
      </c>
      <c r="T876" s="347" t="s">
        <v>686</v>
      </c>
      <c r="U876" s="347" t="s">
        <v>1487</v>
      </c>
      <c r="V876" s="347">
        <v>1.74</v>
      </c>
      <c r="W876" s="347">
        <v>1.03</v>
      </c>
      <c r="X876" s="347">
        <v>0.32</v>
      </c>
      <c r="Y876" s="347">
        <f t="shared" si="14"/>
        <v>1.7922</v>
      </c>
      <c r="Z876" s="347" t="s">
        <v>198</v>
      </c>
      <c r="AA876" s="347" t="s">
        <v>170</v>
      </c>
      <c r="AB876" s="347">
        <v>19.899999999999999</v>
      </c>
      <c r="AC876" s="347" t="s">
        <v>218</v>
      </c>
      <c r="AD876" s="346"/>
      <c r="AE876" s="346">
        <f>IFERROR(VLOOKUP(E876,ppoz!$A$2:$B$42,2,0),0)</f>
        <v>3500</v>
      </c>
      <c r="AJ876" s="72"/>
      <c r="AK876" s="72"/>
      <c r="AL876" s="72"/>
      <c r="AM876" s="72"/>
      <c r="AN876" s="72"/>
      <c r="AO876" s="72"/>
      <c r="AP876" s="73"/>
      <c r="AQ876" s="73"/>
      <c r="AR876" s="73"/>
      <c r="AS876" s="73"/>
      <c r="AT876" s="73"/>
      <c r="AU876" s="73"/>
      <c r="AV876" s="72"/>
      <c r="AW876" s="73"/>
      <c r="AX876" s="73"/>
      <c r="AY876" s="72"/>
      <c r="AZ876" s="72"/>
      <c r="BA876" s="72"/>
      <c r="BB876" s="74"/>
      <c r="BC876" s="74"/>
      <c r="BD876" s="74"/>
      <c r="BE876" s="74"/>
      <c r="BF876" s="74"/>
      <c r="BG876" s="74"/>
      <c r="BH876" s="74"/>
      <c r="BI876" s="74"/>
    </row>
    <row r="877" spans="1:61" x14ac:dyDescent="0.35">
      <c r="A877" s="347" t="s">
        <v>2137</v>
      </c>
      <c r="B877" s="343">
        <v>22.78</v>
      </c>
      <c r="C877" s="343">
        <v>68</v>
      </c>
      <c r="D877" s="348" t="s">
        <v>1944</v>
      </c>
      <c r="E877" s="348" t="s">
        <v>11</v>
      </c>
      <c r="F877" s="348" t="s">
        <v>181</v>
      </c>
      <c r="G877" s="348">
        <v>20</v>
      </c>
      <c r="H877" s="349">
        <v>69700</v>
      </c>
      <c r="I877" s="349">
        <v>74200</v>
      </c>
      <c r="J877" s="349">
        <v>76900</v>
      </c>
      <c r="K877" s="349">
        <v>78200</v>
      </c>
      <c r="L877" s="349">
        <v>3059.7014925373132</v>
      </c>
      <c r="M877" s="349">
        <v>3257.2431957857771</v>
      </c>
      <c r="N877" s="349">
        <v>3375.7682177348552</v>
      </c>
      <c r="O877" s="349">
        <v>3432.8358208955224</v>
      </c>
      <c r="P877" s="348" t="s">
        <v>39</v>
      </c>
      <c r="Q877" s="350">
        <v>5</v>
      </c>
      <c r="R877" s="351" t="s">
        <v>203</v>
      </c>
      <c r="S877" s="353" t="s">
        <v>195</v>
      </c>
      <c r="T877" s="347" t="s">
        <v>686</v>
      </c>
      <c r="U877" s="347" t="s">
        <v>1487</v>
      </c>
      <c r="V877" s="347">
        <v>1.74</v>
      </c>
      <c r="W877" s="347">
        <v>1.03</v>
      </c>
      <c r="X877" s="347">
        <v>0.32</v>
      </c>
      <c r="Y877" s="347">
        <f t="shared" si="14"/>
        <v>1.7922</v>
      </c>
      <c r="Z877" s="347" t="s">
        <v>198</v>
      </c>
      <c r="AA877" s="347" t="s">
        <v>170</v>
      </c>
      <c r="AB877" s="347">
        <v>19.899999999999999</v>
      </c>
      <c r="AC877" s="347" t="s">
        <v>218</v>
      </c>
      <c r="AD877" s="346"/>
      <c r="AE877" s="346">
        <f>IFERROR(VLOOKUP(E877,ppoz!$A$2:$B$42,2,0),0)</f>
        <v>3500</v>
      </c>
      <c r="AJ877" s="72"/>
      <c r="AK877" s="72"/>
      <c r="AL877" s="72"/>
      <c r="AM877" s="72"/>
      <c r="AN877" s="72"/>
      <c r="AO877" s="72"/>
      <c r="AP877" s="73"/>
      <c r="AQ877" s="73"/>
      <c r="AR877" s="73"/>
      <c r="AS877" s="73"/>
      <c r="AT877" s="73"/>
      <c r="AU877" s="73"/>
      <c r="AV877" s="72"/>
      <c r="AW877" s="73"/>
      <c r="AX877" s="73"/>
      <c r="AY877" s="72"/>
      <c r="AZ877" s="72"/>
      <c r="BA877" s="72"/>
      <c r="BB877" s="74"/>
      <c r="BC877" s="74"/>
      <c r="BD877" s="74"/>
      <c r="BE877" s="74"/>
      <c r="BF877" s="74"/>
      <c r="BG877" s="74"/>
      <c r="BH877" s="74"/>
      <c r="BI877" s="74"/>
    </row>
    <row r="878" spans="1:61" x14ac:dyDescent="0.35">
      <c r="A878" s="347" t="s">
        <v>2138</v>
      </c>
      <c r="B878" s="343">
        <v>23.115000000000002</v>
      </c>
      <c r="C878" s="343">
        <v>69</v>
      </c>
      <c r="D878" s="348" t="s">
        <v>1944</v>
      </c>
      <c r="E878" s="348" t="s">
        <v>11</v>
      </c>
      <c r="F878" s="348" t="s">
        <v>181</v>
      </c>
      <c r="G878" s="348">
        <v>20</v>
      </c>
      <c r="H878" s="349">
        <v>70700</v>
      </c>
      <c r="I878" s="349">
        <v>75100</v>
      </c>
      <c r="J878" s="349">
        <v>78100</v>
      </c>
      <c r="K878" s="349">
        <v>79100</v>
      </c>
      <c r="L878" s="349">
        <v>3058.6199437594632</v>
      </c>
      <c r="M878" s="349">
        <v>3248.9725286610424</v>
      </c>
      <c r="N878" s="349">
        <v>3378.7583820030281</v>
      </c>
      <c r="O878" s="349">
        <v>3422.0203331170233</v>
      </c>
      <c r="P878" s="348" t="s">
        <v>39</v>
      </c>
      <c r="Q878" s="350">
        <v>5</v>
      </c>
      <c r="R878" s="351" t="s">
        <v>203</v>
      </c>
      <c r="S878" s="353" t="s">
        <v>195</v>
      </c>
      <c r="T878" s="347" t="s">
        <v>686</v>
      </c>
      <c r="U878" s="347" t="s">
        <v>1487</v>
      </c>
      <c r="V878" s="347">
        <v>1.74</v>
      </c>
      <c r="W878" s="347">
        <v>1.03</v>
      </c>
      <c r="X878" s="347">
        <v>0.32</v>
      </c>
      <c r="Y878" s="347">
        <f t="shared" si="14"/>
        <v>1.7922</v>
      </c>
      <c r="Z878" s="347" t="s">
        <v>198</v>
      </c>
      <c r="AA878" s="347" t="s">
        <v>170</v>
      </c>
      <c r="AB878" s="347">
        <v>19.899999999999999</v>
      </c>
      <c r="AC878" s="347" t="s">
        <v>218</v>
      </c>
      <c r="AD878" s="346"/>
      <c r="AE878" s="346">
        <f>IFERROR(VLOOKUP(E878,ppoz!$A$2:$B$42,2,0),0)</f>
        <v>3500</v>
      </c>
      <c r="AJ878" s="72"/>
      <c r="AK878" s="72"/>
      <c r="AL878" s="72"/>
      <c r="AM878" s="72"/>
      <c r="AN878" s="72"/>
      <c r="AO878" s="72"/>
      <c r="AP878" s="73"/>
      <c r="AQ878" s="73"/>
      <c r="AR878" s="73"/>
      <c r="AS878" s="73"/>
      <c r="AT878" s="73"/>
      <c r="AU878" s="73"/>
      <c r="AV878" s="72"/>
      <c r="AW878" s="73"/>
      <c r="AX878" s="73"/>
      <c r="AY878" s="72"/>
      <c r="AZ878" s="72"/>
      <c r="BA878" s="72"/>
      <c r="BB878" s="74"/>
      <c r="BC878" s="74"/>
      <c r="BD878" s="74"/>
      <c r="BE878" s="74"/>
      <c r="BF878" s="74"/>
      <c r="BG878" s="74"/>
      <c r="BH878" s="74"/>
      <c r="BI878" s="74"/>
    </row>
    <row r="879" spans="1:61" x14ac:dyDescent="0.35">
      <c r="A879" s="347" t="s">
        <v>2139</v>
      </c>
      <c r="B879" s="343">
        <v>23.450000000000003</v>
      </c>
      <c r="C879" s="343">
        <v>70</v>
      </c>
      <c r="D879" s="348" t="s">
        <v>1944</v>
      </c>
      <c r="E879" s="348" t="s">
        <v>11</v>
      </c>
      <c r="F879" s="348" t="s">
        <v>181</v>
      </c>
      <c r="G879" s="348">
        <v>20</v>
      </c>
      <c r="H879" s="349">
        <v>71200</v>
      </c>
      <c r="I879" s="349">
        <v>75600</v>
      </c>
      <c r="J879" s="349">
        <v>78600</v>
      </c>
      <c r="K879" s="349">
        <v>79600</v>
      </c>
      <c r="L879" s="349">
        <v>3036.2473347547971</v>
      </c>
      <c r="M879" s="349">
        <v>3223.8805970149251</v>
      </c>
      <c r="N879" s="349">
        <v>3351.8123667377395</v>
      </c>
      <c r="O879" s="349">
        <v>3394.4562899786774</v>
      </c>
      <c r="P879" s="348" t="s">
        <v>39</v>
      </c>
      <c r="Q879" s="350">
        <v>5</v>
      </c>
      <c r="R879" s="351" t="s">
        <v>203</v>
      </c>
      <c r="S879" s="353" t="s">
        <v>195</v>
      </c>
      <c r="T879" s="347" t="s">
        <v>686</v>
      </c>
      <c r="U879" s="347" t="s">
        <v>1487</v>
      </c>
      <c r="V879" s="347">
        <v>1.74</v>
      </c>
      <c r="W879" s="347">
        <v>1.03</v>
      </c>
      <c r="X879" s="347">
        <v>0.32</v>
      </c>
      <c r="Y879" s="347">
        <f t="shared" ref="Y879:Y942" si="15">V879*W879</f>
        <v>1.7922</v>
      </c>
      <c r="Z879" s="347" t="s">
        <v>198</v>
      </c>
      <c r="AA879" s="347" t="s">
        <v>170</v>
      </c>
      <c r="AB879" s="347">
        <v>19.899999999999999</v>
      </c>
      <c r="AC879" s="347" t="s">
        <v>218</v>
      </c>
      <c r="AD879" s="346"/>
      <c r="AE879" s="346">
        <f>IFERROR(VLOOKUP(E879,ppoz!$A$2:$B$42,2,0),0)</f>
        <v>3500</v>
      </c>
      <c r="AJ879" s="72"/>
      <c r="AK879" s="72"/>
      <c r="AL879" s="72"/>
      <c r="AM879" s="72"/>
      <c r="AN879" s="72"/>
      <c r="AO879" s="72"/>
      <c r="AP879" s="73"/>
      <c r="AQ879" s="73"/>
      <c r="AR879" s="73"/>
      <c r="AS879" s="73"/>
      <c r="AT879" s="73"/>
      <c r="AU879" s="73"/>
      <c r="AV879" s="72"/>
      <c r="AW879" s="73"/>
      <c r="AX879" s="73"/>
      <c r="AY879" s="72"/>
      <c r="AZ879" s="72"/>
      <c r="BA879" s="72"/>
      <c r="BB879" s="74"/>
      <c r="BC879" s="74"/>
      <c r="BD879" s="74"/>
      <c r="BE879" s="74"/>
      <c r="BF879" s="74"/>
      <c r="BG879" s="74"/>
      <c r="BH879" s="74"/>
      <c r="BI879" s="74"/>
    </row>
    <row r="880" spans="1:61" x14ac:dyDescent="0.35">
      <c r="A880" s="347" t="s">
        <v>2140</v>
      </c>
      <c r="B880" s="343">
        <v>23.785</v>
      </c>
      <c r="C880" s="343">
        <v>71</v>
      </c>
      <c r="D880" s="348" t="s">
        <v>1944</v>
      </c>
      <c r="E880" s="348" t="s">
        <v>11</v>
      </c>
      <c r="F880" s="348" t="s">
        <v>181</v>
      </c>
      <c r="G880" s="348">
        <v>20</v>
      </c>
      <c r="H880" s="349">
        <v>72200</v>
      </c>
      <c r="I880" s="349">
        <v>76100</v>
      </c>
      <c r="J880" s="349">
        <v>79100</v>
      </c>
      <c r="K880" s="349">
        <v>80200</v>
      </c>
      <c r="L880" s="349">
        <v>3035.526592390162</v>
      </c>
      <c r="M880" s="349">
        <v>3199.4954803447549</v>
      </c>
      <c r="N880" s="349">
        <v>3325.6253941559808</v>
      </c>
      <c r="O880" s="349">
        <v>3371.8730292200967</v>
      </c>
      <c r="P880" s="348" t="s">
        <v>39</v>
      </c>
      <c r="Q880" s="350">
        <v>5</v>
      </c>
      <c r="R880" s="351" t="s">
        <v>203</v>
      </c>
      <c r="S880" s="353" t="s">
        <v>195</v>
      </c>
      <c r="T880" s="347" t="s">
        <v>686</v>
      </c>
      <c r="U880" s="347" t="s">
        <v>1487</v>
      </c>
      <c r="V880" s="347">
        <v>1.74</v>
      </c>
      <c r="W880" s="347">
        <v>1.03</v>
      </c>
      <c r="X880" s="347">
        <v>0.32</v>
      </c>
      <c r="Y880" s="347">
        <f t="shared" si="15"/>
        <v>1.7922</v>
      </c>
      <c r="Z880" s="347" t="s">
        <v>198</v>
      </c>
      <c r="AA880" s="347" t="s">
        <v>170</v>
      </c>
      <c r="AB880" s="347">
        <v>19.899999999999999</v>
      </c>
      <c r="AC880" s="347" t="s">
        <v>218</v>
      </c>
      <c r="AD880" s="346"/>
      <c r="AE880" s="346">
        <f>IFERROR(VLOOKUP(E880,ppoz!$A$2:$B$42,2,0),0)</f>
        <v>3500</v>
      </c>
      <c r="AJ880" s="72"/>
      <c r="AK880" s="72"/>
      <c r="AL880" s="72"/>
      <c r="AM880" s="72"/>
      <c r="AN880" s="72"/>
      <c r="AO880" s="72"/>
      <c r="AP880" s="73"/>
      <c r="AQ880" s="73"/>
      <c r="AR880" s="73"/>
      <c r="AS880" s="73"/>
      <c r="AT880" s="73"/>
      <c r="AU880" s="73"/>
      <c r="AV880" s="72"/>
      <c r="AW880" s="73"/>
      <c r="AX880" s="73"/>
      <c r="AY880" s="72"/>
      <c r="AZ880" s="72"/>
      <c r="BA880" s="72"/>
      <c r="BB880" s="74"/>
      <c r="BC880" s="74"/>
      <c r="BD880" s="74"/>
      <c r="BE880" s="74"/>
      <c r="BF880" s="74"/>
      <c r="BG880" s="74"/>
      <c r="BH880" s="74"/>
      <c r="BI880" s="74"/>
    </row>
    <row r="881" spans="1:61" x14ac:dyDescent="0.35">
      <c r="A881" s="347" t="s">
        <v>2141</v>
      </c>
      <c r="B881" s="343">
        <v>24.12</v>
      </c>
      <c r="C881" s="343">
        <v>72</v>
      </c>
      <c r="D881" s="348" t="s">
        <v>1944</v>
      </c>
      <c r="E881" s="348" t="s">
        <v>11</v>
      </c>
      <c r="F881" s="348" t="s">
        <v>181</v>
      </c>
      <c r="G881" s="348">
        <v>20</v>
      </c>
      <c r="H881" s="349">
        <v>73100</v>
      </c>
      <c r="I881" s="349">
        <v>77100</v>
      </c>
      <c r="J881" s="349">
        <v>79800</v>
      </c>
      <c r="K881" s="349">
        <v>81100</v>
      </c>
      <c r="L881" s="349">
        <v>3030.6799336650083</v>
      </c>
      <c r="M881" s="349">
        <v>3196.5174129353231</v>
      </c>
      <c r="N881" s="349">
        <v>3308.4577114427861</v>
      </c>
      <c r="O881" s="349">
        <v>3362.3548922056384</v>
      </c>
      <c r="P881" s="348" t="s">
        <v>39</v>
      </c>
      <c r="Q881" s="350">
        <v>5</v>
      </c>
      <c r="R881" s="351" t="s">
        <v>203</v>
      </c>
      <c r="S881" s="353" t="s">
        <v>195</v>
      </c>
      <c r="T881" s="347" t="s">
        <v>686</v>
      </c>
      <c r="U881" s="347" t="s">
        <v>1487</v>
      </c>
      <c r="V881" s="347">
        <v>1.74</v>
      </c>
      <c r="W881" s="347">
        <v>1.03</v>
      </c>
      <c r="X881" s="347">
        <v>0.32</v>
      </c>
      <c r="Y881" s="347">
        <f t="shared" si="15"/>
        <v>1.7922</v>
      </c>
      <c r="Z881" s="347" t="s">
        <v>198</v>
      </c>
      <c r="AA881" s="347" t="s">
        <v>170</v>
      </c>
      <c r="AB881" s="347">
        <v>19.899999999999999</v>
      </c>
      <c r="AC881" s="347" t="s">
        <v>218</v>
      </c>
      <c r="AD881" s="346"/>
      <c r="AE881" s="346">
        <f>IFERROR(VLOOKUP(E881,ppoz!$A$2:$B$42,2,0),0)</f>
        <v>3500</v>
      </c>
      <c r="AJ881" s="72"/>
      <c r="AK881" s="72"/>
      <c r="AL881" s="72"/>
      <c r="AM881" s="72"/>
      <c r="AN881" s="72"/>
      <c r="AO881" s="72"/>
      <c r="AP881" s="73"/>
      <c r="AQ881" s="73"/>
      <c r="AR881" s="73"/>
      <c r="AS881" s="73"/>
      <c r="AT881" s="73"/>
      <c r="AU881" s="73"/>
      <c r="AV881" s="72"/>
      <c r="AW881" s="73"/>
      <c r="AX881" s="73"/>
      <c r="AY881" s="72"/>
      <c r="AZ881" s="72"/>
      <c r="BA881" s="72"/>
      <c r="BB881" s="74"/>
      <c r="BC881" s="74"/>
      <c r="BD881" s="74"/>
      <c r="BE881" s="74"/>
      <c r="BF881" s="74"/>
      <c r="BG881" s="74"/>
      <c r="BH881" s="74"/>
      <c r="BI881" s="74"/>
    </row>
    <row r="882" spans="1:61" x14ac:dyDescent="0.35">
      <c r="A882" s="347" t="s">
        <v>2142</v>
      </c>
      <c r="B882" s="343">
        <v>24.455000000000002</v>
      </c>
      <c r="C882" s="343">
        <v>73</v>
      </c>
      <c r="D882" s="348" t="s">
        <v>1944</v>
      </c>
      <c r="E882" s="348" t="s">
        <v>11</v>
      </c>
      <c r="F882" s="348" t="s">
        <v>181</v>
      </c>
      <c r="G882" s="348">
        <v>20</v>
      </c>
      <c r="H882" s="349">
        <v>73700</v>
      </c>
      <c r="I882" s="349">
        <v>78100</v>
      </c>
      <c r="J882" s="349">
        <v>82100</v>
      </c>
      <c r="K882" s="349">
        <v>82100</v>
      </c>
      <c r="L882" s="349">
        <v>3013.6986301369861</v>
      </c>
      <c r="M882" s="349">
        <v>3193.6209364138213</v>
      </c>
      <c r="N882" s="349">
        <v>3357.1866693927618</v>
      </c>
      <c r="O882" s="349">
        <v>3357.1866693927618</v>
      </c>
      <c r="P882" s="348" t="s">
        <v>39</v>
      </c>
      <c r="Q882" s="350">
        <v>5</v>
      </c>
      <c r="R882" s="351" t="s">
        <v>203</v>
      </c>
      <c r="S882" s="353" t="s">
        <v>195</v>
      </c>
      <c r="T882" s="347" t="s">
        <v>686</v>
      </c>
      <c r="U882" s="347" t="s">
        <v>1487</v>
      </c>
      <c r="V882" s="347">
        <v>1.74</v>
      </c>
      <c r="W882" s="347">
        <v>1.03</v>
      </c>
      <c r="X882" s="347">
        <v>0.32</v>
      </c>
      <c r="Y882" s="347">
        <f t="shared" si="15"/>
        <v>1.7922</v>
      </c>
      <c r="Z882" s="347" t="s">
        <v>198</v>
      </c>
      <c r="AA882" s="347" t="s">
        <v>170</v>
      </c>
      <c r="AB882" s="347">
        <v>19.899999999999999</v>
      </c>
      <c r="AC882" s="347" t="s">
        <v>218</v>
      </c>
      <c r="AD882" s="346"/>
      <c r="AE882" s="346">
        <f>IFERROR(VLOOKUP(E882,ppoz!$A$2:$B$42,2,0),0)</f>
        <v>3500</v>
      </c>
      <c r="AJ882" s="72"/>
      <c r="AK882" s="72"/>
      <c r="AL882" s="72"/>
      <c r="AM882" s="72"/>
      <c r="AN882" s="72"/>
      <c r="AO882" s="72"/>
      <c r="AP882" s="73"/>
      <c r="AQ882" s="73"/>
      <c r="AR882" s="73"/>
      <c r="AS882" s="73"/>
      <c r="AT882" s="73"/>
      <c r="AU882" s="73"/>
      <c r="AV882" s="72"/>
      <c r="AW882" s="73"/>
      <c r="AX882" s="73"/>
      <c r="AY882" s="72"/>
      <c r="AZ882" s="72"/>
      <c r="BA882" s="72"/>
      <c r="BB882" s="74"/>
      <c r="BC882" s="74"/>
      <c r="BD882" s="74"/>
      <c r="BE882" s="74"/>
      <c r="BF882" s="74"/>
      <c r="BG882" s="74"/>
      <c r="BH882" s="74"/>
      <c r="BI882" s="74"/>
    </row>
    <row r="883" spans="1:61" x14ac:dyDescent="0.35">
      <c r="A883" s="347" t="s">
        <v>2143</v>
      </c>
      <c r="B883" s="343">
        <v>24.790000000000003</v>
      </c>
      <c r="C883" s="343">
        <v>74</v>
      </c>
      <c r="D883" s="348" t="s">
        <v>1944</v>
      </c>
      <c r="E883" s="348" t="s">
        <v>11</v>
      </c>
      <c r="F883" s="348" t="s">
        <v>181</v>
      </c>
      <c r="G883" s="348">
        <v>20</v>
      </c>
      <c r="H883" s="349">
        <v>74600</v>
      </c>
      <c r="I883" s="349">
        <v>79000</v>
      </c>
      <c r="J883" s="349">
        <v>83100</v>
      </c>
      <c r="K883" s="349">
        <v>83100</v>
      </c>
      <c r="L883" s="349">
        <v>3009.2779346510688</v>
      </c>
      <c r="M883" s="349">
        <v>3186.768858410649</v>
      </c>
      <c r="N883" s="349">
        <v>3352.158128277531</v>
      </c>
      <c r="O883" s="349">
        <v>3352.158128277531</v>
      </c>
      <c r="P883" s="348" t="s">
        <v>39</v>
      </c>
      <c r="Q883" s="350">
        <v>5</v>
      </c>
      <c r="R883" s="351" t="s">
        <v>203</v>
      </c>
      <c r="S883" s="353" t="s">
        <v>195</v>
      </c>
      <c r="T883" s="347" t="s">
        <v>686</v>
      </c>
      <c r="U883" s="347" t="s">
        <v>1487</v>
      </c>
      <c r="V883" s="347">
        <v>1.74</v>
      </c>
      <c r="W883" s="347">
        <v>1.03</v>
      </c>
      <c r="X883" s="347">
        <v>0.32</v>
      </c>
      <c r="Y883" s="347">
        <f t="shared" si="15"/>
        <v>1.7922</v>
      </c>
      <c r="Z883" s="347" t="s">
        <v>198</v>
      </c>
      <c r="AA883" s="347" t="s">
        <v>170</v>
      </c>
      <c r="AB883" s="347">
        <v>19.899999999999999</v>
      </c>
      <c r="AC883" s="347" t="s">
        <v>218</v>
      </c>
      <c r="AD883" s="346"/>
      <c r="AE883" s="346">
        <f>IFERROR(VLOOKUP(E883,ppoz!$A$2:$B$42,2,0),0)</f>
        <v>3500</v>
      </c>
      <c r="AJ883" s="72"/>
      <c r="AK883" s="72"/>
      <c r="AL883" s="72"/>
      <c r="AM883" s="72"/>
      <c r="AN883" s="72"/>
      <c r="AO883" s="72"/>
      <c r="AP883" s="73"/>
      <c r="AQ883" s="73"/>
      <c r="AR883" s="73"/>
      <c r="AS883" s="73"/>
      <c r="AT883" s="73"/>
      <c r="AU883" s="73"/>
      <c r="AV883" s="72"/>
      <c r="AW883" s="73"/>
      <c r="AX883" s="73"/>
      <c r="AY883" s="72"/>
      <c r="AZ883" s="72"/>
      <c r="BA883" s="72"/>
      <c r="BB883" s="74"/>
      <c r="BC883" s="74"/>
      <c r="BD883" s="74"/>
      <c r="BE883" s="74"/>
      <c r="BF883" s="74"/>
      <c r="BG883" s="74"/>
      <c r="BH883" s="74"/>
      <c r="BI883" s="74"/>
    </row>
    <row r="884" spans="1:61" x14ac:dyDescent="0.35">
      <c r="A884" s="347" t="s">
        <v>2144</v>
      </c>
      <c r="B884" s="343">
        <v>25.125</v>
      </c>
      <c r="C884" s="343">
        <v>75</v>
      </c>
      <c r="D884" s="348" t="s">
        <v>1944</v>
      </c>
      <c r="E884" s="348" t="s">
        <v>184</v>
      </c>
      <c r="F884" s="348" t="s">
        <v>181</v>
      </c>
      <c r="G884" s="348">
        <v>25</v>
      </c>
      <c r="H884" s="349">
        <v>76000</v>
      </c>
      <c r="I884" s="349">
        <v>81000</v>
      </c>
      <c r="J884" s="349">
        <v>84100</v>
      </c>
      <c r="K884" s="349">
        <v>85600</v>
      </c>
      <c r="L884" s="349">
        <v>3024.8756218905473</v>
      </c>
      <c r="M884" s="349">
        <v>3223.8805970149256</v>
      </c>
      <c r="N884" s="349">
        <v>3347.2636815920396</v>
      </c>
      <c r="O884" s="349">
        <v>3406.9651741293533</v>
      </c>
      <c r="P884" s="348" t="s">
        <v>39</v>
      </c>
      <c r="Q884" s="350">
        <v>5</v>
      </c>
      <c r="R884" s="351" t="s">
        <v>203</v>
      </c>
      <c r="S884" s="353" t="s">
        <v>195</v>
      </c>
      <c r="T884" s="347" t="s">
        <v>686</v>
      </c>
      <c r="U884" s="347" t="s">
        <v>1487</v>
      </c>
      <c r="V884" s="347">
        <v>1.74</v>
      </c>
      <c r="W884" s="347">
        <v>1.03</v>
      </c>
      <c r="X884" s="347">
        <v>0.32</v>
      </c>
      <c r="Y884" s="347">
        <f t="shared" si="15"/>
        <v>1.7922</v>
      </c>
      <c r="Z884" s="347" t="s">
        <v>198</v>
      </c>
      <c r="AA884" s="347" t="s">
        <v>170</v>
      </c>
      <c r="AB884" s="347">
        <v>19.899999999999999</v>
      </c>
      <c r="AC884" s="347" t="s">
        <v>218</v>
      </c>
      <c r="AD884" s="346"/>
      <c r="AE884" s="346">
        <f>IFERROR(VLOOKUP(E884,ppoz!$A$2:$B$42,2,0),0)</f>
        <v>7000</v>
      </c>
      <c r="AJ884" s="72"/>
      <c r="AK884" s="72"/>
      <c r="AL884" s="72"/>
      <c r="AM884" s="72"/>
      <c r="AN884" s="72"/>
      <c r="AO884" s="72"/>
      <c r="AP884" s="73"/>
      <c r="AQ884" s="73"/>
      <c r="AR884" s="73"/>
      <c r="AS884" s="73"/>
      <c r="AT884" s="73"/>
      <c r="AU884" s="73"/>
      <c r="AV884" s="72"/>
      <c r="AW884" s="73"/>
      <c r="AX884" s="73"/>
      <c r="AY884" s="72"/>
      <c r="AZ884" s="72"/>
      <c r="BA884" s="72"/>
      <c r="BB884" s="74"/>
      <c r="BC884" s="74"/>
      <c r="BD884" s="74"/>
      <c r="BE884" s="74"/>
      <c r="BF884" s="74"/>
      <c r="BG884" s="74"/>
      <c r="BH884" s="74"/>
      <c r="BI884" s="74"/>
    </row>
    <row r="885" spans="1:61" x14ac:dyDescent="0.35">
      <c r="A885" s="347" t="s">
        <v>2145</v>
      </c>
      <c r="B885" s="343">
        <v>25.46</v>
      </c>
      <c r="C885" s="343">
        <v>76</v>
      </c>
      <c r="D885" s="348" t="s">
        <v>1944</v>
      </c>
      <c r="E885" s="348" t="s">
        <v>184</v>
      </c>
      <c r="F885" s="348" t="s">
        <v>181</v>
      </c>
      <c r="G885" s="348">
        <v>25</v>
      </c>
      <c r="H885" s="349">
        <v>76500</v>
      </c>
      <c r="I885" s="349">
        <v>81500</v>
      </c>
      <c r="J885" s="349">
        <v>84700</v>
      </c>
      <c r="K885" s="349">
        <v>86100</v>
      </c>
      <c r="L885" s="349">
        <v>3004.7132757266299</v>
      </c>
      <c r="M885" s="349">
        <v>3201.0997643362134</v>
      </c>
      <c r="N885" s="349">
        <v>3326.7871170463472</v>
      </c>
      <c r="O885" s="349">
        <v>3381.7753338570305</v>
      </c>
      <c r="P885" s="348" t="s">
        <v>39</v>
      </c>
      <c r="Q885" s="350">
        <v>5</v>
      </c>
      <c r="R885" s="351" t="s">
        <v>203</v>
      </c>
      <c r="S885" s="353" t="s">
        <v>195</v>
      </c>
      <c r="T885" s="347" t="s">
        <v>686</v>
      </c>
      <c r="U885" s="347" t="s">
        <v>1487</v>
      </c>
      <c r="V885" s="347">
        <v>1.74</v>
      </c>
      <c r="W885" s="347">
        <v>1.03</v>
      </c>
      <c r="X885" s="347">
        <v>0.32</v>
      </c>
      <c r="Y885" s="347">
        <f t="shared" si="15"/>
        <v>1.7922</v>
      </c>
      <c r="Z885" s="347" t="s">
        <v>198</v>
      </c>
      <c r="AA885" s="347" t="s">
        <v>170</v>
      </c>
      <c r="AB885" s="347">
        <v>19.899999999999999</v>
      </c>
      <c r="AC885" s="347" t="s">
        <v>218</v>
      </c>
      <c r="AD885" s="346"/>
      <c r="AE885" s="346">
        <f>IFERROR(VLOOKUP(E885,ppoz!$A$2:$B$42,2,0),0)</f>
        <v>7000</v>
      </c>
      <c r="AJ885" s="72"/>
      <c r="AK885" s="72"/>
      <c r="AL885" s="72"/>
      <c r="AM885" s="72"/>
      <c r="AN885" s="72"/>
      <c r="AO885" s="72"/>
      <c r="AP885" s="73"/>
      <c r="AQ885" s="73"/>
      <c r="AR885" s="73"/>
      <c r="AS885" s="73"/>
      <c r="AT885" s="73"/>
      <c r="AU885" s="73"/>
      <c r="AV885" s="72"/>
      <c r="AW885" s="73"/>
      <c r="AX885" s="73"/>
      <c r="AY885" s="72"/>
      <c r="AZ885" s="72"/>
      <c r="BA885" s="72"/>
      <c r="BB885" s="74"/>
      <c r="BC885" s="74"/>
      <c r="BD885" s="74"/>
      <c r="BE885" s="74"/>
      <c r="BF885" s="74"/>
      <c r="BG885" s="74"/>
      <c r="BH885" s="74"/>
      <c r="BI885" s="74"/>
    </row>
    <row r="886" spans="1:61" x14ac:dyDescent="0.35">
      <c r="A886" s="347" t="s">
        <v>2146</v>
      </c>
      <c r="B886" s="343">
        <v>25.795000000000002</v>
      </c>
      <c r="C886" s="343">
        <v>77</v>
      </c>
      <c r="D886" s="348" t="s">
        <v>1944</v>
      </c>
      <c r="E886" s="348" t="s">
        <v>184</v>
      </c>
      <c r="F886" s="348" t="s">
        <v>181</v>
      </c>
      <c r="G886" s="348">
        <v>25</v>
      </c>
      <c r="H886" s="349">
        <v>76900</v>
      </c>
      <c r="I886" s="349">
        <v>82000</v>
      </c>
      <c r="J886" s="349">
        <v>85200</v>
      </c>
      <c r="K886" s="349">
        <v>86600</v>
      </c>
      <c r="L886" s="349">
        <v>2981.1979065710407</v>
      </c>
      <c r="M886" s="349">
        <v>3178.9106415972087</v>
      </c>
      <c r="N886" s="349">
        <v>3302.9656910253925</v>
      </c>
      <c r="O886" s="349">
        <v>3357.2397751502226</v>
      </c>
      <c r="P886" s="348" t="s">
        <v>39</v>
      </c>
      <c r="Q886" s="350">
        <v>5</v>
      </c>
      <c r="R886" s="351" t="s">
        <v>203</v>
      </c>
      <c r="S886" s="353" t="s">
        <v>195</v>
      </c>
      <c r="T886" s="347" t="s">
        <v>686</v>
      </c>
      <c r="U886" s="347" t="s">
        <v>1487</v>
      </c>
      <c r="V886" s="347">
        <v>1.74</v>
      </c>
      <c r="W886" s="347">
        <v>1.03</v>
      </c>
      <c r="X886" s="347">
        <v>0.32</v>
      </c>
      <c r="Y886" s="347">
        <f t="shared" si="15"/>
        <v>1.7922</v>
      </c>
      <c r="Z886" s="347" t="s">
        <v>198</v>
      </c>
      <c r="AA886" s="347" t="s">
        <v>170</v>
      </c>
      <c r="AB886" s="347">
        <v>19.899999999999999</v>
      </c>
      <c r="AC886" s="347" t="s">
        <v>218</v>
      </c>
      <c r="AD886" s="346"/>
      <c r="AE886" s="346">
        <f>IFERROR(VLOOKUP(E886,ppoz!$A$2:$B$42,2,0),0)</f>
        <v>7000</v>
      </c>
      <c r="AJ886" s="72"/>
      <c r="AK886" s="72"/>
      <c r="AL886" s="72"/>
      <c r="AM886" s="72"/>
      <c r="AN886" s="72"/>
      <c r="AO886" s="72"/>
      <c r="AP886" s="73"/>
      <c r="AQ886" s="73"/>
      <c r="AR886" s="73"/>
      <c r="AS886" s="73"/>
      <c r="AT886" s="73"/>
      <c r="AU886" s="73"/>
      <c r="AV886" s="72"/>
      <c r="AW886" s="73"/>
      <c r="AX886" s="73"/>
      <c r="AY886" s="72"/>
      <c r="AZ886" s="72"/>
      <c r="BA886" s="72"/>
      <c r="BB886" s="74"/>
      <c r="BC886" s="74"/>
      <c r="BD886" s="74"/>
      <c r="BE886" s="74"/>
      <c r="BF886" s="74"/>
      <c r="BG886" s="74"/>
      <c r="BH886" s="74"/>
      <c r="BI886" s="74"/>
    </row>
    <row r="887" spans="1:61" x14ac:dyDescent="0.35">
      <c r="A887" s="347" t="s">
        <v>2147</v>
      </c>
      <c r="B887" s="343">
        <v>26.130000000000003</v>
      </c>
      <c r="C887" s="343">
        <v>78</v>
      </c>
      <c r="D887" s="348" t="s">
        <v>1944</v>
      </c>
      <c r="E887" s="348" t="s">
        <v>184</v>
      </c>
      <c r="F887" s="348" t="s">
        <v>181</v>
      </c>
      <c r="G887" s="348">
        <v>25</v>
      </c>
      <c r="H887" s="349">
        <v>77300</v>
      </c>
      <c r="I887" s="349">
        <v>82300</v>
      </c>
      <c r="J887" s="349">
        <v>85500</v>
      </c>
      <c r="K887" s="349">
        <v>86900</v>
      </c>
      <c r="L887" s="349">
        <v>2958.2854955989283</v>
      </c>
      <c r="M887" s="349">
        <v>3149.6364332185226</v>
      </c>
      <c r="N887" s="349">
        <v>3272.1010332950627</v>
      </c>
      <c r="O887" s="349">
        <v>3325.6792958285491</v>
      </c>
      <c r="P887" s="348" t="s">
        <v>39</v>
      </c>
      <c r="Q887" s="350">
        <v>5</v>
      </c>
      <c r="R887" s="351" t="s">
        <v>203</v>
      </c>
      <c r="S887" s="353" t="s">
        <v>195</v>
      </c>
      <c r="T887" s="347" t="s">
        <v>686</v>
      </c>
      <c r="U887" s="347" t="s">
        <v>1487</v>
      </c>
      <c r="V887" s="347">
        <v>1.74</v>
      </c>
      <c r="W887" s="347">
        <v>1.03</v>
      </c>
      <c r="X887" s="347">
        <v>0.32</v>
      </c>
      <c r="Y887" s="347">
        <f t="shared" si="15"/>
        <v>1.7922</v>
      </c>
      <c r="Z887" s="347" t="s">
        <v>198</v>
      </c>
      <c r="AA887" s="347" t="s">
        <v>170</v>
      </c>
      <c r="AB887" s="347">
        <v>19.899999999999999</v>
      </c>
      <c r="AC887" s="347" t="s">
        <v>218</v>
      </c>
      <c r="AD887" s="346"/>
      <c r="AE887" s="346">
        <f>IFERROR(VLOOKUP(E887,ppoz!$A$2:$B$42,2,0),0)</f>
        <v>7000</v>
      </c>
      <c r="AJ887" s="72"/>
      <c r="AK887" s="72"/>
      <c r="AL887" s="72"/>
      <c r="AM887" s="72"/>
      <c r="AN887" s="72"/>
      <c r="AO887" s="72"/>
      <c r="AP887" s="73"/>
      <c r="AQ887" s="73"/>
      <c r="AR887" s="73"/>
      <c r="AS887" s="73"/>
      <c r="AT887" s="73"/>
      <c r="AU887" s="73"/>
      <c r="AV887" s="72"/>
      <c r="AW887" s="73"/>
      <c r="AX887" s="73"/>
      <c r="AY887" s="72"/>
      <c r="AZ887" s="72"/>
      <c r="BA887" s="72"/>
      <c r="BB887" s="74"/>
      <c r="BC887" s="74"/>
      <c r="BD887" s="74"/>
      <c r="BE887" s="74"/>
      <c r="BF887" s="74"/>
      <c r="BG887" s="74"/>
      <c r="BH887" s="74"/>
      <c r="BI887" s="74"/>
    </row>
    <row r="888" spans="1:61" x14ac:dyDescent="0.35">
      <c r="A888" s="347" t="s">
        <v>2148</v>
      </c>
      <c r="B888" s="343">
        <v>26.465</v>
      </c>
      <c r="C888" s="343">
        <v>79</v>
      </c>
      <c r="D888" s="348" t="s">
        <v>1944</v>
      </c>
      <c r="E888" s="348" t="s">
        <v>184</v>
      </c>
      <c r="F888" s="348" t="s">
        <v>181</v>
      </c>
      <c r="G888" s="348">
        <v>25</v>
      </c>
      <c r="H888" s="349">
        <v>78300</v>
      </c>
      <c r="I888" s="349">
        <v>82800</v>
      </c>
      <c r="J888" s="349">
        <v>86000</v>
      </c>
      <c r="K888" s="349">
        <v>87400</v>
      </c>
      <c r="L888" s="349">
        <v>2958.6245985263554</v>
      </c>
      <c r="M888" s="349">
        <v>3128.6604949933876</v>
      </c>
      <c r="N888" s="349">
        <v>3249.5749102588325</v>
      </c>
      <c r="O888" s="349">
        <v>3302.4749669374646</v>
      </c>
      <c r="P888" s="348" t="s">
        <v>39</v>
      </c>
      <c r="Q888" s="350">
        <v>5</v>
      </c>
      <c r="R888" s="351" t="s">
        <v>203</v>
      </c>
      <c r="S888" s="353" t="s">
        <v>195</v>
      </c>
      <c r="T888" s="347" t="s">
        <v>686</v>
      </c>
      <c r="U888" s="347" t="s">
        <v>1487</v>
      </c>
      <c r="V888" s="347">
        <v>1.74</v>
      </c>
      <c r="W888" s="347">
        <v>1.03</v>
      </c>
      <c r="X888" s="347">
        <v>0.32</v>
      </c>
      <c r="Y888" s="347">
        <f t="shared" si="15"/>
        <v>1.7922</v>
      </c>
      <c r="Z888" s="347" t="s">
        <v>198</v>
      </c>
      <c r="AA888" s="347" t="s">
        <v>170</v>
      </c>
      <c r="AB888" s="347">
        <v>19.899999999999999</v>
      </c>
      <c r="AC888" s="347" t="s">
        <v>218</v>
      </c>
      <c r="AD888" s="346"/>
      <c r="AE888" s="346">
        <f>IFERROR(VLOOKUP(E888,ppoz!$A$2:$B$42,2,0),0)</f>
        <v>7000</v>
      </c>
      <c r="AJ888" s="72"/>
      <c r="AK888" s="72"/>
      <c r="AL888" s="72"/>
      <c r="AM888" s="72"/>
      <c r="AN888" s="72"/>
      <c r="AO888" s="72"/>
      <c r="AP888" s="73"/>
      <c r="AQ888" s="73"/>
      <c r="AR888" s="73"/>
      <c r="AS888" s="73"/>
      <c r="AT888" s="73"/>
      <c r="AU888" s="73"/>
      <c r="AV888" s="72"/>
      <c r="AW888" s="73"/>
      <c r="AX888" s="73"/>
      <c r="AY888" s="72"/>
      <c r="AZ888" s="72"/>
      <c r="BA888" s="72"/>
      <c r="BB888" s="74"/>
      <c r="BC888" s="74"/>
      <c r="BD888" s="74"/>
      <c r="BE888" s="74"/>
      <c r="BF888" s="74"/>
      <c r="BG888" s="74"/>
      <c r="BH888" s="74"/>
      <c r="BI888" s="74"/>
    </row>
    <row r="889" spans="1:61" x14ac:dyDescent="0.35">
      <c r="A889" s="347" t="s">
        <v>2149</v>
      </c>
      <c r="B889" s="343">
        <v>26.8</v>
      </c>
      <c r="C889" s="343">
        <v>80</v>
      </c>
      <c r="D889" s="348" t="s">
        <v>1944</v>
      </c>
      <c r="E889" s="348" t="s">
        <v>184</v>
      </c>
      <c r="F889" s="348" t="s">
        <v>181</v>
      </c>
      <c r="G889" s="348">
        <v>25</v>
      </c>
      <c r="H889" s="349">
        <v>78800</v>
      </c>
      <c r="I889" s="349">
        <v>83300</v>
      </c>
      <c r="J889" s="349">
        <v>86500</v>
      </c>
      <c r="K889" s="349">
        <v>87900</v>
      </c>
      <c r="L889" s="349">
        <v>2940.2985074626863</v>
      </c>
      <c r="M889" s="349">
        <v>3108.2089552238804</v>
      </c>
      <c r="N889" s="349">
        <v>3227.6119402985073</v>
      </c>
      <c r="O889" s="349">
        <v>3279.8507462686566</v>
      </c>
      <c r="P889" s="348" t="s">
        <v>39</v>
      </c>
      <c r="Q889" s="350">
        <v>5</v>
      </c>
      <c r="R889" s="351" t="s">
        <v>203</v>
      </c>
      <c r="S889" s="353" t="s">
        <v>195</v>
      </c>
      <c r="T889" s="347" t="s">
        <v>686</v>
      </c>
      <c r="U889" s="347" t="s">
        <v>1487</v>
      </c>
      <c r="V889" s="347">
        <v>1.74</v>
      </c>
      <c r="W889" s="347">
        <v>1.03</v>
      </c>
      <c r="X889" s="347">
        <v>0.32</v>
      </c>
      <c r="Y889" s="347">
        <f t="shared" si="15"/>
        <v>1.7922</v>
      </c>
      <c r="Z889" s="347" t="s">
        <v>198</v>
      </c>
      <c r="AA889" s="347" t="s">
        <v>170</v>
      </c>
      <c r="AB889" s="347">
        <v>19.899999999999999</v>
      </c>
      <c r="AC889" s="347" t="s">
        <v>218</v>
      </c>
      <c r="AD889" s="346"/>
      <c r="AE889" s="346">
        <f>IFERROR(VLOOKUP(E889,ppoz!$A$2:$B$42,2,0),0)</f>
        <v>7000</v>
      </c>
      <c r="AJ889" s="72"/>
      <c r="AK889" s="72"/>
      <c r="AL889" s="72"/>
      <c r="AM889" s="72"/>
      <c r="AN889" s="72"/>
      <c r="AO889" s="72"/>
      <c r="AP889" s="73"/>
      <c r="AQ889" s="73"/>
      <c r="AR889" s="73"/>
      <c r="AS889" s="73"/>
      <c r="AT889" s="73"/>
      <c r="AU889" s="73"/>
      <c r="AV889" s="72"/>
      <c r="AW889" s="73"/>
      <c r="AX889" s="73"/>
      <c r="AY889" s="72"/>
      <c r="AZ889" s="72"/>
      <c r="BA889" s="72"/>
      <c r="BB889" s="74"/>
      <c r="BC889" s="74"/>
      <c r="BD889" s="74"/>
      <c r="BE889" s="74"/>
      <c r="BF889" s="74"/>
      <c r="BG889" s="74"/>
      <c r="BH889" s="74"/>
      <c r="BI889" s="74"/>
    </row>
    <row r="890" spans="1:61" x14ac:dyDescent="0.35">
      <c r="A890" s="347" t="s">
        <v>2150</v>
      </c>
      <c r="B890" s="343">
        <v>27.135000000000002</v>
      </c>
      <c r="C890" s="343">
        <v>81</v>
      </c>
      <c r="D890" s="348" t="s">
        <v>1944</v>
      </c>
      <c r="E890" s="348" t="s">
        <v>12</v>
      </c>
      <c r="F890" s="348" t="s">
        <v>181</v>
      </c>
      <c r="G890" s="348">
        <v>27</v>
      </c>
      <c r="H890" s="349">
        <v>80100</v>
      </c>
      <c r="I890" s="349">
        <v>84500</v>
      </c>
      <c r="J890" s="349">
        <v>88500</v>
      </c>
      <c r="K890" s="349">
        <v>89100</v>
      </c>
      <c r="L890" s="349">
        <v>2951.9071310116083</v>
      </c>
      <c r="M890" s="349">
        <v>3114.0593329648054</v>
      </c>
      <c r="N890" s="349">
        <v>3261.4704256495297</v>
      </c>
      <c r="O890" s="349">
        <v>3283.5820895522388</v>
      </c>
      <c r="P890" s="348" t="s">
        <v>39</v>
      </c>
      <c r="Q890" s="350">
        <v>5</v>
      </c>
      <c r="R890" s="351" t="s">
        <v>203</v>
      </c>
      <c r="S890" s="353" t="s">
        <v>195</v>
      </c>
      <c r="T890" s="347" t="s">
        <v>686</v>
      </c>
      <c r="U890" s="347" t="s">
        <v>1487</v>
      </c>
      <c r="V890" s="347">
        <v>1.74</v>
      </c>
      <c r="W890" s="347">
        <v>1.03</v>
      </c>
      <c r="X890" s="347">
        <v>0.32</v>
      </c>
      <c r="Y890" s="347">
        <f t="shared" si="15"/>
        <v>1.7922</v>
      </c>
      <c r="Z890" s="347" t="s">
        <v>198</v>
      </c>
      <c r="AA890" s="347" t="s">
        <v>170</v>
      </c>
      <c r="AB890" s="347">
        <v>19.899999999999999</v>
      </c>
      <c r="AC890" s="347" t="s">
        <v>218</v>
      </c>
      <c r="AD890" s="346"/>
      <c r="AE890" s="346">
        <f>IFERROR(VLOOKUP(E890,ppoz!$A$2:$B$42,2,0),0)</f>
        <v>7000</v>
      </c>
      <c r="AJ890" s="72"/>
      <c r="AK890" s="72"/>
      <c r="AL890" s="72"/>
      <c r="AM890" s="72"/>
      <c r="AN890" s="72"/>
      <c r="AO890" s="72"/>
      <c r="AP890" s="73"/>
      <c r="AQ890" s="73"/>
      <c r="AR890" s="73"/>
      <c r="AS890" s="73"/>
      <c r="AT890" s="73"/>
      <c r="AU890" s="73"/>
      <c r="AV890" s="72"/>
      <c r="AW890" s="73"/>
      <c r="AX890" s="73"/>
      <c r="AY890" s="72"/>
      <c r="AZ890" s="72"/>
      <c r="BA890" s="72"/>
      <c r="BB890" s="74"/>
      <c r="BC890" s="74"/>
      <c r="BD890" s="74"/>
      <c r="BE890" s="74"/>
      <c r="BF890" s="74"/>
      <c r="BG890" s="74"/>
      <c r="BH890" s="74"/>
      <c r="BI890" s="74"/>
    </row>
    <row r="891" spans="1:61" x14ac:dyDescent="0.35">
      <c r="A891" s="347" t="s">
        <v>2151</v>
      </c>
      <c r="B891" s="343">
        <v>27.470000000000002</v>
      </c>
      <c r="C891" s="343">
        <v>82</v>
      </c>
      <c r="D891" s="348" t="s">
        <v>1944</v>
      </c>
      <c r="E891" s="348" t="s">
        <v>12</v>
      </c>
      <c r="F891" s="348" t="s">
        <v>181</v>
      </c>
      <c r="G891" s="348">
        <v>27</v>
      </c>
      <c r="H891" s="349">
        <v>80600</v>
      </c>
      <c r="I891" s="349">
        <v>85000</v>
      </c>
      <c r="J891" s="349">
        <v>89000</v>
      </c>
      <c r="K891" s="349">
        <v>89600</v>
      </c>
      <c r="L891" s="349">
        <v>2934.1099381143063</v>
      </c>
      <c r="M891" s="349">
        <v>3094.2846741900253</v>
      </c>
      <c r="N891" s="349">
        <v>3239.898070622497</v>
      </c>
      <c r="O891" s="349">
        <v>3261.7400800873679</v>
      </c>
      <c r="P891" s="348" t="s">
        <v>39</v>
      </c>
      <c r="Q891" s="350">
        <v>5</v>
      </c>
      <c r="R891" s="351" t="s">
        <v>203</v>
      </c>
      <c r="S891" s="353" t="s">
        <v>195</v>
      </c>
      <c r="T891" s="347" t="s">
        <v>686</v>
      </c>
      <c r="U891" s="347" t="s">
        <v>1487</v>
      </c>
      <c r="V891" s="347">
        <v>1.74</v>
      </c>
      <c r="W891" s="347">
        <v>1.03</v>
      </c>
      <c r="X891" s="347">
        <v>0.32</v>
      </c>
      <c r="Y891" s="347">
        <f t="shared" si="15"/>
        <v>1.7922</v>
      </c>
      <c r="Z891" s="347" t="s">
        <v>198</v>
      </c>
      <c r="AA891" s="347" t="s">
        <v>170</v>
      </c>
      <c r="AB891" s="347">
        <v>19.899999999999999</v>
      </c>
      <c r="AC891" s="347" t="s">
        <v>218</v>
      </c>
      <c r="AD891" s="346"/>
      <c r="AE891" s="346">
        <f>IFERROR(VLOOKUP(E891,ppoz!$A$2:$B$42,2,0),0)</f>
        <v>7000</v>
      </c>
      <c r="AJ891" s="72"/>
      <c r="AK891" s="72"/>
      <c r="AL891" s="72"/>
      <c r="AM891" s="72"/>
      <c r="AN891" s="72"/>
      <c r="AO891" s="72"/>
      <c r="AP891" s="73"/>
      <c r="AQ891" s="73"/>
      <c r="AR891" s="73"/>
      <c r="AS891" s="73"/>
      <c r="AT891" s="73"/>
      <c r="AU891" s="73"/>
      <c r="AV891" s="72"/>
      <c r="AW891" s="73"/>
      <c r="AX891" s="73"/>
      <c r="AY891" s="72"/>
      <c r="AZ891" s="72"/>
      <c r="BA891" s="72"/>
      <c r="BB891" s="74"/>
      <c r="BC891" s="74"/>
      <c r="BD891" s="74"/>
      <c r="BE891" s="74"/>
      <c r="BF891" s="74"/>
      <c r="BG891" s="74"/>
      <c r="BH891" s="74"/>
      <c r="BI891" s="74"/>
    </row>
    <row r="892" spans="1:61" x14ac:dyDescent="0.35">
      <c r="A892" s="347" t="s">
        <v>2152</v>
      </c>
      <c r="B892" s="343">
        <v>27.805000000000003</v>
      </c>
      <c r="C892" s="343">
        <v>83</v>
      </c>
      <c r="D892" s="348" t="s">
        <v>1944</v>
      </c>
      <c r="E892" s="348" t="s">
        <v>12</v>
      </c>
      <c r="F892" s="348" t="s">
        <v>181</v>
      </c>
      <c r="G892" s="348">
        <v>27</v>
      </c>
      <c r="H892" s="349">
        <v>81200</v>
      </c>
      <c r="I892" s="349">
        <v>86000</v>
      </c>
      <c r="J892" s="349">
        <v>89500</v>
      </c>
      <c r="K892" s="349">
        <v>90600</v>
      </c>
      <c r="L892" s="349">
        <v>2920.3380686926807</v>
      </c>
      <c r="M892" s="349">
        <v>3092.9688904873219</v>
      </c>
      <c r="N892" s="349">
        <v>3218.8455313792479</v>
      </c>
      <c r="O892" s="349">
        <v>3258.4067613738534</v>
      </c>
      <c r="P892" s="348" t="s">
        <v>39</v>
      </c>
      <c r="Q892" s="350">
        <v>5</v>
      </c>
      <c r="R892" s="351" t="s">
        <v>203</v>
      </c>
      <c r="S892" s="353" t="s">
        <v>195</v>
      </c>
      <c r="T892" s="347" t="s">
        <v>686</v>
      </c>
      <c r="U892" s="347" t="s">
        <v>1487</v>
      </c>
      <c r="V892" s="347">
        <v>1.74</v>
      </c>
      <c r="W892" s="347">
        <v>1.03</v>
      </c>
      <c r="X892" s="347">
        <v>0.32</v>
      </c>
      <c r="Y892" s="347">
        <f t="shared" si="15"/>
        <v>1.7922</v>
      </c>
      <c r="Z892" s="347" t="s">
        <v>198</v>
      </c>
      <c r="AA892" s="347" t="s">
        <v>170</v>
      </c>
      <c r="AB892" s="347">
        <v>19.899999999999999</v>
      </c>
      <c r="AC892" s="347" t="s">
        <v>218</v>
      </c>
      <c r="AD892" s="346"/>
      <c r="AE892" s="346">
        <f>IFERROR(VLOOKUP(E892,ppoz!$A$2:$B$42,2,0),0)</f>
        <v>7000</v>
      </c>
      <c r="AJ892" s="72"/>
      <c r="AK892" s="72"/>
      <c r="AL892" s="72"/>
      <c r="AM892" s="72"/>
      <c r="AN892" s="72"/>
      <c r="AO892" s="72"/>
      <c r="AP892" s="73"/>
      <c r="AQ892" s="73"/>
      <c r="AR892" s="73"/>
      <c r="AS892" s="73"/>
      <c r="AT892" s="73"/>
      <c r="AU892" s="73"/>
      <c r="AV892" s="72"/>
      <c r="AW892" s="73"/>
      <c r="AX892" s="73"/>
      <c r="AY892" s="72"/>
      <c r="AZ892" s="72"/>
      <c r="BA892" s="72"/>
      <c r="BB892" s="74"/>
      <c r="BC892" s="74"/>
      <c r="BD892" s="74"/>
      <c r="BE892" s="74"/>
      <c r="BF892" s="74"/>
      <c r="BG892" s="74"/>
      <c r="BH892" s="74"/>
      <c r="BI892" s="74"/>
    </row>
    <row r="893" spans="1:61" x14ac:dyDescent="0.35">
      <c r="A893" s="347" t="s">
        <v>2153</v>
      </c>
      <c r="B893" s="343">
        <v>28.14</v>
      </c>
      <c r="C893" s="343">
        <v>84</v>
      </c>
      <c r="D893" s="348" t="s">
        <v>1944</v>
      </c>
      <c r="E893" s="348" t="s">
        <v>12</v>
      </c>
      <c r="F893" s="348" t="s">
        <v>181</v>
      </c>
      <c r="G893" s="348">
        <v>27</v>
      </c>
      <c r="H893" s="349">
        <v>82100</v>
      </c>
      <c r="I893" s="349">
        <v>86900</v>
      </c>
      <c r="J893" s="349">
        <v>90500</v>
      </c>
      <c r="K893" s="349">
        <v>91500</v>
      </c>
      <c r="L893" s="349">
        <v>2917.5550817341859</v>
      </c>
      <c r="M893" s="349">
        <v>3088.1307746979387</v>
      </c>
      <c r="N893" s="349">
        <v>3216.0625444207535</v>
      </c>
      <c r="O893" s="349">
        <v>3251.5991471215352</v>
      </c>
      <c r="P893" s="348" t="s">
        <v>39</v>
      </c>
      <c r="Q893" s="350">
        <v>5</v>
      </c>
      <c r="R893" s="351" t="s">
        <v>203</v>
      </c>
      <c r="S893" s="353" t="s">
        <v>195</v>
      </c>
      <c r="T893" s="347" t="s">
        <v>686</v>
      </c>
      <c r="U893" s="347" t="s">
        <v>1487</v>
      </c>
      <c r="V893" s="347">
        <v>1.74</v>
      </c>
      <c r="W893" s="347">
        <v>1.03</v>
      </c>
      <c r="X893" s="347">
        <v>0.32</v>
      </c>
      <c r="Y893" s="347">
        <f t="shared" si="15"/>
        <v>1.7922</v>
      </c>
      <c r="Z893" s="347" t="s">
        <v>198</v>
      </c>
      <c r="AA893" s="347" t="s">
        <v>170</v>
      </c>
      <c r="AB893" s="347">
        <v>19.899999999999999</v>
      </c>
      <c r="AC893" s="347" t="s">
        <v>218</v>
      </c>
      <c r="AD893" s="346"/>
      <c r="AE893" s="346">
        <f>IFERROR(VLOOKUP(E893,ppoz!$A$2:$B$42,2,0),0)</f>
        <v>7000</v>
      </c>
      <c r="AJ893" s="72"/>
      <c r="AK893" s="72"/>
      <c r="AL893" s="72"/>
      <c r="AM893" s="72"/>
      <c r="AN893" s="72"/>
      <c r="AO893" s="72"/>
      <c r="AP893" s="73"/>
      <c r="AQ893" s="73"/>
      <c r="AR893" s="73"/>
      <c r="AS893" s="73"/>
      <c r="AT893" s="73"/>
      <c r="AU893" s="73"/>
      <c r="AV893" s="72"/>
      <c r="AW893" s="73"/>
      <c r="AX893" s="73"/>
      <c r="AY893" s="72"/>
      <c r="AZ893" s="72"/>
      <c r="BA893" s="72"/>
      <c r="BB893" s="74"/>
      <c r="BC893" s="74"/>
      <c r="BD893" s="74"/>
      <c r="BE893" s="74"/>
      <c r="BF893" s="74"/>
      <c r="BG893" s="74"/>
      <c r="BH893" s="74"/>
      <c r="BI893" s="74"/>
    </row>
    <row r="894" spans="1:61" x14ac:dyDescent="0.35">
      <c r="A894" s="347" t="s">
        <v>2154</v>
      </c>
      <c r="B894" s="343">
        <v>28.475000000000001</v>
      </c>
      <c r="C894" s="343">
        <v>85</v>
      </c>
      <c r="D894" s="348" t="s">
        <v>1944</v>
      </c>
      <c r="E894" s="348" t="s">
        <v>12</v>
      </c>
      <c r="F894" s="348" t="s">
        <v>181</v>
      </c>
      <c r="G894" s="348">
        <v>27</v>
      </c>
      <c r="H894" s="349">
        <v>82800</v>
      </c>
      <c r="I894" s="349">
        <v>87600</v>
      </c>
      <c r="J894" s="349">
        <v>91000</v>
      </c>
      <c r="K894" s="349">
        <v>92800</v>
      </c>
      <c r="L894" s="349">
        <v>2907.8138718173836</v>
      </c>
      <c r="M894" s="349">
        <v>3076.3827919227392</v>
      </c>
      <c r="N894" s="349">
        <v>3195.7857769973662</v>
      </c>
      <c r="O894" s="349">
        <v>3258.9991220368743</v>
      </c>
      <c r="P894" s="348" t="s">
        <v>39</v>
      </c>
      <c r="Q894" s="350">
        <v>5</v>
      </c>
      <c r="R894" s="351" t="s">
        <v>203</v>
      </c>
      <c r="S894" s="353" t="s">
        <v>195</v>
      </c>
      <c r="T894" s="347" t="s">
        <v>686</v>
      </c>
      <c r="U894" s="347" t="s">
        <v>1487</v>
      </c>
      <c r="V894" s="347">
        <v>1.74</v>
      </c>
      <c r="W894" s="347">
        <v>1.03</v>
      </c>
      <c r="X894" s="347">
        <v>0.32</v>
      </c>
      <c r="Y894" s="347">
        <f t="shared" si="15"/>
        <v>1.7922</v>
      </c>
      <c r="Z894" s="347" t="s">
        <v>198</v>
      </c>
      <c r="AA894" s="347" t="s">
        <v>170</v>
      </c>
      <c r="AB894" s="347">
        <v>19.899999999999999</v>
      </c>
      <c r="AC894" s="347" t="s">
        <v>218</v>
      </c>
      <c r="AD894" s="346"/>
      <c r="AE894" s="346">
        <f>IFERROR(VLOOKUP(E894,ppoz!$A$2:$B$42,2,0),0)</f>
        <v>7000</v>
      </c>
      <c r="AJ894" s="72"/>
      <c r="AK894" s="72"/>
      <c r="AL894" s="72"/>
      <c r="AM894" s="72"/>
      <c r="AN894" s="72"/>
      <c r="AO894" s="72"/>
      <c r="AP894" s="73"/>
      <c r="AQ894" s="73"/>
      <c r="AR894" s="73"/>
      <c r="AS894" s="73"/>
      <c r="AT894" s="73"/>
      <c r="AU894" s="73"/>
      <c r="AV894" s="72"/>
      <c r="AW894" s="73"/>
      <c r="AX894" s="73"/>
      <c r="AY894" s="72"/>
      <c r="AZ894" s="72"/>
      <c r="BA894" s="72"/>
      <c r="BB894" s="74"/>
      <c r="BC894" s="74"/>
      <c r="BD894" s="74"/>
      <c r="BE894" s="74"/>
      <c r="BF894" s="74"/>
      <c r="BG894" s="74"/>
      <c r="BH894" s="74"/>
      <c r="BI894" s="74"/>
    </row>
    <row r="895" spans="1:61" x14ac:dyDescent="0.35">
      <c r="A895" s="347" t="s">
        <v>2155</v>
      </c>
      <c r="B895" s="343">
        <v>28.810000000000002</v>
      </c>
      <c r="C895" s="343">
        <v>86</v>
      </c>
      <c r="D895" s="348" t="s">
        <v>1944</v>
      </c>
      <c r="E895" s="348" t="s">
        <v>12</v>
      </c>
      <c r="F895" s="348" t="s">
        <v>181</v>
      </c>
      <c r="G895" s="348">
        <v>27</v>
      </c>
      <c r="H895" s="349">
        <v>83600</v>
      </c>
      <c r="I895" s="349">
        <v>88100</v>
      </c>
      <c r="J895" s="349">
        <v>91500</v>
      </c>
      <c r="K895" s="349">
        <v>93300</v>
      </c>
      <c r="L895" s="349">
        <v>2901.7702186740712</v>
      </c>
      <c r="M895" s="349">
        <v>3057.9659840333215</v>
      </c>
      <c r="N895" s="349">
        <v>3175.980562304755</v>
      </c>
      <c r="O895" s="349">
        <v>3238.4588684484552</v>
      </c>
      <c r="P895" s="348" t="s">
        <v>39</v>
      </c>
      <c r="Q895" s="350">
        <v>5</v>
      </c>
      <c r="R895" s="351" t="s">
        <v>203</v>
      </c>
      <c r="S895" s="353" t="s">
        <v>195</v>
      </c>
      <c r="T895" s="347" t="s">
        <v>686</v>
      </c>
      <c r="U895" s="347" t="s">
        <v>1487</v>
      </c>
      <c r="V895" s="347">
        <v>1.74</v>
      </c>
      <c r="W895" s="347">
        <v>1.03</v>
      </c>
      <c r="X895" s="347">
        <v>0.32</v>
      </c>
      <c r="Y895" s="347">
        <f t="shared" si="15"/>
        <v>1.7922</v>
      </c>
      <c r="Z895" s="347" t="s">
        <v>198</v>
      </c>
      <c r="AA895" s="347" t="s">
        <v>170</v>
      </c>
      <c r="AB895" s="347">
        <v>19.899999999999999</v>
      </c>
      <c r="AC895" s="347" t="s">
        <v>218</v>
      </c>
      <c r="AD895" s="346"/>
      <c r="AE895" s="346">
        <f>IFERROR(VLOOKUP(E895,ppoz!$A$2:$B$42,2,0),0)</f>
        <v>7000</v>
      </c>
      <c r="AJ895" s="72"/>
      <c r="AK895" s="72"/>
      <c r="AL895" s="72"/>
      <c r="AM895" s="72"/>
      <c r="AN895" s="72"/>
      <c r="AO895" s="72"/>
      <c r="AP895" s="73"/>
      <c r="AQ895" s="73"/>
      <c r="AR895" s="73"/>
      <c r="AS895" s="73"/>
      <c r="AT895" s="73"/>
      <c r="AU895" s="73"/>
      <c r="AV895" s="72"/>
      <c r="AW895" s="73"/>
      <c r="AX895" s="73"/>
      <c r="AY895" s="72"/>
      <c r="AZ895" s="72"/>
      <c r="BA895" s="72"/>
      <c r="BB895" s="74"/>
      <c r="BC895" s="74"/>
      <c r="BD895" s="74"/>
      <c r="BE895" s="74"/>
      <c r="BF895" s="74"/>
      <c r="BG895" s="74"/>
      <c r="BH895" s="74"/>
      <c r="BI895" s="74"/>
    </row>
    <row r="896" spans="1:61" x14ac:dyDescent="0.35">
      <c r="A896" s="347" t="s">
        <v>2156</v>
      </c>
      <c r="B896" s="343">
        <v>29.145000000000003</v>
      </c>
      <c r="C896" s="343">
        <v>87</v>
      </c>
      <c r="D896" s="348" t="s">
        <v>1944</v>
      </c>
      <c r="E896" s="348" t="s">
        <v>12</v>
      </c>
      <c r="F896" s="348" t="s">
        <v>181</v>
      </c>
      <c r="G896" s="348">
        <v>27</v>
      </c>
      <c r="H896" s="349">
        <v>84700</v>
      </c>
      <c r="I896" s="349">
        <v>89100</v>
      </c>
      <c r="J896" s="349">
        <v>92400</v>
      </c>
      <c r="K896" s="349">
        <v>94300</v>
      </c>
      <c r="L896" s="349">
        <v>2906.1588608680731</v>
      </c>
      <c r="M896" s="349">
        <v>3057.1281523417392</v>
      </c>
      <c r="N896" s="349">
        <v>3170.3551209469888</v>
      </c>
      <c r="O896" s="349">
        <v>3235.5464059015267</v>
      </c>
      <c r="P896" s="348" t="s">
        <v>39</v>
      </c>
      <c r="Q896" s="350">
        <v>5</v>
      </c>
      <c r="R896" s="351" t="s">
        <v>203</v>
      </c>
      <c r="S896" s="353" t="s">
        <v>195</v>
      </c>
      <c r="T896" s="347" t="s">
        <v>686</v>
      </c>
      <c r="U896" s="347" t="s">
        <v>1487</v>
      </c>
      <c r="V896" s="347">
        <v>1.74</v>
      </c>
      <c r="W896" s="347">
        <v>1.03</v>
      </c>
      <c r="X896" s="347">
        <v>0.32</v>
      </c>
      <c r="Y896" s="347">
        <f t="shared" si="15"/>
        <v>1.7922</v>
      </c>
      <c r="Z896" s="347" t="s">
        <v>198</v>
      </c>
      <c r="AA896" s="347" t="s">
        <v>170</v>
      </c>
      <c r="AB896" s="347">
        <v>19.899999999999999</v>
      </c>
      <c r="AC896" s="347" t="s">
        <v>218</v>
      </c>
      <c r="AD896" s="346"/>
      <c r="AE896" s="346">
        <f>IFERROR(VLOOKUP(E896,ppoz!$A$2:$B$42,2,0),0)</f>
        <v>7000</v>
      </c>
      <c r="AJ896" s="72"/>
      <c r="AK896" s="72"/>
      <c r="AL896" s="72"/>
      <c r="AM896" s="72"/>
      <c r="AN896" s="72"/>
      <c r="AO896" s="72"/>
      <c r="AP896" s="73"/>
      <c r="AQ896" s="73"/>
      <c r="AR896" s="73"/>
      <c r="AS896" s="73"/>
      <c r="AT896" s="73"/>
      <c r="AU896" s="73"/>
      <c r="AV896" s="72"/>
      <c r="AW896" s="73"/>
      <c r="AX896" s="73"/>
      <c r="AY896" s="72"/>
      <c r="AZ896" s="72"/>
      <c r="BA896" s="72"/>
      <c r="BB896" s="74"/>
      <c r="BC896" s="74"/>
      <c r="BD896" s="74"/>
      <c r="BE896" s="74"/>
      <c r="BF896" s="74"/>
      <c r="BG896" s="74"/>
      <c r="BH896" s="74"/>
      <c r="BI896" s="74"/>
    </row>
    <row r="897" spans="1:61" x14ac:dyDescent="0.35">
      <c r="A897" s="347" t="s">
        <v>2157</v>
      </c>
      <c r="B897" s="343">
        <v>29.48</v>
      </c>
      <c r="C897" s="343">
        <v>88</v>
      </c>
      <c r="D897" s="348" t="s">
        <v>1944</v>
      </c>
      <c r="E897" s="348" t="s">
        <v>12</v>
      </c>
      <c r="F897" s="348" t="s">
        <v>181</v>
      </c>
      <c r="G897" s="348">
        <v>27</v>
      </c>
      <c r="H897" s="349">
        <v>85200</v>
      </c>
      <c r="I897" s="349">
        <v>89600</v>
      </c>
      <c r="J897" s="349">
        <v>92900</v>
      </c>
      <c r="K897" s="349">
        <v>94800</v>
      </c>
      <c r="L897" s="349">
        <v>2890.0949796472182</v>
      </c>
      <c r="M897" s="349">
        <v>3039.3487109905018</v>
      </c>
      <c r="N897" s="349">
        <v>3151.2890094979648</v>
      </c>
      <c r="O897" s="349">
        <v>3215.7394843962006</v>
      </c>
      <c r="P897" s="348" t="s">
        <v>39</v>
      </c>
      <c r="Q897" s="350">
        <v>5</v>
      </c>
      <c r="R897" s="351" t="s">
        <v>203</v>
      </c>
      <c r="S897" s="353" t="s">
        <v>195</v>
      </c>
      <c r="T897" s="347" t="s">
        <v>686</v>
      </c>
      <c r="U897" s="347" t="s">
        <v>1487</v>
      </c>
      <c r="V897" s="347">
        <v>1.74</v>
      </c>
      <c r="W897" s="347">
        <v>1.03</v>
      </c>
      <c r="X897" s="347">
        <v>0.32</v>
      </c>
      <c r="Y897" s="347">
        <f t="shared" si="15"/>
        <v>1.7922</v>
      </c>
      <c r="Z897" s="347" t="s">
        <v>198</v>
      </c>
      <c r="AA897" s="347" t="s">
        <v>170</v>
      </c>
      <c r="AB897" s="347">
        <v>19.899999999999999</v>
      </c>
      <c r="AC897" s="347" t="s">
        <v>218</v>
      </c>
      <c r="AD897" s="346"/>
      <c r="AE897" s="346">
        <f>IFERROR(VLOOKUP(E897,ppoz!$A$2:$B$42,2,0),0)</f>
        <v>7000</v>
      </c>
      <c r="AJ897" s="72"/>
      <c r="AK897" s="72"/>
      <c r="AL897" s="72"/>
      <c r="AM897" s="72"/>
      <c r="AN897" s="72"/>
      <c r="AO897" s="72"/>
      <c r="AP897" s="73"/>
      <c r="AQ897" s="73"/>
      <c r="AR897" s="73"/>
      <c r="AS897" s="73"/>
      <c r="AT897" s="73"/>
      <c r="AU897" s="73"/>
      <c r="AV897" s="72"/>
      <c r="AW897" s="73"/>
      <c r="AX897" s="73"/>
      <c r="AY897" s="72"/>
      <c r="AZ897" s="72"/>
      <c r="BA897" s="72"/>
      <c r="BB897" s="74"/>
      <c r="BC897" s="74"/>
      <c r="BD897" s="74"/>
      <c r="BE897" s="74"/>
      <c r="BF897" s="74"/>
      <c r="BG897" s="74"/>
      <c r="BH897" s="74"/>
      <c r="BI897" s="74"/>
    </row>
    <row r="898" spans="1:61" x14ac:dyDescent="0.35">
      <c r="A898" s="347" t="s">
        <v>2158</v>
      </c>
      <c r="B898" s="343">
        <v>29.815000000000001</v>
      </c>
      <c r="C898" s="343">
        <v>89</v>
      </c>
      <c r="D898" s="348" t="s">
        <v>1944</v>
      </c>
      <c r="E898" s="348" t="s">
        <v>12</v>
      </c>
      <c r="F898" s="348" t="s">
        <v>181</v>
      </c>
      <c r="G898" s="348">
        <v>27</v>
      </c>
      <c r="H898" s="349">
        <v>86000</v>
      </c>
      <c r="I898" s="349">
        <v>90500</v>
      </c>
      <c r="J898" s="349">
        <v>95700</v>
      </c>
      <c r="K898" s="349">
        <v>95700</v>
      </c>
      <c r="L898" s="349">
        <v>2884.4541338252557</v>
      </c>
      <c r="M898" s="349">
        <v>3035.3848733858795</v>
      </c>
      <c r="N898" s="349">
        <v>3209.7937279892672</v>
      </c>
      <c r="O898" s="349">
        <v>3209.7937279892672</v>
      </c>
      <c r="P898" s="348" t="s">
        <v>39</v>
      </c>
      <c r="Q898" s="350">
        <v>5</v>
      </c>
      <c r="R898" s="351" t="s">
        <v>203</v>
      </c>
      <c r="S898" s="353" t="s">
        <v>195</v>
      </c>
      <c r="T898" s="347" t="s">
        <v>686</v>
      </c>
      <c r="U898" s="347" t="s">
        <v>1487</v>
      </c>
      <c r="V898" s="347">
        <v>1.74</v>
      </c>
      <c r="W898" s="347">
        <v>1.03</v>
      </c>
      <c r="X898" s="347">
        <v>0.32</v>
      </c>
      <c r="Y898" s="347">
        <f t="shared" si="15"/>
        <v>1.7922</v>
      </c>
      <c r="Z898" s="347" t="s">
        <v>198</v>
      </c>
      <c r="AA898" s="347" t="s">
        <v>170</v>
      </c>
      <c r="AB898" s="347">
        <v>19.899999999999999</v>
      </c>
      <c r="AC898" s="347" t="s">
        <v>218</v>
      </c>
      <c r="AD898" s="346"/>
      <c r="AE898" s="346">
        <f>IFERROR(VLOOKUP(E898,ppoz!$A$2:$B$42,2,0),0)</f>
        <v>7000</v>
      </c>
      <c r="AJ898" s="72"/>
      <c r="AK898" s="72"/>
      <c r="AL898" s="72"/>
      <c r="AM898" s="72"/>
      <c r="AN898" s="72"/>
      <c r="AO898" s="72"/>
      <c r="AP898" s="73"/>
      <c r="AQ898" s="73"/>
      <c r="AR898" s="73"/>
      <c r="AS898" s="73"/>
      <c r="AT898" s="73"/>
      <c r="AU898" s="73"/>
      <c r="AV898" s="72"/>
      <c r="AW898" s="73"/>
      <c r="AX898" s="73"/>
      <c r="AY898" s="72"/>
      <c r="AZ898" s="72"/>
      <c r="BA898" s="72"/>
      <c r="BB898" s="74"/>
      <c r="BC898" s="74"/>
      <c r="BD898" s="74"/>
      <c r="BE898" s="74"/>
      <c r="BF898" s="74"/>
      <c r="BG898" s="74"/>
      <c r="BH898" s="74"/>
      <c r="BI898" s="74"/>
    </row>
    <row r="899" spans="1:61" x14ac:dyDescent="0.35">
      <c r="A899" s="347" t="s">
        <v>2159</v>
      </c>
      <c r="B899" s="343">
        <v>30.150000000000002</v>
      </c>
      <c r="C899" s="343">
        <v>90</v>
      </c>
      <c r="D899" s="348" t="s">
        <v>1944</v>
      </c>
      <c r="E899" s="348" t="s">
        <v>12</v>
      </c>
      <c r="F899" s="348" t="s">
        <v>181</v>
      </c>
      <c r="G899" s="348">
        <v>27</v>
      </c>
      <c r="H899" s="349">
        <v>86900</v>
      </c>
      <c r="I899" s="349">
        <v>91400</v>
      </c>
      <c r="J899" s="349">
        <v>96600</v>
      </c>
      <c r="K899" s="349">
        <v>96600</v>
      </c>
      <c r="L899" s="349">
        <v>2882.255389718076</v>
      </c>
      <c r="M899" s="349">
        <v>3031.5091210613596</v>
      </c>
      <c r="N899" s="349">
        <v>3203.9800995024875</v>
      </c>
      <c r="O899" s="349">
        <v>3203.9800995024875</v>
      </c>
      <c r="P899" s="348" t="s">
        <v>39</v>
      </c>
      <c r="Q899" s="350">
        <v>5</v>
      </c>
      <c r="R899" s="351" t="s">
        <v>203</v>
      </c>
      <c r="S899" s="353" t="s">
        <v>195</v>
      </c>
      <c r="T899" s="347" t="s">
        <v>686</v>
      </c>
      <c r="U899" s="347" t="s">
        <v>1487</v>
      </c>
      <c r="V899" s="347">
        <v>1.74</v>
      </c>
      <c r="W899" s="347">
        <v>1.03</v>
      </c>
      <c r="X899" s="347">
        <v>0.32</v>
      </c>
      <c r="Y899" s="347">
        <f t="shared" si="15"/>
        <v>1.7922</v>
      </c>
      <c r="Z899" s="347" t="s">
        <v>198</v>
      </c>
      <c r="AA899" s="347" t="s">
        <v>170</v>
      </c>
      <c r="AB899" s="347">
        <v>19.899999999999999</v>
      </c>
      <c r="AC899" s="347" t="s">
        <v>218</v>
      </c>
      <c r="AD899" s="346"/>
      <c r="AE899" s="346">
        <f>IFERROR(VLOOKUP(E899,ppoz!$A$2:$B$42,2,0),0)</f>
        <v>7000</v>
      </c>
      <c r="AJ899" s="72"/>
      <c r="AK899" s="72"/>
      <c r="AL899" s="72"/>
      <c r="AM899" s="72"/>
      <c r="AN899" s="72"/>
      <c r="AO899" s="72"/>
      <c r="AP899" s="73"/>
      <c r="AQ899" s="73"/>
      <c r="AR899" s="73"/>
      <c r="AS899" s="73"/>
      <c r="AT899" s="73"/>
      <c r="AU899" s="73"/>
      <c r="AV899" s="72"/>
      <c r="AW899" s="73"/>
      <c r="AX899" s="73"/>
      <c r="AY899" s="72"/>
      <c r="AZ899" s="72"/>
      <c r="BA899" s="72"/>
      <c r="BB899" s="74"/>
      <c r="BC899" s="74"/>
      <c r="BD899" s="74"/>
      <c r="BE899" s="74"/>
      <c r="BF899" s="74"/>
      <c r="BG899" s="74"/>
      <c r="BH899" s="74"/>
      <c r="BI899" s="74"/>
    </row>
    <row r="900" spans="1:61" x14ac:dyDescent="0.35">
      <c r="A900" s="347" t="s">
        <v>2160</v>
      </c>
      <c r="B900" s="343">
        <v>30.485000000000003</v>
      </c>
      <c r="C900" s="343">
        <v>91</v>
      </c>
      <c r="D900" s="348" t="s">
        <v>1944</v>
      </c>
      <c r="E900" s="348" t="s">
        <v>12</v>
      </c>
      <c r="F900" s="348" t="s">
        <v>181</v>
      </c>
      <c r="G900" s="348">
        <v>27</v>
      </c>
      <c r="H900" s="349">
        <v>89000</v>
      </c>
      <c r="I900" s="349">
        <v>93900</v>
      </c>
      <c r="J900" s="349">
        <v>99900</v>
      </c>
      <c r="K900" s="349">
        <v>99100</v>
      </c>
      <c r="L900" s="349">
        <v>2919.468591110382</v>
      </c>
      <c r="M900" s="349">
        <v>3080.2033787108412</v>
      </c>
      <c r="N900" s="349">
        <v>3277.0214859767098</v>
      </c>
      <c r="O900" s="349">
        <v>3250.7790716745935</v>
      </c>
      <c r="P900" s="348" t="s">
        <v>39</v>
      </c>
      <c r="Q900" s="350">
        <v>5</v>
      </c>
      <c r="R900" s="351" t="s">
        <v>203</v>
      </c>
      <c r="S900" s="353" t="s">
        <v>195</v>
      </c>
      <c r="T900" s="347" t="s">
        <v>686</v>
      </c>
      <c r="U900" s="347" t="s">
        <v>1487</v>
      </c>
      <c r="V900" s="347">
        <v>1.74</v>
      </c>
      <c r="W900" s="347">
        <v>1.03</v>
      </c>
      <c r="X900" s="347">
        <v>0.32</v>
      </c>
      <c r="Y900" s="347">
        <f t="shared" si="15"/>
        <v>1.7922</v>
      </c>
      <c r="Z900" s="347" t="s">
        <v>198</v>
      </c>
      <c r="AA900" s="347" t="s">
        <v>170</v>
      </c>
      <c r="AB900" s="347">
        <v>19.899999999999999</v>
      </c>
      <c r="AC900" s="347" t="s">
        <v>218</v>
      </c>
      <c r="AD900" s="346"/>
      <c r="AE900" s="346">
        <f>IFERROR(VLOOKUP(E900,ppoz!$A$2:$B$42,2,0),0)</f>
        <v>7000</v>
      </c>
      <c r="AJ900" s="72"/>
      <c r="AK900" s="72"/>
      <c r="AL900" s="72"/>
      <c r="AM900" s="72"/>
      <c r="AN900" s="72"/>
      <c r="AO900" s="72"/>
      <c r="AP900" s="73"/>
      <c r="AQ900" s="73"/>
      <c r="AR900" s="73"/>
      <c r="AS900" s="73"/>
      <c r="AT900" s="73"/>
      <c r="AU900" s="73"/>
      <c r="AV900" s="72"/>
      <c r="AW900" s="73"/>
      <c r="AX900" s="73"/>
      <c r="AY900" s="72"/>
      <c r="AZ900" s="72"/>
      <c r="BA900" s="72"/>
      <c r="BB900" s="74"/>
      <c r="BC900" s="74"/>
      <c r="BD900" s="74"/>
      <c r="BE900" s="74"/>
      <c r="BF900" s="74"/>
      <c r="BG900" s="74"/>
      <c r="BH900" s="74"/>
      <c r="BI900" s="74"/>
    </row>
    <row r="901" spans="1:61" x14ac:dyDescent="0.35">
      <c r="A901" s="347" t="s">
        <v>2161</v>
      </c>
      <c r="B901" s="343">
        <v>30.82</v>
      </c>
      <c r="C901" s="343">
        <v>92</v>
      </c>
      <c r="D901" s="348" t="s">
        <v>1944</v>
      </c>
      <c r="E901" s="348" t="s">
        <v>12</v>
      </c>
      <c r="F901" s="348" t="s">
        <v>181</v>
      </c>
      <c r="G901" s="348">
        <v>27</v>
      </c>
      <c r="H901" s="349">
        <v>90300</v>
      </c>
      <c r="I901" s="349">
        <v>94400</v>
      </c>
      <c r="J901" s="349">
        <v>100400</v>
      </c>
      <c r="K901" s="349">
        <v>99600</v>
      </c>
      <c r="L901" s="349">
        <v>2929.9156391953275</v>
      </c>
      <c r="M901" s="349">
        <v>3062.9461388708633</v>
      </c>
      <c r="N901" s="349">
        <v>3257.6249188838415</v>
      </c>
      <c r="O901" s="349">
        <v>3231.6677482154446</v>
      </c>
      <c r="P901" s="348" t="s">
        <v>39</v>
      </c>
      <c r="Q901" s="350">
        <v>5</v>
      </c>
      <c r="R901" s="351" t="s">
        <v>203</v>
      </c>
      <c r="S901" s="353" t="s">
        <v>195</v>
      </c>
      <c r="T901" s="347" t="s">
        <v>686</v>
      </c>
      <c r="U901" s="347" t="s">
        <v>1487</v>
      </c>
      <c r="V901" s="347">
        <v>1.74</v>
      </c>
      <c r="W901" s="347">
        <v>1.03</v>
      </c>
      <c r="X901" s="347">
        <v>0.32</v>
      </c>
      <c r="Y901" s="347">
        <f t="shared" si="15"/>
        <v>1.7922</v>
      </c>
      <c r="Z901" s="347" t="s">
        <v>198</v>
      </c>
      <c r="AA901" s="347" t="s">
        <v>170</v>
      </c>
      <c r="AB901" s="347">
        <v>19.899999999999999</v>
      </c>
      <c r="AC901" s="347" t="s">
        <v>218</v>
      </c>
      <c r="AD901" s="346"/>
      <c r="AE901" s="346">
        <f>IFERROR(VLOOKUP(E901,ppoz!$A$2:$B$42,2,0),0)</f>
        <v>7000</v>
      </c>
      <c r="AJ901" s="72"/>
      <c r="AK901" s="72"/>
      <c r="AL901" s="72"/>
      <c r="AM901" s="72"/>
      <c r="AN901" s="72"/>
      <c r="AO901" s="72"/>
      <c r="AP901" s="73"/>
      <c r="AQ901" s="73"/>
      <c r="AR901" s="73"/>
      <c r="AS901" s="73"/>
      <c r="AT901" s="73"/>
      <c r="AU901" s="73"/>
      <c r="AV901" s="72"/>
      <c r="AW901" s="73"/>
      <c r="AX901" s="73"/>
      <c r="AY901" s="72"/>
      <c r="AZ901" s="72"/>
      <c r="BA901" s="72"/>
      <c r="BB901" s="74"/>
      <c r="BC901" s="74"/>
      <c r="BD901" s="74"/>
      <c r="BE901" s="74"/>
      <c r="BF901" s="74"/>
      <c r="BG901" s="74"/>
      <c r="BH901" s="74"/>
      <c r="BI901" s="74"/>
    </row>
    <row r="902" spans="1:61" x14ac:dyDescent="0.35">
      <c r="A902" s="347" t="s">
        <v>2162</v>
      </c>
      <c r="B902" s="343">
        <v>31.155000000000001</v>
      </c>
      <c r="C902" s="343">
        <v>93</v>
      </c>
      <c r="D902" s="348" t="s">
        <v>1944</v>
      </c>
      <c r="E902" s="348" t="s">
        <v>12</v>
      </c>
      <c r="F902" s="348" t="s">
        <v>181</v>
      </c>
      <c r="G902" s="348">
        <v>27</v>
      </c>
      <c r="H902" s="349">
        <v>91200</v>
      </c>
      <c r="I902" s="349">
        <v>95600</v>
      </c>
      <c r="J902" s="349">
        <v>101300</v>
      </c>
      <c r="K902" s="349">
        <v>100800</v>
      </c>
      <c r="L902" s="349">
        <v>2927.2989889263358</v>
      </c>
      <c r="M902" s="349">
        <v>3068.5283261113786</v>
      </c>
      <c r="N902" s="349">
        <v>3251.4845129192745</v>
      </c>
      <c r="O902" s="349">
        <v>3235.4357246027926</v>
      </c>
      <c r="P902" s="348" t="s">
        <v>39</v>
      </c>
      <c r="Q902" s="350">
        <v>5</v>
      </c>
      <c r="R902" s="351" t="s">
        <v>203</v>
      </c>
      <c r="S902" s="353" t="s">
        <v>195</v>
      </c>
      <c r="T902" s="347" t="s">
        <v>686</v>
      </c>
      <c r="U902" s="347" t="s">
        <v>1487</v>
      </c>
      <c r="V902" s="347">
        <v>1.74</v>
      </c>
      <c r="W902" s="347">
        <v>1.03</v>
      </c>
      <c r="X902" s="347">
        <v>0.32</v>
      </c>
      <c r="Y902" s="347">
        <f t="shared" si="15"/>
        <v>1.7922</v>
      </c>
      <c r="Z902" s="347" t="s">
        <v>198</v>
      </c>
      <c r="AA902" s="347" t="s">
        <v>170</v>
      </c>
      <c r="AB902" s="347">
        <v>19.899999999999999</v>
      </c>
      <c r="AC902" s="347" t="s">
        <v>218</v>
      </c>
      <c r="AD902" s="346"/>
      <c r="AE902" s="346">
        <f>IFERROR(VLOOKUP(E902,ppoz!$A$2:$B$42,2,0),0)</f>
        <v>7000</v>
      </c>
      <c r="AJ902" s="72"/>
      <c r="AK902" s="72"/>
      <c r="AL902" s="72"/>
      <c r="AM902" s="72"/>
      <c r="AN902" s="72"/>
      <c r="AO902" s="72"/>
      <c r="AP902" s="73"/>
      <c r="AQ902" s="73"/>
      <c r="AR902" s="73"/>
      <c r="AS902" s="73"/>
      <c r="AT902" s="73"/>
      <c r="AU902" s="73"/>
      <c r="AV902" s="72"/>
      <c r="AW902" s="73"/>
      <c r="AX902" s="73"/>
      <c r="AY902" s="72"/>
      <c r="AZ902" s="72"/>
      <c r="BA902" s="72"/>
      <c r="BB902" s="74"/>
      <c r="BC902" s="74"/>
      <c r="BD902" s="74"/>
      <c r="BE902" s="74"/>
      <c r="BF902" s="74"/>
      <c r="BG902" s="74"/>
      <c r="BH902" s="74"/>
      <c r="BI902" s="74"/>
    </row>
    <row r="903" spans="1:61" x14ac:dyDescent="0.35">
      <c r="A903" s="347" t="s">
        <v>2163</v>
      </c>
      <c r="B903" s="343">
        <v>31.490000000000002</v>
      </c>
      <c r="C903" s="343">
        <v>94</v>
      </c>
      <c r="D903" s="348" t="s">
        <v>1944</v>
      </c>
      <c r="E903" s="348" t="s">
        <v>12</v>
      </c>
      <c r="F903" s="348" t="s">
        <v>181</v>
      </c>
      <c r="G903" s="348">
        <v>27</v>
      </c>
      <c r="H903" s="349">
        <v>91700</v>
      </c>
      <c r="I903" s="349">
        <v>96400</v>
      </c>
      <c r="J903" s="349">
        <v>101800</v>
      </c>
      <c r="K903" s="349">
        <v>101500</v>
      </c>
      <c r="L903" s="349">
        <v>2912.0355668466177</v>
      </c>
      <c r="M903" s="349">
        <v>3061.2892981899013</v>
      </c>
      <c r="N903" s="349">
        <v>3232.7723086694186</v>
      </c>
      <c r="O903" s="349">
        <v>3223.24547475389</v>
      </c>
      <c r="P903" s="348" t="s">
        <v>39</v>
      </c>
      <c r="Q903" s="350">
        <v>5</v>
      </c>
      <c r="R903" s="351" t="s">
        <v>203</v>
      </c>
      <c r="S903" s="353" t="s">
        <v>195</v>
      </c>
      <c r="T903" s="347" t="s">
        <v>686</v>
      </c>
      <c r="U903" s="347" t="s">
        <v>1487</v>
      </c>
      <c r="V903" s="347">
        <v>1.74</v>
      </c>
      <c r="W903" s="347">
        <v>1.03</v>
      </c>
      <c r="X903" s="347">
        <v>0.32</v>
      </c>
      <c r="Y903" s="347">
        <f t="shared" si="15"/>
        <v>1.7922</v>
      </c>
      <c r="Z903" s="347" t="s">
        <v>198</v>
      </c>
      <c r="AA903" s="347" t="s">
        <v>170</v>
      </c>
      <c r="AB903" s="347">
        <v>19.899999999999999</v>
      </c>
      <c r="AC903" s="347" t="s">
        <v>218</v>
      </c>
      <c r="AD903" s="346"/>
      <c r="AE903" s="346">
        <f>IFERROR(VLOOKUP(E903,ppoz!$A$2:$B$42,2,0),0)</f>
        <v>7000</v>
      </c>
      <c r="AJ903" s="72"/>
      <c r="AK903" s="72"/>
      <c r="AL903" s="72"/>
      <c r="AM903" s="72"/>
      <c r="AN903" s="72"/>
      <c r="AO903" s="72"/>
      <c r="AP903" s="73"/>
      <c r="AQ903" s="73"/>
      <c r="AR903" s="73"/>
      <c r="AS903" s="73"/>
      <c r="AT903" s="73"/>
      <c r="AU903" s="73"/>
      <c r="AV903" s="72"/>
      <c r="AW903" s="73"/>
      <c r="AX903" s="73"/>
      <c r="AY903" s="72"/>
      <c r="AZ903" s="72"/>
      <c r="BA903" s="72"/>
      <c r="BB903" s="74"/>
      <c r="BC903" s="74"/>
      <c r="BD903" s="74"/>
      <c r="BE903" s="74"/>
      <c r="BF903" s="74"/>
      <c r="BG903" s="74"/>
      <c r="BH903" s="74"/>
      <c r="BI903" s="74"/>
    </row>
    <row r="904" spans="1:61" x14ac:dyDescent="0.35">
      <c r="A904" s="347" t="s">
        <v>2164</v>
      </c>
      <c r="B904" s="343">
        <v>31.825000000000003</v>
      </c>
      <c r="C904" s="343">
        <v>95</v>
      </c>
      <c r="D904" s="348" t="s">
        <v>1944</v>
      </c>
      <c r="E904" s="348" t="s">
        <v>12</v>
      </c>
      <c r="F904" s="348" t="s">
        <v>181</v>
      </c>
      <c r="G904" s="348">
        <v>27</v>
      </c>
      <c r="H904" s="349">
        <v>92200</v>
      </c>
      <c r="I904" s="349">
        <v>96900</v>
      </c>
      <c r="J904" s="349">
        <v>102300</v>
      </c>
      <c r="K904" s="349">
        <v>102600</v>
      </c>
      <c r="L904" s="349">
        <v>2897.0934799685779</v>
      </c>
      <c r="M904" s="349">
        <v>3044.7761194029849</v>
      </c>
      <c r="N904" s="349">
        <v>3214.4540455616652</v>
      </c>
      <c r="O904" s="349">
        <v>3223.8805970149251</v>
      </c>
      <c r="P904" s="348" t="s">
        <v>39</v>
      </c>
      <c r="Q904" s="350">
        <v>5</v>
      </c>
      <c r="R904" s="351" t="s">
        <v>203</v>
      </c>
      <c r="S904" s="353" t="s">
        <v>195</v>
      </c>
      <c r="T904" s="347" t="s">
        <v>686</v>
      </c>
      <c r="U904" s="347" t="s">
        <v>1487</v>
      </c>
      <c r="V904" s="347">
        <v>1.74</v>
      </c>
      <c r="W904" s="347">
        <v>1.03</v>
      </c>
      <c r="X904" s="347">
        <v>0.32</v>
      </c>
      <c r="Y904" s="347">
        <f t="shared" si="15"/>
        <v>1.7922</v>
      </c>
      <c r="Z904" s="347" t="s">
        <v>198</v>
      </c>
      <c r="AA904" s="347" t="s">
        <v>170</v>
      </c>
      <c r="AB904" s="347">
        <v>19.899999999999999</v>
      </c>
      <c r="AC904" s="347" t="s">
        <v>218</v>
      </c>
      <c r="AD904" s="346"/>
      <c r="AE904" s="346">
        <f>IFERROR(VLOOKUP(E904,ppoz!$A$2:$B$42,2,0),0)</f>
        <v>7000</v>
      </c>
      <c r="AJ904" s="72"/>
      <c r="AK904" s="72"/>
      <c r="AL904" s="72"/>
      <c r="AM904" s="72"/>
      <c r="AN904" s="72"/>
      <c r="AO904" s="72"/>
      <c r="AP904" s="73"/>
      <c r="AQ904" s="73"/>
      <c r="AR904" s="73"/>
      <c r="AS904" s="73"/>
      <c r="AT904" s="73"/>
      <c r="AU904" s="73"/>
      <c r="AV904" s="72"/>
      <c r="AW904" s="73"/>
      <c r="AX904" s="73"/>
      <c r="AY904" s="72"/>
      <c r="AZ904" s="72"/>
      <c r="BA904" s="72"/>
      <c r="BB904" s="74"/>
      <c r="BC904" s="74"/>
      <c r="BD904" s="74"/>
      <c r="BE904" s="74"/>
      <c r="BF904" s="74"/>
      <c r="BG904" s="74"/>
      <c r="BH904" s="74"/>
      <c r="BI904" s="74"/>
    </row>
    <row r="905" spans="1:61" x14ac:dyDescent="0.35">
      <c r="A905" s="347" t="s">
        <v>2165</v>
      </c>
      <c r="B905" s="343">
        <v>32.160000000000004</v>
      </c>
      <c r="C905" s="343">
        <v>96</v>
      </c>
      <c r="D905" s="348" t="s">
        <v>1944</v>
      </c>
      <c r="E905" s="348" t="s">
        <v>12</v>
      </c>
      <c r="F905" s="348" t="s">
        <v>181</v>
      </c>
      <c r="G905" s="348">
        <v>27</v>
      </c>
      <c r="H905" s="349">
        <v>93100</v>
      </c>
      <c r="I905" s="349">
        <v>97900</v>
      </c>
      <c r="J905" s="349">
        <v>103300</v>
      </c>
      <c r="K905" s="349">
        <v>103700</v>
      </c>
      <c r="L905" s="349">
        <v>2894.9004975124376</v>
      </c>
      <c r="M905" s="349">
        <v>3044.1542288557212</v>
      </c>
      <c r="N905" s="349">
        <v>3212.0646766169152</v>
      </c>
      <c r="O905" s="349">
        <v>3224.5024875621889</v>
      </c>
      <c r="P905" s="348" t="s">
        <v>39</v>
      </c>
      <c r="Q905" s="350">
        <v>5</v>
      </c>
      <c r="R905" s="351" t="s">
        <v>203</v>
      </c>
      <c r="S905" s="353" t="s">
        <v>195</v>
      </c>
      <c r="T905" s="347" t="s">
        <v>686</v>
      </c>
      <c r="U905" s="347" t="s">
        <v>1487</v>
      </c>
      <c r="V905" s="347">
        <v>1.74</v>
      </c>
      <c r="W905" s="347">
        <v>1.03</v>
      </c>
      <c r="X905" s="347">
        <v>0.32</v>
      </c>
      <c r="Y905" s="347">
        <f t="shared" si="15"/>
        <v>1.7922</v>
      </c>
      <c r="Z905" s="347" t="s">
        <v>198</v>
      </c>
      <c r="AA905" s="347" t="s">
        <v>170</v>
      </c>
      <c r="AB905" s="347">
        <v>19.899999999999999</v>
      </c>
      <c r="AC905" s="347" t="s">
        <v>218</v>
      </c>
      <c r="AD905" s="346"/>
      <c r="AE905" s="346">
        <f>IFERROR(VLOOKUP(E905,ppoz!$A$2:$B$42,2,0),0)</f>
        <v>7000</v>
      </c>
      <c r="AJ905" s="72"/>
      <c r="AK905" s="72"/>
      <c r="AL905" s="72"/>
      <c r="AM905" s="72"/>
      <c r="AN905" s="72"/>
      <c r="AO905" s="72"/>
      <c r="AP905" s="73"/>
      <c r="AQ905" s="73"/>
      <c r="AR905" s="73"/>
      <c r="AS905" s="73"/>
      <c r="AT905" s="73"/>
      <c r="AU905" s="73"/>
      <c r="AV905" s="72"/>
      <c r="AW905" s="73"/>
      <c r="AX905" s="73"/>
      <c r="AY905" s="72"/>
      <c r="AZ905" s="72"/>
      <c r="BA905" s="72"/>
      <c r="BB905" s="74"/>
      <c r="BC905" s="74"/>
      <c r="BD905" s="74"/>
      <c r="BE905" s="74"/>
      <c r="BF905" s="74"/>
      <c r="BG905" s="74"/>
      <c r="BH905" s="74"/>
      <c r="BI905" s="74"/>
    </row>
    <row r="906" spans="1:61" x14ac:dyDescent="0.35">
      <c r="A906" s="347" t="s">
        <v>2166</v>
      </c>
      <c r="B906" s="343">
        <v>32.495000000000005</v>
      </c>
      <c r="C906" s="343">
        <v>97</v>
      </c>
      <c r="D906" s="348" t="s">
        <v>1944</v>
      </c>
      <c r="E906" s="348" t="s">
        <v>185</v>
      </c>
      <c r="F906" s="348" t="s">
        <v>181</v>
      </c>
      <c r="G906" s="348">
        <v>32.5</v>
      </c>
      <c r="H906" s="349">
        <v>101800</v>
      </c>
      <c r="I906" s="349">
        <v>106800</v>
      </c>
      <c r="J906" s="349">
        <v>111800</v>
      </c>
      <c r="K906" s="349">
        <v>112600</v>
      </c>
      <c r="L906" s="349">
        <v>3132.789659947684</v>
      </c>
      <c r="M906" s="349">
        <v>3286.6594860747805</v>
      </c>
      <c r="N906" s="349">
        <v>3440.5293122018766</v>
      </c>
      <c r="O906" s="349">
        <v>3465.1484843822122</v>
      </c>
      <c r="P906" s="348" t="s">
        <v>39</v>
      </c>
      <c r="Q906" s="350">
        <v>5</v>
      </c>
      <c r="R906" s="351" t="s">
        <v>203</v>
      </c>
      <c r="S906" s="353" t="s">
        <v>195</v>
      </c>
      <c r="T906" s="347" t="s">
        <v>686</v>
      </c>
      <c r="U906" s="347" t="s">
        <v>1487</v>
      </c>
      <c r="V906" s="347">
        <v>1.74</v>
      </c>
      <c r="W906" s="347">
        <v>1.03</v>
      </c>
      <c r="X906" s="347">
        <v>0.32</v>
      </c>
      <c r="Y906" s="347">
        <f t="shared" si="15"/>
        <v>1.7922</v>
      </c>
      <c r="Z906" s="347" t="s">
        <v>198</v>
      </c>
      <c r="AA906" s="347" t="s">
        <v>170</v>
      </c>
      <c r="AB906" s="347">
        <v>19.899999999999999</v>
      </c>
      <c r="AC906" s="347" t="s">
        <v>218</v>
      </c>
      <c r="AD906" s="346"/>
      <c r="AE906" s="346">
        <f>IFERROR(VLOOKUP(E906,ppoz!$A$2:$B$42,2,0),0)</f>
        <v>7000</v>
      </c>
      <c r="AJ906" s="72"/>
      <c r="AK906" s="72"/>
      <c r="AL906" s="72"/>
      <c r="AM906" s="72"/>
      <c r="AN906" s="72"/>
      <c r="AO906" s="72"/>
      <c r="AP906" s="73"/>
      <c r="AQ906" s="73"/>
      <c r="AR906" s="73"/>
      <c r="AS906" s="73"/>
      <c r="AT906" s="73"/>
      <c r="AU906" s="73"/>
      <c r="AV906" s="72"/>
      <c r="AW906" s="73"/>
      <c r="AX906" s="73"/>
      <c r="AY906" s="72"/>
      <c r="AZ906" s="72"/>
      <c r="BA906" s="72"/>
      <c r="BB906" s="74"/>
      <c r="BC906" s="74"/>
      <c r="BD906" s="74"/>
      <c r="BE906" s="74"/>
      <c r="BF906" s="74"/>
      <c r="BG906" s="74"/>
      <c r="BH906" s="74"/>
      <c r="BI906" s="74"/>
    </row>
    <row r="907" spans="1:61" x14ac:dyDescent="0.35">
      <c r="A907" s="347" t="s">
        <v>2167</v>
      </c>
      <c r="B907" s="343">
        <v>32.830000000000005</v>
      </c>
      <c r="C907" s="343">
        <v>98</v>
      </c>
      <c r="D907" s="348" t="s">
        <v>1944</v>
      </c>
      <c r="E907" s="348" t="s">
        <v>185</v>
      </c>
      <c r="F907" s="348" t="s">
        <v>181</v>
      </c>
      <c r="G907" s="348">
        <v>32.5</v>
      </c>
      <c r="H907" s="349">
        <v>102400</v>
      </c>
      <c r="I907" s="349">
        <v>107800</v>
      </c>
      <c r="J907" s="349">
        <v>112600</v>
      </c>
      <c r="K907" s="349">
        <v>113500</v>
      </c>
      <c r="L907" s="349">
        <v>3119.0983856229054</v>
      </c>
      <c r="M907" s="349">
        <v>3283.5820895522384</v>
      </c>
      <c r="N907" s="349">
        <v>3429.7898263783118</v>
      </c>
      <c r="O907" s="349">
        <v>3457.2037770332008</v>
      </c>
      <c r="P907" s="348" t="s">
        <v>39</v>
      </c>
      <c r="Q907" s="350">
        <v>5</v>
      </c>
      <c r="R907" s="351" t="s">
        <v>203</v>
      </c>
      <c r="S907" s="353" t="s">
        <v>195</v>
      </c>
      <c r="T907" s="347" t="s">
        <v>686</v>
      </c>
      <c r="U907" s="347" t="s">
        <v>1487</v>
      </c>
      <c r="V907" s="347">
        <v>1.74</v>
      </c>
      <c r="W907" s="347">
        <v>1.03</v>
      </c>
      <c r="X907" s="347">
        <v>0.32</v>
      </c>
      <c r="Y907" s="347">
        <f t="shared" si="15"/>
        <v>1.7922</v>
      </c>
      <c r="Z907" s="347" t="s">
        <v>198</v>
      </c>
      <c r="AA907" s="347" t="s">
        <v>170</v>
      </c>
      <c r="AB907" s="347">
        <v>19.899999999999999</v>
      </c>
      <c r="AC907" s="347" t="s">
        <v>218</v>
      </c>
      <c r="AD907" s="346"/>
      <c r="AE907" s="346">
        <f>IFERROR(VLOOKUP(E907,ppoz!$A$2:$B$42,2,0),0)</f>
        <v>7000</v>
      </c>
      <c r="AJ907" s="72"/>
      <c r="AK907" s="72"/>
      <c r="AL907" s="72"/>
      <c r="AM907" s="72"/>
      <c r="AN907" s="72"/>
      <c r="AO907" s="72"/>
      <c r="AP907" s="73"/>
      <c r="AQ907" s="73"/>
      <c r="AR907" s="73"/>
      <c r="AS907" s="73"/>
      <c r="AT907" s="73"/>
      <c r="AU907" s="73"/>
      <c r="AV907" s="72"/>
      <c r="AW907" s="73"/>
      <c r="AX907" s="73"/>
      <c r="AY907" s="72"/>
      <c r="AZ907" s="72"/>
      <c r="BA907" s="72"/>
      <c r="BB907" s="74"/>
      <c r="BC907" s="74"/>
      <c r="BD907" s="74"/>
      <c r="BE907" s="74"/>
      <c r="BF907" s="74"/>
      <c r="BG907" s="74"/>
      <c r="BH907" s="74"/>
      <c r="BI907" s="74"/>
    </row>
    <row r="908" spans="1:61" x14ac:dyDescent="0.35">
      <c r="A908" s="347" t="s">
        <v>2168</v>
      </c>
      <c r="B908" s="343">
        <v>33.164999999999999</v>
      </c>
      <c r="C908" s="343">
        <v>99</v>
      </c>
      <c r="D908" s="348" t="s">
        <v>1944</v>
      </c>
      <c r="E908" s="348" t="s">
        <v>185</v>
      </c>
      <c r="F908" s="348" t="s">
        <v>181</v>
      </c>
      <c r="G908" s="348">
        <v>32.5</v>
      </c>
      <c r="H908" s="349">
        <v>103400</v>
      </c>
      <c r="I908" s="349">
        <v>108700</v>
      </c>
      <c r="J908" s="349">
        <v>113500</v>
      </c>
      <c r="K908" s="349">
        <v>114400</v>
      </c>
      <c r="L908" s="349">
        <v>3117.744610281924</v>
      </c>
      <c r="M908" s="349">
        <v>3277.5516357605911</v>
      </c>
      <c r="N908" s="349">
        <v>3422.2825267601388</v>
      </c>
      <c r="O908" s="349">
        <v>3449.4195688225541</v>
      </c>
      <c r="P908" s="348" t="s">
        <v>39</v>
      </c>
      <c r="Q908" s="350">
        <v>5</v>
      </c>
      <c r="R908" s="351" t="s">
        <v>203</v>
      </c>
      <c r="S908" s="353" t="s">
        <v>195</v>
      </c>
      <c r="T908" s="347" t="s">
        <v>686</v>
      </c>
      <c r="U908" s="347" t="s">
        <v>1487</v>
      </c>
      <c r="V908" s="347">
        <v>1.74</v>
      </c>
      <c r="W908" s="347">
        <v>1.03</v>
      </c>
      <c r="X908" s="347">
        <v>0.32</v>
      </c>
      <c r="Y908" s="347">
        <f t="shared" si="15"/>
        <v>1.7922</v>
      </c>
      <c r="Z908" s="347" t="s">
        <v>198</v>
      </c>
      <c r="AA908" s="347" t="s">
        <v>170</v>
      </c>
      <c r="AB908" s="347">
        <v>19.899999999999999</v>
      </c>
      <c r="AC908" s="347" t="s">
        <v>218</v>
      </c>
      <c r="AD908" s="346"/>
      <c r="AE908" s="346">
        <f>IFERROR(VLOOKUP(E908,ppoz!$A$2:$B$42,2,0),0)</f>
        <v>7000</v>
      </c>
      <c r="AJ908" s="72"/>
      <c r="AK908" s="72"/>
      <c r="AL908" s="72"/>
      <c r="AM908" s="72"/>
      <c r="AN908" s="72"/>
      <c r="AO908" s="72"/>
      <c r="AP908" s="73"/>
      <c r="AQ908" s="73"/>
      <c r="AR908" s="73"/>
      <c r="AS908" s="73"/>
      <c r="AT908" s="73"/>
      <c r="AU908" s="73"/>
      <c r="AV908" s="72"/>
      <c r="AW908" s="73"/>
      <c r="AX908" s="73"/>
      <c r="AY908" s="72"/>
      <c r="AZ908" s="72"/>
      <c r="BA908" s="72"/>
      <c r="BB908" s="74"/>
      <c r="BC908" s="74"/>
      <c r="BD908" s="74"/>
      <c r="BE908" s="74"/>
      <c r="BF908" s="74"/>
      <c r="BG908" s="74"/>
      <c r="BH908" s="74"/>
      <c r="BI908" s="74"/>
    </row>
    <row r="909" spans="1:61" x14ac:dyDescent="0.35">
      <c r="A909" s="347" t="s">
        <v>2169</v>
      </c>
      <c r="B909" s="343">
        <v>33.5</v>
      </c>
      <c r="C909" s="343">
        <v>100</v>
      </c>
      <c r="D909" s="348" t="s">
        <v>1944</v>
      </c>
      <c r="E909" s="348" t="s">
        <v>185</v>
      </c>
      <c r="F909" s="348" t="s">
        <v>181</v>
      </c>
      <c r="G909" s="348">
        <v>32.5</v>
      </c>
      <c r="H909" s="349">
        <v>103900</v>
      </c>
      <c r="I909" s="349">
        <v>109200</v>
      </c>
      <c r="J909" s="349">
        <v>114000</v>
      </c>
      <c r="K909" s="349">
        <v>114900</v>
      </c>
      <c r="L909" s="349">
        <v>3101.4925373134329</v>
      </c>
      <c r="M909" s="349">
        <v>3259.7014925373132</v>
      </c>
      <c r="N909" s="349">
        <v>3402.9850746268658</v>
      </c>
      <c r="O909" s="349">
        <v>3429.8507462686566</v>
      </c>
      <c r="P909" s="348" t="s">
        <v>39</v>
      </c>
      <c r="Q909" s="350">
        <v>5</v>
      </c>
      <c r="R909" s="351" t="s">
        <v>203</v>
      </c>
      <c r="S909" s="353" t="s">
        <v>195</v>
      </c>
      <c r="T909" s="347" t="s">
        <v>686</v>
      </c>
      <c r="U909" s="347" t="s">
        <v>1487</v>
      </c>
      <c r="V909" s="347">
        <v>1.74</v>
      </c>
      <c r="W909" s="347">
        <v>1.03</v>
      </c>
      <c r="X909" s="347">
        <v>0.32</v>
      </c>
      <c r="Y909" s="347">
        <f t="shared" si="15"/>
        <v>1.7922</v>
      </c>
      <c r="Z909" s="347" t="s">
        <v>198</v>
      </c>
      <c r="AA909" s="347" t="s">
        <v>170</v>
      </c>
      <c r="AB909" s="347">
        <v>19.899999999999999</v>
      </c>
      <c r="AC909" s="347" t="s">
        <v>218</v>
      </c>
      <c r="AD909" s="346"/>
      <c r="AE909" s="346">
        <f>IFERROR(VLOOKUP(E909,ppoz!$A$2:$B$42,2,0),0)</f>
        <v>7000</v>
      </c>
      <c r="AJ909" s="72"/>
      <c r="AK909" s="72"/>
      <c r="AL909" s="72"/>
      <c r="AM909" s="72"/>
      <c r="AN909" s="72"/>
      <c r="AO909" s="72"/>
      <c r="AP909" s="73"/>
      <c r="AQ909" s="73"/>
      <c r="AR909" s="73"/>
      <c r="AS909" s="73"/>
      <c r="AT909" s="73"/>
      <c r="AU909" s="73"/>
      <c r="AV909" s="72"/>
      <c r="AW909" s="73"/>
      <c r="AX909" s="73"/>
      <c r="AY909" s="72"/>
      <c r="AZ909" s="72"/>
      <c r="BA909" s="72"/>
      <c r="BB909" s="74"/>
      <c r="BC909" s="74"/>
      <c r="BD909" s="74"/>
      <c r="BE909" s="74"/>
      <c r="BF909" s="74"/>
      <c r="BG909" s="74"/>
      <c r="BH909" s="74"/>
      <c r="BI909" s="74"/>
    </row>
    <row r="910" spans="1:61" x14ac:dyDescent="0.35">
      <c r="A910" s="347" t="s">
        <v>2170</v>
      </c>
      <c r="B910" s="343">
        <v>33.835000000000001</v>
      </c>
      <c r="C910" s="343">
        <v>101</v>
      </c>
      <c r="D910" s="348" t="s">
        <v>1944</v>
      </c>
      <c r="E910" s="348" t="s">
        <v>185</v>
      </c>
      <c r="F910" s="348" t="s">
        <v>181</v>
      </c>
      <c r="G910" s="348">
        <v>32.5</v>
      </c>
      <c r="H910" s="349">
        <v>104500</v>
      </c>
      <c r="I910" s="349">
        <v>109700</v>
      </c>
      <c r="J910" s="349">
        <v>114700</v>
      </c>
      <c r="K910" s="349">
        <v>115500</v>
      </c>
      <c r="L910" s="349">
        <v>3088.5178070045808</v>
      </c>
      <c r="M910" s="349">
        <v>3242.2048174966749</v>
      </c>
      <c r="N910" s="349">
        <v>3389.9807891236883</v>
      </c>
      <c r="O910" s="349">
        <v>3413.6249445840103</v>
      </c>
      <c r="P910" s="348" t="s">
        <v>39</v>
      </c>
      <c r="Q910" s="350">
        <v>5</v>
      </c>
      <c r="R910" s="351" t="s">
        <v>203</v>
      </c>
      <c r="S910" s="353" t="s">
        <v>195</v>
      </c>
      <c r="T910" s="347" t="s">
        <v>686</v>
      </c>
      <c r="U910" s="347" t="s">
        <v>1487</v>
      </c>
      <c r="V910" s="347">
        <v>1.74</v>
      </c>
      <c r="W910" s="347">
        <v>1.03</v>
      </c>
      <c r="X910" s="347">
        <v>0.32</v>
      </c>
      <c r="Y910" s="347">
        <f t="shared" si="15"/>
        <v>1.7922</v>
      </c>
      <c r="Z910" s="347" t="s">
        <v>198</v>
      </c>
      <c r="AA910" s="347" t="s">
        <v>170</v>
      </c>
      <c r="AB910" s="347">
        <v>19.899999999999999</v>
      </c>
      <c r="AC910" s="347" t="s">
        <v>218</v>
      </c>
      <c r="AD910" s="346"/>
      <c r="AE910" s="346">
        <f>IFERROR(VLOOKUP(E910,ppoz!$A$2:$B$42,2,0),0)</f>
        <v>7000</v>
      </c>
      <c r="AJ910" s="72"/>
      <c r="AK910" s="72"/>
      <c r="AL910" s="72"/>
      <c r="AM910" s="72"/>
      <c r="AN910" s="72"/>
      <c r="AO910" s="72"/>
      <c r="AP910" s="73"/>
      <c r="AQ910" s="73"/>
      <c r="AR910" s="73"/>
      <c r="AS910" s="73"/>
      <c r="AT910" s="73"/>
      <c r="AU910" s="73"/>
      <c r="AV910" s="72"/>
      <c r="AW910" s="73"/>
      <c r="AX910" s="73"/>
      <c r="AY910" s="72"/>
      <c r="AZ910" s="72"/>
      <c r="BA910" s="72"/>
      <c r="BB910" s="74"/>
      <c r="BC910" s="74"/>
      <c r="BD910" s="74"/>
      <c r="BE910" s="74"/>
      <c r="BF910" s="74"/>
      <c r="BG910" s="74"/>
      <c r="BH910" s="74"/>
      <c r="BI910" s="74"/>
    </row>
    <row r="911" spans="1:61" x14ac:dyDescent="0.35">
      <c r="A911" s="347" t="s">
        <v>2171</v>
      </c>
      <c r="B911" s="343">
        <v>34.17</v>
      </c>
      <c r="C911" s="343">
        <v>102</v>
      </c>
      <c r="D911" s="348" t="s">
        <v>1944</v>
      </c>
      <c r="E911" s="348" t="s">
        <v>185</v>
      </c>
      <c r="F911" s="348" t="s">
        <v>181</v>
      </c>
      <c r="G911" s="348">
        <v>32.5</v>
      </c>
      <c r="H911" s="349">
        <v>105400</v>
      </c>
      <c r="I911" s="349">
        <v>111100</v>
      </c>
      <c r="J911" s="349">
        <v>115600</v>
      </c>
      <c r="K911" s="349">
        <v>116900</v>
      </c>
      <c r="L911" s="349">
        <v>3084.5771144278606</v>
      </c>
      <c r="M911" s="349">
        <v>3251.3901082821185</v>
      </c>
      <c r="N911" s="349">
        <v>3383.0845771144277</v>
      </c>
      <c r="O911" s="349">
        <v>3421.1296458882057</v>
      </c>
      <c r="P911" s="348" t="s">
        <v>39</v>
      </c>
      <c r="Q911" s="350">
        <v>5</v>
      </c>
      <c r="R911" s="351" t="s">
        <v>203</v>
      </c>
      <c r="S911" s="353" t="s">
        <v>195</v>
      </c>
      <c r="T911" s="347" t="s">
        <v>686</v>
      </c>
      <c r="U911" s="347" t="s">
        <v>1487</v>
      </c>
      <c r="V911" s="347">
        <v>1.74</v>
      </c>
      <c r="W911" s="347">
        <v>1.03</v>
      </c>
      <c r="X911" s="347">
        <v>0.32</v>
      </c>
      <c r="Y911" s="347">
        <f t="shared" si="15"/>
        <v>1.7922</v>
      </c>
      <c r="Z911" s="347" t="s">
        <v>198</v>
      </c>
      <c r="AA911" s="347" t="s">
        <v>170</v>
      </c>
      <c r="AB911" s="347">
        <v>19.899999999999999</v>
      </c>
      <c r="AC911" s="347" t="s">
        <v>218</v>
      </c>
      <c r="AD911" s="346"/>
      <c r="AE911" s="346">
        <f>IFERROR(VLOOKUP(E911,ppoz!$A$2:$B$42,2,0),0)</f>
        <v>7000</v>
      </c>
      <c r="AJ911" s="72"/>
      <c r="AK911" s="72"/>
      <c r="AL911" s="72"/>
      <c r="AM911" s="72"/>
      <c r="AN911" s="72"/>
      <c r="AO911" s="72"/>
      <c r="AP911" s="73"/>
      <c r="AQ911" s="73"/>
      <c r="AR911" s="73"/>
      <c r="AS911" s="73"/>
      <c r="AT911" s="73"/>
      <c r="AU911" s="73"/>
      <c r="AV911" s="72"/>
      <c r="AW911" s="73"/>
      <c r="AX911" s="73"/>
      <c r="AY911" s="72"/>
      <c r="AZ911" s="72"/>
      <c r="BA911" s="72"/>
      <c r="BB911" s="74"/>
      <c r="BC911" s="74"/>
      <c r="BD911" s="74"/>
      <c r="BE911" s="74"/>
      <c r="BF911" s="74"/>
      <c r="BG911" s="74"/>
      <c r="BH911" s="74"/>
      <c r="BI911" s="74"/>
    </row>
    <row r="912" spans="1:61" x14ac:dyDescent="0.35">
      <c r="A912" s="347" t="s">
        <v>2172</v>
      </c>
      <c r="B912" s="343">
        <v>34.505000000000003</v>
      </c>
      <c r="C912" s="343">
        <v>103</v>
      </c>
      <c r="D912" s="348" t="s">
        <v>1944</v>
      </c>
      <c r="E912" s="348" t="s">
        <v>185</v>
      </c>
      <c r="F912" s="348" t="s">
        <v>181</v>
      </c>
      <c r="G912" s="348">
        <v>32.5</v>
      </c>
      <c r="H912" s="349">
        <v>106000</v>
      </c>
      <c r="I912" s="349">
        <v>111500</v>
      </c>
      <c r="J912" s="349">
        <v>116100</v>
      </c>
      <c r="K912" s="349">
        <v>117300</v>
      </c>
      <c r="L912" s="349">
        <v>3072.0185480365162</v>
      </c>
      <c r="M912" s="349">
        <v>3231.4157368497317</v>
      </c>
      <c r="N912" s="349">
        <v>3364.7297493116939</v>
      </c>
      <c r="O912" s="349">
        <v>3399.5073177800318</v>
      </c>
      <c r="P912" s="348" t="s">
        <v>39</v>
      </c>
      <c r="Q912" s="350">
        <v>5</v>
      </c>
      <c r="R912" s="351" t="s">
        <v>203</v>
      </c>
      <c r="S912" s="353" t="s">
        <v>195</v>
      </c>
      <c r="T912" s="347" t="s">
        <v>686</v>
      </c>
      <c r="U912" s="347" t="s">
        <v>1487</v>
      </c>
      <c r="V912" s="347">
        <v>1.74</v>
      </c>
      <c r="W912" s="347">
        <v>1.03</v>
      </c>
      <c r="X912" s="347">
        <v>0.32</v>
      </c>
      <c r="Y912" s="347">
        <f t="shared" si="15"/>
        <v>1.7922</v>
      </c>
      <c r="Z912" s="347" t="s">
        <v>198</v>
      </c>
      <c r="AA912" s="347" t="s">
        <v>170</v>
      </c>
      <c r="AB912" s="347">
        <v>19.899999999999999</v>
      </c>
      <c r="AC912" s="347" t="s">
        <v>218</v>
      </c>
      <c r="AD912" s="346"/>
      <c r="AE912" s="346">
        <f>IFERROR(VLOOKUP(E912,ppoz!$A$2:$B$42,2,0),0)</f>
        <v>7000</v>
      </c>
      <c r="AJ912" s="72"/>
      <c r="AK912" s="72"/>
      <c r="AL912" s="72"/>
      <c r="AM912" s="72"/>
      <c r="AN912" s="72"/>
      <c r="AO912" s="72"/>
      <c r="AP912" s="73"/>
      <c r="AQ912" s="73"/>
      <c r="AR912" s="73"/>
      <c r="AS912" s="73"/>
      <c r="AT912" s="73"/>
      <c r="AU912" s="73"/>
      <c r="AV912" s="72"/>
      <c r="AW912" s="73"/>
      <c r="AX912" s="73"/>
      <c r="AY912" s="72"/>
      <c r="AZ912" s="72"/>
      <c r="BA912" s="72"/>
      <c r="BB912" s="74"/>
      <c r="BC912" s="74"/>
      <c r="BD912" s="74"/>
      <c r="BE912" s="74"/>
      <c r="BF912" s="74"/>
      <c r="BG912" s="74"/>
      <c r="BH912" s="74"/>
      <c r="BI912" s="74"/>
    </row>
    <row r="913" spans="1:61" x14ac:dyDescent="0.35">
      <c r="A913" s="347" t="s">
        <v>2173</v>
      </c>
      <c r="B913" s="343">
        <v>34.840000000000003</v>
      </c>
      <c r="C913" s="343">
        <v>104</v>
      </c>
      <c r="D913" s="348" t="s">
        <v>1944</v>
      </c>
      <c r="E913" s="348" t="s">
        <v>185</v>
      </c>
      <c r="F913" s="348" t="s">
        <v>181</v>
      </c>
      <c r="G913" s="348">
        <v>32.5</v>
      </c>
      <c r="H913" s="349">
        <v>107000</v>
      </c>
      <c r="I913" s="349">
        <v>112100</v>
      </c>
      <c r="J913" s="349">
        <v>116600</v>
      </c>
      <c r="K913" s="349">
        <v>117900</v>
      </c>
      <c r="L913" s="349">
        <v>3071.1825487944889</v>
      </c>
      <c r="M913" s="349">
        <v>3217.5660160734783</v>
      </c>
      <c r="N913" s="349">
        <v>3346.7278989667047</v>
      </c>
      <c r="O913" s="349">
        <v>3384.0413318025253</v>
      </c>
      <c r="P913" s="348" t="s">
        <v>39</v>
      </c>
      <c r="Q913" s="350">
        <v>5</v>
      </c>
      <c r="R913" s="351" t="s">
        <v>203</v>
      </c>
      <c r="S913" s="353" t="s">
        <v>195</v>
      </c>
      <c r="T913" s="347" t="s">
        <v>686</v>
      </c>
      <c r="U913" s="347" t="s">
        <v>1487</v>
      </c>
      <c r="V913" s="347">
        <v>1.74</v>
      </c>
      <c r="W913" s="347">
        <v>1.03</v>
      </c>
      <c r="X913" s="347">
        <v>0.32</v>
      </c>
      <c r="Y913" s="347">
        <f t="shared" si="15"/>
        <v>1.7922</v>
      </c>
      <c r="Z913" s="347" t="s">
        <v>198</v>
      </c>
      <c r="AA913" s="347" t="s">
        <v>170</v>
      </c>
      <c r="AB913" s="347">
        <v>19.899999999999999</v>
      </c>
      <c r="AC913" s="347" t="s">
        <v>218</v>
      </c>
      <c r="AD913" s="346"/>
      <c r="AE913" s="346">
        <f>IFERROR(VLOOKUP(E913,ppoz!$A$2:$B$42,2,0),0)</f>
        <v>7000</v>
      </c>
      <c r="AJ913" s="72"/>
      <c r="AK913" s="72"/>
      <c r="AL913" s="72"/>
      <c r="AM913" s="72"/>
      <c r="AN913" s="72"/>
      <c r="AO913" s="72"/>
      <c r="AP913" s="73"/>
      <c r="AQ913" s="73"/>
      <c r="AR913" s="73"/>
      <c r="AS913" s="73"/>
      <c r="AT913" s="73"/>
      <c r="AU913" s="73"/>
      <c r="AV913" s="72"/>
      <c r="AW913" s="73"/>
      <c r="AX913" s="73"/>
      <c r="AY913" s="72"/>
      <c r="AZ913" s="72"/>
      <c r="BA913" s="72"/>
      <c r="BB913" s="74"/>
      <c r="BC913" s="74"/>
      <c r="BD913" s="74"/>
      <c r="BE913" s="74"/>
      <c r="BF913" s="74"/>
      <c r="BG913" s="74"/>
      <c r="BH913" s="74"/>
      <c r="BI913" s="74"/>
    </row>
    <row r="914" spans="1:61" x14ac:dyDescent="0.35">
      <c r="A914" s="347" t="s">
        <v>2174</v>
      </c>
      <c r="B914" s="343">
        <v>35.175000000000004</v>
      </c>
      <c r="C914" s="343">
        <v>105</v>
      </c>
      <c r="D914" s="348" t="s">
        <v>1944</v>
      </c>
      <c r="E914" s="348" t="s">
        <v>185</v>
      </c>
      <c r="F914" s="348" t="s">
        <v>181</v>
      </c>
      <c r="G914" s="348">
        <v>32.5</v>
      </c>
      <c r="H914" s="349">
        <v>107900</v>
      </c>
      <c r="I914" s="349">
        <v>113600</v>
      </c>
      <c r="J914" s="349">
        <v>117500</v>
      </c>
      <c r="K914" s="349">
        <v>119900</v>
      </c>
      <c r="L914" s="349">
        <v>3067.5195451314848</v>
      </c>
      <c r="M914" s="349">
        <v>3229.5664534470502</v>
      </c>
      <c r="N914" s="349">
        <v>3340.4406538734893</v>
      </c>
      <c r="O914" s="349">
        <v>3408.6709310589904</v>
      </c>
      <c r="P914" s="348" t="s">
        <v>39</v>
      </c>
      <c r="Q914" s="350">
        <v>5</v>
      </c>
      <c r="R914" s="351" t="s">
        <v>203</v>
      </c>
      <c r="S914" s="353" t="s">
        <v>195</v>
      </c>
      <c r="T914" s="347" t="s">
        <v>686</v>
      </c>
      <c r="U914" s="347" t="s">
        <v>1487</v>
      </c>
      <c r="V914" s="347">
        <v>1.74</v>
      </c>
      <c r="W914" s="347">
        <v>1.03</v>
      </c>
      <c r="X914" s="347">
        <v>0.32</v>
      </c>
      <c r="Y914" s="347">
        <f t="shared" si="15"/>
        <v>1.7922</v>
      </c>
      <c r="Z914" s="347" t="s">
        <v>198</v>
      </c>
      <c r="AA914" s="347" t="s">
        <v>170</v>
      </c>
      <c r="AB914" s="347">
        <v>19.899999999999999</v>
      </c>
      <c r="AC914" s="347" t="s">
        <v>218</v>
      </c>
      <c r="AD914" s="346"/>
      <c r="AE914" s="346">
        <f>IFERROR(VLOOKUP(E914,ppoz!$A$2:$B$42,2,0),0)</f>
        <v>7000</v>
      </c>
      <c r="AJ914" s="72"/>
      <c r="AK914" s="72"/>
      <c r="AL914" s="72"/>
      <c r="AM914" s="72"/>
      <c r="AN914" s="72"/>
      <c r="AO914" s="72"/>
      <c r="AP914" s="73"/>
      <c r="AQ914" s="73"/>
      <c r="AR914" s="73"/>
      <c r="AS914" s="73"/>
      <c r="AT914" s="73"/>
      <c r="AU914" s="73"/>
      <c r="AV914" s="72"/>
      <c r="AW914" s="73"/>
      <c r="AX914" s="73"/>
      <c r="AY914" s="72"/>
      <c r="AZ914" s="72"/>
      <c r="BA914" s="72"/>
      <c r="BB914" s="74"/>
      <c r="BC914" s="74"/>
      <c r="BD914" s="74"/>
      <c r="BE914" s="74"/>
      <c r="BF914" s="74"/>
      <c r="BG914" s="74"/>
      <c r="BH914" s="74"/>
      <c r="BI914" s="74"/>
    </row>
    <row r="915" spans="1:61" x14ac:dyDescent="0.35">
      <c r="A915" s="347" t="s">
        <v>2175</v>
      </c>
      <c r="B915" s="343">
        <v>35.510000000000005</v>
      </c>
      <c r="C915" s="343">
        <v>106</v>
      </c>
      <c r="D915" s="348" t="s">
        <v>1944</v>
      </c>
      <c r="E915" s="348" t="s">
        <v>185</v>
      </c>
      <c r="F915" s="348" t="s">
        <v>181</v>
      </c>
      <c r="G915" s="348">
        <v>32.5</v>
      </c>
      <c r="H915" s="349">
        <v>108800</v>
      </c>
      <c r="I915" s="349">
        <v>114200</v>
      </c>
      <c r="J915" s="349">
        <v>118100</v>
      </c>
      <c r="K915" s="349">
        <v>120600</v>
      </c>
      <c r="L915" s="349">
        <v>3063.9256547451419</v>
      </c>
      <c r="M915" s="349">
        <v>3215.9954942269778</v>
      </c>
      <c r="N915" s="349">
        <v>3325.8237116305263</v>
      </c>
      <c r="O915" s="349">
        <v>3396.2264150943392</v>
      </c>
      <c r="P915" s="348" t="s">
        <v>39</v>
      </c>
      <c r="Q915" s="350">
        <v>5</v>
      </c>
      <c r="R915" s="351" t="s">
        <v>203</v>
      </c>
      <c r="S915" s="353" t="s">
        <v>195</v>
      </c>
      <c r="T915" s="347" t="s">
        <v>686</v>
      </c>
      <c r="U915" s="347" t="s">
        <v>1487</v>
      </c>
      <c r="V915" s="347">
        <v>1.74</v>
      </c>
      <c r="W915" s="347">
        <v>1.03</v>
      </c>
      <c r="X915" s="347">
        <v>0.32</v>
      </c>
      <c r="Y915" s="347">
        <f t="shared" si="15"/>
        <v>1.7922</v>
      </c>
      <c r="Z915" s="347" t="s">
        <v>198</v>
      </c>
      <c r="AA915" s="347" t="s">
        <v>170</v>
      </c>
      <c r="AB915" s="347">
        <v>19.899999999999999</v>
      </c>
      <c r="AC915" s="347" t="s">
        <v>218</v>
      </c>
      <c r="AD915" s="346"/>
      <c r="AE915" s="346">
        <f>IFERROR(VLOOKUP(E915,ppoz!$A$2:$B$42,2,0),0)</f>
        <v>7000</v>
      </c>
      <c r="AJ915" s="72"/>
      <c r="AK915" s="72"/>
      <c r="AL915" s="72"/>
      <c r="AM915" s="72"/>
      <c r="AN915" s="72"/>
      <c r="AO915" s="72"/>
      <c r="AP915" s="73"/>
      <c r="AQ915" s="73"/>
      <c r="AR915" s="73"/>
      <c r="AS915" s="73"/>
      <c r="AT915" s="73"/>
      <c r="AU915" s="73"/>
      <c r="AV915" s="72"/>
      <c r="AW915" s="73"/>
      <c r="AX915" s="73"/>
      <c r="AY915" s="72"/>
      <c r="AZ915" s="72"/>
      <c r="BA915" s="72"/>
      <c r="BB915" s="74"/>
      <c r="BC915" s="74"/>
      <c r="BD915" s="74"/>
      <c r="BE915" s="74"/>
      <c r="BF915" s="74"/>
      <c r="BG915" s="74"/>
      <c r="BH915" s="74"/>
      <c r="BI915" s="74"/>
    </row>
    <row r="916" spans="1:61" x14ac:dyDescent="0.35">
      <c r="A916" s="347" t="s">
        <v>2176</v>
      </c>
      <c r="B916" s="343">
        <v>35.844999999999999</v>
      </c>
      <c r="C916" s="343">
        <v>107</v>
      </c>
      <c r="D916" s="348" t="s">
        <v>1944</v>
      </c>
      <c r="E916" s="348" t="s">
        <v>185</v>
      </c>
      <c r="F916" s="348" t="s">
        <v>181</v>
      </c>
      <c r="G916" s="348">
        <v>32.5</v>
      </c>
      <c r="H916" s="349">
        <v>109300</v>
      </c>
      <c r="I916" s="349">
        <v>114700</v>
      </c>
      <c r="J916" s="349">
        <v>118600</v>
      </c>
      <c r="K916" s="349">
        <v>121100</v>
      </c>
      <c r="L916" s="349">
        <v>3049.2397823964293</v>
      </c>
      <c r="M916" s="349">
        <v>3199.888408425164</v>
      </c>
      <c r="N916" s="349">
        <v>3308.6901938903616</v>
      </c>
      <c r="O916" s="349">
        <v>3378.4349281629238</v>
      </c>
      <c r="P916" s="348" t="s">
        <v>39</v>
      </c>
      <c r="Q916" s="350">
        <v>5</v>
      </c>
      <c r="R916" s="351" t="s">
        <v>203</v>
      </c>
      <c r="S916" s="353" t="s">
        <v>195</v>
      </c>
      <c r="T916" s="347" t="s">
        <v>686</v>
      </c>
      <c r="U916" s="347" t="s">
        <v>1487</v>
      </c>
      <c r="V916" s="347">
        <v>1.74</v>
      </c>
      <c r="W916" s="347">
        <v>1.03</v>
      </c>
      <c r="X916" s="347">
        <v>0.32</v>
      </c>
      <c r="Y916" s="347">
        <f t="shared" si="15"/>
        <v>1.7922</v>
      </c>
      <c r="Z916" s="347" t="s">
        <v>198</v>
      </c>
      <c r="AA916" s="347" t="s">
        <v>170</v>
      </c>
      <c r="AB916" s="347">
        <v>19.899999999999999</v>
      </c>
      <c r="AC916" s="347" t="s">
        <v>218</v>
      </c>
      <c r="AD916" s="346"/>
      <c r="AE916" s="346">
        <f>IFERROR(VLOOKUP(E916,ppoz!$A$2:$B$42,2,0),0)</f>
        <v>7000</v>
      </c>
      <c r="AJ916" s="72"/>
      <c r="AK916" s="72"/>
      <c r="AL916" s="72"/>
      <c r="AM916" s="72"/>
      <c r="AN916" s="72"/>
      <c r="AO916" s="72"/>
      <c r="AP916" s="73"/>
      <c r="AQ916" s="73"/>
      <c r="AR916" s="73"/>
      <c r="AS916" s="73"/>
      <c r="AT916" s="73"/>
      <c r="AU916" s="73"/>
      <c r="AV916" s="72"/>
      <c r="AW916" s="73"/>
      <c r="AX916" s="73"/>
      <c r="AY916" s="72"/>
      <c r="AZ916" s="72"/>
      <c r="BA916" s="72"/>
      <c r="BB916" s="74"/>
      <c r="BC916" s="74"/>
      <c r="BD916" s="74"/>
      <c r="BE916" s="74"/>
      <c r="BF916" s="74"/>
      <c r="BG916" s="74"/>
      <c r="BH916" s="74"/>
      <c r="BI916" s="74"/>
    </row>
    <row r="917" spans="1:61" x14ac:dyDescent="0.35">
      <c r="A917" s="347" t="s">
        <v>2177</v>
      </c>
      <c r="B917" s="343">
        <v>36.18</v>
      </c>
      <c r="C917" s="343">
        <v>108</v>
      </c>
      <c r="D917" s="348" t="s">
        <v>1944</v>
      </c>
      <c r="E917" s="348" t="s">
        <v>185</v>
      </c>
      <c r="F917" s="348" t="s">
        <v>181</v>
      </c>
      <c r="G917" s="348">
        <v>32.5</v>
      </c>
      <c r="H917" s="349">
        <v>110200</v>
      </c>
      <c r="I917" s="349">
        <v>115700</v>
      </c>
      <c r="J917" s="349">
        <v>119500</v>
      </c>
      <c r="K917" s="349">
        <v>122000</v>
      </c>
      <c r="L917" s="349">
        <v>3045.8817025981207</v>
      </c>
      <c r="M917" s="349">
        <v>3197.8993919292425</v>
      </c>
      <c r="N917" s="349">
        <v>3302.9297954671088</v>
      </c>
      <c r="O917" s="349">
        <v>3372.0287451630734</v>
      </c>
      <c r="P917" s="348" t="s">
        <v>39</v>
      </c>
      <c r="Q917" s="350">
        <v>5</v>
      </c>
      <c r="R917" s="351" t="s">
        <v>203</v>
      </c>
      <c r="S917" s="353" t="s">
        <v>195</v>
      </c>
      <c r="T917" s="347" t="s">
        <v>686</v>
      </c>
      <c r="U917" s="347" t="s">
        <v>1487</v>
      </c>
      <c r="V917" s="347">
        <v>1.74</v>
      </c>
      <c r="W917" s="347">
        <v>1.03</v>
      </c>
      <c r="X917" s="347">
        <v>0.32</v>
      </c>
      <c r="Y917" s="347">
        <f t="shared" si="15"/>
        <v>1.7922</v>
      </c>
      <c r="Z917" s="347" t="s">
        <v>198</v>
      </c>
      <c r="AA917" s="347" t="s">
        <v>170</v>
      </c>
      <c r="AB917" s="347">
        <v>19.899999999999999</v>
      </c>
      <c r="AC917" s="347" t="s">
        <v>218</v>
      </c>
      <c r="AD917" s="346"/>
      <c r="AE917" s="346">
        <f>IFERROR(VLOOKUP(E917,ppoz!$A$2:$B$42,2,0),0)</f>
        <v>7000</v>
      </c>
      <c r="AJ917" s="72"/>
      <c r="AK917" s="72"/>
      <c r="AL917" s="72"/>
      <c r="AM917" s="72"/>
      <c r="AN917" s="72"/>
      <c r="AO917" s="72"/>
      <c r="AP917" s="73"/>
      <c r="AQ917" s="73"/>
      <c r="AR917" s="73"/>
      <c r="AS917" s="73"/>
      <c r="AT917" s="73"/>
      <c r="AU917" s="73"/>
      <c r="AV917" s="72"/>
      <c r="AW917" s="73"/>
      <c r="AX917" s="73"/>
      <c r="AY917" s="72"/>
      <c r="AZ917" s="72"/>
      <c r="BA917" s="72"/>
      <c r="BB917" s="74"/>
      <c r="BC917" s="74"/>
      <c r="BD917" s="74"/>
      <c r="BE917" s="74"/>
      <c r="BF917" s="74"/>
      <c r="BG917" s="74"/>
      <c r="BH917" s="74"/>
      <c r="BI917" s="74"/>
    </row>
    <row r="918" spans="1:61" x14ac:dyDescent="0.35">
      <c r="A918" s="347" t="s">
        <v>2178</v>
      </c>
      <c r="B918" s="343">
        <v>36.515000000000001</v>
      </c>
      <c r="C918" s="343">
        <v>109</v>
      </c>
      <c r="D918" s="348" t="s">
        <v>1944</v>
      </c>
      <c r="E918" s="348" t="s">
        <v>185</v>
      </c>
      <c r="F918" s="348" t="s">
        <v>181</v>
      </c>
      <c r="G918" s="348">
        <v>32.5</v>
      </c>
      <c r="H918" s="349">
        <v>110700</v>
      </c>
      <c r="I918" s="349">
        <v>116600</v>
      </c>
      <c r="J918" s="349">
        <v>122800</v>
      </c>
      <c r="K918" s="349">
        <v>122900</v>
      </c>
      <c r="L918" s="349">
        <v>3031.6308366424755</v>
      </c>
      <c r="M918" s="349">
        <v>3193.2082705737366</v>
      </c>
      <c r="N918" s="349">
        <v>3363.0015062303164</v>
      </c>
      <c r="O918" s="349">
        <v>3365.7401068054223</v>
      </c>
      <c r="P918" s="348" t="s">
        <v>39</v>
      </c>
      <c r="Q918" s="350">
        <v>5</v>
      </c>
      <c r="R918" s="351" t="s">
        <v>203</v>
      </c>
      <c r="S918" s="353" t="s">
        <v>195</v>
      </c>
      <c r="T918" s="347" t="s">
        <v>686</v>
      </c>
      <c r="U918" s="347" t="s">
        <v>1487</v>
      </c>
      <c r="V918" s="347">
        <v>1.74</v>
      </c>
      <c r="W918" s="347">
        <v>1.03</v>
      </c>
      <c r="X918" s="347">
        <v>0.32</v>
      </c>
      <c r="Y918" s="347">
        <f t="shared" si="15"/>
        <v>1.7922</v>
      </c>
      <c r="Z918" s="347" t="s">
        <v>198</v>
      </c>
      <c r="AA918" s="347" t="s">
        <v>170</v>
      </c>
      <c r="AB918" s="347">
        <v>19.899999999999999</v>
      </c>
      <c r="AC918" s="347" t="s">
        <v>218</v>
      </c>
      <c r="AD918" s="346"/>
      <c r="AE918" s="346">
        <f>IFERROR(VLOOKUP(E918,ppoz!$A$2:$B$42,2,0),0)</f>
        <v>7000</v>
      </c>
      <c r="AJ918" s="72"/>
      <c r="AK918" s="72"/>
      <c r="AL918" s="72"/>
      <c r="AM918" s="72"/>
      <c r="AN918" s="72"/>
      <c r="AO918" s="72"/>
      <c r="AP918" s="73"/>
      <c r="AQ918" s="73"/>
      <c r="AR918" s="73"/>
      <c r="AS918" s="73"/>
      <c r="AT918" s="73"/>
      <c r="AU918" s="73"/>
      <c r="AV918" s="72"/>
      <c r="AW918" s="73"/>
      <c r="AX918" s="73"/>
      <c r="AY918" s="72"/>
      <c r="AZ918" s="72"/>
      <c r="BA918" s="72"/>
      <c r="BB918" s="74"/>
      <c r="BC918" s="74"/>
      <c r="BD918" s="74"/>
      <c r="BE918" s="74"/>
      <c r="BF918" s="74"/>
      <c r="BG918" s="74"/>
      <c r="BH918" s="74"/>
      <c r="BI918" s="74"/>
    </row>
    <row r="919" spans="1:61" x14ac:dyDescent="0.35">
      <c r="A919" s="347" t="s">
        <v>2179</v>
      </c>
      <c r="B919" s="343">
        <v>36.85</v>
      </c>
      <c r="C919" s="343">
        <v>110</v>
      </c>
      <c r="D919" s="348" t="s">
        <v>1944</v>
      </c>
      <c r="E919" s="348" t="s">
        <v>185</v>
      </c>
      <c r="F919" s="348" t="s">
        <v>181</v>
      </c>
      <c r="G919" s="348">
        <v>32.5</v>
      </c>
      <c r="H919" s="349">
        <v>111300</v>
      </c>
      <c r="I919" s="349">
        <v>117100</v>
      </c>
      <c r="J919" s="349">
        <v>123300</v>
      </c>
      <c r="K919" s="349">
        <v>123400</v>
      </c>
      <c r="L919" s="349">
        <v>3020.3527815468115</v>
      </c>
      <c r="M919" s="349">
        <v>3177.7476255088195</v>
      </c>
      <c r="N919" s="349">
        <v>3345.9972862957939</v>
      </c>
      <c r="O919" s="349">
        <v>3348.7109905020352</v>
      </c>
      <c r="P919" s="348" t="s">
        <v>39</v>
      </c>
      <c r="Q919" s="350">
        <v>5</v>
      </c>
      <c r="R919" s="351" t="s">
        <v>203</v>
      </c>
      <c r="S919" s="353" t="s">
        <v>195</v>
      </c>
      <c r="T919" s="347" t="s">
        <v>686</v>
      </c>
      <c r="U919" s="347" t="s">
        <v>1487</v>
      </c>
      <c r="V919" s="347">
        <v>1.74</v>
      </c>
      <c r="W919" s="347">
        <v>1.03</v>
      </c>
      <c r="X919" s="347">
        <v>0.32</v>
      </c>
      <c r="Y919" s="347">
        <f t="shared" si="15"/>
        <v>1.7922</v>
      </c>
      <c r="Z919" s="347" t="s">
        <v>198</v>
      </c>
      <c r="AA919" s="347" t="s">
        <v>170</v>
      </c>
      <c r="AB919" s="347">
        <v>19.899999999999999</v>
      </c>
      <c r="AC919" s="347" t="s">
        <v>218</v>
      </c>
      <c r="AD919" s="346"/>
      <c r="AE919" s="346">
        <f>IFERROR(VLOOKUP(E919,ppoz!$A$2:$B$42,2,0),0)</f>
        <v>7000</v>
      </c>
      <c r="AJ919" s="72"/>
      <c r="AK919" s="72"/>
      <c r="AL919" s="72"/>
      <c r="AM919" s="72"/>
      <c r="AN919" s="72"/>
      <c r="AO919" s="72"/>
      <c r="AP919" s="73"/>
      <c r="AQ919" s="73"/>
      <c r="AR919" s="73"/>
      <c r="AS919" s="73"/>
      <c r="AT919" s="73"/>
      <c r="AU919" s="73"/>
      <c r="AV919" s="72"/>
      <c r="AW919" s="73"/>
      <c r="AX919" s="73"/>
      <c r="AY919" s="72"/>
      <c r="AZ919" s="72"/>
      <c r="BA919" s="72"/>
      <c r="BB919" s="74"/>
      <c r="BC919" s="74"/>
      <c r="BD919" s="74"/>
      <c r="BE919" s="74"/>
      <c r="BF919" s="74"/>
      <c r="BG919" s="74"/>
      <c r="BH919" s="74"/>
      <c r="BI919" s="74"/>
    </row>
    <row r="920" spans="1:61" x14ac:dyDescent="0.35">
      <c r="A920" s="347" t="s">
        <v>2180</v>
      </c>
      <c r="B920" s="343">
        <v>37.185000000000002</v>
      </c>
      <c r="C920" s="343">
        <v>111</v>
      </c>
      <c r="D920" s="348" t="s">
        <v>1944</v>
      </c>
      <c r="E920" s="348" t="s">
        <v>185</v>
      </c>
      <c r="F920" s="348" t="s">
        <v>181</v>
      </c>
      <c r="G920" s="348">
        <v>32.5</v>
      </c>
      <c r="H920" s="349">
        <v>112200</v>
      </c>
      <c r="I920" s="349">
        <v>118100</v>
      </c>
      <c r="J920" s="349">
        <v>124200</v>
      </c>
      <c r="K920" s="349">
        <v>124400</v>
      </c>
      <c r="L920" s="349">
        <v>3017.345703912868</v>
      </c>
      <c r="M920" s="349">
        <v>3176.0118327282503</v>
      </c>
      <c r="N920" s="349">
        <v>3340.0564743848322</v>
      </c>
      <c r="O920" s="349">
        <v>3345.4349872260318</v>
      </c>
      <c r="P920" s="348" t="s">
        <v>39</v>
      </c>
      <c r="Q920" s="350">
        <v>5</v>
      </c>
      <c r="R920" s="351" t="s">
        <v>203</v>
      </c>
      <c r="S920" s="353" t="s">
        <v>195</v>
      </c>
      <c r="T920" s="347" t="s">
        <v>686</v>
      </c>
      <c r="U920" s="347" t="s">
        <v>1487</v>
      </c>
      <c r="V920" s="347">
        <v>1.74</v>
      </c>
      <c r="W920" s="347">
        <v>1.03</v>
      </c>
      <c r="X920" s="347">
        <v>0.32</v>
      </c>
      <c r="Y920" s="347">
        <f t="shared" si="15"/>
        <v>1.7922</v>
      </c>
      <c r="Z920" s="347" t="s">
        <v>198</v>
      </c>
      <c r="AA920" s="347" t="s">
        <v>170</v>
      </c>
      <c r="AB920" s="347">
        <v>19.899999999999999</v>
      </c>
      <c r="AC920" s="347" t="s">
        <v>218</v>
      </c>
      <c r="AD920" s="346"/>
      <c r="AE920" s="346">
        <f>IFERROR(VLOOKUP(E920,ppoz!$A$2:$B$42,2,0),0)</f>
        <v>7000</v>
      </c>
      <c r="AJ920" s="72"/>
      <c r="AK920" s="72"/>
      <c r="AL920" s="72"/>
      <c r="AM920" s="72"/>
      <c r="AN920" s="72"/>
      <c r="AO920" s="72"/>
      <c r="AP920" s="73"/>
      <c r="AQ920" s="73"/>
      <c r="AR920" s="73"/>
      <c r="AS920" s="73"/>
      <c r="AT920" s="73"/>
      <c r="AU920" s="73"/>
      <c r="AV920" s="72"/>
      <c r="AW920" s="73"/>
      <c r="AX920" s="73"/>
      <c r="AY920" s="72"/>
      <c r="AZ920" s="72"/>
      <c r="BA920" s="72"/>
      <c r="BB920" s="74"/>
      <c r="BC920" s="74"/>
      <c r="BD920" s="74"/>
      <c r="BE920" s="74"/>
      <c r="BF920" s="74"/>
      <c r="BG920" s="74"/>
      <c r="BH920" s="74"/>
      <c r="BI920" s="74"/>
    </row>
    <row r="921" spans="1:61" x14ac:dyDescent="0.35">
      <c r="A921" s="347" t="s">
        <v>2181</v>
      </c>
      <c r="B921" s="343">
        <v>37.520000000000003</v>
      </c>
      <c r="C921" s="343">
        <v>112</v>
      </c>
      <c r="D921" s="348" t="s">
        <v>1944</v>
      </c>
      <c r="E921" s="348" t="s">
        <v>13</v>
      </c>
      <c r="F921" s="348" t="s">
        <v>181</v>
      </c>
      <c r="G921" s="348">
        <v>37.5</v>
      </c>
      <c r="H921" s="349">
        <v>114500</v>
      </c>
      <c r="I921" s="349">
        <v>120100</v>
      </c>
      <c r="J921" s="349">
        <v>126100</v>
      </c>
      <c r="K921" s="349">
        <v>126400</v>
      </c>
      <c r="L921" s="349">
        <v>3051.7057569296371</v>
      </c>
      <c r="M921" s="349">
        <v>3200.9594882729207</v>
      </c>
      <c r="N921" s="349">
        <v>3360.8742004264391</v>
      </c>
      <c r="O921" s="349">
        <v>3368.8699360341147</v>
      </c>
      <c r="P921" s="348" t="s">
        <v>39</v>
      </c>
      <c r="Q921" s="350">
        <v>5</v>
      </c>
      <c r="R921" s="351" t="s">
        <v>203</v>
      </c>
      <c r="S921" s="353" t="s">
        <v>195</v>
      </c>
      <c r="T921" s="347" t="s">
        <v>686</v>
      </c>
      <c r="U921" s="347" t="s">
        <v>1487</v>
      </c>
      <c r="V921" s="347">
        <v>1.74</v>
      </c>
      <c r="W921" s="347">
        <v>1.03</v>
      </c>
      <c r="X921" s="347">
        <v>0.32</v>
      </c>
      <c r="Y921" s="347">
        <f t="shared" si="15"/>
        <v>1.7922</v>
      </c>
      <c r="Z921" s="347" t="s">
        <v>198</v>
      </c>
      <c r="AA921" s="347" t="s">
        <v>170</v>
      </c>
      <c r="AB921" s="347">
        <v>19.899999999999999</v>
      </c>
      <c r="AC921" s="347" t="s">
        <v>218</v>
      </c>
      <c r="AD921" s="346"/>
      <c r="AE921" s="346">
        <f>IFERROR(VLOOKUP(E921,ppoz!$A$2:$B$42,2,0),0)</f>
        <v>7000</v>
      </c>
      <c r="AJ921" s="72"/>
      <c r="AK921" s="72"/>
      <c r="AL921" s="72"/>
      <c r="AM921" s="72"/>
      <c r="AN921" s="72"/>
      <c r="AO921" s="72"/>
      <c r="AP921" s="73"/>
      <c r="AQ921" s="73"/>
      <c r="AR921" s="73"/>
      <c r="AS921" s="73"/>
      <c r="AT921" s="73"/>
      <c r="AU921" s="73"/>
      <c r="AV921" s="72"/>
      <c r="AW921" s="73"/>
      <c r="AX921" s="73"/>
      <c r="AY921" s="72"/>
      <c r="AZ921" s="72"/>
      <c r="BA921" s="72"/>
      <c r="BB921" s="74"/>
      <c r="BC921" s="74"/>
      <c r="BD921" s="74"/>
      <c r="BE921" s="74"/>
      <c r="BF921" s="74"/>
      <c r="BG921" s="74"/>
      <c r="BH921" s="74"/>
      <c r="BI921" s="74"/>
    </row>
    <row r="922" spans="1:61" x14ac:dyDescent="0.35">
      <c r="A922" s="347" t="s">
        <v>2182</v>
      </c>
      <c r="B922" s="343">
        <v>37.855000000000004</v>
      </c>
      <c r="C922" s="343">
        <v>113</v>
      </c>
      <c r="D922" s="348" t="s">
        <v>1944</v>
      </c>
      <c r="E922" s="348" t="s">
        <v>13</v>
      </c>
      <c r="F922" s="348" t="s">
        <v>181</v>
      </c>
      <c r="G922" s="348">
        <v>37.5</v>
      </c>
      <c r="H922" s="349">
        <v>115100</v>
      </c>
      <c r="I922" s="349">
        <v>121200</v>
      </c>
      <c r="J922" s="349">
        <v>126600</v>
      </c>
      <c r="K922" s="349">
        <v>127500</v>
      </c>
      <c r="L922" s="349">
        <v>3040.5494650640599</v>
      </c>
      <c r="M922" s="349">
        <v>3201.6906617355694</v>
      </c>
      <c r="N922" s="349">
        <v>3344.3402456742833</v>
      </c>
      <c r="O922" s="349">
        <v>3368.1151763307353</v>
      </c>
      <c r="P922" s="348" t="s">
        <v>39</v>
      </c>
      <c r="Q922" s="350">
        <v>5</v>
      </c>
      <c r="R922" s="351" t="s">
        <v>203</v>
      </c>
      <c r="S922" s="353" t="s">
        <v>195</v>
      </c>
      <c r="T922" s="347" t="s">
        <v>686</v>
      </c>
      <c r="U922" s="347" t="s">
        <v>1487</v>
      </c>
      <c r="V922" s="347">
        <v>1.74</v>
      </c>
      <c r="W922" s="347">
        <v>1.03</v>
      </c>
      <c r="X922" s="347">
        <v>0.32</v>
      </c>
      <c r="Y922" s="347">
        <f t="shared" si="15"/>
        <v>1.7922</v>
      </c>
      <c r="Z922" s="347" t="s">
        <v>198</v>
      </c>
      <c r="AA922" s="347" t="s">
        <v>170</v>
      </c>
      <c r="AB922" s="347">
        <v>19.899999999999999</v>
      </c>
      <c r="AC922" s="347" t="s">
        <v>218</v>
      </c>
      <c r="AD922" s="346"/>
      <c r="AE922" s="346">
        <f>IFERROR(VLOOKUP(E922,ppoz!$A$2:$B$42,2,0),0)</f>
        <v>7000</v>
      </c>
      <c r="AJ922" s="72"/>
      <c r="AK922" s="72"/>
      <c r="AL922" s="72"/>
      <c r="AM922" s="72"/>
      <c r="AN922" s="72"/>
      <c r="AO922" s="72"/>
      <c r="AP922" s="73"/>
      <c r="AQ922" s="73"/>
      <c r="AR922" s="73"/>
      <c r="AS922" s="73"/>
      <c r="AT922" s="73"/>
      <c r="AU922" s="73"/>
      <c r="AV922" s="72"/>
      <c r="AW922" s="73"/>
      <c r="AX922" s="73"/>
      <c r="AY922" s="72"/>
      <c r="AZ922" s="72"/>
      <c r="BA922" s="72"/>
      <c r="BB922" s="74"/>
      <c r="BC922" s="74"/>
      <c r="BD922" s="74"/>
      <c r="BE922" s="74"/>
      <c r="BF922" s="74"/>
      <c r="BG922" s="74"/>
      <c r="BH922" s="74"/>
      <c r="BI922" s="74"/>
    </row>
    <row r="923" spans="1:61" x14ac:dyDescent="0.35">
      <c r="A923" s="347" t="s">
        <v>2183</v>
      </c>
      <c r="B923" s="343">
        <v>38.190000000000005</v>
      </c>
      <c r="C923" s="343">
        <v>114</v>
      </c>
      <c r="D923" s="348" t="s">
        <v>1944</v>
      </c>
      <c r="E923" s="348" t="s">
        <v>13</v>
      </c>
      <c r="F923" s="348" t="s">
        <v>181</v>
      </c>
      <c r="G923" s="348">
        <v>37.5</v>
      </c>
      <c r="H923" s="349">
        <v>116300</v>
      </c>
      <c r="I923" s="349">
        <v>122200</v>
      </c>
      <c r="J923" s="349">
        <v>127500</v>
      </c>
      <c r="K923" s="349">
        <v>128500</v>
      </c>
      <c r="L923" s="349">
        <v>3045.2998167059436</v>
      </c>
      <c r="M923" s="349">
        <v>3199.7905210788163</v>
      </c>
      <c r="N923" s="349">
        <v>3338.5703063629217</v>
      </c>
      <c r="O923" s="349">
        <v>3364.7551715108661</v>
      </c>
      <c r="P923" s="348" t="s">
        <v>39</v>
      </c>
      <c r="Q923" s="350">
        <v>5</v>
      </c>
      <c r="R923" s="351" t="s">
        <v>203</v>
      </c>
      <c r="S923" s="353" t="s">
        <v>195</v>
      </c>
      <c r="T923" s="347" t="s">
        <v>686</v>
      </c>
      <c r="U923" s="347" t="s">
        <v>1487</v>
      </c>
      <c r="V923" s="347">
        <v>1.74</v>
      </c>
      <c r="W923" s="347">
        <v>1.03</v>
      </c>
      <c r="X923" s="347">
        <v>0.32</v>
      </c>
      <c r="Y923" s="347">
        <f t="shared" si="15"/>
        <v>1.7922</v>
      </c>
      <c r="Z923" s="347" t="s">
        <v>198</v>
      </c>
      <c r="AA923" s="347" t="s">
        <v>170</v>
      </c>
      <c r="AB923" s="347">
        <v>19.899999999999999</v>
      </c>
      <c r="AC923" s="347" t="s">
        <v>218</v>
      </c>
      <c r="AD923" s="346"/>
      <c r="AE923" s="346">
        <f>IFERROR(VLOOKUP(E923,ppoz!$A$2:$B$42,2,0),0)</f>
        <v>7000</v>
      </c>
      <c r="AJ923" s="72"/>
      <c r="AK923" s="72"/>
      <c r="AL923" s="72"/>
      <c r="AM923" s="72"/>
      <c r="AN923" s="72"/>
      <c r="AO923" s="72"/>
      <c r="AP923" s="73"/>
      <c r="AQ923" s="73"/>
      <c r="AR923" s="73"/>
      <c r="AS923" s="73"/>
      <c r="AT923" s="73"/>
      <c r="AU923" s="73"/>
      <c r="AV923" s="72"/>
      <c r="AW923" s="73"/>
      <c r="AX923" s="73"/>
      <c r="AY923" s="72"/>
      <c r="AZ923" s="72"/>
      <c r="BA923" s="72"/>
      <c r="BB923" s="74"/>
      <c r="BC923" s="74"/>
      <c r="BD923" s="74"/>
      <c r="BE923" s="74"/>
      <c r="BF923" s="74"/>
      <c r="BG923" s="74"/>
      <c r="BH923" s="74"/>
      <c r="BI923" s="74"/>
    </row>
    <row r="924" spans="1:61" x14ac:dyDescent="0.35">
      <c r="A924" s="347" t="s">
        <v>2184</v>
      </c>
      <c r="B924" s="343">
        <v>38.525000000000006</v>
      </c>
      <c r="C924" s="343">
        <v>115</v>
      </c>
      <c r="D924" s="348" t="s">
        <v>1944</v>
      </c>
      <c r="E924" s="348" t="s">
        <v>13</v>
      </c>
      <c r="F924" s="348" t="s">
        <v>181</v>
      </c>
      <c r="G924" s="348">
        <v>37.5</v>
      </c>
      <c r="H924" s="349">
        <v>116800</v>
      </c>
      <c r="I924" s="349">
        <v>122700</v>
      </c>
      <c r="J924" s="349">
        <v>128000</v>
      </c>
      <c r="K924" s="349">
        <v>129600</v>
      </c>
      <c r="L924" s="349">
        <v>3031.7975340687863</v>
      </c>
      <c r="M924" s="349">
        <v>3184.9448410123291</v>
      </c>
      <c r="N924" s="349">
        <v>3322.5178455548339</v>
      </c>
      <c r="O924" s="349">
        <v>3364.0493186242693</v>
      </c>
      <c r="P924" s="348" t="s">
        <v>39</v>
      </c>
      <c r="Q924" s="350">
        <v>5</v>
      </c>
      <c r="R924" s="351" t="s">
        <v>203</v>
      </c>
      <c r="S924" s="353" t="s">
        <v>195</v>
      </c>
      <c r="T924" s="347" t="s">
        <v>686</v>
      </c>
      <c r="U924" s="347" t="s">
        <v>1487</v>
      </c>
      <c r="V924" s="347">
        <v>1.74</v>
      </c>
      <c r="W924" s="347">
        <v>1.03</v>
      </c>
      <c r="X924" s="347">
        <v>0.32</v>
      </c>
      <c r="Y924" s="347">
        <f t="shared" si="15"/>
        <v>1.7922</v>
      </c>
      <c r="Z924" s="347" t="s">
        <v>198</v>
      </c>
      <c r="AA924" s="347" t="s">
        <v>170</v>
      </c>
      <c r="AB924" s="347">
        <v>19.899999999999999</v>
      </c>
      <c r="AC924" s="347" t="s">
        <v>218</v>
      </c>
      <c r="AD924" s="346"/>
      <c r="AE924" s="346">
        <f>IFERROR(VLOOKUP(E924,ppoz!$A$2:$B$42,2,0),0)</f>
        <v>7000</v>
      </c>
      <c r="AJ924" s="72"/>
      <c r="AK924" s="72"/>
      <c r="AL924" s="72"/>
      <c r="AM924" s="72"/>
      <c r="AN924" s="72"/>
      <c r="AO924" s="72"/>
      <c r="AP924" s="73"/>
      <c r="AQ924" s="73"/>
      <c r="AR924" s="73"/>
      <c r="AS924" s="73"/>
      <c r="AT924" s="73"/>
      <c r="AU924" s="73"/>
      <c r="AV924" s="72"/>
      <c r="AW924" s="73"/>
      <c r="AX924" s="73"/>
      <c r="AY924" s="72"/>
      <c r="AZ924" s="72"/>
      <c r="BA924" s="72"/>
      <c r="BB924" s="74"/>
      <c r="BC924" s="74"/>
      <c r="BD924" s="74"/>
      <c r="BE924" s="74"/>
      <c r="BF924" s="74"/>
      <c r="BG924" s="74"/>
      <c r="BH924" s="74"/>
      <c r="BI924" s="74"/>
    </row>
    <row r="925" spans="1:61" x14ac:dyDescent="0.35">
      <c r="A925" s="347" t="s">
        <v>2185</v>
      </c>
      <c r="B925" s="343">
        <v>38.86</v>
      </c>
      <c r="C925" s="343">
        <v>116</v>
      </c>
      <c r="D925" s="348" t="s">
        <v>1944</v>
      </c>
      <c r="E925" s="348" t="s">
        <v>13</v>
      </c>
      <c r="F925" s="348" t="s">
        <v>181</v>
      </c>
      <c r="G925" s="348">
        <v>37.5</v>
      </c>
      <c r="H925" s="349">
        <v>117300</v>
      </c>
      <c r="I925" s="349">
        <v>123700</v>
      </c>
      <c r="J925" s="349">
        <v>128600</v>
      </c>
      <c r="K925" s="349">
        <v>130600</v>
      </c>
      <c r="L925" s="349">
        <v>3018.5280494081317</v>
      </c>
      <c r="M925" s="349">
        <v>3183.2218219248584</v>
      </c>
      <c r="N925" s="349">
        <v>3309.3154915079772</v>
      </c>
      <c r="O925" s="349">
        <v>3360.7822954194544</v>
      </c>
      <c r="P925" s="348" t="s">
        <v>39</v>
      </c>
      <c r="Q925" s="350">
        <v>5</v>
      </c>
      <c r="R925" s="351" t="s">
        <v>203</v>
      </c>
      <c r="S925" s="353" t="s">
        <v>195</v>
      </c>
      <c r="T925" s="347" t="s">
        <v>686</v>
      </c>
      <c r="U925" s="347" t="s">
        <v>1487</v>
      </c>
      <c r="V925" s="347">
        <v>1.74</v>
      </c>
      <c r="W925" s="347">
        <v>1.03</v>
      </c>
      <c r="X925" s="347">
        <v>0.32</v>
      </c>
      <c r="Y925" s="347">
        <f t="shared" si="15"/>
        <v>1.7922</v>
      </c>
      <c r="Z925" s="347" t="s">
        <v>198</v>
      </c>
      <c r="AA925" s="347" t="s">
        <v>170</v>
      </c>
      <c r="AB925" s="347">
        <v>19.899999999999999</v>
      </c>
      <c r="AC925" s="347" t="s">
        <v>218</v>
      </c>
      <c r="AD925" s="346"/>
      <c r="AE925" s="346">
        <f>IFERROR(VLOOKUP(E925,ppoz!$A$2:$B$42,2,0),0)</f>
        <v>7000</v>
      </c>
      <c r="AJ925" s="72"/>
      <c r="AK925" s="72"/>
      <c r="AL925" s="72"/>
      <c r="AM925" s="72"/>
      <c r="AN925" s="72"/>
      <c r="AO925" s="72"/>
      <c r="AP925" s="73"/>
      <c r="AQ925" s="73"/>
      <c r="AR925" s="73"/>
      <c r="AS925" s="73"/>
      <c r="AT925" s="73"/>
      <c r="AU925" s="73"/>
      <c r="AV925" s="72"/>
      <c r="AW925" s="73"/>
      <c r="AX925" s="73"/>
      <c r="AY925" s="72"/>
      <c r="AZ925" s="72"/>
      <c r="BA925" s="72"/>
      <c r="BB925" s="74"/>
      <c r="BC925" s="74"/>
      <c r="BD925" s="74"/>
      <c r="BE925" s="74"/>
      <c r="BF925" s="74"/>
      <c r="BG925" s="74"/>
      <c r="BH925" s="74"/>
      <c r="BI925" s="74"/>
    </row>
    <row r="926" spans="1:61" x14ac:dyDescent="0.35">
      <c r="A926" s="347" t="s">
        <v>2186</v>
      </c>
      <c r="B926" s="343">
        <v>39.195</v>
      </c>
      <c r="C926" s="343">
        <v>117</v>
      </c>
      <c r="D926" s="348" t="s">
        <v>1944</v>
      </c>
      <c r="E926" s="348" t="s">
        <v>13</v>
      </c>
      <c r="F926" s="348" t="s">
        <v>181</v>
      </c>
      <c r="G926" s="348">
        <v>37.5</v>
      </c>
      <c r="H926" s="349">
        <v>118400</v>
      </c>
      <c r="I926" s="349">
        <v>124600</v>
      </c>
      <c r="J926" s="349">
        <v>129500</v>
      </c>
      <c r="K926" s="349">
        <v>131500</v>
      </c>
      <c r="L926" s="349">
        <v>3020.7934685546625</v>
      </c>
      <c r="M926" s="349">
        <v>3178.9769103201938</v>
      </c>
      <c r="N926" s="349">
        <v>3303.9928562316622</v>
      </c>
      <c r="O926" s="349">
        <v>3355.0197729302208</v>
      </c>
      <c r="P926" s="348" t="s">
        <v>39</v>
      </c>
      <c r="Q926" s="350">
        <v>5</v>
      </c>
      <c r="R926" s="351" t="s">
        <v>203</v>
      </c>
      <c r="S926" s="353" t="s">
        <v>195</v>
      </c>
      <c r="T926" s="347" t="s">
        <v>686</v>
      </c>
      <c r="U926" s="347" t="s">
        <v>1487</v>
      </c>
      <c r="V926" s="347">
        <v>1.74</v>
      </c>
      <c r="W926" s="347">
        <v>1.03</v>
      </c>
      <c r="X926" s="347">
        <v>0.32</v>
      </c>
      <c r="Y926" s="347">
        <f t="shared" si="15"/>
        <v>1.7922</v>
      </c>
      <c r="Z926" s="347" t="s">
        <v>198</v>
      </c>
      <c r="AA926" s="347" t="s">
        <v>170</v>
      </c>
      <c r="AB926" s="347">
        <v>19.899999999999999</v>
      </c>
      <c r="AC926" s="347" t="s">
        <v>218</v>
      </c>
      <c r="AD926" s="346"/>
      <c r="AE926" s="346">
        <f>IFERROR(VLOOKUP(E926,ppoz!$A$2:$B$42,2,0),0)</f>
        <v>7000</v>
      </c>
      <c r="AJ926" s="72"/>
      <c r="AK926" s="72"/>
      <c r="AL926" s="72"/>
      <c r="AM926" s="72"/>
      <c r="AN926" s="72"/>
      <c r="AO926" s="72"/>
      <c r="AP926" s="73"/>
      <c r="AQ926" s="73"/>
      <c r="AR926" s="73"/>
      <c r="AS926" s="73"/>
      <c r="AT926" s="73"/>
      <c r="AU926" s="73"/>
      <c r="AV926" s="72"/>
      <c r="AW926" s="73"/>
      <c r="AX926" s="73"/>
      <c r="AY926" s="72"/>
      <c r="AZ926" s="72"/>
      <c r="BA926" s="72"/>
      <c r="BB926" s="74"/>
      <c r="BC926" s="74"/>
      <c r="BD926" s="74"/>
      <c r="BE926" s="74"/>
      <c r="BF926" s="74"/>
      <c r="BG926" s="74"/>
      <c r="BH926" s="74"/>
      <c r="BI926" s="74"/>
    </row>
    <row r="927" spans="1:61" x14ac:dyDescent="0.35">
      <c r="A927" s="347" t="s">
        <v>2187</v>
      </c>
      <c r="B927" s="343">
        <v>39.53</v>
      </c>
      <c r="C927" s="343">
        <v>118</v>
      </c>
      <c r="D927" s="348" t="s">
        <v>1944</v>
      </c>
      <c r="E927" s="348" t="s">
        <v>13</v>
      </c>
      <c r="F927" s="348" t="s">
        <v>181</v>
      </c>
      <c r="G927" s="348">
        <v>37.5</v>
      </c>
      <c r="H927" s="349">
        <v>119500</v>
      </c>
      <c r="I927" s="349">
        <v>125400</v>
      </c>
      <c r="J927" s="349">
        <v>130000</v>
      </c>
      <c r="K927" s="349">
        <v>132300</v>
      </c>
      <c r="L927" s="349">
        <v>3023.0204907665066</v>
      </c>
      <c r="M927" s="349">
        <v>3172.2742221097901</v>
      </c>
      <c r="N927" s="349">
        <v>3288.6415380723502</v>
      </c>
      <c r="O927" s="349">
        <v>3346.82519605363</v>
      </c>
      <c r="P927" s="348" t="s">
        <v>39</v>
      </c>
      <c r="Q927" s="350">
        <v>5</v>
      </c>
      <c r="R927" s="351" t="s">
        <v>203</v>
      </c>
      <c r="S927" s="353" t="s">
        <v>195</v>
      </c>
      <c r="T927" s="347" t="s">
        <v>686</v>
      </c>
      <c r="U927" s="347" t="s">
        <v>1487</v>
      </c>
      <c r="V927" s="347">
        <v>1.74</v>
      </c>
      <c r="W927" s="347">
        <v>1.03</v>
      </c>
      <c r="X927" s="347">
        <v>0.32</v>
      </c>
      <c r="Y927" s="347">
        <f t="shared" si="15"/>
        <v>1.7922</v>
      </c>
      <c r="Z927" s="347" t="s">
        <v>198</v>
      </c>
      <c r="AA927" s="347" t="s">
        <v>170</v>
      </c>
      <c r="AB927" s="347">
        <v>19.899999999999999</v>
      </c>
      <c r="AC927" s="347" t="s">
        <v>218</v>
      </c>
      <c r="AD927" s="346"/>
      <c r="AE927" s="346">
        <f>IFERROR(VLOOKUP(E927,ppoz!$A$2:$B$42,2,0),0)</f>
        <v>7000</v>
      </c>
      <c r="AJ927" s="72"/>
      <c r="AK927" s="72"/>
      <c r="AL927" s="72"/>
      <c r="AM927" s="72"/>
      <c r="AN927" s="72"/>
      <c r="AO927" s="72"/>
      <c r="AP927" s="73"/>
      <c r="AQ927" s="73"/>
      <c r="AR927" s="73"/>
      <c r="AS927" s="73"/>
      <c r="AT927" s="73"/>
      <c r="AU927" s="73"/>
      <c r="AV927" s="72"/>
      <c r="AW927" s="73"/>
      <c r="AX927" s="73"/>
      <c r="AY927" s="72"/>
      <c r="AZ927" s="72"/>
      <c r="BA927" s="72"/>
      <c r="BB927" s="74"/>
      <c r="BC927" s="74"/>
      <c r="BD927" s="74"/>
      <c r="BE927" s="74"/>
      <c r="BF927" s="74"/>
      <c r="BG927" s="74"/>
      <c r="BH927" s="74"/>
      <c r="BI927" s="74"/>
    </row>
    <row r="928" spans="1:61" x14ac:dyDescent="0.35">
      <c r="A928" s="347" t="s">
        <v>2188</v>
      </c>
      <c r="B928" s="343">
        <v>39.865000000000002</v>
      </c>
      <c r="C928" s="343">
        <v>119</v>
      </c>
      <c r="D928" s="348" t="s">
        <v>1944</v>
      </c>
      <c r="E928" s="348" t="s">
        <v>13</v>
      </c>
      <c r="F928" s="348" t="s">
        <v>181</v>
      </c>
      <c r="G928" s="348">
        <v>37.5</v>
      </c>
      <c r="H928" s="349">
        <v>120700</v>
      </c>
      <c r="I928" s="349">
        <v>126400</v>
      </c>
      <c r="J928" s="349">
        <v>132200</v>
      </c>
      <c r="K928" s="349">
        <v>133300</v>
      </c>
      <c r="L928" s="349">
        <v>3027.7185501066097</v>
      </c>
      <c r="M928" s="349">
        <v>3170.7011162674025</v>
      </c>
      <c r="N928" s="349">
        <v>3316.1921485011912</v>
      </c>
      <c r="O928" s="349">
        <v>3343.7852753041511</v>
      </c>
      <c r="P928" s="348" t="s">
        <v>39</v>
      </c>
      <c r="Q928" s="350">
        <v>5</v>
      </c>
      <c r="R928" s="351" t="s">
        <v>203</v>
      </c>
      <c r="S928" s="353" t="s">
        <v>195</v>
      </c>
      <c r="T928" s="347" t="s">
        <v>686</v>
      </c>
      <c r="U928" s="347" t="s">
        <v>1487</v>
      </c>
      <c r="V928" s="347">
        <v>1.74</v>
      </c>
      <c r="W928" s="347">
        <v>1.03</v>
      </c>
      <c r="X928" s="347">
        <v>0.32</v>
      </c>
      <c r="Y928" s="347">
        <f t="shared" si="15"/>
        <v>1.7922</v>
      </c>
      <c r="Z928" s="347" t="s">
        <v>198</v>
      </c>
      <c r="AA928" s="347" t="s">
        <v>170</v>
      </c>
      <c r="AB928" s="347">
        <v>19.899999999999999</v>
      </c>
      <c r="AC928" s="347" t="s">
        <v>218</v>
      </c>
      <c r="AD928" s="346"/>
      <c r="AE928" s="346">
        <f>IFERROR(VLOOKUP(E928,ppoz!$A$2:$B$42,2,0),0)</f>
        <v>7000</v>
      </c>
      <c r="AJ928" s="72"/>
      <c r="AK928" s="72"/>
      <c r="AL928" s="72"/>
      <c r="AM928" s="72"/>
      <c r="AN928" s="72"/>
      <c r="AO928" s="72"/>
      <c r="AP928" s="73"/>
      <c r="AQ928" s="73"/>
      <c r="AR928" s="73"/>
      <c r="AS928" s="73"/>
      <c r="AT928" s="73"/>
      <c r="AU928" s="73"/>
      <c r="AV928" s="72"/>
      <c r="AW928" s="73"/>
      <c r="AX928" s="73"/>
      <c r="AY928" s="72"/>
      <c r="AZ928" s="72"/>
      <c r="BA928" s="72"/>
      <c r="BB928" s="74"/>
      <c r="BC928" s="74"/>
      <c r="BD928" s="74"/>
      <c r="BE928" s="74"/>
      <c r="BF928" s="74"/>
      <c r="BG928" s="74"/>
      <c r="BH928" s="74"/>
      <c r="BI928" s="74"/>
    </row>
    <row r="929" spans="1:61" x14ac:dyDescent="0.35">
      <c r="A929" s="347" t="s">
        <v>2189</v>
      </c>
      <c r="B929" s="343">
        <v>40.200000000000003</v>
      </c>
      <c r="C929" s="343">
        <v>120</v>
      </c>
      <c r="D929" s="348" t="s">
        <v>1944</v>
      </c>
      <c r="E929" s="348" t="s">
        <v>13</v>
      </c>
      <c r="F929" s="348" t="s">
        <v>181</v>
      </c>
      <c r="G929" s="348">
        <v>37.5</v>
      </c>
      <c r="H929" s="349">
        <v>121600</v>
      </c>
      <c r="I929" s="349">
        <v>127400</v>
      </c>
      <c r="J929" s="349">
        <v>133100</v>
      </c>
      <c r="K929" s="349">
        <v>134300</v>
      </c>
      <c r="L929" s="349">
        <v>3024.8756218905469</v>
      </c>
      <c r="M929" s="349">
        <v>3169.1542288557212</v>
      </c>
      <c r="N929" s="349">
        <v>3310.9452736318403</v>
      </c>
      <c r="O929" s="349">
        <v>3340.7960199004974</v>
      </c>
      <c r="P929" s="348" t="s">
        <v>39</v>
      </c>
      <c r="Q929" s="350">
        <v>5</v>
      </c>
      <c r="R929" s="351" t="s">
        <v>203</v>
      </c>
      <c r="S929" s="353" t="s">
        <v>195</v>
      </c>
      <c r="T929" s="347" t="s">
        <v>686</v>
      </c>
      <c r="U929" s="347" t="s">
        <v>1487</v>
      </c>
      <c r="V929" s="347">
        <v>1.74</v>
      </c>
      <c r="W929" s="347">
        <v>1.03</v>
      </c>
      <c r="X929" s="347">
        <v>0.32</v>
      </c>
      <c r="Y929" s="347">
        <f t="shared" si="15"/>
        <v>1.7922</v>
      </c>
      <c r="Z929" s="347" t="s">
        <v>198</v>
      </c>
      <c r="AA929" s="347" t="s">
        <v>170</v>
      </c>
      <c r="AB929" s="347">
        <v>19.899999999999999</v>
      </c>
      <c r="AC929" s="347" t="s">
        <v>218</v>
      </c>
      <c r="AD929" s="346"/>
      <c r="AE929" s="346">
        <f>IFERROR(VLOOKUP(E929,ppoz!$A$2:$B$42,2,0),0)</f>
        <v>7000</v>
      </c>
      <c r="AJ929" s="72"/>
      <c r="AK929" s="72"/>
      <c r="AL929" s="72"/>
      <c r="AM929" s="72"/>
      <c r="AN929" s="72"/>
      <c r="AO929" s="72"/>
      <c r="AP929" s="73"/>
      <c r="AQ929" s="73"/>
      <c r="AR929" s="73"/>
      <c r="AS929" s="73"/>
      <c r="AT929" s="73"/>
      <c r="AU929" s="73"/>
      <c r="AV929" s="72"/>
      <c r="AW929" s="73"/>
      <c r="AX929" s="73"/>
      <c r="AY929" s="72"/>
      <c r="AZ929" s="72"/>
      <c r="BA929" s="72"/>
      <c r="BB929" s="74"/>
      <c r="BC929" s="74"/>
      <c r="BD929" s="74"/>
      <c r="BE929" s="74"/>
      <c r="BF929" s="74"/>
      <c r="BG929" s="74"/>
      <c r="BH929" s="74"/>
      <c r="BI929" s="74"/>
    </row>
    <row r="930" spans="1:61" x14ac:dyDescent="0.35">
      <c r="A930" s="347" t="s">
        <v>2190</v>
      </c>
      <c r="B930" s="343">
        <v>40.535000000000004</v>
      </c>
      <c r="C930" s="343">
        <v>121</v>
      </c>
      <c r="D930" s="348" t="s">
        <v>1944</v>
      </c>
      <c r="E930" s="348" t="s">
        <v>13</v>
      </c>
      <c r="F930" s="348" t="s">
        <v>181</v>
      </c>
      <c r="G930" s="348">
        <v>37.5</v>
      </c>
      <c r="H930" s="349">
        <v>122200</v>
      </c>
      <c r="I930" s="349">
        <v>127900</v>
      </c>
      <c r="J930" s="349">
        <v>136800</v>
      </c>
      <c r="K930" s="349">
        <v>134800</v>
      </c>
      <c r="L930" s="349">
        <v>3014.6786727519425</v>
      </c>
      <c r="M930" s="349">
        <v>3155.2978907117304</v>
      </c>
      <c r="N930" s="349">
        <v>3374.8612310349076</v>
      </c>
      <c r="O930" s="349">
        <v>3325.5211545577895</v>
      </c>
      <c r="P930" s="348" t="s">
        <v>39</v>
      </c>
      <c r="Q930" s="350">
        <v>5</v>
      </c>
      <c r="R930" s="351" t="s">
        <v>203</v>
      </c>
      <c r="S930" s="353" t="s">
        <v>195</v>
      </c>
      <c r="T930" s="347" t="s">
        <v>686</v>
      </c>
      <c r="U930" s="347" t="s">
        <v>1487</v>
      </c>
      <c r="V930" s="347">
        <v>1.74</v>
      </c>
      <c r="W930" s="347">
        <v>1.03</v>
      </c>
      <c r="X930" s="347">
        <v>0.32</v>
      </c>
      <c r="Y930" s="347">
        <f t="shared" si="15"/>
        <v>1.7922</v>
      </c>
      <c r="Z930" s="347" t="s">
        <v>198</v>
      </c>
      <c r="AA930" s="347" t="s">
        <v>170</v>
      </c>
      <c r="AB930" s="347">
        <v>19.899999999999999</v>
      </c>
      <c r="AC930" s="347" t="s">
        <v>218</v>
      </c>
      <c r="AD930" s="346"/>
      <c r="AE930" s="346">
        <f>IFERROR(VLOOKUP(E930,ppoz!$A$2:$B$42,2,0),0)</f>
        <v>7000</v>
      </c>
      <c r="AJ930" s="72"/>
      <c r="AK930" s="72"/>
      <c r="AL930" s="72"/>
      <c r="AM930" s="72"/>
      <c r="AN930" s="72"/>
      <c r="AO930" s="72"/>
      <c r="AP930" s="73"/>
      <c r="AQ930" s="73"/>
      <c r="AR930" s="73"/>
      <c r="AS930" s="73"/>
      <c r="AT930" s="73"/>
      <c r="AU930" s="73"/>
      <c r="AV930" s="72"/>
      <c r="AW930" s="73"/>
      <c r="AX930" s="73"/>
      <c r="AY930" s="72"/>
      <c r="AZ930" s="72"/>
      <c r="BA930" s="72"/>
      <c r="BB930" s="74"/>
      <c r="BC930" s="74"/>
      <c r="BD930" s="74"/>
      <c r="BE930" s="74"/>
      <c r="BF930" s="74"/>
      <c r="BG930" s="74"/>
      <c r="BH930" s="74"/>
      <c r="BI930" s="74"/>
    </row>
    <row r="931" spans="1:61" x14ac:dyDescent="0.35">
      <c r="A931" s="347" t="s">
        <v>2191</v>
      </c>
      <c r="B931" s="343">
        <v>40.870000000000005</v>
      </c>
      <c r="C931" s="343">
        <v>122</v>
      </c>
      <c r="D931" s="348" t="s">
        <v>1944</v>
      </c>
      <c r="E931" s="348" t="s">
        <v>13</v>
      </c>
      <c r="F931" s="348" t="s">
        <v>181</v>
      </c>
      <c r="G931" s="348">
        <v>37.5</v>
      </c>
      <c r="H931" s="349">
        <v>122700</v>
      </c>
      <c r="I931" s="349">
        <v>129500</v>
      </c>
      <c r="J931" s="349">
        <v>137300</v>
      </c>
      <c r="K931" s="349">
        <v>136400</v>
      </c>
      <c r="L931" s="349">
        <v>3002.2021042329334</v>
      </c>
      <c r="M931" s="349">
        <v>3168.5833129434791</v>
      </c>
      <c r="N931" s="349">
        <v>3359.432346464399</v>
      </c>
      <c r="O931" s="349">
        <v>3337.411304135062</v>
      </c>
      <c r="P931" s="348" t="s">
        <v>39</v>
      </c>
      <c r="Q931" s="350">
        <v>5</v>
      </c>
      <c r="R931" s="351" t="s">
        <v>203</v>
      </c>
      <c r="S931" s="353" t="s">
        <v>195</v>
      </c>
      <c r="T931" s="347" t="s">
        <v>686</v>
      </c>
      <c r="U931" s="347" t="s">
        <v>1487</v>
      </c>
      <c r="V931" s="347">
        <v>1.74</v>
      </c>
      <c r="W931" s="347">
        <v>1.03</v>
      </c>
      <c r="X931" s="347">
        <v>0.32</v>
      </c>
      <c r="Y931" s="347">
        <f t="shared" si="15"/>
        <v>1.7922</v>
      </c>
      <c r="Z931" s="347" t="s">
        <v>198</v>
      </c>
      <c r="AA931" s="347" t="s">
        <v>170</v>
      </c>
      <c r="AB931" s="347">
        <v>19.899999999999999</v>
      </c>
      <c r="AC931" s="347" t="s">
        <v>218</v>
      </c>
      <c r="AD931" s="346"/>
      <c r="AE931" s="346">
        <f>IFERROR(VLOOKUP(E931,ppoz!$A$2:$B$42,2,0),0)</f>
        <v>7000</v>
      </c>
      <c r="AJ931" s="72"/>
      <c r="AK931" s="72"/>
      <c r="AL931" s="72"/>
      <c r="AM931" s="72"/>
      <c r="AN931" s="72"/>
      <c r="AO931" s="72"/>
      <c r="AP931" s="73"/>
      <c r="AQ931" s="73"/>
      <c r="AR931" s="73"/>
      <c r="AS931" s="73"/>
      <c r="AT931" s="73"/>
      <c r="AU931" s="73"/>
      <c r="AV931" s="72"/>
      <c r="AW931" s="73"/>
      <c r="AX931" s="73"/>
      <c r="AY931" s="72"/>
      <c r="AZ931" s="72"/>
      <c r="BA931" s="72"/>
      <c r="BB931" s="74"/>
      <c r="BC931" s="74"/>
      <c r="BD931" s="74"/>
      <c r="BE931" s="74"/>
      <c r="BF931" s="74"/>
      <c r="BG931" s="74"/>
      <c r="BH931" s="74"/>
      <c r="BI931" s="74"/>
    </row>
    <row r="932" spans="1:61" x14ac:dyDescent="0.35">
      <c r="A932" s="347" t="s">
        <v>2192</v>
      </c>
      <c r="B932" s="343">
        <v>41.205000000000005</v>
      </c>
      <c r="C932" s="343">
        <v>123</v>
      </c>
      <c r="D932" s="348" t="s">
        <v>1944</v>
      </c>
      <c r="E932" s="348" t="s">
        <v>13</v>
      </c>
      <c r="F932" s="348" t="s">
        <v>181</v>
      </c>
      <c r="G932" s="348">
        <v>37.5</v>
      </c>
      <c r="H932" s="349">
        <v>123600</v>
      </c>
      <c r="I932" s="349">
        <v>130400</v>
      </c>
      <c r="J932" s="349">
        <v>138200</v>
      </c>
      <c r="K932" s="349">
        <v>137300</v>
      </c>
      <c r="L932" s="349">
        <v>2999.6359665089185</v>
      </c>
      <c r="M932" s="349">
        <v>3164.6644824657196</v>
      </c>
      <c r="N932" s="349">
        <v>3353.9618978279332</v>
      </c>
      <c r="O932" s="349">
        <v>3332.1198883630623</v>
      </c>
      <c r="P932" s="348" t="s">
        <v>39</v>
      </c>
      <c r="Q932" s="350">
        <v>5</v>
      </c>
      <c r="R932" s="351" t="s">
        <v>203</v>
      </c>
      <c r="S932" s="353" t="s">
        <v>195</v>
      </c>
      <c r="T932" s="347" t="s">
        <v>686</v>
      </c>
      <c r="U932" s="347" t="s">
        <v>1487</v>
      </c>
      <c r="V932" s="347">
        <v>1.74</v>
      </c>
      <c r="W932" s="347">
        <v>1.03</v>
      </c>
      <c r="X932" s="347">
        <v>0.32</v>
      </c>
      <c r="Y932" s="347">
        <f t="shared" si="15"/>
        <v>1.7922</v>
      </c>
      <c r="Z932" s="347" t="s">
        <v>198</v>
      </c>
      <c r="AA932" s="347" t="s">
        <v>170</v>
      </c>
      <c r="AB932" s="347">
        <v>19.899999999999999</v>
      </c>
      <c r="AC932" s="347" t="s">
        <v>218</v>
      </c>
      <c r="AD932" s="346"/>
      <c r="AE932" s="346">
        <f>IFERROR(VLOOKUP(E932,ppoz!$A$2:$B$42,2,0),0)</f>
        <v>7000</v>
      </c>
      <c r="AJ932" s="72"/>
      <c r="AK932" s="72"/>
      <c r="AL932" s="72"/>
      <c r="AM932" s="72"/>
      <c r="AN932" s="72"/>
      <c r="AO932" s="72"/>
      <c r="AP932" s="73"/>
      <c r="AQ932" s="73"/>
      <c r="AR932" s="73"/>
      <c r="AS932" s="73"/>
      <c r="AT932" s="73"/>
      <c r="AU932" s="73"/>
      <c r="AV932" s="72"/>
      <c r="AW932" s="73"/>
      <c r="AX932" s="73"/>
      <c r="AY932" s="72"/>
      <c r="AZ932" s="72"/>
      <c r="BA932" s="72"/>
      <c r="BB932" s="74"/>
      <c r="BC932" s="74"/>
      <c r="BD932" s="74"/>
      <c r="BE932" s="74"/>
      <c r="BF932" s="74"/>
      <c r="BG932" s="74"/>
      <c r="BH932" s="74"/>
      <c r="BI932" s="74"/>
    </row>
    <row r="933" spans="1:61" x14ac:dyDescent="0.35">
      <c r="A933" s="347" t="s">
        <v>2193</v>
      </c>
      <c r="B933" s="343">
        <v>41.54</v>
      </c>
      <c r="C933" s="343">
        <v>124</v>
      </c>
      <c r="D933" s="348" t="s">
        <v>1944</v>
      </c>
      <c r="E933" s="348" t="s">
        <v>13</v>
      </c>
      <c r="F933" s="348" t="s">
        <v>181</v>
      </c>
      <c r="G933" s="348">
        <v>37.5</v>
      </c>
      <c r="H933" s="349">
        <v>124100</v>
      </c>
      <c r="I933" s="349">
        <v>131000</v>
      </c>
      <c r="J933" s="349">
        <v>138800</v>
      </c>
      <c r="K933" s="349">
        <v>137900</v>
      </c>
      <c r="L933" s="349">
        <v>2987.4819451131439</v>
      </c>
      <c r="M933" s="349">
        <v>3153.586904188734</v>
      </c>
      <c r="N933" s="349">
        <v>3341.3577274915747</v>
      </c>
      <c r="O933" s="349">
        <v>3319.6918632643237</v>
      </c>
      <c r="P933" s="348" t="s">
        <v>39</v>
      </c>
      <c r="Q933" s="350">
        <v>5</v>
      </c>
      <c r="R933" s="351" t="s">
        <v>203</v>
      </c>
      <c r="S933" s="353" t="s">
        <v>195</v>
      </c>
      <c r="T933" s="347" t="s">
        <v>686</v>
      </c>
      <c r="U933" s="347" t="s">
        <v>1487</v>
      </c>
      <c r="V933" s="347">
        <v>1.74</v>
      </c>
      <c r="W933" s="347">
        <v>1.03</v>
      </c>
      <c r="X933" s="347">
        <v>0.32</v>
      </c>
      <c r="Y933" s="347">
        <f t="shared" si="15"/>
        <v>1.7922</v>
      </c>
      <c r="Z933" s="347" t="s">
        <v>198</v>
      </c>
      <c r="AA933" s="347" t="s">
        <v>170</v>
      </c>
      <c r="AB933" s="347">
        <v>19.899999999999999</v>
      </c>
      <c r="AC933" s="347" t="s">
        <v>218</v>
      </c>
      <c r="AD933" s="346"/>
      <c r="AE933" s="346">
        <f>IFERROR(VLOOKUP(E933,ppoz!$A$2:$B$42,2,0),0)</f>
        <v>7000</v>
      </c>
      <c r="AJ933" s="72"/>
      <c r="AK933" s="72"/>
      <c r="AL933" s="72"/>
      <c r="AM933" s="72"/>
      <c r="AN933" s="72"/>
      <c r="AO933" s="72"/>
      <c r="AP933" s="73"/>
      <c r="AQ933" s="73"/>
      <c r="AR933" s="73"/>
      <c r="AS933" s="73"/>
      <c r="AT933" s="73"/>
      <c r="AU933" s="73"/>
      <c r="AV933" s="72"/>
      <c r="AW933" s="73"/>
      <c r="AX933" s="73"/>
      <c r="AY933" s="72"/>
      <c r="AZ933" s="72"/>
      <c r="BA933" s="72"/>
      <c r="BB933" s="74"/>
      <c r="BC933" s="74"/>
      <c r="BD933" s="74"/>
      <c r="BE933" s="74"/>
      <c r="BF933" s="74"/>
      <c r="BG933" s="74"/>
      <c r="BH933" s="74"/>
      <c r="BI933" s="74"/>
    </row>
    <row r="934" spans="1:61" x14ac:dyDescent="0.35">
      <c r="A934" s="347" t="s">
        <v>2194</v>
      </c>
      <c r="B934" s="343">
        <v>41.875</v>
      </c>
      <c r="C934" s="343">
        <v>125</v>
      </c>
      <c r="D934" s="348" t="s">
        <v>1944</v>
      </c>
      <c r="E934" s="348" t="s">
        <v>13</v>
      </c>
      <c r="F934" s="348" t="s">
        <v>181</v>
      </c>
      <c r="G934" s="348">
        <v>37.5</v>
      </c>
      <c r="H934" s="349">
        <v>124600</v>
      </c>
      <c r="I934" s="349">
        <v>131600</v>
      </c>
      <c r="J934" s="349">
        <v>139300</v>
      </c>
      <c r="K934" s="349">
        <v>138900</v>
      </c>
      <c r="L934" s="349">
        <v>2975.5223880597014</v>
      </c>
      <c r="M934" s="349">
        <v>3142.686567164179</v>
      </c>
      <c r="N934" s="349">
        <v>3326.5671641791046</v>
      </c>
      <c r="O934" s="349">
        <v>3317.0149253731342</v>
      </c>
      <c r="P934" s="348" t="s">
        <v>39</v>
      </c>
      <c r="Q934" s="350">
        <v>5</v>
      </c>
      <c r="R934" s="351" t="s">
        <v>203</v>
      </c>
      <c r="S934" s="353" t="s">
        <v>195</v>
      </c>
      <c r="T934" s="347" t="s">
        <v>686</v>
      </c>
      <c r="U934" s="347" t="s">
        <v>1487</v>
      </c>
      <c r="V934" s="347">
        <v>1.74</v>
      </c>
      <c r="W934" s="347">
        <v>1.03</v>
      </c>
      <c r="X934" s="347">
        <v>0.32</v>
      </c>
      <c r="Y934" s="347">
        <f t="shared" si="15"/>
        <v>1.7922</v>
      </c>
      <c r="Z934" s="347" t="s">
        <v>198</v>
      </c>
      <c r="AA934" s="347" t="s">
        <v>170</v>
      </c>
      <c r="AB934" s="347">
        <v>19.899999999999999</v>
      </c>
      <c r="AC934" s="347" t="s">
        <v>218</v>
      </c>
      <c r="AD934" s="346"/>
      <c r="AE934" s="346">
        <f>IFERROR(VLOOKUP(E934,ppoz!$A$2:$B$42,2,0),0)</f>
        <v>7000</v>
      </c>
      <c r="AJ934" s="72"/>
      <c r="AK934" s="72"/>
      <c r="AL934" s="72"/>
      <c r="AM934" s="72"/>
      <c r="AN934" s="72"/>
      <c r="AO934" s="72"/>
      <c r="AP934" s="73"/>
      <c r="AQ934" s="73"/>
      <c r="AR934" s="73"/>
      <c r="AS934" s="73"/>
      <c r="AT934" s="73"/>
      <c r="AU934" s="73"/>
      <c r="AV934" s="72"/>
      <c r="AW934" s="73"/>
      <c r="AX934" s="73"/>
      <c r="AY934" s="72"/>
      <c r="AZ934" s="72"/>
      <c r="BA934" s="72"/>
      <c r="BB934" s="74"/>
      <c r="BC934" s="74"/>
      <c r="BD934" s="74"/>
      <c r="BE934" s="74"/>
      <c r="BF934" s="74"/>
      <c r="BG934" s="74"/>
      <c r="BH934" s="74"/>
      <c r="BI934" s="74"/>
    </row>
    <row r="935" spans="1:61" x14ac:dyDescent="0.35">
      <c r="A935" s="347" t="s">
        <v>2195</v>
      </c>
      <c r="B935" s="343">
        <v>42.21</v>
      </c>
      <c r="C935" s="343">
        <v>126</v>
      </c>
      <c r="D935" s="348" t="s">
        <v>1944</v>
      </c>
      <c r="E935" s="348" t="s">
        <v>13</v>
      </c>
      <c r="F935" s="348" t="s">
        <v>181</v>
      </c>
      <c r="G935" s="348">
        <v>37.5</v>
      </c>
      <c r="H935" s="349">
        <v>125700</v>
      </c>
      <c r="I935" s="349">
        <v>132500</v>
      </c>
      <c r="J935" s="349">
        <v>140200</v>
      </c>
      <c r="K935" s="349">
        <v>139900</v>
      </c>
      <c r="L935" s="349">
        <v>2977.9673063255154</v>
      </c>
      <c r="M935" s="349">
        <v>3139.0665719023928</v>
      </c>
      <c r="N935" s="349">
        <v>3321.4877990997393</v>
      </c>
      <c r="O935" s="349">
        <v>3314.380478559583</v>
      </c>
      <c r="P935" s="348" t="s">
        <v>39</v>
      </c>
      <c r="Q935" s="350">
        <v>5</v>
      </c>
      <c r="R935" s="351" t="s">
        <v>203</v>
      </c>
      <c r="S935" s="353" t="s">
        <v>195</v>
      </c>
      <c r="T935" s="347" t="s">
        <v>686</v>
      </c>
      <c r="U935" s="347" t="s">
        <v>1487</v>
      </c>
      <c r="V935" s="347">
        <v>1.74</v>
      </c>
      <c r="W935" s="347">
        <v>1.03</v>
      </c>
      <c r="X935" s="347">
        <v>0.32</v>
      </c>
      <c r="Y935" s="347">
        <f t="shared" si="15"/>
        <v>1.7922</v>
      </c>
      <c r="Z935" s="347" t="s">
        <v>198</v>
      </c>
      <c r="AA935" s="347" t="s">
        <v>170</v>
      </c>
      <c r="AB935" s="347">
        <v>19.899999999999999</v>
      </c>
      <c r="AC935" s="347" t="s">
        <v>218</v>
      </c>
      <c r="AD935" s="346"/>
      <c r="AE935" s="346">
        <f>IFERROR(VLOOKUP(E935,ppoz!$A$2:$B$42,2,0),0)</f>
        <v>7000</v>
      </c>
      <c r="AJ935" s="72"/>
      <c r="AK935" s="72"/>
      <c r="AL935" s="72"/>
      <c r="AM935" s="72"/>
      <c r="AN935" s="72"/>
      <c r="AO935" s="72"/>
      <c r="AP935" s="73"/>
      <c r="AQ935" s="73"/>
      <c r="AR935" s="73"/>
      <c r="AS935" s="73"/>
      <c r="AT935" s="73"/>
      <c r="AU935" s="73"/>
      <c r="AV935" s="72"/>
      <c r="AW935" s="73"/>
      <c r="AX935" s="73"/>
      <c r="AY935" s="72"/>
      <c r="AZ935" s="72"/>
      <c r="BA935" s="72"/>
      <c r="BB935" s="74"/>
      <c r="BC935" s="74"/>
      <c r="BD935" s="74"/>
      <c r="BE935" s="74"/>
      <c r="BF935" s="74"/>
      <c r="BG935" s="74"/>
      <c r="BH935" s="74"/>
      <c r="BI935" s="74"/>
    </row>
    <row r="936" spans="1:61" x14ac:dyDescent="0.35">
      <c r="A936" s="347" t="s">
        <v>2196</v>
      </c>
      <c r="B936" s="343">
        <v>42.545000000000002</v>
      </c>
      <c r="C936" s="343">
        <v>127</v>
      </c>
      <c r="D936" s="348" t="s">
        <v>1944</v>
      </c>
      <c r="E936" s="348" t="s">
        <v>13</v>
      </c>
      <c r="F936" s="348" t="s">
        <v>181</v>
      </c>
      <c r="G936" s="348">
        <v>37.5</v>
      </c>
      <c r="H936" s="349">
        <v>126300</v>
      </c>
      <c r="I936" s="349">
        <v>133000</v>
      </c>
      <c r="J936" s="349">
        <v>140700</v>
      </c>
      <c r="K936" s="349">
        <v>140400</v>
      </c>
      <c r="L936" s="349">
        <v>2968.6214596309787</v>
      </c>
      <c r="M936" s="349">
        <v>3126.1017745916088</v>
      </c>
      <c r="N936" s="349">
        <v>3307.0866141732281</v>
      </c>
      <c r="O936" s="349">
        <v>3300.0352567869313</v>
      </c>
      <c r="P936" s="348" t="s">
        <v>39</v>
      </c>
      <c r="Q936" s="350">
        <v>5</v>
      </c>
      <c r="R936" s="351" t="s">
        <v>203</v>
      </c>
      <c r="S936" s="353" t="s">
        <v>195</v>
      </c>
      <c r="T936" s="347" t="s">
        <v>686</v>
      </c>
      <c r="U936" s="347" t="s">
        <v>1487</v>
      </c>
      <c r="V936" s="347">
        <v>1.74</v>
      </c>
      <c r="W936" s="347">
        <v>1.03</v>
      </c>
      <c r="X936" s="347">
        <v>0.32</v>
      </c>
      <c r="Y936" s="347">
        <f t="shared" si="15"/>
        <v>1.7922</v>
      </c>
      <c r="Z936" s="347" t="s">
        <v>198</v>
      </c>
      <c r="AA936" s="347" t="s">
        <v>170</v>
      </c>
      <c r="AB936" s="347">
        <v>19.899999999999999</v>
      </c>
      <c r="AC936" s="347" t="s">
        <v>218</v>
      </c>
      <c r="AD936" s="346"/>
      <c r="AE936" s="346">
        <f>IFERROR(VLOOKUP(E936,ppoz!$A$2:$B$42,2,0),0)</f>
        <v>7000</v>
      </c>
      <c r="AJ936" s="72"/>
      <c r="AK936" s="72"/>
      <c r="AL936" s="72"/>
      <c r="AM936" s="72"/>
      <c r="AN936" s="72"/>
      <c r="AO936" s="72"/>
      <c r="AP936" s="73"/>
      <c r="AQ936" s="73"/>
      <c r="AR936" s="73"/>
      <c r="AS936" s="73"/>
      <c r="AT936" s="73"/>
      <c r="AU936" s="73"/>
      <c r="AV936" s="72"/>
      <c r="AW936" s="73"/>
      <c r="AX936" s="73"/>
      <c r="AY936" s="72"/>
      <c r="AZ936" s="72"/>
      <c r="BA936" s="72"/>
      <c r="BB936" s="74"/>
      <c r="BC936" s="74"/>
      <c r="BD936" s="74"/>
      <c r="BE936" s="74"/>
      <c r="BF936" s="74"/>
      <c r="BG936" s="74"/>
      <c r="BH936" s="74"/>
      <c r="BI936" s="74"/>
    </row>
    <row r="937" spans="1:61" x14ac:dyDescent="0.35">
      <c r="A937" s="347" t="s">
        <v>2197</v>
      </c>
      <c r="B937" s="343">
        <v>42.88</v>
      </c>
      <c r="C937" s="343">
        <v>128</v>
      </c>
      <c r="D937" s="348" t="s">
        <v>1944</v>
      </c>
      <c r="E937" s="348" t="s">
        <v>13</v>
      </c>
      <c r="F937" s="348" t="s">
        <v>181</v>
      </c>
      <c r="G937" s="348">
        <v>37.5</v>
      </c>
      <c r="H937" s="349">
        <v>127000</v>
      </c>
      <c r="I937" s="349">
        <v>133500</v>
      </c>
      <c r="J937" s="349">
        <v>141200</v>
      </c>
      <c r="K937" s="349">
        <v>140900</v>
      </c>
      <c r="L937" s="349">
        <v>2961.7537313432836</v>
      </c>
      <c r="M937" s="349">
        <v>3113.3395522388059</v>
      </c>
      <c r="N937" s="349">
        <v>3292.9104477611936</v>
      </c>
      <c r="O937" s="349">
        <v>3285.9141791044776</v>
      </c>
      <c r="P937" s="348" t="s">
        <v>39</v>
      </c>
      <c r="Q937" s="350">
        <v>5</v>
      </c>
      <c r="R937" s="351" t="s">
        <v>203</v>
      </c>
      <c r="S937" s="353" t="s">
        <v>195</v>
      </c>
      <c r="T937" s="347" t="s">
        <v>686</v>
      </c>
      <c r="U937" s="347" t="s">
        <v>1487</v>
      </c>
      <c r="V937" s="347">
        <v>1.74</v>
      </c>
      <c r="W937" s="347">
        <v>1.03</v>
      </c>
      <c r="X937" s="347">
        <v>0.32</v>
      </c>
      <c r="Y937" s="347">
        <f t="shared" si="15"/>
        <v>1.7922</v>
      </c>
      <c r="Z937" s="347" t="s">
        <v>198</v>
      </c>
      <c r="AA937" s="347" t="s">
        <v>170</v>
      </c>
      <c r="AB937" s="347">
        <v>19.899999999999999</v>
      </c>
      <c r="AC937" s="347" t="s">
        <v>218</v>
      </c>
      <c r="AD937" s="346"/>
      <c r="AE937" s="346">
        <f>IFERROR(VLOOKUP(E937,ppoz!$A$2:$B$42,2,0),0)</f>
        <v>7000</v>
      </c>
      <c r="AJ937" s="72"/>
      <c r="AK937" s="72"/>
      <c r="AL937" s="72"/>
      <c r="AM937" s="72"/>
      <c r="AN937" s="72"/>
      <c r="AO937" s="72"/>
      <c r="AP937" s="73"/>
      <c r="AQ937" s="73"/>
      <c r="AR937" s="73"/>
      <c r="AS937" s="73"/>
      <c r="AT937" s="73"/>
      <c r="AU937" s="73"/>
      <c r="AV937" s="72"/>
      <c r="AW937" s="73"/>
      <c r="AX937" s="73"/>
      <c r="AY937" s="72"/>
      <c r="AZ937" s="72"/>
      <c r="BA937" s="72"/>
      <c r="BB937" s="74"/>
      <c r="BC937" s="74"/>
      <c r="BD937" s="74"/>
      <c r="BE937" s="74"/>
      <c r="BF937" s="74"/>
      <c r="BG937" s="74"/>
      <c r="BH937" s="74"/>
      <c r="BI937" s="74"/>
    </row>
    <row r="938" spans="1:61" x14ac:dyDescent="0.35">
      <c r="A938" s="347" t="s">
        <v>2198</v>
      </c>
      <c r="B938" s="343">
        <v>43.215000000000003</v>
      </c>
      <c r="C938" s="343">
        <v>129</v>
      </c>
      <c r="D938" s="348" t="s">
        <v>1944</v>
      </c>
      <c r="E938" s="348" t="s">
        <v>13</v>
      </c>
      <c r="F938" s="348" t="s">
        <v>181</v>
      </c>
      <c r="G938" s="348">
        <v>37.5</v>
      </c>
      <c r="H938" s="349">
        <v>128000</v>
      </c>
      <c r="I938" s="349">
        <v>134400</v>
      </c>
      <c r="J938" s="349">
        <v>142100</v>
      </c>
      <c r="K938" s="349">
        <v>141800</v>
      </c>
      <c r="L938" s="349">
        <v>2961.9345134791156</v>
      </c>
      <c r="M938" s="349">
        <v>3110.0312391530715</v>
      </c>
      <c r="N938" s="349">
        <v>3288.2101122295498</v>
      </c>
      <c r="O938" s="349">
        <v>3281.2680782135831</v>
      </c>
      <c r="P938" s="348" t="s">
        <v>39</v>
      </c>
      <c r="Q938" s="350">
        <v>5</v>
      </c>
      <c r="R938" s="351" t="s">
        <v>203</v>
      </c>
      <c r="S938" s="353" t="s">
        <v>195</v>
      </c>
      <c r="T938" s="347" t="s">
        <v>686</v>
      </c>
      <c r="U938" s="347" t="s">
        <v>1487</v>
      </c>
      <c r="V938" s="347">
        <v>1.74</v>
      </c>
      <c r="W938" s="347">
        <v>1.03</v>
      </c>
      <c r="X938" s="347">
        <v>0.32</v>
      </c>
      <c r="Y938" s="347">
        <f t="shared" si="15"/>
        <v>1.7922</v>
      </c>
      <c r="Z938" s="347" t="s">
        <v>198</v>
      </c>
      <c r="AA938" s="347" t="s">
        <v>170</v>
      </c>
      <c r="AB938" s="347">
        <v>19.899999999999999</v>
      </c>
      <c r="AC938" s="347" t="s">
        <v>218</v>
      </c>
      <c r="AD938" s="346"/>
      <c r="AE938" s="346">
        <f>IFERROR(VLOOKUP(E938,ppoz!$A$2:$B$42,2,0),0)</f>
        <v>7000</v>
      </c>
      <c r="AJ938" s="72"/>
      <c r="AK938" s="72"/>
      <c r="AL938" s="72"/>
      <c r="AM938" s="72"/>
      <c r="AN938" s="72"/>
      <c r="AO938" s="72"/>
      <c r="AP938" s="73"/>
      <c r="AQ938" s="73"/>
      <c r="AR938" s="73"/>
      <c r="AS938" s="73"/>
      <c r="AT938" s="73"/>
      <c r="AU938" s="73"/>
      <c r="AV938" s="72"/>
      <c r="AW938" s="73"/>
      <c r="AX938" s="73"/>
      <c r="AY938" s="72"/>
      <c r="AZ938" s="72"/>
      <c r="BA938" s="72"/>
      <c r="BB938" s="74"/>
      <c r="BC938" s="74"/>
      <c r="BD938" s="74"/>
      <c r="BE938" s="74"/>
      <c r="BF938" s="74"/>
      <c r="BG938" s="74"/>
      <c r="BH938" s="74"/>
      <c r="BI938" s="74"/>
    </row>
    <row r="939" spans="1:61" x14ac:dyDescent="0.35">
      <c r="A939" s="347" t="s">
        <v>2199</v>
      </c>
      <c r="B939" s="343">
        <v>43.550000000000004</v>
      </c>
      <c r="C939" s="343">
        <v>130</v>
      </c>
      <c r="D939" s="348" t="s">
        <v>1944</v>
      </c>
      <c r="E939" s="348" t="s">
        <v>13</v>
      </c>
      <c r="F939" s="348" t="s">
        <v>181</v>
      </c>
      <c r="G939" s="348">
        <v>37.5</v>
      </c>
      <c r="H939" s="349">
        <v>128600</v>
      </c>
      <c r="I939" s="349">
        <v>135300</v>
      </c>
      <c r="J939" s="349">
        <v>142600</v>
      </c>
      <c r="K939" s="349">
        <v>142600</v>
      </c>
      <c r="L939" s="349">
        <v>2952.9276693455795</v>
      </c>
      <c r="M939" s="349">
        <v>3106.7738231917333</v>
      </c>
      <c r="N939" s="349">
        <v>3274.3972445464979</v>
      </c>
      <c r="O939" s="349">
        <v>3274.3972445464979</v>
      </c>
      <c r="P939" s="348" t="s">
        <v>39</v>
      </c>
      <c r="Q939" s="350">
        <v>5</v>
      </c>
      <c r="R939" s="351" t="s">
        <v>203</v>
      </c>
      <c r="S939" s="353" t="s">
        <v>195</v>
      </c>
      <c r="T939" s="347" t="s">
        <v>686</v>
      </c>
      <c r="U939" s="347" t="s">
        <v>1487</v>
      </c>
      <c r="V939" s="347">
        <v>1.74</v>
      </c>
      <c r="W939" s="347">
        <v>1.03</v>
      </c>
      <c r="X939" s="347">
        <v>0.32</v>
      </c>
      <c r="Y939" s="347">
        <f t="shared" si="15"/>
        <v>1.7922</v>
      </c>
      <c r="Z939" s="347" t="s">
        <v>198</v>
      </c>
      <c r="AA939" s="347" t="s">
        <v>170</v>
      </c>
      <c r="AB939" s="347">
        <v>19.899999999999999</v>
      </c>
      <c r="AC939" s="347" t="s">
        <v>218</v>
      </c>
      <c r="AD939" s="346"/>
      <c r="AE939" s="346">
        <f>IFERROR(VLOOKUP(E939,ppoz!$A$2:$B$42,2,0),0)</f>
        <v>7000</v>
      </c>
      <c r="AJ939" s="72"/>
      <c r="AK939" s="72"/>
      <c r="AL939" s="72"/>
      <c r="AM939" s="72"/>
      <c r="AN939" s="72"/>
      <c r="AO939" s="72"/>
      <c r="AP939" s="73"/>
      <c r="AQ939" s="73"/>
      <c r="AR939" s="73"/>
      <c r="AS939" s="73"/>
      <c r="AT939" s="73"/>
      <c r="AU939" s="73"/>
      <c r="AV939" s="72"/>
      <c r="AW939" s="73"/>
      <c r="AX939" s="73"/>
      <c r="AY939" s="72"/>
      <c r="AZ939" s="72"/>
      <c r="BA939" s="72"/>
      <c r="BB939" s="74"/>
      <c r="BC939" s="74"/>
      <c r="BD939" s="74"/>
      <c r="BE939" s="74"/>
      <c r="BF939" s="74"/>
      <c r="BG939" s="74"/>
      <c r="BH939" s="74"/>
      <c r="BI939" s="74"/>
    </row>
    <row r="940" spans="1:61" x14ac:dyDescent="0.35">
      <c r="A940" s="347" t="s">
        <v>2200</v>
      </c>
      <c r="B940" s="343">
        <v>43.885000000000005</v>
      </c>
      <c r="C940" s="343">
        <v>131</v>
      </c>
      <c r="D940" s="348" t="s">
        <v>1944</v>
      </c>
      <c r="E940" s="348" t="s">
        <v>13</v>
      </c>
      <c r="F940" s="348" t="s">
        <v>181</v>
      </c>
      <c r="G940" s="348">
        <v>37.5</v>
      </c>
      <c r="H940" s="349">
        <v>129100</v>
      </c>
      <c r="I940" s="349">
        <v>135800</v>
      </c>
      <c r="J940" s="349">
        <v>143100</v>
      </c>
      <c r="K940" s="349">
        <v>143100</v>
      </c>
      <c r="L940" s="349">
        <v>2941.7796513615126</v>
      </c>
      <c r="M940" s="349">
        <v>3094.4514070867035</v>
      </c>
      <c r="N940" s="349">
        <v>3260.7952603395233</v>
      </c>
      <c r="O940" s="349">
        <v>3260.7952603395233</v>
      </c>
      <c r="P940" s="348" t="s">
        <v>39</v>
      </c>
      <c r="Q940" s="350">
        <v>5</v>
      </c>
      <c r="R940" s="351" t="s">
        <v>203</v>
      </c>
      <c r="S940" s="353" t="s">
        <v>195</v>
      </c>
      <c r="T940" s="347" t="s">
        <v>686</v>
      </c>
      <c r="U940" s="347" t="s">
        <v>1487</v>
      </c>
      <c r="V940" s="347">
        <v>1.74</v>
      </c>
      <c r="W940" s="347">
        <v>1.03</v>
      </c>
      <c r="X940" s="347">
        <v>0.32</v>
      </c>
      <c r="Y940" s="347">
        <f t="shared" si="15"/>
        <v>1.7922</v>
      </c>
      <c r="Z940" s="347" t="s">
        <v>198</v>
      </c>
      <c r="AA940" s="347" t="s">
        <v>170</v>
      </c>
      <c r="AB940" s="347">
        <v>19.899999999999999</v>
      </c>
      <c r="AC940" s="347" t="s">
        <v>218</v>
      </c>
      <c r="AD940" s="346"/>
      <c r="AE940" s="346">
        <f>IFERROR(VLOOKUP(E940,ppoz!$A$2:$B$42,2,0),0)</f>
        <v>7000</v>
      </c>
      <c r="AJ940" s="72"/>
      <c r="AK940" s="72"/>
      <c r="AL940" s="72"/>
      <c r="AM940" s="72"/>
      <c r="AN940" s="72"/>
      <c r="AO940" s="72"/>
      <c r="AP940" s="73"/>
      <c r="AQ940" s="73"/>
      <c r="AR940" s="73"/>
      <c r="AS940" s="73"/>
      <c r="AT940" s="73"/>
      <c r="AU940" s="73"/>
      <c r="AV940" s="72"/>
      <c r="AW940" s="73"/>
      <c r="AX940" s="73"/>
      <c r="AY940" s="72"/>
      <c r="AZ940" s="72"/>
      <c r="BA940" s="72"/>
      <c r="BB940" s="74"/>
      <c r="BC940" s="74"/>
      <c r="BD940" s="74"/>
      <c r="BE940" s="74"/>
      <c r="BF940" s="74"/>
      <c r="BG940" s="74"/>
      <c r="BH940" s="74"/>
      <c r="BI940" s="74"/>
    </row>
    <row r="941" spans="1:61" x14ac:dyDescent="0.35">
      <c r="A941" s="347" t="s">
        <v>2201</v>
      </c>
      <c r="B941" s="343">
        <v>44.220000000000006</v>
      </c>
      <c r="C941" s="343">
        <v>132</v>
      </c>
      <c r="D941" s="348" t="s">
        <v>1944</v>
      </c>
      <c r="E941" s="348" t="s">
        <v>13</v>
      </c>
      <c r="F941" s="348" t="s">
        <v>181</v>
      </c>
      <c r="G941" s="348">
        <v>37.5</v>
      </c>
      <c r="H941" s="349">
        <v>130000</v>
      </c>
      <c r="I941" s="349">
        <v>136500</v>
      </c>
      <c r="J941" s="349">
        <v>144000</v>
      </c>
      <c r="K941" s="349">
        <v>143800</v>
      </c>
      <c r="L941" s="349">
        <v>2939.8462234283124</v>
      </c>
      <c r="M941" s="349">
        <v>3086.8385345997281</v>
      </c>
      <c r="N941" s="349">
        <v>3256.4450474898231</v>
      </c>
      <c r="O941" s="349">
        <v>3251.9222071460872</v>
      </c>
      <c r="P941" s="348" t="s">
        <v>39</v>
      </c>
      <c r="Q941" s="350">
        <v>5</v>
      </c>
      <c r="R941" s="351" t="s">
        <v>203</v>
      </c>
      <c r="S941" s="353" t="s">
        <v>195</v>
      </c>
      <c r="T941" s="347" t="s">
        <v>686</v>
      </c>
      <c r="U941" s="347" t="s">
        <v>1487</v>
      </c>
      <c r="V941" s="347">
        <v>1.74</v>
      </c>
      <c r="W941" s="347">
        <v>1.03</v>
      </c>
      <c r="X941" s="347">
        <v>0.32</v>
      </c>
      <c r="Y941" s="347">
        <f t="shared" si="15"/>
        <v>1.7922</v>
      </c>
      <c r="Z941" s="347" t="s">
        <v>198</v>
      </c>
      <c r="AA941" s="347" t="s">
        <v>170</v>
      </c>
      <c r="AB941" s="347">
        <v>19.899999999999999</v>
      </c>
      <c r="AC941" s="347" t="s">
        <v>218</v>
      </c>
      <c r="AD941" s="346"/>
      <c r="AE941" s="346">
        <f>IFERROR(VLOOKUP(E941,ppoz!$A$2:$B$42,2,0),0)</f>
        <v>7000</v>
      </c>
      <c r="AJ941" s="72"/>
      <c r="AK941" s="72"/>
      <c r="AL941" s="72"/>
      <c r="AM941" s="72"/>
      <c r="AN941" s="72"/>
      <c r="AO941" s="72"/>
      <c r="AP941" s="73"/>
      <c r="AQ941" s="73"/>
      <c r="AR941" s="73"/>
      <c r="AS941" s="73"/>
      <c r="AT941" s="73"/>
      <c r="AU941" s="73"/>
      <c r="AV941" s="72"/>
      <c r="AW941" s="73"/>
      <c r="AX941" s="73"/>
      <c r="AY941" s="72"/>
      <c r="AZ941" s="72"/>
      <c r="BA941" s="72"/>
      <c r="BB941" s="74"/>
      <c r="BC941" s="74"/>
      <c r="BD941" s="74"/>
      <c r="BE941" s="74"/>
      <c r="BF941" s="74"/>
      <c r="BG941" s="74"/>
      <c r="BH941" s="74"/>
      <c r="BI941" s="74"/>
    </row>
    <row r="942" spans="1:61" x14ac:dyDescent="0.35">
      <c r="A942" s="347" t="s">
        <v>2202</v>
      </c>
      <c r="B942" s="343">
        <v>44.555</v>
      </c>
      <c r="C942" s="343">
        <v>133</v>
      </c>
      <c r="D942" s="348" t="s">
        <v>1944</v>
      </c>
      <c r="E942" s="348" t="s">
        <v>13</v>
      </c>
      <c r="F942" s="348" t="s">
        <v>181</v>
      </c>
      <c r="G942" s="348">
        <v>37.5</v>
      </c>
      <c r="H942" s="349">
        <v>130700</v>
      </c>
      <c r="I942" s="349">
        <v>137700</v>
      </c>
      <c r="J942" s="349">
        <v>144500</v>
      </c>
      <c r="K942" s="349">
        <v>145100</v>
      </c>
      <c r="L942" s="349">
        <v>2933.4530355740098</v>
      </c>
      <c r="M942" s="349">
        <v>3090.5622264616768</v>
      </c>
      <c r="N942" s="349">
        <v>3243.1825833239818</v>
      </c>
      <c r="O942" s="349">
        <v>3256.6490854000672</v>
      </c>
      <c r="P942" s="348" t="s">
        <v>39</v>
      </c>
      <c r="Q942" s="350">
        <v>5</v>
      </c>
      <c r="R942" s="351" t="s">
        <v>203</v>
      </c>
      <c r="S942" s="353" t="s">
        <v>195</v>
      </c>
      <c r="T942" s="347" t="s">
        <v>686</v>
      </c>
      <c r="U942" s="347" t="s">
        <v>1487</v>
      </c>
      <c r="V942" s="347">
        <v>1.74</v>
      </c>
      <c r="W942" s="347">
        <v>1.03</v>
      </c>
      <c r="X942" s="347">
        <v>0.32</v>
      </c>
      <c r="Y942" s="347">
        <f t="shared" si="15"/>
        <v>1.7922</v>
      </c>
      <c r="Z942" s="347" t="s">
        <v>198</v>
      </c>
      <c r="AA942" s="347" t="s">
        <v>170</v>
      </c>
      <c r="AB942" s="347">
        <v>19.899999999999999</v>
      </c>
      <c r="AC942" s="347" t="s">
        <v>218</v>
      </c>
      <c r="AD942" s="346"/>
      <c r="AE942" s="346">
        <f>IFERROR(VLOOKUP(E942,ppoz!$A$2:$B$42,2,0),0)</f>
        <v>7000</v>
      </c>
      <c r="AJ942" s="72"/>
      <c r="AK942" s="72"/>
      <c r="AL942" s="72"/>
      <c r="AM942" s="72"/>
      <c r="AN942" s="72"/>
      <c r="AO942" s="72"/>
      <c r="AP942" s="73"/>
      <c r="AQ942" s="73"/>
      <c r="AR942" s="73"/>
      <c r="AS942" s="73"/>
      <c r="AT942" s="73"/>
      <c r="AU942" s="73"/>
      <c r="AV942" s="72"/>
      <c r="AW942" s="73"/>
      <c r="AX942" s="73"/>
      <c r="AY942" s="72"/>
      <c r="AZ942" s="72"/>
      <c r="BA942" s="72"/>
      <c r="BB942" s="74"/>
      <c r="BC942" s="74"/>
      <c r="BD942" s="74"/>
      <c r="BE942" s="74"/>
      <c r="BF942" s="74"/>
      <c r="BG942" s="74"/>
      <c r="BH942" s="74"/>
      <c r="BI942" s="74"/>
    </row>
    <row r="943" spans="1:61" x14ac:dyDescent="0.35">
      <c r="A943" s="347" t="s">
        <v>2203</v>
      </c>
      <c r="B943" s="343">
        <v>44.89</v>
      </c>
      <c r="C943" s="343">
        <v>134</v>
      </c>
      <c r="D943" s="348" t="s">
        <v>1944</v>
      </c>
      <c r="E943" s="348" t="s">
        <v>13</v>
      </c>
      <c r="F943" s="348" t="s">
        <v>181</v>
      </c>
      <c r="G943" s="348">
        <v>37.5</v>
      </c>
      <c r="H943" s="349">
        <v>131300</v>
      </c>
      <c r="I943" s="349">
        <v>138500</v>
      </c>
      <c r="J943" s="349">
        <v>145000</v>
      </c>
      <c r="K943" s="349">
        <v>145900</v>
      </c>
      <c r="L943" s="349">
        <v>2924.9276008019601</v>
      </c>
      <c r="M943" s="349">
        <v>3085.3196703051904</v>
      </c>
      <c r="N943" s="349">
        <v>3230.1180663844953</v>
      </c>
      <c r="O943" s="349">
        <v>3250.1670750723993</v>
      </c>
      <c r="P943" s="348" t="s">
        <v>39</v>
      </c>
      <c r="Q943" s="350">
        <v>5</v>
      </c>
      <c r="R943" s="351" t="s">
        <v>203</v>
      </c>
      <c r="S943" s="353" t="s">
        <v>195</v>
      </c>
      <c r="T943" s="347" t="s">
        <v>686</v>
      </c>
      <c r="U943" s="347" t="s">
        <v>1487</v>
      </c>
      <c r="V943" s="347">
        <v>1.74</v>
      </c>
      <c r="W943" s="347">
        <v>1.03</v>
      </c>
      <c r="X943" s="347">
        <v>0.32</v>
      </c>
      <c r="Y943" s="347">
        <f t="shared" ref="Y943:Y1006" si="16">V943*W943</f>
        <v>1.7922</v>
      </c>
      <c r="Z943" s="347" t="s">
        <v>198</v>
      </c>
      <c r="AA943" s="347" t="s">
        <v>170</v>
      </c>
      <c r="AB943" s="347">
        <v>19.899999999999999</v>
      </c>
      <c r="AC943" s="347" t="s">
        <v>218</v>
      </c>
      <c r="AD943" s="346"/>
      <c r="AE943" s="346">
        <f>IFERROR(VLOOKUP(E943,ppoz!$A$2:$B$42,2,0),0)</f>
        <v>7000</v>
      </c>
      <c r="AJ943" s="72"/>
      <c r="AK943" s="72"/>
      <c r="AL943" s="72"/>
      <c r="AM943" s="72"/>
      <c r="AN943" s="72"/>
      <c r="AO943" s="72"/>
      <c r="AP943" s="73"/>
      <c r="AQ943" s="73"/>
      <c r="AR943" s="73"/>
      <c r="AS943" s="73"/>
      <c r="AT943" s="73"/>
      <c r="AU943" s="73"/>
      <c r="AV943" s="72"/>
      <c r="AW943" s="73"/>
      <c r="AX943" s="73"/>
      <c r="AY943" s="72"/>
      <c r="AZ943" s="72"/>
      <c r="BA943" s="72"/>
      <c r="BB943" s="74"/>
      <c r="BC943" s="74"/>
      <c r="BD943" s="74"/>
      <c r="BE943" s="74"/>
      <c r="BF943" s="74"/>
      <c r="BG943" s="74"/>
      <c r="BH943" s="74"/>
      <c r="BI943" s="74"/>
    </row>
    <row r="944" spans="1:61" x14ac:dyDescent="0.35">
      <c r="A944" s="347" t="s">
        <v>2204</v>
      </c>
      <c r="B944" s="343">
        <v>45.225000000000001</v>
      </c>
      <c r="C944" s="343">
        <v>135</v>
      </c>
      <c r="D944" s="348" t="s">
        <v>1944</v>
      </c>
      <c r="E944" s="348" t="s">
        <v>14</v>
      </c>
      <c r="F944" s="348" t="s">
        <v>181</v>
      </c>
      <c r="G944" s="348">
        <v>45</v>
      </c>
      <c r="H944" s="349">
        <v>133000</v>
      </c>
      <c r="I944" s="349">
        <v>140100</v>
      </c>
      <c r="J944" s="349">
        <v>146500</v>
      </c>
      <c r="K944" s="349">
        <v>148000</v>
      </c>
      <c r="L944" s="349">
        <v>2940.8512990602544</v>
      </c>
      <c r="M944" s="349">
        <v>3097.8441127694859</v>
      </c>
      <c r="N944" s="349">
        <v>3239.3587617468215</v>
      </c>
      <c r="O944" s="349">
        <v>3272.5262576008845</v>
      </c>
      <c r="P944" s="348" t="s">
        <v>39</v>
      </c>
      <c r="Q944" s="350">
        <v>5</v>
      </c>
      <c r="R944" s="351" t="s">
        <v>203</v>
      </c>
      <c r="S944" s="353" t="s">
        <v>195</v>
      </c>
      <c r="T944" s="347" t="s">
        <v>686</v>
      </c>
      <c r="U944" s="347" t="s">
        <v>1487</v>
      </c>
      <c r="V944" s="347">
        <v>1.74</v>
      </c>
      <c r="W944" s="347">
        <v>1.03</v>
      </c>
      <c r="X944" s="347">
        <v>0.32</v>
      </c>
      <c r="Y944" s="347">
        <f t="shared" si="16"/>
        <v>1.7922</v>
      </c>
      <c r="Z944" s="347" t="s">
        <v>198</v>
      </c>
      <c r="AA944" s="347" t="s">
        <v>170</v>
      </c>
      <c r="AB944" s="347">
        <v>19.899999999999999</v>
      </c>
      <c r="AC944" s="347" t="s">
        <v>218</v>
      </c>
      <c r="AD944" s="346"/>
      <c r="AE944" s="346">
        <f>IFERROR(VLOOKUP(E944,ppoz!$A$2:$B$42,2,0),0)</f>
        <v>7000</v>
      </c>
      <c r="AJ944" s="72"/>
      <c r="AK944" s="72"/>
      <c r="AL944" s="72"/>
      <c r="AM944" s="72"/>
      <c r="AN944" s="72"/>
      <c r="AO944" s="72"/>
      <c r="AP944" s="73"/>
      <c r="AQ944" s="73"/>
      <c r="AR944" s="73"/>
      <c r="AS944" s="73"/>
      <c r="AT944" s="73"/>
      <c r="AU944" s="73"/>
      <c r="AV944" s="72"/>
      <c r="AW944" s="73"/>
      <c r="AX944" s="73"/>
      <c r="AY944" s="72"/>
      <c r="AZ944" s="72"/>
      <c r="BA944" s="72"/>
      <c r="BB944" s="74"/>
      <c r="BC944" s="74"/>
      <c r="BD944" s="74"/>
      <c r="BE944" s="74"/>
      <c r="BF944" s="74"/>
      <c r="BG944" s="74"/>
      <c r="BH944" s="74"/>
      <c r="BI944" s="74"/>
    </row>
    <row r="945" spans="1:61" x14ac:dyDescent="0.35">
      <c r="A945" s="347" t="s">
        <v>2205</v>
      </c>
      <c r="B945" s="343">
        <v>45.56</v>
      </c>
      <c r="C945" s="343">
        <v>136</v>
      </c>
      <c r="D945" s="348" t="s">
        <v>1944</v>
      </c>
      <c r="E945" s="348" t="s">
        <v>14</v>
      </c>
      <c r="F945" s="348" t="s">
        <v>181</v>
      </c>
      <c r="G945" s="348">
        <v>45</v>
      </c>
      <c r="H945" s="349">
        <v>133700</v>
      </c>
      <c r="I945" s="349">
        <v>140700</v>
      </c>
      <c r="J945" s="349">
        <v>147000</v>
      </c>
      <c r="K945" s="349">
        <v>148600</v>
      </c>
      <c r="L945" s="349">
        <v>2934.5917471466196</v>
      </c>
      <c r="M945" s="349">
        <v>3088.2352941176468</v>
      </c>
      <c r="N945" s="349">
        <v>3226.5144863915716</v>
      </c>
      <c r="O945" s="349">
        <v>3261.6330114135203</v>
      </c>
      <c r="P945" s="348" t="s">
        <v>39</v>
      </c>
      <c r="Q945" s="350">
        <v>5</v>
      </c>
      <c r="R945" s="351" t="s">
        <v>203</v>
      </c>
      <c r="S945" s="353" t="s">
        <v>195</v>
      </c>
      <c r="T945" s="347" t="s">
        <v>686</v>
      </c>
      <c r="U945" s="347" t="s">
        <v>1487</v>
      </c>
      <c r="V945" s="347">
        <v>1.74</v>
      </c>
      <c r="W945" s="347">
        <v>1.03</v>
      </c>
      <c r="X945" s="347">
        <v>0.32</v>
      </c>
      <c r="Y945" s="347">
        <f t="shared" si="16"/>
        <v>1.7922</v>
      </c>
      <c r="Z945" s="347" t="s">
        <v>198</v>
      </c>
      <c r="AA945" s="347" t="s">
        <v>170</v>
      </c>
      <c r="AB945" s="347">
        <v>19.899999999999999</v>
      </c>
      <c r="AC945" s="347" t="s">
        <v>218</v>
      </c>
      <c r="AD945" s="346"/>
      <c r="AE945" s="346">
        <f>IFERROR(VLOOKUP(E945,ppoz!$A$2:$B$42,2,0),0)</f>
        <v>7000</v>
      </c>
      <c r="AJ945" s="72"/>
      <c r="AK945" s="72"/>
      <c r="AL945" s="72"/>
      <c r="AM945" s="72"/>
      <c r="AN945" s="72"/>
      <c r="AO945" s="72"/>
      <c r="AP945" s="73"/>
      <c r="AQ945" s="73"/>
      <c r="AR945" s="73"/>
      <c r="AS945" s="73"/>
      <c r="AT945" s="73"/>
      <c r="AU945" s="73"/>
      <c r="AV945" s="72"/>
      <c r="AW945" s="73"/>
      <c r="AX945" s="73"/>
      <c r="AY945" s="72"/>
      <c r="AZ945" s="72"/>
      <c r="BA945" s="72"/>
      <c r="BB945" s="74"/>
      <c r="BC945" s="74"/>
      <c r="BD945" s="74"/>
      <c r="BE945" s="74"/>
      <c r="BF945" s="74"/>
      <c r="BG945" s="74"/>
      <c r="BH945" s="74"/>
      <c r="BI945" s="74"/>
    </row>
    <row r="946" spans="1:61" x14ac:dyDescent="0.35">
      <c r="A946" s="347" t="s">
        <v>2206</v>
      </c>
      <c r="B946" s="343">
        <v>45.895000000000003</v>
      </c>
      <c r="C946" s="343">
        <v>137</v>
      </c>
      <c r="D946" s="348" t="s">
        <v>1944</v>
      </c>
      <c r="E946" s="348" t="s">
        <v>14</v>
      </c>
      <c r="F946" s="348" t="s">
        <v>181</v>
      </c>
      <c r="G946" s="348">
        <v>45</v>
      </c>
      <c r="H946" s="349">
        <v>134200</v>
      </c>
      <c r="I946" s="349">
        <v>141400</v>
      </c>
      <c r="J946" s="349">
        <v>147500</v>
      </c>
      <c r="K946" s="349">
        <v>149300</v>
      </c>
      <c r="L946" s="349">
        <v>2924.0658023749861</v>
      </c>
      <c r="M946" s="349">
        <v>3080.9456367796056</v>
      </c>
      <c r="N946" s="349">
        <v>3213.8577187057413</v>
      </c>
      <c r="O946" s="349">
        <v>3253.077677306896</v>
      </c>
      <c r="P946" s="348" t="s">
        <v>39</v>
      </c>
      <c r="Q946" s="350">
        <v>5</v>
      </c>
      <c r="R946" s="351" t="s">
        <v>203</v>
      </c>
      <c r="S946" s="353" t="s">
        <v>195</v>
      </c>
      <c r="T946" s="347" t="s">
        <v>686</v>
      </c>
      <c r="U946" s="347" t="s">
        <v>1487</v>
      </c>
      <c r="V946" s="347">
        <v>1.74</v>
      </c>
      <c r="W946" s="347">
        <v>1.03</v>
      </c>
      <c r="X946" s="347">
        <v>0.32</v>
      </c>
      <c r="Y946" s="347">
        <f t="shared" si="16"/>
        <v>1.7922</v>
      </c>
      <c r="Z946" s="347" t="s">
        <v>198</v>
      </c>
      <c r="AA946" s="347" t="s">
        <v>170</v>
      </c>
      <c r="AB946" s="347">
        <v>19.899999999999999</v>
      </c>
      <c r="AC946" s="347" t="s">
        <v>218</v>
      </c>
      <c r="AD946" s="346"/>
      <c r="AE946" s="346">
        <f>IFERROR(VLOOKUP(E946,ppoz!$A$2:$B$42,2,0),0)</f>
        <v>7000</v>
      </c>
      <c r="AJ946" s="72"/>
      <c r="AK946" s="72"/>
      <c r="AL946" s="72"/>
      <c r="AM946" s="72"/>
      <c r="AN946" s="72"/>
      <c r="AO946" s="72"/>
      <c r="AP946" s="73"/>
      <c r="AQ946" s="73"/>
      <c r="AR946" s="73"/>
      <c r="AS946" s="73"/>
      <c r="AT946" s="73"/>
      <c r="AU946" s="73"/>
      <c r="AV946" s="72"/>
      <c r="AW946" s="73"/>
      <c r="AX946" s="73"/>
      <c r="AY946" s="72"/>
      <c r="AZ946" s="72"/>
      <c r="BA946" s="72"/>
      <c r="BB946" s="74"/>
      <c r="BC946" s="74"/>
      <c r="BD946" s="74"/>
      <c r="BE946" s="74"/>
      <c r="BF946" s="74"/>
      <c r="BG946" s="74"/>
      <c r="BH946" s="74"/>
      <c r="BI946" s="74"/>
    </row>
    <row r="947" spans="1:61" x14ac:dyDescent="0.35">
      <c r="A947" s="347" t="s">
        <v>2207</v>
      </c>
      <c r="B947" s="343">
        <v>46.230000000000004</v>
      </c>
      <c r="C947" s="343">
        <v>138</v>
      </c>
      <c r="D947" s="348" t="s">
        <v>1944</v>
      </c>
      <c r="E947" s="348" t="s">
        <v>14</v>
      </c>
      <c r="F947" s="348" t="s">
        <v>181</v>
      </c>
      <c r="G947" s="348">
        <v>45</v>
      </c>
      <c r="H947" s="349">
        <v>135200</v>
      </c>
      <c r="I947" s="349">
        <v>142400</v>
      </c>
      <c r="J947" s="349">
        <v>148400</v>
      </c>
      <c r="K947" s="349">
        <v>150400</v>
      </c>
      <c r="L947" s="349">
        <v>2924.5078953060779</v>
      </c>
      <c r="M947" s="349">
        <v>3080.250919316461</v>
      </c>
      <c r="N947" s="349">
        <v>3210.0367726584468</v>
      </c>
      <c r="O947" s="349">
        <v>3253.2987237724419</v>
      </c>
      <c r="P947" s="348" t="s">
        <v>39</v>
      </c>
      <c r="Q947" s="350">
        <v>5</v>
      </c>
      <c r="R947" s="351" t="s">
        <v>203</v>
      </c>
      <c r="S947" s="353" t="s">
        <v>195</v>
      </c>
      <c r="T947" s="347" t="s">
        <v>686</v>
      </c>
      <c r="U947" s="347" t="s">
        <v>1487</v>
      </c>
      <c r="V947" s="347">
        <v>1.74</v>
      </c>
      <c r="W947" s="347">
        <v>1.03</v>
      </c>
      <c r="X947" s="347">
        <v>0.32</v>
      </c>
      <c r="Y947" s="347">
        <f t="shared" si="16"/>
        <v>1.7922</v>
      </c>
      <c r="Z947" s="347" t="s">
        <v>198</v>
      </c>
      <c r="AA947" s="347" t="s">
        <v>170</v>
      </c>
      <c r="AB947" s="347">
        <v>19.899999999999999</v>
      </c>
      <c r="AC947" s="347" t="s">
        <v>218</v>
      </c>
      <c r="AD947" s="346"/>
      <c r="AE947" s="346">
        <f>IFERROR(VLOOKUP(E947,ppoz!$A$2:$B$42,2,0),0)</f>
        <v>7000</v>
      </c>
      <c r="AJ947" s="72"/>
      <c r="AK947" s="72"/>
      <c r="AL947" s="72"/>
      <c r="AM947" s="72"/>
      <c r="AN947" s="72"/>
      <c r="AO947" s="72"/>
      <c r="AP947" s="73"/>
      <c r="AQ947" s="73"/>
      <c r="AR947" s="73"/>
      <c r="AS947" s="73"/>
      <c r="AT947" s="73"/>
      <c r="AU947" s="73"/>
      <c r="AV947" s="72"/>
      <c r="AW947" s="73"/>
      <c r="AX947" s="73"/>
      <c r="AY947" s="72"/>
      <c r="AZ947" s="72"/>
      <c r="BA947" s="72"/>
      <c r="BB947" s="74"/>
      <c r="BC947" s="74"/>
      <c r="BD947" s="74"/>
      <c r="BE947" s="74"/>
      <c r="BF947" s="74"/>
      <c r="BG947" s="74"/>
      <c r="BH947" s="74"/>
      <c r="BI947" s="74"/>
    </row>
    <row r="948" spans="1:61" x14ac:dyDescent="0.35">
      <c r="A948" s="347" t="s">
        <v>2208</v>
      </c>
      <c r="B948" s="343">
        <v>46.565000000000005</v>
      </c>
      <c r="C948" s="343">
        <v>139</v>
      </c>
      <c r="D948" s="348" t="s">
        <v>1944</v>
      </c>
      <c r="E948" s="348" t="s">
        <v>14</v>
      </c>
      <c r="F948" s="348" t="s">
        <v>181</v>
      </c>
      <c r="G948" s="348">
        <v>45</v>
      </c>
      <c r="H948" s="349">
        <v>135800</v>
      </c>
      <c r="I948" s="349">
        <v>143100</v>
      </c>
      <c r="J948" s="349">
        <v>148900</v>
      </c>
      <c r="K948" s="349">
        <v>151100</v>
      </c>
      <c r="L948" s="349">
        <v>2916.3534843766774</v>
      </c>
      <c r="M948" s="349">
        <v>3073.1235906796946</v>
      </c>
      <c r="N948" s="349">
        <v>3197.6806614409961</v>
      </c>
      <c r="O948" s="349">
        <v>3244.9264469021796</v>
      </c>
      <c r="P948" s="348" t="s">
        <v>39</v>
      </c>
      <c r="Q948" s="350">
        <v>5</v>
      </c>
      <c r="R948" s="351" t="s">
        <v>203</v>
      </c>
      <c r="S948" s="353" t="s">
        <v>195</v>
      </c>
      <c r="T948" s="347" t="s">
        <v>686</v>
      </c>
      <c r="U948" s="347" t="s">
        <v>1487</v>
      </c>
      <c r="V948" s="347">
        <v>1.74</v>
      </c>
      <c r="W948" s="347">
        <v>1.03</v>
      </c>
      <c r="X948" s="347">
        <v>0.32</v>
      </c>
      <c r="Y948" s="347">
        <f t="shared" si="16"/>
        <v>1.7922</v>
      </c>
      <c r="Z948" s="347" t="s">
        <v>198</v>
      </c>
      <c r="AA948" s="347" t="s">
        <v>170</v>
      </c>
      <c r="AB948" s="347">
        <v>19.899999999999999</v>
      </c>
      <c r="AC948" s="347" t="s">
        <v>218</v>
      </c>
      <c r="AD948" s="346"/>
      <c r="AE948" s="346">
        <f>IFERROR(VLOOKUP(E948,ppoz!$A$2:$B$42,2,0),0)</f>
        <v>7000</v>
      </c>
      <c r="AJ948" s="72"/>
      <c r="AK948" s="72"/>
      <c r="AL948" s="72"/>
      <c r="AM948" s="72"/>
      <c r="AN948" s="72"/>
      <c r="AO948" s="72"/>
      <c r="AP948" s="73"/>
      <c r="AQ948" s="73"/>
      <c r="AR948" s="73"/>
      <c r="AS948" s="73"/>
      <c r="AT948" s="73"/>
      <c r="AU948" s="73"/>
      <c r="AV948" s="72"/>
      <c r="AW948" s="73"/>
      <c r="AX948" s="73"/>
      <c r="AY948" s="72"/>
      <c r="AZ948" s="72"/>
      <c r="BA948" s="72"/>
      <c r="BB948" s="74"/>
      <c r="BC948" s="74"/>
      <c r="BD948" s="74"/>
      <c r="BE948" s="74"/>
      <c r="BF948" s="74"/>
      <c r="BG948" s="74"/>
      <c r="BH948" s="74"/>
      <c r="BI948" s="74"/>
    </row>
    <row r="949" spans="1:61" x14ac:dyDescent="0.35">
      <c r="A949" s="347" t="s">
        <v>2209</v>
      </c>
      <c r="B949" s="343">
        <v>46.900000000000006</v>
      </c>
      <c r="C949" s="343">
        <v>140</v>
      </c>
      <c r="D949" s="348" t="s">
        <v>1944</v>
      </c>
      <c r="E949" s="348" t="s">
        <v>14</v>
      </c>
      <c r="F949" s="348" t="s">
        <v>181</v>
      </c>
      <c r="G949" s="348">
        <v>45</v>
      </c>
      <c r="H949" s="349">
        <v>137500</v>
      </c>
      <c r="I949" s="349">
        <v>144900</v>
      </c>
      <c r="J949" s="349">
        <v>150600</v>
      </c>
      <c r="K949" s="349">
        <v>152800</v>
      </c>
      <c r="L949" s="349">
        <v>2931.7697228144984</v>
      </c>
      <c r="M949" s="349">
        <v>3089.5522388059699</v>
      </c>
      <c r="N949" s="349">
        <v>3211.0874200426433</v>
      </c>
      <c r="O949" s="349">
        <v>3257.9957356076757</v>
      </c>
      <c r="P949" s="348" t="s">
        <v>39</v>
      </c>
      <c r="Q949" s="350">
        <v>5</v>
      </c>
      <c r="R949" s="351" t="s">
        <v>203</v>
      </c>
      <c r="S949" s="353" t="s">
        <v>195</v>
      </c>
      <c r="T949" s="347" t="s">
        <v>686</v>
      </c>
      <c r="U949" s="347" t="s">
        <v>1487</v>
      </c>
      <c r="V949" s="347">
        <v>1.74</v>
      </c>
      <c r="W949" s="347">
        <v>1.03</v>
      </c>
      <c r="X949" s="347">
        <v>0.32</v>
      </c>
      <c r="Y949" s="347">
        <f t="shared" si="16"/>
        <v>1.7922</v>
      </c>
      <c r="Z949" s="347" t="s">
        <v>198</v>
      </c>
      <c r="AA949" s="347" t="s">
        <v>170</v>
      </c>
      <c r="AB949" s="347">
        <v>19.899999999999999</v>
      </c>
      <c r="AC949" s="347" t="s">
        <v>218</v>
      </c>
      <c r="AD949" s="346"/>
      <c r="AE949" s="346">
        <f>IFERROR(VLOOKUP(E949,ppoz!$A$2:$B$42,2,0),0)</f>
        <v>7000</v>
      </c>
      <c r="AJ949" s="72"/>
      <c r="AK949" s="72"/>
      <c r="AL949" s="72"/>
      <c r="AM949" s="72"/>
      <c r="AN949" s="72"/>
      <c r="AO949" s="72"/>
      <c r="AP949" s="73"/>
      <c r="AQ949" s="73"/>
      <c r="AR949" s="73"/>
      <c r="AS949" s="73"/>
      <c r="AT949" s="73"/>
      <c r="AU949" s="73"/>
      <c r="AV949" s="72"/>
      <c r="AW949" s="73"/>
      <c r="AX949" s="73"/>
      <c r="AY949" s="72"/>
      <c r="AZ949" s="72"/>
      <c r="BA949" s="72"/>
      <c r="BB949" s="74"/>
      <c r="BC949" s="74"/>
      <c r="BD949" s="74"/>
      <c r="BE949" s="74"/>
      <c r="BF949" s="74"/>
      <c r="BG949" s="74"/>
      <c r="BH949" s="74"/>
      <c r="BI949" s="74"/>
    </row>
    <row r="950" spans="1:61" x14ac:dyDescent="0.35">
      <c r="A950" s="347" t="s">
        <v>2210</v>
      </c>
      <c r="B950" s="343">
        <v>47.234999999999999</v>
      </c>
      <c r="C950" s="343">
        <v>141</v>
      </c>
      <c r="D950" s="348" t="s">
        <v>1944</v>
      </c>
      <c r="E950" s="348" t="s">
        <v>14</v>
      </c>
      <c r="F950" s="348" t="s">
        <v>181</v>
      </c>
      <c r="G950" s="348">
        <v>45</v>
      </c>
      <c r="H950" s="349">
        <v>138400</v>
      </c>
      <c r="I950" s="349">
        <v>145800</v>
      </c>
      <c r="J950" s="349">
        <v>154800</v>
      </c>
      <c r="K950" s="349">
        <v>153700</v>
      </c>
      <c r="L950" s="349">
        <v>2930.0306975759499</v>
      </c>
      <c r="M950" s="349">
        <v>3086.6941886313116</v>
      </c>
      <c r="N950" s="349">
        <v>3277.2308669418862</v>
      </c>
      <c r="O950" s="349">
        <v>3253.9430507039274</v>
      </c>
      <c r="P950" s="348" t="s">
        <v>39</v>
      </c>
      <c r="Q950" s="350">
        <v>5</v>
      </c>
      <c r="R950" s="351" t="s">
        <v>203</v>
      </c>
      <c r="S950" s="353" t="s">
        <v>195</v>
      </c>
      <c r="T950" s="347" t="s">
        <v>686</v>
      </c>
      <c r="U950" s="347" t="s">
        <v>1487</v>
      </c>
      <c r="V950" s="347">
        <v>1.74</v>
      </c>
      <c r="W950" s="347">
        <v>1.03</v>
      </c>
      <c r="X950" s="347">
        <v>0.32</v>
      </c>
      <c r="Y950" s="347">
        <f t="shared" si="16"/>
        <v>1.7922</v>
      </c>
      <c r="Z950" s="347" t="s">
        <v>198</v>
      </c>
      <c r="AA950" s="347" t="s">
        <v>170</v>
      </c>
      <c r="AB950" s="347">
        <v>19.899999999999999</v>
      </c>
      <c r="AC950" s="347" t="s">
        <v>218</v>
      </c>
      <c r="AD950" s="346"/>
      <c r="AE950" s="346">
        <f>IFERROR(VLOOKUP(E950,ppoz!$A$2:$B$42,2,0),0)</f>
        <v>7000</v>
      </c>
      <c r="AJ950" s="72"/>
      <c r="AK950" s="72"/>
      <c r="AL950" s="72"/>
      <c r="AM950" s="72"/>
      <c r="AN950" s="72"/>
      <c r="AO950" s="72"/>
      <c r="AP950" s="73"/>
      <c r="AQ950" s="73"/>
      <c r="AR950" s="73"/>
      <c r="AS950" s="73"/>
      <c r="AT950" s="73"/>
      <c r="AU950" s="73"/>
      <c r="AV950" s="72"/>
      <c r="AW950" s="73"/>
      <c r="AX950" s="73"/>
      <c r="AY950" s="72"/>
      <c r="AZ950" s="72"/>
      <c r="BA950" s="72"/>
      <c r="BB950" s="74"/>
      <c r="BC950" s="74"/>
      <c r="BD950" s="74"/>
      <c r="BE950" s="74"/>
      <c r="BF950" s="74"/>
      <c r="BG950" s="74"/>
      <c r="BH950" s="74"/>
      <c r="BI950" s="74"/>
    </row>
    <row r="951" spans="1:61" x14ac:dyDescent="0.35">
      <c r="A951" s="347" t="s">
        <v>2211</v>
      </c>
      <c r="B951" s="343">
        <v>47.57</v>
      </c>
      <c r="C951" s="343">
        <v>142</v>
      </c>
      <c r="D951" s="348" t="s">
        <v>1944</v>
      </c>
      <c r="E951" s="348" t="s">
        <v>14</v>
      </c>
      <c r="F951" s="348" t="s">
        <v>181</v>
      </c>
      <c r="G951" s="348">
        <v>45</v>
      </c>
      <c r="H951" s="349">
        <v>139100</v>
      </c>
      <c r="I951" s="349">
        <v>146400</v>
      </c>
      <c r="J951" s="349">
        <v>155300</v>
      </c>
      <c r="K951" s="349">
        <v>154400</v>
      </c>
      <c r="L951" s="349">
        <v>2924.111835190246</v>
      </c>
      <c r="M951" s="349">
        <v>3077.5698969939035</v>
      </c>
      <c r="N951" s="349">
        <v>3264.6626024805551</v>
      </c>
      <c r="O951" s="349">
        <v>3245.7431154088713</v>
      </c>
      <c r="P951" s="348" t="s">
        <v>39</v>
      </c>
      <c r="Q951" s="350">
        <v>5</v>
      </c>
      <c r="R951" s="351" t="s">
        <v>203</v>
      </c>
      <c r="S951" s="353" t="s">
        <v>195</v>
      </c>
      <c r="T951" s="347" t="s">
        <v>686</v>
      </c>
      <c r="U951" s="347" t="s">
        <v>1487</v>
      </c>
      <c r="V951" s="347">
        <v>1.74</v>
      </c>
      <c r="W951" s="347">
        <v>1.03</v>
      </c>
      <c r="X951" s="347">
        <v>0.32</v>
      </c>
      <c r="Y951" s="347">
        <f t="shared" si="16"/>
        <v>1.7922</v>
      </c>
      <c r="Z951" s="347" t="s">
        <v>198</v>
      </c>
      <c r="AA951" s="347" t="s">
        <v>170</v>
      </c>
      <c r="AB951" s="347">
        <v>19.899999999999999</v>
      </c>
      <c r="AC951" s="347" t="s">
        <v>218</v>
      </c>
      <c r="AD951" s="346"/>
      <c r="AE951" s="346">
        <f>IFERROR(VLOOKUP(E951,ppoz!$A$2:$B$42,2,0),0)</f>
        <v>7000</v>
      </c>
      <c r="AJ951" s="72"/>
      <c r="AK951" s="72"/>
      <c r="AL951" s="72"/>
      <c r="AM951" s="72"/>
      <c r="AN951" s="72"/>
      <c r="AO951" s="72"/>
      <c r="AP951" s="73"/>
      <c r="AQ951" s="73"/>
      <c r="AR951" s="73"/>
      <c r="AS951" s="73"/>
      <c r="AT951" s="73"/>
      <c r="AU951" s="73"/>
      <c r="AV951" s="72"/>
      <c r="AW951" s="73"/>
      <c r="AX951" s="73"/>
      <c r="AY951" s="72"/>
      <c r="AZ951" s="72"/>
      <c r="BA951" s="72"/>
      <c r="BB951" s="74"/>
      <c r="BC951" s="74"/>
      <c r="BD951" s="74"/>
      <c r="BE951" s="74"/>
      <c r="BF951" s="74"/>
      <c r="BG951" s="74"/>
      <c r="BH951" s="74"/>
      <c r="BI951" s="74"/>
    </row>
    <row r="952" spans="1:61" x14ac:dyDescent="0.35">
      <c r="A952" s="347" t="s">
        <v>2212</v>
      </c>
      <c r="B952" s="343">
        <v>47.905000000000001</v>
      </c>
      <c r="C952" s="343">
        <v>143</v>
      </c>
      <c r="D952" s="348" t="s">
        <v>1944</v>
      </c>
      <c r="E952" s="348" t="s">
        <v>14</v>
      </c>
      <c r="F952" s="348" t="s">
        <v>181</v>
      </c>
      <c r="G952" s="348">
        <v>45</v>
      </c>
      <c r="H952" s="349">
        <v>139600</v>
      </c>
      <c r="I952" s="349">
        <v>147000</v>
      </c>
      <c r="J952" s="349">
        <v>155800</v>
      </c>
      <c r="K952" s="349">
        <v>154900</v>
      </c>
      <c r="L952" s="349">
        <v>2914.1008245485855</v>
      </c>
      <c r="M952" s="349">
        <v>3068.5732178269491</v>
      </c>
      <c r="N952" s="349">
        <v>3252.2701179417595</v>
      </c>
      <c r="O952" s="349">
        <v>3233.4829349754723</v>
      </c>
      <c r="P952" s="348" t="s">
        <v>39</v>
      </c>
      <c r="Q952" s="350">
        <v>5</v>
      </c>
      <c r="R952" s="351" t="s">
        <v>203</v>
      </c>
      <c r="S952" s="353" t="s">
        <v>195</v>
      </c>
      <c r="T952" s="347" t="s">
        <v>686</v>
      </c>
      <c r="U952" s="347" t="s">
        <v>1487</v>
      </c>
      <c r="V952" s="347">
        <v>1.74</v>
      </c>
      <c r="W952" s="347">
        <v>1.03</v>
      </c>
      <c r="X952" s="347">
        <v>0.32</v>
      </c>
      <c r="Y952" s="347">
        <f t="shared" si="16"/>
        <v>1.7922</v>
      </c>
      <c r="Z952" s="347" t="s">
        <v>198</v>
      </c>
      <c r="AA952" s="347" t="s">
        <v>170</v>
      </c>
      <c r="AB952" s="347">
        <v>19.899999999999999</v>
      </c>
      <c r="AC952" s="347" t="s">
        <v>218</v>
      </c>
      <c r="AD952" s="346"/>
      <c r="AE952" s="346">
        <f>IFERROR(VLOOKUP(E952,ppoz!$A$2:$B$42,2,0),0)</f>
        <v>7000</v>
      </c>
      <c r="AJ952" s="72"/>
      <c r="AK952" s="72"/>
      <c r="AL952" s="72"/>
      <c r="AM952" s="72"/>
      <c r="AN952" s="72"/>
      <c r="AO952" s="72"/>
      <c r="AP952" s="73"/>
      <c r="AQ952" s="73"/>
      <c r="AR952" s="73"/>
      <c r="AS952" s="73"/>
      <c r="AT952" s="73"/>
      <c r="AU952" s="73"/>
      <c r="AV952" s="72"/>
      <c r="AW952" s="73"/>
      <c r="AX952" s="73"/>
      <c r="AY952" s="72"/>
      <c r="AZ952" s="72"/>
      <c r="BA952" s="72"/>
      <c r="BB952" s="74"/>
      <c r="BC952" s="74"/>
      <c r="BD952" s="74"/>
      <c r="BE952" s="74"/>
      <c r="BF952" s="74"/>
      <c r="BG952" s="74"/>
      <c r="BH952" s="74"/>
      <c r="BI952" s="74"/>
    </row>
    <row r="953" spans="1:61" x14ac:dyDescent="0.35">
      <c r="A953" s="347" t="s">
        <v>2213</v>
      </c>
      <c r="B953" s="343">
        <v>48.24</v>
      </c>
      <c r="C953" s="343">
        <v>144</v>
      </c>
      <c r="D953" s="348" t="s">
        <v>1944</v>
      </c>
      <c r="E953" s="348" t="s">
        <v>14</v>
      </c>
      <c r="F953" s="348" t="s">
        <v>181</v>
      </c>
      <c r="G953" s="348">
        <v>45</v>
      </c>
      <c r="H953" s="349">
        <v>140600</v>
      </c>
      <c r="I953" s="349">
        <v>148000</v>
      </c>
      <c r="J953" s="349">
        <v>156700</v>
      </c>
      <c r="K953" s="349">
        <v>155900</v>
      </c>
      <c r="L953" s="349">
        <v>2914.5936981757877</v>
      </c>
      <c r="M953" s="349">
        <v>3067.9933665008289</v>
      </c>
      <c r="N953" s="349">
        <v>3248.3416252072966</v>
      </c>
      <c r="O953" s="349">
        <v>3231.7578772802653</v>
      </c>
      <c r="P953" s="348" t="s">
        <v>39</v>
      </c>
      <c r="Q953" s="350">
        <v>5</v>
      </c>
      <c r="R953" s="351" t="s">
        <v>203</v>
      </c>
      <c r="S953" s="353" t="s">
        <v>195</v>
      </c>
      <c r="T953" s="347" t="s">
        <v>686</v>
      </c>
      <c r="U953" s="347" t="s">
        <v>1487</v>
      </c>
      <c r="V953" s="347">
        <v>1.74</v>
      </c>
      <c r="W953" s="347">
        <v>1.03</v>
      </c>
      <c r="X953" s="347">
        <v>0.32</v>
      </c>
      <c r="Y953" s="347">
        <f t="shared" si="16"/>
        <v>1.7922</v>
      </c>
      <c r="Z953" s="347" t="s">
        <v>198</v>
      </c>
      <c r="AA953" s="347" t="s">
        <v>170</v>
      </c>
      <c r="AB953" s="347">
        <v>19.899999999999999</v>
      </c>
      <c r="AC953" s="347" t="s">
        <v>218</v>
      </c>
      <c r="AD953" s="346"/>
      <c r="AE953" s="346">
        <f>IFERROR(VLOOKUP(E953,ppoz!$A$2:$B$42,2,0),0)</f>
        <v>7000</v>
      </c>
      <c r="AJ953" s="72"/>
      <c r="AK953" s="72"/>
      <c r="AL953" s="72"/>
      <c r="AM953" s="72"/>
      <c r="AN953" s="72"/>
      <c r="AO953" s="72"/>
      <c r="AP953" s="73"/>
      <c r="AQ953" s="73"/>
      <c r="AR953" s="73"/>
      <c r="AS953" s="73"/>
      <c r="AT953" s="73"/>
      <c r="AU953" s="73"/>
      <c r="AV953" s="72"/>
      <c r="AW953" s="73"/>
      <c r="AX953" s="73"/>
      <c r="AY953" s="72"/>
      <c r="AZ953" s="72"/>
      <c r="BA953" s="72"/>
      <c r="BB953" s="74"/>
      <c r="BC953" s="74"/>
      <c r="BD953" s="74"/>
      <c r="BE953" s="74"/>
      <c r="BF953" s="74"/>
      <c r="BG953" s="74"/>
      <c r="BH953" s="74"/>
      <c r="BI953" s="74"/>
    </row>
    <row r="954" spans="1:61" x14ac:dyDescent="0.35">
      <c r="A954" s="347" t="s">
        <v>2214</v>
      </c>
      <c r="B954" s="343">
        <v>48.575000000000003</v>
      </c>
      <c r="C954" s="343">
        <v>145</v>
      </c>
      <c r="D954" s="348" t="s">
        <v>1944</v>
      </c>
      <c r="E954" s="348" t="s">
        <v>14</v>
      </c>
      <c r="F954" s="348" t="s">
        <v>181</v>
      </c>
      <c r="G954" s="348">
        <v>45</v>
      </c>
      <c r="H954" s="349">
        <v>141600</v>
      </c>
      <c r="I954" s="349">
        <v>149100</v>
      </c>
      <c r="J954" s="349">
        <v>157300</v>
      </c>
      <c r="K954" s="349">
        <v>157600</v>
      </c>
      <c r="L954" s="349">
        <v>2915.0797735460628</v>
      </c>
      <c r="M954" s="349">
        <v>3069.480185280494</v>
      </c>
      <c r="N954" s="349">
        <v>3238.291302110139</v>
      </c>
      <c r="O954" s="349">
        <v>3244.4673185795159</v>
      </c>
      <c r="P954" s="348" t="s">
        <v>39</v>
      </c>
      <c r="Q954" s="350">
        <v>5</v>
      </c>
      <c r="R954" s="351" t="s">
        <v>203</v>
      </c>
      <c r="S954" s="353" t="s">
        <v>195</v>
      </c>
      <c r="T954" s="347" t="s">
        <v>686</v>
      </c>
      <c r="U954" s="347" t="s">
        <v>1487</v>
      </c>
      <c r="V954" s="347">
        <v>1.74</v>
      </c>
      <c r="W954" s="347">
        <v>1.03</v>
      </c>
      <c r="X954" s="347">
        <v>0.32</v>
      </c>
      <c r="Y954" s="347">
        <f t="shared" si="16"/>
        <v>1.7922</v>
      </c>
      <c r="Z954" s="347" t="s">
        <v>198</v>
      </c>
      <c r="AA954" s="347" t="s">
        <v>170</v>
      </c>
      <c r="AB954" s="347">
        <v>19.899999999999999</v>
      </c>
      <c r="AC954" s="347" t="s">
        <v>218</v>
      </c>
      <c r="AD954" s="346"/>
      <c r="AE954" s="346">
        <f>IFERROR(VLOOKUP(E954,ppoz!$A$2:$B$42,2,0),0)</f>
        <v>7000</v>
      </c>
      <c r="AJ954" s="72"/>
      <c r="AK954" s="72"/>
      <c r="AL954" s="72"/>
      <c r="AM954" s="72"/>
      <c r="AN954" s="72"/>
      <c r="AO954" s="72"/>
      <c r="AP954" s="73"/>
      <c r="AQ954" s="73"/>
      <c r="AR954" s="73"/>
      <c r="AS954" s="73"/>
      <c r="AT954" s="73"/>
      <c r="AU954" s="73"/>
      <c r="AV954" s="72"/>
      <c r="AW954" s="73"/>
      <c r="AX954" s="73"/>
      <c r="AY954" s="72"/>
      <c r="AZ954" s="72"/>
      <c r="BA954" s="72"/>
      <c r="BB954" s="74"/>
      <c r="BC954" s="74"/>
      <c r="BD954" s="74"/>
      <c r="BE954" s="74"/>
      <c r="BF954" s="74"/>
      <c r="BG954" s="74"/>
      <c r="BH954" s="74"/>
      <c r="BI954" s="74"/>
    </row>
    <row r="955" spans="1:61" x14ac:dyDescent="0.35">
      <c r="A955" s="347" t="s">
        <v>2215</v>
      </c>
      <c r="B955" s="343">
        <v>48.910000000000004</v>
      </c>
      <c r="C955" s="343">
        <v>146</v>
      </c>
      <c r="D955" s="348" t="s">
        <v>1944</v>
      </c>
      <c r="E955" s="348" t="s">
        <v>14</v>
      </c>
      <c r="F955" s="348" t="s">
        <v>181</v>
      </c>
      <c r="G955" s="348">
        <v>45</v>
      </c>
      <c r="H955" s="349">
        <v>142100</v>
      </c>
      <c r="I955" s="349">
        <v>149800</v>
      </c>
      <c r="J955" s="349">
        <v>157800</v>
      </c>
      <c r="K955" s="349">
        <v>158300</v>
      </c>
      <c r="L955" s="349">
        <v>2905.3363320384378</v>
      </c>
      <c r="M955" s="349">
        <v>3062.7683500306684</v>
      </c>
      <c r="N955" s="349">
        <v>3226.3340830096095</v>
      </c>
      <c r="O955" s="349">
        <v>3236.5569413207932</v>
      </c>
      <c r="P955" s="348" t="s">
        <v>39</v>
      </c>
      <c r="Q955" s="350">
        <v>5</v>
      </c>
      <c r="R955" s="351" t="s">
        <v>203</v>
      </c>
      <c r="S955" s="353" t="s">
        <v>195</v>
      </c>
      <c r="T955" s="347" t="s">
        <v>686</v>
      </c>
      <c r="U955" s="347" t="s">
        <v>1487</v>
      </c>
      <c r="V955" s="347">
        <v>1.74</v>
      </c>
      <c r="W955" s="347">
        <v>1.03</v>
      </c>
      <c r="X955" s="347">
        <v>0.32</v>
      </c>
      <c r="Y955" s="347">
        <f t="shared" si="16"/>
        <v>1.7922</v>
      </c>
      <c r="Z955" s="347" t="s">
        <v>198</v>
      </c>
      <c r="AA955" s="347" t="s">
        <v>170</v>
      </c>
      <c r="AB955" s="347">
        <v>19.899999999999999</v>
      </c>
      <c r="AC955" s="347" t="s">
        <v>218</v>
      </c>
      <c r="AD955" s="346"/>
      <c r="AE955" s="346">
        <f>IFERROR(VLOOKUP(E955,ppoz!$A$2:$B$42,2,0),0)</f>
        <v>7000</v>
      </c>
      <c r="AJ955" s="72"/>
      <c r="AK955" s="72"/>
      <c r="AL955" s="72"/>
      <c r="AM955" s="72"/>
      <c r="AN955" s="72"/>
      <c r="AO955" s="72"/>
      <c r="AP955" s="73"/>
      <c r="AQ955" s="73"/>
      <c r="AR955" s="73"/>
      <c r="AS955" s="73"/>
      <c r="AT955" s="73"/>
      <c r="AU955" s="73"/>
      <c r="AV955" s="72"/>
      <c r="AW955" s="73"/>
      <c r="AX955" s="73"/>
      <c r="AY955" s="72"/>
      <c r="AZ955" s="72"/>
      <c r="BA955" s="72"/>
      <c r="BB955" s="74"/>
      <c r="BC955" s="74"/>
      <c r="BD955" s="74"/>
      <c r="BE955" s="74"/>
      <c r="BF955" s="74"/>
      <c r="BG955" s="74"/>
      <c r="BH955" s="74"/>
      <c r="BI955" s="74"/>
    </row>
    <row r="956" spans="1:61" x14ac:dyDescent="0.35">
      <c r="A956" s="347" t="s">
        <v>2216</v>
      </c>
      <c r="B956" s="343">
        <v>49.245000000000005</v>
      </c>
      <c r="C956" s="343">
        <v>147</v>
      </c>
      <c r="D956" s="348" t="s">
        <v>1944</v>
      </c>
      <c r="E956" s="348" t="s">
        <v>14</v>
      </c>
      <c r="F956" s="348" t="s">
        <v>181</v>
      </c>
      <c r="G956" s="348">
        <v>45</v>
      </c>
      <c r="H956" s="349">
        <v>143100</v>
      </c>
      <c r="I956" s="349">
        <v>150800</v>
      </c>
      <c r="J956" s="349">
        <v>158700</v>
      </c>
      <c r="K956" s="349">
        <v>159400</v>
      </c>
      <c r="L956" s="349">
        <v>2905.8787694182147</v>
      </c>
      <c r="M956" s="349">
        <v>3062.2398213016545</v>
      </c>
      <c r="N956" s="349">
        <v>3222.6621992080413</v>
      </c>
      <c r="O956" s="349">
        <v>3236.8768402883538</v>
      </c>
      <c r="P956" s="348" t="s">
        <v>39</v>
      </c>
      <c r="Q956" s="350">
        <v>5</v>
      </c>
      <c r="R956" s="351" t="s">
        <v>203</v>
      </c>
      <c r="S956" s="353" t="s">
        <v>195</v>
      </c>
      <c r="T956" s="347" t="s">
        <v>686</v>
      </c>
      <c r="U956" s="347" t="s">
        <v>1487</v>
      </c>
      <c r="V956" s="347">
        <v>1.74</v>
      </c>
      <c r="W956" s="347">
        <v>1.03</v>
      </c>
      <c r="X956" s="347">
        <v>0.32</v>
      </c>
      <c r="Y956" s="347">
        <f t="shared" si="16"/>
        <v>1.7922</v>
      </c>
      <c r="Z956" s="347" t="s">
        <v>198</v>
      </c>
      <c r="AA956" s="347" t="s">
        <v>170</v>
      </c>
      <c r="AB956" s="347">
        <v>19.899999999999999</v>
      </c>
      <c r="AC956" s="347" t="s">
        <v>218</v>
      </c>
      <c r="AD956" s="346"/>
      <c r="AE956" s="346">
        <f>IFERROR(VLOOKUP(E956,ppoz!$A$2:$B$42,2,0),0)</f>
        <v>7000</v>
      </c>
      <c r="AJ956" s="72"/>
      <c r="AK956" s="72"/>
      <c r="AL956" s="72"/>
      <c r="AM956" s="72"/>
      <c r="AN956" s="72"/>
      <c r="AO956" s="72"/>
      <c r="AP956" s="73"/>
      <c r="AQ956" s="73"/>
      <c r="AR956" s="73"/>
      <c r="AS956" s="73"/>
      <c r="AT956" s="73"/>
      <c r="AU956" s="73"/>
      <c r="AV956" s="72"/>
      <c r="AW956" s="73"/>
      <c r="AX956" s="73"/>
      <c r="AY956" s="72"/>
      <c r="AZ956" s="72"/>
      <c r="BA956" s="72"/>
      <c r="BB956" s="74"/>
      <c r="BC956" s="74"/>
      <c r="BD956" s="74"/>
      <c r="BE956" s="74"/>
      <c r="BF956" s="74"/>
      <c r="BG956" s="74"/>
      <c r="BH956" s="74"/>
      <c r="BI956" s="74"/>
    </row>
    <row r="957" spans="1:61" x14ac:dyDescent="0.35">
      <c r="A957" s="347" t="s">
        <v>2217</v>
      </c>
      <c r="B957" s="343">
        <v>49.580000000000005</v>
      </c>
      <c r="C957" s="343">
        <v>148</v>
      </c>
      <c r="D957" s="348" t="s">
        <v>1944</v>
      </c>
      <c r="E957" s="348" t="s">
        <v>14</v>
      </c>
      <c r="F957" s="348" t="s">
        <v>181</v>
      </c>
      <c r="G957" s="348">
        <v>45</v>
      </c>
      <c r="H957" s="349">
        <v>143800</v>
      </c>
      <c r="I957" s="349">
        <v>151500</v>
      </c>
      <c r="J957" s="349">
        <v>159200</v>
      </c>
      <c r="K957" s="349">
        <v>160000</v>
      </c>
      <c r="L957" s="349">
        <v>2900.3630496167807</v>
      </c>
      <c r="M957" s="349">
        <v>3055.6676079064137</v>
      </c>
      <c r="N957" s="349">
        <v>3210.9721661960466</v>
      </c>
      <c r="O957" s="349">
        <v>3227.1077047196445</v>
      </c>
      <c r="P957" s="348" t="s">
        <v>39</v>
      </c>
      <c r="Q957" s="350">
        <v>5</v>
      </c>
      <c r="R957" s="351" t="s">
        <v>203</v>
      </c>
      <c r="S957" s="353" t="s">
        <v>195</v>
      </c>
      <c r="T957" s="347" t="s">
        <v>686</v>
      </c>
      <c r="U957" s="347" t="s">
        <v>1487</v>
      </c>
      <c r="V957" s="347">
        <v>1.74</v>
      </c>
      <c r="W957" s="347">
        <v>1.03</v>
      </c>
      <c r="X957" s="347">
        <v>0.32</v>
      </c>
      <c r="Y957" s="347">
        <f t="shared" si="16"/>
        <v>1.7922</v>
      </c>
      <c r="Z957" s="347" t="s">
        <v>198</v>
      </c>
      <c r="AA957" s="347" t="s">
        <v>170</v>
      </c>
      <c r="AB957" s="347">
        <v>19.899999999999999</v>
      </c>
      <c r="AC957" s="347" t="s">
        <v>218</v>
      </c>
      <c r="AD957" s="346"/>
      <c r="AE957" s="346">
        <f>IFERROR(VLOOKUP(E957,ppoz!$A$2:$B$42,2,0),0)</f>
        <v>7000</v>
      </c>
      <c r="AJ957" s="72"/>
      <c r="AK957" s="72"/>
      <c r="AL957" s="72"/>
      <c r="AM957" s="72"/>
      <c r="AN957" s="72"/>
      <c r="AO957" s="72"/>
      <c r="AP957" s="73"/>
      <c r="AQ957" s="73"/>
      <c r="AR957" s="73"/>
      <c r="AS957" s="73"/>
      <c r="AT957" s="73"/>
      <c r="AU957" s="73"/>
      <c r="AV957" s="72"/>
      <c r="AW957" s="73"/>
      <c r="AX957" s="73"/>
      <c r="AY957" s="72"/>
      <c r="AZ957" s="72"/>
      <c r="BA957" s="72"/>
      <c r="BB957" s="74"/>
      <c r="BC957" s="74"/>
      <c r="BD957" s="74"/>
      <c r="BE957" s="74"/>
      <c r="BF957" s="74"/>
      <c r="BG957" s="74"/>
      <c r="BH957" s="74"/>
      <c r="BI957" s="74"/>
    </row>
    <row r="958" spans="1:61" x14ac:dyDescent="0.35">
      <c r="A958" s="347" t="s">
        <v>2218</v>
      </c>
      <c r="B958" s="343">
        <v>49.915000000000006</v>
      </c>
      <c r="C958" s="343">
        <v>149</v>
      </c>
      <c r="D958" s="348" t="s">
        <v>1944</v>
      </c>
      <c r="E958" s="348" t="s">
        <v>14</v>
      </c>
      <c r="F958" s="348" t="s">
        <v>181</v>
      </c>
      <c r="G958" s="348">
        <v>45</v>
      </c>
      <c r="H958" s="349">
        <v>144300</v>
      </c>
      <c r="I958" s="349">
        <v>152200</v>
      </c>
      <c r="J958" s="349">
        <v>159700</v>
      </c>
      <c r="K958" s="349">
        <v>160700</v>
      </c>
      <c r="L958" s="349">
        <v>2890.914554743063</v>
      </c>
      <c r="M958" s="349">
        <v>3049.1836121406386</v>
      </c>
      <c r="N958" s="349">
        <v>3199.4390463788436</v>
      </c>
      <c r="O958" s="349">
        <v>3219.473104277271</v>
      </c>
      <c r="P958" s="348" t="s">
        <v>39</v>
      </c>
      <c r="Q958" s="350">
        <v>5</v>
      </c>
      <c r="R958" s="351" t="s">
        <v>203</v>
      </c>
      <c r="S958" s="353" t="s">
        <v>195</v>
      </c>
      <c r="T958" s="347" t="s">
        <v>686</v>
      </c>
      <c r="U958" s="347" t="s">
        <v>1487</v>
      </c>
      <c r="V958" s="347">
        <v>1.74</v>
      </c>
      <c r="W958" s="347">
        <v>1.03</v>
      </c>
      <c r="X958" s="347">
        <v>0.32</v>
      </c>
      <c r="Y958" s="347">
        <f t="shared" si="16"/>
        <v>1.7922</v>
      </c>
      <c r="Z958" s="347" t="s">
        <v>198</v>
      </c>
      <c r="AA958" s="347" t="s">
        <v>170</v>
      </c>
      <c r="AB958" s="347">
        <v>19.899999999999999</v>
      </c>
      <c r="AC958" s="347" t="s">
        <v>218</v>
      </c>
      <c r="AD958" s="346"/>
      <c r="AE958" s="346">
        <f>IFERROR(VLOOKUP(E958,ppoz!$A$2:$B$42,2,0),0)</f>
        <v>7000</v>
      </c>
      <c r="AJ958" s="72"/>
      <c r="AK958" s="72"/>
      <c r="AL958" s="72"/>
      <c r="AM958" s="72"/>
      <c r="AN958" s="72"/>
      <c r="AO958" s="72"/>
      <c r="AP958" s="73"/>
      <c r="AQ958" s="73"/>
      <c r="AR958" s="73"/>
      <c r="AS958" s="73"/>
      <c r="AT958" s="73"/>
      <c r="AU958" s="73"/>
      <c r="AV958" s="72"/>
      <c r="AW958" s="73"/>
      <c r="AX958" s="73"/>
      <c r="AY958" s="72"/>
      <c r="AZ958" s="72"/>
      <c r="BA958" s="72"/>
      <c r="BB958" s="74"/>
      <c r="BC958" s="74"/>
      <c r="BD958" s="74"/>
      <c r="BE958" s="74"/>
      <c r="BF958" s="74"/>
      <c r="BG958" s="74"/>
      <c r="BH958" s="74"/>
      <c r="BI958" s="74"/>
    </row>
    <row r="959" spans="1:61" x14ac:dyDescent="0.35">
      <c r="A959" s="347" t="s">
        <v>2219</v>
      </c>
      <c r="B959" s="343">
        <v>4.6900000000000004</v>
      </c>
      <c r="C959" s="343">
        <v>14</v>
      </c>
      <c r="D959" s="348" t="s">
        <v>1944</v>
      </c>
      <c r="E959" s="348" t="s">
        <v>15</v>
      </c>
      <c r="F959" s="348" t="s">
        <v>186</v>
      </c>
      <c r="G959" s="348">
        <v>4</v>
      </c>
      <c r="H959" s="349">
        <v>22200</v>
      </c>
      <c r="I959" s="349">
        <v>23200</v>
      </c>
      <c r="J959" s="349">
        <v>23500</v>
      </c>
      <c r="K959" s="349">
        <v>23800</v>
      </c>
      <c r="L959" s="349">
        <v>4733.4754797441365</v>
      </c>
      <c r="M959" s="349">
        <v>4946.6950959488267</v>
      </c>
      <c r="N959" s="349">
        <v>5010.6609808102339</v>
      </c>
      <c r="O959" s="349">
        <v>5074.6268656716411</v>
      </c>
      <c r="P959" s="348" t="s">
        <v>40</v>
      </c>
      <c r="Q959" s="350">
        <v>12</v>
      </c>
      <c r="R959" s="351" t="s">
        <v>203</v>
      </c>
      <c r="S959" s="353" t="s">
        <v>195</v>
      </c>
      <c r="T959" s="347" t="s">
        <v>686</v>
      </c>
      <c r="U959" s="347" t="s">
        <v>1487</v>
      </c>
      <c r="V959" s="347">
        <v>1.74</v>
      </c>
      <c r="W959" s="347">
        <v>1.03</v>
      </c>
      <c r="X959" s="347">
        <v>0.32</v>
      </c>
      <c r="Y959" s="347">
        <f t="shared" si="16"/>
        <v>1.7922</v>
      </c>
      <c r="Z959" s="347" t="s">
        <v>198</v>
      </c>
      <c r="AA959" s="347" t="s">
        <v>170</v>
      </c>
      <c r="AB959" s="347">
        <v>19.899999999999999</v>
      </c>
      <c r="AC959" s="347" t="s">
        <v>218</v>
      </c>
      <c r="AD959" s="346"/>
      <c r="AE959" s="346">
        <f>IFERROR(VLOOKUP(E959,ppoz!$A$2:$B$42,2,0),0)</f>
        <v>0</v>
      </c>
      <c r="AJ959" s="72"/>
      <c r="AK959" s="72"/>
      <c r="AL959" s="72"/>
      <c r="AM959" s="72"/>
      <c r="AN959" s="72"/>
      <c r="AO959" s="72"/>
      <c r="AP959" s="73"/>
      <c r="AQ959" s="73"/>
      <c r="AR959" s="73"/>
      <c r="AS959" s="73"/>
      <c r="AT959" s="73"/>
      <c r="AU959" s="73"/>
      <c r="AV959" s="72"/>
      <c r="AW959" s="73"/>
      <c r="AX959" s="73"/>
      <c r="AY959" s="72"/>
      <c r="AZ959" s="72"/>
      <c r="BA959" s="72"/>
      <c r="BB959" s="74"/>
      <c r="BC959" s="74"/>
      <c r="BD959" s="74"/>
      <c r="BE959" s="74"/>
      <c r="BF959" s="74"/>
      <c r="BG959" s="74"/>
      <c r="BH959" s="74"/>
      <c r="BI959" s="74"/>
    </row>
    <row r="960" spans="1:61" x14ac:dyDescent="0.35">
      <c r="A960" s="347" t="s">
        <v>2220</v>
      </c>
      <c r="B960" s="343">
        <v>5.0250000000000004</v>
      </c>
      <c r="C960" s="343">
        <v>15</v>
      </c>
      <c r="D960" s="348" t="s">
        <v>1944</v>
      </c>
      <c r="E960" s="348" t="s">
        <v>16</v>
      </c>
      <c r="F960" s="348" t="s">
        <v>186</v>
      </c>
      <c r="G960" s="348">
        <v>5</v>
      </c>
      <c r="H960" s="349">
        <v>24200</v>
      </c>
      <c r="I960" s="349">
        <v>25000</v>
      </c>
      <c r="J960" s="349">
        <v>25900</v>
      </c>
      <c r="K960" s="349">
        <v>26100</v>
      </c>
      <c r="L960" s="349">
        <v>4815.9203980099501</v>
      </c>
      <c r="M960" s="349">
        <v>4975.1243781094527</v>
      </c>
      <c r="N960" s="349">
        <v>5154.2288557213924</v>
      </c>
      <c r="O960" s="349">
        <v>5194.0298507462685</v>
      </c>
      <c r="P960" s="348" t="s">
        <v>40</v>
      </c>
      <c r="Q960" s="350">
        <v>12</v>
      </c>
      <c r="R960" s="351" t="s">
        <v>203</v>
      </c>
      <c r="S960" s="353" t="s">
        <v>195</v>
      </c>
      <c r="T960" s="347" t="s">
        <v>686</v>
      </c>
      <c r="U960" s="347" t="s">
        <v>1487</v>
      </c>
      <c r="V960" s="347">
        <v>1.74</v>
      </c>
      <c r="W960" s="347">
        <v>1.03</v>
      </c>
      <c r="X960" s="347">
        <v>0.32</v>
      </c>
      <c r="Y960" s="347">
        <f t="shared" si="16"/>
        <v>1.7922</v>
      </c>
      <c r="Z960" s="347" t="s">
        <v>198</v>
      </c>
      <c r="AA960" s="347" t="s">
        <v>170</v>
      </c>
      <c r="AB960" s="347">
        <v>19.899999999999999</v>
      </c>
      <c r="AC960" s="347" t="s">
        <v>218</v>
      </c>
      <c r="AD960" s="346"/>
      <c r="AE960" s="346">
        <f>IFERROR(VLOOKUP(E960,ppoz!$A$2:$B$42,2,0),0)</f>
        <v>0</v>
      </c>
      <c r="AJ960" s="72"/>
      <c r="AK960" s="72"/>
      <c r="AL960" s="72"/>
      <c r="AM960" s="72"/>
      <c r="AN960" s="72"/>
      <c r="AO960" s="72"/>
      <c r="AP960" s="73"/>
      <c r="AQ960" s="73"/>
      <c r="AR960" s="73"/>
      <c r="AS960" s="73"/>
      <c r="AT960" s="73"/>
      <c r="AU960" s="73"/>
      <c r="AV960" s="72"/>
      <c r="AW960" s="73"/>
      <c r="AX960" s="73"/>
      <c r="AY960" s="72"/>
      <c r="AZ960" s="72"/>
      <c r="BA960" s="72"/>
      <c r="BB960" s="74"/>
      <c r="BC960" s="74"/>
      <c r="BD960" s="74"/>
      <c r="BE960" s="74"/>
      <c r="BF960" s="74"/>
      <c r="BG960" s="74"/>
      <c r="BH960" s="74"/>
      <c r="BI960" s="74"/>
    </row>
    <row r="961" spans="1:61" x14ac:dyDescent="0.35">
      <c r="A961" s="347" t="s">
        <v>2221</v>
      </c>
      <c r="B961" s="343">
        <v>5.36</v>
      </c>
      <c r="C961" s="343">
        <v>16</v>
      </c>
      <c r="D961" s="348" t="s">
        <v>1944</v>
      </c>
      <c r="E961" s="348" t="s">
        <v>16</v>
      </c>
      <c r="F961" s="348" t="s">
        <v>186</v>
      </c>
      <c r="G961" s="348">
        <v>5</v>
      </c>
      <c r="H961" s="349">
        <v>24900</v>
      </c>
      <c r="I961" s="349">
        <v>26300</v>
      </c>
      <c r="J961" s="349">
        <v>26600</v>
      </c>
      <c r="K961" s="349">
        <v>27400</v>
      </c>
      <c r="L961" s="349">
        <v>4645.5223880597014</v>
      </c>
      <c r="M961" s="349">
        <v>4906.7164179104475</v>
      </c>
      <c r="N961" s="349">
        <v>4962.686567164179</v>
      </c>
      <c r="O961" s="349">
        <v>5111.9402985074621</v>
      </c>
      <c r="P961" s="348" t="s">
        <v>40</v>
      </c>
      <c r="Q961" s="350">
        <v>12</v>
      </c>
      <c r="R961" s="351" t="s">
        <v>203</v>
      </c>
      <c r="S961" s="353" t="s">
        <v>195</v>
      </c>
      <c r="T961" s="347" t="s">
        <v>686</v>
      </c>
      <c r="U961" s="347" t="s">
        <v>1487</v>
      </c>
      <c r="V961" s="347">
        <v>1.74</v>
      </c>
      <c r="W961" s="347">
        <v>1.03</v>
      </c>
      <c r="X961" s="347">
        <v>0.32</v>
      </c>
      <c r="Y961" s="347">
        <f t="shared" si="16"/>
        <v>1.7922</v>
      </c>
      <c r="Z961" s="347" t="s">
        <v>198</v>
      </c>
      <c r="AA961" s="347" t="s">
        <v>170</v>
      </c>
      <c r="AB961" s="347">
        <v>19.899999999999999</v>
      </c>
      <c r="AC961" s="347" t="s">
        <v>218</v>
      </c>
      <c r="AD961" s="346"/>
      <c r="AE961" s="346">
        <f>IFERROR(VLOOKUP(E961,ppoz!$A$2:$B$42,2,0),0)</f>
        <v>0</v>
      </c>
      <c r="AJ961" s="72"/>
      <c r="AK961" s="72"/>
      <c r="AL961" s="72"/>
      <c r="AM961" s="72"/>
      <c r="AN961" s="72"/>
      <c r="AO961" s="72"/>
      <c r="AP961" s="73"/>
      <c r="AQ961" s="73"/>
      <c r="AR961" s="73"/>
      <c r="AS961" s="73"/>
      <c r="AT961" s="73"/>
      <c r="AU961" s="73"/>
      <c r="AV961" s="72"/>
      <c r="AW961" s="73"/>
      <c r="AX961" s="73"/>
      <c r="AY961" s="72"/>
      <c r="AZ961" s="72"/>
      <c r="BA961" s="72"/>
      <c r="BB961" s="74"/>
      <c r="BC961" s="74"/>
      <c r="BD961" s="74"/>
      <c r="BE961" s="74"/>
      <c r="BF961" s="74"/>
      <c r="BG961" s="74"/>
      <c r="BH961" s="74"/>
      <c r="BI961" s="74"/>
    </row>
    <row r="962" spans="1:61" x14ac:dyDescent="0.35">
      <c r="A962" s="347" t="s">
        <v>2222</v>
      </c>
      <c r="B962" s="343">
        <v>5.6950000000000003</v>
      </c>
      <c r="C962" s="343">
        <v>17</v>
      </c>
      <c r="D962" s="348" t="s">
        <v>1944</v>
      </c>
      <c r="E962" s="348" t="s">
        <v>16</v>
      </c>
      <c r="F962" s="348" t="s">
        <v>186</v>
      </c>
      <c r="G962" s="348">
        <v>5</v>
      </c>
      <c r="H962" s="349">
        <v>25900</v>
      </c>
      <c r="I962" s="349">
        <v>27000</v>
      </c>
      <c r="J962" s="349">
        <v>27600</v>
      </c>
      <c r="K962" s="349">
        <v>28200</v>
      </c>
      <c r="L962" s="349">
        <v>4547.8489903424052</v>
      </c>
      <c r="M962" s="349">
        <v>4741.0008779631253</v>
      </c>
      <c r="N962" s="349">
        <v>4846.3564530289723</v>
      </c>
      <c r="O962" s="349">
        <v>4951.7120280948202</v>
      </c>
      <c r="P962" s="348" t="s">
        <v>40</v>
      </c>
      <c r="Q962" s="350">
        <v>12</v>
      </c>
      <c r="R962" s="351" t="s">
        <v>203</v>
      </c>
      <c r="S962" s="353" t="s">
        <v>195</v>
      </c>
      <c r="T962" s="347" t="s">
        <v>686</v>
      </c>
      <c r="U962" s="347" t="s">
        <v>1487</v>
      </c>
      <c r="V962" s="347">
        <v>1.74</v>
      </c>
      <c r="W962" s="347">
        <v>1.03</v>
      </c>
      <c r="X962" s="347">
        <v>0.32</v>
      </c>
      <c r="Y962" s="347">
        <f t="shared" si="16"/>
        <v>1.7922</v>
      </c>
      <c r="Z962" s="347" t="s">
        <v>198</v>
      </c>
      <c r="AA962" s="347" t="s">
        <v>170</v>
      </c>
      <c r="AB962" s="347">
        <v>19.899999999999999</v>
      </c>
      <c r="AC962" s="347" t="s">
        <v>218</v>
      </c>
      <c r="AD962" s="346"/>
      <c r="AE962" s="346">
        <f>IFERROR(VLOOKUP(E962,ppoz!$A$2:$B$42,2,0),0)</f>
        <v>0</v>
      </c>
      <c r="AJ962" s="72"/>
      <c r="AK962" s="72"/>
      <c r="AL962" s="72"/>
      <c r="AM962" s="72"/>
      <c r="AN962" s="72"/>
      <c r="AO962" s="72"/>
      <c r="AP962" s="73"/>
      <c r="AQ962" s="73"/>
      <c r="AR962" s="73"/>
      <c r="AS962" s="73"/>
      <c r="AT962" s="73"/>
      <c r="AU962" s="73"/>
      <c r="AV962" s="72"/>
      <c r="AW962" s="73"/>
      <c r="AX962" s="73"/>
      <c r="AY962" s="72"/>
      <c r="AZ962" s="72"/>
      <c r="BA962" s="72"/>
      <c r="BB962" s="74"/>
      <c r="BC962" s="74"/>
      <c r="BD962" s="74"/>
      <c r="BE962" s="74"/>
      <c r="BF962" s="74"/>
      <c r="BG962" s="74"/>
      <c r="BH962" s="74"/>
      <c r="BI962" s="74"/>
    </row>
    <row r="963" spans="1:61" x14ac:dyDescent="0.35">
      <c r="A963" s="347" t="s">
        <v>2223</v>
      </c>
      <c r="B963" s="343">
        <v>6.03</v>
      </c>
      <c r="C963" s="343">
        <v>18</v>
      </c>
      <c r="D963" s="348" t="s">
        <v>1944</v>
      </c>
      <c r="E963" s="348" t="s">
        <v>17</v>
      </c>
      <c r="F963" s="348" t="s">
        <v>186</v>
      </c>
      <c r="G963" s="348">
        <v>6</v>
      </c>
      <c r="H963" s="349">
        <v>27700</v>
      </c>
      <c r="I963" s="349">
        <v>28800</v>
      </c>
      <c r="J963" s="349">
        <v>29300</v>
      </c>
      <c r="K963" s="349">
        <v>30000</v>
      </c>
      <c r="L963" s="349">
        <v>4593.6981757877275</v>
      </c>
      <c r="M963" s="349">
        <v>4776.119402985074</v>
      </c>
      <c r="N963" s="349">
        <v>4859.0381426202321</v>
      </c>
      <c r="O963" s="349">
        <v>4975.1243781094527</v>
      </c>
      <c r="P963" s="348" t="s">
        <v>40</v>
      </c>
      <c r="Q963" s="350">
        <v>12</v>
      </c>
      <c r="R963" s="351" t="s">
        <v>203</v>
      </c>
      <c r="S963" s="353" t="s">
        <v>195</v>
      </c>
      <c r="T963" s="347" t="s">
        <v>686</v>
      </c>
      <c r="U963" s="347" t="s">
        <v>1487</v>
      </c>
      <c r="V963" s="347">
        <v>1.74</v>
      </c>
      <c r="W963" s="347">
        <v>1.03</v>
      </c>
      <c r="X963" s="347">
        <v>0.32</v>
      </c>
      <c r="Y963" s="347">
        <f t="shared" si="16"/>
        <v>1.7922</v>
      </c>
      <c r="Z963" s="347" t="s">
        <v>198</v>
      </c>
      <c r="AA963" s="347" t="s">
        <v>170</v>
      </c>
      <c r="AB963" s="347">
        <v>19.899999999999999</v>
      </c>
      <c r="AC963" s="347" t="s">
        <v>218</v>
      </c>
      <c r="AD963" s="346"/>
      <c r="AE963" s="346">
        <f>IFERROR(VLOOKUP(E963,ppoz!$A$2:$B$42,2,0),0)</f>
        <v>0</v>
      </c>
      <c r="AJ963" s="72"/>
      <c r="AK963" s="72"/>
      <c r="AL963" s="72"/>
      <c r="AM963" s="72"/>
      <c r="AN963" s="72"/>
      <c r="AO963" s="72"/>
      <c r="AP963" s="73"/>
      <c r="AQ963" s="73"/>
      <c r="AR963" s="73"/>
      <c r="AS963" s="73"/>
      <c r="AT963" s="73"/>
      <c r="AU963" s="73"/>
      <c r="AV963" s="72"/>
      <c r="AW963" s="73"/>
      <c r="AX963" s="73"/>
      <c r="AY963" s="72"/>
      <c r="AZ963" s="72"/>
      <c r="BA963" s="72"/>
      <c r="BB963" s="74"/>
      <c r="BC963" s="74"/>
      <c r="BD963" s="74"/>
      <c r="BE963" s="74"/>
      <c r="BF963" s="74"/>
      <c r="BG963" s="74"/>
      <c r="BH963" s="74"/>
      <c r="BI963" s="74"/>
    </row>
    <row r="964" spans="1:61" x14ac:dyDescent="0.35">
      <c r="A964" s="347" t="s">
        <v>2224</v>
      </c>
      <c r="B964" s="343">
        <v>6.3650000000000002</v>
      </c>
      <c r="C964" s="343">
        <v>19</v>
      </c>
      <c r="D964" s="348" t="s">
        <v>1944</v>
      </c>
      <c r="E964" s="348" t="s">
        <v>17</v>
      </c>
      <c r="F964" s="348" t="s">
        <v>186</v>
      </c>
      <c r="G964" s="348">
        <v>6</v>
      </c>
      <c r="H964" s="349">
        <v>28500</v>
      </c>
      <c r="I964" s="349">
        <v>29900</v>
      </c>
      <c r="J964" s="349">
        <v>30500</v>
      </c>
      <c r="K964" s="349">
        <v>31000</v>
      </c>
      <c r="L964" s="349">
        <v>4477.6119402985078</v>
      </c>
      <c r="M964" s="349">
        <v>4697.564807541241</v>
      </c>
      <c r="N964" s="349">
        <v>4791.8303220738408</v>
      </c>
      <c r="O964" s="349">
        <v>4870.3849175176747</v>
      </c>
      <c r="P964" s="348" t="s">
        <v>40</v>
      </c>
      <c r="Q964" s="350">
        <v>12</v>
      </c>
      <c r="R964" s="351" t="s">
        <v>203</v>
      </c>
      <c r="S964" s="353" t="s">
        <v>195</v>
      </c>
      <c r="T964" s="347" t="s">
        <v>686</v>
      </c>
      <c r="U964" s="347" t="s">
        <v>1487</v>
      </c>
      <c r="V964" s="347">
        <v>1.74</v>
      </c>
      <c r="W964" s="347">
        <v>1.03</v>
      </c>
      <c r="X964" s="347">
        <v>0.32</v>
      </c>
      <c r="Y964" s="347">
        <f t="shared" si="16"/>
        <v>1.7922</v>
      </c>
      <c r="Z964" s="347" t="s">
        <v>198</v>
      </c>
      <c r="AA964" s="347" t="s">
        <v>170</v>
      </c>
      <c r="AB964" s="347">
        <v>19.899999999999999</v>
      </c>
      <c r="AC964" s="347" t="s">
        <v>218</v>
      </c>
      <c r="AD964" s="346"/>
      <c r="AE964" s="346">
        <f>IFERROR(VLOOKUP(E964,ppoz!$A$2:$B$42,2,0),0)</f>
        <v>0</v>
      </c>
      <c r="AJ964" s="72"/>
      <c r="AK964" s="72"/>
      <c r="AL964" s="72"/>
      <c r="AM964" s="72"/>
      <c r="AN964" s="72"/>
      <c r="AO964" s="72"/>
      <c r="AP964" s="73"/>
      <c r="AQ964" s="73"/>
      <c r="AR964" s="73"/>
      <c r="AS964" s="73"/>
      <c r="AT964" s="73"/>
      <c r="AU964" s="73"/>
      <c r="AV964" s="72"/>
      <c r="AW964" s="73"/>
      <c r="AX964" s="73"/>
      <c r="AY964" s="72"/>
      <c r="AZ964" s="72"/>
      <c r="BA964" s="72"/>
      <c r="BB964" s="74"/>
      <c r="BC964" s="74"/>
      <c r="BD964" s="74"/>
      <c r="BE964" s="74"/>
      <c r="BF964" s="74"/>
      <c r="BG964" s="74"/>
      <c r="BH964" s="74"/>
      <c r="BI964" s="74"/>
    </row>
    <row r="965" spans="1:61" x14ac:dyDescent="0.35">
      <c r="A965" s="347" t="s">
        <v>2225</v>
      </c>
      <c r="B965" s="343">
        <v>6.7</v>
      </c>
      <c r="C965" s="343">
        <v>20</v>
      </c>
      <c r="D965" s="348" t="s">
        <v>1944</v>
      </c>
      <c r="E965" s="348" t="s">
        <v>17</v>
      </c>
      <c r="F965" s="348" t="s">
        <v>186</v>
      </c>
      <c r="G965" s="348">
        <v>6</v>
      </c>
      <c r="H965" s="349">
        <v>29300</v>
      </c>
      <c r="I965" s="349">
        <v>30600</v>
      </c>
      <c r="J965" s="349">
        <v>31300</v>
      </c>
      <c r="K965" s="349">
        <v>31800</v>
      </c>
      <c r="L965" s="349">
        <v>4373.1343283582091</v>
      </c>
      <c r="M965" s="349">
        <v>4567.1641791044776</v>
      </c>
      <c r="N965" s="349">
        <v>4671.6417910447763</v>
      </c>
      <c r="O965" s="349">
        <v>4746.2686567164174</v>
      </c>
      <c r="P965" s="348" t="s">
        <v>40</v>
      </c>
      <c r="Q965" s="350">
        <v>12</v>
      </c>
      <c r="R965" s="351" t="s">
        <v>203</v>
      </c>
      <c r="S965" s="353" t="s">
        <v>195</v>
      </c>
      <c r="T965" s="347" t="s">
        <v>686</v>
      </c>
      <c r="U965" s="347" t="s">
        <v>1487</v>
      </c>
      <c r="V965" s="347">
        <v>1.74</v>
      </c>
      <c r="W965" s="347">
        <v>1.03</v>
      </c>
      <c r="X965" s="347">
        <v>0.32</v>
      </c>
      <c r="Y965" s="347">
        <f t="shared" si="16"/>
        <v>1.7922</v>
      </c>
      <c r="Z965" s="347" t="s">
        <v>198</v>
      </c>
      <c r="AA965" s="347" t="s">
        <v>170</v>
      </c>
      <c r="AB965" s="347">
        <v>19.899999999999999</v>
      </c>
      <c r="AC965" s="347" t="s">
        <v>218</v>
      </c>
      <c r="AD965" s="346"/>
      <c r="AE965" s="346">
        <f>IFERROR(VLOOKUP(E965,ppoz!$A$2:$B$42,2,0),0)</f>
        <v>0</v>
      </c>
      <c r="AJ965" s="72"/>
      <c r="AK965" s="72"/>
      <c r="AL965" s="72"/>
      <c r="AM965" s="72"/>
      <c r="AN965" s="72"/>
      <c r="AO965" s="72"/>
      <c r="AP965" s="73"/>
      <c r="AQ965" s="73"/>
      <c r="AR965" s="73"/>
      <c r="AS965" s="73"/>
      <c r="AT965" s="73"/>
      <c r="AU965" s="73"/>
      <c r="AV965" s="72"/>
      <c r="AW965" s="73"/>
      <c r="AX965" s="73"/>
      <c r="AY965" s="72"/>
      <c r="AZ965" s="72"/>
      <c r="BA965" s="72"/>
      <c r="BB965" s="74"/>
      <c r="BC965" s="74"/>
      <c r="BD965" s="74"/>
      <c r="BE965" s="74"/>
      <c r="BF965" s="74"/>
      <c r="BG965" s="74"/>
      <c r="BH965" s="74"/>
      <c r="BI965" s="74"/>
    </row>
    <row r="966" spans="1:61" x14ac:dyDescent="0.35">
      <c r="A966" s="347" t="s">
        <v>2226</v>
      </c>
      <c r="B966" s="343">
        <v>7.0350000000000001</v>
      </c>
      <c r="C966" s="343">
        <v>21</v>
      </c>
      <c r="D966" s="348" t="s">
        <v>1944</v>
      </c>
      <c r="E966" s="348" t="s">
        <v>18</v>
      </c>
      <c r="F966" s="348" t="s">
        <v>186</v>
      </c>
      <c r="G966" s="348">
        <v>7</v>
      </c>
      <c r="H966" s="349">
        <v>30900</v>
      </c>
      <c r="I966" s="349">
        <v>32200</v>
      </c>
      <c r="J966" s="349">
        <v>33700</v>
      </c>
      <c r="K966" s="349">
        <v>33300</v>
      </c>
      <c r="L966" s="349">
        <v>4392.3240938166309</v>
      </c>
      <c r="M966" s="349">
        <v>4577.1144278606962</v>
      </c>
      <c r="N966" s="349">
        <v>4790.3340440653874</v>
      </c>
      <c r="O966" s="349">
        <v>4733.4754797441365</v>
      </c>
      <c r="P966" s="348" t="s">
        <v>40</v>
      </c>
      <c r="Q966" s="350">
        <v>12</v>
      </c>
      <c r="R966" s="351" t="s">
        <v>203</v>
      </c>
      <c r="S966" s="353" t="s">
        <v>195</v>
      </c>
      <c r="T966" s="347" t="s">
        <v>686</v>
      </c>
      <c r="U966" s="347" t="s">
        <v>1487</v>
      </c>
      <c r="V966" s="347">
        <v>1.74</v>
      </c>
      <c r="W966" s="347">
        <v>1.03</v>
      </c>
      <c r="X966" s="347">
        <v>0.32</v>
      </c>
      <c r="Y966" s="347">
        <f t="shared" si="16"/>
        <v>1.7922</v>
      </c>
      <c r="Z966" s="347" t="s">
        <v>198</v>
      </c>
      <c r="AA966" s="347" t="s">
        <v>170</v>
      </c>
      <c r="AB966" s="347">
        <v>19.899999999999999</v>
      </c>
      <c r="AC966" s="347" t="s">
        <v>218</v>
      </c>
      <c r="AD966" s="346"/>
      <c r="AE966" s="346">
        <f>IFERROR(VLOOKUP(E966,ppoz!$A$2:$B$42,2,0),0)</f>
        <v>0</v>
      </c>
      <c r="AJ966" s="72"/>
      <c r="AK966" s="72"/>
      <c r="AL966" s="72"/>
      <c r="AM966" s="72"/>
      <c r="AN966" s="72"/>
      <c r="AO966" s="72"/>
      <c r="AP966" s="73"/>
      <c r="AQ966" s="73"/>
      <c r="AR966" s="73"/>
      <c r="AS966" s="73"/>
      <c r="AT966" s="73"/>
      <c r="AU966" s="73"/>
      <c r="AV966" s="72"/>
      <c r="AW966" s="73"/>
      <c r="AX966" s="73"/>
      <c r="AY966" s="72"/>
      <c r="AZ966" s="72"/>
      <c r="BA966" s="72"/>
      <c r="BB966" s="74"/>
      <c r="BC966" s="74"/>
      <c r="BD966" s="74"/>
      <c r="BE966" s="74"/>
      <c r="BF966" s="74"/>
      <c r="BG966" s="74"/>
      <c r="BH966" s="74"/>
      <c r="BI966" s="74"/>
    </row>
    <row r="967" spans="1:61" x14ac:dyDescent="0.35">
      <c r="A967" s="347" t="s">
        <v>2227</v>
      </c>
      <c r="B967" s="343">
        <v>7.37</v>
      </c>
      <c r="C967" s="343">
        <v>22</v>
      </c>
      <c r="D967" s="348" t="s">
        <v>1944</v>
      </c>
      <c r="E967" s="348" t="s">
        <v>18</v>
      </c>
      <c r="F967" s="348" t="s">
        <v>186</v>
      </c>
      <c r="G967" s="348">
        <v>7</v>
      </c>
      <c r="H967" s="349">
        <v>32100</v>
      </c>
      <c r="I967" s="349">
        <v>33300</v>
      </c>
      <c r="J967" s="349">
        <v>34700</v>
      </c>
      <c r="K967" s="349">
        <v>34500</v>
      </c>
      <c r="L967" s="349">
        <v>4355.495251017639</v>
      </c>
      <c r="M967" s="349">
        <v>4518.3175033921298</v>
      </c>
      <c r="N967" s="349">
        <v>4708.2767978290367</v>
      </c>
      <c r="O967" s="349">
        <v>4681.1397557666214</v>
      </c>
      <c r="P967" s="348" t="s">
        <v>40</v>
      </c>
      <c r="Q967" s="350">
        <v>12</v>
      </c>
      <c r="R967" s="351" t="s">
        <v>203</v>
      </c>
      <c r="S967" s="353" t="s">
        <v>195</v>
      </c>
      <c r="T967" s="347" t="s">
        <v>686</v>
      </c>
      <c r="U967" s="347" t="s">
        <v>1487</v>
      </c>
      <c r="V967" s="347">
        <v>1.74</v>
      </c>
      <c r="W967" s="347">
        <v>1.03</v>
      </c>
      <c r="X967" s="347">
        <v>0.32</v>
      </c>
      <c r="Y967" s="347">
        <f t="shared" si="16"/>
        <v>1.7922</v>
      </c>
      <c r="Z967" s="347" t="s">
        <v>198</v>
      </c>
      <c r="AA967" s="347" t="s">
        <v>170</v>
      </c>
      <c r="AB967" s="347">
        <v>19.899999999999999</v>
      </c>
      <c r="AC967" s="347" t="s">
        <v>218</v>
      </c>
      <c r="AD967" s="346"/>
      <c r="AE967" s="346">
        <f>IFERROR(VLOOKUP(E967,ppoz!$A$2:$B$42,2,0),0)</f>
        <v>0</v>
      </c>
      <c r="AJ967" s="72"/>
      <c r="AK967" s="72"/>
      <c r="AL967" s="72"/>
      <c r="AM967" s="72"/>
      <c r="AN967" s="72"/>
      <c r="AO967" s="72"/>
      <c r="AP967" s="73"/>
      <c r="AQ967" s="73"/>
      <c r="AR967" s="73"/>
      <c r="AS967" s="73"/>
      <c r="AT967" s="73"/>
      <c r="AU967" s="73"/>
      <c r="AV967" s="72"/>
      <c r="AW967" s="73"/>
      <c r="AX967" s="73"/>
      <c r="AY967" s="72"/>
      <c r="AZ967" s="72"/>
      <c r="BA967" s="72"/>
      <c r="BB967" s="74"/>
      <c r="BC967" s="74"/>
      <c r="BD967" s="74"/>
      <c r="BE967" s="74"/>
      <c r="BF967" s="74"/>
      <c r="BG967" s="74"/>
      <c r="BH967" s="74"/>
      <c r="BI967" s="74"/>
    </row>
    <row r="968" spans="1:61" x14ac:dyDescent="0.35">
      <c r="A968" s="347" t="s">
        <v>2228</v>
      </c>
      <c r="B968" s="343">
        <v>7.7050000000000001</v>
      </c>
      <c r="C968" s="343">
        <v>23</v>
      </c>
      <c r="D968" s="348" t="s">
        <v>1944</v>
      </c>
      <c r="E968" s="348" t="s">
        <v>18</v>
      </c>
      <c r="F968" s="348" t="s">
        <v>186</v>
      </c>
      <c r="G968" s="348">
        <v>7</v>
      </c>
      <c r="H968" s="349">
        <v>33100</v>
      </c>
      <c r="I968" s="349">
        <v>34600</v>
      </c>
      <c r="J968" s="349">
        <v>35600</v>
      </c>
      <c r="K968" s="349">
        <v>35800</v>
      </c>
      <c r="L968" s="349">
        <v>4295.9117456197273</v>
      </c>
      <c r="M968" s="349">
        <v>4490.590525632706</v>
      </c>
      <c r="N968" s="349">
        <v>4620.3763789746918</v>
      </c>
      <c r="O968" s="349">
        <v>4646.3335496430891</v>
      </c>
      <c r="P968" s="348" t="s">
        <v>40</v>
      </c>
      <c r="Q968" s="350">
        <v>12</v>
      </c>
      <c r="R968" s="351" t="s">
        <v>203</v>
      </c>
      <c r="S968" s="353" t="s">
        <v>195</v>
      </c>
      <c r="T968" s="347" t="s">
        <v>686</v>
      </c>
      <c r="U968" s="347" t="s">
        <v>1487</v>
      </c>
      <c r="V968" s="347">
        <v>1.74</v>
      </c>
      <c r="W968" s="347">
        <v>1.03</v>
      </c>
      <c r="X968" s="347">
        <v>0.32</v>
      </c>
      <c r="Y968" s="347">
        <f t="shared" si="16"/>
        <v>1.7922</v>
      </c>
      <c r="Z968" s="347" t="s">
        <v>198</v>
      </c>
      <c r="AA968" s="347" t="s">
        <v>170</v>
      </c>
      <c r="AB968" s="347">
        <v>19.899999999999999</v>
      </c>
      <c r="AC968" s="347" t="s">
        <v>218</v>
      </c>
      <c r="AD968" s="346"/>
      <c r="AE968" s="346">
        <f>IFERROR(VLOOKUP(E968,ppoz!$A$2:$B$42,2,0),0)</f>
        <v>0</v>
      </c>
      <c r="AJ968" s="72"/>
      <c r="AK968" s="72"/>
      <c r="AL968" s="72"/>
      <c r="AM968" s="72"/>
      <c r="AN968" s="72"/>
      <c r="AO968" s="72"/>
      <c r="AP968" s="73"/>
      <c r="AQ968" s="73"/>
      <c r="AR968" s="73"/>
      <c r="AS968" s="73"/>
      <c r="AT968" s="73"/>
      <c r="AU968" s="73"/>
      <c r="AV968" s="72"/>
      <c r="AW968" s="73"/>
      <c r="AX968" s="73"/>
      <c r="AY968" s="72"/>
      <c r="AZ968" s="72"/>
      <c r="BA968" s="72"/>
      <c r="BB968" s="74"/>
      <c r="BC968" s="74"/>
      <c r="BD968" s="74"/>
      <c r="BE968" s="74"/>
      <c r="BF968" s="74"/>
      <c r="BG968" s="74"/>
      <c r="BH968" s="74"/>
      <c r="BI968" s="74"/>
    </row>
    <row r="969" spans="1:61" x14ac:dyDescent="0.35">
      <c r="A969" s="347" t="s">
        <v>2229</v>
      </c>
      <c r="B969" s="343">
        <v>8.0400000000000009</v>
      </c>
      <c r="C969" s="343">
        <v>24</v>
      </c>
      <c r="D969" s="348" t="s">
        <v>1944</v>
      </c>
      <c r="E969" s="348" t="s">
        <v>187</v>
      </c>
      <c r="F969" s="348" t="s">
        <v>186</v>
      </c>
      <c r="G969" s="348">
        <v>8</v>
      </c>
      <c r="H969" s="349">
        <v>34500</v>
      </c>
      <c r="I969" s="349">
        <v>36100</v>
      </c>
      <c r="J969" s="349">
        <v>37200</v>
      </c>
      <c r="K969" s="349">
        <v>37200</v>
      </c>
      <c r="L969" s="349">
        <v>4291.0447761194027</v>
      </c>
      <c r="M969" s="349">
        <v>4490.0497512437805</v>
      </c>
      <c r="N969" s="349">
        <v>4626.8656716417909</v>
      </c>
      <c r="O969" s="349">
        <v>4626.8656716417909</v>
      </c>
      <c r="P969" s="348" t="s">
        <v>40</v>
      </c>
      <c r="Q969" s="350">
        <v>12</v>
      </c>
      <c r="R969" s="351" t="s">
        <v>203</v>
      </c>
      <c r="S969" s="353" t="s">
        <v>195</v>
      </c>
      <c r="T969" s="347" t="s">
        <v>686</v>
      </c>
      <c r="U969" s="347" t="s">
        <v>1487</v>
      </c>
      <c r="V969" s="347">
        <v>1.74</v>
      </c>
      <c r="W969" s="347">
        <v>1.03</v>
      </c>
      <c r="X969" s="347">
        <v>0.32</v>
      </c>
      <c r="Y969" s="347">
        <f t="shared" si="16"/>
        <v>1.7922</v>
      </c>
      <c r="Z969" s="347" t="s">
        <v>198</v>
      </c>
      <c r="AA969" s="347" t="s">
        <v>170</v>
      </c>
      <c r="AB969" s="347">
        <v>19.899999999999999</v>
      </c>
      <c r="AC969" s="347" t="s">
        <v>218</v>
      </c>
      <c r="AD969" s="346"/>
      <c r="AE969" s="346">
        <f>IFERROR(VLOOKUP(E969,ppoz!$A$2:$B$42,2,0),0)</f>
        <v>0</v>
      </c>
      <c r="AJ969" s="72"/>
      <c r="AK969" s="72"/>
      <c r="AL969" s="72"/>
      <c r="AM969" s="72"/>
      <c r="AN969" s="72"/>
      <c r="AO969" s="72"/>
      <c r="AP969" s="73"/>
      <c r="AQ969" s="73"/>
      <c r="AR969" s="73"/>
      <c r="AS969" s="73"/>
      <c r="AT969" s="73"/>
      <c r="AU969" s="73"/>
      <c r="AV969" s="72"/>
      <c r="AW969" s="73"/>
      <c r="AX969" s="73"/>
      <c r="AY969" s="72"/>
      <c r="AZ969" s="72"/>
      <c r="BA969" s="72"/>
      <c r="BB969" s="74"/>
      <c r="BC969" s="74"/>
      <c r="BD969" s="74"/>
      <c r="BE969" s="74"/>
      <c r="BF969" s="74"/>
      <c r="BG969" s="74"/>
      <c r="BH969" s="74"/>
      <c r="BI969" s="74"/>
    </row>
    <row r="970" spans="1:61" x14ac:dyDescent="0.35">
      <c r="A970" s="347" t="s">
        <v>2230</v>
      </c>
      <c r="B970" s="343">
        <v>8.375</v>
      </c>
      <c r="C970" s="343">
        <v>25</v>
      </c>
      <c r="D970" s="348" t="s">
        <v>1944</v>
      </c>
      <c r="E970" s="348" t="s">
        <v>187</v>
      </c>
      <c r="F970" s="348" t="s">
        <v>186</v>
      </c>
      <c r="G970" s="348">
        <v>8</v>
      </c>
      <c r="H970" s="349">
        <v>35300</v>
      </c>
      <c r="I970" s="349">
        <v>36900</v>
      </c>
      <c r="J970" s="349">
        <v>38000</v>
      </c>
      <c r="K970" s="349">
        <v>38600</v>
      </c>
      <c r="L970" s="349">
        <v>4214.9253731343288</v>
      </c>
      <c r="M970" s="349">
        <v>4405.9701492537315</v>
      </c>
      <c r="N970" s="349">
        <v>4537.313432835821</v>
      </c>
      <c r="O970" s="349">
        <v>4608.9552238805973</v>
      </c>
      <c r="P970" s="348" t="s">
        <v>40</v>
      </c>
      <c r="Q970" s="350">
        <v>12</v>
      </c>
      <c r="R970" s="351" t="s">
        <v>203</v>
      </c>
      <c r="S970" s="353" t="s">
        <v>195</v>
      </c>
      <c r="T970" s="347" t="s">
        <v>686</v>
      </c>
      <c r="U970" s="347" t="s">
        <v>1487</v>
      </c>
      <c r="V970" s="347">
        <v>1.74</v>
      </c>
      <c r="W970" s="347">
        <v>1.03</v>
      </c>
      <c r="X970" s="347">
        <v>0.32</v>
      </c>
      <c r="Y970" s="347">
        <f t="shared" si="16"/>
        <v>1.7922</v>
      </c>
      <c r="Z970" s="347" t="s">
        <v>198</v>
      </c>
      <c r="AA970" s="347" t="s">
        <v>170</v>
      </c>
      <c r="AB970" s="347">
        <v>19.899999999999999</v>
      </c>
      <c r="AC970" s="347" t="s">
        <v>218</v>
      </c>
      <c r="AD970" s="346"/>
      <c r="AE970" s="346">
        <f>IFERROR(VLOOKUP(E970,ppoz!$A$2:$B$42,2,0),0)</f>
        <v>0</v>
      </c>
      <c r="AJ970" s="72"/>
      <c r="AK970" s="72"/>
      <c r="AL970" s="72"/>
      <c r="AM970" s="72"/>
      <c r="AN970" s="72"/>
      <c r="AO970" s="72"/>
      <c r="AP970" s="73"/>
      <c r="AQ970" s="73"/>
      <c r="AR970" s="73"/>
      <c r="AS970" s="73"/>
      <c r="AT970" s="73"/>
      <c r="AU970" s="73"/>
      <c r="AV970" s="72"/>
      <c r="AW970" s="73"/>
      <c r="AX970" s="73"/>
      <c r="AY970" s="72"/>
      <c r="AZ970" s="72"/>
      <c r="BA970" s="72"/>
      <c r="BB970" s="74"/>
      <c r="BC970" s="74"/>
      <c r="BD970" s="74"/>
      <c r="BE970" s="74"/>
      <c r="BF970" s="74"/>
      <c r="BG970" s="74"/>
      <c r="BH970" s="74"/>
      <c r="BI970" s="74"/>
    </row>
    <row r="971" spans="1:61" x14ac:dyDescent="0.35">
      <c r="A971" s="347" t="s">
        <v>2231</v>
      </c>
      <c r="B971" s="343">
        <v>8.7100000000000009</v>
      </c>
      <c r="C971" s="343">
        <v>26</v>
      </c>
      <c r="D971" s="348" t="s">
        <v>1944</v>
      </c>
      <c r="E971" s="348" t="s">
        <v>187</v>
      </c>
      <c r="F971" s="348" t="s">
        <v>186</v>
      </c>
      <c r="G971" s="348">
        <v>8</v>
      </c>
      <c r="H971" s="349">
        <v>36400</v>
      </c>
      <c r="I971" s="349">
        <v>37800</v>
      </c>
      <c r="J971" s="349">
        <v>38800</v>
      </c>
      <c r="K971" s="349">
        <v>39600</v>
      </c>
      <c r="L971" s="349">
        <v>4179.1044776119397</v>
      </c>
      <c r="M971" s="349">
        <v>4339.8392652123994</v>
      </c>
      <c r="N971" s="349">
        <v>4454.6498277841556</v>
      </c>
      <c r="O971" s="349">
        <v>4546.4982778415606</v>
      </c>
      <c r="P971" s="348" t="s">
        <v>40</v>
      </c>
      <c r="Q971" s="350">
        <v>12</v>
      </c>
      <c r="R971" s="351" t="s">
        <v>203</v>
      </c>
      <c r="S971" s="353" t="s">
        <v>195</v>
      </c>
      <c r="T971" s="347" t="s">
        <v>686</v>
      </c>
      <c r="U971" s="347" t="s">
        <v>1487</v>
      </c>
      <c r="V971" s="347">
        <v>1.74</v>
      </c>
      <c r="W971" s="347">
        <v>1.03</v>
      </c>
      <c r="X971" s="347">
        <v>0.32</v>
      </c>
      <c r="Y971" s="347">
        <f t="shared" si="16"/>
        <v>1.7922</v>
      </c>
      <c r="Z971" s="347" t="s">
        <v>198</v>
      </c>
      <c r="AA971" s="347" t="s">
        <v>170</v>
      </c>
      <c r="AB971" s="347">
        <v>19.899999999999999</v>
      </c>
      <c r="AC971" s="347" t="s">
        <v>218</v>
      </c>
      <c r="AD971" s="346"/>
      <c r="AE971" s="346">
        <f>IFERROR(VLOOKUP(E971,ppoz!$A$2:$B$42,2,0),0)</f>
        <v>0</v>
      </c>
      <c r="AJ971" s="72"/>
      <c r="AK971" s="72"/>
      <c r="AL971" s="72"/>
      <c r="AM971" s="72"/>
      <c r="AN971" s="72"/>
      <c r="AO971" s="72"/>
      <c r="AP971" s="73"/>
      <c r="AQ971" s="73"/>
      <c r="AR971" s="73"/>
      <c r="AS971" s="73"/>
      <c r="AT971" s="73"/>
      <c r="AU971" s="73"/>
      <c r="AV971" s="72"/>
      <c r="AW971" s="73"/>
      <c r="AX971" s="73"/>
      <c r="AY971" s="72"/>
      <c r="AZ971" s="72"/>
      <c r="BA971" s="72"/>
      <c r="BB971" s="74"/>
      <c r="BC971" s="74"/>
      <c r="BD971" s="74"/>
      <c r="BE971" s="74"/>
      <c r="BF971" s="74"/>
      <c r="BG971" s="74"/>
      <c r="BH971" s="74"/>
      <c r="BI971" s="74"/>
    </row>
    <row r="972" spans="1:61" x14ac:dyDescent="0.35">
      <c r="A972" s="347" t="s">
        <v>2232</v>
      </c>
      <c r="B972" s="343">
        <v>9.0449999999999999</v>
      </c>
      <c r="C972" s="343">
        <v>27</v>
      </c>
      <c r="D972" s="348" t="s">
        <v>1944</v>
      </c>
      <c r="E972" s="348" t="s">
        <v>188</v>
      </c>
      <c r="F972" s="348" t="s">
        <v>186</v>
      </c>
      <c r="G972" s="348">
        <v>9</v>
      </c>
      <c r="H972" s="349">
        <v>38000</v>
      </c>
      <c r="I972" s="349">
        <v>39600</v>
      </c>
      <c r="J972" s="349">
        <v>40700</v>
      </c>
      <c r="K972" s="349">
        <v>41300</v>
      </c>
      <c r="L972" s="349">
        <v>4201.2161415146493</v>
      </c>
      <c r="M972" s="349">
        <v>4378.1094527363184</v>
      </c>
      <c r="N972" s="349">
        <v>4499.7236042012164</v>
      </c>
      <c r="O972" s="349">
        <v>4566.0585959093423</v>
      </c>
      <c r="P972" s="348" t="s">
        <v>40</v>
      </c>
      <c r="Q972" s="350">
        <v>12</v>
      </c>
      <c r="R972" s="351" t="s">
        <v>203</v>
      </c>
      <c r="S972" s="353" t="s">
        <v>195</v>
      </c>
      <c r="T972" s="347" t="s">
        <v>686</v>
      </c>
      <c r="U972" s="347" t="s">
        <v>1487</v>
      </c>
      <c r="V972" s="347">
        <v>1.74</v>
      </c>
      <c r="W972" s="347">
        <v>1.03</v>
      </c>
      <c r="X972" s="347">
        <v>0.32</v>
      </c>
      <c r="Y972" s="347">
        <f t="shared" si="16"/>
        <v>1.7922</v>
      </c>
      <c r="Z972" s="347" t="s">
        <v>198</v>
      </c>
      <c r="AA972" s="347" t="s">
        <v>170</v>
      </c>
      <c r="AB972" s="347">
        <v>19.899999999999999</v>
      </c>
      <c r="AC972" s="347" t="s">
        <v>218</v>
      </c>
      <c r="AD972" s="346"/>
      <c r="AE972" s="346">
        <f>IFERROR(VLOOKUP(E972,ppoz!$A$2:$B$42,2,0),0)</f>
        <v>0</v>
      </c>
      <c r="AJ972" s="72"/>
      <c r="AK972" s="72"/>
      <c r="AL972" s="72"/>
      <c r="AM972" s="72"/>
      <c r="AN972" s="72"/>
      <c r="AO972" s="72"/>
      <c r="AP972" s="73"/>
      <c r="AQ972" s="73"/>
      <c r="AR972" s="73"/>
      <c r="AS972" s="73"/>
      <c r="AT972" s="73"/>
      <c r="AU972" s="73"/>
      <c r="AV972" s="72"/>
      <c r="AW972" s="73"/>
      <c r="AX972" s="73"/>
      <c r="AY972" s="72"/>
      <c r="AZ972" s="72"/>
      <c r="BA972" s="72"/>
      <c r="BB972" s="74"/>
      <c r="BC972" s="74"/>
      <c r="BD972" s="74"/>
      <c r="BE972" s="74"/>
      <c r="BF972" s="74"/>
      <c r="BG972" s="74"/>
      <c r="BH972" s="74"/>
      <c r="BI972" s="74"/>
    </row>
    <row r="973" spans="1:61" x14ac:dyDescent="0.35">
      <c r="A973" s="347" t="s">
        <v>2233</v>
      </c>
      <c r="B973" s="343">
        <v>9.3800000000000008</v>
      </c>
      <c r="C973" s="343">
        <v>28</v>
      </c>
      <c r="D973" s="348" t="s">
        <v>1944</v>
      </c>
      <c r="E973" s="348" t="s">
        <v>188</v>
      </c>
      <c r="F973" s="348" t="s">
        <v>186</v>
      </c>
      <c r="G973" s="348">
        <v>9</v>
      </c>
      <c r="H973" s="349">
        <v>38600</v>
      </c>
      <c r="I973" s="349">
        <v>40400</v>
      </c>
      <c r="J973" s="349">
        <v>41400</v>
      </c>
      <c r="K973" s="349">
        <v>42200</v>
      </c>
      <c r="L973" s="349">
        <v>4115.1385927505326</v>
      </c>
      <c r="M973" s="349">
        <v>4307.0362473347541</v>
      </c>
      <c r="N973" s="349">
        <v>4413.6460554370997</v>
      </c>
      <c r="O973" s="349">
        <v>4498.9339019189765</v>
      </c>
      <c r="P973" s="348" t="s">
        <v>40</v>
      </c>
      <c r="Q973" s="350">
        <v>12</v>
      </c>
      <c r="R973" s="351" t="s">
        <v>203</v>
      </c>
      <c r="S973" s="353" t="s">
        <v>195</v>
      </c>
      <c r="T973" s="347" t="s">
        <v>686</v>
      </c>
      <c r="U973" s="347" t="s">
        <v>1487</v>
      </c>
      <c r="V973" s="347">
        <v>1.74</v>
      </c>
      <c r="W973" s="347">
        <v>1.03</v>
      </c>
      <c r="X973" s="347">
        <v>0.32</v>
      </c>
      <c r="Y973" s="347">
        <f t="shared" si="16"/>
        <v>1.7922</v>
      </c>
      <c r="Z973" s="347" t="s">
        <v>198</v>
      </c>
      <c r="AA973" s="347" t="s">
        <v>170</v>
      </c>
      <c r="AB973" s="347">
        <v>19.899999999999999</v>
      </c>
      <c r="AC973" s="347" t="s">
        <v>218</v>
      </c>
      <c r="AD973" s="346"/>
      <c r="AE973" s="346">
        <f>IFERROR(VLOOKUP(E973,ppoz!$A$2:$B$42,2,0),0)</f>
        <v>0</v>
      </c>
      <c r="AJ973" s="72"/>
      <c r="AK973" s="72"/>
      <c r="AL973" s="72"/>
      <c r="AM973" s="72"/>
      <c r="AN973" s="72"/>
      <c r="AO973" s="72"/>
      <c r="AP973" s="73"/>
      <c r="AQ973" s="73"/>
      <c r="AR973" s="73"/>
      <c r="AS973" s="73"/>
      <c r="AT973" s="73"/>
      <c r="AU973" s="73"/>
      <c r="AV973" s="72"/>
      <c r="AW973" s="73"/>
      <c r="AX973" s="73"/>
      <c r="AY973" s="72"/>
      <c r="AZ973" s="72"/>
      <c r="BA973" s="72"/>
      <c r="BB973" s="74"/>
      <c r="BC973" s="74"/>
      <c r="BD973" s="74"/>
      <c r="BE973" s="74"/>
      <c r="BF973" s="74"/>
      <c r="BG973" s="74"/>
      <c r="BH973" s="74"/>
      <c r="BI973" s="74"/>
    </row>
    <row r="974" spans="1:61" x14ac:dyDescent="0.35">
      <c r="A974" s="347" t="s">
        <v>2234</v>
      </c>
      <c r="B974" s="343">
        <v>9.7149999999999999</v>
      </c>
      <c r="C974" s="343">
        <v>29</v>
      </c>
      <c r="D974" s="348" t="s">
        <v>1944</v>
      </c>
      <c r="E974" s="348" t="s">
        <v>188</v>
      </c>
      <c r="F974" s="348" t="s">
        <v>186</v>
      </c>
      <c r="G974" s="348">
        <v>9</v>
      </c>
      <c r="H974" s="349">
        <v>39500</v>
      </c>
      <c r="I974" s="349">
        <v>41300</v>
      </c>
      <c r="J974" s="349">
        <v>42600</v>
      </c>
      <c r="K974" s="349">
        <v>43100</v>
      </c>
      <c r="L974" s="349">
        <v>4065.8775090066906</v>
      </c>
      <c r="M974" s="349">
        <v>4251.1580030880086</v>
      </c>
      <c r="N974" s="349">
        <v>4384.9716932578485</v>
      </c>
      <c r="O974" s="349">
        <v>4436.4384971693262</v>
      </c>
      <c r="P974" s="348" t="s">
        <v>40</v>
      </c>
      <c r="Q974" s="350">
        <v>12</v>
      </c>
      <c r="R974" s="351" t="s">
        <v>203</v>
      </c>
      <c r="S974" s="353" t="s">
        <v>195</v>
      </c>
      <c r="T974" s="347" t="s">
        <v>686</v>
      </c>
      <c r="U974" s="347" t="s">
        <v>1487</v>
      </c>
      <c r="V974" s="347">
        <v>1.74</v>
      </c>
      <c r="W974" s="347">
        <v>1.03</v>
      </c>
      <c r="X974" s="347">
        <v>0.32</v>
      </c>
      <c r="Y974" s="347">
        <f t="shared" si="16"/>
        <v>1.7922</v>
      </c>
      <c r="Z974" s="347" t="s">
        <v>198</v>
      </c>
      <c r="AA974" s="347" t="s">
        <v>170</v>
      </c>
      <c r="AB974" s="347">
        <v>19.899999999999999</v>
      </c>
      <c r="AC974" s="347" t="s">
        <v>218</v>
      </c>
      <c r="AD974" s="346"/>
      <c r="AE974" s="346">
        <f>IFERROR(VLOOKUP(E974,ppoz!$A$2:$B$42,2,0),0)</f>
        <v>0</v>
      </c>
      <c r="AJ974" s="72"/>
      <c r="AK974" s="72"/>
      <c r="AL974" s="72"/>
      <c r="AM974" s="72"/>
      <c r="AN974" s="72"/>
      <c r="AO974" s="72"/>
      <c r="AP974" s="73"/>
      <c r="AQ974" s="73"/>
      <c r="AR974" s="73"/>
      <c r="AS974" s="73"/>
      <c r="AT974" s="73"/>
      <c r="AU974" s="73"/>
      <c r="AV974" s="72"/>
      <c r="AW974" s="73"/>
      <c r="AX974" s="73"/>
      <c r="AY974" s="72"/>
      <c r="AZ974" s="72"/>
      <c r="BA974" s="72"/>
      <c r="BB974" s="74"/>
      <c r="BC974" s="74"/>
      <c r="BD974" s="74"/>
      <c r="BE974" s="74"/>
      <c r="BF974" s="74"/>
      <c r="BG974" s="74"/>
      <c r="BH974" s="74"/>
      <c r="BI974" s="74"/>
    </row>
    <row r="975" spans="1:61" x14ac:dyDescent="0.35">
      <c r="A975" s="347" t="s">
        <v>2235</v>
      </c>
      <c r="B975" s="343">
        <v>10.050000000000001</v>
      </c>
      <c r="C975" s="343">
        <v>30</v>
      </c>
      <c r="D975" s="348" t="s">
        <v>1944</v>
      </c>
      <c r="E975" s="348" t="s">
        <v>19</v>
      </c>
      <c r="F975" s="348" t="s">
        <v>186</v>
      </c>
      <c r="G975" s="348">
        <v>10</v>
      </c>
      <c r="H975" s="349">
        <v>40400</v>
      </c>
      <c r="I975" s="349">
        <v>42300</v>
      </c>
      <c r="J975" s="349">
        <v>43700</v>
      </c>
      <c r="K975" s="349">
        <v>44000</v>
      </c>
      <c r="L975" s="349">
        <v>4019.9004975124376</v>
      </c>
      <c r="M975" s="349">
        <v>4208.9552238805963</v>
      </c>
      <c r="N975" s="349">
        <v>4348.2587064676618</v>
      </c>
      <c r="O975" s="349">
        <v>4378.1094527363184</v>
      </c>
      <c r="P975" s="348" t="s">
        <v>40</v>
      </c>
      <c r="Q975" s="350">
        <v>12</v>
      </c>
      <c r="R975" s="351" t="s">
        <v>203</v>
      </c>
      <c r="S975" s="353" t="s">
        <v>195</v>
      </c>
      <c r="T975" s="347" t="s">
        <v>686</v>
      </c>
      <c r="U975" s="347" t="s">
        <v>1487</v>
      </c>
      <c r="V975" s="347">
        <v>1.74</v>
      </c>
      <c r="W975" s="347">
        <v>1.03</v>
      </c>
      <c r="X975" s="347">
        <v>0.32</v>
      </c>
      <c r="Y975" s="347">
        <f t="shared" si="16"/>
        <v>1.7922</v>
      </c>
      <c r="Z975" s="347" t="s">
        <v>198</v>
      </c>
      <c r="AA975" s="347" t="s">
        <v>170</v>
      </c>
      <c r="AB975" s="347">
        <v>19.899999999999999</v>
      </c>
      <c r="AC975" s="347" t="s">
        <v>218</v>
      </c>
      <c r="AD975" s="346"/>
      <c r="AE975" s="346">
        <f>IFERROR(VLOOKUP(E975,ppoz!$A$2:$B$42,2,0),0)</f>
        <v>0</v>
      </c>
      <c r="AJ975" s="72"/>
      <c r="AK975" s="72"/>
      <c r="AL975" s="72"/>
      <c r="AM975" s="72"/>
      <c r="AN975" s="72"/>
      <c r="AO975" s="72"/>
      <c r="AP975" s="73"/>
      <c r="AQ975" s="73"/>
      <c r="AR975" s="73"/>
      <c r="AS975" s="73"/>
      <c r="AT975" s="73"/>
      <c r="AU975" s="73"/>
      <c r="AV975" s="72"/>
      <c r="AW975" s="73"/>
      <c r="AX975" s="73"/>
      <c r="AY975" s="72"/>
      <c r="AZ975" s="72"/>
      <c r="BA975" s="72"/>
      <c r="BB975" s="74"/>
      <c r="BC975" s="74"/>
      <c r="BD975" s="74"/>
      <c r="BE975" s="74"/>
      <c r="BF975" s="74"/>
      <c r="BG975" s="74"/>
      <c r="BH975" s="74"/>
      <c r="BI975" s="74"/>
    </row>
    <row r="976" spans="1:61" x14ac:dyDescent="0.35">
      <c r="A976" s="347" t="s">
        <v>2236</v>
      </c>
      <c r="B976" s="343">
        <v>10.385</v>
      </c>
      <c r="C976" s="343">
        <v>31</v>
      </c>
      <c r="D976" s="348" t="s">
        <v>1944</v>
      </c>
      <c r="E976" s="348" t="s">
        <v>19</v>
      </c>
      <c r="F976" s="348" t="s">
        <v>186</v>
      </c>
      <c r="G976" s="348">
        <v>10</v>
      </c>
      <c r="H976" s="349">
        <v>41200</v>
      </c>
      <c r="I976" s="349">
        <v>43200</v>
      </c>
      <c r="J976" s="349">
        <v>44500</v>
      </c>
      <c r="K976" s="349">
        <v>44900</v>
      </c>
      <c r="L976" s="349">
        <v>3967.2604718343764</v>
      </c>
      <c r="M976" s="349">
        <v>4159.8459316321614</v>
      </c>
      <c r="N976" s="349">
        <v>4285.0264805007218</v>
      </c>
      <c r="O976" s="349">
        <v>4323.5435724602794</v>
      </c>
      <c r="P976" s="348" t="s">
        <v>40</v>
      </c>
      <c r="Q976" s="350">
        <v>12</v>
      </c>
      <c r="R976" s="351" t="s">
        <v>203</v>
      </c>
      <c r="S976" s="353" t="s">
        <v>195</v>
      </c>
      <c r="T976" s="347" t="s">
        <v>686</v>
      </c>
      <c r="U976" s="347" t="s">
        <v>1487</v>
      </c>
      <c r="V976" s="347">
        <v>1.74</v>
      </c>
      <c r="W976" s="347">
        <v>1.03</v>
      </c>
      <c r="X976" s="347">
        <v>0.32</v>
      </c>
      <c r="Y976" s="347">
        <f t="shared" si="16"/>
        <v>1.7922</v>
      </c>
      <c r="Z976" s="347" t="s">
        <v>198</v>
      </c>
      <c r="AA976" s="347" t="s">
        <v>170</v>
      </c>
      <c r="AB976" s="347">
        <v>19.899999999999999</v>
      </c>
      <c r="AC976" s="347" t="s">
        <v>218</v>
      </c>
      <c r="AD976" s="346"/>
      <c r="AE976" s="346">
        <f>IFERROR(VLOOKUP(E976,ppoz!$A$2:$B$42,2,0),0)</f>
        <v>0</v>
      </c>
      <c r="AJ976" s="72"/>
      <c r="AK976" s="72"/>
      <c r="AL976" s="72"/>
      <c r="AM976" s="72"/>
      <c r="AN976" s="72"/>
      <c r="AO976" s="72"/>
      <c r="AP976" s="73"/>
      <c r="AQ976" s="73"/>
      <c r="AR976" s="73"/>
      <c r="AS976" s="73"/>
      <c r="AT976" s="73"/>
      <c r="AU976" s="73"/>
      <c r="AV976" s="72"/>
      <c r="AW976" s="73"/>
      <c r="AX976" s="73"/>
      <c r="AY976" s="72"/>
      <c r="AZ976" s="72"/>
      <c r="BA976" s="72"/>
      <c r="BB976" s="74"/>
      <c r="BC976" s="74"/>
      <c r="BD976" s="74"/>
      <c r="BE976" s="74"/>
      <c r="BF976" s="74"/>
      <c r="BG976" s="74"/>
      <c r="BH976" s="74"/>
      <c r="BI976" s="74"/>
    </row>
    <row r="977" spans="1:61" x14ac:dyDescent="0.35">
      <c r="A977" s="347" t="s">
        <v>2237</v>
      </c>
      <c r="B977" s="343">
        <v>10.72</v>
      </c>
      <c r="C977" s="343">
        <v>32</v>
      </c>
      <c r="D977" s="348" t="s">
        <v>1944</v>
      </c>
      <c r="E977" s="348" t="s">
        <v>19</v>
      </c>
      <c r="F977" s="348" t="s">
        <v>186</v>
      </c>
      <c r="G977" s="348">
        <v>10</v>
      </c>
      <c r="H977" s="349">
        <v>41900</v>
      </c>
      <c r="I977" s="349">
        <v>44000</v>
      </c>
      <c r="J977" s="349">
        <v>45200</v>
      </c>
      <c r="K977" s="349">
        <v>45700</v>
      </c>
      <c r="L977" s="349">
        <v>3908.5820895522384</v>
      </c>
      <c r="M977" s="349">
        <v>4104.4776119402986</v>
      </c>
      <c r="N977" s="349">
        <v>4216.4179104477607</v>
      </c>
      <c r="O977" s="349">
        <v>4263.059701492537</v>
      </c>
      <c r="P977" s="348" t="s">
        <v>40</v>
      </c>
      <c r="Q977" s="350">
        <v>12</v>
      </c>
      <c r="R977" s="351" t="s">
        <v>203</v>
      </c>
      <c r="S977" s="353" t="s">
        <v>195</v>
      </c>
      <c r="T977" s="347" t="s">
        <v>686</v>
      </c>
      <c r="U977" s="347" t="s">
        <v>1487</v>
      </c>
      <c r="V977" s="347">
        <v>1.74</v>
      </c>
      <c r="W977" s="347">
        <v>1.03</v>
      </c>
      <c r="X977" s="347">
        <v>0.32</v>
      </c>
      <c r="Y977" s="347">
        <f t="shared" si="16"/>
        <v>1.7922</v>
      </c>
      <c r="Z977" s="347" t="s">
        <v>198</v>
      </c>
      <c r="AA977" s="347" t="s">
        <v>170</v>
      </c>
      <c r="AB977" s="347">
        <v>19.899999999999999</v>
      </c>
      <c r="AC977" s="347" t="s">
        <v>218</v>
      </c>
      <c r="AD977" s="346"/>
      <c r="AE977" s="346">
        <f>IFERROR(VLOOKUP(E977,ppoz!$A$2:$B$42,2,0),0)</f>
        <v>0</v>
      </c>
      <c r="AJ977" s="72"/>
      <c r="AK977" s="72"/>
      <c r="AL977" s="72"/>
      <c r="AM977" s="72"/>
      <c r="AN977" s="72"/>
      <c r="AO977" s="72"/>
      <c r="AP977" s="73"/>
      <c r="AQ977" s="73"/>
      <c r="AR977" s="73"/>
      <c r="AS977" s="73"/>
      <c r="AT977" s="73"/>
      <c r="AU977" s="73"/>
      <c r="AV977" s="72"/>
      <c r="AW977" s="73"/>
      <c r="AX977" s="73"/>
      <c r="AY977" s="72"/>
      <c r="AZ977" s="72"/>
      <c r="BA977" s="72"/>
      <c r="BB977" s="74"/>
      <c r="BC977" s="74"/>
      <c r="BD977" s="74"/>
      <c r="BE977" s="74"/>
      <c r="BF977" s="74"/>
      <c r="BG977" s="74"/>
      <c r="BH977" s="74"/>
      <c r="BI977" s="74"/>
    </row>
    <row r="978" spans="1:61" x14ac:dyDescent="0.35">
      <c r="A978" s="347" t="s">
        <v>2238</v>
      </c>
      <c r="B978" s="343">
        <v>11.055000000000001</v>
      </c>
      <c r="C978" s="343">
        <v>33</v>
      </c>
      <c r="D978" s="348" t="s">
        <v>1944</v>
      </c>
      <c r="E978" s="348" t="s">
        <v>19</v>
      </c>
      <c r="F978" s="348" t="s">
        <v>186</v>
      </c>
      <c r="G978" s="348">
        <v>10</v>
      </c>
      <c r="H978" s="349">
        <v>43200</v>
      </c>
      <c r="I978" s="349">
        <v>45200</v>
      </c>
      <c r="J978" s="349">
        <v>46700</v>
      </c>
      <c r="K978" s="349">
        <v>46900</v>
      </c>
      <c r="L978" s="349">
        <v>3907.7340569877879</v>
      </c>
      <c r="M978" s="349">
        <v>4088.6476707372226</v>
      </c>
      <c r="N978" s="349">
        <v>4224.3328810492985</v>
      </c>
      <c r="O978" s="349">
        <v>4242.424242424242</v>
      </c>
      <c r="P978" s="348" t="s">
        <v>40</v>
      </c>
      <c r="Q978" s="350">
        <v>12</v>
      </c>
      <c r="R978" s="351" t="s">
        <v>203</v>
      </c>
      <c r="S978" s="353" t="s">
        <v>195</v>
      </c>
      <c r="T978" s="347" t="s">
        <v>686</v>
      </c>
      <c r="U978" s="347" t="s">
        <v>1487</v>
      </c>
      <c r="V978" s="347">
        <v>1.74</v>
      </c>
      <c r="W978" s="347">
        <v>1.03</v>
      </c>
      <c r="X978" s="347">
        <v>0.32</v>
      </c>
      <c r="Y978" s="347">
        <f t="shared" si="16"/>
        <v>1.7922</v>
      </c>
      <c r="Z978" s="347" t="s">
        <v>198</v>
      </c>
      <c r="AA978" s="347" t="s">
        <v>170</v>
      </c>
      <c r="AB978" s="347">
        <v>19.899999999999999</v>
      </c>
      <c r="AC978" s="347" t="s">
        <v>218</v>
      </c>
      <c r="AD978" s="346"/>
      <c r="AE978" s="346">
        <f>IFERROR(VLOOKUP(E978,ppoz!$A$2:$B$42,2,0),0)</f>
        <v>0</v>
      </c>
      <c r="AJ978" s="72"/>
      <c r="AK978" s="72"/>
      <c r="AL978" s="72"/>
      <c r="AM978" s="72"/>
      <c r="AN978" s="72"/>
      <c r="AO978" s="72"/>
      <c r="AP978" s="73"/>
      <c r="AQ978" s="73"/>
      <c r="AR978" s="73"/>
      <c r="AS978" s="73"/>
      <c r="AT978" s="73"/>
      <c r="AU978" s="73"/>
      <c r="AV978" s="72"/>
      <c r="AW978" s="73"/>
      <c r="AX978" s="73"/>
      <c r="AY978" s="72"/>
      <c r="AZ978" s="72"/>
      <c r="BA978" s="72"/>
      <c r="BB978" s="74"/>
      <c r="BC978" s="74"/>
      <c r="BD978" s="74"/>
      <c r="BE978" s="74"/>
      <c r="BF978" s="74"/>
      <c r="BG978" s="74"/>
      <c r="BH978" s="74"/>
      <c r="BI978" s="74"/>
    </row>
    <row r="979" spans="1:61" x14ac:dyDescent="0.35">
      <c r="A979" s="347" t="s">
        <v>2239</v>
      </c>
      <c r="B979" s="343">
        <v>11.39</v>
      </c>
      <c r="C979" s="343">
        <v>34</v>
      </c>
      <c r="D979" s="348" t="s">
        <v>1944</v>
      </c>
      <c r="E979" s="348" t="s">
        <v>19</v>
      </c>
      <c r="F979" s="348" t="s">
        <v>186</v>
      </c>
      <c r="G979" s="348">
        <v>10</v>
      </c>
      <c r="H979" s="349">
        <v>44000</v>
      </c>
      <c r="I979" s="349">
        <v>46100</v>
      </c>
      <c r="J979" s="349">
        <v>47500</v>
      </c>
      <c r="K979" s="349">
        <v>47900</v>
      </c>
      <c r="L979" s="349">
        <v>3863.0377524143983</v>
      </c>
      <c r="M979" s="349">
        <v>4047.410008779631</v>
      </c>
      <c r="N979" s="349">
        <v>4170.3248463564532</v>
      </c>
      <c r="O979" s="349">
        <v>4205.4433713784019</v>
      </c>
      <c r="P979" s="348" t="s">
        <v>40</v>
      </c>
      <c r="Q979" s="350">
        <v>12</v>
      </c>
      <c r="R979" s="351" t="s">
        <v>203</v>
      </c>
      <c r="S979" s="353" t="s">
        <v>195</v>
      </c>
      <c r="T979" s="347" t="s">
        <v>686</v>
      </c>
      <c r="U979" s="347" t="s">
        <v>1487</v>
      </c>
      <c r="V979" s="347">
        <v>1.74</v>
      </c>
      <c r="W979" s="347">
        <v>1.03</v>
      </c>
      <c r="X979" s="347">
        <v>0.32</v>
      </c>
      <c r="Y979" s="347">
        <f t="shared" si="16"/>
        <v>1.7922</v>
      </c>
      <c r="Z979" s="347" t="s">
        <v>198</v>
      </c>
      <c r="AA979" s="347" t="s">
        <v>170</v>
      </c>
      <c r="AB979" s="347">
        <v>19.899999999999999</v>
      </c>
      <c r="AC979" s="347" t="s">
        <v>218</v>
      </c>
      <c r="AD979" s="346"/>
      <c r="AE979" s="346">
        <f>IFERROR(VLOOKUP(E979,ppoz!$A$2:$B$42,2,0),0)</f>
        <v>0</v>
      </c>
      <c r="AJ979" s="72"/>
      <c r="AK979" s="72"/>
      <c r="AL979" s="72"/>
      <c r="AM979" s="72"/>
      <c r="AN979" s="72"/>
      <c r="AO979" s="72"/>
      <c r="AP979" s="73"/>
      <c r="AQ979" s="73"/>
      <c r="AR979" s="73"/>
      <c r="AS979" s="73"/>
      <c r="AT979" s="73"/>
      <c r="AU979" s="73"/>
      <c r="AV979" s="72"/>
      <c r="AW979" s="73"/>
      <c r="AX979" s="73"/>
      <c r="AY979" s="72"/>
      <c r="AZ979" s="72"/>
      <c r="BA979" s="72"/>
      <c r="BB979" s="74"/>
      <c r="BC979" s="74"/>
      <c r="BD979" s="74"/>
      <c r="BE979" s="74"/>
      <c r="BF979" s="74"/>
      <c r="BG979" s="74"/>
      <c r="BH979" s="74"/>
      <c r="BI979" s="74"/>
    </row>
    <row r="980" spans="1:61" x14ac:dyDescent="0.35">
      <c r="A980" s="347" t="s">
        <v>2240</v>
      </c>
      <c r="B980" s="343">
        <v>11.725000000000001</v>
      </c>
      <c r="C980" s="343">
        <v>35</v>
      </c>
      <c r="D980" s="348" t="s">
        <v>1944</v>
      </c>
      <c r="E980" s="348" t="s">
        <v>19</v>
      </c>
      <c r="F980" s="348" t="s">
        <v>186</v>
      </c>
      <c r="G980" s="348">
        <v>10</v>
      </c>
      <c r="H980" s="349">
        <v>44900</v>
      </c>
      <c r="I980" s="349">
        <v>47100</v>
      </c>
      <c r="J980" s="349">
        <v>48400</v>
      </c>
      <c r="K980" s="349">
        <v>49400</v>
      </c>
      <c r="L980" s="349">
        <v>3829.4243070362468</v>
      </c>
      <c r="M980" s="349">
        <v>4017.0575692963748</v>
      </c>
      <c r="N980" s="349">
        <v>4127.9317697228144</v>
      </c>
      <c r="O980" s="349">
        <v>4213.2196162046903</v>
      </c>
      <c r="P980" s="348" t="s">
        <v>40</v>
      </c>
      <c r="Q980" s="350">
        <v>12</v>
      </c>
      <c r="R980" s="351" t="s">
        <v>203</v>
      </c>
      <c r="S980" s="353" t="s">
        <v>195</v>
      </c>
      <c r="T980" s="347" t="s">
        <v>686</v>
      </c>
      <c r="U980" s="347" t="s">
        <v>1487</v>
      </c>
      <c r="V980" s="347">
        <v>1.74</v>
      </c>
      <c r="W980" s="347">
        <v>1.03</v>
      </c>
      <c r="X980" s="347">
        <v>0.32</v>
      </c>
      <c r="Y980" s="347">
        <f t="shared" si="16"/>
        <v>1.7922</v>
      </c>
      <c r="Z980" s="347" t="s">
        <v>198</v>
      </c>
      <c r="AA980" s="347" t="s">
        <v>170</v>
      </c>
      <c r="AB980" s="347">
        <v>19.899999999999999</v>
      </c>
      <c r="AC980" s="347" t="s">
        <v>218</v>
      </c>
      <c r="AD980" s="346"/>
      <c r="AE980" s="346">
        <f>IFERROR(VLOOKUP(E980,ppoz!$A$2:$B$42,2,0),0)</f>
        <v>0</v>
      </c>
      <c r="AJ980" s="72"/>
      <c r="AK980" s="72"/>
      <c r="AL980" s="72"/>
      <c r="AM980" s="72"/>
      <c r="AN980" s="72"/>
      <c r="AO980" s="72"/>
      <c r="AP980" s="73"/>
      <c r="AQ980" s="73"/>
      <c r="AR980" s="73"/>
      <c r="AS980" s="73"/>
      <c r="AT980" s="73"/>
      <c r="AU980" s="73"/>
      <c r="AV980" s="72"/>
      <c r="AW980" s="73"/>
      <c r="AX980" s="73"/>
      <c r="AY980" s="72"/>
      <c r="AZ980" s="72"/>
      <c r="BA980" s="72"/>
      <c r="BB980" s="74"/>
      <c r="BC980" s="74"/>
      <c r="BD980" s="74"/>
      <c r="BE980" s="74"/>
      <c r="BF980" s="74"/>
      <c r="BG980" s="74"/>
      <c r="BH980" s="74"/>
      <c r="BI980" s="74"/>
    </row>
    <row r="981" spans="1:61" x14ac:dyDescent="0.35">
      <c r="A981" s="347" t="s">
        <v>2241</v>
      </c>
      <c r="B981" s="343">
        <v>12.06</v>
      </c>
      <c r="C981" s="343">
        <v>36</v>
      </c>
      <c r="D981" s="348" t="s">
        <v>1944</v>
      </c>
      <c r="E981" s="348" t="s">
        <v>19</v>
      </c>
      <c r="F981" s="348" t="s">
        <v>186</v>
      </c>
      <c r="G981" s="348">
        <v>10</v>
      </c>
      <c r="H981" s="349">
        <v>46200</v>
      </c>
      <c r="I981" s="349">
        <v>48500</v>
      </c>
      <c r="J981" s="349">
        <v>49600</v>
      </c>
      <c r="K981" s="349">
        <v>50800</v>
      </c>
      <c r="L981" s="349">
        <v>3830.8457711442784</v>
      </c>
      <c r="M981" s="349">
        <v>4021.558872305141</v>
      </c>
      <c r="N981" s="349">
        <v>4112.7694859038138</v>
      </c>
      <c r="O981" s="349">
        <v>4212.2719734660031</v>
      </c>
      <c r="P981" s="348" t="s">
        <v>40</v>
      </c>
      <c r="Q981" s="350">
        <v>12</v>
      </c>
      <c r="R981" s="351" t="s">
        <v>203</v>
      </c>
      <c r="S981" s="353" t="s">
        <v>195</v>
      </c>
      <c r="T981" s="347" t="s">
        <v>686</v>
      </c>
      <c r="U981" s="347" t="s">
        <v>1487</v>
      </c>
      <c r="V981" s="347">
        <v>1.74</v>
      </c>
      <c r="W981" s="347">
        <v>1.03</v>
      </c>
      <c r="X981" s="347">
        <v>0.32</v>
      </c>
      <c r="Y981" s="347">
        <f t="shared" si="16"/>
        <v>1.7922</v>
      </c>
      <c r="Z981" s="347" t="s">
        <v>198</v>
      </c>
      <c r="AA981" s="347" t="s">
        <v>170</v>
      </c>
      <c r="AB981" s="347">
        <v>19.899999999999999</v>
      </c>
      <c r="AC981" s="347" t="s">
        <v>218</v>
      </c>
      <c r="AD981" s="346"/>
      <c r="AE981" s="346">
        <f>IFERROR(VLOOKUP(E981,ppoz!$A$2:$B$42,2,0),0)</f>
        <v>0</v>
      </c>
      <c r="AJ981" s="72"/>
      <c r="AK981" s="72"/>
      <c r="AL981" s="72"/>
      <c r="AM981" s="72"/>
      <c r="AN981" s="72"/>
      <c r="AO981" s="72"/>
      <c r="AP981" s="73"/>
      <c r="AQ981" s="73"/>
      <c r="AR981" s="73"/>
      <c r="AS981" s="73"/>
      <c r="AT981" s="73"/>
      <c r="AU981" s="73"/>
      <c r="AV981" s="72"/>
      <c r="AW981" s="73"/>
      <c r="AX981" s="73"/>
      <c r="AY981" s="72"/>
      <c r="AZ981" s="72"/>
      <c r="BA981" s="72"/>
      <c r="BB981" s="74"/>
      <c r="BC981" s="74"/>
      <c r="BD981" s="74"/>
      <c r="BE981" s="74"/>
      <c r="BF981" s="74"/>
      <c r="BG981" s="74"/>
      <c r="BH981" s="74"/>
      <c r="BI981" s="74"/>
    </row>
    <row r="982" spans="1:61" x14ac:dyDescent="0.35">
      <c r="A982" s="347" t="s">
        <v>2242</v>
      </c>
      <c r="B982" s="343">
        <v>12.395000000000001</v>
      </c>
      <c r="C982" s="343">
        <v>37</v>
      </c>
      <c r="D982" s="348" t="s">
        <v>1944</v>
      </c>
      <c r="E982" s="348" t="s">
        <v>19</v>
      </c>
      <c r="F982" s="348" t="s">
        <v>186</v>
      </c>
      <c r="G982" s="348">
        <v>10</v>
      </c>
      <c r="H982" s="349">
        <v>47100</v>
      </c>
      <c r="I982" s="349">
        <v>49600</v>
      </c>
      <c r="J982" s="349">
        <v>51200</v>
      </c>
      <c r="K982" s="349">
        <v>51900</v>
      </c>
      <c r="L982" s="349">
        <v>3799.9193223073817</v>
      </c>
      <c r="M982" s="349">
        <v>4001.6135538523595</v>
      </c>
      <c r="N982" s="349">
        <v>4130.6978620411455</v>
      </c>
      <c r="O982" s="349">
        <v>4187.1722468737389</v>
      </c>
      <c r="P982" s="348" t="s">
        <v>40</v>
      </c>
      <c r="Q982" s="350">
        <v>12</v>
      </c>
      <c r="R982" s="351" t="s">
        <v>203</v>
      </c>
      <c r="S982" s="353" t="s">
        <v>195</v>
      </c>
      <c r="T982" s="347" t="s">
        <v>686</v>
      </c>
      <c r="U982" s="347" t="s">
        <v>1487</v>
      </c>
      <c r="V982" s="347">
        <v>1.74</v>
      </c>
      <c r="W982" s="347">
        <v>1.03</v>
      </c>
      <c r="X982" s="347">
        <v>0.32</v>
      </c>
      <c r="Y982" s="347">
        <f t="shared" si="16"/>
        <v>1.7922</v>
      </c>
      <c r="Z982" s="347" t="s">
        <v>198</v>
      </c>
      <c r="AA982" s="347" t="s">
        <v>170</v>
      </c>
      <c r="AB982" s="347">
        <v>19.899999999999999</v>
      </c>
      <c r="AC982" s="347" t="s">
        <v>218</v>
      </c>
      <c r="AD982" s="346"/>
      <c r="AE982" s="346">
        <f>IFERROR(VLOOKUP(E982,ppoz!$A$2:$B$42,2,0),0)</f>
        <v>0</v>
      </c>
      <c r="AJ982" s="72"/>
      <c r="AK982" s="72"/>
      <c r="AL982" s="72"/>
      <c r="AM982" s="72"/>
      <c r="AN982" s="72"/>
      <c r="AO982" s="72"/>
      <c r="AP982" s="73"/>
      <c r="AQ982" s="73"/>
      <c r="AR982" s="73"/>
      <c r="AS982" s="73"/>
      <c r="AT982" s="73"/>
      <c r="AU982" s="73"/>
      <c r="AV982" s="72"/>
      <c r="AW982" s="73"/>
      <c r="AX982" s="73"/>
      <c r="AY982" s="72"/>
      <c r="AZ982" s="72"/>
      <c r="BA982" s="72"/>
      <c r="BB982" s="74"/>
      <c r="BC982" s="74"/>
      <c r="BD982" s="74"/>
      <c r="BE982" s="74"/>
      <c r="BF982" s="74"/>
      <c r="BG982" s="74"/>
      <c r="BH982" s="74"/>
      <c r="BI982" s="74"/>
    </row>
    <row r="983" spans="1:61" x14ac:dyDescent="0.35">
      <c r="A983" s="347" t="s">
        <v>2243</v>
      </c>
      <c r="B983" s="343">
        <v>12.73</v>
      </c>
      <c r="C983" s="343">
        <v>38</v>
      </c>
      <c r="D983" s="348" t="s">
        <v>1944</v>
      </c>
      <c r="E983" s="348" t="s">
        <v>189</v>
      </c>
      <c r="F983" s="348" t="s">
        <v>186</v>
      </c>
      <c r="G983" s="348">
        <v>12.5</v>
      </c>
      <c r="H983" s="349">
        <v>48400</v>
      </c>
      <c r="I983" s="349">
        <v>50900</v>
      </c>
      <c r="J983" s="349">
        <v>52600</v>
      </c>
      <c r="K983" s="349">
        <v>53200</v>
      </c>
      <c r="L983" s="349">
        <v>3802.0424194815396</v>
      </c>
      <c r="M983" s="349">
        <v>3998.428908091123</v>
      </c>
      <c r="N983" s="349">
        <v>4131.9717203456403</v>
      </c>
      <c r="O983" s="349">
        <v>4179.1044776119397</v>
      </c>
      <c r="P983" s="348" t="s">
        <v>40</v>
      </c>
      <c r="Q983" s="350">
        <v>12</v>
      </c>
      <c r="R983" s="351" t="s">
        <v>203</v>
      </c>
      <c r="S983" s="353" t="s">
        <v>195</v>
      </c>
      <c r="T983" s="347" t="s">
        <v>686</v>
      </c>
      <c r="U983" s="347" t="s">
        <v>1487</v>
      </c>
      <c r="V983" s="347">
        <v>1.74</v>
      </c>
      <c r="W983" s="347">
        <v>1.03</v>
      </c>
      <c r="X983" s="347">
        <v>0.32</v>
      </c>
      <c r="Y983" s="347">
        <f t="shared" si="16"/>
        <v>1.7922</v>
      </c>
      <c r="Z983" s="347" t="s">
        <v>198</v>
      </c>
      <c r="AA983" s="347" t="s">
        <v>170</v>
      </c>
      <c r="AB983" s="347">
        <v>19.899999999999999</v>
      </c>
      <c r="AC983" s="347" t="s">
        <v>218</v>
      </c>
      <c r="AD983" s="346"/>
      <c r="AE983" s="346">
        <f>IFERROR(VLOOKUP(E983,ppoz!$A$2:$B$42,2,0),0)</f>
        <v>0</v>
      </c>
      <c r="AJ983" s="72"/>
      <c r="AK983" s="72"/>
      <c r="AL983" s="72"/>
      <c r="AM983" s="72"/>
      <c r="AN983" s="72"/>
      <c r="AO983" s="72"/>
      <c r="AP983" s="73"/>
      <c r="AQ983" s="73"/>
      <c r="AR983" s="73"/>
      <c r="AS983" s="73"/>
      <c r="AT983" s="73"/>
      <c r="AU983" s="73"/>
      <c r="AV983" s="72"/>
      <c r="AW983" s="73"/>
      <c r="AX983" s="73"/>
      <c r="AY983" s="72"/>
      <c r="AZ983" s="72"/>
      <c r="BA983" s="72"/>
      <c r="BB983" s="74"/>
      <c r="BC983" s="74"/>
      <c r="BD983" s="74"/>
      <c r="BE983" s="74"/>
      <c r="BF983" s="74"/>
      <c r="BG983" s="74"/>
      <c r="BH983" s="74"/>
      <c r="BI983" s="74"/>
    </row>
    <row r="984" spans="1:61" x14ac:dyDescent="0.35">
      <c r="A984" s="347" t="s">
        <v>2244</v>
      </c>
      <c r="B984" s="343">
        <v>13.065000000000001</v>
      </c>
      <c r="C984" s="343">
        <v>39</v>
      </c>
      <c r="D984" s="348" t="s">
        <v>1944</v>
      </c>
      <c r="E984" s="348" t="s">
        <v>189</v>
      </c>
      <c r="F984" s="348" t="s">
        <v>186</v>
      </c>
      <c r="G984" s="348">
        <v>12.5</v>
      </c>
      <c r="H984" s="349">
        <v>49900</v>
      </c>
      <c r="I984" s="349">
        <v>52400</v>
      </c>
      <c r="J984" s="349">
        <v>53700</v>
      </c>
      <c r="K984" s="349">
        <v>54700</v>
      </c>
      <c r="L984" s="349">
        <v>3819.3647148871028</v>
      </c>
      <c r="M984" s="349">
        <v>4010.7156525066971</v>
      </c>
      <c r="N984" s="349">
        <v>4110.218140068886</v>
      </c>
      <c r="O984" s="349">
        <v>4186.7585151167241</v>
      </c>
      <c r="P984" s="348" t="s">
        <v>40</v>
      </c>
      <c r="Q984" s="350">
        <v>12</v>
      </c>
      <c r="R984" s="351" t="s">
        <v>203</v>
      </c>
      <c r="S984" s="353" t="s">
        <v>195</v>
      </c>
      <c r="T984" s="347" t="s">
        <v>686</v>
      </c>
      <c r="U984" s="347" t="s">
        <v>1487</v>
      </c>
      <c r="V984" s="347">
        <v>1.74</v>
      </c>
      <c r="W984" s="347">
        <v>1.03</v>
      </c>
      <c r="X984" s="347">
        <v>0.32</v>
      </c>
      <c r="Y984" s="347">
        <f t="shared" si="16"/>
        <v>1.7922</v>
      </c>
      <c r="Z984" s="347" t="s">
        <v>198</v>
      </c>
      <c r="AA984" s="347" t="s">
        <v>170</v>
      </c>
      <c r="AB984" s="347">
        <v>19.899999999999999</v>
      </c>
      <c r="AC984" s="347" t="s">
        <v>218</v>
      </c>
      <c r="AD984" s="346"/>
      <c r="AE984" s="346">
        <f>IFERROR(VLOOKUP(E984,ppoz!$A$2:$B$42,2,0),0)</f>
        <v>0</v>
      </c>
      <c r="AJ984" s="72"/>
      <c r="AK984" s="72"/>
      <c r="AL984" s="72"/>
      <c r="AM984" s="72"/>
      <c r="AN984" s="72"/>
      <c r="AO984" s="72"/>
      <c r="AP984" s="73"/>
      <c r="AQ984" s="73"/>
      <c r="AR984" s="73"/>
      <c r="AS984" s="73"/>
      <c r="AT984" s="73"/>
      <c r="AU984" s="73"/>
      <c r="AV984" s="72"/>
      <c r="AW984" s="73"/>
      <c r="AX984" s="73"/>
      <c r="AY984" s="72"/>
      <c r="AZ984" s="72"/>
      <c r="BA984" s="72"/>
      <c r="BB984" s="74"/>
      <c r="BC984" s="74"/>
      <c r="BD984" s="74"/>
      <c r="BE984" s="74"/>
      <c r="BF984" s="74"/>
      <c r="BG984" s="74"/>
      <c r="BH984" s="74"/>
      <c r="BI984" s="74"/>
    </row>
    <row r="985" spans="1:61" x14ac:dyDescent="0.35">
      <c r="A985" s="347" t="s">
        <v>2245</v>
      </c>
      <c r="B985" s="343">
        <v>13.4</v>
      </c>
      <c r="C985" s="343">
        <v>40</v>
      </c>
      <c r="D985" s="348" t="s">
        <v>1944</v>
      </c>
      <c r="E985" s="348" t="s">
        <v>189</v>
      </c>
      <c r="F985" s="348" t="s">
        <v>186</v>
      </c>
      <c r="G985" s="348">
        <v>12.5</v>
      </c>
      <c r="H985" s="349">
        <v>50600</v>
      </c>
      <c r="I985" s="349">
        <v>53100</v>
      </c>
      <c r="J985" s="349">
        <v>54500</v>
      </c>
      <c r="K985" s="349">
        <v>55400</v>
      </c>
      <c r="L985" s="349">
        <v>3776.1194029850744</v>
      </c>
      <c r="M985" s="349">
        <v>3962.686567164179</v>
      </c>
      <c r="N985" s="349">
        <v>4067.1641791044776</v>
      </c>
      <c r="O985" s="349">
        <v>4134.3283582089553</v>
      </c>
      <c r="P985" s="348" t="s">
        <v>40</v>
      </c>
      <c r="Q985" s="350">
        <v>12</v>
      </c>
      <c r="R985" s="351" t="s">
        <v>203</v>
      </c>
      <c r="S985" s="353" t="s">
        <v>195</v>
      </c>
      <c r="T985" s="347" t="s">
        <v>686</v>
      </c>
      <c r="U985" s="347" t="s">
        <v>1487</v>
      </c>
      <c r="V985" s="347">
        <v>1.74</v>
      </c>
      <c r="W985" s="347">
        <v>1.03</v>
      </c>
      <c r="X985" s="347">
        <v>0.32</v>
      </c>
      <c r="Y985" s="347">
        <f t="shared" si="16"/>
        <v>1.7922</v>
      </c>
      <c r="Z985" s="347" t="s">
        <v>198</v>
      </c>
      <c r="AA985" s="347" t="s">
        <v>170</v>
      </c>
      <c r="AB985" s="347">
        <v>19.899999999999999</v>
      </c>
      <c r="AC985" s="347" t="s">
        <v>218</v>
      </c>
      <c r="AD985" s="346"/>
      <c r="AE985" s="346">
        <f>IFERROR(VLOOKUP(E985,ppoz!$A$2:$B$42,2,0),0)</f>
        <v>0</v>
      </c>
      <c r="AJ985" s="72"/>
      <c r="AK985" s="72"/>
      <c r="AL985" s="72"/>
      <c r="AM985" s="72"/>
      <c r="AN985" s="72"/>
      <c r="AO985" s="72"/>
      <c r="AP985" s="73"/>
      <c r="AQ985" s="73"/>
      <c r="AR985" s="73"/>
      <c r="AS985" s="73"/>
      <c r="AT985" s="73"/>
      <c r="AU985" s="73"/>
      <c r="AV985" s="72"/>
      <c r="AW985" s="73"/>
      <c r="AX985" s="73"/>
      <c r="AY985" s="72"/>
      <c r="AZ985" s="72"/>
      <c r="BA985" s="72"/>
      <c r="BB985" s="74"/>
      <c r="BC985" s="74"/>
      <c r="BD985" s="74"/>
      <c r="BE985" s="74"/>
      <c r="BF985" s="74"/>
      <c r="BG985" s="74"/>
      <c r="BH985" s="74"/>
      <c r="BI985" s="74"/>
    </row>
    <row r="986" spans="1:61" x14ac:dyDescent="0.35">
      <c r="A986" s="347" t="s">
        <v>2246</v>
      </c>
      <c r="B986" s="343">
        <v>13.735000000000001</v>
      </c>
      <c r="C986" s="343">
        <v>41</v>
      </c>
      <c r="D986" s="348" t="s">
        <v>1944</v>
      </c>
      <c r="E986" s="348" t="s">
        <v>189</v>
      </c>
      <c r="F986" s="348" t="s">
        <v>186</v>
      </c>
      <c r="G986" s="348">
        <v>12.5</v>
      </c>
      <c r="H986" s="349">
        <v>51400</v>
      </c>
      <c r="I986" s="349">
        <v>53800</v>
      </c>
      <c r="J986" s="349">
        <v>55300</v>
      </c>
      <c r="K986" s="349">
        <v>56100</v>
      </c>
      <c r="L986" s="349">
        <v>3742.2642883145245</v>
      </c>
      <c r="M986" s="349">
        <v>3917.0003640334908</v>
      </c>
      <c r="N986" s="349">
        <v>4026.2104113578444</v>
      </c>
      <c r="O986" s="349">
        <v>4084.4557699308334</v>
      </c>
      <c r="P986" s="348" t="s">
        <v>40</v>
      </c>
      <c r="Q986" s="350">
        <v>12</v>
      </c>
      <c r="R986" s="351" t="s">
        <v>203</v>
      </c>
      <c r="S986" s="353" t="s">
        <v>195</v>
      </c>
      <c r="T986" s="347" t="s">
        <v>686</v>
      </c>
      <c r="U986" s="347" t="s">
        <v>1487</v>
      </c>
      <c r="V986" s="347">
        <v>1.74</v>
      </c>
      <c r="W986" s="347">
        <v>1.03</v>
      </c>
      <c r="X986" s="347">
        <v>0.32</v>
      </c>
      <c r="Y986" s="347">
        <f t="shared" si="16"/>
        <v>1.7922</v>
      </c>
      <c r="Z986" s="347" t="s">
        <v>198</v>
      </c>
      <c r="AA986" s="347" t="s">
        <v>170</v>
      </c>
      <c r="AB986" s="347">
        <v>19.899999999999999</v>
      </c>
      <c r="AC986" s="347" t="s">
        <v>218</v>
      </c>
      <c r="AD986" s="346"/>
      <c r="AE986" s="346">
        <f>IFERROR(VLOOKUP(E986,ppoz!$A$2:$B$42,2,0),0)</f>
        <v>0</v>
      </c>
      <c r="AJ986" s="72"/>
      <c r="AK986" s="72"/>
      <c r="AL986" s="72"/>
      <c r="AM986" s="72"/>
      <c r="AN986" s="72"/>
      <c r="AO986" s="72"/>
      <c r="AP986" s="73"/>
      <c r="AQ986" s="73"/>
      <c r="AR986" s="73"/>
      <c r="AS986" s="73"/>
      <c r="AT986" s="73"/>
      <c r="AU986" s="73"/>
      <c r="AV986" s="72"/>
      <c r="AW986" s="73"/>
      <c r="AX986" s="73"/>
      <c r="AY986" s="72"/>
      <c r="AZ986" s="72"/>
      <c r="BA986" s="72"/>
      <c r="BB986" s="74"/>
      <c r="BC986" s="74"/>
      <c r="BD986" s="74"/>
      <c r="BE986" s="74"/>
      <c r="BF986" s="74"/>
      <c r="BG986" s="74"/>
      <c r="BH986" s="74"/>
      <c r="BI986" s="74"/>
    </row>
    <row r="987" spans="1:61" x14ac:dyDescent="0.35">
      <c r="A987" s="347" t="s">
        <v>2247</v>
      </c>
      <c r="B987" s="343">
        <v>14.07</v>
      </c>
      <c r="C987" s="343">
        <v>42</v>
      </c>
      <c r="D987" s="348" t="s">
        <v>1944</v>
      </c>
      <c r="E987" s="348" t="s">
        <v>189</v>
      </c>
      <c r="F987" s="348" t="s">
        <v>186</v>
      </c>
      <c r="G987" s="348">
        <v>12.5</v>
      </c>
      <c r="H987" s="349">
        <v>52600</v>
      </c>
      <c r="I987" s="349">
        <v>55000</v>
      </c>
      <c r="J987" s="349">
        <v>56400</v>
      </c>
      <c r="K987" s="349">
        <v>57300</v>
      </c>
      <c r="L987" s="349">
        <v>3738.4506041222457</v>
      </c>
      <c r="M987" s="349">
        <v>3909.0262970859985</v>
      </c>
      <c r="N987" s="349">
        <v>4008.5287846481874</v>
      </c>
      <c r="O987" s="349">
        <v>4072.4946695095946</v>
      </c>
      <c r="P987" s="348" t="s">
        <v>40</v>
      </c>
      <c r="Q987" s="350">
        <v>12</v>
      </c>
      <c r="R987" s="351" t="s">
        <v>203</v>
      </c>
      <c r="S987" s="353" t="s">
        <v>195</v>
      </c>
      <c r="T987" s="347" t="s">
        <v>686</v>
      </c>
      <c r="U987" s="347" t="s">
        <v>1487</v>
      </c>
      <c r="V987" s="347">
        <v>1.74</v>
      </c>
      <c r="W987" s="347">
        <v>1.03</v>
      </c>
      <c r="X987" s="347">
        <v>0.32</v>
      </c>
      <c r="Y987" s="347">
        <f t="shared" si="16"/>
        <v>1.7922</v>
      </c>
      <c r="Z987" s="347" t="s">
        <v>198</v>
      </c>
      <c r="AA987" s="347" t="s">
        <v>170</v>
      </c>
      <c r="AB987" s="347">
        <v>19.899999999999999</v>
      </c>
      <c r="AC987" s="347" t="s">
        <v>218</v>
      </c>
      <c r="AD987" s="346"/>
      <c r="AE987" s="346">
        <f>IFERROR(VLOOKUP(E987,ppoz!$A$2:$B$42,2,0),0)</f>
        <v>0</v>
      </c>
      <c r="AJ987" s="72"/>
      <c r="AK987" s="72"/>
      <c r="AL987" s="72"/>
      <c r="AM987" s="72"/>
      <c r="AN987" s="72"/>
      <c r="AO987" s="72"/>
      <c r="AP987" s="73"/>
      <c r="AQ987" s="73"/>
      <c r="AR987" s="73"/>
      <c r="AS987" s="73"/>
      <c r="AT987" s="73"/>
      <c r="AU987" s="73"/>
      <c r="AV987" s="72"/>
      <c r="AW987" s="73"/>
      <c r="AX987" s="73"/>
      <c r="AY987" s="72"/>
      <c r="AZ987" s="72"/>
      <c r="BA987" s="72"/>
      <c r="BB987" s="74"/>
      <c r="BC987" s="74"/>
      <c r="BD987" s="74"/>
      <c r="BE987" s="74"/>
      <c r="BF987" s="74"/>
      <c r="BG987" s="74"/>
      <c r="BH987" s="74"/>
      <c r="BI987" s="74"/>
    </row>
    <row r="988" spans="1:61" x14ac:dyDescent="0.35">
      <c r="A988" s="347" t="s">
        <v>2248</v>
      </c>
      <c r="B988" s="343">
        <v>14.405000000000001</v>
      </c>
      <c r="C988" s="343">
        <v>43</v>
      </c>
      <c r="D988" s="348" t="s">
        <v>1944</v>
      </c>
      <c r="E988" s="348" t="s">
        <v>189</v>
      </c>
      <c r="F988" s="348" t="s">
        <v>186</v>
      </c>
      <c r="G988" s="348">
        <v>12.5</v>
      </c>
      <c r="H988" s="349">
        <v>53500</v>
      </c>
      <c r="I988" s="349">
        <v>56400</v>
      </c>
      <c r="J988" s="349">
        <v>58100</v>
      </c>
      <c r="K988" s="349">
        <v>58700</v>
      </c>
      <c r="L988" s="349">
        <v>3713.9881985421725</v>
      </c>
      <c r="M988" s="349">
        <v>3915.3071850052061</v>
      </c>
      <c r="N988" s="349">
        <v>4033.3217632766396</v>
      </c>
      <c r="O988" s="349">
        <v>4074.9739673724398</v>
      </c>
      <c r="P988" s="348" t="s">
        <v>40</v>
      </c>
      <c r="Q988" s="350">
        <v>12</v>
      </c>
      <c r="R988" s="351" t="s">
        <v>203</v>
      </c>
      <c r="S988" s="353" t="s">
        <v>195</v>
      </c>
      <c r="T988" s="347" t="s">
        <v>686</v>
      </c>
      <c r="U988" s="347" t="s">
        <v>1487</v>
      </c>
      <c r="V988" s="347">
        <v>1.74</v>
      </c>
      <c r="W988" s="347">
        <v>1.03</v>
      </c>
      <c r="X988" s="347">
        <v>0.32</v>
      </c>
      <c r="Y988" s="347">
        <f t="shared" si="16"/>
        <v>1.7922</v>
      </c>
      <c r="Z988" s="347" t="s">
        <v>198</v>
      </c>
      <c r="AA988" s="347" t="s">
        <v>170</v>
      </c>
      <c r="AB988" s="347">
        <v>19.899999999999999</v>
      </c>
      <c r="AC988" s="347" t="s">
        <v>218</v>
      </c>
      <c r="AD988" s="346"/>
      <c r="AE988" s="346">
        <f>IFERROR(VLOOKUP(E988,ppoz!$A$2:$B$42,2,0),0)</f>
        <v>0</v>
      </c>
      <c r="AJ988" s="72"/>
      <c r="AK988" s="72"/>
      <c r="AL988" s="72"/>
      <c r="AM988" s="72"/>
      <c r="AN988" s="72"/>
      <c r="AO988" s="72"/>
      <c r="AP988" s="73"/>
      <c r="AQ988" s="73"/>
      <c r="AR988" s="73"/>
      <c r="AS988" s="73"/>
      <c r="AT988" s="73"/>
      <c r="AU988" s="73"/>
      <c r="AV988" s="72"/>
      <c r="AW988" s="73"/>
      <c r="AX988" s="73"/>
      <c r="AY988" s="72"/>
      <c r="AZ988" s="72"/>
      <c r="BA988" s="72"/>
      <c r="BB988" s="74"/>
      <c r="BC988" s="74"/>
      <c r="BD988" s="74"/>
      <c r="BE988" s="74"/>
      <c r="BF988" s="74"/>
      <c r="BG988" s="74"/>
      <c r="BH988" s="74"/>
      <c r="BI988" s="74"/>
    </row>
    <row r="989" spans="1:61" x14ac:dyDescent="0.35">
      <c r="A989" s="347" t="s">
        <v>2249</v>
      </c>
      <c r="B989" s="343">
        <v>14.74</v>
      </c>
      <c r="C989" s="343">
        <v>44</v>
      </c>
      <c r="D989" s="348" t="s">
        <v>1944</v>
      </c>
      <c r="E989" s="348" t="s">
        <v>189</v>
      </c>
      <c r="F989" s="348" t="s">
        <v>186</v>
      </c>
      <c r="G989" s="348">
        <v>12.5</v>
      </c>
      <c r="H989" s="349">
        <v>54300</v>
      </c>
      <c r="I989" s="349">
        <v>57200</v>
      </c>
      <c r="J989" s="349">
        <v>59300</v>
      </c>
      <c r="K989" s="349">
        <v>59500</v>
      </c>
      <c r="L989" s="349">
        <v>3683.8534599728628</v>
      </c>
      <c r="M989" s="349">
        <v>3880.5970149253731</v>
      </c>
      <c r="N989" s="349">
        <v>4023.0664857530528</v>
      </c>
      <c r="O989" s="349">
        <v>4036.6350067842604</v>
      </c>
      <c r="P989" s="348" t="s">
        <v>40</v>
      </c>
      <c r="Q989" s="350">
        <v>12</v>
      </c>
      <c r="R989" s="351" t="s">
        <v>203</v>
      </c>
      <c r="S989" s="353" t="s">
        <v>195</v>
      </c>
      <c r="T989" s="347" t="s">
        <v>686</v>
      </c>
      <c r="U989" s="347" t="s">
        <v>1487</v>
      </c>
      <c r="V989" s="347">
        <v>1.74</v>
      </c>
      <c r="W989" s="347">
        <v>1.03</v>
      </c>
      <c r="X989" s="347">
        <v>0.32</v>
      </c>
      <c r="Y989" s="347">
        <f t="shared" si="16"/>
        <v>1.7922</v>
      </c>
      <c r="Z989" s="347" t="s">
        <v>198</v>
      </c>
      <c r="AA989" s="347" t="s">
        <v>170</v>
      </c>
      <c r="AB989" s="347">
        <v>19.899999999999999</v>
      </c>
      <c r="AC989" s="347" t="s">
        <v>218</v>
      </c>
      <c r="AD989" s="346"/>
      <c r="AE989" s="346">
        <f>IFERROR(VLOOKUP(E989,ppoz!$A$2:$B$42,2,0),0)</f>
        <v>0</v>
      </c>
      <c r="AJ989" s="72"/>
      <c r="AK989" s="72"/>
      <c r="AL989" s="72"/>
      <c r="AM989" s="72"/>
      <c r="AN989" s="72"/>
      <c r="AO989" s="72"/>
      <c r="AP989" s="73"/>
      <c r="AQ989" s="73"/>
      <c r="AR989" s="73"/>
      <c r="AS989" s="73"/>
      <c r="AT989" s="73"/>
      <c r="AU989" s="73"/>
      <c r="AV989" s="72"/>
      <c r="AW989" s="73"/>
      <c r="AX989" s="73"/>
      <c r="AY989" s="72"/>
      <c r="AZ989" s="72"/>
      <c r="BA989" s="72"/>
      <c r="BB989" s="74"/>
      <c r="BC989" s="74"/>
      <c r="BD989" s="74"/>
      <c r="BE989" s="74"/>
      <c r="BF989" s="74"/>
      <c r="BG989" s="74"/>
      <c r="BH989" s="74"/>
      <c r="BI989" s="74"/>
    </row>
    <row r="990" spans="1:61" x14ac:dyDescent="0.35">
      <c r="A990" s="347" t="s">
        <v>2250</v>
      </c>
      <c r="B990" s="343">
        <v>15.075000000000001</v>
      </c>
      <c r="C990" s="343">
        <v>45</v>
      </c>
      <c r="D990" s="348" t="s">
        <v>1944</v>
      </c>
      <c r="E990" s="348" t="s">
        <v>20</v>
      </c>
      <c r="F990" s="348" t="s">
        <v>186</v>
      </c>
      <c r="G990" s="348">
        <v>15</v>
      </c>
      <c r="H990" s="349">
        <v>54800</v>
      </c>
      <c r="I990" s="349">
        <v>57600</v>
      </c>
      <c r="J990" s="349">
        <v>59600</v>
      </c>
      <c r="K990" s="349">
        <v>60500</v>
      </c>
      <c r="L990" s="349">
        <v>3635.1575456053065</v>
      </c>
      <c r="M990" s="349">
        <v>3820.8955223880594</v>
      </c>
      <c r="N990" s="349">
        <v>3953.5655058043117</v>
      </c>
      <c r="O990" s="349">
        <v>4013.2669983416249</v>
      </c>
      <c r="P990" s="348" t="s">
        <v>40</v>
      </c>
      <c r="Q990" s="350">
        <v>12</v>
      </c>
      <c r="R990" s="351" t="s">
        <v>203</v>
      </c>
      <c r="S990" s="353" t="s">
        <v>195</v>
      </c>
      <c r="T990" s="347" t="s">
        <v>686</v>
      </c>
      <c r="U990" s="347" t="s">
        <v>1487</v>
      </c>
      <c r="V990" s="347">
        <v>1.74</v>
      </c>
      <c r="W990" s="347">
        <v>1.03</v>
      </c>
      <c r="X990" s="347">
        <v>0.32</v>
      </c>
      <c r="Y990" s="347">
        <f t="shared" si="16"/>
        <v>1.7922</v>
      </c>
      <c r="Z990" s="347" t="s">
        <v>198</v>
      </c>
      <c r="AA990" s="347" t="s">
        <v>170</v>
      </c>
      <c r="AB990" s="347">
        <v>19.899999999999999</v>
      </c>
      <c r="AC990" s="347" t="s">
        <v>218</v>
      </c>
      <c r="AD990" s="346"/>
      <c r="AE990" s="346">
        <f>IFERROR(VLOOKUP(E990,ppoz!$A$2:$B$42,2,0),0)</f>
        <v>0</v>
      </c>
      <c r="AJ990" s="72"/>
      <c r="AK990" s="72"/>
      <c r="AL990" s="72"/>
      <c r="AM990" s="72"/>
      <c r="AN990" s="72"/>
      <c r="AO990" s="72"/>
      <c r="AP990" s="73"/>
      <c r="AQ990" s="73"/>
      <c r="AR990" s="73"/>
      <c r="AS990" s="73"/>
      <c r="AT990" s="73"/>
      <c r="AU990" s="73"/>
      <c r="AV990" s="72"/>
      <c r="AW990" s="73"/>
      <c r="AX990" s="73"/>
      <c r="AY990" s="72"/>
      <c r="AZ990" s="72"/>
      <c r="BA990" s="72"/>
      <c r="BB990" s="74"/>
      <c r="BC990" s="74"/>
      <c r="BD990" s="74"/>
      <c r="BE990" s="74"/>
      <c r="BF990" s="74"/>
      <c r="BG990" s="74"/>
      <c r="BH990" s="74"/>
      <c r="BI990" s="74"/>
    </row>
    <row r="991" spans="1:61" x14ac:dyDescent="0.35">
      <c r="A991" s="347" t="s">
        <v>2251</v>
      </c>
      <c r="B991" s="343">
        <v>15.41</v>
      </c>
      <c r="C991" s="343">
        <v>46</v>
      </c>
      <c r="D991" s="348" t="s">
        <v>1944</v>
      </c>
      <c r="E991" s="348" t="s">
        <v>20</v>
      </c>
      <c r="F991" s="348" t="s">
        <v>186</v>
      </c>
      <c r="G991" s="348">
        <v>15</v>
      </c>
      <c r="H991" s="349">
        <v>55700</v>
      </c>
      <c r="I991" s="349">
        <v>58400</v>
      </c>
      <c r="J991" s="349">
        <v>60300</v>
      </c>
      <c r="K991" s="349">
        <v>61300</v>
      </c>
      <c r="L991" s="349">
        <v>3614.5360155743024</v>
      </c>
      <c r="M991" s="349">
        <v>3789.7469175859833</v>
      </c>
      <c r="N991" s="349">
        <v>3913.0434782608695</v>
      </c>
      <c r="O991" s="349">
        <v>3977.9364049318624</v>
      </c>
      <c r="P991" s="348" t="s">
        <v>40</v>
      </c>
      <c r="Q991" s="350">
        <v>12</v>
      </c>
      <c r="R991" s="351" t="s">
        <v>203</v>
      </c>
      <c r="S991" s="353" t="s">
        <v>195</v>
      </c>
      <c r="T991" s="347" t="s">
        <v>686</v>
      </c>
      <c r="U991" s="347" t="s">
        <v>1487</v>
      </c>
      <c r="V991" s="347">
        <v>1.74</v>
      </c>
      <c r="W991" s="347">
        <v>1.03</v>
      </c>
      <c r="X991" s="347">
        <v>0.32</v>
      </c>
      <c r="Y991" s="347">
        <f t="shared" si="16"/>
        <v>1.7922</v>
      </c>
      <c r="Z991" s="347" t="s">
        <v>198</v>
      </c>
      <c r="AA991" s="347" t="s">
        <v>170</v>
      </c>
      <c r="AB991" s="347">
        <v>19.899999999999999</v>
      </c>
      <c r="AC991" s="347" t="s">
        <v>218</v>
      </c>
      <c r="AD991" s="346"/>
      <c r="AE991" s="346">
        <f>IFERROR(VLOOKUP(E991,ppoz!$A$2:$B$42,2,0),0)</f>
        <v>0</v>
      </c>
      <c r="AJ991" s="72"/>
      <c r="AK991" s="72"/>
      <c r="AL991" s="72"/>
      <c r="AM991" s="72"/>
      <c r="AN991" s="72"/>
      <c r="AO991" s="72"/>
      <c r="AP991" s="73"/>
      <c r="AQ991" s="73"/>
      <c r="AR991" s="73"/>
      <c r="AS991" s="73"/>
      <c r="AT991" s="73"/>
      <c r="AU991" s="73"/>
      <c r="AV991" s="72"/>
      <c r="AW991" s="73"/>
      <c r="AX991" s="73"/>
      <c r="AY991" s="72"/>
      <c r="AZ991" s="72"/>
      <c r="BA991" s="72"/>
      <c r="BB991" s="74"/>
      <c r="BC991" s="74"/>
      <c r="BD991" s="74"/>
      <c r="BE991" s="74"/>
      <c r="BF991" s="74"/>
      <c r="BG991" s="74"/>
      <c r="BH991" s="74"/>
      <c r="BI991" s="74"/>
    </row>
    <row r="992" spans="1:61" x14ac:dyDescent="0.35">
      <c r="A992" s="347" t="s">
        <v>2252</v>
      </c>
      <c r="B992" s="343">
        <v>15.745000000000001</v>
      </c>
      <c r="C992" s="343">
        <v>47</v>
      </c>
      <c r="D992" s="348" t="s">
        <v>1944</v>
      </c>
      <c r="E992" s="348" t="s">
        <v>20</v>
      </c>
      <c r="F992" s="348" t="s">
        <v>186</v>
      </c>
      <c r="G992" s="348">
        <v>15</v>
      </c>
      <c r="H992" s="349">
        <v>56500</v>
      </c>
      <c r="I992" s="349">
        <v>59100</v>
      </c>
      <c r="J992" s="349">
        <v>61100</v>
      </c>
      <c r="K992" s="349">
        <v>62000</v>
      </c>
      <c r="L992" s="349">
        <v>3588.4407748491581</v>
      </c>
      <c r="M992" s="349">
        <v>3753.5725627183228</v>
      </c>
      <c r="N992" s="349">
        <v>3880.5970149253731</v>
      </c>
      <c r="O992" s="349">
        <v>3937.7580184185454</v>
      </c>
      <c r="P992" s="348" t="s">
        <v>40</v>
      </c>
      <c r="Q992" s="350">
        <v>12</v>
      </c>
      <c r="R992" s="351" t="s">
        <v>203</v>
      </c>
      <c r="S992" s="353" t="s">
        <v>195</v>
      </c>
      <c r="T992" s="347" t="s">
        <v>686</v>
      </c>
      <c r="U992" s="347" t="s">
        <v>1487</v>
      </c>
      <c r="V992" s="347">
        <v>1.74</v>
      </c>
      <c r="W992" s="347">
        <v>1.03</v>
      </c>
      <c r="X992" s="347">
        <v>0.32</v>
      </c>
      <c r="Y992" s="347">
        <f t="shared" si="16"/>
        <v>1.7922</v>
      </c>
      <c r="Z992" s="347" t="s">
        <v>198</v>
      </c>
      <c r="AA992" s="347" t="s">
        <v>170</v>
      </c>
      <c r="AB992" s="347">
        <v>19.899999999999999</v>
      </c>
      <c r="AC992" s="347" t="s">
        <v>218</v>
      </c>
      <c r="AD992" s="346"/>
      <c r="AE992" s="346">
        <f>IFERROR(VLOOKUP(E992,ppoz!$A$2:$B$42,2,0),0)</f>
        <v>0</v>
      </c>
      <c r="AJ992" s="72"/>
      <c r="AK992" s="72"/>
      <c r="AL992" s="72"/>
      <c r="AM992" s="72"/>
      <c r="AN992" s="72"/>
      <c r="AO992" s="72"/>
      <c r="AP992" s="73"/>
      <c r="AQ992" s="73"/>
      <c r="AR992" s="73"/>
      <c r="AS992" s="73"/>
      <c r="AT992" s="73"/>
      <c r="AU992" s="73"/>
      <c r="AV992" s="72"/>
      <c r="AW992" s="73"/>
      <c r="AX992" s="73"/>
      <c r="AY992" s="72"/>
      <c r="AZ992" s="72"/>
      <c r="BA992" s="72"/>
      <c r="BB992" s="74"/>
      <c r="BC992" s="74"/>
      <c r="BD992" s="74"/>
      <c r="BE992" s="74"/>
      <c r="BF992" s="74"/>
      <c r="BG992" s="74"/>
      <c r="BH992" s="74"/>
      <c r="BI992" s="74"/>
    </row>
    <row r="993" spans="1:61" x14ac:dyDescent="0.35">
      <c r="A993" s="347" t="s">
        <v>2253</v>
      </c>
      <c r="B993" s="343">
        <v>16.080000000000002</v>
      </c>
      <c r="C993" s="343">
        <v>48</v>
      </c>
      <c r="D993" s="348" t="s">
        <v>1944</v>
      </c>
      <c r="E993" s="348" t="s">
        <v>20</v>
      </c>
      <c r="F993" s="348" t="s">
        <v>186</v>
      </c>
      <c r="G993" s="348">
        <v>15</v>
      </c>
      <c r="H993" s="349">
        <v>57600</v>
      </c>
      <c r="I993" s="349">
        <v>60300</v>
      </c>
      <c r="J993" s="349">
        <v>62200</v>
      </c>
      <c r="K993" s="349">
        <v>63200</v>
      </c>
      <c r="L993" s="349">
        <v>3582.0895522388055</v>
      </c>
      <c r="M993" s="349">
        <v>3749.9999999999995</v>
      </c>
      <c r="N993" s="349">
        <v>3868.1592039800989</v>
      </c>
      <c r="O993" s="349">
        <v>3930.3482587064673</v>
      </c>
      <c r="P993" s="348" t="s">
        <v>40</v>
      </c>
      <c r="Q993" s="350">
        <v>12</v>
      </c>
      <c r="R993" s="351" t="s">
        <v>203</v>
      </c>
      <c r="S993" s="353" t="s">
        <v>195</v>
      </c>
      <c r="T993" s="347" t="s">
        <v>686</v>
      </c>
      <c r="U993" s="347" t="s">
        <v>1487</v>
      </c>
      <c r="V993" s="347">
        <v>1.74</v>
      </c>
      <c r="W993" s="347">
        <v>1.03</v>
      </c>
      <c r="X993" s="347">
        <v>0.32</v>
      </c>
      <c r="Y993" s="347">
        <f t="shared" si="16"/>
        <v>1.7922</v>
      </c>
      <c r="Z993" s="347" t="s">
        <v>198</v>
      </c>
      <c r="AA993" s="347" t="s">
        <v>170</v>
      </c>
      <c r="AB993" s="347">
        <v>19.899999999999999</v>
      </c>
      <c r="AC993" s="347" t="s">
        <v>218</v>
      </c>
      <c r="AD993" s="346"/>
      <c r="AE993" s="346">
        <f>IFERROR(VLOOKUP(E993,ppoz!$A$2:$B$42,2,0),0)</f>
        <v>0</v>
      </c>
      <c r="AJ993" s="72"/>
      <c r="AK993" s="72"/>
      <c r="AL993" s="72"/>
      <c r="AM993" s="72"/>
      <c r="AN993" s="72"/>
      <c r="AO993" s="72"/>
      <c r="AP993" s="73"/>
      <c r="AQ993" s="73"/>
      <c r="AR993" s="73"/>
      <c r="AS993" s="73"/>
      <c r="AT993" s="73"/>
      <c r="AU993" s="73"/>
      <c r="AV993" s="72"/>
      <c r="AW993" s="73"/>
      <c r="AX993" s="73"/>
      <c r="AY993" s="72"/>
      <c r="AZ993" s="72"/>
      <c r="BA993" s="72"/>
      <c r="BB993" s="74"/>
      <c r="BC993" s="74"/>
      <c r="BD993" s="74"/>
      <c r="BE993" s="74"/>
      <c r="BF993" s="74"/>
      <c r="BG993" s="74"/>
      <c r="BH993" s="74"/>
      <c r="BI993" s="74"/>
    </row>
    <row r="994" spans="1:61" x14ac:dyDescent="0.35">
      <c r="A994" s="347" t="s">
        <v>2254</v>
      </c>
      <c r="B994" s="343">
        <v>16.415000000000003</v>
      </c>
      <c r="C994" s="343">
        <v>49</v>
      </c>
      <c r="D994" s="348" t="s">
        <v>1944</v>
      </c>
      <c r="E994" s="348" t="s">
        <v>20</v>
      </c>
      <c r="F994" s="348" t="s">
        <v>186</v>
      </c>
      <c r="G994" s="348">
        <v>15</v>
      </c>
      <c r="H994" s="349">
        <v>58500</v>
      </c>
      <c r="I994" s="349">
        <v>61300</v>
      </c>
      <c r="J994" s="349">
        <v>63100</v>
      </c>
      <c r="K994" s="349">
        <v>64100</v>
      </c>
      <c r="L994" s="349">
        <v>3563.813585135546</v>
      </c>
      <c r="M994" s="349">
        <v>3734.3892780992987</v>
      </c>
      <c r="N994" s="349">
        <v>3844.045080718854</v>
      </c>
      <c r="O994" s="349">
        <v>3904.9649710630515</v>
      </c>
      <c r="P994" s="348" t="s">
        <v>40</v>
      </c>
      <c r="Q994" s="350">
        <v>12</v>
      </c>
      <c r="R994" s="351" t="s">
        <v>203</v>
      </c>
      <c r="S994" s="353" t="s">
        <v>195</v>
      </c>
      <c r="T994" s="347" t="s">
        <v>686</v>
      </c>
      <c r="U994" s="347" t="s">
        <v>1487</v>
      </c>
      <c r="V994" s="347">
        <v>1.74</v>
      </c>
      <c r="W994" s="347">
        <v>1.03</v>
      </c>
      <c r="X994" s="347">
        <v>0.32</v>
      </c>
      <c r="Y994" s="347">
        <f t="shared" si="16"/>
        <v>1.7922</v>
      </c>
      <c r="Z994" s="347" t="s">
        <v>198</v>
      </c>
      <c r="AA994" s="347" t="s">
        <v>170</v>
      </c>
      <c r="AB994" s="347">
        <v>19.899999999999999</v>
      </c>
      <c r="AC994" s="347" t="s">
        <v>218</v>
      </c>
      <c r="AD994" s="346"/>
      <c r="AE994" s="346">
        <f>IFERROR(VLOOKUP(E994,ppoz!$A$2:$B$42,2,0),0)</f>
        <v>0</v>
      </c>
      <c r="AJ994" s="72"/>
      <c r="AK994" s="72"/>
      <c r="AL994" s="72"/>
      <c r="AM994" s="72"/>
      <c r="AN994" s="72"/>
      <c r="AO994" s="72"/>
      <c r="AP994" s="73"/>
      <c r="AQ994" s="73"/>
      <c r="AR994" s="73"/>
      <c r="AS994" s="73"/>
      <c r="AT994" s="73"/>
      <c r="AU994" s="73"/>
      <c r="AV994" s="72"/>
      <c r="AW994" s="73"/>
      <c r="AX994" s="73"/>
      <c r="AY994" s="72"/>
      <c r="AZ994" s="72"/>
      <c r="BA994" s="72"/>
      <c r="BB994" s="74"/>
      <c r="BC994" s="74"/>
      <c r="BD994" s="74"/>
      <c r="BE994" s="74"/>
      <c r="BF994" s="74"/>
      <c r="BG994" s="74"/>
      <c r="BH994" s="74"/>
      <c r="BI994" s="74"/>
    </row>
    <row r="995" spans="1:61" x14ac:dyDescent="0.35">
      <c r="A995" s="347" t="s">
        <v>2255</v>
      </c>
      <c r="B995" s="343">
        <v>16.75</v>
      </c>
      <c r="C995" s="343">
        <v>50</v>
      </c>
      <c r="D995" s="348" t="s">
        <v>1944</v>
      </c>
      <c r="E995" s="348" t="s">
        <v>20</v>
      </c>
      <c r="F995" s="348" t="s">
        <v>186</v>
      </c>
      <c r="G995" s="348">
        <v>15</v>
      </c>
      <c r="H995" s="349">
        <v>59400</v>
      </c>
      <c r="I995" s="349">
        <v>62600</v>
      </c>
      <c r="J995" s="349">
        <v>64400</v>
      </c>
      <c r="K995" s="349">
        <v>65500</v>
      </c>
      <c r="L995" s="349">
        <v>3546.2686567164178</v>
      </c>
      <c r="M995" s="349">
        <v>3737.313432835821</v>
      </c>
      <c r="N995" s="349">
        <v>3844.7761194029849</v>
      </c>
      <c r="O995" s="349">
        <v>3910.4477611940297</v>
      </c>
      <c r="P995" s="348" t="s">
        <v>40</v>
      </c>
      <c r="Q995" s="350">
        <v>12</v>
      </c>
      <c r="R995" s="351" t="s">
        <v>203</v>
      </c>
      <c r="S995" s="353" t="s">
        <v>195</v>
      </c>
      <c r="T995" s="347" t="s">
        <v>686</v>
      </c>
      <c r="U995" s="347" t="s">
        <v>1487</v>
      </c>
      <c r="V995" s="347">
        <v>1.74</v>
      </c>
      <c r="W995" s="347">
        <v>1.03</v>
      </c>
      <c r="X995" s="347">
        <v>0.32</v>
      </c>
      <c r="Y995" s="347">
        <f t="shared" si="16"/>
        <v>1.7922</v>
      </c>
      <c r="Z995" s="347" t="s">
        <v>198</v>
      </c>
      <c r="AA995" s="347" t="s">
        <v>170</v>
      </c>
      <c r="AB995" s="347">
        <v>19.899999999999999</v>
      </c>
      <c r="AC995" s="347" t="s">
        <v>218</v>
      </c>
      <c r="AD995" s="346"/>
      <c r="AE995" s="346">
        <f>IFERROR(VLOOKUP(E995,ppoz!$A$2:$B$42,2,0),0)</f>
        <v>0</v>
      </c>
      <c r="AJ995" s="72"/>
      <c r="AK995" s="72"/>
      <c r="AL995" s="72"/>
      <c r="AM995" s="72"/>
      <c r="AN995" s="72"/>
      <c r="AO995" s="72"/>
      <c r="AP995" s="73"/>
      <c r="AQ995" s="73"/>
      <c r="AR995" s="73"/>
      <c r="AS995" s="73"/>
      <c r="AT995" s="73"/>
      <c r="AU995" s="73"/>
      <c r="AV995" s="72"/>
      <c r="AW995" s="73"/>
      <c r="AX995" s="73"/>
      <c r="AY995" s="72"/>
      <c r="AZ995" s="72"/>
      <c r="BA995" s="72"/>
      <c r="BB995" s="74"/>
      <c r="BC995" s="74"/>
      <c r="BD995" s="74"/>
      <c r="BE995" s="74"/>
      <c r="BF995" s="74"/>
      <c r="BG995" s="74"/>
      <c r="BH995" s="74"/>
      <c r="BI995" s="74"/>
    </row>
    <row r="996" spans="1:61" x14ac:dyDescent="0.35">
      <c r="A996" s="347" t="s">
        <v>2256</v>
      </c>
      <c r="B996" s="343">
        <v>17.085000000000001</v>
      </c>
      <c r="C996" s="343">
        <v>51</v>
      </c>
      <c r="D996" s="348" t="s">
        <v>1944</v>
      </c>
      <c r="E996" s="348" t="s">
        <v>190</v>
      </c>
      <c r="F996" s="348" t="s">
        <v>186</v>
      </c>
      <c r="G996" s="348">
        <v>17</v>
      </c>
      <c r="H996" s="349">
        <v>60900</v>
      </c>
      <c r="I996" s="349">
        <v>64300</v>
      </c>
      <c r="J996" s="349">
        <v>66400</v>
      </c>
      <c r="K996" s="349">
        <v>67200</v>
      </c>
      <c r="L996" s="349">
        <v>3564.5302897278311</v>
      </c>
      <c r="M996" s="349">
        <v>3763.5352648522094</v>
      </c>
      <c r="N996" s="349">
        <v>3886.4501024290312</v>
      </c>
      <c r="O996" s="349">
        <v>3933.2748024582966</v>
      </c>
      <c r="P996" s="348" t="s">
        <v>40</v>
      </c>
      <c r="Q996" s="350">
        <v>12</v>
      </c>
      <c r="R996" s="351" t="s">
        <v>203</v>
      </c>
      <c r="S996" s="353" t="s">
        <v>195</v>
      </c>
      <c r="T996" s="347" t="s">
        <v>686</v>
      </c>
      <c r="U996" s="347" t="s">
        <v>1487</v>
      </c>
      <c r="V996" s="347">
        <v>1.74</v>
      </c>
      <c r="W996" s="347">
        <v>1.03</v>
      </c>
      <c r="X996" s="347">
        <v>0.32</v>
      </c>
      <c r="Y996" s="347">
        <f t="shared" si="16"/>
        <v>1.7922</v>
      </c>
      <c r="Z996" s="347" t="s">
        <v>198</v>
      </c>
      <c r="AA996" s="347" t="s">
        <v>170</v>
      </c>
      <c r="AB996" s="347">
        <v>19.899999999999999</v>
      </c>
      <c r="AC996" s="347" t="s">
        <v>218</v>
      </c>
      <c r="AD996" s="346"/>
      <c r="AE996" s="346">
        <f>IFERROR(VLOOKUP(E996,ppoz!$A$2:$B$42,2,0),0)</f>
        <v>0</v>
      </c>
      <c r="AJ996" s="72"/>
      <c r="AK996" s="72"/>
      <c r="AL996" s="72"/>
      <c r="AM996" s="72"/>
      <c r="AN996" s="72"/>
      <c r="AO996" s="72"/>
      <c r="AP996" s="73"/>
      <c r="AQ996" s="73"/>
      <c r="AR996" s="73"/>
      <c r="AS996" s="73"/>
      <c r="AT996" s="73"/>
      <c r="AU996" s="73"/>
      <c r="AV996" s="72"/>
      <c r="AW996" s="73"/>
      <c r="AX996" s="73"/>
      <c r="AY996" s="72"/>
      <c r="AZ996" s="72"/>
      <c r="BA996" s="72"/>
      <c r="BB996" s="74"/>
      <c r="BC996" s="74"/>
      <c r="BD996" s="74"/>
      <c r="BE996" s="74"/>
      <c r="BF996" s="74"/>
      <c r="BG996" s="74"/>
      <c r="BH996" s="74"/>
      <c r="BI996" s="74"/>
    </row>
    <row r="997" spans="1:61" x14ac:dyDescent="0.35">
      <c r="A997" s="347" t="s">
        <v>2257</v>
      </c>
      <c r="B997" s="343">
        <v>17.420000000000002</v>
      </c>
      <c r="C997" s="343">
        <v>52</v>
      </c>
      <c r="D997" s="348" t="s">
        <v>1944</v>
      </c>
      <c r="E997" s="348" t="s">
        <v>190</v>
      </c>
      <c r="F997" s="348" t="s">
        <v>186</v>
      </c>
      <c r="G997" s="348">
        <v>17</v>
      </c>
      <c r="H997" s="349">
        <v>61700</v>
      </c>
      <c r="I997" s="349">
        <v>65000</v>
      </c>
      <c r="J997" s="349">
        <v>67100</v>
      </c>
      <c r="K997" s="349">
        <v>67900</v>
      </c>
      <c r="L997" s="349">
        <v>3541.9058553386908</v>
      </c>
      <c r="M997" s="349">
        <v>3731.343283582089</v>
      </c>
      <c r="N997" s="349">
        <v>3851.8943742824335</v>
      </c>
      <c r="O997" s="349">
        <v>3897.818599311136</v>
      </c>
      <c r="P997" s="348" t="s">
        <v>40</v>
      </c>
      <c r="Q997" s="350">
        <v>12</v>
      </c>
      <c r="R997" s="351" t="s">
        <v>203</v>
      </c>
      <c r="S997" s="353" t="s">
        <v>195</v>
      </c>
      <c r="T997" s="347" t="s">
        <v>686</v>
      </c>
      <c r="U997" s="347" t="s">
        <v>1487</v>
      </c>
      <c r="V997" s="347">
        <v>1.74</v>
      </c>
      <c r="W997" s="347">
        <v>1.03</v>
      </c>
      <c r="X997" s="347">
        <v>0.32</v>
      </c>
      <c r="Y997" s="347">
        <f t="shared" si="16"/>
        <v>1.7922</v>
      </c>
      <c r="Z997" s="347" t="s">
        <v>198</v>
      </c>
      <c r="AA997" s="347" t="s">
        <v>170</v>
      </c>
      <c r="AB997" s="347">
        <v>19.899999999999999</v>
      </c>
      <c r="AC997" s="347" t="s">
        <v>218</v>
      </c>
      <c r="AD997" s="346"/>
      <c r="AE997" s="346">
        <f>IFERROR(VLOOKUP(E997,ppoz!$A$2:$B$42,2,0),0)</f>
        <v>0</v>
      </c>
      <c r="AJ997" s="72"/>
      <c r="AK997" s="72"/>
      <c r="AL997" s="72"/>
      <c r="AM997" s="72"/>
      <c r="AN997" s="72"/>
      <c r="AO997" s="72"/>
      <c r="AP997" s="73"/>
      <c r="AQ997" s="73"/>
      <c r="AR997" s="73"/>
      <c r="AS997" s="73"/>
      <c r="AT997" s="73"/>
      <c r="AU997" s="73"/>
      <c r="AV997" s="72"/>
      <c r="AW997" s="73"/>
      <c r="AX997" s="73"/>
      <c r="AY997" s="72"/>
      <c r="AZ997" s="72"/>
      <c r="BA997" s="72"/>
      <c r="BB997" s="74"/>
      <c r="BC997" s="74"/>
      <c r="BD997" s="74"/>
      <c r="BE997" s="74"/>
      <c r="BF997" s="74"/>
      <c r="BG997" s="74"/>
      <c r="BH997" s="74"/>
      <c r="BI997" s="74"/>
    </row>
    <row r="998" spans="1:61" x14ac:dyDescent="0.35">
      <c r="A998" s="347" t="s">
        <v>2258</v>
      </c>
      <c r="B998" s="343">
        <v>17.755000000000003</v>
      </c>
      <c r="C998" s="343">
        <v>53</v>
      </c>
      <c r="D998" s="348" t="s">
        <v>1944</v>
      </c>
      <c r="E998" s="348" t="s">
        <v>190</v>
      </c>
      <c r="F998" s="348" t="s">
        <v>186</v>
      </c>
      <c r="G998" s="348">
        <v>17</v>
      </c>
      <c r="H998" s="349">
        <v>62400</v>
      </c>
      <c r="I998" s="349">
        <v>65800</v>
      </c>
      <c r="J998" s="349">
        <v>67800</v>
      </c>
      <c r="K998" s="349">
        <v>68700</v>
      </c>
      <c r="L998" s="349">
        <v>3514.5029569135449</v>
      </c>
      <c r="M998" s="349">
        <v>3705.9983103351165</v>
      </c>
      <c r="N998" s="349">
        <v>3818.6426358772173</v>
      </c>
      <c r="O998" s="349">
        <v>3869.3325823711625</v>
      </c>
      <c r="P998" s="348" t="s">
        <v>40</v>
      </c>
      <c r="Q998" s="350">
        <v>12</v>
      </c>
      <c r="R998" s="351" t="s">
        <v>203</v>
      </c>
      <c r="S998" s="353" t="s">
        <v>195</v>
      </c>
      <c r="T998" s="347" t="s">
        <v>686</v>
      </c>
      <c r="U998" s="347" t="s">
        <v>1487</v>
      </c>
      <c r="V998" s="347">
        <v>1.74</v>
      </c>
      <c r="W998" s="347">
        <v>1.03</v>
      </c>
      <c r="X998" s="347">
        <v>0.32</v>
      </c>
      <c r="Y998" s="347">
        <f t="shared" si="16"/>
        <v>1.7922</v>
      </c>
      <c r="Z998" s="347" t="s">
        <v>198</v>
      </c>
      <c r="AA998" s="347" t="s">
        <v>170</v>
      </c>
      <c r="AB998" s="347">
        <v>19.899999999999999</v>
      </c>
      <c r="AC998" s="347" t="s">
        <v>218</v>
      </c>
      <c r="AD998" s="346"/>
      <c r="AE998" s="346">
        <f>IFERROR(VLOOKUP(E998,ppoz!$A$2:$B$42,2,0),0)</f>
        <v>0</v>
      </c>
      <c r="AJ998" s="72"/>
      <c r="AK998" s="72"/>
      <c r="AL998" s="72"/>
      <c r="AM998" s="72"/>
      <c r="AN998" s="72"/>
      <c r="AO998" s="72"/>
      <c r="AP998" s="73"/>
      <c r="AQ998" s="73"/>
      <c r="AR998" s="73"/>
      <c r="AS998" s="73"/>
      <c r="AT998" s="73"/>
      <c r="AU998" s="73"/>
      <c r="AV998" s="72"/>
      <c r="AW998" s="73"/>
      <c r="AX998" s="73"/>
      <c r="AY998" s="72"/>
      <c r="AZ998" s="72"/>
      <c r="BA998" s="72"/>
      <c r="BB998" s="74"/>
      <c r="BC998" s="74"/>
      <c r="BD998" s="74"/>
      <c r="BE998" s="74"/>
      <c r="BF998" s="74"/>
      <c r="BG998" s="74"/>
      <c r="BH998" s="74"/>
      <c r="BI998" s="74"/>
    </row>
    <row r="999" spans="1:61" x14ac:dyDescent="0.35">
      <c r="A999" s="347" t="s">
        <v>2259</v>
      </c>
      <c r="B999" s="343">
        <v>18.09</v>
      </c>
      <c r="C999" s="343">
        <v>54</v>
      </c>
      <c r="D999" s="348" t="s">
        <v>1944</v>
      </c>
      <c r="E999" s="348" t="s">
        <v>190</v>
      </c>
      <c r="F999" s="348" t="s">
        <v>186</v>
      </c>
      <c r="G999" s="348">
        <v>17</v>
      </c>
      <c r="H999" s="349">
        <v>63600</v>
      </c>
      <c r="I999" s="349">
        <v>67000</v>
      </c>
      <c r="J999" s="349">
        <v>69000</v>
      </c>
      <c r="K999" s="349">
        <v>69800</v>
      </c>
      <c r="L999" s="349">
        <v>3515.75456053068</v>
      </c>
      <c r="M999" s="349">
        <v>3703.7037037037039</v>
      </c>
      <c r="N999" s="349">
        <v>3814.2620232172471</v>
      </c>
      <c r="O999" s="349">
        <v>3858.4853510226644</v>
      </c>
      <c r="P999" s="348" t="s">
        <v>40</v>
      </c>
      <c r="Q999" s="350">
        <v>12</v>
      </c>
      <c r="R999" s="351" t="s">
        <v>203</v>
      </c>
      <c r="S999" s="353" t="s">
        <v>195</v>
      </c>
      <c r="T999" s="347" t="s">
        <v>686</v>
      </c>
      <c r="U999" s="347" t="s">
        <v>1487</v>
      </c>
      <c r="V999" s="347">
        <v>1.74</v>
      </c>
      <c r="W999" s="347">
        <v>1.03</v>
      </c>
      <c r="X999" s="347">
        <v>0.32</v>
      </c>
      <c r="Y999" s="347">
        <f t="shared" si="16"/>
        <v>1.7922</v>
      </c>
      <c r="Z999" s="347" t="s">
        <v>198</v>
      </c>
      <c r="AA999" s="347" t="s">
        <v>170</v>
      </c>
      <c r="AB999" s="347">
        <v>19.899999999999999</v>
      </c>
      <c r="AC999" s="347" t="s">
        <v>218</v>
      </c>
      <c r="AD999" s="346"/>
      <c r="AE999" s="346">
        <f>IFERROR(VLOOKUP(E999,ppoz!$A$2:$B$42,2,0),0)</f>
        <v>0</v>
      </c>
      <c r="AJ999" s="72"/>
      <c r="AK999" s="72"/>
      <c r="AL999" s="72"/>
      <c r="AM999" s="72"/>
      <c r="AN999" s="72"/>
      <c r="AO999" s="72"/>
      <c r="AP999" s="73"/>
      <c r="AQ999" s="73"/>
      <c r="AR999" s="73"/>
      <c r="AS999" s="73"/>
      <c r="AT999" s="73"/>
      <c r="AU999" s="73"/>
      <c r="AV999" s="72"/>
      <c r="AW999" s="73"/>
      <c r="AX999" s="73"/>
      <c r="AY999" s="72"/>
      <c r="AZ999" s="72"/>
      <c r="BA999" s="72"/>
      <c r="BB999" s="74"/>
      <c r="BC999" s="74"/>
      <c r="BD999" s="74"/>
      <c r="BE999" s="74"/>
      <c r="BF999" s="74"/>
      <c r="BG999" s="74"/>
      <c r="BH999" s="74"/>
      <c r="BI999" s="74"/>
    </row>
    <row r="1000" spans="1:61" x14ac:dyDescent="0.35">
      <c r="A1000" s="347" t="s">
        <v>2260</v>
      </c>
      <c r="B1000" s="343">
        <v>18.425000000000001</v>
      </c>
      <c r="C1000" s="343">
        <v>55</v>
      </c>
      <c r="D1000" s="348" t="s">
        <v>1944</v>
      </c>
      <c r="E1000" s="348" t="s">
        <v>190</v>
      </c>
      <c r="F1000" s="348" t="s">
        <v>186</v>
      </c>
      <c r="G1000" s="348">
        <v>17</v>
      </c>
      <c r="H1000" s="349">
        <v>64600</v>
      </c>
      <c r="I1000" s="349">
        <v>67700</v>
      </c>
      <c r="J1000" s="349">
        <v>69700</v>
      </c>
      <c r="K1000" s="349">
        <v>71200</v>
      </c>
      <c r="L1000" s="349">
        <v>3506.1058344640433</v>
      </c>
      <c r="M1000" s="349">
        <v>3674.3554952510176</v>
      </c>
      <c r="N1000" s="349">
        <v>3782.9036635006782</v>
      </c>
      <c r="O1000" s="349">
        <v>3864.3147896879241</v>
      </c>
      <c r="P1000" s="348" t="s">
        <v>40</v>
      </c>
      <c r="Q1000" s="350">
        <v>12</v>
      </c>
      <c r="R1000" s="351" t="s">
        <v>203</v>
      </c>
      <c r="S1000" s="353" t="s">
        <v>195</v>
      </c>
      <c r="T1000" s="347" t="s">
        <v>686</v>
      </c>
      <c r="U1000" s="347" t="s">
        <v>1487</v>
      </c>
      <c r="V1000" s="347">
        <v>1.74</v>
      </c>
      <c r="W1000" s="347">
        <v>1.03</v>
      </c>
      <c r="X1000" s="347">
        <v>0.32</v>
      </c>
      <c r="Y1000" s="347">
        <f t="shared" si="16"/>
        <v>1.7922</v>
      </c>
      <c r="Z1000" s="347" t="s">
        <v>198</v>
      </c>
      <c r="AA1000" s="347" t="s">
        <v>170</v>
      </c>
      <c r="AB1000" s="347">
        <v>19.899999999999999</v>
      </c>
      <c r="AC1000" s="347" t="s">
        <v>218</v>
      </c>
      <c r="AD1000" s="346"/>
      <c r="AE1000" s="346">
        <f>IFERROR(VLOOKUP(E1000,ppoz!$A$2:$B$42,2,0),0)</f>
        <v>0</v>
      </c>
      <c r="AJ1000" s="72"/>
      <c r="AK1000" s="72"/>
      <c r="AL1000" s="72"/>
      <c r="AM1000" s="72"/>
      <c r="AN1000" s="72"/>
      <c r="AO1000" s="72"/>
      <c r="AP1000" s="73"/>
      <c r="AQ1000" s="73"/>
      <c r="AR1000" s="73"/>
      <c r="AS1000" s="73"/>
      <c r="AT1000" s="73"/>
      <c r="AU1000" s="73"/>
      <c r="AV1000" s="72"/>
      <c r="AW1000" s="73"/>
      <c r="AX1000" s="73"/>
      <c r="AY1000" s="72"/>
      <c r="AZ1000" s="72"/>
      <c r="BA1000" s="72"/>
      <c r="BB1000" s="74"/>
      <c r="BC1000" s="74"/>
      <c r="BD1000" s="74"/>
      <c r="BE1000" s="74"/>
      <c r="BF1000" s="74"/>
      <c r="BG1000" s="74"/>
      <c r="BH1000" s="74"/>
      <c r="BI1000" s="74"/>
    </row>
    <row r="1001" spans="1:61" x14ac:dyDescent="0.35">
      <c r="A1001" s="347" t="s">
        <v>2261</v>
      </c>
      <c r="B1001" s="343">
        <v>18.760000000000002</v>
      </c>
      <c r="C1001" s="343">
        <v>56</v>
      </c>
      <c r="D1001" s="348" t="s">
        <v>1944</v>
      </c>
      <c r="E1001" s="348" t="s">
        <v>190</v>
      </c>
      <c r="F1001" s="348" t="s">
        <v>186</v>
      </c>
      <c r="G1001" s="348">
        <v>17</v>
      </c>
      <c r="H1001" s="349">
        <v>67000</v>
      </c>
      <c r="I1001" s="349">
        <v>70200</v>
      </c>
      <c r="J1001" s="349">
        <v>72700</v>
      </c>
      <c r="K1001" s="349">
        <v>73700</v>
      </c>
      <c r="L1001" s="349">
        <v>3571.4285714285711</v>
      </c>
      <c r="M1001" s="349">
        <v>3742.0042643923239</v>
      </c>
      <c r="N1001" s="349">
        <v>3875.2665245202556</v>
      </c>
      <c r="O1001" s="349">
        <v>3928.5714285714284</v>
      </c>
      <c r="P1001" s="348" t="s">
        <v>40</v>
      </c>
      <c r="Q1001" s="350">
        <v>12</v>
      </c>
      <c r="R1001" s="351" t="s">
        <v>203</v>
      </c>
      <c r="S1001" s="353" t="s">
        <v>195</v>
      </c>
      <c r="T1001" s="347" t="s">
        <v>686</v>
      </c>
      <c r="U1001" s="347" t="s">
        <v>1487</v>
      </c>
      <c r="V1001" s="347">
        <v>1.74</v>
      </c>
      <c r="W1001" s="347">
        <v>1.03</v>
      </c>
      <c r="X1001" s="347">
        <v>0.32</v>
      </c>
      <c r="Y1001" s="347">
        <f t="shared" si="16"/>
        <v>1.7922</v>
      </c>
      <c r="Z1001" s="347" t="s">
        <v>198</v>
      </c>
      <c r="AA1001" s="347" t="s">
        <v>170</v>
      </c>
      <c r="AB1001" s="347">
        <v>19.899999999999999</v>
      </c>
      <c r="AC1001" s="347" t="s">
        <v>218</v>
      </c>
      <c r="AD1001" s="346"/>
      <c r="AE1001" s="346">
        <f>IFERROR(VLOOKUP(E1001,ppoz!$A$2:$B$42,2,0),0)</f>
        <v>0</v>
      </c>
      <c r="AJ1001" s="72"/>
      <c r="AK1001" s="72"/>
      <c r="AL1001" s="72"/>
      <c r="AM1001" s="72"/>
      <c r="AN1001" s="72"/>
      <c r="AO1001" s="72"/>
      <c r="AP1001" s="73"/>
      <c r="AQ1001" s="73"/>
      <c r="AR1001" s="73"/>
      <c r="AS1001" s="73"/>
      <c r="AT1001" s="73"/>
      <c r="AU1001" s="73"/>
      <c r="AV1001" s="72"/>
      <c r="AW1001" s="73"/>
      <c r="AX1001" s="73"/>
      <c r="AY1001" s="72"/>
      <c r="AZ1001" s="72"/>
      <c r="BA1001" s="72"/>
      <c r="BB1001" s="74"/>
      <c r="BC1001" s="74"/>
      <c r="BD1001" s="74"/>
      <c r="BE1001" s="74"/>
      <c r="BF1001" s="74"/>
      <c r="BG1001" s="74"/>
      <c r="BH1001" s="74"/>
      <c r="BI1001" s="74"/>
    </row>
    <row r="1002" spans="1:61" x14ac:dyDescent="0.35">
      <c r="A1002" s="347" t="s">
        <v>2262</v>
      </c>
      <c r="B1002" s="343">
        <v>19.095000000000002</v>
      </c>
      <c r="C1002" s="343">
        <v>57</v>
      </c>
      <c r="D1002" s="348" t="s">
        <v>1944</v>
      </c>
      <c r="E1002" s="348" t="s">
        <v>190</v>
      </c>
      <c r="F1002" s="348" t="s">
        <v>186</v>
      </c>
      <c r="G1002" s="348">
        <v>17</v>
      </c>
      <c r="H1002" s="349">
        <v>68400</v>
      </c>
      <c r="I1002" s="349">
        <v>71700</v>
      </c>
      <c r="J1002" s="349">
        <v>74900</v>
      </c>
      <c r="K1002" s="349">
        <v>75100</v>
      </c>
      <c r="L1002" s="349">
        <v>3582.0895522388055</v>
      </c>
      <c r="M1002" s="349">
        <v>3754.9096622152392</v>
      </c>
      <c r="N1002" s="349">
        <v>3922.4927991620839</v>
      </c>
      <c r="O1002" s="349">
        <v>3932.9667452212616</v>
      </c>
      <c r="P1002" s="348" t="s">
        <v>40</v>
      </c>
      <c r="Q1002" s="350">
        <v>12</v>
      </c>
      <c r="R1002" s="351" t="s">
        <v>203</v>
      </c>
      <c r="S1002" s="353" t="s">
        <v>195</v>
      </c>
      <c r="T1002" s="347" t="s">
        <v>686</v>
      </c>
      <c r="U1002" s="347" t="s">
        <v>1487</v>
      </c>
      <c r="V1002" s="347">
        <v>1.74</v>
      </c>
      <c r="W1002" s="347">
        <v>1.03</v>
      </c>
      <c r="X1002" s="347">
        <v>0.32</v>
      </c>
      <c r="Y1002" s="347">
        <f t="shared" si="16"/>
        <v>1.7922</v>
      </c>
      <c r="Z1002" s="347" t="s">
        <v>198</v>
      </c>
      <c r="AA1002" s="347" t="s">
        <v>170</v>
      </c>
      <c r="AB1002" s="347">
        <v>19.899999999999999</v>
      </c>
      <c r="AC1002" s="347" t="s">
        <v>218</v>
      </c>
      <c r="AD1002" s="346"/>
      <c r="AE1002" s="346">
        <f>IFERROR(VLOOKUP(E1002,ppoz!$A$2:$B$42,2,0),0)</f>
        <v>0</v>
      </c>
      <c r="AJ1002" s="72"/>
      <c r="AK1002" s="72"/>
      <c r="AL1002" s="72"/>
      <c r="AM1002" s="72"/>
      <c r="AN1002" s="72"/>
      <c r="AO1002" s="72"/>
      <c r="AP1002" s="73"/>
      <c r="AQ1002" s="73"/>
      <c r="AR1002" s="73"/>
      <c r="AS1002" s="73"/>
      <c r="AT1002" s="73"/>
      <c r="AU1002" s="73"/>
      <c r="AV1002" s="72"/>
      <c r="AW1002" s="73"/>
      <c r="AX1002" s="73"/>
      <c r="AY1002" s="72"/>
      <c r="AZ1002" s="72"/>
      <c r="BA1002" s="72"/>
      <c r="BB1002" s="74"/>
      <c r="BC1002" s="74"/>
      <c r="BD1002" s="74"/>
      <c r="BE1002" s="74"/>
      <c r="BF1002" s="74"/>
      <c r="BG1002" s="74"/>
      <c r="BH1002" s="74"/>
      <c r="BI1002" s="74"/>
    </row>
    <row r="1003" spans="1:61" x14ac:dyDescent="0.35">
      <c r="A1003" s="347" t="s">
        <v>2263</v>
      </c>
      <c r="B1003" s="343">
        <v>19.43</v>
      </c>
      <c r="C1003" s="343">
        <v>58</v>
      </c>
      <c r="D1003" s="348" t="s">
        <v>1944</v>
      </c>
      <c r="E1003" s="348" t="s">
        <v>190</v>
      </c>
      <c r="F1003" s="348" t="s">
        <v>186</v>
      </c>
      <c r="G1003" s="348">
        <v>17</v>
      </c>
      <c r="H1003" s="349">
        <v>69100</v>
      </c>
      <c r="I1003" s="349">
        <v>72400</v>
      </c>
      <c r="J1003" s="349">
        <v>75600</v>
      </c>
      <c r="K1003" s="349">
        <v>75900</v>
      </c>
      <c r="L1003" s="349">
        <v>3556.3561502830676</v>
      </c>
      <c r="M1003" s="349">
        <v>3726.1966031909419</v>
      </c>
      <c r="N1003" s="349">
        <v>3890.8903757076687</v>
      </c>
      <c r="O1003" s="349">
        <v>3906.3304168811119</v>
      </c>
      <c r="P1003" s="348" t="s">
        <v>40</v>
      </c>
      <c r="Q1003" s="350">
        <v>12</v>
      </c>
      <c r="R1003" s="351" t="s">
        <v>203</v>
      </c>
      <c r="S1003" s="353" t="s">
        <v>195</v>
      </c>
      <c r="T1003" s="347" t="s">
        <v>686</v>
      </c>
      <c r="U1003" s="347" t="s">
        <v>1487</v>
      </c>
      <c r="V1003" s="347">
        <v>1.74</v>
      </c>
      <c r="W1003" s="347">
        <v>1.03</v>
      </c>
      <c r="X1003" s="347">
        <v>0.32</v>
      </c>
      <c r="Y1003" s="347">
        <f t="shared" si="16"/>
        <v>1.7922</v>
      </c>
      <c r="Z1003" s="347" t="s">
        <v>198</v>
      </c>
      <c r="AA1003" s="347" t="s">
        <v>170</v>
      </c>
      <c r="AB1003" s="347">
        <v>19.899999999999999</v>
      </c>
      <c r="AC1003" s="347" t="s">
        <v>218</v>
      </c>
      <c r="AD1003" s="346"/>
      <c r="AE1003" s="346">
        <f>IFERROR(VLOOKUP(E1003,ppoz!$A$2:$B$42,2,0),0)</f>
        <v>0</v>
      </c>
      <c r="AJ1003" s="72"/>
      <c r="AK1003" s="72"/>
      <c r="AL1003" s="72"/>
      <c r="AM1003" s="72"/>
      <c r="AN1003" s="72"/>
      <c r="AO1003" s="72"/>
      <c r="AP1003" s="73"/>
      <c r="AQ1003" s="73"/>
      <c r="AR1003" s="73"/>
      <c r="AS1003" s="73"/>
      <c r="AT1003" s="73"/>
      <c r="AU1003" s="73"/>
      <c r="AV1003" s="72"/>
      <c r="AW1003" s="73"/>
      <c r="AX1003" s="73"/>
      <c r="AY1003" s="72"/>
      <c r="AZ1003" s="72"/>
      <c r="BA1003" s="72"/>
      <c r="BB1003" s="74"/>
      <c r="BC1003" s="74"/>
      <c r="BD1003" s="74"/>
      <c r="BE1003" s="74"/>
      <c r="BF1003" s="74"/>
      <c r="BG1003" s="74"/>
      <c r="BH1003" s="74"/>
      <c r="BI1003" s="74"/>
    </row>
    <row r="1004" spans="1:61" x14ac:dyDescent="0.35">
      <c r="A1004" s="347" t="s">
        <v>2264</v>
      </c>
      <c r="B1004" s="343">
        <v>19.765000000000001</v>
      </c>
      <c r="C1004" s="343">
        <v>59</v>
      </c>
      <c r="D1004" s="348" t="s">
        <v>1944</v>
      </c>
      <c r="E1004" s="348" t="s">
        <v>190</v>
      </c>
      <c r="F1004" s="348" t="s">
        <v>186</v>
      </c>
      <c r="G1004" s="348">
        <v>17</v>
      </c>
      <c r="H1004" s="349">
        <v>70100</v>
      </c>
      <c r="I1004" s="349">
        <v>73500</v>
      </c>
      <c r="J1004" s="349">
        <v>76300</v>
      </c>
      <c r="K1004" s="349">
        <v>76900</v>
      </c>
      <c r="L1004" s="349">
        <v>3546.6734125980265</v>
      </c>
      <c r="M1004" s="349">
        <v>3718.6946622818114</v>
      </c>
      <c r="N1004" s="349">
        <v>3860.3592208449277</v>
      </c>
      <c r="O1004" s="349">
        <v>3890.7159119655958</v>
      </c>
      <c r="P1004" s="348" t="s">
        <v>40</v>
      </c>
      <c r="Q1004" s="350">
        <v>12</v>
      </c>
      <c r="R1004" s="351" t="s">
        <v>203</v>
      </c>
      <c r="S1004" s="353" t="s">
        <v>195</v>
      </c>
      <c r="T1004" s="347" t="s">
        <v>686</v>
      </c>
      <c r="U1004" s="347" t="s">
        <v>1487</v>
      </c>
      <c r="V1004" s="347">
        <v>1.74</v>
      </c>
      <c r="W1004" s="347">
        <v>1.03</v>
      </c>
      <c r="X1004" s="347">
        <v>0.32</v>
      </c>
      <c r="Y1004" s="347">
        <f t="shared" si="16"/>
        <v>1.7922</v>
      </c>
      <c r="Z1004" s="347" t="s">
        <v>198</v>
      </c>
      <c r="AA1004" s="347" t="s">
        <v>170</v>
      </c>
      <c r="AB1004" s="347">
        <v>19.899999999999999</v>
      </c>
      <c r="AC1004" s="347" t="s">
        <v>218</v>
      </c>
      <c r="AD1004" s="346"/>
      <c r="AE1004" s="346">
        <f>IFERROR(VLOOKUP(E1004,ppoz!$A$2:$B$42,2,0),0)</f>
        <v>0</v>
      </c>
      <c r="AJ1004" s="72"/>
      <c r="AK1004" s="72"/>
      <c r="AL1004" s="72"/>
      <c r="AM1004" s="72"/>
      <c r="AN1004" s="72"/>
      <c r="AO1004" s="72"/>
      <c r="AP1004" s="73"/>
      <c r="AQ1004" s="73"/>
      <c r="AR1004" s="73"/>
      <c r="AS1004" s="73"/>
      <c r="AT1004" s="73"/>
      <c r="AU1004" s="73"/>
      <c r="AV1004" s="72"/>
      <c r="AW1004" s="73"/>
      <c r="AX1004" s="73"/>
      <c r="AY1004" s="72"/>
      <c r="AZ1004" s="72"/>
      <c r="BA1004" s="72"/>
      <c r="BB1004" s="74"/>
      <c r="BC1004" s="74"/>
      <c r="BD1004" s="74"/>
      <c r="BE1004" s="74"/>
      <c r="BF1004" s="74"/>
      <c r="BG1004" s="74"/>
      <c r="BH1004" s="74"/>
      <c r="BI1004" s="74"/>
    </row>
    <row r="1005" spans="1:61" x14ac:dyDescent="0.35">
      <c r="A1005" s="347" t="s">
        <v>2265</v>
      </c>
      <c r="B1005" s="343">
        <v>20.100000000000001</v>
      </c>
      <c r="C1005" s="343">
        <v>60</v>
      </c>
      <c r="D1005" s="348" t="s">
        <v>1944</v>
      </c>
      <c r="E1005" s="348" t="s">
        <v>21</v>
      </c>
      <c r="F1005" s="348" t="s">
        <v>186</v>
      </c>
      <c r="G1005" s="348">
        <v>20</v>
      </c>
      <c r="H1005" s="349">
        <v>76900</v>
      </c>
      <c r="I1005" s="349">
        <v>80300</v>
      </c>
      <c r="J1005" s="349">
        <v>83200</v>
      </c>
      <c r="K1005" s="349">
        <v>83800</v>
      </c>
      <c r="L1005" s="349">
        <v>3825.8706467661691</v>
      </c>
      <c r="M1005" s="349">
        <v>3995.0248756218903</v>
      </c>
      <c r="N1005" s="349">
        <v>4139.3034825870645</v>
      </c>
      <c r="O1005" s="349">
        <v>4169.1542288557212</v>
      </c>
      <c r="P1005" s="348" t="s">
        <v>40</v>
      </c>
      <c r="Q1005" s="350">
        <v>12</v>
      </c>
      <c r="R1005" s="351" t="s">
        <v>203</v>
      </c>
      <c r="S1005" s="353" t="s">
        <v>195</v>
      </c>
      <c r="T1005" s="347" t="s">
        <v>686</v>
      </c>
      <c r="U1005" s="347" t="s">
        <v>1487</v>
      </c>
      <c r="V1005" s="347">
        <v>1.74</v>
      </c>
      <c r="W1005" s="347">
        <v>1.03</v>
      </c>
      <c r="X1005" s="347">
        <v>0.32</v>
      </c>
      <c r="Y1005" s="347">
        <f t="shared" si="16"/>
        <v>1.7922</v>
      </c>
      <c r="Z1005" s="347" t="s">
        <v>198</v>
      </c>
      <c r="AA1005" s="347" t="s">
        <v>170</v>
      </c>
      <c r="AB1005" s="347">
        <v>19.899999999999999</v>
      </c>
      <c r="AC1005" s="347" t="s">
        <v>218</v>
      </c>
      <c r="AD1005" s="346"/>
      <c r="AE1005" s="346">
        <f>IFERROR(VLOOKUP(E1005,ppoz!$A$2:$B$42,2,0),0)</f>
        <v>0</v>
      </c>
      <c r="AJ1005" s="72"/>
      <c r="AK1005" s="72"/>
      <c r="AL1005" s="72"/>
      <c r="AM1005" s="72"/>
      <c r="AN1005" s="72"/>
      <c r="AO1005" s="72"/>
      <c r="AP1005" s="73"/>
      <c r="AQ1005" s="73"/>
      <c r="AR1005" s="73"/>
      <c r="AS1005" s="73"/>
      <c r="AT1005" s="73"/>
      <c r="AU1005" s="73"/>
      <c r="AV1005" s="72"/>
      <c r="AW1005" s="73"/>
      <c r="AX1005" s="73"/>
      <c r="AY1005" s="72"/>
      <c r="AZ1005" s="72"/>
      <c r="BA1005" s="72"/>
      <c r="BB1005" s="74"/>
      <c r="BC1005" s="74"/>
      <c r="BD1005" s="74"/>
      <c r="BE1005" s="74"/>
      <c r="BF1005" s="74"/>
      <c r="BG1005" s="74"/>
      <c r="BH1005" s="74"/>
      <c r="BI1005" s="74"/>
    </row>
    <row r="1006" spans="1:61" x14ac:dyDescent="0.35">
      <c r="A1006" s="347" t="s">
        <v>2266</v>
      </c>
      <c r="B1006" s="343">
        <v>20.435000000000002</v>
      </c>
      <c r="C1006" s="343">
        <v>61</v>
      </c>
      <c r="D1006" s="348" t="s">
        <v>1944</v>
      </c>
      <c r="E1006" s="348" t="s">
        <v>21</v>
      </c>
      <c r="F1006" s="348" t="s">
        <v>186</v>
      </c>
      <c r="G1006" s="348">
        <v>20</v>
      </c>
      <c r="H1006" s="349">
        <v>77800</v>
      </c>
      <c r="I1006" s="349">
        <v>81300</v>
      </c>
      <c r="J1006" s="349">
        <v>84800</v>
      </c>
      <c r="K1006" s="349">
        <v>84800</v>
      </c>
      <c r="L1006" s="349">
        <v>3807.1935404942496</v>
      </c>
      <c r="M1006" s="349">
        <v>3978.4683141668702</v>
      </c>
      <c r="N1006" s="349">
        <v>4149.7430878394907</v>
      </c>
      <c r="O1006" s="349">
        <v>4149.7430878394907</v>
      </c>
      <c r="P1006" s="348" t="s">
        <v>40</v>
      </c>
      <c r="Q1006" s="350">
        <v>12</v>
      </c>
      <c r="R1006" s="351" t="s">
        <v>203</v>
      </c>
      <c r="S1006" s="353" t="s">
        <v>195</v>
      </c>
      <c r="T1006" s="347" t="s">
        <v>686</v>
      </c>
      <c r="U1006" s="347" t="s">
        <v>1487</v>
      </c>
      <c r="V1006" s="347">
        <v>1.74</v>
      </c>
      <c r="W1006" s="347">
        <v>1.03</v>
      </c>
      <c r="X1006" s="347">
        <v>0.32</v>
      </c>
      <c r="Y1006" s="347">
        <f t="shared" si="16"/>
        <v>1.7922</v>
      </c>
      <c r="Z1006" s="347" t="s">
        <v>198</v>
      </c>
      <c r="AA1006" s="347" t="s">
        <v>170</v>
      </c>
      <c r="AB1006" s="347">
        <v>19.899999999999999</v>
      </c>
      <c r="AC1006" s="347" t="s">
        <v>218</v>
      </c>
      <c r="AD1006" s="346"/>
      <c r="AE1006" s="346">
        <f>IFERROR(VLOOKUP(E1006,ppoz!$A$2:$B$42,2,0),0)</f>
        <v>0</v>
      </c>
      <c r="AJ1006" s="72"/>
      <c r="AK1006" s="72"/>
      <c r="AL1006" s="72"/>
      <c r="AM1006" s="72"/>
      <c r="AN1006" s="72"/>
      <c r="AO1006" s="72"/>
      <c r="AP1006" s="73"/>
      <c r="AQ1006" s="73"/>
      <c r="AR1006" s="73"/>
      <c r="AS1006" s="73"/>
      <c r="AT1006" s="73"/>
      <c r="AU1006" s="73"/>
      <c r="AV1006" s="72"/>
      <c r="AW1006" s="73"/>
      <c r="AX1006" s="73"/>
      <c r="AY1006" s="72"/>
      <c r="AZ1006" s="72"/>
      <c r="BA1006" s="72"/>
      <c r="BB1006" s="74"/>
      <c r="BC1006" s="74"/>
      <c r="BD1006" s="74"/>
      <c r="BE1006" s="74"/>
      <c r="BF1006" s="74"/>
      <c r="BG1006" s="74"/>
      <c r="BH1006" s="74"/>
      <c r="BI1006" s="74"/>
    </row>
    <row r="1007" spans="1:61" x14ac:dyDescent="0.35">
      <c r="A1007" s="347" t="s">
        <v>2267</v>
      </c>
      <c r="B1007" s="343">
        <v>20.77</v>
      </c>
      <c r="C1007" s="343">
        <v>62</v>
      </c>
      <c r="D1007" s="348" t="s">
        <v>1944</v>
      </c>
      <c r="E1007" s="348" t="s">
        <v>21</v>
      </c>
      <c r="F1007" s="348" t="s">
        <v>186</v>
      </c>
      <c r="G1007" s="348">
        <v>20</v>
      </c>
      <c r="H1007" s="349">
        <v>78500</v>
      </c>
      <c r="I1007" s="349">
        <v>82000</v>
      </c>
      <c r="J1007" s="349">
        <v>85500</v>
      </c>
      <c r="K1007" s="349">
        <v>85500</v>
      </c>
      <c r="L1007" s="349">
        <v>3779.4896485315357</v>
      </c>
      <c r="M1007" s="349">
        <v>3948.0019258545981</v>
      </c>
      <c r="N1007" s="349">
        <v>4116.5142031776604</v>
      </c>
      <c r="O1007" s="349">
        <v>4116.5142031776604</v>
      </c>
      <c r="P1007" s="348" t="s">
        <v>40</v>
      </c>
      <c r="Q1007" s="350">
        <v>12</v>
      </c>
      <c r="R1007" s="351" t="s">
        <v>203</v>
      </c>
      <c r="S1007" s="353" t="s">
        <v>195</v>
      </c>
      <c r="T1007" s="347" t="s">
        <v>686</v>
      </c>
      <c r="U1007" s="347" t="s">
        <v>1487</v>
      </c>
      <c r="V1007" s="347">
        <v>1.74</v>
      </c>
      <c r="W1007" s="347">
        <v>1.03</v>
      </c>
      <c r="X1007" s="347">
        <v>0.32</v>
      </c>
      <c r="Y1007" s="347">
        <f t="shared" ref="Y1007:Y1070" si="17">V1007*W1007</f>
        <v>1.7922</v>
      </c>
      <c r="Z1007" s="347" t="s">
        <v>198</v>
      </c>
      <c r="AA1007" s="347" t="s">
        <v>170</v>
      </c>
      <c r="AB1007" s="347">
        <v>19.899999999999999</v>
      </c>
      <c r="AC1007" s="347" t="s">
        <v>218</v>
      </c>
      <c r="AD1007" s="346"/>
      <c r="AE1007" s="346">
        <f>IFERROR(VLOOKUP(E1007,ppoz!$A$2:$B$42,2,0),0)</f>
        <v>0</v>
      </c>
      <c r="AJ1007" s="72"/>
      <c r="AK1007" s="72"/>
      <c r="AL1007" s="72"/>
      <c r="AM1007" s="72"/>
      <c r="AN1007" s="72"/>
      <c r="AO1007" s="72"/>
      <c r="AP1007" s="73"/>
      <c r="AQ1007" s="73"/>
      <c r="AR1007" s="73"/>
      <c r="AS1007" s="73"/>
      <c r="AT1007" s="73"/>
      <c r="AU1007" s="73"/>
      <c r="AV1007" s="72"/>
      <c r="AW1007" s="73"/>
      <c r="AX1007" s="73"/>
      <c r="AY1007" s="72"/>
      <c r="AZ1007" s="72"/>
      <c r="BA1007" s="72"/>
      <c r="BB1007" s="74"/>
      <c r="BC1007" s="74"/>
      <c r="BD1007" s="74"/>
      <c r="BE1007" s="74"/>
      <c r="BF1007" s="74"/>
      <c r="BG1007" s="74"/>
      <c r="BH1007" s="74"/>
      <c r="BI1007" s="74"/>
    </row>
    <row r="1008" spans="1:61" x14ac:dyDescent="0.35">
      <c r="A1008" s="347" t="s">
        <v>2268</v>
      </c>
      <c r="B1008" s="343">
        <v>21.105</v>
      </c>
      <c r="C1008" s="343">
        <v>63</v>
      </c>
      <c r="D1008" s="348" t="s">
        <v>1944</v>
      </c>
      <c r="E1008" s="348" t="s">
        <v>21</v>
      </c>
      <c r="F1008" s="348" t="s">
        <v>186</v>
      </c>
      <c r="G1008" s="348">
        <v>20</v>
      </c>
      <c r="H1008" s="349">
        <v>80200</v>
      </c>
      <c r="I1008" s="349">
        <v>83400</v>
      </c>
      <c r="J1008" s="349">
        <v>86700</v>
      </c>
      <c r="K1008" s="349">
        <v>86800</v>
      </c>
      <c r="L1008" s="349">
        <v>3800.0473821369342</v>
      </c>
      <c r="M1008" s="349">
        <v>3951.6702203269365</v>
      </c>
      <c r="N1008" s="349">
        <v>4108.0312722103763</v>
      </c>
      <c r="O1008" s="349">
        <v>4112.7694859038138</v>
      </c>
      <c r="P1008" s="348" t="s">
        <v>40</v>
      </c>
      <c r="Q1008" s="350">
        <v>12</v>
      </c>
      <c r="R1008" s="351" t="s">
        <v>203</v>
      </c>
      <c r="S1008" s="353" t="s">
        <v>195</v>
      </c>
      <c r="T1008" s="347" t="s">
        <v>686</v>
      </c>
      <c r="U1008" s="347" t="s">
        <v>1487</v>
      </c>
      <c r="V1008" s="347">
        <v>1.74</v>
      </c>
      <c r="W1008" s="347">
        <v>1.03</v>
      </c>
      <c r="X1008" s="347">
        <v>0.32</v>
      </c>
      <c r="Y1008" s="347">
        <f t="shared" si="17"/>
        <v>1.7922</v>
      </c>
      <c r="Z1008" s="347" t="s">
        <v>198</v>
      </c>
      <c r="AA1008" s="347" t="s">
        <v>170</v>
      </c>
      <c r="AB1008" s="347">
        <v>19.899999999999999</v>
      </c>
      <c r="AC1008" s="347" t="s">
        <v>218</v>
      </c>
      <c r="AD1008" s="346"/>
      <c r="AE1008" s="346">
        <f>IFERROR(VLOOKUP(E1008,ppoz!$A$2:$B$42,2,0),0)</f>
        <v>0</v>
      </c>
      <c r="AJ1008" s="72"/>
      <c r="AK1008" s="72"/>
      <c r="AL1008" s="72"/>
      <c r="AM1008" s="72"/>
      <c r="AN1008" s="72"/>
      <c r="AO1008" s="72"/>
      <c r="AP1008" s="73"/>
      <c r="AQ1008" s="73"/>
      <c r="AR1008" s="73"/>
      <c r="AS1008" s="73"/>
      <c r="AT1008" s="73"/>
      <c r="AU1008" s="73"/>
      <c r="AV1008" s="72"/>
      <c r="AW1008" s="73"/>
      <c r="AX1008" s="73"/>
      <c r="AY1008" s="72"/>
      <c r="AZ1008" s="72"/>
      <c r="BA1008" s="72"/>
      <c r="BB1008" s="74"/>
      <c r="BC1008" s="74"/>
      <c r="BD1008" s="74"/>
      <c r="BE1008" s="74"/>
      <c r="BF1008" s="74"/>
      <c r="BG1008" s="74"/>
      <c r="BH1008" s="74"/>
      <c r="BI1008" s="74"/>
    </row>
    <row r="1009" spans="1:61" x14ac:dyDescent="0.35">
      <c r="A1009" s="347" t="s">
        <v>2269</v>
      </c>
      <c r="B1009" s="343">
        <v>21.44</v>
      </c>
      <c r="C1009" s="343">
        <v>64</v>
      </c>
      <c r="D1009" s="348" t="s">
        <v>1944</v>
      </c>
      <c r="E1009" s="348" t="s">
        <v>21</v>
      </c>
      <c r="F1009" s="348" t="s">
        <v>186</v>
      </c>
      <c r="G1009" s="348">
        <v>20</v>
      </c>
      <c r="H1009" s="349">
        <v>81000</v>
      </c>
      <c r="I1009" s="349">
        <v>84200</v>
      </c>
      <c r="J1009" s="349">
        <v>87500</v>
      </c>
      <c r="K1009" s="349">
        <v>87600</v>
      </c>
      <c r="L1009" s="349">
        <v>3777.9850746268653</v>
      </c>
      <c r="M1009" s="349">
        <v>3927.2388059701489</v>
      </c>
      <c r="N1009" s="349">
        <v>4081.15671641791</v>
      </c>
      <c r="O1009" s="349">
        <v>4085.8208955223877</v>
      </c>
      <c r="P1009" s="348" t="s">
        <v>40</v>
      </c>
      <c r="Q1009" s="350">
        <v>12</v>
      </c>
      <c r="R1009" s="351" t="s">
        <v>203</v>
      </c>
      <c r="S1009" s="353" t="s">
        <v>195</v>
      </c>
      <c r="T1009" s="347" t="s">
        <v>686</v>
      </c>
      <c r="U1009" s="347" t="s">
        <v>1487</v>
      </c>
      <c r="V1009" s="347">
        <v>1.74</v>
      </c>
      <c r="W1009" s="347">
        <v>1.03</v>
      </c>
      <c r="X1009" s="347">
        <v>0.32</v>
      </c>
      <c r="Y1009" s="347">
        <f t="shared" si="17"/>
        <v>1.7922</v>
      </c>
      <c r="Z1009" s="347" t="s">
        <v>198</v>
      </c>
      <c r="AA1009" s="347" t="s">
        <v>170</v>
      </c>
      <c r="AB1009" s="347">
        <v>19.899999999999999</v>
      </c>
      <c r="AC1009" s="347" t="s">
        <v>218</v>
      </c>
      <c r="AD1009" s="346"/>
      <c r="AE1009" s="346">
        <f>IFERROR(VLOOKUP(E1009,ppoz!$A$2:$B$42,2,0),0)</f>
        <v>0</v>
      </c>
      <c r="AJ1009" s="72"/>
      <c r="AK1009" s="72"/>
      <c r="AL1009" s="72"/>
      <c r="AM1009" s="72"/>
      <c r="AN1009" s="72"/>
      <c r="AO1009" s="72"/>
      <c r="AP1009" s="73"/>
      <c r="AQ1009" s="73"/>
      <c r="AR1009" s="73"/>
      <c r="AS1009" s="73"/>
      <c r="AT1009" s="73"/>
      <c r="AU1009" s="73"/>
      <c r="AV1009" s="72"/>
      <c r="AW1009" s="73"/>
      <c r="AX1009" s="73"/>
      <c r="AY1009" s="72"/>
      <c r="AZ1009" s="72"/>
      <c r="BA1009" s="72"/>
      <c r="BB1009" s="74"/>
      <c r="BC1009" s="74"/>
      <c r="BD1009" s="74"/>
      <c r="BE1009" s="74"/>
      <c r="BF1009" s="74"/>
      <c r="BG1009" s="74"/>
      <c r="BH1009" s="74"/>
      <c r="BI1009" s="74"/>
    </row>
    <row r="1010" spans="1:61" x14ac:dyDescent="0.35">
      <c r="A1010" s="347" t="s">
        <v>2270</v>
      </c>
      <c r="B1010" s="343">
        <v>21.775000000000002</v>
      </c>
      <c r="C1010" s="343">
        <v>65</v>
      </c>
      <c r="D1010" s="348" t="s">
        <v>1944</v>
      </c>
      <c r="E1010" s="348" t="s">
        <v>21</v>
      </c>
      <c r="F1010" s="348" t="s">
        <v>186</v>
      </c>
      <c r="G1010" s="348">
        <v>20</v>
      </c>
      <c r="H1010" s="349">
        <v>81700</v>
      </c>
      <c r="I1010" s="349">
        <v>85500</v>
      </c>
      <c r="J1010" s="349">
        <v>88700</v>
      </c>
      <c r="K1010" s="349">
        <v>89500</v>
      </c>
      <c r="L1010" s="349">
        <v>3752.0091848450052</v>
      </c>
      <c r="M1010" s="349">
        <v>3926.5212399540756</v>
      </c>
      <c r="N1010" s="349">
        <v>4073.478760045924</v>
      </c>
      <c r="O1010" s="349">
        <v>4110.218140068886</v>
      </c>
      <c r="P1010" s="348" t="s">
        <v>40</v>
      </c>
      <c r="Q1010" s="350">
        <v>12</v>
      </c>
      <c r="R1010" s="351" t="s">
        <v>203</v>
      </c>
      <c r="S1010" s="353" t="s">
        <v>195</v>
      </c>
      <c r="T1010" s="347" t="s">
        <v>686</v>
      </c>
      <c r="U1010" s="347" t="s">
        <v>1487</v>
      </c>
      <c r="V1010" s="347">
        <v>1.74</v>
      </c>
      <c r="W1010" s="347">
        <v>1.03</v>
      </c>
      <c r="X1010" s="347">
        <v>0.32</v>
      </c>
      <c r="Y1010" s="347">
        <f t="shared" si="17"/>
        <v>1.7922</v>
      </c>
      <c r="Z1010" s="347" t="s">
        <v>198</v>
      </c>
      <c r="AA1010" s="347" t="s">
        <v>170</v>
      </c>
      <c r="AB1010" s="347">
        <v>19.899999999999999</v>
      </c>
      <c r="AC1010" s="347" t="s">
        <v>218</v>
      </c>
      <c r="AD1010" s="346"/>
      <c r="AE1010" s="346">
        <f>IFERROR(VLOOKUP(E1010,ppoz!$A$2:$B$42,2,0),0)</f>
        <v>0</v>
      </c>
      <c r="AJ1010" s="72"/>
      <c r="AK1010" s="72"/>
      <c r="AL1010" s="72"/>
      <c r="AM1010" s="72"/>
      <c r="AN1010" s="72"/>
      <c r="AO1010" s="72"/>
      <c r="AP1010" s="73"/>
      <c r="AQ1010" s="73"/>
      <c r="AR1010" s="73"/>
      <c r="AS1010" s="73"/>
      <c r="AT1010" s="73"/>
      <c r="AU1010" s="73"/>
      <c r="AV1010" s="72"/>
      <c r="AW1010" s="73"/>
      <c r="AX1010" s="73"/>
      <c r="AY1010" s="72"/>
      <c r="AZ1010" s="72"/>
      <c r="BA1010" s="72"/>
      <c r="BB1010" s="74"/>
      <c r="BC1010" s="74"/>
      <c r="BD1010" s="74"/>
      <c r="BE1010" s="74"/>
      <c r="BF1010" s="74"/>
      <c r="BG1010" s="74"/>
      <c r="BH1010" s="74"/>
      <c r="BI1010" s="74"/>
    </row>
    <row r="1011" spans="1:61" x14ac:dyDescent="0.35">
      <c r="A1011" s="347" t="s">
        <v>2271</v>
      </c>
      <c r="B1011" s="343">
        <v>22.110000000000003</v>
      </c>
      <c r="C1011" s="343">
        <v>66</v>
      </c>
      <c r="D1011" s="348" t="s">
        <v>1944</v>
      </c>
      <c r="E1011" s="348" t="s">
        <v>21</v>
      </c>
      <c r="F1011" s="348" t="s">
        <v>186</v>
      </c>
      <c r="G1011" s="348">
        <v>20</v>
      </c>
      <c r="H1011" s="349">
        <v>84000</v>
      </c>
      <c r="I1011" s="349">
        <v>87800</v>
      </c>
      <c r="J1011" s="349">
        <v>91600</v>
      </c>
      <c r="K1011" s="349">
        <v>91800</v>
      </c>
      <c r="L1011" s="349">
        <v>3799.1858887381272</v>
      </c>
      <c r="M1011" s="349">
        <v>3971.0538218000897</v>
      </c>
      <c r="N1011" s="349">
        <v>4142.9217548620527</v>
      </c>
      <c r="O1011" s="349">
        <v>4151.9674355495245</v>
      </c>
      <c r="P1011" s="348" t="s">
        <v>40</v>
      </c>
      <c r="Q1011" s="350">
        <v>12</v>
      </c>
      <c r="R1011" s="351" t="s">
        <v>203</v>
      </c>
      <c r="S1011" s="353" t="s">
        <v>195</v>
      </c>
      <c r="T1011" s="347" t="s">
        <v>686</v>
      </c>
      <c r="U1011" s="347" t="s">
        <v>1487</v>
      </c>
      <c r="V1011" s="347">
        <v>1.74</v>
      </c>
      <c r="W1011" s="347">
        <v>1.03</v>
      </c>
      <c r="X1011" s="347">
        <v>0.32</v>
      </c>
      <c r="Y1011" s="347">
        <f t="shared" si="17"/>
        <v>1.7922</v>
      </c>
      <c r="Z1011" s="347" t="s">
        <v>198</v>
      </c>
      <c r="AA1011" s="347" t="s">
        <v>170</v>
      </c>
      <c r="AB1011" s="347">
        <v>19.899999999999999</v>
      </c>
      <c r="AC1011" s="347" t="s">
        <v>218</v>
      </c>
      <c r="AD1011" s="346"/>
      <c r="AE1011" s="346">
        <f>IFERROR(VLOOKUP(E1011,ppoz!$A$2:$B$42,2,0),0)</f>
        <v>0</v>
      </c>
      <c r="AJ1011" s="72"/>
      <c r="AK1011" s="72"/>
      <c r="AL1011" s="72"/>
      <c r="AM1011" s="72"/>
      <c r="AN1011" s="72"/>
      <c r="AO1011" s="72"/>
      <c r="AP1011" s="73"/>
      <c r="AQ1011" s="73"/>
      <c r="AR1011" s="73"/>
      <c r="AS1011" s="73"/>
      <c r="AT1011" s="73"/>
      <c r="AU1011" s="73"/>
      <c r="AV1011" s="72"/>
      <c r="AW1011" s="73"/>
      <c r="AX1011" s="73"/>
      <c r="AY1011" s="72"/>
      <c r="AZ1011" s="72"/>
      <c r="BA1011" s="72"/>
      <c r="BB1011" s="74"/>
      <c r="BC1011" s="74"/>
      <c r="BD1011" s="74"/>
      <c r="BE1011" s="74"/>
      <c r="BF1011" s="74"/>
      <c r="BG1011" s="74"/>
      <c r="BH1011" s="74"/>
      <c r="BI1011" s="74"/>
    </row>
    <row r="1012" spans="1:61" x14ac:dyDescent="0.35">
      <c r="A1012" s="347" t="s">
        <v>2272</v>
      </c>
      <c r="B1012" s="343">
        <v>22.445</v>
      </c>
      <c r="C1012" s="343">
        <v>67</v>
      </c>
      <c r="D1012" s="348" t="s">
        <v>1944</v>
      </c>
      <c r="E1012" s="348" t="s">
        <v>21</v>
      </c>
      <c r="F1012" s="348" t="s">
        <v>186</v>
      </c>
      <c r="G1012" s="348">
        <v>20</v>
      </c>
      <c r="H1012" s="349">
        <v>85100</v>
      </c>
      <c r="I1012" s="349">
        <v>89600</v>
      </c>
      <c r="J1012" s="349">
        <v>92300</v>
      </c>
      <c r="K1012" s="349">
        <v>93600</v>
      </c>
      <c r="L1012" s="349">
        <v>3791.4903096458006</v>
      </c>
      <c r="M1012" s="349">
        <v>3991.9803965248384</v>
      </c>
      <c r="N1012" s="349">
        <v>4112.2744486522606</v>
      </c>
      <c r="O1012" s="349">
        <v>4170.1938070839833</v>
      </c>
      <c r="P1012" s="348" t="s">
        <v>40</v>
      </c>
      <c r="Q1012" s="350">
        <v>12</v>
      </c>
      <c r="R1012" s="351" t="s">
        <v>203</v>
      </c>
      <c r="S1012" s="353" t="s">
        <v>195</v>
      </c>
      <c r="T1012" s="347" t="s">
        <v>686</v>
      </c>
      <c r="U1012" s="347" t="s">
        <v>1487</v>
      </c>
      <c r="V1012" s="347">
        <v>1.74</v>
      </c>
      <c r="W1012" s="347">
        <v>1.03</v>
      </c>
      <c r="X1012" s="347">
        <v>0.32</v>
      </c>
      <c r="Y1012" s="347">
        <f t="shared" si="17"/>
        <v>1.7922</v>
      </c>
      <c r="Z1012" s="347" t="s">
        <v>198</v>
      </c>
      <c r="AA1012" s="347" t="s">
        <v>170</v>
      </c>
      <c r="AB1012" s="347">
        <v>19.899999999999999</v>
      </c>
      <c r="AC1012" s="347" t="s">
        <v>218</v>
      </c>
      <c r="AD1012" s="346"/>
      <c r="AE1012" s="346">
        <f>IFERROR(VLOOKUP(E1012,ppoz!$A$2:$B$42,2,0),0)</f>
        <v>0</v>
      </c>
      <c r="AJ1012" s="72"/>
      <c r="AK1012" s="72"/>
      <c r="AL1012" s="72"/>
      <c r="AM1012" s="72"/>
      <c r="AN1012" s="72"/>
      <c r="AO1012" s="72"/>
      <c r="AP1012" s="73"/>
      <c r="AQ1012" s="73"/>
      <c r="AR1012" s="73"/>
      <c r="AS1012" s="73"/>
      <c r="AT1012" s="73"/>
      <c r="AU1012" s="73"/>
      <c r="AV1012" s="72"/>
      <c r="AW1012" s="73"/>
      <c r="AX1012" s="73"/>
      <c r="AY1012" s="72"/>
      <c r="AZ1012" s="72"/>
      <c r="BA1012" s="72"/>
      <c r="BB1012" s="74"/>
      <c r="BC1012" s="74"/>
      <c r="BD1012" s="74"/>
      <c r="BE1012" s="74"/>
      <c r="BF1012" s="74"/>
      <c r="BG1012" s="74"/>
      <c r="BH1012" s="74"/>
      <c r="BI1012" s="74"/>
    </row>
    <row r="1013" spans="1:61" x14ac:dyDescent="0.35">
      <c r="A1013" s="347" t="s">
        <v>2273</v>
      </c>
      <c r="B1013" s="343">
        <v>22.78</v>
      </c>
      <c r="C1013" s="343">
        <v>68</v>
      </c>
      <c r="D1013" s="348" t="s">
        <v>1944</v>
      </c>
      <c r="E1013" s="348" t="s">
        <v>191</v>
      </c>
      <c r="F1013" s="348" t="s">
        <v>186</v>
      </c>
      <c r="G1013" s="348">
        <v>22.5</v>
      </c>
      <c r="H1013" s="349">
        <v>86100</v>
      </c>
      <c r="I1013" s="349">
        <v>90600</v>
      </c>
      <c r="J1013" s="349">
        <v>93300</v>
      </c>
      <c r="K1013" s="349">
        <v>94600</v>
      </c>
      <c r="L1013" s="349">
        <v>3779.6312554872693</v>
      </c>
      <c r="M1013" s="349">
        <v>3977.1729587357331</v>
      </c>
      <c r="N1013" s="349">
        <v>4095.6979806848112</v>
      </c>
      <c r="O1013" s="349">
        <v>4152.7655838454784</v>
      </c>
      <c r="P1013" s="348" t="s">
        <v>40</v>
      </c>
      <c r="Q1013" s="350">
        <v>12</v>
      </c>
      <c r="R1013" s="351" t="s">
        <v>203</v>
      </c>
      <c r="S1013" s="353" t="s">
        <v>195</v>
      </c>
      <c r="T1013" s="347" t="s">
        <v>686</v>
      </c>
      <c r="U1013" s="347" t="s">
        <v>1487</v>
      </c>
      <c r="V1013" s="347">
        <v>1.74</v>
      </c>
      <c r="W1013" s="347">
        <v>1.03</v>
      </c>
      <c r="X1013" s="347">
        <v>0.32</v>
      </c>
      <c r="Y1013" s="347">
        <f t="shared" si="17"/>
        <v>1.7922</v>
      </c>
      <c r="Z1013" s="347" t="s">
        <v>198</v>
      </c>
      <c r="AA1013" s="347" t="s">
        <v>170</v>
      </c>
      <c r="AB1013" s="347">
        <v>19.899999999999999</v>
      </c>
      <c r="AC1013" s="347" t="s">
        <v>218</v>
      </c>
      <c r="AD1013" s="346"/>
      <c r="AE1013" s="346">
        <f>IFERROR(VLOOKUP(E1013,ppoz!$A$2:$B$42,2,0),0)</f>
        <v>0</v>
      </c>
      <c r="AJ1013" s="72"/>
      <c r="AK1013" s="72"/>
      <c r="AL1013" s="72"/>
      <c r="AM1013" s="72"/>
      <c r="AN1013" s="72"/>
      <c r="AO1013" s="72"/>
      <c r="AP1013" s="73"/>
      <c r="AQ1013" s="73"/>
      <c r="AR1013" s="73"/>
      <c r="AS1013" s="73"/>
      <c r="AT1013" s="73"/>
      <c r="AU1013" s="73"/>
      <c r="AV1013" s="72"/>
      <c r="AW1013" s="73"/>
      <c r="AX1013" s="73"/>
      <c r="AY1013" s="72"/>
      <c r="AZ1013" s="72"/>
      <c r="BA1013" s="72"/>
      <c r="BB1013" s="74"/>
      <c r="BC1013" s="74"/>
      <c r="BD1013" s="74"/>
      <c r="BE1013" s="74"/>
      <c r="BF1013" s="74"/>
      <c r="BG1013" s="74"/>
      <c r="BH1013" s="74"/>
      <c r="BI1013" s="74"/>
    </row>
    <row r="1014" spans="1:61" x14ac:dyDescent="0.35">
      <c r="A1014" s="347" t="s">
        <v>2274</v>
      </c>
      <c r="B1014" s="343">
        <v>23.115000000000002</v>
      </c>
      <c r="C1014" s="343">
        <v>69</v>
      </c>
      <c r="D1014" s="348" t="s">
        <v>1944</v>
      </c>
      <c r="E1014" s="348" t="s">
        <v>191</v>
      </c>
      <c r="F1014" s="348" t="s">
        <v>186</v>
      </c>
      <c r="G1014" s="348">
        <v>22.5</v>
      </c>
      <c r="H1014" s="349">
        <v>87300</v>
      </c>
      <c r="I1014" s="349">
        <v>91700</v>
      </c>
      <c r="J1014" s="349">
        <v>94800</v>
      </c>
      <c r="K1014" s="349">
        <v>95700</v>
      </c>
      <c r="L1014" s="349">
        <v>3776.7683322517842</v>
      </c>
      <c r="M1014" s="349">
        <v>3967.1209171533633</v>
      </c>
      <c r="N1014" s="349">
        <v>4101.2329656067486</v>
      </c>
      <c r="O1014" s="349">
        <v>4140.1687216093442</v>
      </c>
      <c r="P1014" s="348" t="s">
        <v>40</v>
      </c>
      <c r="Q1014" s="350">
        <v>12</v>
      </c>
      <c r="R1014" s="351" t="s">
        <v>203</v>
      </c>
      <c r="S1014" s="353" t="s">
        <v>195</v>
      </c>
      <c r="T1014" s="347" t="s">
        <v>686</v>
      </c>
      <c r="U1014" s="347" t="s">
        <v>1487</v>
      </c>
      <c r="V1014" s="347">
        <v>1.74</v>
      </c>
      <c r="W1014" s="347">
        <v>1.03</v>
      </c>
      <c r="X1014" s="347">
        <v>0.32</v>
      </c>
      <c r="Y1014" s="347">
        <f t="shared" si="17"/>
        <v>1.7922</v>
      </c>
      <c r="Z1014" s="347" t="s">
        <v>198</v>
      </c>
      <c r="AA1014" s="347" t="s">
        <v>170</v>
      </c>
      <c r="AB1014" s="347">
        <v>19.899999999999999</v>
      </c>
      <c r="AC1014" s="347" t="s">
        <v>218</v>
      </c>
      <c r="AD1014" s="346"/>
      <c r="AE1014" s="346">
        <f>IFERROR(VLOOKUP(E1014,ppoz!$A$2:$B$42,2,0),0)</f>
        <v>0</v>
      </c>
      <c r="AJ1014" s="72"/>
      <c r="AK1014" s="72"/>
      <c r="AL1014" s="72"/>
      <c r="AM1014" s="72"/>
      <c r="AN1014" s="72"/>
      <c r="AO1014" s="72"/>
      <c r="AP1014" s="73"/>
      <c r="AQ1014" s="73"/>
      <c r="AR1014" s="73"/>
      <c r="AS1014" s="73"/>
      <c r="AT1014" s="73"/>
      <c r="AU1014" s="73"/>
      <c r="AV1014" s="72"/>
      <c r="AW1014" s="73"/>
      <c r="AX1014" s="73"/>
      <c r="AY1014" s="72"/>
      <c r="AZ1014" s="72"/>
      <c r="BA1014" s="72"/>
      <c r="BB1014" s="74"/>
      <c r="BC1014" s="74"/>
      <c r="BD1014" s="74"/>
      <c r="BE1014" s="74"/>
      <c r="BF1014" s="74"/>
      <c r="BG1014" s="74"/>
      <c r="BH1014" s="74"/>
      <c r="BI1014" s="74"/>
    </row>
    <row r="1015" spans="1:61" x14ac:dyDescent="0.35">
      <c r="A1015" s="347" t="s">
        <v>2275</v>
      </c>
      <c r="B1015" s="343">
        <v>23.450000000000003</v>
      </c>
      <c r="C1015" s="343">
        <v>70</v>
      </c>
      <c r="D1015" s="348" t="s">
        <v>1944</v>
      </c>
      <c r="E1015" s="348" t="s">
        <v>191</v>
      </c>
      <c r="F1015" s="348" t="s">
        <v>186</v>
      </c>
      <c r="G1015" s="348">
        <v>22.5</v>
      </c>
      <c r="H1015" s="349">
        <v>88100</v>
      </c>
      <c r="I1015" s="349">
        <v>92500</v>
      </c>
      <c r="J1015" s="349">
        <v>95500</v>
      </c>
      <c r="K1015" s="349">
        <v>96500</v>
      </c>
      <c r="L1015" s="349">
        <v>3756.9296375266522</v>
      </c>
      <c r="M1015" s="349">
        <v>3944.5628997867798</v>
      </c>
      <c r="N1015" s="349">
        <v>4072.4946695095946</v>
      </c>
      <c r="O1015" s="349">
        <v>4115.1385927505326</v>
      </c>
      <c r="P1015" s="348" t="s">
        <v>40</v>
      </c>
      <c r="Q1015" s="350">
        <v>12</v>
      </c>
      <c r="R1015" s="351" t="s">
        <v>203</v>
      </c>
      <c r="S1015" s="353" t="s">
        <v>195</v>
      </c>
      <c r="T1015" s="347" t="s">
        <v>686</v>
      </c>
      <c r="U1015" s="347" t="s">
        <v>1487</v>
      </c>
      <c r="V1015" s="347">
        <v>1.74</v>
      </c>
      <c r="W1015" s="347">
        <v>1.03</v>
      </c>
      <c r="X1015" s="347">
        <v>0.32</v>
      </c>
      <c r="Y1015" s="347">
        <f t="shared" si="17"/>
        <v>1.7922</v>
      </c>
      <c r="Z1015" s="347" t="s">
        <v>198</v>
      </c>
      <c r="AA1015" s="347" t="s">
        <v>170</v>
      </c>
      <c r="AB1015" s="347">
        <v>19.899999999999999</v>
      </c>
      <c r="AC1015" s="347" t="s">
        <v>218</v>
      </c>
      <c r="AD1015" s="346"/>
      <c r="AE1015" s="346">
        <f>IFERROR(VLOOKUP(E1015,ppoz!$A$2:$B$42,2,0),0)</f>
        <v>0</v>
      </c>
      <c r="AJ1015" s="72"/>
      <c r="AK1015" s="72"/>
      <c r="AL1015" s="72"/>
      <c r="AM1015" s="72"/>
      <c r="AN1015" s="72"/>
      <c r="AO1015" s="72"/>
      <c r="AP1015" s="73"/>
      <c r="AQ1015" s="73"/>
      <c r="AR1015" s="73"/>
      <c r="AS1015" s="73"/>
      <c r="AT1015" s="73"/>
      <c r="AU1015" s="73"/>
      <c r="AV1015" s="72"/>
      <c r="AW1015" s="73"/>
      <c r="AX1015" s="73"/>
      <c r="AY1015" s="72"/>
      <c r="AZ1015" s="72"/>
      <c r="BA1015" s="72"/>
      <c r="BB1015" s="74"/>
      <c r="BC1015" s="74"/>
      <c r="BD1015" s="74"/>
      <c r="BE1015" s="74"/>
      <c r="BF1015" s="74"/>
      <c r="BG1015" s="74"/>
      <c r="BH1015" s="74"/>
      <c r="BI1015" s="74"/>
    </row>
    <row r="1016" spans="1:61" x14ac:dyDescent="0.35">
      <c r="A1016" s="347" t="s">
        <v>2276</v>
      </c>
      <c r="B1016" s="343">
        <v>23.785</v>
      </c>
      <c r="C1016" s="343">
        <v>71</v>
      </c>
      <c r="D1016" s="348" t="s">
        <v>1944</v>
      </c>
      <c r="E1016" s="348" t="s">
        <v>191</v>
      </c>
      <c r="F1016" s="348" t="s">
        <v>186</v>
      </c>
      <c r="G1016" s="348">
        <v>22.5</v>
      </c>
      <c r="H1016" s="349">
        <v>89200</v>
      </c>
      <c r="I1016" s="349">
        <v>93200</v>
      </c>
      <c r="J1016" s="349">
        <v>96200</v>
      </c>
      <c r="K1016" s="349">
        <v>97200</v>
      </c>
      <c r="L1016" s="349">
        <v>3750.2627706537733</v>
      </c>
      <c r="M1016" s="349">
        <v>3918.4359890687406</v>
      </c>
      <c r="N1016" s="349">
        <v>4044.5659028799664</v>
      </c>
      <c r="O1016" s="349">
        <v>4086.6092074837084</v>
      </c>
      <c r="P1016" s="348" t="s">
        <v>40</v>
      </c>
      <c r="Q1016" s="350">
        <v>12</v>
      </c>
      <c r="R1016" s="351" t="s">
        <v>203</v>
      </c>
      <c r="S1016" s="353" t="s">
        <v>195</v>
      </c>
      <c r="T1016" s="347" t="s">
        <v>686</v>
      </c>
      <c r="U1016" s="347" t="s">
        <v>1487</v>
      </c>
      <c r="V1016" s="347">
        <v>1.74</v>
      </c>
      <c r="W1016" s="347">
        <v>1.03</v>
      </c>
      <c r="X1016" s="347">
        <v>0.32</v>
      </c>
      <c r="Y1016" s="347">
        <f t="shared" si="17"/>
        <v>1.7922</v>
      </c>
      <c r="Z1016" s="347" t="s">
        <v>198</v>
      </c>
      <c r="AA1016" s="347" t="s">
        <v>170</v>
      </c>
      <c r="AB1016" s="347">
        <v>19.899999999999999</v>
      </c>
      <c r="AC1016" s="347" t="s">
        <v>218</v>
      </c>
      <c r="AD1016" s="346"/>
      <c r="AE1016" s="346">
        <f>IFERROR(VLOOKUP(E1016,ppoz!$A$2:$B$42,2,0),0)</f>
        <v>0</v>
      </c>
      <c r="AJ1016" s="72"/>
      <c r="AK1016" s="72"/>
      <c r="AL1016" s="72"/>
      <c r="AM1016" s="72"/>
      <c r="AN1016" s="72"/>
      <c r="AO1016" s="72"/>
      <c r="AP1016" s="73"/>
      <c r="AQ1016" s="73"/>
      <c r="AR1016" s="73"/>
      <c r="AS1016" s="73"/>
      <c r="AT1016" s="73"/>
      <c r="AU1016" s="73"/>
      <c r="AV1016" s="72"/>
      <c r="AW1016" s="73"/>
      <c r="AX1016" s="73"/>
      <c r="AY1016" s="72"/>
      <c r="AZ1016" s="72"/>
      <c r="BA1016" s="72"/>
      <c r="BB1016" s="74"/>
      <c r="BC1016" s="74"/>
      <c r="BD1016" s="74"/>
      <c r="BE1016" s="74"/>
      <c r="BF1016" s="74"/>
      <c r="BG1016" s="74"/>
      <c r="BH1016" s="74"/>
      <c r="BI1016" s="74"/>
    </row>
    <row r="1017" spans="1:61" x14ac:dyDescent="0.35">
      <c r="A1017" s="347" t="s">
        <v>2277</v>
      </c>
      <c r="B1017" s="343">
        <v>24.12</v>
      </c>
      <c r="C1017" s="343">
        <v>72</v>
      </c>
      <c r="D1017" s="348" t="s">
        <v>1944</v>
      </c>
      <c r="E1017" s="348" t="s">
        <v>191</v>
      </c>
      <c r="F1017" s="348" t="s">
        <v>186</v>
      </c>
      <c r="G1017" s="348">
        <v>22.5</v>
      </c>
      <c r="H1017" s="349">
        <v>90400</v>
      </c>
      <c r="I1017" s="349">
        <v>94300</v>
      </c>
      <c r="J1017" s="349">
        <v>97000</v>
      </c>
      <c r="K1017" s="349">
        <v>98400</v>
      </c>
      <c r="L1017" s="349">
        <v>3747.9270315091208</v>
      </c>
      <c r="M1017" s="349">
        <v>3909.618573797678</v>
      </c>
      <c r="N1017" s="349">
        <v>4021.558872305141</v>
      </c>
      <c r="O1017" s="349">
        <v>4079.6019900497513</v>
      </c>
      <c r="P1017" s="348" t="s">
        <v>40</v>
      </c>
      <c r="Q1017" s="350">
        <v>12</v>
      </c>
      <c r="R1017" s="351" t="s">
        <v>203</v>
      </c>
      <c r="S1017" s="353" t="s">
        <v>195</v>
      </c>
      <c r="T1017" s="347" t="s">
        <v>686</v>
      </c>
      <c r="U1017" s="347" t="s">
        <v>1487</v>
      </c>
      <c r="V1017" s="347">
        <v>1.74</v>
      </c>
      <c r="W1017" s="347">
        <v>1.03</v>
      </c>
      <c r="X1017" s="347">
        <v>0.32</v>
      </c>
      <c r="Y1017" s="347">
        <f t="shared" si="17"/>
        <v>1.7922</v>
      </c>
      <c r="Z1017" s="347" t="s">
        <v>198</v>
      </c>
      <c r="AA1017" s="347" t="s">
        <v>170</v>
      </c>
      <c r="AB1017" s="347">
        <v>19.899999999999999</v>
      </c>
      <c r="AC1017" s="347" t="s">
        <v>218</v>
      </c>
      <c r="AD1017" s="346"/>
      <c r="AE1017" s="346">
        <f>IFERROR(VLOOKUP(E1017,ppoz!$A$2:$B$42,2,0),0)</f>
        <v>0</v>
      </c>
      <c r="AJ1017" s="72"/>
      <c r="AK1017" s="72"/>
      <c r="AL1017" s="72"/>
      <c r="AM1017" s="72"/>
      <c r="AN1017" s="72"/>
      <c r="AO1017" s="72"/>
      <c r="AP1017" s="73"/>
      <c r="AQ1017" s="73"/>
      <c r="AR1017" s="73"/>
      <c r="AS1017" s="73"/>
      <c r="AT1017" s="73"/>
      <c r="AU1017" s="73"/>
      <c r="AV1017" s="72"/>
      <c r="AW1017" s="73"/>
      <c r="AX1017" s="73"/>
      <c r="AY1017" s="72"/>
      <c r="AZ1017" s="72"/>
      <c r="BA1017" s="72"/>
      <c r="BB1017" s="74"/>
      <c r="BC1017" s="74"/>
      <c r="BD1017" s="74"/>
      <c r="BE1017" s="74"/>
      <c r="BF1017" s="74"/>
      <c r="BG1017" s="74"/>
      <c r="BH1017" s="74"/>
      <c r="BI1017" s="74"/>
    </row>
    <row r="1018" spans="1:61" x14ac:dyDescent="0.35">
      <c r="A1018" s="347" t="s">
        <v>2278</v>
      </c>
      <c r="B1018" s="343">
        <v>24.455000000000002</v>
      </c>
      <c r="C1018" s="343">
        <v>73</v>
      </c>
      <c r="D1018" s="348" t="s">
        <v>1944</v>
      </c>
      <c r="E1018" s="348" t="s">
        <v>191</v>
      </c>
      <c r="F1018" s="348" t="s">
        <v>186</v>
      </c>
      <c r="G1018" s="348">
        <v>22.5</v>
      </c>
      <c r="H1018" s="349">
        <v>91200</v>
      </c>
      <c r="I1018" s="349">
        <v>95600</v>
      </c>
      <c r="J1018" s="349">
        <v>99600</v>
      </c>
      <c r="K1018" s="349">
        <v>99600</v>
      </c>
      <c r="L1018" s="349">
        <v>3729.2987119198524</v>
      </c>
      <c r="M1018" s="349">
        <v>3909.2210181966875</v>
      </c>
      <c r="N1018" s="349">
        <v>4072.7867511756285</v>
      </c>
      <c r="O1018" s="349">
        <v>4072.7867511756285</v>
      </c>
      <c r="P1018" s="348" t="s">
        <v>40</v>
      </c>
      <c r="Q1018" s="350">
        <v>12</v>
      </c>
      <c r="R1018" s="351" t="s">
        <v>203</v>
      </c>
      <c r="S1018" s="353" t="s">
        <v>195</v>
      </c>
      <c r="T1018" s="347" t="s">
        <v>686</v>
      </c>
      <c r="U1018" s="347" t="s">
        <v>1487</v>
      </c>
      <c r="V1018" s="347">
        <v>1.74</v>
      </c>
      <c r="W1018" s="347">
        <v>1.03</v>
      </c>
      <c r="X1018" s="347">
        <v>0.32</v>
      </c>
      <c r="Y1018" s="347">
        <f t="shared" si="17"/>
        <v>1.7922</v>
      </c>
      <c r="Z1018" s="347" t="s">
        <v>198</v>
      </c>
      <c r="AA1018" s="347" t="s">
        <v>170</v>
      </c>
      <c r="AB1018" s="347">
        <v>19.899999999999999</v>
      </c>
      <c r="AC1018" s="347" t="s">
        <v>218</v>
      </c>
      <c r="AD1018" s="346"/>
      <c r="AE1018" s="346">
        <f>IFERROR(VLOOKUP(E1018,ppoz!$A$2:$B$42,2,0),0)</f>
        <v>0</v>
      </c>
      <c r="AJ1018" s="72"/>
      <c r="AK1018" s="72"/>
      <c r="AL1018" s="72"/>
      <c r="AM1018" s="72"/>
      <c r="AN1018" s="72"/>
      <c r="AO1018" s="72"/>
      <c r="AP1018" s="73"/>
      <c r="AQ1018" s="73"/>
      <c r="AR1018" s="73"/>
      <c r="AS1018" s="73"/>
      <c r="AT1018" s="73"/>
      <c r="AU1018" s="73"/>
      <c r="AV1018" s="72"/>
      <c r="AW1018" s="73"/>
      <c r="AX1018" s="73"/>
      <c r="AY1018" s="72"/>
      <c r="AZ1018" s="72"/>
      <c r="BA1018" s="72"/>
      <c r="BB1018" s="74"/>
      <c r="BC1018" s="74"/>
      <c r="BD1018" s="74"/>
      <c r="BE1018" s="74"/>
      <c r="BF1018" s="74"/>
      <c r="BG1018" s="74"/>
      <c r="BH1018" s="74"/>
      <c r="BI1018" s="74"/>
    </row>
    <row r="1019" spans="1:61" x14ac:dyDescent="0.35">
      <c r="A1019" s="347" t="s">
        <v>2279</v>
      </c>
      <c r="B1019" s="343">
        <v>24.790000000000003</v>
      </c>
      <c r="C1019" s="343">
        <v>74</v>
      </c>
      <c r="D1019" s="348" t="s">
        <v>1944</v>
      </c>
      <c r="E1019" s="348" t="s">
        <v>191</v>
      </c>
      <c r="F1019" s="348" t="s">
        <v>186</v>
      </c>
      <c r="G1019" s="348">
        <v>22.5</v>
      </c>
      <c r="H1019" s="349">
        <v>92300</v>
      </c>
      <c r="I1019" s="349">
        <v>96700</v>
      </c>
      <c r="J1019" s="349">
        <v>100800</v>
      </c>
      <c r="K1019" s="349">
        <v>100800</v>
      </c>
      <c r="L1019" s="349">
        <v>3723.2755143202899</v>
      </c>
      <c r="M1019" s="349">
        <v>3900.7664380798706</v>
      </c>
      <c r="N1019" s="349">
        <v>4066.1557079467525</v>
      </c>
      <c r="O1019" s="349">
        <v>4066.1557079467525</v>
      </c>
      <c r="P1019" s="348" t="s">
        <v>40</v>
      </c>
      <c r="Q1019" s="350">
        <v>12</v>
      </c>
      <c r="R1019" s="351" t="s">
        <v>203</v>
      </c>
      <c r="S1019" s="353" t="s">
        <v>195</v>
      </c>
      <c r="T1019" s="347" t="s">
        <v>686</v>
      </c>
      <c r="U1019" s="347" t="s">
        <v>1487</v>
      </c>
      <c r="V1019" s="347">
        <v>1.74</v>
      </c>
      <c r="W1019" s="347">
        <v>1.03</v>
      </c>
      <c r="X1019" s="347">
        <v>0.32</v>
      </c>
      <c r="Y1019" s="347">
        <f t="shared" si="17"/>
        <v>1.7922</v>
      </c>
      <c r="Z1019" s="347" t="s">
        <v>198</v>
      </c>
      <c r="AA1019" s="347" t="s">
        <v>170</v>
      </c>
      <c r="AB1019" s="347">
        <v>19.899999999999999</v>
      </c>
      <c r="AC1019" s="347" t="s">
        <v>218</v>
      </c>
      <c r="AD1019" s="346"/>
      <c r="AE1019" s="346">
        <f>IFERROR(VLOOKUP(E1019,ppoz!$A$2:$B$42,2,0),0)</f>
        <v>0</v>
      </c>
      <c r="AJ1019" s="72"/>
      <c r="AK1019" s="72"/>
      <c r="AL1019" s="72"/>
      <c r="AM1019" s="72"/>
      <c r="AN1019" s="72"/>
      <c r="AO1019" s="72"/>
      <c r="AP1019" s="73"/>
      <c r="AQ1019" s="73"/>
      <c r="AR1019" s="73"/>
      <c r="AS1019" s="73"/>
      <c r="AT1019" s="73"/>
      <c r="AU1019" s="73"/>
      <c r="AV1019" s="72"/>
      <c r="AW1019" s="73"/>
      <c r="AX1019" s="73"/>
      <c r="AY1019" s="72"/>
      <c r="AZ1019" s="72"/>
      <c r="BA1019" s="72"/>
      <c r="BB1019" s="74"/>
      <c r="BC1019" s="74"/>
      <c r="BD1019" s="74"/>
      <c r="BE1019" s="74"/>
      <c r="BF1019" s="74"/>
      <c r="BG1019" s="74"/>
      <c r="BH1019" s="74"/>
      <c r="BI1019" s="74"/>
    </row>
    <row r="1020" spans="1:61" x14ac:dyDescent="0.35">
      <c r="A1020" s="347" t="s">
        <v>2280</v>
      </c>
      <c r="B1020" s="343">
        <v>25.125</v>
      </c>
      <c r="C1020" s="343">
        <v>75</v>
      </c>
      <c r="D1020" s="348" t="s">
        <v>1944</v>
      </c>
      <c r="E1020" s="348" t="s">
        <v>192</v>
      </c>
      <c r="F1020" s="348" t="s">
        <v>186</v>
      </c>
      <c r="G1020" s="348">
        <v>25</v>
      </c>
      <c r="H1020" s="349">
        <v>88400</v>
      </c>
      <c r="I1020" s="349">
        <v>93400</v>
      </c>
      <c r="J1020" s="349">
        <v>96600</v>
      </c>
      <c r="K1020" s="349">
        <v>98000</v>
      </c>
      <c r="L1020" s="349">
        <v>3518.4079601990052</v>
      </c>
      <c r="M1020" s="349">
        <v>3717.412935323383</v>
      </c>
      <c r="N1020" s="349">
        <v>3844.7761194029849</v>
      </c>
      <c r="O1020" s="349">
        <v>3900.4975124378111</v>
      </c>
      <c r="P1020" s="348" t="s">
        <v>40</v>
      </c>
      <c r="Q1020" s="350">
        <v>12</v>
      </c>
      <c r="R1020" s="351" t="s">
        <v>203</v>
      </c>
      <c r="S1020" s="353" t="s">
        <v>195</v>
      </c>
      <c r="T1020" s="347" t="s">
        <v>686</v>
      </c>
      <c r="U1020" s="347" t="s">
        <v>1487</v>
      </c>
      <c r="V1020" s="347">
        <v>1.74</v>
      </c>
      <c r="W1020" s="347">
        <v>1.03</v>
      </c>
      <c r="X1020" s="347">
        <v>0.32</v>
      </c>
      <c r="Y1020" s="347">
        <f t="shared" si="17"/>
        <v>1.7922</v>
      </c>
      <c r="Z1020" s="347" t="s">
        <v>198</v>
      </c>
      <c r="AA1020" s="347" t="s">
        <v>170</v>
      </c>
      <c r="AB1020" s="347">
        <v>19.899999999999999</v>
      </c>
      <c r="AC1020" s="347" t="s">
        <v>218</v>
      </c>
      <c r="AD1020" s="346"/>
      <c r="AE1020" s="346">
        <f>IFERROR(VLOOKUP(E1020,ppoz!$A$2:$B$42,2,0),0)</f>
        <v>0</v>
      </c>
      <c r="AJ1020" s="72"/>
      <c r="AK1020" s="72"/>
      <c r="AL1020" s="72"/>
      <c r="AM1020" s="72"/>
      <c r="AN1020" s="72"/>
      <c r="AO1020" s="72"/>
      <c r="AP1020" s="73"/>
      <c r="AQ1020" s="73"/>
      <c r="AR1020" s="73"/>
      <c r="AS1020" s="73"/>
      <c r="AT1020" s="73"/>
      <c r="AU1020" s="73"/>
      <c r="AV1020" s="72"/>
      <c r="AW1020" s="73"/>
      <c r="AX1020" s="73"/>
      <c r="AY1020" s="72"/>
      <c r="AZ1020" s="72"/>
      <c r="BA1020" s="72"/>
      <c r="BB1020" s="74"/>
      <c r="BC1020" s="74"/>
      <c r="BD1020" s="74"/>
      <c r="BE1020" s="74"/>
      <c r="BF1020" s="74"/>
      <c r="BG1020" s="74"/>
      <c r="BH1020" s="74"/>
      <c r="BI1020" s="74"/>
    </row>
    <row r="1021" spans="1:61" x14ac:dyDescent="0.35">
      <c r="A1021" s="347" t="s">
        <v>2281</v>
      </c>
      <c r="B1021" s="343">
        <v>25.46</v>
      </c>
      <c r="C1021" s="343">
        <v>76</v>
      </c>
      <c r="D1021" s="348" t="s">
        <v>1944</v>
      </c>
      <c r="E1021" s="348" t="s">
        <v>192</v>
      </c>
      <c r="F1021" s="348" t="s">
        <v>186</v>
      </c>
      <c r="G1021" s="348">
        <v>25</v>
      </c>
      <c r="H1021" s="349">
        <v>89200</v>
      </c>
      <c r="I1021" s="349">
        <v>94100</v>
      </c>
      <c r="J1021" s="349">
        <v>97300</v>
      </c>
      <c r="K1021" s="349">
        <v>98700</v>
      </c>
      <c r="L1021" s="349">
        <v>3503.5349567949725</v>
      </c>
      <c r="M1021" s="349">
        <v>3695.9937156323645</v>
      </c>
      <c r="N1021" s="349">
        <v>3821.6810683424978</v>
      </c>
      <c r="O1021" s="349">
        <v>3876.6692851531811</v>
      </c>
      <c r="P1021" s="348" t="s">
        <v>40</v>
      </c>
      <c r="Q1021" s="350">
        <v>12</v>
      </c>
      <c r="R1021" s="351" t="s">
        <v>203</v>
      </c>
      <c r="S1021" s="353" t="s">
        <v>195</v>
      </c>
      <c r="T1021" s="347" t="s">
        <v>686</v>
      </c>
      <c r="U1021" s="347" t="s">
        <v>1487</v>
      </c>
      <c r="V1021" s="347">
        <v>1.74</v>
      </c>
      <c r="W1021" s="347">
        <v>1.03</v>
      </c>
      <c r="X1021" s="347">
        <v>0.32</v>
      </c>
      <c r="Y1021" s="347">
        <f t="shared" si="17"/>
        <v>1.7922</v>
      </c>
      <c r="Z1021" s="347" t="s">
        <v>198</v>
      </c>
      <c r="AA1021" s="347" t="s">
        <v>170</v>
      </c>
      <c r="AB1021" s="347">
        <v>19.899999999999999</v>
      </c>
      <c r="AC1021" s="347" t="s">
        <v>218</v>
      </c>
      <c r="AD1021" s="346"/>
      <c r="AE1021" s="346">
        <f>IFERROR(VLOOKUP(E1021,ppoz!$A$2:$B$42,2,0),0)</f>
        <v>0</v>
      </c>
      <c r="AJ1021" s="72"/>
      <c r="AK1021" s="72"/>
      <c r="AL1021" s="72"/>
      <c r="AM1021" s="72"/>
      <c r="AN1021" s="72"/>
      <c r="AO1021" s="72"/>
      <c r="AP1021" s="73"/>
      <c r="AQ1021" s="73"/>
      <c r="AR1021" s="73"/>
      <c r="AS1021" s="73"/>
      <c r="AT1021" s="73"/>
      <c r="AU1021" s="73"/>
      <c r="AV1021" s="72"/>
      <c r="AW1021" s="73"/>
      <c r="AX1021" s="73"/>
      <c r="AY1021" s="72"/>
      <c r="AZ1021" s="72"/>
      <c r="BA1021" s="72"/>
      <c r="BB1021" s="74"/>
      <c r="BC1021" s="74"/>
      <c r="BD1021" s="74"/>
      <c r="BE1021" s="74"/>
      <c r="BF1021" s="74"/>
      <c r="BG1021" s="74"/>
      <c r="BH1021" s="74"/>
      <c r="BI1021" s="74"/>
    </row>
    <row r="1022" spans="1:61" x14ac:dyDescent="0.35">
      <c r="A1022" s="347" t="s">
        <v>2282</v>
      </c>
      <c r="B1022" s="343">
        <v>25.795000000000002</v>
      </c>
      <c r="C1022" s="343">
        <v>77</v>
      </c>
      <c r="D1022" s="348" t="s">
        <v>1944</v>
      </c>
      <c r="E1022" s="348" t="s">
        <v>192</v>
      </c>
      <c r="F1022" s="348" t="s">
        <v>186</v>
      </c>
      <c r="G1022" s="348">
        <v>25</v>
      </c>
      <c r="H1022" s="349">
        <v>89800</v>
      </c>
      <c r="I1022" s="349">
        <v>94900</v>
      </c>
      <c r="J1022" s="349">
        <v>98000</v>
      </c>
      <c r="K1022" s="349">
        <v>99500</v>
      </c>
      <c r="L1022" s="349">
        <v>3481.2948245784064</v>
      </c>
      <c r="M1022" s="349">
        <v>3679.0075596045745</v>
      </c>
      <c r="N1022" s="349">
        <v>3799.1858887381272</v>
      </c>
      <c r="O1022" s="349">
        <v>3857.3366931575883</v>
      </c>
      <c r="P1022" s="348" t="s">
        <v>40</v>
      </c>
      <c r="Q1022" s="350">
        <v>12</v>
      </c>
      <c r="R1022" s="351" t="s">
        <v>203</v>
      </c>
      <c r="S1022" s="353" t="s">
        <v>195</v>
      </c>
      <c r="T1022" s="347" t="s">
        <v>686</v>
      </c>
      <c r="U1022" s="347" t="s">
        <v>1487</v>
      </c>
      <c r="V1022" s="347">
        <v>1.74</v>
      </c>
      <c r="W1022" s="347">
        <v>1.03</v>
      </c>
      <c r="X1022" s="347">
        <v>0.32</v>
      </c>
      <c r="Y1022" s="347">
        <f t="shared" si="17"/>
        <v>1.7922</v>
      </c>
      <c r="Z1022" s="347" t="s">
        <v>198</v>
      </c>
      <c r="AA1022" s="347" t="s">
        <v>170</v>
      </c>
      <c r="AB1022" s="347">
        <v>19.899999999999999</v>
      </c>
      <c r="AC1022" s="347" t="s">
        <v>218</v>
      </c>
      <c r="AD1022" s="346"/>
      <c r="AE1022" s="346">
        <f>IFERROR(VLOOKUP(E1022,ppoz!$A$2:$B$42,2,0),0)</f>
        <v>0</v>
      </c>
      <c r="AJ1022" s="72"/>
      <c r="AK1022" s="72"/>
      <c r="AL1022" s="72"/>
      <c r="AM1022" s="72"/>
      <c r="AN1022" s="72"/>
      <c r="AO1022" s="72"/>
      <c r="AP1022" s="73"/>
      <c r="AQ1022" s="73"/>
      <c r="AR1022" s="73"/>
      <c r="AS1022" s="73"/>
      <c r="AT1022" s="73"/>
      <c r="AU1022" s="73"/>
      <c r="AV1022" s="72"/>
      <c r="AW1022" s="73"/>
      <c r="AX1022" s="73"/>
      <c r="AY1022" s="72"/>
      <c r="AZ1022" s="72"/>
      <c r="BA1022" s="72"/>
      <c r="BB1022" s="74"/>
      <c r="BC1022" s="74"/>
      <c r="BD1022" s="74"/>
      <c r="BE1022" s="74"/>
      <c r="BF1022" s="74"/>
      <c r="BG1022" s="74"/>
      <c r="BH1022" s="74"/>
      <c r="BI1022" s="74"/>
    </row>
    <row r="1023" spans="1:61" x14ac:dyDescent="0.35">
      <c r="A1023" s="347" t="s">
        <v>2283</v>
      </c>
      <c r="B1023" s="343">
        <v>26.130000000000003</v>
      </c>
      <c r="C1023" s="343">
        <v>78</v>
      </c>
      <c r="D1023" s="348" t="s">
        <v>1944</v>
      </c>
      <c r="E1023" s="348" t="s">
        <v>192</v>
      </c>
      <c r="F1023" s="348" t="s">
        <v>186</v>
      </c>
      <c r="G1023" s="348">
        <v>25</v>
      </c>
      <c r="H1023" s="349">
        <v>90400</v>
      </c>
      <c r="I1023" s="349">
        <v>95400</v>
      </c>
      <c r="J1023" s="349">
        <v>98500</v>
      </c>
      <c r="K1023" s="349">
        <v>100000</v>
      </c>
      <c r="L1023" s="349">
        <v>3459.6249521622653</v>
      </c>
      <c r="M1023" s="349">
        <v>3650.9758897818597</v>
      </c>
      <c r="N1023" s="349">
        <v>3769.6134711060081</v>
      </c>
      <c r="O1023" s="349">
        <v>3827.0187523918862</v>
      </c>
      <c r="P1023" s="348" t="s">
        <v>40</v>
      </c>
      <c r="Q1023" s="350">
        <v>12</v>
      </c>
      <c r="R1023" s="351" t="s">
        <v>203</v>
      </c>
      <c r="S1023" s="353" t="s">
        <v>195</v>
      </c>
      <c r="T1023" s="347" t="s">
        <v>686</v>
      </c>
      <c r="U1023" s="347" t="s">
        <v>1487</v>
      </c>
      <c r="V1023" s="347">
        <v>1.74</v>
      </c>
      <c r="W1023" s="347">
        <v>1.03</v>
      </c>
      <c r="X1023" s="347">
        <v>0.32</v>
      </c>
      <c r="Y1023" s="347">
        <f t="shared" si="17"/>
        <v>1.7922</v>
      </c>
      <c r="Z1023" s="347" t="s">
        <v>198</v>
      </c>
      <c r="AA1023" s="347" t="s">
        <v>170</v>
      </c>
      <c r="AB1023" s="347">
        <v>19.899999999999999</v>
      </c>
      <c r="AC1023" s="347" t="s">
        <v>218</v>
      </c>
      <c r="AD1023" s="346"/>
      <c r="AE1023" s="346">
        <f>IFERROR(VLOOKUP(E1023,ppoz!$A$2:$B$42,2,0),0)</f>
        <v>0</v>
      </c>
      <c r="AJ1023" s="72"/>
      <c r="AK1023" s="72"/>
      <c r="AL1023" s="72"/>
      <c r="AM1023" s="72"/>
      <c r="AN1023" s="72"/>
      <c r="AO1023" s="72"/>
      <c r="AP1023" s="73"/>
      <c r="AQ1023" s="73"/>
      <c r="AR1023" s="73"/>
      <c r="AS1023" s="73"/>
      <c r="AT1023" s="73"/>
      <c r="AU1023" s="73"/>
      <c r="AV1023" s="72"/>
      <c r="AW1023" s="73"/>
      <c r="AX1023" s="73"/>
      <c r="AY1023" s="72"/>
      <c r="AZ1023" s="72"/>
      <c r="BA1023" s="72"/>
      <c r="BB1023" s="74"/>
      <c r="BC1023" s="74"/>
      <c r="BD1023" s="74"/>
      <c r="BE1023" s="74"/>
      <c r="BF1023" s="74"/>
      <c r="BG1023" s="74"/>
      <c r="BH1023" s="74"/>
      <c r="BI1023" s="74"/>
    </row>
    <row r="1024" spans="1:61" x14ac:dyDescent="0.35">
      <c r="A1024" s="347" t="s">
        <v>2284</v>
      </c>
      <c r="B1024" s="343">
        <v>26.465</v>
      </c>
      <c r="C1024" s="343">
        <v>79</v>
      </c>
      <c r="D1024" s="348" t="s">
        <v>1944</v>
      </c>
      <c r="E1024" s="348" t="s">
        <v>192</v>
      </c>
      <c r="F1024" s="348" t="s">
        <v>186</v>
      </c>
      <c r="G1024" s="348">
        <v>25</v>
      </c>
      <c r="H1024" s="349">
        <v>91600</v>
      </c>
      <c r="I1024" s="349">
        <v>96100</v>
      </c>
      <c r="J1024" s="349">
        <v>99300</v>
      </c>
      <c r="K1024" s="349">
        <v>100700</v>
      </c>
      <c r="L1024" s="349">
        <v>3461.1751369733611</v>
      </c>
      <c r="M1024" s="349">
        <v>3631.2110334403928</v>
      </c>
      <c r="N1024" s="349">
        <v>3752.1254487058377</v>
      </c>
      <c r="O1024" s="349">
        <v>3805.0255053844699</v>
      </c>
      <c r="P1024" s="348" t="s">
        <v>40</v>
      </c>
      <c r="Q1024" s="350">
        <v>12</v>
      </c>
      <c r="R1024" s="351" t="s">
        <v>203</v>
      </c>
      <c r="S1024" s="353" t="s">
        <v>195</v>
      </c>
      <c r="T1024" s="347" t="s">
        <v>686</v>
      </c>
      <c r="U1024" s="347" t="s">
        <v>1487</v>
      </c>
      <c r="V1024" s="347">
        <v>1.74</v>
      </c>
      <c r="W1024" s="347">
        <v>1.03</v>
      </c>
      <c r="X1024" s="347">
        <v>0.32</v>
      </c>
      <c r="Y1024" s="347">
        <f t="shared" si="17"/>
        <v>1.7922</v>
      </c>
      <c r="Z1024" s="347" t="s">
        <v>198</v>
      </c>
      <c r="AA1024" s="347" t="s">
        <v>170</v>
      </c>
      <c r="AB1024" s="347">
        <v>19.899999999999999</v>
      </c>
      <c r="AC1024" s="347" t="s">
        <v>218</v>
      </c>
      <c r="AD1024" s="346"/>
      <c r="AE1024" s="346">
        <f>IFERROR(VLOOKUP(E1024,ppoz!$A$2:$B$42,2,0),0)</f>
        <v>0</v>
      </c>
      <c r="AJ1024" s="72"/>
      <c r="AK1024" s="72"/>
      <c r="AL1024" s="72"/>
      <c r="AM1024" s="72"/>
      <c r="AN1024" s="72"/>
      <c r="AO1024" s="72"/>
      <c r="AP1024" s="73"/>
      <c r="AQ1024" s="73"/>
      <c r="AR1024" s="73"/>
      <c r="AS1024" s="73"/>
      <c r="AT1024" s="73"/>
      <c r="AU1024" s="73"/>
      <c r="AV1024" s="72"/>
      <c r="AW1024" s="73"/>
      <c r="AX1024" s="73"/>
      <c r="AY1024" s="72"/>
      <c r="AZ1024" s="72"/>
      <c r="BA1024" s="72"/>
      <c r="BB1024" s="74"/>
      <c r="BC1024" s="74"/>
      <c r="BD1024" s="74"/>
      <c r="BE1024" s="74"/>
      <c r="BF1024" s="74"/>
      <c r="BG1024" s="74"/>
      <c r="BH1024" s="74"/>
      <c r="BI1024" s="74"/>
    </row>
    <row r="1025" spans="1:61" x14ac:dyDescent="0.35">
      <c r="A1025" s="347" t="s">
        <v>2285</v>
      </c>
      <c r="B1025" s="343">
        <v>26.8</v>
      </c>
      <c r="C1025" s="343">
        <v>80</v>
      </c>
      <c r="D1025" s="348" t="s">
        <v>1944</v>
      </c>
      <c r="E1025" s="348" t="s">
        <v>192</v>
      </c>
      <c r="F1025" s="348" t="s">
        <v>186</v>
      </c>
      <c r="G1025" s="348">
        <v>25</v>
      </c>
      <c r="H1025" s="349">
        <v>92300</v>
      </c>
      <c r="I1025" s="349">
        <v>96800</v>
      </c>
      <c r="J1025" s="349">
        <v>100000</v>
      </c>
      <c r="K1025" s="349">
        <v>101400</v>
      </c>
      <c r="L1025" s="349">
        <v>3444.0298507462685</v>
      </c>
      <c r="M1025" s="349">
        <v>3611.9402985074626</v>
      </c>
      <c r="N1025" s="349">
        <v>3731.3432835820895</v>
      </c>
      <c r="O1025" s="349">
        <v>3783.5820895522388</v>
      </c>
      <c r="P1025" s="348" t="s">
        <v>40</v>
      </c>
      <c r="Q1025" s="350">
        <v>12</v>
      </c>
      <c r="R1025" s="351" t="s">
        <v>203</v>
      </c>
      <c r="S1025" s="353" t="s">
        <v>195</v>
      </c>
      <c r="T1025" s="347" t="s">
        <v>686</v>
      </c>
      <c r="U1025" s="347" t="s">
        <v>1487</v>
      </c>
      <c r="V1025" s="347">
        <v>1.74</v>
      </c>
      <c r="W1025" s="347">
        <v>1.03</v>
      </c>
      <c r="X1025" s="347">
        <v>0.32</v>
      </c>
      <c r="Y1025" s="347">
        <f t="shared" si="17"/>
        <v>1.7922</v>
      </c>
      <c r="Z1025" s="347" t="s">
        <v>198</v>
      </c>
      <c r="AA1025" s="347" t="s">
        <v>170</v>
      </c>
      <c r="AB1025" s="347">
        <v>19.899999999999999</v>
      </c>
      <c r="AC1025" s="347" t="s">
        <v>218</v>
      </c>
      <c r="AD1025" s="346"/>
      <c r="AE1025" s="346">
        <f>IFERROR(VLOOKUP(E1025,ppoz!$A$2:$B$42,2,0),0)</f>
        <v>0</v>
      </c>
      <c r="AJ1025" s="72"/>
      <c r="AK1025" s="72"/>
      <c r="AL1025" s="72"/>
      <c r="AM1025" s="72"/>
      <c r="AN1025" s="72"/>
      <c r="AO1025" s="72"/>
      <c r="AP1025" s="73"/>
      <c r="AQ1025" s="73"/>
      <c r="AR1025" s="73"/>
      <c r="AS1025" s="73"/>
      <c r="AT1025" s="73"/>
      <c r="AU1025" s="73"/>
      <c r="AV1025" s="72"/>
      <c r="AW1025" s="73"/>
      <c r="AX1025" s="73"/>
      <c r="AY1025" s="72"/>
      <c r="AZ1025" s="72"/>
      <c r="BA1025" s="72"/>
      <c r="BB1025" s="74"/>
      <c r="BC1025" s="74"/>
      <c r="BD1025" s="74"/>
      <c r="BE1025" s="74"/>
      <c r="BF1025" s="74"/>
      <c r="BG1025" s="74"/>
      <c r="BH1025" s="74"/>
      <c r="BI1025" s="74"/>
    </row>
    <row r="1026" spans="1:61" x14ac:dyDescent="0.35">
      <c r="A1026" s="347" t="s">
        <v>2286</v>
      </c>
      <c r="B1026" s="343">
        <v>27.135000000000002</v>
      </c>
      <c r="C1026" s="343">
        <v>81</v>
      </c>
      <c r="D1026" s="348" t="s">
        <v>1944</v>
      </c>
      <c r="E1026" s="348" t="s">
        <v>192</v>
      </c>
      <c r="F1026" s="348" t="s">
        <v>186</v>
      </c>
      <c r="G1026" s="348">
        <v>25</v>
      </c>
      <c r="H1026" s="349">
        <v>93600</v>
      </c>
      <c r="I1026" s="349">
        <v>98000</v>
      </c>
      <c r="J1026" s="349">
        <v>102000</v>
      </c>
      <c r="K1026" s="349">
        <v>102600</v>
      </c>
      <c r="L1026" s="349">
        <v>3449.4195688225536</v>
      </c>
      <c r="M1026" s="349">
        <v>3611.5717707757508</v>
      </c>
      <c r="N1026" s="349">
        <v>3758.9828634604751</v>
      </c>
      <c r="O1026" s="349">
        <v>3781.0945273631837</v>
      </c>
      <c r="P1026" s="348" t="s">
        <v>40</v>
      </c>
      <c r="Q1026" s="350">
        <v>12</v>
      </c>
      <c r="R1026" s="351" t="s">
        <v>203</v>
      </c>
      <c r="S1026" s="353" t="s">
        <v>195</v>
      </c>
      <c r="T1026" s="347" t="s">
        <v>686</v>
      </c>
      <c r="U1026" s="347" t="s">
        <v>1487</v>
      </c>
      <c r="V1026" s="347">
        <v>1.74</v>
      </c>
      <c r="W1026" s="347">
        <v>1.03</v>
      </c>
      <c r="X1026" s="347">
        <v>0.32</v>
      </c>
      <c r="Y1026" s="347">
        <f t="shared" si="17"/>
        <v>1.7922</v>
      </c>
      <c r="Z1026" s="347" t="s">
        <v>198</v>
      </c>
      <c r="AA1026" s="347" t="s">
        <v>170</v>
      </c>
      <c r="AB1026" s="347">
        <v>19.899999999999999</v>
      </c>
      <c r="AC1026" s="347" t="s">
        <v>218</v>
      </c>
      <c r="AD1026" s="346"/>
      <c r="AE1026" s="346">
        <f>IFERROR(VLOOKUP(E1026,ppoz!$A$2:$B$42,2,0),0)</f>
        <v>0</v>
      </c>
      <c r="AJ1026" s="72"/>
      <c r="AK1026" s="72"/>
      <c r="AL1026" s="72"/>
      <c r="AM1026" s="72"/>
      <c r="AN1026" s="72"/>
      <c r="AO1026" s="72"/>
      <c r="AP1026" s="73"/>
      <c r="AQ1026" s="73"/>
      <c r="AR1026" s="73"/>
      <c r="AS1026" s="73"/>
      <c r="AT1026" s="73"/>
      <c r="AU1026" s="73"/>
      <c r="AV1026" s="72"/>
      <c r="AW1026" s="73"/>
      <c r="AX1026" s="73"/>
      <c r="AY1026" s="72"/>
      <c r="AZ1026" s="72"/>
      <c r="BA1026" s="72"/>
      <c r="BB1026" s="74"/>
      <c r="BC1026" s="74"/>
      <c r="BD1026" s="74"/>
      <c r="BE1026" s="74"/>
      <c r="BF1026" s="74"/>
      <c r="BG1026" s="74"/>
      <c r="BH1026" s="74"/>
      <c r="BI1026" s="74"/>
    </row>
    <row r="1027" spans="1:61" x14ac:dyDescent="0.35">
      <c r="A1027" s="347" t="s">
        <v>2287</v>
      </c>
      <c r="B1027" s="343">
        <v>27.470000000000002</v>
      </c>
      <c r="C1027" s="343">
        <v>82</v>
      </c>
      <c r="D1027" s="348" t="s">
        <v>1944</v>
      </c>
      <c r="E1027" s="348" t="s">
        <v>192</v>
      </c>
      <c r="F1027" s="348" t="s">
        <v>186</v>
      </c>
      <c r="G1027" s="348">
        <v>25</v>
      </c>
      <c r="H1027" s="349">
        <v>94300</v>
      </c>
      <c r="I1027" s="349">
        <v>98700</v>
      </c>
      <c r="J1027" s="349">
        <v>102700</v>
      </c>
      <c r="K1027" s="349">
        <v>103300</v>
      </c>
      <c r="L1027" s="349">
        <v>3432.8358208955219</v>
      </c>
      <c r="M1027" s="349">
        <v>3593.0105569712409</v>
      </c>
      <c r="N1027" s="349">
        <v>3738.6239534037127</v>
      </c>
      <c r="O1027" s="349">
        <v>3760.4659628685836</v>
      </c>
      <c r="P1027" s="348" t="s">
        <v>40</v>
      </c>
      <c r="Q1027" s="350">
        <v>12</v>
      </c>
      <c r="R1027" s="351" t="s">
        <v>203</v>
      </c>
      <c r="S1027" s="353" t="s">
        <v>195</v>
      </c>
      <c r="T1027" s="347" t="s">
        <v>686</v>
      </c>
      <c r="U1027" s="347" t="s">
        <v>1487</v>
      </c>
      <c r="V1027" s="347">
        <v>1.74</v>
      </c>
      <c r="W1027" s="347">
        <v>1.03</v>
      </c>
      <c r="X1027" s="347">
        <v>0.32</v>
      </c>
      <c r="Y1027" s="347">
        <f t="shared" si="17"/>
        <v>1.7922</v>
      </c>
      <c r="Z1027" s="347" t="s">
        <v>198</v>
      </c>
      <c r="AA1027" s="347" t="s">
        <v>170</v>
      </c>
      <c r="AB1027" s="347">
        <v>19.899999999999999</v>
      </c>
      <c r="AC1027" s="347" t="s">
        <v>218</v>
      </c>
      <c r="AD1027" s="346"/>
      <c r="AE1027" s="346">
        <f>IFERROR(VLOOKUP(E1027,ppoz!$A$2:$B$42,2,0),0)</f>
        <v>0</v>
      </c>
      <c r="AJ1027" s="72"/>
      <c r="AK1027" s="72"/>
      <c r="AL1027" s="72"/>
      <c r="AM1027" s="72"/>
      <c r="AN1027" s="72"/>
      <c r="AO1027" s="72"/>
      <c r="AP1027" s="73"/>
      <c r="AQ1027" s="73"/>
      <c r="AR1027" s="73"/>
      <c r="AS1027" s="73"/>
      <c r="AT1027" s="73"/>
      <c r="AU1027" s="73"/>
      <c r="AV1027" s="72"/>
      <c r="AW1027" s="73"/>
      <c r="AX1027" s="73"/>
      <c r="AY1027" s="72"/>
      <c r="AZ1027" s="72"/>
      <c r="BA1027" s="72"/>
      <c r="BB1027" s="74"/>
      <c r="BC1027" s="74"/>
      <c r="BD1027" s="74"/>
      <c r="BE1027" s="74"/>
      <c r="BF1027" s="74"/>
      <c r="BG1027" s="74"/>
      <c r="BH1027" s="74"/>
      <c r="BI1027" s="74"/>
    </row>
    <row r="1028" spans="1:61" x14ac:dyDescent="0.35">
      <c r="A1028" s="347" t="s">
        <v>2288</v>
      </c>
      <c r="B1028" s="343">
        <v>27.805000000000003</v>
      </c>
      <c r="C1028" s="343">
        <v>83</v>
      </c>
      <c r="D1028" s="348" t="s">
        <v>1944</v>
      </c>
      <c r="E1028" s="348" t="s">
        <v>22</v>
      </c>
      <c r="F1028" s="348" t="s">
        <v>186</v>
      </c>
      <c r="G1028" s="348">
        <v>27.6</v>
      </c>
      <c r="H1028" s="349">
        <v>95300</v>
      </c>
      <c r="I1028" s="349">
        <v>100100</v>
      </c>
      <c r="J1028" s="349">
        <v>103600</v>
      </c>
      <c r="K1028" s="349">
        <v>104700</v>
      </c>
      <c r="L1028" s="349">
        <v>3427.4411077144396</v>
      </c>
      <c r="M1028" s="349">
        <v>3600.0719295090807</v>
      </c>
      <c r="N1028" s="349">
        <v>3725.9485704010067</v>
      </c>
      <c r="O1028" s="349">
        <v>3765.5098003956118</v>
      </c>
      <c r="P1028" s="348" t="s">
        <v>40</v>
      </c>
      <c r="Q1028" s="350">
        <v>12</v>
      </c>
      <c r="R1028" s="351" t="s">
        <v>203</v>
      </c>
      <c r="S1028" s="353" t="s">
        <v>195</v>
      </c>
      <c r="T1028" s="347" t="s">
        <v>686</v>
      </c>
      <c r="U1028" s="347" t="s">
        <v>1487</v>
      </c>
      <c r="V1028" s="347">
        <v>1.74</v>
      </c>
      <c r="W1028" s="347">
        <v>1.03</v>
      </c>
      <c r="X1028" s="347">
        <v>0.32</v>
      </c>
      <c r="Y1028" s="347">
        <f t="shared" si="17"/>
        <v>1.7922</v>
      </c>
      <c r="Z1028" s="347" t="s">
        <v>198</v>
      </c>
      <c r="AA1028" s="347" t="s">
        <v>170</v>
      </c>
      <c r="AB1028" s="347">
        <v>19.899999999999999</v>
      </c>
      <c r="AC1028" s="347" t="s">
        <v>218</v>
      </c>
      <c r="AD1028" s="346"/>
      <c r="AE1028" s="346">
        <f>IFERROR(VLOOKUP(E1028,ppoz!$A$2:$B$42,2,0),0)</f>
        <v>0</v>
      </c>
      <c r="AJ1028" s="72"/>
      <c r="AK1028" s="72"/>
      <c r="AL1028" s="72"/>
      <c r="AM1028" s="72"/>
      <c r="AN1028" s="72"/>
      <c r="AO1028" s="72"/>
      <c r="AP1028" s="73"/>
      <c r="AQ1028" s="73"/>
      <c r="AR1028" s="73"/>
      <c r="AS1028" s="73"/>
      <c r="AT1028" s="73"/>
      <c r="AU1028" s="73"/>
      <c r="AV1028" s="72"/>
      <c r="AW1028" s="73"/>
      <c r="AX1028" s="73"/>
      <c r="AY1028" s="72"/>
      <c r="AZ1028" s="72"/>
      <c r="BA1028" s="72"/>
      <c r="BB1028" s="74"/>
      <c r="BC1028" s="74"/>
      <c r="BD1028" s="74"/>
      <c r="BE1028" s="74"/>
      <c r="BF1028" s="74"/>
      <c r="BG1028" s="74"/>
      <c r="BH1028" s="74"/>
      <c r="BI1028" s="74"/>
    </row>
    <row r="1029" spans="1:61" x14ac:dyDescent="0.35">
      <c r="A1029" s="347" t="s">
        <v>2289</v>
      </c>
      <c r="B1029" s="343">
        <v>28.14</v>
      </c>
      <c r="C1029" s="343">
        <v>84</v>
      </c>
      <c r="D1029" s="348" t="s">
        <v>1944</v>
      </c>
      <c r="E1029" s="348" t="s">
        <v>22</v>
      </c>
      <c r="F1029" s="348" t="s">
        <v>186</v>
      </c>
      <c r="G1029" s="348">
        <v>27.6</v>
      </c>
      <c r="H1029" s="349">
        <v>96400</v>
      </c>
      <c r="I1029" s="349">
        <v>101200</v>
      </c>
      <c r="J1029" s="349">
        <v>104700</v>
      </c>
      <c r="K1029" s="349">
        <v>105800</v>
      </c>
      <c r="L1029" s="349">
        <v>3425.7285003553661</v>
      </c>
      <c r="M1029" s="349">
        <v>3596.3041933191184</v>
      </c>
      <c r="N1029" s="349">
        <v>3720.6823027718551</v>
      </c>
      <c r="O1029" s="349">
        <v>3759.772565742715</v>
      </c>
      <c r="P1029" s="348" t="s">
        <v>40</v>
      </c>
      <c r="Q1029" s="350">
        <v>12</v>
      </c>
      <c r="R1029" s="351" t="s">
        <v>203</v>
      </c>
      <c r="S1029" s="353" t="s">
        <v>195</v>
      </c>
      <c r="T1029" s="347" t="s">
        <v>686</v>
      </c>
      <c r="U1029" s="347" t="s">
        <v>1487</v>
      </c>
      <c r="V1029" s="347">
        <v>1.74</v>
      </c>
      <c r="W1029" s="347">
        <v>1.03</v>
      </c>
      <c r="X1029" s="347">
        <v>0.32</v>
      </c>
      <c r="Y1029" s="347">
        <f t="shared" si="17"/>
        <v>1.7922</v>
      </c>
      <c r="Z1029" s="347" t="s">
        <v>198</v>
      </c>
      <c r="AA1029" s="347" t="s">
        <v>170</v>
      </c>
      <c r="AB1029" s="347">
        <v>19.899999999999999</v>
      </c>
      <c r="AC1029" s="347" t="s">
        <v>218</v>
      </c>
      <c r="AD1029" s="346"/>
      <c r="AE1029" s="346">
        <f>IFERROR(VLOOKUP(E1029,ppoz!$A$2:$B$42,2,0),0)</f>
        <v>0</v>
      </c>
      <c r="AJ1029" s="72"/>
      <c r="AK1029" s="72"/>
      <c r="AL1029" s="72"/>
      <c r="AM1029" s="72"/>
      <c r="AN1029" s="72"/>
      <c r="AO1029" s="72"/>
      <c r="AP1029" s="73"/>
      <c r="AQ1029" s="73"/>
      <c r="AR1029" s="73"/>
      <c r="AS1029" s="73"/>
      <c r="AT1029" s="73"/>
      <c r="AU1029" s="73"/>
      <c r="AV1029" s="72"/>
      <c r="AW1029" s="73"/>
      <c r="AX1029" s="73"/>
      <c r="AY1029" s="72"/>
      <c r="AZ1029" s="72"/>
      <c r="BA1029" s="72"/>
      <c r="BB1029" s="74"/>
      <c r="BC1029" s="74"/>
      <c r="BD1029" s="74"/>
      <c r="BE1029" s="74"/>
      <c r="BF1029" s="74"/>
      <c r="BG1029" s="74"/>
      <c r="BH1029" s="74"/>
      <c r="BI1029" s="74"/>
    </row>
    <row r="1030" spans="1:61" x14ac:dyDescent="0.35">
      <c r="A1030" s="347" t="s">
        <v>2290</v>
      </c>
      <c r="B1030" s="343">
        <v>28.475000000000001</v>
      </c>
      <c r="C1030" s="343">
        <v>85</v>
      </c>
      <c r="D1030" s="348" t="s">
        <v>1944</v>
      </c>
      <c r="E1030" s="348" t="s">
        <v>22</v>
      </c>
      <c r="F1030" s="348" t="s">
        <v>186</v>
      </c>
      <c r="G1030" s="348">
        <v>27.6</v>
      </c>
      <c r="H1030" s="349">
        <v>97300</v>
      </c>
      <c r="I1030" s="349">
        <v>102100</v>
      </c>
      <c r="J1030" s="349">
        <v>105500</v>
      </c>
      <c r="K1030" s="349">
        <v>107300</v>
      </c>
      <c r="L1030" s="349">
        <v>3417.0324846356452</v>
      </c>
      <c r="M1030" s="349">
        <v>3585.6014047410008</v>
      </c>
      <c r="N1030" s="349">
        <v>3705.0043898156277</v>
      </c>
      <c r="O1030" s="349">
        <v>3768.2177348551359</v>
      </c>
      <c r="P1030" s="348" t="s">
        <v>40</v>
      </c>
      <c r="Q1030" s="350">
        <v>12</v>
      </c>
      <c r="R1030" s="351" t="s">
        <v>203</v>
      </c>
      <c r="S1030" s="353" t="s">
        <v>195</v>
      </c>
      <c r="T1030" s="347" t="s">
        <v>686</v>
      </c>
      <c r="U1030" s="347" t="s">
        <v>1487</v>
      </c>
      <c r="V1030" s="347">
        <v>1.74</v>
      </c>
      <c r="W1030" s="347">
        <v>1.03</v>
      </c>
      <c r="X1030" s="347">
        <v>0.32</v>
      </c>
      <c r="Y1030" s="347">
        <f t="shared" si="17"/>
        <v>1.7922</v>
      </c>
      <c r="Z1030" s="347" t="s">
        <v>198</v>
      </c>
      <c r="AA1030" s="347" t="s">
        <v>170</v>
      </c>
      <c r="AB1030" s="347">
        <v>19.899999999999999</v>
      </c>
      <c r="AC1030" s="347" t="s">
        <v>218</v>
      </c>
      <c r="AD1030" s="346"/>
      <c r="AE1030" s="346">
        <f>IFERROR(VLOOKUP(E1030,ppoz!$A$2:$B$42,2,0),0)</f>
        <v>0</v>
      </c>
      <c r="AJ1030" s="72"/>
      <c r="AK1030" s="72"/>
      <c r="AL1030" s="72"/>
      <c r="AM1030" s="72"/>
      <c r="AN1030" s="72"/>
      <c r="AO1030" s="72"/>
      <c r="AP1030" s="73"/>
      <c r="AQ1030" s="73"/>
      <c r="AR1030" s="73"/>
      <c r="AS1030" s="73"/>
      <c r="AT1030" s="73"/>
      <c r="AU1030" s="73"/>
      <c r="AV1030" s="72"/>
      <c r="AW1030" s="73"/>
      <c r="AX1030" s="73"/>
      <c r="AY1030" s="72"/>
      <c r="AZ1030" s="72"/>
      <c r="BA1030" s="72"/>
      <c r="BB1030" s="74"/>
      <c r="BC1030" s="74"/>
      <c r="BD1030" s="74"/>
      <c r="BE1030" s="74"/>
      <c r="BF1030" s="74"/>
      <c r="BG1030" s="74"/>
      <c r="BH1030" s="74"/>
      <c r="BI1030" s="74"/>
    </row>
    <row r="1031" spans="1:61" x14ac:dyDescent="0.35">
      <c r="A1031" s="347" t="s">
        <v>2291</v>
      </c>
      <c r="B1031" s="343">
        <v>28.810000000000002</v>
      </c>
      <c r="C1031" s="343">
        <v>86</v>
      </c>
      <c r="D1031" s="348" t="s">
        <v>1944</v>
      </c>
      <c r="E1031" s="348" t="s">
        <v>22</v>
      </c>
      <c r="F1031" s="348" t="s">
        <v>186</v>
      </c>
      <c r="G1031" s="348">
        <v>27.6</v>
      </c>
      <c r="H1031" s="349">
        <v>98300</v>
      </c>
      <c r="I1031" s="349">
        <v>102800</v>
      </c>
      <c r="J1031" s="349">
        <v>106200</v>
      </c>
      <c r="K1031" s="349">
        <v>108000</v>
      </c>
      <c r="L1031" s="349">
        <v>3412.009718847622</v>
      </c>
      <c r="M1031" s="349">
        <v>3568.2054842068724</v>
      </c>
      <c r="N1031" s="349">
        <v>3686.2200624783059</v>
      </c>
      <c r="O1031" s="349">
        <v>3748.698368622006</v>
      </c>
      <c r="P1031" s="348" t="s">
        <v>40</v>
      </c>
      <c r="Q1031" s="350">
        <v>12</v>
      </c>
      <c r="R1031" s="351" t="s">
        <v>203</v>
      </c>
      <c r="S1031" s="353" t="s">
        <v>195</v>
      </c>
      <c r="T1031" s="347" t="s">
        <v>686</v>
      </c>
      <c r="U1031" s="347" t="s">
        <v>1487</v>
      </c>
      <c r="V1031" s="347">
        <v>1.74</v>
      </c>
      <c r="W1031" s="347">
        <v>1.03</v>
      </c>
      <c r="X1031" s="347">
        <v>0.32</v>
      </c>
      <c r="Y1031" s="347">
        <f t="shared" si="17"/>
        <v>1.7922</v>
      </c>
      <c r="Z1031" s="347" t="s">
        <v>198</v>
      </c>
      <c r="AA1031" s="347" t="s">
        <v>170</v>
      </c>
      <c r="AB1031" s="347">
        <v>19.899999999999999</v>
      </c>
      <c r="AC1031" s="347" t="s">
        <v>218</v>
      </c>
      <c r="AD1031" s="346"/>
      <c r="AE1031" s="346">
        <f>IFERROR(VLOOKUP(E1031,ppoz!$A$2:$B$42,2,0),0)</f>
        <v>0</v>
      </c>
      <c r="AJ1031" s="72"/>
      <c r="AK1031" s="72"/>
      <c r="AL1031" s="72"/>
      <c r="AM1031" s="72"/>
      <c r="AN1031" s="72"/>
      <c r="AO1031" s="72"/>
      <c r="AP1031" s="73"/>
      <c r="AQ1031" s="73"/>
      <c r="AR1031" s="73"/>
      <c r="AS1031" s="73"/>
      <c r="AT1031" s="73"/>
      <c r="AU1031" s="73"/>
      <c r="AV1031" s="72"/>
      <c r="AW1031" s="73"/>
      <c r="AX1031" s="73"/>
      <c r="AY1031" s="72"/>
      <c r="AZ1031" s="72"/>
      <c r="BA1031" s="72"/>
      <c r="BB1031" s="74"/>
      <c r="BC1031" s="74"/>
      <c r="BD1031" s="74"/>
      <c r="BE1031" s="74"/>
      <c r="BF1031" s="74"/>
      <c r="BG1031" s="74"/>
      <c r="BH1031" s="74"/>
      <c r="BI1031" s="74"/>
    </row>
    <row r="1032" spans="1:61" x14ac:dyDescent="0.35">
      <c r="A1032" s="347" t="s">
        <v>2292</v>
      </c>
      <c r="B1032" s="343">
        <v>29.145000000000003</v>
      </c>
      <c r="C1032" s="343">
        <v>87</v>
      </c>
      <c r="D1032" s="348" t="s">
        <v>1944</v>
      </c>
      <c r="E1032" s="348" t="s">
        <v>22</v>
      </c>
      <c r="F1032" s="348" t="s">
        <v>186</v>
      </c>
      <c r="G1032" s="348">
        <v>27.6</v>
      </c>
      <c r="H1032" s="349">
        <v>99700</v>
      </c>
      <c r="I1032" s="349">
        <v>104000</v>
      </c>
      <c r="J1032" s="349">
        <v>107300</v>
      </c>
      <c r="K1032" s="349">
        <v>109200</v>
      </c>
      <c r="L1032" s="349">
        <v>3420.8268999828442</v>
      </c>
      <c r="M1032" s="349">
        <v>3568.3650711957448</v>
      </c>
      <c r="N1032" s="349">
        <v>3681.5920398009948</v>
      </c>
      <c r="O1032" s="349">
        <v>3746.7833247555322</v>
      </c>
      <c r="P1032" s="348" t="s">
        <v>40</v>
      </c>
      <c r="Q1032" s="350">
        <v>12</v>
      </c>
      <c r="R1032" s="351" t="s">
        <v>203</v>
      </c>
      <c r="S1032" s="353" t="s">
        <v>195</v>
      </c>
      <c r="T1032" s="347" t="s">
        <v>686</v>
      </c>
      <c r="U1032" s="347" t="s">
        <v>1487</v>
      </c>
      <c r="V1032" s="347">
        <v>1.74</v>
      </c>
      <c r="W1032" s="347">
        <v>1.03</v>
      </c>
      <c r="X1032" s="347">
        <v>0.32</v>
      </c>
      <c r="Y1032" s="347">
        <f t="shared" si="17"/>
        <v>1.7922</v>
      </c>
      <c r="Z1032" s="347" t="s">
        <v>198</v>
      </c>
      <c r="AA1032" s="347" t="s">
        <v>170</v>
      </c>
      <c r="AB1032" s="347">
        <v>19.899999999999999</v>
      </c>
      <c r="AC1032" s="347" t="s">
        <v>218</v>
      </c>
      <c r="AD1032" s="346"/>
      <c r="AE1032" s="346">
        <f>IFERROR(VLOOKUP(E1032,ppoz!$A$2:$B$42,2,0),0)</f>
        <v>0</v>
      </c>
      <c r="AJ1032" s="72"/>
      <c r="AK1032" s="72"/>
      <c r="AL1032" s="72"/>
      <c r="AM1032" s="72"/>
      <c r="AN1032" s="72"/>
      <c r="AO1032" s="72"/>
      <c r="AP1032" s="73"/>
      <c r="AQ1032" s="73"/>
      <c r="AR1032" s="73"/>
      <c r="AS1032" s="73"/>
      <c r="AT1032" s="73"/>
      <c r="AU1032" s="73"/>
      <c r="AV1032" s="72"/>
      <c r="AW1032" s="73"/>
      <c r="AX1032" s="73"/>
      <c r="AY1032" s="72"/>
      <c r="AZ1032" s="72"/>
      <c r="BA1032" s="72"/>
      <c r="BB1032" s="74"/>
      <c r="BC1032" s="74"/>
      <c r="BD1032" s="74"/>
      <c r="BE1032" s="74"/>
      <c r="BF1032" s="74"/>
      <c r="BG1032" s="74"/>
      <c r="BH1032" s="74"/>
      <c r="BI1032" s="74"/>
    </row>
    <row r="1033" spans="1:61" x14ac:dyDescent="0.35">
      <c r="A1033" s="347" t="s">
        <v>2293</v>
      </c>
      <c r="B1033" s="343">
        <v>29.48</v>
      </c>
      <c r="C1033" s="343">
        <v>88</v>
      </c>
      <c r="D1033" s="348" t="s">
        <v>1944</v>
      </c>
      <c r="E1033" s="348" t="s">
        <v>22</v>
      </c>
      <c r="F1033" s="348" t="s">
        <v>186</v>
      </c>
      <c r="G1033" s="348">
        <v>27.6</v>
      </c>
      <c r="H1033" s="349">
        <v>100400</v>
      </c>
      <c r="I1033" s="349">
        <v>104800</v>
      </c>
      <c r="J1033" s="349">
        <v>108000</v>
      </c>
      <c r="K1033" s="349">
        <v>109900</v>
      </c>
      <c r="L1033" s="349">
        <v>3405.6987788331071</v>
      </c>
      <c r="M1033" s="349">
        <v>3554.9525101763907</v>
      </c>
      <c r="N1033" s="349">
        <v>3663.5006784260513</v>
      </c>
      <c r="O1033" s="349">
        <v>3727.9511533242876</v>
      </c>
      <c r="P1033" s="348" t="s">
        <v>40</v>
      </c>
      <c r="Q1033" s="350">
        <v>12</v>
      </c>
      <c r="R1033" s="351" t="s">
        <v>203</v>
      </c>
      <c r="S1033" s="353" t="s">
        <v>195</v>
      </c>
      <c r="T1033" s="347" t="s">
        <v>686</v>
      </c>
      <c r="U1033" s="347" t="s">
        <v>1487</v>
      </c>
      <c r="V1033" s="347">
        <v>1.74</v>
      </c>
      <c r="W1033" s="347">
        <v>1.03</v>
      </c>
      <c r="X1033" s="347">
        <v>0.32</v>
      </c>
      <c r="Y1033" s="347">
        <f t="shared" si="17"/>
        <v>1.7922</v>
      </c>
      <c r="Z1033" s="347" t="s">
        <v>198</v>
      </c>
      <c r="AA1033" s="347" t="s">
        <v>170</v>
      </c>
      <c r="AB1033" s="347">
        <v>19.899999999999999</v>
      </c>
      <c r="AC1033" s="347" t="s">
        <v>218</v>
      </c>
      <c r="AD1033" s="346"/>
      <c r="AE1033" s="346">
        <f>IFERROR(VLOOKUP(E1033,ppoz!$A$2:$B$42,2,0),0)</f>
        <v>0</v>
      </c>
      <c r="AJ1033" s="72"/>
      <c r="AK1033" s="72"/>
      <c r="AL1033" s="72"/>
      <c r="AM1033" s="72"/>
      <c r="AN1033" s="72"/>
      <c r="AO1033" s="72"/>
      <c r="AP1033" s="73"/>
      <c r="AQ1033" s="73"/>
      <c r="AR1033" s="73"/>
      <c r="AS1033" s="73"/>
      <c r="AT1033" s="73"/>
      <c r="AU1033" s="73"/>
      <c r="AV1033" s="72"/>
      <c r="AW1033" s="73"/>
      <c r="AX1033" s="73"/>
      <c r="AY1033" s="72"/>
      <c r="AZ1033" s="72"/>
      <c r="BA1033" s="72"/>
      <c r="BB1033" s="74"/>
      <c r="BC1033" s="74"/>
      <c r="BD1033" s="74"/>
      <c r="BE1033" s="74"/>
      <c r="BF1033" s="74"/>
      <c r="BG1033" s="74"/>
      <c r="BH1033" s="74"/>
      <c r="BI1033" s="74"/>
    </row>
    <row r="1034" spans="1:61" x14ac:dyDescent="0.35">
      <c r="A1034" s="347" t="s">
        <v>2294</v>
      </c>
      <c r="B1034" s="343">
        <v>29.815000000000001</v>
      </c>
      <c r="C1034" s="343">
        <v>89</v>
      </c>
      <c r="D1034" s="348" t="s">
        <v>1944</v>
      </c>
      <c r="E1034" s="348" t="s">
        <v>22</v>
      </c>
      <c r="F1034" s="348" t="s">
        <v>186</v>
      </c>
      <c r="G1034" s="348">
        <v>27.6</v>
      </c>
      <c r="H1034" s="349">
        <v>101300</v>
      </c>
      <c r="I1034" s="349">
        <v>105900</v>
      </c>
      <c r="J1034" s="349">
        <v>111100</v>
      </c>
      <c r="K1034" s="349">
        <v>111000</v>
      </c>
      <c r="L1034" s="349">
        <v>3397.6186483313768</v>
      </c>
      <c r="M1034" s="349">
        <v>3551.9034043266811</v>
      </c>
      <c r="N1034" s="349">
        <v>3726.3122589300688</v>
      </c>
      <c r="O1034" s="349">
        <v>3722.9582424953883</v>
      </c>
      <c r="P1034" s="348" t="s">
        <v>40</v>
      </c>
      <c r="Q1034" s="350">
        <v>12</v>
      </c>
      <c r="R1034" s="351" t="s">
        <v>203</v>
      </c>
      <c r="S1034" s="353" t="s">
        <v>195</v>
      </c>
      <c r="T1034" s="347" t="s">
        <v>686</v>
      </c>
      <c r="U1034" s="347" t="s">
        <v>1487</v>
      </c>
      <c r="V1034" s="347">
        <v>1.74</v>
      </c>
      <c r="W1034" s="347">
        <v>1.03</v>
      </c>
      <c r="X1034" s="347">
        <v>0.32</v>
      </c>
      <c r="Y1034" s="347">
        <f t="shared" si="17"/>
        <v>1.7922</v>
      </c>
      <c r="Z1034" s="347" t="s">
        <v>198</v>
      </c>
      <c r="AA1034" s="347" t="s">
        <v>170</v>
      </c>
      <c r="AB1034" s="347">
        <v>19.899999999999999</v>
      </c>
      <c r="AC1034" s="347" t="s">
        <v>218</v>
      </c>
      <c r="AD1034" s="346"/>
      <c r="AE1034" s="346">
        <f>IFERROR(VLOOKUP(E1034,ppoz!$A$2:$B$42,2,0),0)</f>
        <v>0</v>
      </c>
      <c r="AJ1034" s="72"/>
      <c r="AK1034" s="72"/>
      <c r="AL1034" s="72"/>
      <c r="AM1034" s="72"/>
      <c r="AN1034" s="72"/>
      <c r="AO1034" s="72"/>
      <c r="AP1034" s="73"/>
      <c r="AQ1034" s="73"/>
      <c r="AR1034" s="73"/>
      <c r="AS1034" s="73"/>
      <c r="AT1034" s="73"/>
      <c r="AU1034" s="73"/>
      <c r="AV1034" s="72"/>
      <c r="AW1034" s="73"/>
      <c r="AX1034" s="73"/>
      <c r="AY1034" s="72"/>
      <c r="AZ1034" s="72"/>
      <c r="BA1034" s="72"/>
      <c r="BB1034" s="74"/>
      <c r="BC1034" s="74"/>
      <c r="BD1034" s="74"/>
      <c r="BE1034" s="74"/>
      <c r="BF1034" s="74"/>
      <c r="BG1034" s="74"/>
      <c r="BH1034" s="74"/>
      <c r="BI1034" s="74"/>
    </row>
    <row r="1035" spans="1:61" x14ac:dyDescent="0.35">
      <c r="A1035" s="347" t="s">
        <v>2295</v>
      </c>
      <c r="B1035" s="343">
        <v>30.150000000000002</v>
      </c>
      <c r="C1035" s="343">
        <v>90</v>
      </c>
      <c r="D1035" s="348" t="s">
        <v>1944</v>
      </c>
      <c r="E1035" s="348" t="s">
        <v>22</v>
      </c>
      <c r="F1035" s="348" t="s">
        <v>186</v>
      </c>
      <c r="G1035" s="348">
        <v>27.6</v>
      </c>
      <c r="H1035" s="349">
        <v>102400</v>
      </c>
      <c r="I1035" s="349">
        <v>107000</v>
      </c>
      <c r="J1035" s="349">
        <v>112200</v>
      </c>
      <c r="K1035" s="349">
        <v>112200</v>
      </c>
      <c r="L1035" s="349">
        <v>3396.3515754560526</v>
      </c>
      <c r="M1035" s="349">
        <v>3548.9220563847425</v>
      </c>
      <c r="N1035" s="349">
        <v>3721.3930348258705</v>
      </c>
      <c r="O1035" s="349">
        <v>3721.3930348258705</v>
      </c>
      <c r="P1035" s="348" t="s">
        <v>40</v>
      </c>
      <c r="Q1035" s="350">
        <v>12</v>
      </c>
      <c r="R1035" s="351" t="s">
        <v>203</v>
      </c>
      <c r="S1035" s="353" t="s">
        <v>195</v>
      </c>
      <c r="T1035" s="347" t="s">
        <v>686</v>
      </c>
      <c r="U1035" s="347" t="s">
        <v>1487</v>
      </c>
      <c r="V1035" s="347">
        <v>1.74</v>
      </c>
      <c r="W1035" s="347">
        <v>1.03</v>
      </c>
      <c r="X1035" s="347">
        <v>0.32</v>
      </c>
      <c r="Y1035" s="347">
        <f t="shared" si="17"/>
        <v>1.7922</v>
      </c>
      <c r="Z1035" s="347" t="s">
        <v>198</v>
      </c>
      <c r="AA1035" s="347" t="s">
        <v>170</v>
      </c>
      <c r="AB1035" s="347">
        <v>19.899999999999999</v>
      </c>
      <c r="AC1035" s="347" t="s">
        <v>218</v>
      </c>
      <c r="AD1035" s="346"/>
      <c r="AE1035" s="346">
        <f>IFERROR(VLOOKUP(E1035,ppoz!$A$2:$B$42,2,0),0)</f>
        <v>0</v>
      </c>
      <c r="AJ1035" s="72"/>
      <c r="AK1035" s="72"/>
      <c r="AL1035" s="72"/>
      <c r="AM1035" s="72"/>
      <c r="AN1035" s="72"/>
      <c r="AO1035" s="72"/>
      <c r="AP1035" s="73"/>
      <c r="AQ1035" s="73"/>
      <c r="AR1035" s="73"/>
      <c r="AS1035" s="73"/>
      <c r="AT1035" s="73"/>
      <c r="AU1035" s="73"/>
      <c r="AV1035" s="72"/>
      <c r="AW1035" s="73"/>
      <c r="AX1035" s="73"/>
      <c r="AY1035" s="72"/>
      <c r="AZ1035" s="72"/>
      <c r="BA1035" s="72"/>
      <c r="BB1035" s="74"/>
      <c r="BC1035" s="74"/>
      <c r="BD1035" s="74"/>
      <c r="BE1035" s="74"/>
      <c r="BF1035" s="74"/>
      <c r="BG1035" s="74"/>
      <c r="BH1035" s="74"/>
      <c r="BI1035" s="74"/>
    </row>
    <row r="1036" spans="1:61" x14ac:dyDescent="0.35">
      <c r="A1036" s="347" t="s">
        <v>2296</v>
      </c>
      <c r="B1036" s="343">
        <v>30.485000000000003</v>
      </c>
      <c r="C1036" s="343">
        <v>91</v>
      </c>
      <c r="D1036" s="348" t="s">
        <v>1944</v>
      </c>
      <c r="E1036" s="348" t="s">
        <v>22</v>
      </c>
      <c r="F1036" s="348" t="s">
        <v>186</v>
      </c>
      <c r="G1036" s="348">
        <v>27.6</v>
      </c>
      <c r="H1036" s="349">
        <v>104800</v>
      </c>
      <c r="I1036" s="349">
        <v>109700</v>
      </c>
      <c r="J1036" s="349">
        <v>115700</v>
      </c>
      <c r="K1036" s="349">
        <v>114800</v>
      </c>
      <c r="L1036" s="349">
        <v>3437.7562735771689</v>
      </c>
      <c r="M1036" s="349">
        <v>3598.4910611776281</v>
      </c>
      <c r="N1036" s="349">
        <v>3795.3091684434962</v>
      </c>
      <c r="O1036" s="349">
        <v>3765.7864523536164</v>
      </c>
      <c r="P1036" s="348" t="s">
        <v>40</v>
      </c>
      <c r="Q1036" s="350">
        <v>12</v>
      </c>
      <c r="R1036" s="351" t="s">
        <v>203</v>
      </c>
      <c r="S1036" s="353" t="s">
        <v>195</v>
      </c>
      <c r="T1036" s="347" t="s">
        <v>686</v>
      </c>
      <c r="U1036" s="347" t="s">
        <v>1487</v>
      </c>
      <c r="V1036" s="347">
        <v>1.74</v>
      </c>
      <c r="W1036" s="347">
        <v>1.03</v>
      </c>
      <c r="X1036" s="347">
        <v>0.32</v>
      </c>
      <c r="Y1036" s="347">
        <f t="shared" si="17"/>
        <v>1.7922</v>
      </c>
      <c r="Z1036" s="347" t="s">
        <v>198</v>
      </c>
      <c r="AA1036" s="347" t="s">
        <v>170</v>
      </c>
      <c r="AB1036" s="347">
        <v>19.899999999999999</v>
      </c>
      <c r="AC1036" s="347" t="s">
        <v>218</v>
      </c>
      <c r="AD1036" s="346"/>
      <c r="AE1036" s="346">
        <f>IFERROR(VLOOKUP(E1036,ppoz!$A$2:$B$42,2,0),0)</f>
        <v>0</v>
      </c>
      <c r="AJ1036" s="72"/>
      <c r="AK1036" s="72"/>
      <c r="AL1036" s="72"/>
      <c r="AM1036" s="72"/>
      <c r="AN1036" s="72"/>
      <c r="AO1036" s="72"/>
      <c r="AP1036" s="73"/>
      <c r="AQ1036" s="73"/>
      <c r="AR1036" s="73"/>
      <c r="AS1036" s="73"/>
      <c r="AT1036" s="73"/>
      <c r="AU1036" s="73"/>
      <c r="AV1036" s="72"/>
      <c r="AW1036" s="73"/>
      <c r="AX1036" s="73"/>
      <c r="AY1036" s="72"/>
      <c r="AZ1036" s="72"/>
      <c r="BA1036" s="72"/>
      <c r="BB1036" s="74"/>
      <c r="BC1036" s="74"/>
      <c r="BD1036" s="74"/>
      <c r="BE1036" s="74"/>
      <c r="BF1036" s="74"/>
      <c r="BG1036" s="74"/>
      <c r="BH1036" s="74"/>
      <c r="BI1036" s="74"/>
    </row>
    <row r="1037" spans="1:61" x14ac:dyDescent="0.35">
      <c r="A1037" s="347" t="s">
        <v>2297</v>
      </c>
      <c r="B1037" s="343">
        <v>30.82</v>
      </c>
      <c r="C1037" s="343">
        <v>92</v>
      </c>
      <c r="D1037" s="348" t="s">
        <v>1944</v>
      </c>
      <c r="E1037" s="348" t="s">
        <v>22</v>
      </c>
      <c r="F1037" s="348" t="s">
        <v>186</v>
      </c>
      <c r="G1037" s="348">
        <v>27.6</v>
      </c>
      <c r="H1037" s="349">
        <v>106300</v>
      </c>
      <c r="I1037" s="349">
        <v>110400</v>
      </c>
      <c r="J1037" s="349">
        <v>116400</v>
      </c>
      <c r="K1037" s="349">
        <v>115600</v>
      </c>
      <c r="L1037" s="349">
        <v>3449.0590525632706</v>
      </c>
      <c r="M1037" s="349">
        <v>3582.0895522388059</v>
      </c>
      <c r="N1037" s="349">
        <v>3776.7683322517846</v>
      </c>
      <c r="O1037" s="349">
        <v>3750.8111615833873</v>
      </c>
      <c r="P1037" s="348" t="s">
        <v>40</v>
      </c>
      <c r="Q1037" s="350">
        <v>12</v>
      </c>
      <c r="R1037" s="351" t="s">
        <v>203</v>
      </c>
      <c r="S1037" s="353" t="s">
        <v>195</v>
      </c>
      <c r="T1037" s="347" t="s">
        <v>686</v>
      </c>
      <c r="U1037" s="347" t="s">
        <v>1487</v>
      </c>
      <c r="V1037" s="347">
        <v>1.74</v>
      </c>
      <c r="W1037" s="347">
        <v>1.03</v>
      </c>
      <c r="X1037" s="347">
        <v>0.32</v>
      </c>
      <c r="Y1037" s="347">
        <f t="shared" si="17"/>
        <v>1.7922</v>
      </c>
      <c r="Z1037" s="347" t="s">
        <v>198</v>
      </c>
      <c r="AA1037" s="347" t="s">
        <v>170</v>
      </c>
      <c r="AB1037" s="347">
        <v>19.899999999999999</v>
      </c>
      <c r="AC1037" s="347" t="s">
        <v>218</v>
      </c>
      <c r="AD1037" s="346"/>
      <c r="AE1037" s="346">
        <f>IFERROR(VLOOKUP(E1037,ppoz!$A$2:$B$42,2,0),0)</f>
        <v>0</v>
      </c>
      <c r="AJ1037" s="72"/>
      <c r="AK1037" s="72"/>
      <c r="AL1037" s="72"/>
      <c r="AM1037" s="72"/>
      <c r="AN1037" s="72"/>
      <c r="AO1037" s="72"/>
      <c r="AP1037" s="73"/>
      <c r="AQ1037" s="73"/>
      <c r="AR1037" s="73"/>
      <c r="AS1037" s="73"/>
      <c r="AT1037" s="73"/>
      <c r="AU1037" s="73"/>
      <c r="AV1037" s="72"/>
      <c r="AW1037" s="73"/>
      <c r="AX1037" s="73"/>
      <c r="AY1037" s="72"/>
      <c r="AZ1037" s="72"/>
      <c r="BA1037" s="72"/>
      <c r="BB1037" s="74"/>
      <c r="BC1037" s="74"/>
      <c r="BD1037" s="74"/>
      <c r="BE1037" s="74"/>
      <c r="BF1037" s="74"/>
      <c r="BG1037" s="74"/>
      <c r="BH1037" s="74"/>
      <c r="BI1037" s="74"/>
    </row>
    <row r="1038" spans="1:61" x14ac:dyDescent="0.35">
      <c r="A1038" s="347" t="s">
        <v>2298</v>
      </c>
      <c r="B1038" s="343">
        <v>31.155000000000001</v>
      </c>
      <c r="C1038" s="343">
        <v>93</v>
      </c>
      <c r="D1038" s="348" t="s">
        <v>1944</v>
      </c>
      <c r="E1038" s="348" t="s">
        <v>22</v>
      </c>
      <c r="F1038" s="348" t="s">
        <v>186</v>
      </c>
      <c r="G1038" s="348">
        <v>27.6</v>
      </c>
      <c r="H1038" s="349">
        <v>107400</v>
      </c>
      <c r="I1038" s="349">
        <v>111800</v>
      </c>
      <c r="J1038" s="349">
        <v>117500</v>
      </c>
      <c r="K1038" s="349">
        <v>117000</v>
      </c>
      <c r="L1038" s="349">
        <v>3447.2797303803563</v>
      </c>
      <c r="M1038" s="349">
        <v>3588.5090675653987</v>
      </c>
      <c r="N1038" s="349">
        <v>3771.4652543732946</v>
      </c>
      <c r="O1038" s="349">
        <v>3755.4164660568126</v>
      </c>
      <c r="P1038" s="348" t="s">
        <v>40</v>
      </c>
      <c r="Q1038" s="350">
        <v>12</v>
      </c>
      <c r="R1038" s="351" t="s">
        <v>203</v>
      </c>
      <c r="S1038" s="353" t="s">
        <v>195</v>
      </c>
      <c r="T1038" s="347" t="s">
        <v>686</v>
      </c>
      <c r="U1038" s="347" t="s">
        <v>1487</v>
      </c>
      <c r="V1038" s="347">
        <v>1.74</v>
      </c>
      <c r="W1038" s="347">
        <v>1.03</v>
      </c>
      <c r="X1038" s="347">
        <v>0.32</v>
      </c>
      <c r="Y1038" s="347">
        <f t="shared" si="17"/>
        <v>1.7922</v>
      </c>
      <c r="Z1038" s="347" t="s">
        <v>198</v>
      </c>
      <c r="AA1038" s="347" t="s">
        <v>170</v>
      </c>
      <c r="AB1038" s="347">
        <v>19.899999999999999</v>
      </c>
      <c r="AC1038" s="347" t="s">
        <v>218</v>
      </c>
      <c r="AD1038" s="346"/>
      <c r="AE1038" s="346">
        <f>IFERROR(VLOOKUP(E1038,ppoz!$A$2:$B$42,2,0),0)</f>
        <v>0</v>
      </c>
      <c r="AJ1038" s="72"/>
      <c r="AK1038" s="72"/>
      <c r="AL1038" s="72"/>
      <c r="AM1038" s="72"/>
      <c r="AN1038" s="72"/>
      <c r="AO1038" s="72"/>
      <c r="AP1038" s="73"/>
      <c r="AQ1038" s="73"/>
      <c r="AR1038" s="73"/>
      <c r="AS1038" s="73"/>
      <c r="AT1038" s="73"/>
      <c r="AU1038" s="73"/>
      <c r="AV1038" s="72"/>
      <c r="AW1038" s="73"/>
      <c r="AX1038" s="73"/>
      <c r="AY1038" s="72"/>
      <c r="AZ1038" s="72"/>
      <c r="BA1038" s="72"/>
      <c r="BB1038" s="74"/>
      <c r="BC1038" s="74"/>
      <c r="BD1038" s="74"/>
      <c r="BE1038" s="74"/>
      <c r="BF1038" s="74"/>
      <c r="BG1038" s="74"/>
      <c r="BH1038" s="74"/>
      <c r="BI1038" s="74"/>
    </row>
    <row r="1039" spans="1:61" x14ac:dyDescent="0.35">
      <c r="A1039" s="347" t="s">
        <v>2299</v>
      </c>
      <c r="B1039" s="343">
        <v>31.490000000000002</v>
      </c>
      <c r="C1039" s="343">
        <v>94</v>
      </c>
      <c r="D1039" s="348" t="s">
        <v>1944</v>
      </c>
      <c r="E1039" s="348" t="s">
        <v>22</v>
      </c>
      <c r="F1039" s="348" t="s">
        <v>186</v>
      </c>
      <c r="G1039" s="348">
        <v>27.6</v>
      </c>
      <c r="H1039" s="349">
        <v>108100</v>
      </c>
      <c r="I1039" s="349">
        <v>112800</v>
      </c>
      <c r="J1039" s="349">
        <v>118200</v>
      </c>
      <c r="K1039" s="349">
        <v>118000</v>
      </c>
      <c r="L1039" s="349">
        <v>3432.8358208955224</v>
      </c>
      <c r="M1039" s="349">
        <v>3582.0895522388059</v>
      </c>
      <c r="N1039" s="349">
        <v>3753.5725627183228</v>
      </c>
      <c r="O1039" s="349">
        <v>3747.2213401079707</v>
      </c>
      <c r="P1039" s="348" t="s">
        <v>40</v>
      </c>
      <c r="Q1039" s="350">
        <v>12</v>
      </c>
      <c r="R1039" s="351" t="s">
        <v>203</v>
      </c>
      <c r="S1039" s="353" t="s">
        <v>195</v>
      </c>
      <c r="T1039" s="347" t="s">
        <v>686</v>
      </c>
      <c r="U1039" s="347" t="s">
        <v>1487</v>
      </c>
      <c r="V1039" s="347">
        <v>1.74</v>
      </c>
      <c r="W1039" s="347">
        <v>1.03</v>
      </c>
      <c r="X1039" s="347">
        <v>0.32</v>
      </c>
      <c r="Y1039" s="347">
        <f t="shared" si="17"/>
        <v>1.7922</v>
      </c>
      <c r="Z1039" s="347" t="s">
        <v>198</v>
      </c>
      <c r="AA1039" s="347" t="s">
        <v>170</v>
      </c>
      <c r="AB1039" s="347">
        <v>19.899999999999999</v>
      </c>
      <c r="AC1039" s="347" t="s">
        <v>218</v>
      </c>
      <c r="AD1039" s="346"/>
      <c r="AE1039" s="346">
        <f>IFERROR(VLOOKUP(E1039,ppoz!$A$2:$B$42,2,0),0)</f>
        <v>0</v>
      </c>
      <c r="AJ1039" s="72"/>
      <c r="AK1039" s="72"/>
      <c r="AL1039" s="72"/>
      <c r="AM1039" s="72"/>
      <c r="AN1039" s="72"/>
      <c r="AO1039" s="72"/>
      <c r="AP1039" s="73"/>
      <c r="AQ1039" s="73"/>
      <c r="AR1039" s="73"/>
      <c r="AS1039" s="73"/>
      <c r="AT1039" s="73"/>
      <c r="AU1039" s="73"/>
      <c r="AV1039" s="72"/>
      <c r="AW1039" s="73"/>
      <c r="AX1039" s="73"/>
      <c r="AY1039" s="72"/>
      <c r="AZ1039" s="72"/>
      <c r="BA1039" s="72"/>
      <c r="BB1039" s="74"/>
      <c r="BC1039" s="74"/>
      <c r="BD1039" s="74"/>
      <c r="BE1039" s="74"/>
      <c r="BF1039" s="74"/>
      <c r="BG1039" s="74"/>
      <c r="BH1039" s="74"/>
      <c r="BI1039" s="74"/>
    </row>
    <row r="1040" spans="1:61" x14ac:dyDescent="0.35">
      <c r="A1040" s="347" t="s">
        <v>2300</v>
      </c>
      <c r="B1040" s="343">
        <v>31.825000000000003</v>
      </c>
      <c r="C1040" s="343">
        <v>95</v>
      </c>
      <c r="D1040" s="348" t="s">
        <v>1944</v>
      </c>
      <c r="E1040" s="348" t="s">
        <v>22</v>
      </c>
      <c r="F1040" s="348" t="s">
        <v>186</v>
      </c>
      <c r="G1040" s="348">
        <v>27.6</v>
      </c>
      <c r="H1040" s="349">
        <v>108800</v>
      </c>
      <c r="I1040" s="349">
        <v>113500</v>
      </c>
      <c r="J1040" s="349">
        <v>119000</v>
      </c>
      <c r="K1040" s="349">
        <v>119300</v>
      </c>
      <c r="L1040" s="349">
        <v>3418.6959937156321</v>
      </c>
      <c r="M1040" s="349">
        <v>3566.3786331500391</v>
      </c>
      <c r="N1040" s="349">
        <v>3739.1987431264724</v>
      </c>
      <c r="O1040" s="349">
        <v>3748.6252945797328</v>
      </c>
      <c r="P1040" s="348" t="s">
        <v>40</v>
      </c>
      <c r="Q1040" s="350">
        <v>12</v>
      </c>
      <c r="R1040" s="351" t="s">
        <v>203</v>
      </c>
      <c r="S1040" s="353" t="s">
        <v>195</v>
      </c>
      <c r="T1040" s="347" t="s">
        <v>686</v>
      </c>
      <c r="U1040" s="347" t="s">
        <v>1487</v>
      </c>
      <c r="V1040" s="347">
        <v>1.74</v>
      </c>
      <c r="W1040" s="347">
        <v>1.03</v>
      </c>
      <c r="X1040" s="347">
        <v>0.32</v>
      </c>
      <c r="Y1040" s="347">
        <f t="shared" si="17"/>
        <v>1.7922</v>
      </c>
      <c r="Z1040" s="347" t="s">
        <v>198</v>
      </c>
      <c r="AA1040" s="347" t="s">
        <v>170</v>
      </c>
      <c r="AB1040" s="347">
        <v>19.899999999999999</v>
      </c>
      <c r="AC1040" s="347" t="s">
        <v>218</v>
      </c>
      <c r="AD1040" s="346"/>
      <c r="AE1040" s="346">
        <f>IFERROR(VLOOKUP(E1040,ppoz!$A$2:$B$42,2,0),0)</f>
        <v>0</v>
      </c>
      <c r="AJ1040" s="72"/>
      <c r="AK1040" s="72"/>
      <c r="AL1040" s="72"/>
      <c r="AM1040" s="72"/>
      <c r="AN1040" s="72"/>
      <c r="AO1040" s="72"/>
      <c r="AP1040" s="73"/>
      <c r="AQ1040" s="73"/>
      <c r="AR1040" s="73"/>
      <c r="AS1040" s="73"/>
      <c r="AT1040" s="73"/>
      <c r="AU1040" s="73"/>
      <c r="AV1040" s="72"/>
      <c r="AW1040" s="73"/>
      <c r="AX1040" s="73"/>
      <c r="AY1040" s="72"/>
      <c r="AZ1040" s="72"/>
      <c r="BA1040" s="72"/>
      <c r="BB1040" s="74"/>
      <c r="BC1040" s="74"/>
      <c r="BD1040" s="74"/>
      <c r="BE1040" s="74"/>
      <c r="BF1040" s="74"/>
      <c r="BG1040" s="74"/>
      <c r="BH1040" s="74"/>
      <c r="BI1040" s="74"/>
    </row>
    <row r="1041" spans="1:61" x14ac:dyDescent="0.35">
      <c r="A1041" s="347" t="s">
        <v>2301</v>
      </c>
      <c r="B1041" s="343">
        <v>32.160000000000004</v>
      </c>
      <c r="C1041" s="343">
        <v>96</v>
      </c>
      <c r="D1041" s="348" t="s">
        <v>1944</v>
      </c>
      <c r="E1041" s="348" t="s">
        <v>193</v>
      </c>
      <c r="F1041" s="348" t="s">
        <v>186</v>
      </c>
      <c r="G1041" s="348">
        <v>32</v>
      </c>
      <c r="H1041" s="349">
        <v>114000</v>
      </c>
      <c r="I1041" s="349">
        <v>118800</v>
      </c>
      <c r="J1041" s="349">
        <v>124100</v>
      </c>
      <c r="K1041" s="349">
        <v>124500</v>
      </c>
      <c r="L1041" s="349">
        <v>3544.7761194029845</v>
      </c>
      <c r="M1041" s="349">
        <v>3694.029850746268</v>
      </c>
      <c r="N1041" s="349">
        <v>3858.8308457711437</v>
      </c>
      <c r="O1041" s="349">
        <v>3871.2686567164174</v>
      </c>
      <c r="P1041" s="348" t="s">
        <v>40</v>
      </c>
      <c r="Q1041" s="350">
        <v>12</v>
      </c>
      <c r="R1041" s="351" t="s">
        <v>203</v>
      </c>
      <c r="S1041" s="353" t="s">
        <v>195</v>
      </c>
      <c r="T1041" s="347" t="s">
        <v>686</v>
      </c>
      <c r="U1041" s="347" t="s">
        <v>1487</v>
      </c>
      <c r="V1041" s="347">
        <v>1.74</v>
      </c>
      <c r="W1041" s="347">
        <v>1.03</v>
      </c>
      <c r="X1041" s="347">
        <v>0.32</v>
      </c>
      <c r="Y1041" s="347">
        <f t="shared" si="17"/>
        <v>1.7922</v>
      </c>
      <c r="Z1041" s="347" t="s">
        <v>198</v>
      </c>
      <c r="AA1041" s="347" t="s">
        <v>170</v>
      </c>
      <c r="AB1041" s="347">
        <v>19.899999999999999</v>
      </c>
      <c r="AC1041" s="347" t="s">
        <v>218</v>
      </c>
      <c r="AD1041" s="346"/>
      <c r="AE1041" s="346">
        <f>IFERROR(VLOOKUP(E1041,ppoz!$A$2:$B$42,2,0),0)</f>
        <v>0</v>
      </c>
      <c r="AJ1041" s="72"/>
      <c r="AK1041" s="72"/>
      <c r="AL1041" s="72"/>
      <c r="AM1041" s="72"/>
      <c r="AN1041" s="72"/>
      <c r="AO1041" s="72"/>
      <c r="AP1041" s="73"/>
      <c r="AQ1041" s="73"/>
      <c r="AR1041" s="73"/>
      <c r="AS1041" s="73"/>
      <c r="AT1041" s="73"/>
      <c r="AU1041" s="73"/>
      <c r="AV1041" s="72"/>
      <c r="AW1041" s="73"/>
      <c r="AX1041" s="73"/>
      <c r="AY1041" s="72"/>
      <c r="AZ1041" s="72"/>
      <c r="BA1041" s="72"/>
      <c r="BB1041" s="74"/>
      <c r="BC1041" s="74"/>
      <c r="BD1041" s="74"/>
      <c r="BE1041" s="74"/>
      <c r="BF1041" s="74"/>
      <c r="BG1041" s="74"/>
      <c r="BH1041" s="74"/>
      <c r="BI1041" s="74"/>
    </row>
    <row r="1042" spans="1:61" x14ac:dyDescent="0.35">
      <c r="A1042" s="347" t="s">
        <v>2302</v>
      </c>
      <c r="B1042" s="343">
        <v>32.495000000000005</v>
      </c>
      <c r="C1042" s="343">
        <v>97</v>
      </c>
      <c r="D1042" s="348" t="s">
        <v>1944</v>
      </c>
      <c r="E1042" s="348" t="s">
        <v>193</v>
      </c>
      <c r="F1042" s="348" t="s">
        <v>186</v>
      </c>
      <c r="G1042" s="348">
        <v>32</v>
      </c>
      <c r="H1042" s="349">
        <v>114800</v>
      </c>
      <c r="I1042" s="349">
        <v>119900</v>
      </c>
      <c r="J1042" s="349">
        <v>124900</v>
      </c>
      <c r="K1042" s="349">
        <v>125600</v>
      </c>
      <c r="L1042" s="349">
        <v>3532.8512078781346</v>
      </c>
      <c r="M1042" s="349">
        <v>3689.7984305277728</v>
      </c>
      <c r="N1042" s="349">
        <v>3843.6682566548693</v>
      </c>
      <c r="O1042" s="349">
        <v>3865.2100323126629</v>
      </c>
      <c r="P1042" s="348" t="s">
        <v>40</v>
      </c>
      <c r="Q1042" s="350">
        <v>12</v>
      </c>
      <c r="R1042" s="351" t="s">
        <v>203</v>
      </c>
      <c r="S1042" s="353" t="s">
        <v>195</v>
      </c>
      <c r="T1042" s="347" t="s">
        <v>686</v>
      </c>
      <c r="U1042" s="347" t="s">
        <v>1487</v>
      </c>
      <c r="V1042" s="347">
        <v>1.74</v>
      </c>
      <c r="W1042" s="347">
        <v>1.03</v>
      </c>
      <c r="X1042" s="347">
        <v>0.32</v>
      </c>
      <c r="Y1042" s="347">
        <f t="shared" si="17"/>
        <v>1.7922</v>
      </c>
      <c r="Z1042" s="347" t="s">
        <v>198</v>
      </c>
      <c r="AA1042" s="347" t="s">
        <v>170</v>
      </c>
      <c r="AB1042" s="347">
        <v>19.899999999999999</v>
      </c>
      <c r="AC1042" s="347" t="s">
        <v>218</v>
      </c>
      <c r="AD1042" s="346"/>
      <c r="AE1042" s="346">
        <f>IFERROR(VLOOKUP(E1042,ppoz!$A$2:$B$42,2,0),0)</f>
        <v>0</v>
      </c>
      <c r="AJ1042" s="72"/>
      <c r="AK1042" s="72"/>
      <c r="AL1042" s="72"/>
      <c r="AM1042" s="72"/>
      <c r="AN1042" s="72"/>
      <c r="AO1042" s="72"/>
      <c r="AP1042" s="73"/>
      <c r="AQ1042" s="73"/>
      <c r="AR1042" s="73"/>
      <c r="AS1042" s="73"/>
      <c r="AT1042" s="73"/>
      <c r="AU1042" s="73"/>
      <c r="AV1042" s="72"/>
      <c r="AW1042" s="73"/>
      <c r="AX1042" s="73"/>
      <c r="AY1042" s="72"/>
      <c r="AZ1042" s="72"/>
      <c r="BA1042" s="72"/>
      <c r="BB1042" s="74"/>
      <c r="BC1042" s="74"/>
      <c r="BD1042" s="74"/>
      <c r="BE1042" s="74"/>
      <c r="BF1042" s="74"/>
      <c r="BG1042" s="74"/>
      <c r="BH1042" s="74"/>
      <c r="BI1042" s="74"/>
    </row>
    <row r="1043" spans="1:61" x14ac:dyDescent="0.35">
      <c r="A1043" s="347" t="s">
        <v>2303</v>
      </c>
      <c r="B1043" s="343">
        <v>32.830000000000005</v>
      </c>
      <c r="C1043" s="343">
        <v>98</v>
      </c>
      <c r="D1043" s="348" t="s">
        <v>1944</v>
      </c>
      <c r="E1043" s="348" t="s">
        <v>193</v>
      </c>
      <c r="F1043" s="348" t="s">
        <v>186</v>
      </c>
      <c r="G1043" s="348">
        <v>32</v>
      </c>
      <c r="H1043" s="349">
        <v>115700</v>
      </c>
      <c r="I1043" s="349">
        <v>121000</v>
      </c>
      <c r="J1043" s="349">
        <v>125900</v>
      </c>
      <c r="K1043" s="349">
        <v>126800</v>
      </c>
      <c r="L1043" s="349">
        <v>3524.2156564118177</v>
      </c>
      <c r="M1043" s="349">
        <v>3685.6533658239409</v>
      </c>
      <c r="N1043" s="349">
        <v>3834.9070971672245</v>
      </c>
      <c r="O1043" s="349">
        <v>3862.3210478221131</v>
      </c>
      <c r="P1043" s="348" t="s">
        <v>40</v>
      </c>
      <c r="Q1043" s="350">
        <v>12</v>
      </c>
      <c r="R1043" s="351" t="s">
        <v>203</v>
      </c>
      <c r="S1043" s="353" t="s">
        <v>195</v>
      </c>
      <c r="T1043" s="347" t="s">
        <v>686</v>
      </c>
      <c r="U1043" s="347" t="s">
        <v>1487</v>
      </c>
      <c r="V1043" s="347">
        <v>1.74</v>
      </c>
      <c r="W1043" s="347">
        <v>1.03</v>
      </c>
      <c r="X1043" s="347">
        <v>0.32</v>
      </c>
      <c r="Y1043" s="347">
        <f t="shared" si="17"/>
        <v>1.7922</v>
      </c>
      <c r="Z1043" s="347" t="s">
        <v>198</v>
      </c>
      <c r="AA1043" s="347" t="s">
        <v>170</v>
      </c>
      <c r="AB1043" s="347">
        <v>19.899999999999999</v>
      </c>
      <c r="AC1043" s="347" t="s">
        <v>218</v>
      </c>
      <c r="AD1043" s="346"/>
      <c r="AE1043" s="346">
        <f>IFERROR(VLOOKUP(E1043,ppoz!$A$2:$B$42,2,0),0)</f>
        <v>0</v>
      </c>
      <c r="AJ1043" s="72"/>
      <c r="AK1043" s="72"/>
      <c r="AL1043" s="72"/>
      <c r="AM1043" s="72"/>
      <c r="AN1043" s="72"/>
      <c r="AO1043" s="72"/>
      <c r="AP1043" s="73"/>
      <c r="AQ1043" s="73"/>
      <c r="AR1043" s="73"/>
      <c r="AS1043" s="73"/>
      <c r="AT1043" s="73"/>
      <c r="AU1043" s="73"/>
      <c r="AV1043" s="72"/>
      <c r="AW1043" s="73"/>
      <c r="AX1043" s="73"/>
      <c r="AY1043" s="72"/>
      <c r="AZ1043" s="72"/>
      <c r="BA1043" s="72"/>
      <c r="BB1043" s="74"/>
      <c r="BC1043" s="74"/>
      <c r="BD1043" s="74"/>
      <c r="BE1043" s="74"/>
      <c r="BF1043" s="74"/>
      <c r="BG1043" s="74"/>
      <c r="BH1043" s="74"/>
      <c r="BI1043" s="74"/>
    </row>
    <row r="1044" spans="1:61" x14ac:dyDescent="0.35">
      <c r="A1044" s="347" t="s">
        <v>2304</v>
      </c>
      <c r="B1044" s="343">
        <v>33.164999999999999</v>
      </c>
      <c r="C1044" s="343">
        <v>99</v>
      </c>
      <c r="D1044" s="348" t="s">
        <v>1944</v>
      </c>
      <c r="E1044" s="348" t="s">
        <v>193</v>
      </c>
      <c r="F1044" s="348" t="s">
        <v>186</v>
      </c>
      <c r="G1044" s="348">
        <v>32</v>
      </c>
      <c r="H1044" s="349">
        <v>116900</v>
      </c>
      <c r="I1044" s="349">
        <v>122200</v>
      </c>
      <c r="J1044" s="349">
        <v>127000</v>
      </c>
      <c r="K1044" s="349">
        <v>127900</v>
      </c>
      <c r="L1044" s="349">
        <v>3524.8002412181518</v>
      </c>
      <c r="M1044" s="349">
        <v>3684.6072666968189</v>
      </c>
      <c r="N1044" s="349">
        <v>3829.3381576963666</v>
      </c>
      <c r="O1044" s="349">
        <v>3856.4751997587819</v>
      </c>
      <c r="P1044" s="348" t="s">
        <v>40</v>
      </c>
      <c r="Q1044" s="350">
        <v>12</v>
      </c>
      <c r="R1044" s="351" t="s">
        <v>203</v>
      </c>
      <c r="S1044" s="353" t="s">
        <v>195</v>
      </c>
      <c r="T1044" s="347" t="s">
        <v>686</v>
      </c>
      <c r="U1044" s="347" t="s">
        <v>1487</v>
      </c>
      <c r="V1044" s="347">
        <v>1.74</v>
      </c>
      <c r="W1044" s="347">
        <v>1.03</v>
      </c>
      <c r="X1044" s="347">
        <v>0.32</v>
      </c>
      <c r="Y1044" s="347">
        <f t="shared" si="17"/>
        <v>1.7922</v>
      </c>
      <c r="Z1044" s="347" t="s">
        <v>198</v>
      </c>
      <c r="AA1044" s="347" t="s">
        <v>170</v>
      </c>
      <c r="AB1044" s="347">
        <v>19.899999999999999</v>
      </c>
      <c r="AC1044" s="347" t="s">
        <v>218</v>
      </c>
      <c r="AD1044" s="346"/>
      <c r="AE1044" s="346">
        <f>IFERROR(VLOOKUP(E1044,ppoz!$A$2:$B$42,2,0),0)</f>
        <v>0</v>
      </c>
      <c r="AJ1044" s="72"/>
      <c r="AK1044" s="72"/>
      <c r="AL1044" s="72"/>
      <c r="AM1044" s="72"/>
      <c r="AN1044" s="72"/>
      <c r="AO1044" s="72"/>
      <c r="AP1044" s="73"/>
      <c r="AQ1044" s="73"/>
      <c r="AR1044" s="73"/>
      <c r="AS1044" s="73"/>
      <c r="AT1044" s="73"/>
      <c r="AU1044" s="73"/>
      <c r="AV1044" s="72"/>
      <c r="AW1044" s="73"/>
      <c r="AX1044" s="73"/>
      <c r="AY1044" s="72"/>
      <c r="AZ1044" s="72"/>
      <c r="BA1044" s="72"/>
      <c r="BB1044" s="74"/>
      <c r="BC1044" s="74"/>
      <c r="BD1044" s="74"/>
      <c r="BE1044" s="74"/>
      <c r="BF1044" s="74"/>
      <c r="BG1044" s="74"/>
      <c r="BH1044" s="74"/>
      <c r="BI1044" s="74"/>
    </row>
    <row r="1045" spans="1:61" x14ac:dyDescent="0.35">
      <c r="A1045" s="347" t="s">
        <v>2305</v>
      </c>
      <c r="B1045" s="343">
        <v>33.5</v>
      </c>
      <c r="C1045" s="343">
        <v>100</v>
      </c>
      <c r="D1045" s="348" t="s">
        <v>1944</v>
      </c>
      <c r="E1045" s="348" t="s">
        <v>193</v>
      </c>
      <c r="F1045" s="348" t="s">
        <v>186</v>
      </c>
      <c r="G1045" s="348">
        <v>32</v>
      </c>
      <c r="H1045" s="349">
        <v>117600</v>
      </c>
      <c r="I1045" s="349">
        <v>122900</v>
      </c>
      <c r="J1045" s="349">
        <v>127700</v>
      </c>
      <c r="K1045" s="349">
        <v>128600</v>
      </c>
      <c r="L1045" s="349">
        <v>3510.4477611940297</v>
      </c>
      <c r="M1045" s="349">
        <v>3668.6567164179105</v>
      </c>
      <c r="N1045" s="349">
        <v>3811.9402985074626</v>
      </c>
      <c r="O1045" s="349">
        <v>3838.8059701492539</v>
      </c>
      <c r="P1045" s="348" t="s">
        <v>40</v>
      </c>
      <c r="Q1045" s="350">
        <v>12</v>
      </c>
      <c r="R1045" s="351" t="s">
        <v>203</v>
      </c>
      <c r="S1045" s="353" t="s">
        <v>195</v>
      </c>
      <c r="T1045" s="347" t="s">
        <v>686</v>
      </c>
      <c r="U1045" s="347" t="s">
        <v>1487</v>
      </c>
      <c r="V1045" s="347">
        <v>1.74</v>
      </c>
      <c r="W1045" s="347">
        <v>1.03</v>
      </c>
      <c r="X1045" s="347">
        <v>0.32</v>
      </c>
      <c r="Y1045" s="347">
        <f t="shared" si="17"/>
        <v>1.7922</v>
      </c>
      <c r="Z1045" s="347" t="s">
        <v>198</v>
      </c>
      <c r="AA1045" s="347" t="s">
        <v>170</v>
      </c>
      <c r="AB1045" s="347">
        <v>19.899999999999999</v>
      </c>
      <c r="AC1045" s="347" t="s">
        <v>218</v>
      </c>
      <c r="AD1045" s="346"/>
      <c r="AE1045" s="346">
        <f>IFERROR(VLOOKUP(E1045,ppoz!$A$2:$B$42,2,0),0)</f>
        <v>0</v>
      </c>
      <c r="AJ1045" s="72"/>
      <c r="AK1045" s="72"/>
      <c r="AL1045" s="72"/>
      <c r="AM1045" s="72"/>
      <c r="AN1045" s="72"/>
      <c r="AO1045" s="72"/>
      <c r="AP1045" s="73"/>
      <c r="AQ1045" s="73"/>
      <c r="AR1045" s="73"/>
      <c r="AS1045" s="73"/>
      <c r="AT1045" s="73"/>
      <c r="AU1045" s="73"/>
      <c r="AV1045" s="72"/>
      <c r="AW1045" s="73"/>
      <c r="AX1045" s="73"/>
      <c r="AY1045" s="72"/>
      <c r="AZ1045" s="72"/>
      <c r="BA1045" s="72"/>
      <c r="BB1045" s="74"/>
      <c r="BC1045" s="74"/>
      <c r="BD1045" s="74"/>
      <c r="BE1045" s="74"/>
      <c r="BF1045" s="74"/>
      <c r="BG1045" s="74"/>
      <c r="BH1045" s="74"/>
      <c r="BI1045" s="74"/>
    </row>
    <row r="1046" spans="1:61" x14ac:dyDescent="0.35">
      <c r="A1046" s="347" t="s">
        <v>2306</v>
      </c>
      <c r="B1046" s="343">
        <v>33.835000000000001</v>
      </c>
      <c r="C1046" s="343">
        <v>101</v>
      </c>
      <c r="D1046" s="348" t="s">
        <v>1944</v>
      </c>
      <c r="E1046" s="348" t="s">
        <v>193</v>
      </c>
      <c r="F1046" s="348" t="s">
        <v>186</v>
      </c>
      <c r="G1046" s="348">
        <v>32</v>
      </c>
      <c r="H1046" s="349">
        <v>118400</v>
      </c>
      <c r="I1046" s="349">
        <v>123600</v>
      </c>
      <c r="J1046" s="349">
        <v>128600</v>
      </c>
      <c r="K1046" s="349">
        <v>129400</v>
      </c>
      <c r="L1046" s="349">
        <v>3499.3350081276785</v>
      </c>
      <c r="M1046" s="349">
        <v>3653.0220186197726</v>
      </c>
      <c r="N1046" s="349">
        <v>3800.797990246786</v>
      </c>
      <c r="O1046" s="349">
        <v>3824.442145707108</v>
      </c>
      <c r="P1046" s="348" t="s">
        <v>40</v>
      </c>
      <c r="Q1046" s="350">
        <v>12</v>
      </c>
      <c r="R1046" s="351" t="s">
        <v>203</v>
      </c>
      <c r="S1046" s="353" t="s">
        <v>195</v>
      </c>
      <c r="T1046" s="347" t="s">
        <v>686</v>
      </c>
      <c r="U1046" s="347" t="s">
        <v>1487</v>
      </c>
      <c r="V1046" s="347">
        <v>1.74</v>
      </c>
      <c r="W1046" s="347">
        <v>1.03</v>
      </c>
      <c r="X1046" s="347">
        <v>0.32</v>
      </c>
      <c r="Y1046" s="347">
        <f t="shared" si="17"/>
        <v>1.7922</v>
      </c>
      <c r="Z1046" s="347" t="s">
        <v>198</v>
      </c>
      <c r="AA1046" s="347" t="s">
        <v>170</v>
      </c>
      <c r="AB1046" s="347">
        <v>19.899999999999999</v>
      </c>
      <c r="AC1046" s="347" t="s">
        <v>218</v>
      </c>
      <c r="AD1046" s="346"/>
      <c r="AE1046" s="346">
        <f>IFERROR(VLOOKUP(E1046,ppoz!$A$2:$B$42,2,0),0)</f>
        <v>0</v>
      </c>
      <c r="AJ1046" s="72"/>
      <c r="AK1046" s="72"/>
      <c r="AL1046" s="72"/>
      <c r="AM1046" s="72"/>
      <c r="AN1046" s="72"/>
      <c r="AO1046" s="72"/>
      <c r="AP1046" s="73"/>
      <c r="AQ1046" s="73"/>
      <c r="AR1046" s="73"/>
      <c r="AS1046" s="73"/>
      <c r="AT1046" s="73"/>
      <c r="AU1046" s="73"/>
      <c r="AV1046" s="72"/>
      <c r="AW1046" s="73"/>
      <c r="AX1046" s="73"/>
      <c r="AY1046" s="72"/>
      <c r="AZ1046" s="72"/>
      <c r="BA1046" s="72"/>
      <c r="BB1046" s="74"/>
      <c r="BC1046" s="74"/>
      <c r="BD1046" s="74"/>
      <c r="BE1046" s="74"/>
      <c r="BF1046" s="74"/>
      <c r="BG1046" s="74"/>
      <c r="BH1046" s="74"/>
      <c r="BI1046" s="74"/>
    </row>
    <row r="1047" spans="1:61" x14ac:dyDescent="0.35">
      <c r="A1047" s="347" t="s">
        <v>2307</v>
      </c>
      <c r="B1047" s="343">
        <v>34.17</v>
      </c>
      <c r="C1047" s="343">
        <v>102</v>
      </c>
      <c r="D1047" s="348" t="s">
        <v>1944</v>
      </c>
      <c r="E1047" s="348" t="s">
        <v>193</v>
      </c>
      <c r="F1047" s="348" t="s">
        <v>186</v>
      </c>
      <c r="G1047" s="348">
        <v>32</v>
      </c>
      <c r="H1047" s="349">
        <v>119500</v>
      </c>
      <c r="I1047" s="349">
        <v>125300</v>
      </c>
      <c r="J1047" s="349">
        <v>129700</v>
      </c>
      <c r="K1047" s="349">
        <v>131000</v>
      </c>
      <c r="L1047" s="349">
        <v>3497.2197834357621</v>
      </c>
      <c r="M1047" s="349">
        <v>3666.9593210418493</v>
      </c>
      <c r="N1047" s="349">
        <v>3795.7272461223292</v>
      </c>
      <c r="O1047" s="349">
        <v>3833.7723148961077</v>
      </c>
      <c r="P1047" s="348" t="s">
        <v>40</v>
      </c>
      <c r="Q1047" s="350">
        <v>12</v>
      </c>
      <c r="R1047" s="351" t="s">
        <v>203</v>
      </c>
      <c r="S1047" s="353" t="s">
        <v>195</v>
      </c>
      <c r="T1047" s="347" t="s">
        <v>686</v>
      </c>
      <c r="U1047" s="347" t="s">
        <v>1487</v>
      </c>
      <c r="V1047" s="347">
        <v>1.74</v>
      </c>
      <c r="W1047" s="347">
        <v>1.03</v>
      </c>
      <c r="X1047" s="347">
        <v>0.32</v>
      </c>
      <c r="Y1047" s="347">
        <f t="shared" si="17"/>
        <v>1.7922</v>
      </c>
      <c r="Z1047" s="347" t="s">
        <v>198</v>
      </c>
      <c r="AA1047" s="347" t="s">
        <v>170</v>
      </c>
      <c r="AB1047" s="347">
        <v>19.899999999999999</v>
      </c>
      <c r="AC1047" s="347" t="s">
        <v>218</v>
      </c>
      <c r="AD1047" s="346"/>
      <c r="AE1047" s="346">
        <f>IFERROR(VLOOKUP(E1047,ppoz!$A$2:$B$42,2,0),0)</f>
        <v>0</v>
      </c>
      <c r="AJ1047" s="72"/>
      <c r="AK1047" s="72"/>
      <c r="AL1047" s="72"/>
      <c r="AM1047" s="72"/>
      <c r="AN1047" s="72"/>
      <c r="AO1047" s="72"/>
      <c r="AP1047" s="73"/>
      <c r="AQ1047" s="73"/>
      <c r="AR1047" s="73"/>
      <c r="AS1047" s="73"/>
      <c r="AT1047" s="73"/>
      <c r="AU1047" s="73"/>
      <c r="AV1047" s="72"/>
      <c r="AW1047" s="73"/>
      <c r="AX1047" s="73"/>
      <c r="AY1047" s="72"/>
      <c r="AZ1047" s="72"/>
      <c r="BA1047" s="72"/>
      <c r="BB1047" s="74"/>
      <c r="BC1047" s="74"/>
      <c r="BD1047" s="74"/>
      <c r="BE1047" s="74"/>
      <c r="BF1047" s="74"/>
      <c r="BG1047" s="74"/>
      <c r="BH1047" s="74"/>
      <c r="BI1047" s="74"/>
    </row>
    <row r="1048" spans="1:61" x14ac:dyDescent="0.35">
      <c r="A1048" s="347" t="s">
        <v>2308</v>
      </c>
      <c r="B1048" s="343">
        <v>34.505000000000003</v>
      </c>
      <c r="C1048" s="343">
        <v>103</v>
      </c>
      <c r="D1048" s="348" t="s">
        <v>1944</v>
      </c>
      <c r="E1048" s="348" t="s">
        <v>193</v>
      </c>
      <c r="F1048" s="348" t="s">
        <v>186</v>
      </c>
      <c r="G1048" s="348">
        <v>32</v>
      </c>
      <c r="H1048" s="349">
        <v>120300</v>
      </c>
      <c r="I1048" s="349">
        <v>125800</v>
      </c>
      <c r="J1048" s="349">
        <v>130400</v>
      </c>
      <c r="K1048" s="349">
        <v>131600</v>
      </c>
      <c r="L1048" s="349">
        <v>3486.4512389508764</v>
      </c>
      <c r="M1048" s="349">
        <v>3645.8484277640919</v>
      </c>
      <c r="N1048" s="349">
        <v>3779.1624402260541</v>
      </c>
      <c r="O1048" s="349">
        <v>3813.940008694392</v>
      </c>
      <c r="P1048" s="348" t="s">
        <v>40</v>
      </c>
      <c r="Q1048" s="350">
        <v>12</v>
      </c>
      <c r="R1048" s="351" t="s">
        <v>203</v>
      </c>
      <c r="S1048" s="353" t="s">
        <v>195</v>
      </c>
      <c r="T1048" s="347" t="s">
        <v>686</v>
      </c>
      <c r="U1048" s="347" t="s">
        <v>1487</v>
      </c>
      <c r="V1048" s="347">
        <v>1.74</v>
      </c>
      <c r="W1048" s="347">
        <v>1.03</v>
      </c>
      <c r="X1048" s="347">
        <v>0.32</v>
      </c>
      <c r="Y1048" s="347">
        <f t="shared" si="17"/>
        <v>1.7922</v>
      </c>
      <c r="Z1048" s="347" t="s">
        <v>198</v>
      </c>
      <c r="AA1048" s="347" t="s">
        <v>170</v>
      </c>
      <c r="AB1048" s="347">
        <v>19.899999999999999</v>
      </c>
      <c r="AC1048" s="347" t="s">
        <v>218</v>
      </c>
      <c r="AD1048" s="346"/>
      <c r="AE1048" s="346">
        <f>IFERROR(VLOOKUP(E1048,ppoz!$A$2:$B$42,2,0),0)</f>
        <v>0</v>
      </c>
      <c r="AJ1048" s="72"/>
      <c r="AK1048" s="72"/>
      <c r="AL1048" s="72"/>
      <c r="AM1048" s="72"/>
      <c r="AN1048" s="72"/>
      <c r="AO1048" s="72"/>
      <c r="AP1048" s="73"/>
      <c r="AQ1048" s="73"/>
      <c r="AR1048" s="73"/>
      <c r="AS1048" s="73"/>
      <c r="AT1048" s="73"/>
      <c r="AU1048" s="73"/>
      <c r="AV1048" s="72"/>
      <c r="AW1048" s="73"/>
      <c r="AX1048" s="73"/>
      <c r="AY1048" s="72"/>
      <c r="AZ1048" s="72"/>
      <c r="BA1048" s="72"/>
      <c r="BB1048" s="74"/>
      <c r="BC1048" s="74"/>
      <c r="BD1048" s="74"/>
      <c r="BE1048" s="74"/>
      <c r="BF1048" s="74"/>
      <c r="BG1048" s="74"/>
      <c r="BH1048" s="74"/>
      <c r="BI1048" s="74"/>
    </row>
    <row r="1049" spans="1:61" x14ac:dyDescent="0.35">
      <c r="A1049" s="347" t="s">
        <v>2309</v>
      </c>
      <c r="B1049" s="343">
        <v>34.840000000000003</v>
      </c>
      <c r="C1049" s="343">
        <v>104</v>
      </c>
      <c r="D1049" s="348" t="s">
        <v>1944</v>
      </c>
      <c r="E1049" s="348" t="s">
        <v>193</v>
      </c>
      <c r="F1049" s="348" t="s">
        <v>186</v>
      </c>
      <c r="G1049" s="348">
        <v>32</v>
      </c>
      <c r="H1049" s="349">
        <v>121500</v>
      </c>
      <c r="I1049" s="349">
        <v>126700</v>
      </c>
      <c r="J1049" s="349">
        <v>131200</v>
      </c>
      <c r="K1049" s="349">
        <v>132400</v>
      </c>
      <c r="L1049" s="349">
        <v>3487.3708381171064</v>
      </c>
      <c r="M1049" s="349">
        <v>3636.6245694603899</v>
      </c>
      <c r="N1049" s="349">
        <v>3765.7864523536164</v>
      </c>
      <c r="O1049" s="349">
        <v>3800.2296211251432</v>
      </c>
      <c r="P1049" s="348" t="s">
        <v>40</v>
      </c>
      <c r="Q1049" s="350">
        <v>12</v>
      </c>
      <c r="R1049" s="351" t="s">
        <v>203</v>
      </c>
      <c r="S1049" s="353" t="s">
        <v>195</v>
      </c>
      <c r="T1049" s="347" t="s">
        <v>686</v>
      </c>
      <c r="U1049" s="347" t="s">
        <v>1487</v>
      </c>
      <c r="V1049" s="347">
        <v>1.74</v>
      </c>
      <c r="W1049" s="347">
        <v>1.03</v>
      </c>
      <c r="X1049" s="347">
        <v>0.32</v>
      </c>
      <c r="Y1049" s="347">
        <f t="shared" si="17"/>
        <v>1.7922</v>
      </c>
      <c r="Z1049" s="347" t="s">
        <v>198</v>
      </c>
      <c r="AA1049" s="347" t="s">
        <v>170</v>
      </c>
      <c r="AB1049" s="347">
        <v>19.899999999999999</v>
      </c>
      <c r="AC1049" s="347" t="s">
        <v>218</v>
      </c>
      <c r="AD1049" s="346"/>
      <c r="AE1049" s="346">
        <f>IFERROR(VLOOKUP(E1049,ppoz!$A$2:$B$42,2,0),0)</f>
        <v>0</v>
      </c>
      <c r="AJ1049" s="72"/>
      <c r="AK1049" s="72"/>
      <c r="AL1049" s="72"/>
      <c r="AM1049" s="72"/>
      <c r="AN1049" s="72"/>
      <c r="AO1049" s="72"/>
      <c r="AP1049" s="73"/>
      <c r="AQ1049" s="73"/>
      <c r="AR1049" s="73"/>
      <c r="AS1049" s="73"/>
      <c r="AT1049" s="73"/>
      <c r="AU1049" s="73"/>
      <c r="AV1049" s="72"/>
      <c r="AW1049" s="73"/>
      <c r="AX1049" s="73"/>
      <c r="AY1049" s="72"/>
      <c r="AZ1049" s="72"/>
      <c r="BA1049" s="72"/>
      <c r="BB1049" s="74"/>
      <c r="BC1049" s="74"/>
      <c r="BD1049" s="74"/>
      <c r="BE1049" s="74"/>
      <c r="BF1049" s="74"/>
      <c r="BG1049" s="74"/>
      <c r="BH1049" s="74"/>
      <c r="BI1049" s="74"/>
    </row>
    <row r="1050" spans="1:61" x14ac:dyDescent="0.35">
      <c r="A1050" s="347" t="s">
        <v>2310</v>
      </c>
      <c r="B1050" s="343">
        <v>35.175000000000004</v>
      </c>
      <c r="C1050" s="343">
        <v>105</v>
      </c>
      <c r="D1050" s="348" t="s">
        <v>1944</v>
      </c>
      <c r="E1050" s="348" t="s">
        <v>193</v>
      </c>
      <c r="F1050" s="348" t="s">
        <v>186</v>
      </c>
      <c r="G1050" s="348">
        <v>32</v>
      </c>
      <c r="H1050" s="349">
        <v>122600</v>
      </c>
      <c r="I1050" s="349">
        <v>128400</v>
      </c>
      <c r="J1050" s="349">
        <v>132300</v>
      </c>
      <c r="K1050" s="349">
        <v>134700</v>
      </c>
      <c r="L1050" s="349">
        <v>3485.4299928926789</v>
      </c>
      <c r="M1050" s="349">
        <v>3650.3198294243066</v>
      </c>
      <c r="N1050" s="349">
        <v>3761.1940298507457</v>
      </c>
      <c r="O1050" s="349">
        <v>3829.4243070362468</v>
      </c>
      <c r="P1050" s="348" t="s">
        <v>40</v>
      </c>
      <c r="Q1050" s="350">
        <v>12</v>
      </c>
      <c r="R1050" s="351" t="s">
        <v>203</v>
      </c>
      <c r="S1050" s="353" t="s">
        <v>195</v>
      </c>
      <c r="T1050" s="347" t="s">
        <v>686</v>
      </c>
      <c r="U1050" s="347" t="s">
        <v>1487</v>
      </c>
      <c r="V1050" s="347">
        <v>1.74</v>
      </c>
      <c r="W1050" s="347">
        <v>1.03</v>
      </c>
      <c r="X1050" s="347">
        <v>0.32</v>
      </c>
      <c r="Y1050" s="347">
        <f t="shared" si="17"/>
        <v>1.7922</v>
      </c>
      <c r="Z1050" s="347" t="s">
        <v>198</v>
      </c>
      <c r="AA1050" s="347" t="s">
        <v>170</v>
      </c>
      <c r="AB1050" s="347">
        <v>19.899999999999999</v>
      </c>
      <c r="AC1050" s="347" t="s">
        <v>218</v>
      </c>
      <c r="AD1050" s="346"/>
      <c r="AE1050" s="346">
        <f>IFERROR(VLOOKUP(E1050,ppoz!$A$2:$B$42,2,0),0)</f>
        <v>0</v>
      </c>
      <c r="AJ1050" s="72"/>
      <c r="AK1050" s="72"/>
      <c r="AL1050" s="72"/>
      <c r="AM1050" s="72"/>
      <c r="AN1050" s="72"/>
      <c r="AO1050" s="72"/>
      <c r="AP1050" s="73"/>
      <c r="AQ1050" s="73"/>
      <c r="AR1050" s="73"/>
      <c r="AS1050" s="73"/>
      <c r="AT1050" s="73"/>
      <c r="AU1050" s="73"/>
      <c r="AV1050" s="72"/>
      <c r="AW1050" s="73"/>
      <c r="AX1050" s="73"/>
      <c r="AY1050" s="72"/>
      <c r="AZ1050" s="72"/>
      <c r="BA1050" s="72"/>
      <c r="BB1050" s="74"/>
      <c r="BC1050" s="74"/>
      <c r="BD1050" s="74"/>
      <c r="BE1050" s="74"/>
      <c r="BF1050" s="74"/>
      <c r="BG1050" s="74"/>
      <c r="BH1050" s="74"/>
      <c r="BI1050" s="74"/>
    </row>
    <row r="1051" spans="1:61" x14ac:dyDescent="0.35">
      <c r="A1051" s="347" t="s">
        <v>2311</v>
      </c>
      <c r="B1051" s="343">
        <v>35.510000000000005</v>
      </c>
      <c r="C1051" s="343">
        <v>106</v>
      </c>
      <c r="D1051" s="348" t="s">
        <v>1944</v>
      </c>
      <c r="E1051" s="348" t="s">
        <v>193</v>
      </c>
      <c r="F1051" s="348" t="s">
        <v>186</v>
      </c>
      <c r="G1051" s="348">
        <v>32</v>
      </c>
      <c r="H1051" s="349">
        <v>123700</v>
      </c>
      <c r="I1051" s="349">
        <v>129200</v>
      </c>
      <c r="J1051" s="349">
        <v>133000</v>
      </c>
      <c r="K1051" s="349">
        <v>135500</v>
      </c>
      <c r="L1051" s="349">
        <v>3483.5257673894671</v>
      </c>
      <c r="M1051" s="349">
        <v>3638.4117150098559</v>
      </c>
      <c r="N1051" s="349">
        <v>3745.4238242748515</v>
      </c>
      <c r="O1051" s="349">
        <v>3815.8265277386645</v>
      </c>
      <c r="P1051" s="348" t="s">
        <v>40</v>
      </c>
      <c r="Q1051" s="350">
        <v>12</v>
      </c>
      <c r="R1051" s="351" t="s">
        <v>203</v>
      </c>
      <c r="S1051" s="353" t="s">
        <v>195</v>
      </c>
      <c r="T1051" s="347" t="s">
        <v>686</v>
      </c>
      <c r="U1051" s="347" t="s">
        <v>1487</v>
      </c>
      <c r="V1051" s="347">
        <v>1.74</v>
      </c>
      <c r="W1051" s="347">
        <v>1.03</v>
      </c>
      <c r="X1051" s="347">
        <v>0.32</v>
      </c>
      <c r="Y1051" s="347">
        <f t="shared" si="17"/>
        <v>1.7922</v>
      </c>
      <c r="Z1051" s="347" t="s">
        <v>198</v>
      </c>
      <c r="AA1051" s="347" t="s">
        <v>170</v>
      </c>
      <c r="AB1051" s="347">
        <v>19.899999999999999</v>
      </c>
      <c r="AC1051" s="347" t="s">
        <v>218</v>
      </c>
      <c r="AD1051" s="346"/>
      <c r="AE1051" s="346">
        <f>IFERROR(VLOOKUP(E1051,ppoz!$A$2:$B$42,2,0),0)</f>
        <v>0</v>
      </c>
      <c r="AJ1051" s="72"/>
      <c r="AK1051" s="72"/>
      <c r="AL1051" s="72"/>
      <c r="AM1051" s="72"/>
      <c r="AN1051" s="72"/>
      <c r="AO1051" s="72"/>
      <c r="AP1051" s="73"/>
      <c r="AQ1051" s="73"/>
      <c r="AR1051" s="73"/>
      <c r="AS1051" s="73"/>
      <c r="AT1051" s="73"/>
      <c r="AU1051" s="73"/>
      <c r="AV1051" s="72"/>
      <c r="AW1051" s="73"/>
      <c r="AX1051" s="73"/>
      <c r="AY1051" s="72"/>
      <c r="AZ1051" s="72"/>
      <c r="BA1051" s="72"/>
      <c r="BB1051" s="74"/>
      <c r="BC1051" s="74"/>
      <c r="BD1051" s="74"/>
      <c r="BE1051" s="74"/>
      <c r="BF1051" s="74"/>
      <c r="BG1051" s="74"/>
      <c r="BH1051" s="74"/>
      <c r="BI1051" s="74"/>
    </row>
    <row r="1052" spans="1:61" x14ac:dyDescent="0.35">
      <c r="A1052" s="347" t="s">
        <v>2312</v>
      </c>
      <c r="B1052" s="343">
        <v>35.844999999999999</v>
      </c>
      <c r="C1052" s="343">
        <v>107</v>
      </c>
      <c r="D1052" s="348" t="s">
        <v>1944</v>
      </c>
      <c r="E1052" s="348" t="s">
        <v>193</v>
      </c>
      <c r="F1052" s="348" t="s">
        <v>186</v>
      </c>
      <c r="G1052" s="348">
        <v>32</v>
      </c>
      <c r="H1052" s="349">
        <v>124500</v>
      </c>
      <c r="I1052" s="349">
        <v>129900</v>
      </c>
      <c r="J1052" s="349">
        <v>133700</v>
      </c>
      <c r="K1052" s="349">
        <v>136200</v>
      </c>
      <c r="L1052" s="349">
        <v>3473.2877667736088</v>
      </c>
      <c r="M1052" s="349">
        <v>3623.9363928023436</v>
      </c>
      <c r="N1052" s="349">
        <v>3729.9483888966383</v>
      </c>
      <c r="O1052" s="349">
        <v>3799.693123169201</v>
      </c>
      <c r="P1052" s="348" t="s">
        <v>40</v>
      </c>
      <c r="Q1052" s="350">
        <v>12</v>
      </c>
      <c r="R1052" s="351" t="s">
        <v>203</v>
      </c>
      <c r="S1052" s="353" t="s">
        <v>195</v>
      </c>
      <c r="T1052" s="347" t="s">
        <v>686</v>
      </c>
      <c r="U1052" s="347" t="s">
        <v>1487</v>
      </c>
      <c r="V1052" s="347">
        <v>1.74</v>
      </c>
      <c r="W1052" s="347">
        <v>1.03</v>
      </c>
      <c r="X1052" s="347">
        <v>0.32</v>
      </c>
      <c r="Y1052" s="347">
        <f t="shared" si="17"/>
        <v>1.7922</v>
      </c>
      <c r="Z1052" s="347" t="s">
        <v>198</v>
      </c>
      <c r="AA1052" s="347" t="s">
        <v>170</v>
      </c>
      <c r="AB1052" s="347">
        <v>19.899999999999999</v>
      </c>
      <c r="AC1052" s="347" t="s">
        <v>218</v>
      </c>
      <c r="AD1052" s="346"/>
      <c r="AE1052" s="346">
        <f>IFERROR(VLOOKUP(E1052,ppoz!$A$2:$B$42,2,0),0)</f>
        <v>0</v>
      </c>
      <c r="AJ1052" s="72"/>
      <c r="AK1052" s="72"/>
      <c r="AL1052" s="72"/>
      <c r="AM1052" s="72"/>
      <c r="AN1052" s="72"/>
      <c r="AO1052" s="72"/>
      <c r="AP1052" s="73"/>
      <c r="AQ1052" s="73"/>
      <c r="AR1052" s="73"/>
      <c r="AS1052" s="73"/>
      <c r="AT1052" s="73"/>
      <c r="AU1052" s="73"/>
      <c r="AV1052" s="72"/>
      <c r="AW1052" s="73"/>
      <c r="AX1052" s="73"/>
      <c r="AY1052" s="72"/>
      <c r="AZ1052" s="72"/>
      <c r="BA1052" s="72"/>
      <c r="BB1052" s="74"/>
      <c r="BC1052" s="74"/>
      <c r="BD1052" s="74"/>
      <c r="BE1052" s="74"/>
      <c r="BF1052" s="74"/>
      <c r="BG1052" s="74"/>
      <c r="BH1052" s="74"/>
      <c r="BI1052" s="74"/>
    </row>
    <row r="1053" spans="1:61" x14ac:dyDescent="0.35">
      <c r="A1053" s="347" t="s">
        <v>2313</v>
      </c>
      <c r="B1053" s="343">
        <v>36.18</v>
      </c>
      <c r="C1053" s="343">
        <v>108</v>
      </c>
      <c r="D1053" s="348" t="s">
        <v>1944</v>
      </c>
      <c r="E1053" s="348" t="s">
        <v>193</v>
      </c>
      <c r="F1053" s="348" t="s">
        <v>186</v>
      </c>
      <c r="G1053" s="348">
        <v>32</v>
      </c>
      <c r="H1053" s="349">
        <v>125600</v>
      </c>
      <c r="I1053" s="349">
        <v>131100</v>
      </c>
      <c r="J1053" s="349">
        <v>134900</v>
      </c>
      <c r="K1053" s="349">
        <v>137400</v>
      </c>
      <c r="L1053" s="349">
        <v>3471.5312327252627</v>
      </c>
      <c r="M1053" s="349">
        <v>3623.548922056385</v>
      </c>
      <c r="N1053" s="349">
        <v>3728.5793255942508</v>
      </c>
      <c r="O1053" s="349">
        <v>3797.6782752902154</v>
      </c>
      <c r="P1053" s="348" t="s">
        <v>40</v>
      </c>
      <c r="Q1053" s="350">
        <v>12</v>
      </c>
      <c r="R1053" s="351" t="s">
        <v>203</v>
      </c>
      <c r="S1053" s="353" t="s">
        <v>195</v>
      </c>
      <c r="T1053" s="347" t="s">
        <v>686</v>
      </c>
      <c r="U1053" s="347" t="s">
        <v>1487</v>
      </c>
      <c r="V1053" s="347">
        <v>1.74</v>
      </c>
      <c r="W1053" s="347">
        <v>1.03</v>
      </c>
      <c r="X1053" s="347">
        <v>0.32</v>
      </c>
      <c r="Y1053" s="347">
        <f t="shared" si="17"/>
        <v>1.7922</v>
      </c>
      <c r="Z1053" s="347" t="s">
        <v>198</v>
      </c>
      <c r="AA1053" s="347" t="s">
        <v>170</v>
      </c>
      <c r="AB1053" s="347">
        <v>19.899999999999999</v>
      </c>
      <c r="AC1053" s="347" t="s">
        <v>218</v>
      </c>
      <c r="AD1053" s="346"/>
      <c r="AE1053" s="346">
        <f>IFERROR(VLOOKUP(E1053,ppoz!$A$2:$B$42,2,0),0)</f>
        <v>0</v>
      </c>
      <c r="AJ1053" s="72"/>
      <c r="AK1053" s="72"/>
      <c r="AL1053" s="72"/>
      <c r="AM1053" s="72"/>
      <c r="AN1053" s="72"/>
      <c r="AO1053" s="72"/>
      <c r="AP1053" s="73"/>
      <c r="AQ1053" s="73"/>
      <c r="AR1053" s="73"/>
      <c r="AS1053" s="73"/>
      <c r="AT1053" s="73"/>
      <c r="AU1053" s="73"/>
      <c r="AV1053" s="72"/>
      <c r="AW1053" s="73"/>
      <c r="AX1053" s="73"/>
      <c r="AY1053" s="72"/>
      <c r="AZ1053" s="72"/>
      <c r="BA1053" s="72"/>
      <c r="BB1053" s="74"/>
      <c r="BC1053" s="74"/>
      <c r="BD1053" s="74"/>
      <c r="BE1053" s="74"/>
      <c r="BF1053" s="74"/>
      <c r="BG1053" s="74"/>
      <c r="BH1053" s="74"/>
      <c r="BI1053" s="74"/>
    </row>
    <row r="1054" spans="1:61" x14ac:dyDescent="0.35">
      <c r="A1054" s="347" t="s">
        <v>2314</v>
      </c>
      <c r="B1054" s="343">
        <v>36.515000000000001</v>
      </c>
      <c r="C1054" s="343">
        <v>109</v>
      </c>
      <c r="D1054" s="348" t="s">
        <v>1944</v>
      </c>
      <c r="E1054" s="348" t="s">
        <v>193</v>
      </c>
      <c r="F1054" s="348" t="s">
        <v>186</v>
      </c>
      <c r="G1054" s="348">
        <v>32</v>
      </c>
      <c r="H1054" s="349">
        <v>126300</v>
      </c>
      <c r="I1054" s="349">
        <v>132200</v>
      </c>
      <c r="J1054" s="349">
        <v>138400</v>
      </c>
      <c r="K1054" s="349">
        <v>138500</v>
      </c>
      <c r="L1054" s="349">
        <v>3458.8525263590304</v>
      </c>
      <c r="M1054" s="349">
        <v>3620.4299602902915</v>
      </c>
      <c r="N1054" s="349">
        <v>3790.2231959468709</v>
      </c>
      <c r="O1054" s="349">
        <v>3792.9617965219772</v>
      </c>
      <c r="P1054" s="348" t="s">
        <v>40</v>
      </c>
      <c r="Q1054" s="350">
        <v>12</v>
      </c>
      <c r="R1054" s="351" t="s">
        <v>203</v>
      </c>
      <c r="S1054" s="353" t="s">
        <v>195</v>
      </c>
      <c r="T1054" s="347" t="s">
        <v>686</v>
      </c>
      <c r="U1054" s="347" t="s">
        <v>1487</v>
      </c>
      <c r="V1054" s="347">
        <v>1.74</v>
      </c>
      <c r="W1054" s="347">
        <v>1.03</v>
      </c>
      <c r="X1054" s="347">
        <v>0.32</v>
      </c>
      <c r="Y1054" s="347">
        <f t="shared" si="17"/>
        <v>1.7922</v>
      </c>
      <c r="Z1054" s="347" t="s">
        <v>198</v>
      </c>
      <c r="AA1054" s="347" t="s">
        <v>170</v>
      </c>
      <c r="AB1054" s="347">
        <v>19.899999999999999</v>
      </c>
      <c r="AC1054" s="347" t="s">
        <v>218</v>
      </c>
      <c r="AD1054" s="346"/>
      <c r="AE1054" s="346">
        <f>IFERROR(VLOOKUP(E1054,ppoz!$A$2:$B$42,2,0),0)</f>
        <v>0</v>
      </c>
      <c r="AJ1054" s="72"/>
      <c r="AK1054" s="72"/>
      <c r="AL1054" s="72"/>
      <c r="AM1054" s="72"/>
      <c r="AN1054" s="72"/>
      <c r="AO1054" s="72"/>
      <c r="AP1054" s="73"/>
      <c r="AQ1054" s="73"/>
      <c r="AR1054" s="73"/>
      <c r="AS1054" s="73"/>
      <c r="AT1054" s="73"/>
      <c r="AU1054" s="73"/>
      <c r="AV1054" s="72"/>
      <c r="AW1054" s="73"/>
      <c r="AX1054" s="73"/>
      <c r="AY1054" s="72"/>
      <c r="AZ1054" s="72"/>
      <c r="BA1054" s="72"/>
      <c r="BB1054" s="74"/>
      <c r="BC1054" s="74"/>
      <c r="BD1054" s="74"/>
      <c r="BE1054" s="74"/>
      <c r="BF1054" s="74"/>
      <c r="BG1054" s="74"/>
      <c r="BH1054" s="74"/>
      <c r="BI1054" s="74"/>
    </row>
    <row r="1055" spans="1:61" x14ac:dyDescent="0.35">
      <c r="A1055" s="347" t="s">
        <v>2315</v>
      </c>
      <c r="B1055" s="343">
        <v>36.85</v>
      </c>
      <c r="C1055" s="343">
        <v>110</v>
      </c>
      <c r="D1055" s="348" t="s">
        <v>1944</v>
      </c>
      <c r="E1055" s="348" t="s">
        <v>193</v>
      </c>
      <c r="F1055" s="348" t="s">
        <v>186</v>
      </c>
      <c r="G1055" s="348">
        <v>32</v>
      </c>
      <c r="H1055" s="349">
        <v>127100</v>
      </c>
      <c r="I1055" s="349">
        <v>132900</v>
      </c>
      <c r="J1055" s="349">
        <v>139100</v>
      </c>
      <c r="K1055" s="349">
        <v>139200</v>
      </c>
      <c r="L1055" s="349">
        <v>3449.1180461329714</v>
      </c>
      <c r="M1055" s="349">
        <v>3606.5128900949794</v>
      </c>
      <c r="N1055" s="349">
        <v>3774.7625508819538</v>
      </c>
      <c r="O1055" s="349">
        <v>3777.4762550881951</v>
      </c>
      <c r="P1055" s="348" t="s">
        <v>40</v>
      </c>
      <c r="Q1055" s="350">
        <v>12</v>
      </c>
      <c r="R1055" s="351" t="s">
        <v>203</v>
      </c>
      <c r="S1055" s="353" t="s">
        <v>195</v>
      </c>
      <c r="T1055" s="347" t="s">
        <v>686</v>
      </c>
      <c r="U1055" s="347" t="s">
        <v>1487</v>
      </c>
      <c r="V1055" s="347">
        <v>1.74</v>
      </c>
      <c r="W1055" s="347">
        <v>1.03</v>
      </c>
      <c r="X1055" s="347">
        <v>0.32</v>
      </c>
      <c r="Y1055" s="347">
        <f t="shared" si="17"/>
        <v>1.7922</v>
      </c>
      <c r="Z1055" s="347" t="s">
        <v>198</v>
      </c>
      <c r="AA1055" s="347" t="s">
        <v>170</v>
      </c>
      <c r="AB1055" s="347">
        <v>19.899999999999999</v>
      </c>
      <c r="AC1055" s="347" t="s">
        <v>218</v>
      </c>
      <c r="AD1055" s="346"/>
      <c r="AE1055" s="346">
        <f>IFERROR(VLOOKUP(E1055,ppoz!$A$2:$B$42,2,0),0)</f>
        <v>0</v>
      </c>
      <c r="AJ1055" s="72"/>
      <c r="AK1055" s="72"/>
      <c r="AL1055" s="72"/>
      <c r="AM1055" s="72"/>
      <c r="AN1055" s="72"/>
      <c r="AO1055" s="72"/>
      <c r="AP1055" s="73"/>
      <c r="AQ1055" s="73"/>
      <c r="AR1055" s="73"/>
      <c r="AS1055" s="73"/>
      <c r="AT1055" s="73"/>
      <c r="AU1055" s="73"/>
      <c r="AV1055" s="72"/>
      <c r="AW1055" s="73"/>
      <c r="AX1055" s="73"/>
      <c r="AY1055" s="72"/>
      <c r="AZ1055" s="72"/>
      <c r="BA1055" s="72"/>
      <c r="BB1055" s="74"/>
      <c r="BC1055" s="74"/>
      <c r="BD1055" s="74"/>
      <c r="BE1055" s="74"/>
      <c r="BF1055" s="74"/>
      <c r="BG1055" s="74"/>
      <c r="BH1055" s="74"/>
      <c r="BI1055" s="74"/>
    </row>
    <row r="1056" spans="1:61" x14ac:dyDescent="0.35">
      <c r="A1056" s="347" t="s">
        <v>2316</v>
      </c>
      <c r="B1056" s="343">
        <v>37.185000000000002</v>
      </c>
      <c r="C1056" s="343">
        <v>111</v>
      </c>
      <c r="D1056" s="348" t="s">
        <v>1944</v>
      </c>
      <c r="E1056" s="348" t="s">
        <v>193</v>
      </c>
      <c r="F1056" s="348" t="s">
        <v>186</v>
      </c>
      <c r="G1056" s="348">
        <v>32</v>
      </c>
      <c r="H1056" s="349">
        <v>128200</v>
      </c>
      <c r="I1056" s="349">
        <v>134100</v>
      </c>
      <c r="J1056" s="349">
        <v>140300</v>
      </c>
      <c r="K1056" s="349">
        <v>140400</v>
      </c>
      <c r="L1056" s="349">
        <v>3447.6267312088207</v>
      </c>
      <c r="M1056" s="349">
        <v>3606.292860024203</v>
      </c>
      <c r="N1056" s="349">
        <v>3773.0267581013845</v>
      </c>
      <c r="O1056" s="349">
        <v>3775.7160145219846</v>
      </c>
      <c r="P1056" s="348" t="s">
        <v>40</v>
      </c>
      <c r="Q1056" s="350">
        <v>12</v>
      </c>
      <c r="R1056" s="351" t="s">
        <v>203</v>
      </c>
      <c r="S1056" s="353" t="s">
        <v>195</v>
      </c>
      <c r="T1056" s="347" t="s">
        <v>686</v>
      </c>
      <c r="U1056" s="347" t="s">
        <v>1487</v>
      </c>
      <c r="V1056" s="347">
        <v>1.74</v>
      </c>
      <c r="W1056" s="347">
        <v>1.03</v>
      </c>
      <c r="X1056" s="347">
        <v>0.32</v>
      </c>
      <c r="Y1056" s="347">
        <f t="shared" si="17"/>
        <v>1.7922</v>
      </c>
      <c r="Z1056" s="347" t="s">
        <v>198</v>
      </c>
      <c r="AA1056" s="347" t="s">
        <v>170</v>
      </c>
      <c r="AB1056" s="347">
        <v>19.899999999999999</v>
      </c>
      <c r="AC1056" s="347" t="s">
        <v>218</v>
      </c>
      <c r="AD1056" s="346"/>
      <c r="AE1056" s="346">
        <f>IFERROR(VLOOKUP(E1056,ppoz!$A$2:$B$42,2,0),0)</f>
        <v>0</v>
      </c>
      <c r="AJ1056" s="72"/>
      <c r="AK1056" s="72"/>
      <c r="AL1056" s="72"/>
      <c r="AM1056" s="72"/>
      <c r="AN1056" s="72"/>
      <c r="AO1056" s="72"/>
      <c r="AP1056" s="73"/>
      <c r="AQ1056" s="73"/>
      <c r="AR1056" s="73"/>
      <c r="AS1056" s="73"/>
      <c r="AT1056" s="73"/>
      <c r="AU1056" s="73"/>
      <c r="AV1056" s="72"/>
      <c r="AW1056" s="73"/>
      <c r="AX1056" s="73"/>
      <c r="AY1056" s="72"/>
      <c r="AZ1056" s="72"/>
      <c r="BA1056" s="72"/>
      <c r="BB1056" s="74"/>
      <c r="BC1056" s="74"/>
      <c r="BD1056" s="74"/>
      <c r="BE1056" s="74"/>
      <c r="BF1056" s="74"/>
      <c r="BG1056" s="74"/>
      <c r="BH1056" s="74"/>
      <c r="BI1056" s="74"/>
    </row>
    <row r="1057" spans="1:61" x14ac:dyDescent="0.35">
      <c r="A1057" s="347" t="s">
        <v>2317</v>
      </c>
      <c r="B1057" s="343">
        <v>37.520000000000003</v>
      </c>
      <c r="C1057" s="343">
        <v>112</v>
      </c>
      <c r="D1057" s="348" t="s">
        <v>1944</v>
      </c>
      <c r="E1057" s="348" t="s">
        <v>193</v>
      </c>
      <c r="F1057" s="348" t="s">
        <v>186</v>
      </c>
      <c r="G1057" s="348">
        <v>32</v>
      </c>
      <c r="H1057" s="349">
        <v>129400</v>
      </c>
      <c r="I1057" s="349">
        <v>134900</v>
      </c>
      <c r="J1057" s="349">
        <v>141000</v>
      </c>
      <c r="K1057" s="349">
        <v>141300</v>
      </c>
      <c r="L1057" s="349">
        <v>3448.8272921108737</v>
      </c>
      <c r="M1057" s="349">
        <v>3595.415778251599</v>
      </c>
      <c r="N1057" s="349">
        <v>3757.9957356076757</v>
      </c>
      <c r="O1057" s="349">
        <v>3765.9914712153513</v>
      </c>
      <c r="P1057" s="348" t="s">
        <v>40</v>
      </c>
      <c r="Q1057" s="350">
        <v>12</v>
      </c>
      <c r="R1057" s="351" t="s">
        <v>203</v>
      </c>
      <c r="S1057" s="353" t="s">
        <v>195</v>
      </c>
      <c r="T1057" s="347" t="s">
        <v>686</v>
      </c>
      <c r="U1057" s="347" t="s">
        <v>1487</v>
      </c>
      <c r="V1057" s="347">
        <v>1.74</v>
      </c>
      <c r="W1057" s="347">
        <v>1.03</v>
      </c>
      <c r="X1057" s="347">
        <v>0.32</v>
      </c>
      <c r="Y1057" s="347">
        <f t="shared" si="17"/>
        <v>1.7922</v>
      </c>
      <c r="Z1057" s="347" t="s">
        <v>198</v>
      </c>
      <c r="AA1057" s="347" t="s">
        <v>170</v>
      </c>
      <c r="AB1057" s="347">
        <v>19.899999999999999</v>
      </c>
      <c r="AC1057" s="347" t="s">
        <v>218</v>
      </c>
      <c r="AD1057" s="346"/>
      <c r="AE1057" s="346">
        <f>IFERROR(VLOOKUP(E1057,ppoz!$A$2:$B$42,2,0),0)</f>
        <v>0</v>
      </c>
      <c r="AJ1057" s="72"/>
      <c r="AK1057" s="72"/>
      <c r="AL1057" s="72"/>
      <c r="AM1057" s="72"/>
      <c r="AN1057" s="72"/>
      <c r="AO1057" s="72"/>
      <c r="AP1057" s="73"/>
      <c r="AQ1057" s="73"/>
      <c r="AR1057" s="73"/>
      <c r="AS1057" s="73"/>
      <c r="AT1057" s="73"/>
      <c r="AU1057" s="73"/>
      <c r="AV1057" s="72"/>
      <c r="AW1057" s="73"/>
      <c r="AX1057" s="73"/>
      <c r="AY1057" s="72"/>
      <c r="AZ1057" s="72"/>
      <c r="BA1057" s="72"/>
      <c r="BB1057" s="74"/>
      <c r="BC1057" s="74"/>
      <c r="BD1057" s="74"/>
      <c r="BE1057" s="74"/>
      <c r="BF1057" s="74"/>
      <c r="BG1057" s="74"/>
      <c r="BH1057" s="74"/>
      <c r="BI1057" s="74"/>
    </row>
    <row r="1058" spans="1:61" x14ac:dyDescent="0.35">
      <c r="A1058" s="347" t="s">
        <v>2318</v>
      </c>
      <c r="B1058" s="343">
        <v>37.855000000000004</v>
      </c>
      <c r="C1058" s="343">
        <v>113</v>
      </c>
      <c r="D1058" s="348" t="s">
        <v>1944</v>
      </c>
      <c r="E1058" s="348" t="s">
        <v>23</v>
      </c>
      <c r="F1058" s="348" t="s">
        <v>186</v>
      </c>
      <c r="G1058" s="348">
        <v>37.6</v>
      </c>
      <c r="H1058" s="349">
        <v>132100</v>
      </c>
      <c r="I1058" s="349">
        <v>138100</v>
      </c>
      <c r="J1058" s="349">
        <v>143600</v>
      </c>
      <c r="K1058" s="349">
        <v>144500</v>
      </c>
      <c r="L1058" s="349">
        <v>3489.6314885748247</v>
      </c>
      <c r="M1058" s="349">
        <v>3648.1310262845063</v>
      </c>
      <c r="N1058" s="349">
        <v>3793.4222691850478</v>
      </c>
      <c r="O1058" s="349">
        <v>3817.1971998415002</v>
      </c>
      <c r="P1058" s="348" t="s">
        <v>40</v>
      </c>
      <c r="Q1058" s="350">
        <v>12</v>
      </c>
      <c r="R1058" s="351" t="s">
        <v>203</v>
      </c>
      <c r="S1058" s="353" t="s">
        <v>195</v>
      </c>
      <c r="T1058" s="347" t="s">
        <v>686</v>
      </c>
      <c r="U1058" s="347" t="s">
        <v>1487</v>
      </c>
      <c r="V1058" s="347">
        <v>1.74</v>
      </c>
      <c r="W1058" s="347">
        <v>1.03</v>
      </c>
      <c r="X1058" s="347">
        <v>0.32</v>
      </c>
      <c r="Y1058" s="347">
        <f t="shared" si="17"/>
        <v>1.7922</v>
      </c>
      <c r="Z1058" s="347" t="s">
        <v>198</v>
      </c>
      <c r="AA1058" s="347" t="s">
        <v>170</v>
      </c>
      <c r="AB1058" s="347">
        <v>19.899999999999999</v>
      </c>
      <c r="AC1058" s="347" t="s">
        <v>218</v>
      </c>
      <c r="AD1058" s="346"/>
      <c r="AE1058" s="346">
        <f>IFERROR(VLOOKUP(E1058,ppoz!$A$2:$B$42,2,0),0)</f>
        <v>0</v>
      </c>
      <c r="AJ1058" s="72"/>
      <c r="AK1058" s="72"/>
      <c r="AL1058" s="72"/>
      <c r="AM1058" s="72"/>
      <c r="AN1058" s="72"/>
      <c r="AO1058" s="72"/>
      <c r="AP1058" s="73"/>
      <c r="AQ1058" s="73"/>
      <c r="AR1058" s="73"/>
      <c r="AS1058" s="73"/>
      <c r="AT1058" s="73"/>
      <c r="AU1058" s="73"/>
      <c r="AV1058" s="72"/>
      <c r="AW1058" s="73"/>
      <c r="AX1058" s="73"/>
      <c r="AY1058" s="72"/>
      <c r="AZ1058" s="72"/>
      <c r="BA1058" s="72"/>
      <c r="BB1058" s="74"/>
      <c r="BC1058" s="74"/>
      <c r="BD1058" s="74"/>
      <c r="BE1058" s="74"/>
      <c r="BF1058" s="74"/>
      <c r="BG1058" s="74"/>
      <c r="BH1058" s="74"/>
      <c r="BI1058" s="74"/>
    </row>
    <row r="1059" spans="1:61" x14ac:dyDescent="0.35">
      <c r="A1059" s="347" t="s">
        <v>2319</v>
      </c>
      <c r="B1059" s="343">
        <v>38.190000000000005</v>
      </c>
      <c r="C1059" s="343">
        <v>114</v>
      </c>
      <c r="D1059" s="348" t="s">
        <v>1944</v>
      </c>
      <c r="E1059" s="348" t="s">
        <v>23</v>
      </c>
      <c r="F1059" s="348" t="s">
        <v>186</v>
      </c>
      <c r="G1059" s="348">
        <v>37.6</v>
      </c>
      <c r="H1059" s="349">
        <v>133500</v>
      </c>
      <c r="I1059" s="349">
        <v>139400</v>
      </c>
      <c r="J1059" s="349">
        <v>144700</v>
      </c>
      <c r="K1059" s="349">
        <v>145700</v>
      </c>
      <c r="L1059" s="349">
        <v>3495.6794972505886</v>
      </c>
      <c r="M1059" s="349">
        <v>3650.1702016234613</v>
      </c>
      <c r="N1059" s="349">
        <v>3788.9499869075671</v>
      </c>
      <c r="O1059" s="349">
        <v>3815.1348520555116</v>
      </c>
      <c r="P1059" s="348" t="s">
        <v>40</v>
      </c>
      <c r="Q1059" s="350">
        <v>12</v>
      </c>
      <c r="R1059" s="351" t="s">
        <v>203</v>
      </c>
      <c r="S1059" s="353" t="s">
        <v>195</v>
      </c>
      <c r="T1059" s="347" t="s">
        <v>686</v>
      </c>
      <c r="U1059" s="347" t="s">
        <v>1487</v>
      </c>
      <c r="V1059" s="347">
        <v>1.74</v>
      </c>
      <c r="W1059" s="347">
        <v>1.03</v>
      </c>
      <c r="X1059" s="347">
        <v>0.32</v>
      </c>
      <c r="Y1059" s="347">
        <f t="shared" si="17"/>
        <v>1.7922</v>
      </c>
      <c r="Z1059" s="347" t="s">
        <v>198</v>
      </c>
      <c r="AA1059" s="347" t="s">
        <v>170</v>
      </c>
      <c r="AB1059" s="347">
        <v>19.899999999999999</v>
      </c>
      <c r="AC1059" s="347" t="s">
        <v>218</v>
      </c>
      <c r="AD1059" s="346"/>
      <c r="AE1059" s="346">
        <f>IFERROR(VLOOKUP(E1059,ppoz!$A$2:$B$42,2,0),0)</f>
        <v>0</v>
      </c>
      <c r="AJ1059" s="72"/>
      <c r="AK1059" s="72"/>
      <c r="AL1059" s="72"/>
      <c r="AM1059" s="72"/>
      <c r="AN1059" s="72"/>
      <c r="AO1059" s="72"/>
      <c r="AP1059" s="73"/>
      <c r="AQ1059" s="73"/>
      <c r="AR1059" s="73"/>
      <c r="AS1059" s="73"/>
      <c r="AT1059" s="73"/>
      <c r="AU1059" s="73"/>
      <c r="AV1059" s="72"/>
      <c r="AW1059" s="73"/>
      <c r="AX1059" s="73"/>
      <c r="AY1059" s="72"/>
      <c r="AZ1059" s="72"/>
      <c r="BA1059" s="72"/>
      <c r="BB1059" s="74"/>
      <c r="BC1059" s="74"/>
      <c r="BD1059" s="74"/>
      <c r="BE1059" s="74"/>
      <c r="BF1059" s="74"/>
      <c r="BG1059" s="74"/>
      <c r="BH1059" s="74"/>
      <c r="BI1059" s="74"/>
    </row>
    <row r="1060" spans="1:61" x14ac:dyDescent="0.35">
      <c r="A1060" s="347" t="s">
        <v>2320</v>
      </c>
      <c r="B1060" s="343">
        <v>38.525000000000006</v>
      </c>
      <c r="C1060" s="343">
        <v>115</v>
      </c>
      <c r="D1060" s="348" t="s">
        <v>1944</v>
      </c>
      <c r="E1060" s="348" t="s">
        <v>23</v>
      </c>
      <c r="F1060" s="348" t="s">
        <v>186</v>
      </c>
      <c r="G1060" s="348">
        <v>37.6</v>
      </c>
      <c r="H1060" s="349">
        <v>134200</v>
      </c>
      <c r="I1060" s="349">
        <v>140100</v>
      </c>
      <c r="J1060" s="349">
        <v>145500</v>
      </c>
      <c r="K1060" s="349">
        <v>147000</v>
      </c>
      <c r="L1060" s="349">
        <v>3483.4523036988962</v>
      </c>
      <c r="M1060" s="349">
        <v>3636.5996106424395</v>
      </c>
      <c r="N1060" s="349">
        <v>3776.7683322517842</v>
      </c>
      <c r="O1060" s="349">
        <v>3815.7040882543797</v>
      </c>
      <c r="P1060" s="348" t="s">
        <v>40</v>
      </c>
      <c r="Q1060" s="350">
        <v>12</v>
      </c>
      <c r="R1060" s="351" t="s">
        <v>203</v>
      </c>
      <c r="S1060" s="353" t="s">
        <v>195</v>
      </c>
      <c r="T1060" s="347" t="s">
        <v>686</v>
      </c>
      <c r="U1060" s="347" t="s">
        <v>1487</v>
      </c>
      <c r="V1060" s="347">
        <v>1.74</v>
      </c>
      <c r="W1060" s="347">
        <v>1.03</v>
      </c>
      <c r="X1060" s="347">
        <v>0.32</v>
      </c>
      <c r="Y1060" s="347">
        <f t="shared" si="17"/>
        <v>1.7922</v>
      </c>
      <c r="Z1060" s="347" t="s">
        <v>198</v>
      </c>
      <c r="AA1060" s="347" t="s">
        <v>170</v>
      </c>
      <c r="AB1060" s="347">
        <v>19.899999999999999</v>
      </c>
      <c r="AC1060" s="347" t="s">
        <v>218</v>
      </c>
      <c r="AD1060" s="346"/>
      <c r="AE1060" s="346">
        <f>IFERROR(VLOOKUP(E1060,ppoz!$A$2:$B$42,2,0),0)</f>
        <v>0</v>
      </c>
      <c r="AJ1060" s="72"/>
      <c r="AK1060" s="72"/>
      <c r="AL1060" s="72"/>
      <c r="AM1060" s="72"/>
      <c r="AN1060" s="72"/>
      <c r="AO1060" s="72"/>
      <c r="AP1060" s="73"/>
      <c r="AQ1060" s="73"/>
      <c r="AR1060" s="73"/>
      <c r="AS1060" s="73"/>
      <c r="AT1060" s="73"/>
      <c r="AU1060" s="73"/>
      <c r="AV1060" s="72"/>
      <c r="AW1060" s="73"/>
      <c r="AX1060" s="73"/>
      <c r="AY1060" s="72"/>
      <c r="AZ1060" s="72"/>
      <c r="BA1060" s="72"/>
      <c r="BB1060" s="74"/>
      <c r="BC1060" s="74"/>
      <c r="BD1060" s="74"/>
      <c r="BE1060" s="74"/>
      <c r="BF1060" s="74"/>
      <c r="BG1060" s="74"/>
      <c r="BH1060" s="74"/>
      <c r="BI1060" s="74"/>
    </row>
    <row r="1061" spans="1:61" x14ac:dyDescent="0.35">
      <c r="A1061" s="347" t="s">
        <v>2321</v>
      </c>
      <c r="B1061" s="343">
        <v>38.86</v>
      </c>
      <c r="C1061" s="343">
        <v>116</v>
      </c>
      <c r="D1061" s="348" t="s">
        <v>1944</v>
      </c>
      <c r="E1061" s="348" t="s">
        <v>23</v>
      </c>
      <c r="F1061" s="348" t="s">
        <v>186</v>
      </c>
      <c r="G1061" s="348">
        <v>37.6</v>
      </c>
      <c r="H1061" s="349">
        <v>134900</v>
      </c>
      <c r="I1061" s="349">
        <v>141300</v>
      </c>
      <c r="J1061" s="349">
        <v>146200</v>
      </c>
      <c r="K1061" s="349">
        <v>148200</v>
      </c>
      <c r="L1061" s="349">
        <v>3471.4359238291304</v>
      </c>
      <c r="M1061" s="349">
        <v>3636.1296963458572</v>
      </c>
      <c r="N1061" s="349">
        <v>3762.2233659289759</v>
      </c>
      <c r="O1061" s="349">
        <v>3813.6901698404531</v>
      </c>
      <c r="P1061" s="348" t="s">
        <v>40</v>
      </c>
      <c r="Q1061" s="350">
        <v>12</v>
      </c>
      <c r="R1061" s="351" t="s">
        <v>203</v>
      </c>
      <c r="S1061" s="353" t="s">
        <v>195</v>
      </c>
      <c r="T1061" s="347" t="s">
        <v>686</v>
      </c>
      <c r="U1061" s="347" t="s">
        <v>1487</v>
      </c>
      <c r="V1061" s="347">
        <v>1.74</v>
      </c>
      <c r="W1061" s="347">
        <v>1.03</v>
      </c>
      <c r="X1061" s="347">
        <v>0.32</v>
      </c>
      <c r="Y1061" s="347">
        <f t="shared" si="17"/>
        <v>1.7922</v>
      </c>
      <c r="Z1061" s="347" t="s">
        <v>198</v>
      </c>
      <c r="AA1061" s="347" t="s">
        <v>170</v>
      </c>
      <c r="AB1061" s="347">
        <v>19.899999999999999</v>
      </c>
      <c r="AC1061" s="347" t="s">
        <v>218</v>
      </c>
      <c r="AD1061" s="346"/>
      <c r="AE1061" s="346">
        <f>IFERROR(VLOOKUP(E1061,ppoz!$A$2:$B$42,2,0),0)</f>
        <v>0</v>
      </c>
      <c r="AJ1061" s="72"/>
      <c r="AK1061" s="72"/>
      <c r="AL1061" s="72"/>
      <c r="AM1061" s="72"/>
      <c r="AN1061" s="72"/>
      <c r="AO1061" s="72"/>
      <c r="AP1061" s="73"/>
      <c r="AQ1061" s="73"/>
      <c r="AR1061" s="73"/>
      <c r="AS1061" s="73"/>
      <c r="AT1061" s="73"/>
      <c r="AU1061" s="73"/>
      <c r="AV1061" s="72"/>
      <c r="AW1061" s="73"/>
      <c r="AX1061" s="73"/>
      <c r="AY1061" s="72"/>
      <c r="AZ1061" s="72"/>
      <c r="BA1061" s="72"/>
      <c r="BB1061" s="74"/>
      <c r="BC1061" s="74"/>
      <c r="BD1061" s="74"/>
      <c r="BE1061" s="74"/>
      <c r="BF1061" s="74"/>
      <c r="BG1061" s="74"/>
      <c r="BH1061" s="74"/>
      <c r="BI1061" s="74"/>
    </row>
    <row r="1062" spans="1:61" x14ac:dyDescent="0.35">
      <c r="A1062" s="347" t="s">
        <v>2322</v>
      </c>
      <c r="B1062" s="343">
        <v>39.195</v>
      </c>
      <c r="C1062" s="343">
        <v>117</v>
      </c>
      <c r="D1062" s="348" t="s">
        <v>1944</v>
      </c>
      <c r="E1062" s="348" t="s">
        <v>23</v>
      </c>
      <c r="F1062" s="348" t="s">
        <v>186</v>
      </c>
      <c r="G1062" s="348">
        <v>37.6</v>
      </c>
      <c r="H1062" s="349">
        <v>136200</v>
      </c>
      <c r="I1062" s="349">
        <v>142500</v>
      </c>
      <c r="J1062" s="349">
        <v>147300</v>
      </c>
      <c r="K1062" s="349">
        <v>149400</v>
      </c>
      <c r="L1062" s="349">
        <v>3474.9330271718331</v>
      </c>
      <c r="M1062" s="349">
        <v>3635.6678147722923</v>
      </c>
      <c r="N1062" s="349">
        <v>3758.1324148488329</v>
      </c>
      <c r="O1062" s="349">
        <v>3811.7106773823193</v>
      </c>
      <c r="P1062" s="348" t="s">
        <v>40</v>
      </c>
      <c r="Q1062" s="350">
        <v>12</v>
      </c>
      <c r="R1062" s="351" t="s">
        <v>203</v>
      </c>
      <c r="S1062" s="353" t="s">
        <v>195</v>
      </c>
      <c r="T1062" s="347" t="s">
        <v>686</v>
      </c>
      <c r="U1062" s="347" t="s">
        <v>1487</v>
      </c>
      <c r="V1062" s="347">
        <v>1.74</v>
      </c>
      <c r="W1062" s="347">
        <v>1.03</v>
      </c>
      <c r="X1062" s="347">
        <v>0.32</v>
      </c>
      <c r="Y1062" s="347">
        <f t="shared" si="17"/>
        <v>1.7922</v>
      </c>
      <c r="Z1062" s="347" t="s">
        <v>198</v>
      </c>
      <c r="AA1062" s="347" t="s">
        <v>170</v>
      </c>
      <c r="AB1062" s="347">
        <v>19.899999999999999</v>
      </c>
      <c r="AC1062" s="347" t="s">
        <v>218</v>
      </c>
      <c r="AD1062" s="346"/>
      <c r="AE1062" s="346">
        <f>IFERROR(VLOOKUP(E1062,ppoz!$A$2:$B$42,2,0),0)</f>
        <v>0</v>
      </c>
      <c r="AJ1062" s="72"/>
      <c r="AK1062" s="72"/>
      <c r="AL1062" s="72"/>
      <c r="AM1062" s="72"/>
      <c r="AN1062" s="72"/>
      <c r="AO1062" s="72"/>
      <c r="AP1062" s="73"/>
      <c r="AQ1062" s="73"/>
      <c r="AR1062" s="73"/>
      <c r="AS1062" s="73"/>
      <c r="AT1062" s="73"/>
      <c r="AU1062" s="73"/>
      <c r="AV1062" s="72"/>
      <c r="AW1062" s="73"/>
      <c r="AX1062" s="73"/>
      <c r="AY1062" s="72"/>
      <c r="AZ1062" s="72"/>
      <c r="BA1062" s="72"/>
      <c r="BB1062" s="74"/>
      <c r="BC1062" s="74"/>
      <c r="BD1062" s="74"/>
      <c r="BE1062" s="74"/>
      <c r="BF1062" s="74"/>
      <c r="BG1062" s="74"/>
      <c r="BH1062" s="74"/>
      <c r="BI1062" s="74"/>
    </row>
    <row r="1063" spans="1:61" x14ac:dyDescent="0.35">
      <c r="A1063" s="347" t="s">
        <v>2323</v>
      </c>
      <c r="B1063" s="343">
        <v>39.53</v>
      </c>
      <c r="C1063" s="343">
        <v>118</v>
      </c>
      <c r="D1063" s="348" t="s">
        <v>1944</v>
      </c>
      <c r="E1063" s="348" t="s">
        <v>23</v>
      </c>
      <c r="F1063" s="348" t="s">
        <v>186</v>
      </c>
      <c r="G1063" s="348">
        <v>37.6</v>
      </c>
      <c r="H1063" s="349">
        <v>137500</v>
      </c>
      <c r="I1063" s="349">
        <v>143400</v>
      </c>
      <c r="J1063" s="349">
        <v>148000</v>
      </c>
      <c r="K1063" s="349">
        <v>150300</v>
      </c>
      <c r="L1063" s="349">
        <v>3478.370857576524</v>
      </c>
      <c r="M1063" s="349">
        <v>3627.6245889198076</v>
      </c>
      <c r="N1063" s="349">
        <v>3743.9919048823676</v>
      </c>
      <c r="O1063" s="349">
        <v>3802.1755628636479</v>
      </c>
      <c r="P1063" s="348" t="s">
        <v>40</v>
      </c>
      <c r="Q1063" s="350">
        <v>12</v>
      </c>
      <c r="R1063" s="351" t="s">
        <v>203</v>
      </c>
      <c r="S1063" s="353" t="s">
        <v>195</v>
      </c>
      <c r="T1063" s="347" t="s">
        <v>686</v>
      </c>
      <c r="U1063" s="347" t="s">
        <v>1487</v>
      </c>
      <c r="V1063" s="347">
        <v>1.74</v>
      </c>
      <c r="W1063" s="347">
        <v>1.03</v>
      </c>
      <c r="X1063" s="347">
        <v>0.32</v>
      </c>
      <c r="Y1063" s="347">
        <f t="shared" si="17"/>
        <v>1.7922</v>
      </c>
      <c r="Z1063" s="347" t="s">
        <v>198</v>
      </c>
      <c r="AA1063" s="347" t="s">
        <v>170</v>
      </c>
      <c r="AB1063" s="347">
        <v>19.899999999999999</v>
      </c>
      <c r="AC1063" s="347" t="s">
        <v>218</v>
      </c>
      <c r="AD1063" s="346"/>
      <c r="AE1063" s="346">
        <f>IFERROR(VLOOKUP(E1063,ppoz!$A$2:$B$42,2,0),0)</f>
        <v>0</v>
      </c>
      <c r="AJ1063" s="72"/>
      <c r="AK1063" s="72"/>
      <c r="AL1063" s="72"/>
      <c r="AM1063" s="72"/>
      <c r="AN1063" s="72"/>
      <c r="AO1063" s="72"/>
      <c r="AP1063" s="73"/>
      <c r="AQ1063" s="73"/>
      <c r="AR1063" s="73"/>
      <c r="AS1063" s="73"/>
      <c r="AT1063" s="73"/>
      <c r="AU1063" s="73"/>
      <c r="AV1063" s="72"/>
      <c r="AW1063" s="73"/>
      <c r="AX1063" s="73"/>
      <c r="AY1063" s="72"/>
      <c r="AZ1063" s="72"/>
      <c r="BA1063" s="72"/>
      <c r="BB1063" s="74"/>
      <c r="BC1063" s="74"/>
      <c r="BD1063" s="74"/>
      <c r="BE1063" s="74"/>
      <c r="BF1063" s="74"/>
      <c r="BG1063" s="74"/>
      <c r="BH1063" s="74"/>
      <c r="BI1063" s="74"/>
    </row>
    <row r="1064" spans="1:61" x14ac:dyDescent="0.35">
      <c r="A1064" s="347" t="s">
        <v>2324</v>
      </c>
      <c r="B1064" s="343">
        <v>39.865000000000002</v>
      </c>
      <c r="C1064" s="343">
        <v>119</v>
      </c>
      <c r="D1064" s="348" t="s">
        <v>1944</v>
      </c>
      <c r="E1064" s="348" t="s">
        <v>23</v>
      </c>
      <c r="F1064" s="348" t="s">
        <v>186</v>
      </c>
      <c r="G1064" s="348">
        <v>37.6</v>
      </c>
      <c r="H1064" s="349">
        <v>139000</v>
      </c>
      <c r="I1064" s="349">
        <v>144700</v>
      </c>
      <c r="J1064" s="349">
        <v>150500</v>
      </c>
      <c r="K1064" s="349">
        <v>151600</v>
      </c>
      <c r="L1064" s="349">
        <v>3486.767841464944</v>
      </c>
      <c r="M1064" s="349">
        <v>3629.7504076257369</v>
      </c>
      <c r="N1064" s="349">
        <v>3775.2414398595256</v>
      </c>
      <c r="O1064" s="349">
        <v>3802.8345666624855</v>
      </c>
      <c r="P1064" s="348" t="s">
        <v>40</v>
      </c>
      <c r="Q1064" s="350">
        <v>12</v>
      </c>
      <c r="R1064" s="351" t="s">
        <v>203</v>
      </c>
      <c r="S1064" s="353" t="s">
        <v>195</v>
      </c>
      <c r="T1064" s="347" t="s">
        <v>686</v>
      </c>
      <c r="U1064" s="347" t="s">
        <v>1487</v>
      </c>
      <c r="V1064" s="347">
        <v>1.74</v>
      </c>
      <c r="W1064" s="347">
        <v>1.03</v>
      </c>
      <c r="X1064" s="347">
        <v>0.32</v>
      </c>
      <c r="Y1064" s="347">
        <f t="shared" si="17"/>
        <v>1.7922</v>
      </c>
      <c r="Z1064" s="347" t="s">
        <v>198</v>
      </c>
      <c r="AA1064" s="347" t="s">
        <v>170</v>
      </c>
      <c r="AB1064" s="347">
        <v>19.899999999999999</v>
      </c>
      <c r="AC1064" s="347" t="s">
        <v>218</v>
      </c>
      <c r="AD1064" s="346"/>
      <c r="AE1064" s="346">
        <f>IFERROR(VLOOKUP(E1064,ppoz!$A$2:$B$42,2,0),0)</f>
        <v>0</v>
      </c>
      <c r="AJ1064" s="72"/>
      <c r="AK1064" s="72"/>
      <c r="AL1064" s="72"/>
      <c r="AM1064" s="72"/>
      <c r="AN1064" s="72"/>
      <c r="AO1064" s="72"/>
      <c r="AP1064" s="73"/>
      <c r="AQ1064" s="73"/>
      <c r="AR1064" s="73"/>
      <c r="AS1064" s="73"/>
      <c r="AT1064" s="73"/>
      <c r="AU1064" s="73"/>
      <c r="AV1064" s="72"/>
      <c r="AW1064" s="73"/>
      <c r="AX1064" s="73"/>
      <c r="AY1064" s="72"/>
      <c r="AZ1064" s="72"/>
      <c r="BA1064" s="72"/>
      <c r="BB1064" s="74"/>
      <c r="BC1064" s="74"/>
      <c r="BD1064" s="74"/>
      <c r="BE1064" s="74"/>
      <c r="BF1064" s="74"/>
      <c r="BG1064" s="74"/>
      <c r="BH1064" s="74"/>
      <c r="BI1064" s="74"/>
    </row>
    <row r="1065" spans="1:61" x14ac:dyDescent="0.35">
      <c r="A1065" s="347" t="s">
        <v>2325</v>
      </c>
      <c r="B1065" s="343">
        <v>40.200000000000003</v>
      </c>
      <c r="C1065" s="343">
        <v>120</v>
      </c>
      <c r="D1065" s="348" t="s">
        <v>1944</v>
      </c>
      <c r="E1065" s="348" t="s">
        <v>23</v>
      </c>
      <c r="F1065" s="348" t="s">
        <v>186</v>
      </c>
      <c r="G1065" s="348">
        <v>37.6</v>
      </c>
      <c r="H1065" s="349">
        <v>140100</v>
      </c>
      <c r="I1065" s="349">
        <v>145800</v>
      </c>
      <c r="J1065" s="349">
        <v>151600</v>
      </c>
      <c r="K1065" s="349">
        <v>152700</v>
      </c>
      <c r="L1065" s="349">
        <v>3485.0746268656712</v>
      </c>
      <c r="M1065" s="349">
        <v>3626.8656716417909</v>
      </c>
      <c r="N1065" s="349">
        <v>3771.1442786069647</v>
      </c>
      <c r="O1065" s="349">
        <v>3798.5074626865667</v>
      </c>
      <c r="P1065" s="348" t="s">
        <v>40</v>
      </c>
      <c r="Q1065" s="350">
        <v>12</v>
      </c>
      <c r="R1065" s="351" t="s">
        <v>203</v>
      </c>
      <c r="S1065" s="353" t="s">
        <v>195</v>
      </c>
      <c r="T1065" s="347" t="s">
        <v>686</v>
      </c>
      <c r="U1065" s="347" t="s">
        <v>1487</v>
      </c>
      <c r="V1065" s="347">
        <v>1.74</v>
      </c>
      <c r="W1065" s="347">
        <v>1.03</v>
      </c>
      <c r="X1065" s="347">
        <v>0.32</v>
      </c>
      <c r="Y1065" s="347">
        <f t="shared" si="17"/>
        <v>1.7922</v>
      </c>
      <c r="Z1065" s="347" t="s">
        <v>198</v>
      </c>
      <c r="AA1065" s="347" t="s">
        <v>170</v>
      </c>
      <c r="AB1065" s="347">
        <v>19.899999999999999</v>
      </c>
      <c r="AC1065" s="347" t="s">
        <v>218</v>
      </c>
      <c r="AD1065" s="346"/>
      <c r="AE1065" s="346">
        <f>IFERROR(VLOOKUP(E1065,ppoz!$A$2:$B$42,2,0),0)</f>
        <v>0</v>
      </c>
      <c r="AJ1065" s="72"/>
      <c r="AK1065" s="72"/>
      <c r="AL1065" s="72"/>
      <c r="AM1065" s="72"/>
      <c r="AN1065" s="72"/>
      <c r="AO1065" s="72"/>
      <c r="AP1065" s="73"/>
      <c r="AQ1065" s="73"/>
      <c r="AR1065" s="73"/>
      <c r="AS1065" s="73"/>
      <c r="AT1065" s="73"/>
      <c r="AU1065" s="73"/>
      <c r="AV1065" s="72"/>
      <c r="AW1065" s="73"/>
      <c r="AX1065" s="73"/>
      <c r="AY1065" s="72"/>
      <c r="AZ1065" s="72"/>
      <c r="BA1065" s="72"/>
      <c r="BB1065" s="74"/>
      <c r="BC1065" s="74"/>
      <c r="BD1065" s="74"/>
      <c r="BE1065" s="74"/>
      <c r="BF1065" s="74"/>
      <c r="BG1065" s="74"/>
      <c r="BH1065" s="74"/>
      <c r="BI1065" s="74"/>
    </row>
    <row r="1066" spans="1:61" x14ac:dyDescent="0.35">
      <c r="A1066" s="347" t="s">
        <v>2326</v>
      </c>
      <c r="B1066" s="343">
        <v>40.535000000000004</v>
      </c>
      <c r="C1066" s="343">
        <v>121</v>
      </c>
      <c r="D1066" s="348" t="s">
        <v>1944</v>
      </c>
      <c r="E1066" s="348" t="s">
        <v>23</v>
      </c>
      <c r="F1066" s="348" t="s">
        <v>186</v>
      </c>
      <c r="G1066" s="348">
        <v>37.6</v>
      </c>
      <c r="H1066" s="349">
        <v>140900</v>
      </c>
      <c r="I1066" s="349">
        <v>146600</v>
      </c>
      <c r="J1066" s="349">
        <v>155500</v>
      </c>
      <c r="K1066" s="349">
        <v>153500</v>
      </c>
      <c r="L1066" s="349">
        <v>3476.0083878130008</v>
      </c>
      <c r="M1066" s="349">
        <v>3616.6276057727887</v>
      </c>
      <c r="N1066" s="349">
        <v>3836.190946095966</v>
      </c>
      <c r="O1066" s="349">
        <v>3786.8508696188474</v>
      </c>
      <c r="P1066" s="348" t="s">
        <v>40</v>
      </c>
      <c r="Q1066" s="350">
        <v>12</v>
      </c>
      <c r="R1066" s="351" t="s">
        <v>203</v>
      </c>
      <c r="S1066" s="353" t="s">
        <v>195</v>
      </c>
      <c r="T1066" s="347" t="s">
        <v>686</v>
      </c>
      <c r="U1066" s="347" t="s">
        <v>1487</v>
      </c>
      <c r="V1066" s="347">
        <v>1.74</v>
      </c>
      <c r="W1066" s="347">
        <v>1.03</v>
      </c>
      <c r="X1066" s="347">
        <v>0.32</v>
      </c>
      <c r="Y1066" s="347">
        <f t="shared" si="17"/>
        <v>1.7922</v>
      </c>
      <c r="Z1066" s="347" t="s">
        <v>198</v>
      </c>
      <c r="AA1066" s="347" t="s">
        <v>170</v>
      </c>
      <c r="AB1066" s="347">
        <v>19.899999999999999</v>
      </c>
      <c r="AC1066" s="347" t="s">
        <v>218</v>
      </c>
      <c r="AD1066" s="346"/>
      <c r="AE1066" s="346">
        <f>IFERROR(VLOOKUP(E1066,ppoz!$A$2:$B$42,2,0),0)</f>
        <v>0</v>
      </c>
      <c r="AJ1066" s="72"/>
      <c r="AK1066" s="72"/>
      <c r="AL1066" s="72"/>
      <c r="AM1066" s="72"/>
      <c r="AN1066" s="72"/>
      <c r="AO1066" s="72"/>
      <c r="AP1066" s="73"/>
      <c r="AQ1066" s="73"/>
      <c r="AR1066" s="73"/>
      <c r="AS1066" s="73"/>
      <c r="AT1066" s="73"/>
      <c r="AU1066" s="73"/>
      <c r="AV1066" s="72"/>
      <c r="AW1066" s="73"/>
      <c r="AX1066" s="73"/>
      <c r="AY1066" s="72"/>
      <c r="AZ1066" s="72"/>
      <c r="BA1066" s="72"/>
      <c r="BB1066" s="74"/>
      <c r="BC1066" s="74"/>
      <c r="BD1066" s="74"/>
      <c r="BE1066" s="74"/>
      <c r="BF1066" s="74"/>
      <c r="BG1066" s="74"/>
      <c r="BH1066" s="74"/>
      <c r="BI1066" s="74"/>
    </row>
    <row r="1067" spans="1:61" x14ac:dyDescent="0.35">
      <c r="A1067" s="347" t="s">
        <v>2327</v>
      </c>
      <c r="B1067" s="343">
        <v>40.870000000000005</v>
      </c>
      <c r="C1067" s="343">
        <v>122</v>
      </c>
      <c r="D1067" s="348" t="s">
        <v>1944</v>
      </c>
      <c r="E1067" s="348" t="s">
        <v>23</v>
      </c>
      <c r="F1067" s="348" t="s">
        <v>186</v>
      </c>
      <c r="G1067" s="348">
        <v>37.6</v>
      </c>
      <c r="H1067" s="349">
        <v>141600</v>
      </c>
      <c r="I1067" s="349">
        <v>148400</v>
      </c>
      <c r="J1067" s="349">
        <v>156200</v>
      </c>
      <c r="K1067" s="349">
        <v>155300</v>
      </c>
      <c r="L1067" s="349">
        <v>3464.6439931490086</v>
      </c>
      <c r="M1067" s="349">
        <v>3631.0252018595543</v>
      </c>
      <c r="N1067" s="349">
        <v>3821.8742353804741</v>
      </c>
      <c r="O1067" s="349">
        <v>3799.8531930511372</v>
      </c>
      <c r="P1067" s="348" t="s">
        <v>40</v>
      </c>
      <c r="Q1067" s="350">
        <v>12</v>
      </c>
      <c r="R1067" s="351" t="s">
        <v>203</v>
      </c>
      <c r="S1067" s="353" t="s">
        <v>195</v>
      </c>
      <c r="T1067" s="347" t="s">
        <v>686</v>
      </c>
      <c r="U1067" s="347" t="s">
        <v>1487</v>
      </c>
      <c r="V1067" s="347">
        <v>1.74</v>
      </c>
      <c r="W1067" s="347">
        <v>1.03</v>
      </c>
      <c r="X1067" s="347">
        <v>0.32</v>
      </c>
      <c r="Y1067" s="347">
        <f t="shared" si="17"/>
        <v>1.7922</v>
      </c>
      <c r="Z1067" s="347" t="s">
        <v>198</v>
      </c>
      <c r="AA1067" s="347" t="s">
        <v>170</v>
      </c>
      <c r="AB1067" s="347">
        <v>19.899999999999999</v>
      </c>
      <c r="AC1067" s="347" t="s">
        <v>218</v>
      </c>
      <c r="AD1067" s="346"/>
      <c r="AE1067" s="346">
        <f>IFERROR(VLOOKUP(E1067,ppoz!$A$2:$B$42,2,0),0)</f>
        <v>0</v>
      </c>
      <c r="AJ1067" s="72"/>
      <c r="AK1067" s="72"/>
      <c r="AL1067" s="72"/>
      <c r="AM1067" s="72"/>
      <c r="AN1067" s="72"/>
      <c r="AO1067" s="72"/>
      <c r="AP1067" s="73"/>
      <c r="AQ1067" s="73"/>
      <c r="AR1067" s="73"/>
      <c r="AS1067" s="73"/>
      <c r="AT1067" s="73"/>
      <c r="AU1067" s="73"/>
      <c r="AV1067" s="72"/>
      <c r="AW1067" s="73"/>
      <c r="AX1067" s="73"/>
      <c r="AY1067" s="72"/>
      <c r="AZ1067" s="72"/>
      <c r="BA1067" s="72"/>
      <c r="BB1067" s="74"/>
      <c r="BC1067" s="74"/>
      <c r="BD1067" s="74"/>
      <c r="BE1067" s="74"/>
      <c r="BF1067" s="74"/>
      <c r="BG1067" s="74"/>
      <c r="BH1067" s="74"/>
      <c r="BI1067" s="74"/>
    </row>
    <row r="1068" spans="1:61" x14ac:dyDescent="0.35">
      <c r="A1068" s="347" t="s">
        <v>2328</v>
      </c>
      <c r="B1068" s="343">
        <v>41.205000000000005</v>
      </c>
      <c r="C1068" s="343">
        <v>123</v>
      </c>
      <c r="D1068" s="348" t="s">
        <v>1944</v>
      </c>
      <c r="E1068" s="348" t="s">
        <v>23</v>
      </c>
      <c r="F1068" s="348" t="s">
        <v>186</v>
      </c>
      <c r="G1068" s="348">
        <v>37.6</v>
      </c>
      <c r="H1068" s="349">
        <v>142700</v>
      </c>
      <c r="I1068" s="349">
        <v>149500</v>
      </c>
      <c r="J1068" s="349">
        <v>157400</v>
      </c>
      <c r="K1068" s="349">
        <v>156400</v>
      </c>
      <c r="L1068" s="349">
        <v>3463.1719451522868</v>
      </c>
      <c r="M1068" s="349">
        <v>3628.2004611090883</v>
      </c>
      <c r="N1068" s="349">
        <v>3819.9247664118429</v>
      </c>
      <c r="O1068" s="349">
        <v>3795.655867006431</v>
      </c>
      <c r="P1068" s="348" t="s">
        <v>40</v>
      </c>
      <c r="Q1068" s="350">
        <v>12</v>
      </c>
      <c r="R1068" s="351" t="s">
        <v>203</v>
      </c>
      <c r="S1068" s="353" t="s">
        <v>195</v>
      </c>
      <c r="T1068" s="347" t="s">
        <v>686</v>
      </c>
      <c r="U1068" s="347" t="s">
        <v>1487</v>
      </c>
      <c r="V1068" s="347">
        <v>1.74</v>
      </c>
      <c r="W1068" s="347">
        <v>1.03</v>
      </c>
      <c r="X1068" s="347">
        <v>0.32</v>
      </c>
      <c r="Y1068" s="347">
        <f t="shared" si="17"/>
        <v>1.7922</v>
      </c>
      <c r="Z1068" s="347" t="s">
        <v>198</v>
      </c>
      <c r="AA1068" s="347" t="s">
        <v>170</v>
      </c>
      <c r="AB1068" s="347">
        <v>19.899999999999999</v>
      </c>
      <c r="AC1068" s="347" t="s">
        <v>218</v>
      </c>
      <c r="AD1068" s="346"/>
      <c r="AE1068" s="346">
        <f>IFERROR(VLOOKUP(E1068,ppoz!$A$2:$B$42,2,0),0)</f>
        <v>0</v>
      </c>
      <c r="AJ1068" s="72"/>
      <c r="AK1068" s="72"/>
      <c r="AL1068" s="72"/>
      <c r="AM1068" s="72"/>
      <c r="AN1068" s="72"/>
      <c r="AO1068" s="72"/>
      <c r="AP1068" s="73"/>
      <c r="AQ1068" s="73"/>
      <c r="AR1068" s="73"/>
      <c r="AS1068" s="73"/>
      <c r="AT1068" s="73"/>
      <c r="AU1068" s="73"/>
      <c r="AV1068" s="72"/>
      <c r="AW1068" s="73"/>
      <c r="AX1068" s="73"/>
      <c r="AY1068" s="72"/>
      <c r="AZ1068" s="72"/>
      <c r="BA1068" s="72"/>
      <c r="BB1068" s="74"/>
      <c r="BC1068" s="74"/>
      <c r="BD1068" s="74"/>
      <c r="BE1068" s="74"/>
      <c r="BF1068" s="74"/>
      <c r="BG1068" s="74"/>
      <c r="BH1068" s="74"/>
      <c r="BI1068" s="74"/>
    </row>
    <row r="1069" spans="1:61" x14ac:dyDescent="0.35">
      <c r="A1069" s="347" t="s">
        <v>2329</v>
      </c>
      <c r="B1069" s="343">
        <v>41.54</v>
      </c>
      <c r="C1069" s="343">
        <v>124</v>
      </c>
      <c r="D1069" s="348" t="s">
        <v>1944</v>
      </c>
      <c r="E1069" s="348" t="s">
        <v>23</v>
      </c>
      <c r="F1069" s="348" t="s">
        <v>186</v>
      </c>
      <c r="G1069" s="348">
        <v>37.6</v>
      </c>
      <c r="H1069" s="349">
        <v>143400</v>
      </c>
      <c r="I1069" s="349">
        <v>150400</v>
      </c>
      <c r="J1069" s="349">
        <v>158100</v>
      </c>
      <c r="K1069" s="349">
        <v>157300</v>
      </c>
      <c r="L1069" s="349">
        <v>3452.0943668753011</v>
      </c>
      <c r="M1069" s="349">
        <v>3620.606644198363</v>
      </c>
      <c r="N1069" s="349">
        <v>3805.9701492537315</v>
      </c>
      <c r="O1069" s="349">
        <v>3786.7116032739527</v>
      </c>
      <c r="P1069" s="348" t="s">
        <v>40</v>
      </c>
      <c r="Q1069" s="350">
        <v>12</v>
      </c>
      <c r="R1069" s="351" t="s">
        <v>203</v>
      </c>
      <c r="S1069" s="353" t="s">
        <v>195</v>
      </c>
      <c r="T1069" s="347" t="s">
        <v>686</v>
      </c>
      <c r="U1069" s="347" t="s">
        <v>1487</v>
      </c>
      <c r="V1069" s="347">
        <v>1.74</v>
      </c>
      <c r="W1069" s="347">
        <v>1.03</v>
      </c>
      <c r="X1069" s="347">
        <v>0.32</v>
      </c>
      <c r="Y1069" s="347">
        <f t="shared" si="17"/>
        <v>1.7922</v>
      </c>
      <c r="Z1069" s="347" t="s">
        <v>198</v>
      </c>
      <c r="AA1069" s="347" t="s">
        <v>170</v>
      </c>
      <c r="AB1069" s="347">
        <v>19.899999999999999</v>
      </c>
      <c r="AC1069" s="347" t="s">
        <v>218</v>
      </c>
      <c r="AD1069" s="346"/>
      <c r="AE1069" s="346">
        <f>IFERROR(VLOOKUP(E1069,ppoz!$A$2:$B$42,2,0),0)</f>
        <v>0</v>
      </c>
      <c r="AJ1069" s="72"/>
      <c r="AK1069" s="72"/>
      <c r="AL1069" s="72"/>
      <c r="AM1069" s="72"/>
      <c r="AN1069" s="72"/>
      <c r="AO1069" s="72"/>
      <c r="AP1069" s="73"/>
      <c r="AQ1069" s="73"/>
      <c r="AR1069" s="73"/>
      <c r="AS1069" s="73"/>
      <c r="AT1069" s="73"/>
      <c r="AU1069" s="73"/>
      <c r="AV1069" s="72"/>
      <c r="AW1069" s="73"/>
      <c r="AX1069" s="73"/>
      <c r="AY1069" s="72"/>
      <c r="AZ1069" s="72"/>
      <c r="BA1069" s="72"/>
      <c r="BB1069" s="74"/>
      <c r="BC1069" s="74"/>
      <c r="BD1069" s="74"/>
      <c r="BE1069" s="74"/>
      <c r="BF1069" s="74"/>
      <c r="BG1069" s="74"/>
      <c r="BH1069" s="74"/>
      <c r="BI1069" s="74"/>
    </row>
    <row r="1070" spans="1:61" x14ac:dyDescent="0.35">
      <c r="A1070" s="347" t="s">
        <v>2330</v>
      </c>
      <c r="B1070" s="343">
        <v>41.875</v>
      </c>
      <c r="C1070" s="343">
        <v>125</v>
      </c>
      <c r="D1070" s="348" t="s">
        <v>1944</v>
      </c>
      <c r="E1070" s="348" t="s">
        <v>23</v>
      </c>
      <c r="F1070" s="348" t="s">
        <v>186</v>
      </c>
      <c r="G1070" s="348">
        <v>37.6</v>
      </c>
      <c r="H1070" s="349">
        <v>144100</v>
      </c>
      <c r="I1070" s="349">
        <v>151100</v>
      </c>
      <c r="J1070" s="349">
        <v>158800</v>
      </c>
      <c r="K1070" s="349">
        <v>158400</v>
      </c>
      <c r="L1070" s="349">
        <v>3441.1940298507461</v>
      </c>
      <c r="M1070" s="349">
        <v>3608.3582089552237</v>
      </c>
      <c r="N1070" s="349">
        <v>3792.2388059701493</v>
      </c>
      <c r="O1070" s="349">
        <v>3782.686567164179</v>
      </c>
      <c r="P1070" s="348" t="s">
        <v>40</v>
      </c>
      <c r="Q1070" s="350">
        <v>12</v>
      </c>
      <c r="R1070" s="351" t="s">
        <v>203</v>
      </c>
      <c r="S1070" s="353" t="s">
        <v>195</v>
      </c>
      <c r="T1070" s="347" t="s">
        <v>686</v>
      </c>
      <c r="U1070" s="347" t="s">
        <v>1487</v>
      </c>
      <c r="V1070" s="347">
        <v>1.74</v>
      </c>
      <c r="W1070" s="347">
        <v>1.03</v>
      </c>
      <c r="X1070" s="347">
        <v>0.32</v>
      </c>
      <c r="Y1070" s="347">
        <f t="shared" si="17"/>
        <v>1.7922</v>
      </c>
      <c r="Z1070" s="347" t="s">
        <v>198</v>
      </c>
      <c r="AA1070" s="347" t="s">
        <v>170</v>
      </c>
      <c r="AB1070" s="347">
        <v>19.899999999999999</v>
      </c>
      <c r="AC1070" s="347" t="s">
        <v>218</v>
      </c>
      <c r="AD1070" s="346"/>
      <c r="AE1070" s="346">
        <f>IFERROR(VLOOKUP(E1070,ppoz!$A$2:$B$42,2,0),0)</f>
        <v>0</v>
      </c>
      <c r="AJ1070" s="72"/>
      <c r="AK1070" s="72"/>
      <c r="AL1070" s="72"/>
      <c r="AM1070" s="72"/>
      <c r="AN1070" s="72"/>
      <c r="AO1070" s="72"/>
      <c r="AP1070" s="73"/>
      <c r="AQ1070" s="73"/>
      <c r="AR1070" s="73"/>
      <c r="AS1070" s="73"/>
      <c r="AT1070" s="73"/>
      <c r="AU1070" s="73"/>
      <c r="AV1070" s="72"/>
      <c r="AW1070" s="73"/>
      <c r="AX1070" s="73"/>
      <c r="AY1070" s="72"/>
      <c r="AZ1070" s="72"/>
      <c r="BA1070" s="72"/>
      <c r="BB1070" s="74"/>
      <c r="BC1070" s="74"/>
      <c r="BD1070" s="74"/>
      <c r="BE1070" s="74"/>
      <c r="BF1070" s="74"/>
      <c r="BG1070" s="74"/>
      <c r="BH1070" s="74"/>
      <c r="BI1070" s="74"/>
    </row>
    <row r="1071" spans="1:61" x14ac:dyDescent="0.35">
      <c r="A1071" s="347" t="s">
        <v>2331</v>
      </c>
      <c r="B1071" s="343">
        <v>42.21</v>
      </c>
      <c r="C1071" s="343">
        <v>126</v>
      </c>
      <c r="D1071" s="348" t="s">
        <v>1944</v>
      </c>
      <c r="E1071" s="348" t="s">
        <v>23</v>
      </c>
      <c r="F1071" s="348" t="s">
        <v>186</v>
      </c>
      <c r="G1071" s="348">
        <v>37.6</v>
      </c>
      <c r="H1071" s="349">
        <v>145400</v>
      </c>
      <c r="I1071" s="349">
        <v>152300</v>
      </c>
      <c r="J1071" s="349">
        <v>159900</v>
      </c>
      <c r="K1071" s="349">
        <v>159600</v>
      </c>
      <c r="L1071" s="349">
        <v>3444.6813551291161</v>
      </c>
      <c r="M1071" s="349">
        <v>3608.1497275527126</v>
      </c>
      <c r="N1071" s="349">
        <v>3788.2018479033404</v>
      </c>
      <c r="O1071" s="349">
        <v>3781.0945273631842</v>
      </c>
      <c r="P1071" s="348" t="s">
        <v>40</v>
      </c>
      <c r="Q1071" s="350">
        <v>12</v>
      </c>
      <c r="R1071" s="351" t="s">
        <v>203</v>
      </c>
      <c r="S1071" s="353" t="s">
        <v>195</v>
      </c>
      <c r="T1071" s="347" t="s">
        <v>686</v>
      </c>
      <c r="U1071" s="347" t="s">
        <v>1487</v>
      </c>
      <c r="V1071" s="347">
        <v>1.74</v>
      </c>
      <c r="W1071" s="347">
        <v>1.03</v>
      </c>
      <c r="X1071" s="347">
        <v>0.32</v>
      </c>
      <c r="Y1071" s="347">
        <f t="shared" ref="Y1071:Y1094" si="18">V1071*W1071</f>
        <v>1.7922</v>
      </c>
      <c r="Z1071" s="347" t="s">
        <v>198</v>
      </c>
      <c r="AA1071" s="347" t="s">
        <v>170</v>
      </c>
      <c r="AB1071" s="347">
        <v>19.899999999999999</v>
      </c>
      <c r="AC1071" s="347" t="s">
        <v>218</v>
      </c>
      <c r="AD1071" s="346"/>
      <c r="AE1071" s="346">
        <f>IFERROR(VLOOKUP(E1071,ppoz!$A$2:$B$42,2,0),0)</f>
        <v>0</v>
      </c>
      <c r="AJ1071" s="72"/>
      <c r="AK1071" s="72"/>
      <c r="AL1071" s="72"/>
      <c r="AM1071" s="72"/>
      <c r="AN1071" s="72"/>
      <c r="AO1071" s="72"/>
      <c r="AP1071" s="73"/>
      <c r="AQ1071" s="73"/>
      <c r="AR1071" s="73"/>
      <c r="AS1071" s="73"/>
      <c r="AT1071" s="73"/>
      <c r="AU1071" s="73"/>
      <c r="AV1071" s="72"/>
      <c r="AW1071" s="73"/>
      <c r="AX1071" s="73"/>
      <c r="AY1071" s="72"/>
      <c r="AZ1071" s="72"/>
      <c r="BA1071" s="72"/>
      <c r="BB1071" s="74"/>
      <c r="BC1071" s="74"/>
      <c r="BD1071" s="74"/>
      <c r="BE1071" s="74"/>
      <c r="BF1071" s="74"/>
      <c r="BG1071" s="74"/>
      <c r="BH1071" s="74"/>
      <c r="BI1071" s="74"/>
    </row>
    <row r="1072" spans="1:61" x14ac:dyDescent="0.35">
      <c r="A1072" s="347" t="s">
        <v>2332</v>
      </c>
      <c r="B1072" s="343">
        <v>42.545000000000002</v>
      </c>
      <c r="C1072" s="343">
        <v>127</v>
      </c>
      <c r="D1072" s="348" t="s">
        <v>1944</v>
      </c>
      <c r="E1072" s="348" t="s">
        <v>23</v>
      </c>
      <c r="F1072" s="348" t="s">
        <v>186</v>
      </c>
      <c r="G1072" s="348">
        <v>37.6</v>
      </c>
      <c r="H1072" s="349">
        <v>146300</v>
      </c>
      <c r="I1072" s="349">
        <v>153000</v>
      </c>
      <c r="J1072" s="349">
        <v>160600</v>
      </c>
      <c r="K1072" s="349">
        <v>160300</v>
      </c>
      <c r="L1072" s="349">
        <v>3438.7119520507695</v>
      </c>
      <c r="M1072" s="349">
        <v>3596.1922670113995</v>
      </c>
      <c r="N1072" s="349">
        <v>3774.8266541309199</v>
      </c>
      <c r="O1072" s="349">
        <v>3767.7752967446231</v>
      </c>
      <c r="P1072" s="348" t="s">
        <v>40</v>
      </c>
      <c r="Q1072" s="350">
        <v>12</v>
      </c>
      <c r="R1072" s="351" t="s">
        <v>203</v>
      </c>
      <c r="S1072" s="353" t="s">
        <v>195</v>
      </c>
      <c r="T1072" s="347" t="s">
        <v>686</v>
      </c>
      <c r="U1072" s="347" t="s">
        <v>1487</v>
      </c>
      <c r="V1072" s="347">
        <v>1.74</v>
      </c>
      <c r="W1072" s="347">
        <v>1.03</v>
      </c>
      <c r="X1072" s="347">
        <v>0.32</v>
      </c>
      <c r="Y1072" s="347">
        <f t="shared" si="18"/>
        <v>1.7922</v>
      </c>
      <c r="Z1072" s="347" t="s">
        <v>198</v>
      </c>
      <c r="AA1072" s="347" t="s">
        <v>170</v>
      </c>
      <c r="AB1072" s="347">
        <v>19.899999999999999</v>
      </c>
      <c r="AC1072" s="347" t="s">
        <v>218</v>
      </c>
      <c r="AD1072" s="346"/>
      <c r="AE1072" s="346">
        <f>IFERROR(VLOOKUP(E1072,ppoz!$A$2:$B$42,2,0),0)</f>
        <v>0</v>
      </c>
      <c r="AJ1072" s="72"/>
      <c r="AK1072" s="72"/>
      <c r="AL1072" s="72"/>
      <c r="AM1072" s="72"/>
      <c r="AN1072" s="72"/>
      <c r="AO1072" s="72"/>
      <c r="AP1072" s="73"/>
      <c r="AQ1072" s="73"/>
      <c r="AR1072" s="73"/>
      <c r="AS1072" s="73"/>
      <c r="AT1072" s="73"/>
      <c r="AU1072" s="73"/>
      <c r="AV1072" s="72"/>
      <c r="AW1072" s="73"/>
      <c r="AX1072" s="73"/>
      <c r="AY1072" s="72"/>
      <c r="AZ1072" s="72"/>
      <c r="BA1072" s="72"/>
      <c r="BB1072" s="74"/>
      <c r="BC1072" s="74"/>
      <c r="BD1072" s="74"/>
      <c r="BE1072" s="74"/>
      <c r="BF1072" s="74"/>
      <c r="BG1072" s="74"/>
      <c r="BH1072" s="74"/>
      <c r="BI1072" s="74"/>
    </row>
    <row r="1073" spans="1:61" x14ac:dyDescent="0.35">
      <c r="A1073" s="347" t="s">
        <v>2333</v>
      </c>
      <c r="B1073" s="343">
        <v>42.88</v>
      </c>
      <c r="C1073" s="343">
        <v>128</v>
      </c>
      <c r="D1073" s="348" t="s">
        <v>1944</v>
      </c>
      <c r="E1073" s="348" t="s">
        <v>23</v>
      </c>
      <c r="F1073" s="348" t="s">
        <v>186</v>
      </c>
      <c r="G1073" s="348">
        <v>37.6</v>
      </c>
      <c r="H1073" s="349">
        <v>147100</v>
      </c>
      <c r="I1073" s="349">
        <v>153700</v>
      </c>
      <c r="J1073" s="349">
        <v>161300</v>
      </c>
      <c r="K1073" s="349">
        <v>161100</v>
      </c>
      <c r="L1073" s="349">
        <v>3430.5037313432836</v>
      </c>
      <c r="M1073" s="349">
        <v>3584.4216417910447</v>
      </c>
      <c r="N1073" s="349">
        <v>3761.6604477611936</v>
      </c>
      <c r="O1073" s="349">
        <v>3756.996268656716</v>
      </c>
      <c r="P1073" s="348" t="s">
        <v>40</v>
      </c>
      <c r="Q1073" s="350">
        <v>12</v>
      </c>
      <c r="R1073" s="351" t="s">
        <v>203</v>
      </c>
      <c r="S1073" s="353" t="s">
        <v>195</v>
      </c>
      <c r="T1073" s="347" t="s">
        <v>686</v>
      </c>
      <c r="U1073" s="347" t="s">
        <v>1487</v>
      </c>
      <c r="V1073" s="347">
        <v>1.74</v>
      </c>
      <c r="W1073" s="347">
        <v>1.03</v>
      </c>
      <c r="X1073" s="347">
        <v>0.32</v>
      </c>
      <c r="Y1073" s="347">
        <f t="shared" si="18"/>
        <v>1.7922</v>
      </c>
      <c r="Z1073" s="347" t="s">
        <v>198</v>
      </c>
      <c r="AA1073" s="347" t="s">
        <v>170</v>
      </c>
      <c r="AB1073" s="347">
        <v>19.899999999999999</v>
      </c>
      <c r="AC1073" s="347" t="s">
        <v>218</v>
      </c>
      <c r="AD1073" s="346"/>
      <c r="AE1073" s="346">
        <f>IFERROR(VLOOKUP(E1073,ppoz!$A$2:$B$42,2,0),0)</f>
        <v>0</v>
      </c>
      <c r="AJ1073" s="72"/>
      <c r="AK1073" s="72"/>
      <c r="AL1073" s="72"/>
      <c r="AM1073" s="72"/>
      <c r="AN1073" s="72"/>
      <c r="AO1073" s="72"/>
      <c r="AP1073" s="73"/>
      <c r="AQ1073" s="73"/>
      <c r="AR1073" s="73"/>
      <c r="AS1073" s="73"/>
      <c r="AT1073" s="73"/>
      <c r="AU1073" s="73"/>
      <c r="AV1073" s="72"/>
      <c r="AW1073" s="73"/>
      <c r="AX1073" s="73"/>
      <c r="AY1073" s="72"/>
      <c r="AZ1073" s="72"/>
      <c r="BA1073" s="72"/>
      <c r="BB1073" s="74"/>
      <c r="BC1073" s="74"/>
      <c r="BD1073" s="74"/>
      <c r="BE1073" s="74"/>
      <c r="BF1073" s="74"/>
      <c r="BG1073" s="74"/>
      <c r="BH1073" s="74"/>
      <c r="BI1073" s="74"/>
    </row>
    <row r="1074" spans="1:61" x14ac:dyDescent="0.35">
      <c r="A1074" s="347" t="s">
        <v>2334</v>
      </c>
      <c r="B1074" s="343">
        <v>43.215000000000003</v>
      </c>
      <c r="C1074" s="343">
        <v>129</v>
      </c>
      <c r="D1074" s="348" t="s">
        <v>1944</v>
      </c>
      <c r="E1074" s="348" t="s">
        <v>23</v>
      </c>
      <c r="F1074" s="348" t="s">
        <v>186</v>
      </c>
      <c r="G1074" s="348">
        <v>37.6</v>
      </c>
      <c r="H1074" s="349">
        <v>148400</v>
      </c>
      <c r="I1074" s="349">
        <v>154800</v>
      </c>
      <c r="J1074" s="349">
        <v>162500</v>
      </c>
      <c r="K1074" s="349">
        <v>162200</v>
      </c>
      <c r="L1074" s="349">
        <v>3433.99282656485</v>
      </c>
      <c r="M1074" s="349">
        <v>3582.0895522388055</v>
      </c>
      <c r="N1074" s="349">
        <v>3760.2684253152838</v>
      </c>
      <c r="O1074" s="349">
        <v>3753.326391299317</v>
      </c>
      <c r="P1074" s="348" t="s">
        <v>40</v>
      </c>
      <c r="Q1074" s="350">
        <v>12</v>
      </c>
      <c r="R1074" s="351" t="s">
        <v>203</v>
      </c>
      <c r="S1074" s="353" t="s">
        <v>195</v>
      </c>
      <c r="T1074" s="347" t="s">
        <v>686</v>
      </c>
      <c r="U1074" s="347" t="s">
        <v>1487</v>
      </c>
      <c r="V1074" s="347">
        <v>1.74</v>
      </c>
      <c r="W1074" s="347">
        <v>1.03</v>
      </c>
      <c r="X1074" s="347">
        <v>0.32</v>
      </c>
      <c r="Y1074" s="347">
        <f t="shared" si="18"/>
        <v>1.7922</v>
      </c>
      <c r="Z1074" s="347" t="s">
        <v>198</v>
      </c>
      <c r="AA1074" s="347" t="s">
        <v>170</v>
      </c>
      <c r="AB1074" s="347">
        <v>19.899999999999999</v>
      </c>
      <c r="AC1074" s="347" t="s">
        <v>218</v>
      </c>
      <c r="AD1074" s="346"/>
      <c r="AE1074" s="346">
        <f>IFERROR(VLOOKUP(E1074,ppoz!$A$2:$B$42,2,0),0)</f>
        <v>0</v>
      </c>
      <c r="AJ1074" s="72"/>
      <c r="AK1074" s="72"/>
      <c r="AL1074" s="72"/>
      <c r="AM1074" s="72"/>
      <c r="AN1074" s="72"/>
      <c r="AO1074" s="72"/>
      <c r="AP1074" s="73"/>
      <c r="AQ1074" s="73"/>
      <c r="AR1074" s="73"/>
      <c r="AS1074" s="73"/>
      <c r="AT1074" s="73"/>
      <c r="AU1074" s="73"/>
      <c r="AV1074" s="72"/>
      <c r="AW1074" s="73"/>
      <c r="AX1074" s="73"/>
      <c r="AY1074" s="72"/>
      <c r="AZ1074" s="72"/>
      <c r="BA1074" s="72"/>
      <c r="BB1074" s="74"/>
      <c r="BC1074" s="74"/>
      <c r="BD1074" s="74"/>
      <c r="BE1074" s="74"/>
      <c r="BF1074" s="74"/>
      <c r="BG1074" s="74"/>
      <c r="BH1074" s="74"/>
      <c r="BI1074" s="74"/>
    </row>
    <row r="1075" spans="1:61" x14ac:dyDescent="0.35">
      <c r="A1075" s="347" t="s">
        <v>2335</v>
      </c>
      <c r="B1075" s="343">
        <v>43.550000000000004</v>
      </c>
      <c r="C1075" s="343">
        <v>130</v>
      </c>
      <c r="D1075" s="348" t="s">
        <v>1944</v>
      </c>
      <c r="E1075" s="348" t="s">
        <v>23</v>
      </c>
      <c r="F1075" s="348" t="s">
        <v>186</v>
      </c>
      <c r="G1075" s="348">
        <v>37.6</v>
      </c>
      <c r="H1075" s="349">
        <v>149200</v>
      </c>
      <c r="I1075" s="349">
        <v>155900</v>
      </c>
      <c r="J1075" s="349">
        <v>163200</v>
      </c>
      <c r="K1075" s="349">
        <v>163200</v>
      </c>
      <c r="L1075" s="349">
        <v>3425.9471871412165</v>
      </c>
      <c r="M1075" s="349">
        <v>3579.7933409873704</v>
      </c>
      <c r="N1075" s="349">
        <v>3747.4167623421349</v>
      </c>
      <c r="O1075" s="349">
        <v>3747.4167623421349</v>
      </c>
      <c r="P1075" s="348" t="s">
        <v>40</v>
      </c>
      <c r="Q1075" s="350">
        <v>12</v>
      </c>
      <c r="R1075" s="351" t="s">
        <v>203</v>
      </c>
      <c r="S1075" s="353" t="s">
        <v>195</v>
      </c>
      <c r="T1075" s="347" t="s">
        <v>686</v>
      </c>
      <c r="U1075" s="347" t="s">
        <v>1487</v>
      </c>
      <c r="V1075" s="347">
        <v>1.74</v>
      </c>
      <c r="W1075" s="347">
        <v>1.03</v>
      </c>
      <c r="X1075" s="347">
        <v>0.32</v>
      </c>
      <c r="Y1075" s="347">
        <f t="shared" si="18"/>
        <v>1.7922</v>
      </c>
      <c r="Z1075" s="347" t="s">
        <v>198</v>
      </c>
      <c r="AA1075" s="347" t="s">
        <v>170</v>
      </c>
      <c r="AB1075" s="347">
        <v>19.899999999999999</v>
      </c>
      <c r="AC1075" s="347" t="s">
        <v>218</v>
      </c>
      <c r="AD1075" s="346"/>
      <c r="AE1075" s="346">
        <f>IFERROR(VLOOKUP(E1075,ppoz!$A$2:$B$42,2,0),0)</f>
        <v>0</v>
      </c>
      <c r="AJ1075" s="72"/>
      <c r="AK1075" s="72"/>
      <c r="AL1075" s="72"/>
      <c r="AM1075" s="72"/>
      <c r="AN1075" s="72"/>
      <c r="AO1075" s="72"/>
      <c r="AP1075" s="73"/>
      <c r="AQ1075" s="73"/>
      <c r="AR1075" s="73"/>
      <c r="AS1075" s="73"/>
      <c r="AT1075" s="73"/>
      <c r="AU1075" s="73"/>
      <c r="AV1075" s="72"/>
      <c r="AW1075" s="73"/>
      <c r="AX1075" s="73"/>
      <c r="AY1075" s="72"/>
      <c r="AZ1075" s="72"/>
      <c r="BA1075" s="72"/>
      <c r="BB1075" s="74"/>
      <c r="BC1075" s="74"/>
      <c r="BD1075" s="74"/>
      <c r="BE1075" s="74"/>
      <c r="BF1075" s="74"/>
      <c r="BG1075" s="74"/>
      <c r="BH1075" s="74"/>
      <c r="BI1075" s="74"/>
    </row>
    <row r="1076" spans="1:61" x14ac:dyDescent="0.35">
      <c r="A1076" s="347" t="s">
        <v>2336</v>
      </c>
      <c r="B1076" s="343">
        <v>43.885000000000005</v>
      </c>
      <c r="C1076" s="343">
        <v>131</v>
      </c>
      <c r="D1076" s="348" t="s">
        <v>1944</v>
      </c>
      <c r="E1076" s="348" t="s">
        <v>23</v>
      </c>
      <c r="F1076" s="348" t="s">
        <v>186</v>
      </c>
      <c r="G1076" s="348">
        <v>37.6</v>
      </c>
      <c r="H1076" s="349">
        <v>149900</v>
      </c>
      <c r="I1076" s="349">
        <v>156600</v>
      </c>
      <c r="J1076" s="349">
        <v>163900</v>
      </c>
      <c r="K1076" s="349">
        <v>163900</v>
      </c>
      <c r="L1076" s="349">
        <v>3415.7456989859857</v>
      </c>
      <c r="M1076" s="349">
        <v>3568.4174547111766</v>
      </c>
      <c r="N1076" s="349">
        <v>3734.7613079639964</v>
      </c>
      <c r="O1076" s="349">
        <v>3734.7613079639964</v>
      </c>
      <c r="P1076" s="348" t="s">
        <v>40</v>
      </c>
      <c r="Q1076" s="350">
        <v>12</v>
      </c>
      <c r="R1076" s="351" t="s">
        <v>203</v>
      </c>
      <c r="S1076" s="353" t="s">
        <v>195</v>
      </c>
      <c r="T1076" s="347" t="s">
        <v>686</v>
      </c>
      <c r="U1076" s="347" t="s">
        <v>1487</v>
      </c>
      <c r="V1076" s="347">
        <v>1.74</v>
      </c>
      <c r="W1076" s="347">
        <v>1.03</v>
      </c>
      <c r="X1076" s="347">
        <v>0.32</v>
      </c>
      <c r="Y1076" s="347">
        <f t="shared" si="18"/>
        <v>1.7922</v>
      </c>
      <c r="Z1076" s="347" t="s">
        <v>198</v>
      </c>
      <c r="AA1076" s="347" t="s">
        <v>170</v>
      </c>
      <c r="AB1076" s="347">
        <v>19.899999999999999</v>
      </c>
      <c r="AC1076" s="347" t="s">
        <v>218</v>
      </c>
      <c r="AD1076" s="346"/>
      <c r="AE1076" s="346">
        <f>IFERROR(VLOOKUP(E1076,ppoz!$A$2:$B$42,2,0),0)</f>
        <v>0</v>
      </c>
      <c r="AJ1076" s="72"/>
      <c r="AK1076" s="72"/>
      <c r="AL1076" s="72"/>
      <c r="AM1076" s="72"/>
      <c r="AN1076" s="72"/>
      <c r="AO1076" s="72"/>
      <c r="AP1076" s="73"/>
      <c r="AQ1076" s="73"/>
      <c r="AR1076" s="73"/>
      <c r="AS1076" s="73"/>
      <c r="AT1076" s="73"/>
      <c r="AU1076" s="73"/>
      <c r="AV1076" s="72"/>
      <c r="AW1076" s="73"/>
      <c r="AX1076" s="73"/>
      <c r="AY1076" s="72"/>
      <c r="AZ1076" s="72"/>
      <c r="BA1076" s="72"/>
      <c r="BB1076" s="74"/>
      <c r="BC1076" s="74"/>
      <c r="BD1076" s="74"/>
      <c r="BE1076" s="74"/>
      <c r="BF1076" s="74"/>
      <c r="BG1076" s="74"/>
      <c r="BH1076" s="74"/>
      <c r="BI1076" s="74"/>
    </row>
    <row r="1077" spans="1:61" x14ac:dyDescent="0.35">
      <c r="A1077" s="347" t="s">
        <v>2337</v>
      </c>
      <c r="B1077" s="343">
        <v>44.220000000000006</v>
      </c>
      <c r="C1077" s="343">
        <v>132</v>
      </c>
      <c r="D1077" s="348" t="s">
        <v>1944</v>
      </c>
      <c r="E1077" s="348" t="s">
        <v>23</v>
      </c>
      <c r="F1077" s="348" t="s">
        <v>186</v>
      </c>
      <c r="G1077" s="348">
        <v>37.6</v>
      </c>
      <c r="H1077" s="349">
        <v>151100</v>
      </c>
      <c r="I1077" s="349">
        <v>157500</v>
      </c>
      <c r="J1077" s="349">
        <v>165000</v>
      </c>
      <c r="K1077" s="349">
        <v>164900</v>
      </c>
      <c r="L1077" s="349">
        <v>3417.0058796924463</v>
      </c>
      <c r="M1077" s="349">
        <v>3561.736770691994</v>
      </c>
      <c r="N1077" s="349">
        <v>3731.343283582089</v>
      </c>
      <c r="O1077" s="349">
        <v>3729.0818634102211</v>
      </c>
      <c r="P1077" s="348" t="s">
        <v>40</v>
      </c>
      <c r="Q1077" s="350">
        <v>12</v>
      </c>
      <c r="R1077" s="351" t="s">
        <v>203</v>
      </c>
      <c r="S1077" s="353" t="s">
        <v>195</v>
      </c>
      <c r="T1077" s="347" t="s">
        <v>686</v>
      </c>
      <c r="U1077" s="347" t="s">
        <v>1487</v>
      </c>
      <c r="V1077" s="347">
        <v>1.74</v>
      </c>
      <c r="W1077" s="347">
        <v>1.03</v>
      </c>
      <c r="X1077" s="347">
        <v>0.32</v>
      </c>
      <c r="Y1077" s="347">
        <f t="shared" si="18"/>
        <v>1.7922</v>
      </c>
      <c r="Z1077" s="347" t="s">
        <v>198</v>
      </c>
      <c r="AA1077" s="347" t="s">
        <v>170</v>
      </c>
      <c r="AB1077" s="347">
        <v>19.899999999999999</v>
      </c>
      <c r="AC1077" s="347" t="s">
        <v>218</v>
      </c>
      <c r="AD1077" s="346"/>
      <c r="AE1077" s="346">
        <f>IFERROR(VLOOKUP(E1077,ppoz!$A$2:$B$42,2,0),0)</f>
        <v>0</v>
      </c>
      <c r="AJ1077" s="72"/>
      <c r="AK1077" s="72"/>
      <c r="AL1077" s="72"/>
      <c r="AM1077" s="72"/>
      <c r="AN1077" s="72"/>
      <c r="AO1077" s="72"/>
      <c r="AP1077" s="73"/>
      <c r="AQ1077" s="73"/>
      <c r="AR1077" s="73"/>
      <c r="AS1077" s="73"/>
      <c r="AT1077" s="73"/>
      <c r="AU1077" s="73"/>
      <c r="AV1077" s="72"/>
      <c r="AW1077" s="73"/>
      <c r="AX1077" s="73"/>
      <c r="AY1077" s="72"/>
      <c r="AZ1077" s="72"/>
      <c r="BA1077" s="72"/>
      <c r="BB1077" s="74"/>
      <c r="BC1077" s="74"/>
      <c r="BD1077" s="74"/>
      <c r="BE1077" s="74"/>
      <c r="BF1077" s="74"/>
      <c r="BG1077" s="74"/>
      <c r="BH1077" s="74"/>
      <c r="BI1077" s="74"/>
    </row>
    <row r="1078" spans="1:61" x14ac:dyDescent="0.35">
      <c r="A1078" s="347" t="s">
        <v>2338</v>
      </c>
      <c r="B1078" s="343">
        <v>44.555</v>
      </c>
      <c r="C1078" s="343">
        <v>133</v>
      </c>
      <c r="D1078" s="348" t="s">
        <v>1944</v>
      </c>
      <c r="E1078" s="348" t="s">
        <v>23</v>
      </c>
      <c r="F1078" s="348" t="s">
        <v>186</v>
      </c>
      <c r="G1078" s="348">
        <v>37.6</v>
      </c>
      <c r="H1078" s="349">
        <v>151900</v>
      </c>
      <c r="I1078" s="349">
        <v>159000</v>
      </c>
      <c r="J1078" s="349">
        <v>165700</v>
      </c>
      <c r="K1078" s="349">
        <v>166300</v>
      </c>
      <c r="L1078" s="349">
        <v>3409.2694422623722</v>
      </c>
      <c r="M1078" s="349">
        <v>3568.6230501627201</v>
      </c>
      <c r="N1078" s="349">
        <v>3718.9989900123442</v>
      </c>
      <c r="O1078" s="349">
        <v>3732.46549208843</v>
      </c>
      <c r="P1078" s="348" t="s">
        <v>40</v>
      </c>
      <c r="Q1078" s="350">
        <v>12</v>
      </c>
      <c r="R1078" s="351" t="s">
        <v>203</v>
      </c>
      <c r="S1078" s="353" t="s">
        <v>195</v>
      </c>
      <c r="T1078" s="347" t="s">
        <v>686</v>
      </c>
      <c r="U1078" s="347" t="s">
        <v>1487</v>
      </c>
      <c r="V1078" s="347">
        <v>1.74</v>
      </c>
      <c r="W1078" s="347">
        <v>1.03</v>
      </c>
      <c r="X1078" s="347">
        <v>0.32</v>
      </c>
      <c r="Y1078" s="347">
        <f t="shared" si="18"/>
        <v>1.7922</v>
      </c>
      <c r="Z1078" s="347" t="s">
        <v>198</v>
      </c>
      <c r="AA1078" s="347" t="s">
        <v>170</v>
      </c>
      <c r="AB1078" s="347">
        <v>19.899999999999999</v>
      </c>
      <c r="AC1078" s="347" t="s">
        <v>218</v>
      </c>
      <c r="AD1078" s="346"/>
      <c r="AE1078" s="346">
        <f>IFERROR(VLOOKUP(E1078,ppoz!$A$2:$B$42,2,0),0)</f>
        <v>0</v>
      </c>
      <c r="AJ1078" s="72"/>
      <c r="AK1078" s="72"/>
      <c r="AL1078" s="72"/>
      <c r="AM1078" s="72"/>
      <c r="AN1078" s="72"/>
      <c r="AO1078" s="72"/>
      <c r="AP1078" s="73"/>
      <c r="AQ1078" s="73"/>
      <c r="AR1078" s="73"/>
      <c r="AS1078" s="73"/>
      <c r="AT1078" s="73"/>
      <c r="AU1078" s="73"/>
      <c r="AV1078" s="72"/>
      <c r="AW1078" s="73"/>
      <c r="AX1078" s="73"/>
      <c r="AY1078" s="72"/>
      <c r="AZ1078" s="72"/>
      <c r="BA1078" s="72"/>
      <c r="BB1078" s="74"/>
      <c r="BC1078" s="74"/>
      <c r="BD1078" s="74"/>
      <c r="BE1078" s="74"/>
      <c r="BF1078" s="74"/>
      <c r="BG1078" s="74"/>
      <c r="BH1078" s="74"/>
      <c r="BI1078" s="74"/>
    </row>
    <row r="1079" spans="1:61" x14ac:dyDescent="0.35">
      <c r="A1079" s="347" t="s">
        <v>2339</v>
      </c>
      <c r="B1079" s="343">
        <v>44.89</v>
      </c>
      <c r="C1079" s="343">
        <v>134</v>
      </c>
      <c r="D1079" s="348" t="s">
        <v>1944</v>
      </c>
      <c r="E1079" s="348" t="s">
        <v>23</v>
      </c>
      <c r="F1079" s="348" t="s">
        <v>186</v>
      </c>
      <c r="G1079" s="348">
        <v>37.6</v>
      </c>
      <c r="H1079" s="349">
        <v>152700</v>
      </c>
      <c r="I1079" s="349">
        <v>160000</v>
      </c>
      <c r="J1079" s="349">
        <v>166500</v>
      </c>
      <c r="K1079" s="349">
        <v>167300</v>
      </c>
      <c r="L1079" s="349">
        <v>3401.6484740476722</v>
      </c>
      <c r="M1079" s="349">
        <v>3564.2682111828913</v>
      </c>
      <c r="N1079" s="349">
        <v>3709.0666072621966</v>
      </c>
      <c r="O1079" s="349">
        <v>3726.8879483181108</v>
      </c>
      <c r="P1079" s="348" t="s">
        <v>40</v>
      </c>
      <c r="Q1079" s="350">
        <v>12</v>
      </c>
      <c r="R1079" s="351" t="s">
        <v>203</v>
      </c>
      <c r="S1079" s="353" t="s">
        <v>195</v>
      </c>
      <c r="T1079" s="347" t="s">
        <v>686</v>
      </c>
      <c r="U1079" s="347" t="s">
        <v>1487</v>
      </c>
      <c r="V1079" s="347">
        <v>1.74</v>
      </c>
      <c r="W1079" s="347">
        <v>1.03</v>
      </c>
      <c r="X1079" s="347">
        <v>0.32</v>
      </c>
      <c r="Y1079" s="347">
        <f t="shared" si="18"/>
        <v>1.7922</v>
      </c>
      <c r="Z1079" s="347" t="s">
        <v>198</v>
      </c>
      <c r="AA1079" s="347" t="s">
        <v>170</v>
      </c>
      <c r="AB1079" s="347">
        <v>19.899999999999999</v>
      </c>
      <c r="AC1079" s="347" t="s">
        <v>218</v>
      </c>
      <c r="AD1079" s="346"/>
      <c r="AE1079" s="346">
        <f>IFERROR(VLOOKUP(E1079,ppoz!$A$2:$B$42,2,0),0)</f>
        <v>0</v>
      </c>
      <c r="AJ1079" s="72"/>
      <c r="AK1079" s="72"/>
      <c r="AL1079" s="72"/>
      <c r="AM1079" s="72"/>
      <c r="AN1079" s="72"/>
      <c r="AO1079" s="72"/>
      <c r="AP1079" s="73"/>
      <c r="AQ1079" s="73"/>
      <c r="AR1079" s="73"/>
      <c r="AS1079" s="73"/>
      <c r="AT1079" s="73"/>
      <c r="AU1079" s="73"/>
      <c r="AV1079" s="72"/>
      <c r="AW1079" s="73"/>
      <c r="AX1079" s="73"/>
      <c r="AY1079" s="72"/>
      <c r="AZ1079" s="72"/>
      <c r="BA1079" s="72"/>
      <c r="BB1079" s="74"/>
      <c r="BC1079" s="74"/>
      <c r="BD1079" s="74"/>
      <c r="BE1079" s="74"/>
      <c r="BF1079" s="74"/>
      <c r="BG1079" s="74"/>
      <c r="BH1079" s="74"/>
      <c r="BI1079" s="74"/>
    </row>
    <row r="1080" spans="1:61" x14ac:dyDescent="0.35">
      <c r="A1080" s="347" t="s">
        <v>2340</v>
      </c>
      <c r="B1080" s="343">
        <v>45.225000000000001</v>
      </c>
      <c r="C1080" s="343">
        <v>135</v>
      </c>
      <c r="D1080" s="348" t="s">
        <v>1944</v>
      </c>
      <c r="E1080" s="348" t="s">
        <v>2359</v>
      </c>
      <c r="F1080" s="348" t="s">
        <v>186</v>
      </c>
      <c r="G1080" s="348">
        <v>48</v>
      </c>
      <c r="H1080" s="349">
        <v>157900</v>
      </c>
      <c r="I1080" s="349">
        <v>164900</v>
      </c>
      <c r="J1080" s="349">
        <v>171300</v>
      </c>
      <c r="K1080" s="349">
        <v>172800</v>
      </c>
      <c r="L1080" s="349">
        <v>3491.4317302377003</v>
      </c>
      <c r="M1080" s="349">
        <v>3646.2133775566608</v>
      </c>
      <c r="N1080" s="349">
        <v>3787.7280265339964</v>
      </c>
      <c r="O1080" s="349">
        <v>3820.8955223880594</v>
      </c>
      <c r="P1080" s="348" t="s">
        <v>40</v>
      </c>
      <c r="Q1080" s="350">
        <v>12</v>
      </c>
      <c r="R1080" s="351" t="s">
        <v>203</v>
      </c>
      <c r="S1080" s="353" t="s">
        <v>195</v>
      </c>
      <c r="T1080" s="347" t="s">
        <v>686</v>
      </c>
      <c r="U1080" s="347" t="s">
        <v>1487</v>
      </c>
      <c r="V1080" s="347">
        <v>1.74</v>
      </c>
      <c r="W1080" s="347">
        <v>1.03</v>
      </c>
      <c r="X1080" s="347">
        <v>0.32</v>
      </c>
      <c r="Y1080" s="347">
        <f t="shared" si="18"/>
        <v>1.7922</v>
      </c>
      <c r="Z1080" s="347" t="s">
        <v>198</v>
      </c>
      <c r="AA1080" s="347" t="s">
        <v>170</v>
      </c>
      <c r="AB1080" s="347">
        <v>19.899999999999999</v>
      </c>
      <c r="AC1080" s="347" t="s">
        <v>218</v>
      </c>
      <c r="AD1080" s="346"/>
      <c r="AE1080" s="346">
        <f>IFERROR(VLOOKUP(E1080,ppoz!$A$2:$B$42,2,0),0)</f>
        <v>0</v>
      </c>
      <c r="AJ1080" s="72"/>
      <c r="AK1080" s="72"/>
      <c r="AL1080" s="72"/>
      <c r="AM1080" s="72"/>
      <c r="AN1080" s="72"/>
      <c r="AO1080" s="72"/>
      <c r="AP1080" s="73"/>
      <c r="AQ1080" s="73"/>
      <c r="AR1080" s="73"/>
      <c r="AS1080" s="73"/>
      <c r="AT1080" s="73"/>
      <c r="AU1080" s="73"/>
      <c r="AV1080" s="72"/>
      <c r="AW1080" s="73"/>
      <c r="AX1080" s="73"/>
      <c r="AY1080" s="72"/>
      <c r="AZ1080" s="72"/>
      <c r="BA1080" s="72"/>
      <c r="BB1080" s="74"/>
      <c r="BC1080" s="74"/>
      <c r="BD1080" s="74"/>
      <c r="BE1080" s="74"/>
      <c r="BF1080" s="74"/>
      <c r="BG1080" s="74"/>
      <c r="BH1080" s="74"/>
      <c r="BI1080" s="74"/>
    </row>
    <row r="1081" spans="1:61" x14ac:dyDescent="0.35">
      <c r="A1081" s="347" t="s">
        <v>2341</v>
      </c>
      <c r="B1081" s="343">
        <v>45.56</v>
      </c>
      <c r="C1081" s="343">
        <v>136</v>
      </c>
      <c r="D1081" s="348" t="s">
        <v>1944</v>
      </c>
      <c r="E1081" s="348" t="s">
        <v>2359</v>
      </c>
      <c r="F1081" s="348" t="s">
        <v>186</v>
      </c>
      <c r="G1081" s="348">
        <v>48</v>
      </c>
      <c r="H1081" s="349">
        <v>158700</v>
      </c>
      <c r="I1081" s="349">
        <v>165700</v>
      </c>
      <c r="J1081" s="349">
        <v>172000</v>
      </c>
      <c r="K1081" s="349">
        <v>173600</v>
      </c>
      <c r="L1081" s="349">
        <v>3483.318700614574</v>
      </c>
      <c r="M1081" s="349">
        <v>3636.9622475856013</v>
      </c>
      <c r="N1081" s="349">
        <v>3775.2414398595256</v>
      </c>
      <c r="O1081" s="349">
        <v>3810.3599648814748</v>
      </c>
      <c r="P1081" s="348" t="s">
        <v>40</v>
      </c>
      <c r="Q1081" s="350">
        <v>12</v>
      </c>
      <c r="R1081" s="351" t="s">
        <v>203</v>
      </c>
      <c r="S1081" s="353" t="s">
        <v>195</v>
      </c>
      <c r="T1081" s="347" t="s">
        <v>686</v>
      </c>
      <c r="U1081" s="347" t="s">
        <v>1487</v>
      </c>
      <c r="V1081" s="347">
        <v>1.74</v>
      </c>
      <c r="W1081" s="347">
        <v>1.03</v>
      </c>
      <c r="X1081" s="347">
        <v>0.32</v>
      </c>
      <c r="Y1081" s="347">
        <f t="shared" si="18"/>
        <v>1.7922</v>
      </c>
      <c r="Z1081" s="347" t="s">
        <v>198</v>
      </c>
      <c r="AA1081" s="347" t="s">
        <v>170</v>
      </c>
      <c r="AB1081" s="347">
        <v>19.899999999999999</v>
      </c>
      <c r="AC1081" s="347" t="s">
        <v>218</v>
      </c>
      <c r="AD1081" s="346"/>
      <c r="AE1081" s="346">
        <f>IFERROR(VLOOKUP(E1081,ppoz!$A$2:$B$42,2,0),0)</f>
        <v>0</v>
      </c>
      <c r="AJ1081" s="72"/>
      <c r="AK1081" s="72"/>
      <c r="AL1081" s="72"/>
      <c r="AM1081" s="72"/>
      <c r="AN1081" s="72"/>
      <c r="AO1081" s="72"/>
      <c r="AP1081" s="73"/>
      <c r="AQ1081" s="73"/>
      <c r="AR1081" s="73"/>
      <c r="AS1081" s="73"/>
      <c r="AT1081" s="73"/>
      <c r="AU1081" s="73"/>
      <c r="AV1081" s="72"/>
      <c r="AW1081" s="73"/>
      <c r="AX1081" s="73"/>
      <c r="AY1081" s="72"/>
      <c r="AZ1081" s="72"/>
      <c r="BA1081" s="72"/>
      <c r="BB1081" s="74"/>
      <c r="BC1081" s="74"/>
      <c r="BD1081" s="74"/>
      <c r="BE1081" s="74"/>
      <c r="BF1081" s="74"/>
      <c r="BG1081" s="74"/>
      <c r="BH1081" s="74"/>
      <c r="BI1081" s="74"/>
    </row>
    <row r="1082" spans="1:61" x14ac:dyDescent="0.35">
      <c r="A1082" s="347" t="s">
        <v>2342</v>
      </c>
      <c r="B1082" s="343">
        <v>45.895000000000003</v>
      </c>
      <c r="C1082" s="343">
        <v>137</v>
      </c>
      <c r="D1082" s="348" t="s">
        <v>1944</v>
      </c>
      <c r="E1082" s="348" t="s">
        <v>2359</v>
      </c>
      <c r="F1082" s="348" t="s">
        <v>186</v>
      </c>
      <c r="G1082" s="348">
        <v>48</v>
      </c>
      <c r="H1082" s="349">
        <v>159500</v>
      </c>
      <c r="I1082" s="349">
        <v>166600</v>
      </c>
      <c r="J1082" s="349">
        <v>172800</v>
      </c>
      <c r="K1082" s="349">
        <v>174500</v>
      </c>
      <c r="L1082" s="349">
        <v>3475.3241093801066</v>
      </c>
      <c r="M1082" s="349">
        <v>3630.0250571957727</v>
      </c>
      <c r="N1082" s="349">
        <v>3765.1160257108613</v>
      </c>
      <c r="O1082" s="349">
        <v>3802.1570977230631</v>
      </c>
      <c r="P1082" s="348" t="s">
        <v>40</v>
      </c>
      <c r="Q1082" s="350">
        <v>12</v>
      </c>
      <c r="R1082" s="351" t="s">
        <v>203</v>
      </c>
      <c r="S1082" s="353" t="s">
        <v>195</v>
      </c>
      <c r="T1082" s="347" t="s">
        <v>686</v>
      </c>
      <c r="U1082" s="347" t="s">
        <v>1487</v>
      </c>
      <c r="V1082" s="347">
        <v>1.74</v>
      </c>
      <c r="W1082" s="347">
        <v>1.03</v>
      </c>
      <c r="X1082" s="347">
        <v>0.32</v>
      </c>
      <c r="Y1082" s="347">
        <f t="shared" si="18"/>
        <v>1.7922</v>
      </c>
      <c r="Z1082" s="347" t="s">
        <v>198</v>
      </c>
      <c r="AA1082" s="347" t="s">
        <v>170</v>
      </c>
      <c r="AB1082" s="347">
        <v>19.899999999999999</v>
      </c>
      <c r="AC1082" s="347" t="s">
        <v>218</v>
      </c>
      <c r="AD1082" s="346"/>
      <c r="AE1082" s="346">
        <f>IFERROR(VLOOKUP(E1082,ppoz!$A$2:$B$42,2,0),0)</f>
        <v>0</v>
      </c>
      <c r="AJ1082" s="72"/>
      <c r="AK1082" s="72"/>
      <c r="AL1082" s="72"/>
      <c r="AM1082" s="72"/>
      <c r="AN1082" s="72"/>
      <c r="AO1082" s="72"/>
      <c r="AP1082" s="73"/>
      <c r="AQ1082" s="73"/>
      <c r="AR1082" s="73"/>
      <c r="AS1082" s="73"/>
      <c r="AT1082" s="73"/>
      <c r="AU1082" s="73"/>
      <c r="AV1082" s="72"/>
      <c r="AW1082" s="73"/>
      <c r="AX1082" s="73"/>
      <c r="AY1082" s="72"/>
      <c r="AZ1082" s="72"/>
      <c r="BA1082" s="72"/>
      <c r="BB1082" s="74"/>
      <c r="BC1082" s="74"/>
      <c r="BD1082" s="74"/>
      <c r="BE1082" s="74"/>
      <c r="BF1082" s="74"/>
      <c r="BG1082" s="74"/>
      <c r="BH1082" s="74"/>
      <c r="BI1082" s="74"/>
    </row>
    <row r="1083" spans="1:61" x14ac:dyDescent="0.35">
      <c r="A1083" s="347" t="s">
        <v>2343</v>
      </c>
      <c r="B1083" s="343">
        <v>46.230000000000004</v>
      </c>
      <c r="C1083" s="343">
        <v>138</v>
      </c>
      <c r="D1083" s="348" t="s">
        <v>1944</v>
      </c>
      <c r="E1083" s="348" t="s">
        <v>2359</v>
      </c>
      <c r="F1083" s="348" t="s">
        <v>186</v>
      </c>
      <c r="G1083" s="348">
        <v>48</v>
      </c>
      <c r="H1083" s="349">
        <v>160600</v>
      </c>
      <c r="I1083" s="349">
        <v>167900</v>
      </c>
      <c r="J1083" s="349">
        <v>173900</v>
      </c>
      <c r="K1083" s="349">
        <v>175800</v>
      </c>
      <c r="L1083" s="349">
        <v>3473.9346744538175</v>
      </c>
      <c r="M1083" s="349">
        <v>3631.8407960199002</v>
      </c>
      <c r="N1083" s="349">
        <v>3761.6266493618859</v>
      </c>
      <c r="O1083" s="349">
        <v>3802.7255029201815</v>
      </c>
      <c r="P1083" s="348" t="s">
        <v>40</v>
      </c>
      <c r="Q1083" s="350">
        <v>12</v>
      </c>
      <c r="R1083" s="351" t="s">
        <v>203</v>
      </c>
      <c r="S1083" s="353" t="s">
        <v>195</v>
      </c>
      <c r="T1083" s="347" t="s">
        <v>686</v>
      </c>
      <c r="U1083" s="347" t="s">
        <v>1487</v>
      </c>
      <c r="V1083" s="347">
        <v>1.74</v>
      </c>
      <c r="W1083" s="347">
        <v>1.03</v>
      </c>
      <c r="X1083" s="347">
        <v>0.32</v>
      </c>
      <c r="Y1083" s="347">
        <f t="shared" si="18"/>
        <v>1.7922</v>
      </c>
      <c r="Z1083" s="347" t="s">
        <v>198</v>
      </c>
      <c r="AA1083" s="347" t="s">
        <v>170</v>
      </c>
      <c r="AB1083" s="347">
        <v>19.899999999999999</v>
      </c>
      <c r="AC1083" s="347" t="s">
        <v>218</v>
      </c>
      <c r="AD1083" s="346"/>
      <c r="AE1083" s="346">
        <f>IFERROR(VLOOKUP(E1083,ppoz!$A$2:$B$42,2,0),0)</f>
        <v>0</v>
      </c>
      <c r="AJ1083" s="72"/>
      <c r="AK1083" s="72"/>
      <c r="AL1083" s="72"/>
      <c r="AM1083" s="72"/>
      <c r="AN1083" s="72"/>
      <c r="AO1083" s="72"/>
      <c r="AP1083" s="73"/>
      <c r="AQ1083" s="73"/>
      <c r="AR1083" s="73"/>
      <c r="AS1083" s="73"/>
      <c r="AT1083" s="73"/>
      <c r="AU1083" s="73"/>
      <c r="AV1083" s="72"/>
      <c r="AW1083" s="73"/>
      <c r="AX1083" s="73"/>
      <c r="AY1083" s="72"/>
      <c r="AZ1083" s="72"/>
      <c r="BA1083" s="72"/>
      <c r="BB1083" s="74"/>
      <c r="BC1083" s="74"/>
      <c r="BD1083" s="74"/>
      <c r="BE1083" s="74"/>
      <c r="BF1083" s="74"/>
      <c r="BG1083" s="74"/>
      <c r="BH1083" s="74"/>
      <c r="BI1083" s="74"/>
    </row>
    <row r="1084" spans="1:61" x14ac:dyDescent="0.35">
      <c r="A1084" s="347" t="s">
        <v>2344</v>
      </c>
      <c r="B1084" s="343">
        <v>46.565000000000005</v>
      </c>
      <c r="C1084" s="343">
        <v>139</v>
      </c>
      <c r="D1084" s="348" t="s">
        <v>1944</v>
      </c>
      <c r="E1084" s="348" t="s">
        <v>2359</v>
      </c>
      <c r="F1084" s="348" t="s">
        <v>186</v>
      </c>
      <c r="G1084" s="348">
        <v>48</v>
      </c>
      <c r="H1084" s="349">
        <v>161400</v>
      </c>
      <c r="I1084" s="349">
        <v>168800</v>
      </c>
      <c r="J1084" s="349">
        <v>174600</v>
      </c>
      <c r="K1084" s="349">
        <v>176700</v>
      </c>
      <c r="L1084" s="349">
        <v>3466.1226242886282</v>
      </c>
      <c r="M1084" s="349">
        <v>3625.0402662944266</v>
      </c>
      <c r="N1084" s="349">
        <v>3749.5973370557281</v>
      </c>
      <c r="O1084" s="349">
        <v>3794.6955868141304</v>
      </c>
      <c r="P1084" s="348" t="s">
        <v>40</v>
      </c>
      <c r="Q1084" s="350">
        <v>12</v>
      </c>
      <c r="R1084" s="351" t="s">
        <v>203</v>
      </c>
      <c r="S1084" s="353" t="s">
        <v>195</v>
      </c>
      <c r="T1084" s="347" t="s">
        <v>686</v>
      </c>
      <c r="U1084" s="347" t="s">
        <v>1487</v>
      </c>
      <c r="V1084" s="347">
        <v>1.74</v>
      </c>
      <c r="W1084" s="347">
        <v>1.03</v>
      </c>
      <c r="X1084" s="347">
        <v>0.32</v>
      </c>
      <c r="Y1084" s="347">
        <f t="shared" si="18"/>
        <v>1.7922</v>
      </c>
      <c r="Z1084" s="347" t="s">
        <v>198</v>
      </c>
      <c r="AA1084" s="347" t="s">
        <v>170</v>
      </c>
      <c r="AB1084" s="347">
        <v>19.899999999999999</v>
      </c>
      <c r="AC1084" s="347" t="s">
        <v>218</v>
      </c>
      <c r="AD1084" s="346"/>
      <c r="AE1084" s="346">
        <f>IFERROR(VLOOKUP(E1084,ppoz!$A$2:$B$42,2,0),0)</f>
        <v>0</v>
      </c>
      <c r="AJ1084" s="72"/>
      <c r="AK1084" s="72"/>
      <c r="AL1084" s="72"/>
      <c r="AM1084" s="72"/>
      <c r="AN1084" s="72"/>
      <c r="AO1084" s="72"/>
      <c r="AP1084" s="73"/>
      <c r="AQ1084" s="73"/>
      <c r="AR1084" s="73"/>
      <c r="AS1084" s="73"/>
      <c r="AT1084" s="73"/>
      <c r="AU1084" s="73"/>
      <c r="AV1084" s="72"/>
      <c r="AW1084" s="73"/>
      <c r="AX1084" s="73"/>
      <c r="AY1084" s="72"/>
      <c r="AZ1084" s="72"/>
      <c r="BA1084" s="72"/>
      <c r="BB1084" s="74"/>
      <c r="BC1084" s="74"/>
      <c r="BD1084" s="74"/>
      <c r="BE1084" s="74"/>
      <c r="BF1084" s="74"/>
      <c r="BG1084" s="74"/>
      <c r="BH1084" s="74"/>
      <c r="BI1084" s="74"/>
    </row>
    <row r="1085" spans="1:61" x14ac:dyDescent="0.35">
      <c r="A1085" s="347" t="s">
        <v>2345</v>
      </c>
      <c r="B1085" s="343">
        <v>46.900000000000006</v>
      </c>
      <c r="C1085" s="343">
        <v>140</v>
      </c>
      <c r="D1085" s="348" t="s">
        <v>1944</v>
      </c>
      <c r="E1085" s="348" t="s">
        <v>2359</v>
      </c>
      <c r="F1085" s="348" t="s">
        <v>186</v>
      </c>
      <c r="G1085" s="348">
        <v>48</v>
      </c>
      <c r="H1085" s="349">
        <v>163300</v>
      </c>
      <c r="I1085" s="349">
        <v>170800</v>
      </c>
      <c r="J1085" s="349">
        <v>176500</v>
      </c>
      <c r="K1085" s="349">
        <v>178700</v>
      </c>
      <c r="L1085" s="349">
        <v>3481.8763326226008</v>
      </c>
      <c r="M1085" s="349">
        <v>3641.7910447761192</v>
      </c>
      <c r="N1085" s="349">
        <v>3763.3262260127926</v>
      </c>
      <c r="O1085" s="349">
        <v>3810.2345415778245</v>
      </c>
      <c r="P1085" s="348" t="s">
        <v>40</v>
      </c>
      <c r="Q1085" s="350">
        <v>12</v>
      </c>
      <c r="R1085" s="351" t="s">
        <v>203</v>
      </c>
      <c r="S1085" s="353" t="s">
        <v>195</v>
      </c>
      <c r="T1085" s="347" t="s">
        <v>686</v>
      </c>
      <c r="U1085" s="347" t="s">
        <v>1487</v>
      </c>
      <c r="V1085" s="347">
        <v>1.74</v>
      </c>
      <c r="W1085" s="347">
        <v>1.03</v>
      </c>
      <c r="X1085" s="347">
        <v>0.32</v>
      </c>
      <c r="Y1085" s="347">
        <f t="shared" si="18"/>
        <v>1.7922</v>
      </c>
      <c r="Z1085" s="347" t="s">
        <v>198</v>
      </c>
      <c r="AA1085" s="347" t="s">
        <v>170</v>
      </c>
      <c r="AB1085" s="347">
        <v>19.899999999999999</v>
      </c>
      <c r="AC1085" s="347" t="s">
        <v>218</v>
      </c>
      <c r="AD1085" s="346"/>
      <c r="AE1085" s="346">
        <f>IFERROR(VLOOKUP(E1085,ppoz!$A$2:$B$42,2,0),0)</f>
        <v>0</v>
      </c>
      <c r="AJ1085" s="72"/>
      <c r="AK1085" s="72"/>
      <c r="AL1085" s="72"/>
      <c r="AM1085" s="72"/>
      <c r="AN1085" s="72"/>
      <c r="AO1085" s="72"/>
      <c r="AP1085" s="73"/>
      <c r="AQ1085" s="73"/>
      <c r="AR1085" s="73"/>
      <c r="AS1085" s="73"/>
      <c r="AT1085" s="73"/>
      <c r="AU1085" s="73"/>
      <c r="AV1085" s="72"/>
      <c r="AW1085" s="73"/>
      <c r="AX1085" s="73"/>
      <c r="AY1085" s="72"/>
      <c r="AZ1085" s="72"/>
      <c r="BA1085" s="72"/>
      <c r="BB1085" s="74"/>
      <c r="BC1085" s="74"/>
      <c r="BD1085" s="74"/>
      <c r="BE1085" s="74"/>
      <c r="BF1085" s="74"/>
      <c r="BG1085" s="74"/>
      <c r="BH1085" s="74"/>
      <c r="BI1085" s="74"/>
    </row>
    <row r="1086" spans="1:61" x14ac:dyDescent="0.35">
      <c r="A1086" s="347" t="s">
        <v>2346</v>
      </c>
      <c r="B1086" s="343">
        <v>47.234999999999999</v>
      </c>
      <c r="C1086" s="343">
        <v>141</v>
      </c>
      <c r="D1086" s="348" t="s">
        <v>1944</v>
      </c>
      <c r="E1086" s="348" t="s">
        <v>2359</v>
      </c>
      <c r="F1086" s="348" t="s">
        <v>186</v>
      </c>
      <c r="G1086" s="348">
        <v>48</v>
      </c>
      <c r="H1086" s="349">
        <v>164500</v>
      </c>
      <c r="I1086" s="349">
        <v>171900</v>
      </c>
      <c r="J1086" s="349">
        <v>180900</v>
      </c>
      <c r="K1086" s="349">
        <v>179800</v>
      </c>
      <c r="L1086" s="349">
        <v>3482.587064676617</v>
      </c>
      <c r="M1086" s="349">
        <v>3639.2505557319782</v>
      </c>
      <c r="N1086" s="349">
        <v>3829.7872340425533</v>
      </c>
      <c r="O1086" s="349">
        <v>3806.499417804594</v>
      </c>
      <c r="P1086" s="348" t="s">
        <v>40</v>
      </c>
      <c r="Q1086" s="350">
        <v>12</v>
      </c>
      <c r="R1086" s="351" t="s">
        <v>203</v>
      </c>
      <c r="S1086" s="353" t="s">
        <v>195</v>
      </c>
      <c r="T1086" s="347" t="s">
        <v>686</v>
      </c>
      <c r="U1086" s="347" t="s">
        <v>1487</v>
      </c>
      <c r="V1086" s="347">
        <v>1.74</v>
      </c>
      <c r="W1086" s="347">
        <v>1.03</v>
      </c>
      <c r="X1086" s="347">
        <v>0.32</v>
      </c>
      <c r="Y1086" s="347">
        <f t="shared" si="18"/>
        <v>1.7922</v>
      </c>
      <c r="Z1086" s="347" t="s">
        <v>198</v>
      </c>
      <c r="AA1086" s="347" t="s">
        <v>170</v>
      </c>
      <c r="AB1086" s="347">
        <v>19.899999999999999</v>
      </c>
      <c r="AC1086" s="347" t="s">
        <v>218</v>
      </c>
      <c r="AD1086" s="346"/>
      <c r="AE1086" s="346">
        <f>IFERROR(VLOOKUP(E1086,ppoz!$A$2:$B$42,2,0),0)</f>
        <v>0</v>
      </c>
      <c r="AJ1086" s="72"/>
      <c r="AK1086" s="72"/>
      <c r="AL1086" s="72"/>
      <c r="AM1086" s="72"/>
      <c r="AN1086" s="72"/>
      <c r="AO1086" s="72"/>
      <c r="AP1086" s="73"/>
      <c r="AQ1086" s="73"/>
      <c r="AR1086" s="73"/>
      <c r="AS1086" s="73"/>
      <c r="AT1086" s="73"/>
      <c r="AU1086" s="73"/>
      <c r="AV1086" s="72"/>
      <c r="AW1086" s="73"/>
      <c r="AX1086" s="73"/>
      <c r="AY1086" s="72"/>
      <c r="AZ1086" s="72"/>
      <c r="BA1086" s="72"/>
      <c r="BB1086" s="74"/>
      <c r="BC1086" s="74"/>
      <c r="BD1086" s="74"/>
      <c r="BE1086" s="74"/>
      <c r="BF1086" s="74"/>
      <c r="BG1086" s="74"/>
      <c r="BH1086" s="74"/>
      <c r="BI1086" s="74"/>
    </row>
    <row r="1087" spans="1:61" x14ac:dyDescent="0.35">
      <c r="A1087" s="347" t="s">
        <v>2347</v>
      </c>
      <c r="B1087" s="343">
        <v>47.57</v>
      </c>
      <c r="C1087" s="343">
        <v>142</v>
      </c>
      <c r="D1087" s="348" t="s">
        <v>1944</v>
      </c>
      <c r="E1087" s="348" t="s">
        <v>2359</v>
      </c>
      <c r="F1087" s="348" t="s">
        <v>186</v>
      </c>
      <c r="G1087" s="348">
        <v>48</v>
      </c>
      <c r="H1087" s="349">
        <v>165400</v>
      </c>
      <c r="I1087" s="349">
        <v>172700</v>
      </c>
      <c r="J1087" s="349">
        <v>181600</v>
      </c>
      <c r="K1087" s="349">
        <v>180700</v>
      </c>
      <c r="L1087" s="349">
        <v>3476.9812907294513</v>
      </c>
      <c r="M1087" s="349">
        <v>3630.4393525331093</v>
      </c>
      <c r="N1087" s="349">
        <v>3817.5320580197604</v>
      </c>
      <c r="O1087" s="349">
        <v>3798.6125709480766</v>
      </c>
      <c r="P1087" s="348" t="s">
        <v>40</v>
      </c>
      <c r="Q1087" s="350">
        <v>12</v>
      </c>
      <c r="R1087" s="351" t="s">
        <v>203</v>
      </c>
      <c r="S1087" s="353" t="s">
        <v>195</v>
      </c>
      <c r="T1087" s="347" t="s">
        <v>686</v>
      </c>
      <c r="U1087" s="347" t="s">
        <v>1487</v>
      </c>
      <c r="V1087" s="347">
        <v>1.74</v>
      </c>
      <c r="W1087" s="347">
        <v>1.03</v>
      </c>
      <c r="X1087" s="347">
        <v>0.32</v>
      </c>
      <c r="Y1087" s="347">
        <f t="shared" si="18"/>
        <v>1.7922</v>
      </c>
      <c r="Z1087" s="347" t="s">
        <v>198</v>
      </c>
      <c r="AA1087" s="347" t="s">
        <v>170</v>
      </c>
      <c r="AB1087" s="347">
        <v>19.899999999999999</v>
      </c>
      <c r="AC1087" s="347" t="s">
        <v>218</v>
      </c>
      <c r="AD1087" s="346"/>
      <c r="AE1087" s="346">
        <f>IFERROR(VLOOKUP(E1087,ppoz!$A$2:$B$42,2,0),0)</f>
        <v>0</v>
      </c>
      <c r="AJ1087" s="72"/>
      <c r="AK1087" s="72"/>
      <c r="AL1087" s="72"/>
      <c r="AM1087" s="72"/>
      <c r="AN1087" s="72"/>
      <c r="AO1087" s="72"/>
      <c r="AP1087" s="73"/>
      <c r="AQ1087" s="73"/>
      <c r="AR1087" s="73"/>
      <c r="AS1087" s="73"/>
      <c r="AT1087" s="73"/>
      <c r="AU1087" s="73"/>
      <c r="AV1087" s="72"/>
      <c r="AW1087" s="73"/>
      <c r="AX1087" s="73"/>
      <c r="AY1087" s="72"/>
      <c r="AZ1087" s="72"/>
      <c r="BA1087" s="72"/>
      <c r="BB1087" s="74"/>
      <c r="BC1087" s="74"/>
      <c r="BD1087" s="74"/>
      <c r="BE1087" s="74"/>
      <c r="BF1087" s="74"/>
      <c r="BG1087" s="74"/>
      <c r="BH1087" s="74"/>
      <c r="BI1087" s="74"/>
    </row>
    <row r="1088" spans="1:61" x14ac:dyDescent="0.35">
      <c r="A1088" s="347" t="s">
        <v>2348</v>
      </c>
      <c r="B1088" s="343">
        <v>47.905000000000001</v>
      </c>
      <c r="C1088" s="343">
        <v>143</v>
      </c>
      <c r="D1088" s="348" t="s">
        <v>1944</v>
      </c>
      <c r="E1088" s="348" t="s">
        <v>2359</v>
      </c>
      <c r="F1088" s="348" t="s">
        <v>186</v>
      </c>
      <c r="G1088" s="348">
        <v>48</v>
      </c>
      <c r="H1088" s="349">
        <v>166100</v>
      </c>
      <c r="I1088" s="349">
        <v>173500</v>
      </c>
      <c r="J1088" s="349">
        <v>182400</v>
      </c>
      <c r="K1088" s="349">
        <v>181400</v>
      </c>
      <c r="L1088" s="349">
        <v>3467.2789896670492</v>
      </c>
      <c r="M1088" s="349">
        <v>3621.7513829454128</v>
      </c>
      <c r="N1088" s="349">
        <v>3807.5357478342553</v>
      </c>
      <c r="O1088" s="349">
        <v>3786.6611000939356</v>
      </c>
      <c r="P1088" s="348" t="s">
        <v>40</v>
      </c>
      <c r="Q1088" s="350">
        <v>12</v>
      </c>
      <c r="R1088" s="351" t="s">
        <v>203</v>
      </c>
      <c r="S1088" s="353" t="s">
        <v>195</v>
      </c>
      <c r="T1088" s="347" t="s">
        <v>686</v>
      </c>
      <c r="U1088" s="347" t="s">
        <v>1487</v>
      </c>
      <c r="V1088" s="347">
        <v>1.74</v>
      </c>
      <c r="W1088" s="347">
        <v>1.03</v>
      </c>
      <c r="X1088" s="347">
        <v>0.32</v>
      </c>
      <c r="Y1088" s="347">
        <f t="shared" si="18"/>
        <v>1.7922</v>
      </c>
      <c r="Z1088" s="347" t="s">
        <v>198</v>
      </c>
      <c r="AA1088" s="347" t="s">
        <v>170</v>
      </c>
      <c r="AB1088" s="347">
        <v>19.899999999999999</v>
      </c>
      <c r="AC1088" s="347" t="s">
        <v>218</v>
      </c>
      <c r="AD1088" s="346"/>
      <c r="AE1088" s="346">
        <f>IFERROR(VLOOKUP(E1088,ppoz!$A$2:$B$42,2,0),0)</f>
        <v>0</v>
      </c>
      <c r="AJ1088" s="72"/>
      <c r="AK1088" s="72"/>
      <c r="AL1088" s="72"/>
      <c r="AM1088" s="72"/>
      <c r="AN1088" s="72"/>
      <c r="AO1088" s="72"/>
      <c r="AP1088" s="73"/>
      <c r="AQ1088" s="73"/>
      <c r="AR1088" s="73"/>
      <c r="AS1088" s="73"/>
      <c r="AT1088" s="73"/>
      <c r="AU1088" s="73"/>
      <c r="AV1088" s="72"/>
      <c r="AW1088" s="73"/>
      <c r="AX1088" s="73"/>
      <c r="AY1088" s="72"/>
      <c r="AZ1088" s="72"/>
      <c r="BA1088" s="72"/>
      <c r="BB1088" s="74"/>
      <c r="BC1088" s="74"/>
      <c r="BD1088" s="74"/>
      <c r="BE1088" s="74"/>
      <c r="BF1088" s="74"/>
      <c r="BG1088" s="74"/>
      <c r="BH1088" s="74"/>
      <c r="BI1088" s="74"/>
    </row>
    <row r="1089" spans="1:61" x14ac:dyDescent="0.35">
      <c r="A1089" s="347" t="s">
        <v>2349</v>
      </c>
      <c r="B1089" s="343">
        <v>48.24</v>
      </c>
      <c r="C1089" s="343">
        <v>144</v>
      </c>
      <c r="D1089" s="348" t="s">
        <v>1944</v>
      </c>
      <c r="E1089" s="348" t="s">
        <v>2359</v>
      </c>
      <c r="F1089" s="348" t="s">
        <v>186</v>
      </c>
      <c r="G1089" s="348">
        <v>48</v>
      </c>
      <c r="H1089" s="349">
        <v>167300</v>
      </c>
      <c r="I1089" s="349">
        <v>174700</v>
      </c>
      <c r="J1089" s="349">
        <v>183500</v>
      </c>
      <c r="K1089" s="349">
        <v>182600</v>
      </c>
      <c r="L1089" s="349">
        <v>3468.0762852404641</v>
      </c>
      <c r="M1089" s="349">
        <v>3621.4759535655057</v>
      </c>
      <c r="N1089" s="349">
        <v>3803.8971807628523</v>
      </c>
      <c r="O1089" s="349">
        <v>3785.2404643449418</v>
      </c>
      <c r="P1089" s="348" t="s">
        <v>40</v>
      </c>
      <c r="Q1089" s="350">
        <v>12</v>
      </c>
      <c r="R1089" s="351" t="s">
        <v>203</v>
      </c>
      <c r="S1089" s="353" t="s">
        <v>195</v>
      </c>
      <c r="T1089" s="347" t="s">
        <v>686</v>
      </c>
      <c r="U1089" s="347" t="s">
        <v>1487</v>
      </c>
      <c r="V1089" s="347">
        <v>1.74</v>
      </c>
      <c r="W1089" s="347">
        <v>1.03</v>
      </c>
      <c r="X1089" s="347">
        <v>0.32</v>
      </c>
      <c r="Y1089" s="347">
        <f t="shared" si="18"/>
        <v>1.7922</v>
      </c>
      <c r="Z1089" s="347" t="s">
        <v>198</v>
      </c>
      <c r="AA1089" s="347" t="s">
        <v>170</v>
      </c>
      <c r="AB1089" s="347">
        <v>19.899999999999999</v>
      </c>
      <c r="AC1089" s="347" t="s">
        <v>218</v>
      </c>
      <c r="AD1089" s="346"/>
      <c r="AE1089" s="346">
        <f>IFERROR(VLOOKUP(E1089,ppoz!$A$2:$B$42,2,0),0)</f>
        <v>0</v>
      </c>
      <c r="AJ1089" s="72"/>
      <c r="AK1089" s="72"/>
      <c r="AL1089" s="72"/>
      <c r="AM1089" s="72"/>
      <c r="AN1089" s="72"/>
      <c r="AO1089" s="72"/>
      <c r="AP1089" s="73"/>
      <c r="AQ1089" s="73"/>
      <c r="AR1089" s="73"/>
      <c r="AS1089" s="73"/>
      <c r="AT1089" s="73"/>
      <c r="AU1089" s="73"/>
      <c r="AV1089" s="72"/>
      <c r="AW1089" s="73"/>
      <c r="AX1089" s="73"/>
      <c r="AY1089" s="72"/>
      <c r="AZ1089" s="72"/>
      <c r="BA1089" s="72"/>
      <c r="BB1089" s="74"/>
      <c r="BC1089" s="74"/>
      <c r="BD1089" s="74"/>
      <c r="BE1089" s="74"/>
      <c r="BF1089" s="74"/>
      <c r="BG1089" s="74"/>
      <c r="BH1089" s="74"/>
      <c r="BI1089" s="74"/>
    </row>
    <row r="1090" spans="1:61" x14ac:dyDescent="0.35">
      <c r="A1090" s="347" t="s">
        <v>2350</v>
      </c>
      <c r="B1090" s="343">
        <v>48.575000000000003</v>
      </c>
      <c r="C1090" s="343">
        <v>145</v>
      </c>
      <c r="D1090" s="348" t="s">
        <v>1944</v>
      </c>
      <c r="E1090" s="348" t="s">
        <v>2359</v>
      </c>
      <c r="F1090" s="348" t="s">
        <v>186</v>
      </c>
      <c r="G1090" s="348">
        <v>48</v>
      </c>
      <c r="H1090" s="349">
        <v>168500</v>
      </c>
      <c r="I1090" s="349">
        <v>176000</v>
      </c>
      <c r="J1090" s="349">
        <v>184200</v>
      </c>
      <c r="K1090" s="349">
        <v>184500</v>
      </c>
      <c r="L1090" s="349">
        <v>3468.8625836335564</v>
      </c>
      <c r="M1090" s="349">
        <v>3623.2629953679875</v>
      </c>
      <c r="N1090" s="349">
        <v>3792.0741121976325</v>
      </c>
      <c r="O1090" s="349">
        <v>3798.2501286670094</v>
      </c>
      <c r="P1090" s="348" t="s">
        <v>40</v>
      </c>
      <c r="Q1090" s="350">
        <v>12</v>
      </c>
      <c r="R1090" s="351" t="s">
        <v>203</v>
      </c>
      <c r="S1090" s="353" t="s">
        <v>195</v>
      </c>
      <c r="T1090" s="347" t="s">
        <v>686</v>
      </c>
      <c r="U1090" s="347" t="s">
        <v>1487</v>
      </c>
      <c r="V1090" s="347">
        <v>1.74</v>
      </c>
      <c r="W1090" s="347">
        <v>1.03</v>
      </c>
      <c r="X1090" s="347">
        <v>0.32</v>
      </c>
      <c r="Y1090" s="347">
        <f t="shared" si="18"/>
        <v>1.7922</v>
      </c>
      <c r="Z1090" s="347" t="s">
        <v>198</v>
      </c>
      <c r="AA1090" s="347" t="s">
        <v>170</v>
      </c>
      <c r="AB1090" s="347">
        <v>19.899999999999999</v>
      </c>
      <c r="AC1090" s="347" t="s">
        <v>218</v>
      </c>
      <c r="AD1090" s="346"/>
      <c r="AE1090" s="346">
        <f>IFERROR(VLOOKUP(E1090,ppoz!$A$2:$B$42,2,0),0)</f>
        <v>0</v>
      </c>
      <c r="AJ1090" s="72"/>
      <c r="AK1090" s="72"/>
      <c r="AL1090" s="72"/>
      <c r="AM1090" s="72"/>
      <c r="AN1090" s="72"/>
      <c r="AO1090" s="72"/>
      <c r="AP1090" s="73"/>
      <c r="AQ1090" s="73"/>
      <c r="AR1090" s="73"/>
      <c r="AS1090" s="73"/>
      <c r="AT1090" s="73"/>
      <c r="AU1090" s="73"/>
      <c r="AV1090" s="72"/>
      <c r="AW1090" s="73"/>
      <c r="AX1090" s="73"/>
      <c r="AY1090" s="72"/>
      <c r="AZ1090" s="72"/>
      <c r="BA1090" s="72"/>
      <c r="BB1090" s="74"/>
      <c r="BC1090" s="74"/>
      <c r="BD1090" s="74"/>
      <c r="BE1090" s="74"/>
      <c r="BF1090" s="74"/>
      <c r="BG1090" s="74"/>
      <c r="BH1090" s="74"/>
      <c r="BI1090" s="74"/>
    </row>
    <row r="1091" spans="1:61" x14ac:dyDescent="0.35">
      <c r="A1091" s="347" t="s">
        <v>2351</v>
      </c>
      <c r="B1091" s="343">
        <v>48.910000000000004</v>
      </c>
      <c r="C1091" s="343">
        <v>146</v>
      </c>
      <c r="D1091" s="348" t="s">
        <v>1944</v>
      </c>
      <c r="E1091" s="348" t="s">
        <v>2359</v>
      </c>
      <c r="F1091" s="348" t="s">
        <v>186</v>
      </c>
      <c r="G1091" s="348">
        <v>48</v>
      </c>
      <c r="H1091" s="349">
        <v>169200</v>
      </c>
      <c r="I1091" s="349">
        <v>176900</v>
      </c>
      <c r="J1091" s="349">
        <v>184900</v>
      </c>
      <c r="K1091" s="349">
        <v>185400</v>
      </c>
      <c r="L1091" s="349">
        <v>3459.4152525046002</v>
      </c>
      <c r="M1091" s="349">
        <v>3616.8472704968308</v>
      </c>
      <c r="N1091" s="349">
        <v>3780.4130034757713</v>
      </c>
      <c r="O1091" s="349">
        <v>3790.6358617869555</v>
      </c>
      <c r="P1091" s="348" t="s">
        <v>40</v>
      </c>
      <c r="Q1091" s="350">
        <v>12</v>
      </c>
      <c r="R1091" s="351" t="s">
        <v>203</v>
      </c>
      <c r="S1091" s="353" t="s">
        <v>195</v>
      </c>
      <c r="T1091" s="347" t="s">
        <v>686</v>
      </c>
      <c r="U1091" s="347" t="s">
        <v>1487</v>
      </c>
      <c r="V1091" s="347">
        <v>1.74</v>
      </c>
      <c r="W1091" s="347">
        <v>1.03</v>
      </c>
      <c r="X1091" s="347">
        <v>0.32</v>
      </c>
      <c r="Y1091" s="347">
        <f t="shared" si="18"/>
        <v>1.7922</v>
      </c>
      <c r="Z1091" s="347" t="s">
        <v>198</v>
      </c>
      <c r="AA1091" s="347" t="s">
        <v>170</v>
      </c>
      <c r="AB1091" s="347">
        <v>19.899999999999999</v>
      </c>
      <c r="AC1091" s="347" t="s">
        <v>218</v>
      </c>
      <c r="AD1091" s="346"/>
      <c r="AE1091" s="346">
        <f>IFERROR(VLOOKUP(E1091,ppoz!$A$2:$B$42,2,0),0)</f>
        <v>0</v>
      </c>
      <c r="AJ1091" s="72"/>
      <c r="AK1091" s="72"/>
      <c r="AL1091" s="72"/>
      <c r="AM1091" s="72"/>
      <c r="AN1091" s="72"/>
      <c r="AO1091" s="72"/>
      <c r="AP1091" s="73"/>
      <c r="AQ1091" s="73"/>
      <c r="AR1091" s="73"/>
      <c r="AS1091" s="73"/>
      <c r="AT1091" s="73"/>
      <c r="AU1091" s="73"/>
      <c r="AV1091" s="72"/>
      <c r="AW1091" s="73"/>
      <c r="AX1091" s="73"/>
      <c r="AY1091" s="72"/>
      <c r="AZ1091" s="72"/>
      <c r="BA1091" s="72"/>
      <c r="BB1091" s="74"/>
      <c r="BC1091" s="74"/>
      <c r="BD1091" s="74"/>
      <c r="BE1091" s="74"/>
      <c r="BF1091" s="74"/>
      <c r="BG1091" s="74"/>
      <c r="BH1091" s="74"/>
      <c r="BI1091" s="74"/>
    </row>
    <row r="1092" spans="1:61" x14ac:dyDescent="0.35">
      <c r="A1092" s="347" t="s">
        <v>2352</v>
      </c>
      <c r="B1092" s="343">
        <v>49.245000000000005</v>
      </c>
      <c r="C1092" s="343">
        <v>147</v>
      </c>
      <c r="D1092" s="348" t="s">
        <v>1944</v>
      </c>
      <c r="E1092" s="348" t="s">
        <v>2359</v>
      </c>
      <c r="F1092" s="348" t="s">
        <v>186</v>
      </c>
      <c r="G1092" s="348">
        <v>48</v>
      </c>
      <c r="H1092" s="349">
        <v>170500</v>
      </c>
      <c r="I1092" s="349">
        <v>178200</v>
      </c>
      <c r="J1092" s="349">
        <v>186000</v>
      </c>
      <c r="K1092" s="349">
        <v>186700</v>
      </c>
      <c r="L1092" s="349">
        <v>3462.2804345618842</v>
      </c>
      <c r="M1092" s="349">
        <v>3618.6414864453241</v>
      </c>
      <c r="N1092" s="349">
        <v>3777.0332013402372</v>
      </c>
      <c r="O1092" s="349">
        <v>3791.2478424205501</v>
      </c>
      <c r="P1092" s="348" t="s">
        <v>40</v>
      </c>
      <c r="Q1092" s="350">
        <v>12</v>
      </c>
      <c r="R1092" s="351" t="s">
        <v>203</v>
      </c>
      <c r="S1092" s="353" t="s">
        <v>195</v>
      </c>
      <c r="T1092" s="347" t="s">
        <v>686</v>
      </c>
      <c r="U1092" s="347" t="s">
        <v>1487</v>
      </c>
      <c r="V1092" s="347">
        <v>1.74</v>
      </c>
      <c r="W1092" s="347">
        <v>1.03</v>
      </c>
      <c r="X1092" s="347">
        <v>0.32</v>
      </c>
      <c r="Y1092" s="347">
        <f t="shared" si="18"/>
        <v>1.7922</v>
      </c>
      <c r="Z1092" s="347" t="s">
        <v>198</v>
      </c>
      <c r="AA1092" s="347" t="s">
        <v>170</v>
      </c>
      <c r="AB1092" s="347">
        <v>19.899999999999999</v>
      </c>
      <c r="AC1092" s="347" t="s">
        <v>218</v>
      </c>
      <c r="AD1092" s="346"/>
      <c r="AE1092" s="346">
        <f>IFERROR(VLOOKUP(E1092,ppoz!$A$2:$B$42,2,0),0)</f>
        <v>0</v>
      </c>
      <c r="AJ1092" s="72"/>
      <c r="AK1092" s="72"/>
      <c r="AL1092" s="72"/>
      <c r="AM1092" s="72"/>
      <c r="AN1092" s="72"/>
      <c r="AO1092" s="72"/>
      <c r="AP1092" s="73"/>
      <c r="AQ1092" s="73"/>
      <c r="AR1092" s="73"/>
      <c r="AS1092" s="73"/>
      <c r="AT1092" s="73"/>
      <c r="AU1092" s="73"/>
      <c r="AV1092" s="72"/>
      <c r="AW1092" s="73"/>
      <c r="AX1092" s="73"/>
      <c r="AY1092" s="72"/>
      <c r="AZ1092" s="72"/>
      <c r="BA1092" s="72"/>
      <c r="BB1092" s="74"/>
      <c r="BC1092" s="74"/>
      <c r="BD1092" s="74"/>
      <c r="BE1092" s="74"/>
      <c r="BF1092" s="74"/>
      <c r="BG1092" s="74"/>
      <c r="BH1092" s="74"/>
      <c r="BI1092" s="74"/>
    </row>
    <row r="1093" spans="1:61" x14ac:dyDescent="0.35">
      <c r="A1093" s="347" t="s">
        <v>2353</v>
      </c>
      <c r="B1093" s="343">
        <v>49.580000000000005</v>
      </c>
      <c r="C1093" s="343">
        <v>148</v>
      </c>
      <c r="D1093" s="348" t="s">
        <v>1944</v>
      </c>
      <c r="E1093" s="348" t="s">
        <v>2359</v>
      </c>
      <c r="F1093" s="348" t="s">
        <v>186</v>
      </c>
      <c r="G1093" s="348">
        <v>48</v>
      </c>
      <c r="H1093" s="349">
        <v>171400</v>
      </c>
      <c r="I1093" s="349">
        <v>179100</v>
      </c>
      <c r="J1093" s="349">
        <v>186800</v>
      </c>
      <c r="K1093" s="349">
        <v>187600</v>
      </c>
      <c r="L1093" s="349">
        <v>3457.0391286809195</v>
      </c>
      <c r="M1093" s="349">
        <v>3612.3436869705524</v>
      </c>
      <c r="N1093" s="349">
        <v>3767.6482452601849</v>
      </c>
      <c r="O1093" s="349">
        <v>3783.7837837837833</v>
      </c>
      <c r="P1093" s="348" t="s">
        <v>40</v>
      </c>
      <c r="Q1093" s="350">
        <v>12</v>
      </c>
      <c r="R1093" s="351" t="s">
        <v>203</v>
      </c>
      <c r="S1093" s="353" t="s">
        <v>195</v>
      </c>
      <c r="T1093" s="347" t="s">
        <v>686</v>
      </c>
      <c r="U1093" s="347" t="s">
        <v>1487</v>
      </c>
      <c r="V1093" s="347">
        <v>1.74</v>
      </c>
      <c r="W1093" s="347">
        <v>1.03</v>
      </c>
      <c r="X1093" s="347">
        <v>0.32</v>
      </c>
      <c r="Y1093" s="347">
        <f t="shared" si="18"/>
        <v>1.7922</v>
      </c>
      <c r="Z1093" s="347" t="s">
        <v>198</v>
      </c>
      <c r="AA1093" s="347" t="s">
        <v>170</v>
      </c>
      <c r="AB1093" s="347">
        <v>19.899999999999999</v>
      </c>
      <c r="AC1093" s="347" t="s">
        <v>218</v>
      </c>
      <c r="AD1093" s="346"/>
      <c r="AE1093" s="346">
        <f>IFERROR(VLOOKUP(E1093,ppoz!$A$2:$B$42,2,0),0)</f>
        <v>0</v>
      </c>
      <c r="AJ1093" s="72"/>
      <c r="AK1093" s="72"/>
      <c r="AL1093" s="72"/>
      <c r="AM1093" s="72"/>
      <c r="AN1093" s="72"/>
      <c r="AO1093" s="72"/>
      <c r="AP1093" s="73"/>
      <c r="AQ1093" s="73"/>
      <c r="AR1093" s="73"/>
      <c r="AS1093" s="73"/>
      <c r="AT1093" s="73"/>
      <c r="AU1093" s="73"/>
      <c r="AV1093" s="72"/>
      <c r="AW1093" s="73"/>
      <c r="AX1093" s="73"/>
      <c r="AY1093" s="72"/>
      <c r="AZ1093" s="72"/>
      <c r="BA1093" s="72"/>
      <c r="BB1093" s="74"/>
      <c r="BC1093" s="74"/>
      <c r="BD1093" s="74"/>
      <c r="BE1093" s="74"/>
      <c r="BF1093" s="74"/>
      <c r="BG1093" s="74"/>
      <c r="BH1093" s="74"/>
      <c r="BI1093" s="74"/>
    </row>
    <row r="1094" spans="1:61" x14ac:dyDescent="0.35">
      <c r="A1094" s="347" t="s">
        <v>2354</v>
      </c>
      <c r="B1094" s="343">
        <v>49.915000000000006</v>
      </c>
      <c r="C1094" s="343">
        <v>149</v>
      </c>
      <c r="D1094" s="348" t="s">
        <v>1944</v>
      </c>
      <c r="E1094" s="348" t="s">
        <v>2359</v>
      </c>
      <c r="F1094" s="348" t="s">
        <v>186</v>
      </c>
      <c r="G1094" s="348">
        <v>48</v>
      </c>
      <c r="H1094" s="349">
        <v>172100</v>
      </c>
      <c r="I1094" s="349">
        <v>180000</v>
      </c>
      <c r="J1094" s="349">
        <v>187500</v>
      </c>
      <c r="K1094" s="349">
        <v>188500</v>
      </c>
      <c r="L1094" s="349">
        <v>3447.8613643193426</v>
      </c>
      <c r="M1094" s="349">
        <v>3606.1304217169181</v>
      </c>
      <c r="N1094" s="349">
        <v>3756.3858559551231</v>
      </c>
      <c r="O1094" s="349">
        <v>3776.4199138535505</v>
      </c>
      <c r="P1094" s="348" t="s">
        <v>40</v>
      </c>
      <c r="Q1094" s="350">
        <v>12</v>
      </c>
      <c r="R1094" s="351" t="s">
        <v>203</v>
      </c>
      <c r="S1094" s="353" t="s">
        <v>195</v>
      </c>
      <c r="T1094" s="347" t="s">
        <v>686</v>
      </c>
      <c r="U1094" s="347" t="s">
        <v>1487</v>
      </c>
      <c r="V1094" s="347">
        <v>1.74</v>
      </c>
      <c r="W1094" s="347">
        <v>1.03</v>
      </c>
      <c r="X1094" s="347">
        <v>0.32</v>
      </c>
      <c r="Y1094" s="347">
        <f t="shared" si="18"/>
        <v>1.7922</v>
      </c>
      <c r="Z1094" s="347" t="s">
        <v>198</v>
      </c>
      <c r="AA1094" s="347" t="s">
        <v>170</v>
      </c>
      <c r="AB1094" s="347">
        <v>19.899999999999999</v>
      </c>
      <c r="AC1094" s="347" t="s">
        <v>218</v>
      </c>
      <c r="AD1094" s="346"/>
      <c r="AE1094" s="346">
        <f>IFERROR(VLOOKUP(E1094,ppoz!$A$2:$B$42,2,0),0)</f>
        <v>0</v>
      </c>
      <c r="AJ1094" s="72"/>
      <c r="AK1094" s="72"/>
      <c r="AL1094" s="72"/>
      <c r="AM1094" s="72"/>
      <c r="AN1094" s="72"/>
      <c r="AO1094" s="72"/>
      <c r="AP1094" s="73"/>
      <c r="AQ1094" s="73"/>
      <c r="AR1094" s="73"/>
      <c r="AS1094" s="73"/>
      <c r="AT1094" s="73"/>
      <c r="AU1094" s="73"/>
      <c r="AV1094" s="72"/>
      <c r="AW1094" s="73"/>
      <c r="AX1094" s="73"/>
      <c r="AY1094" s="72"/>
      <c r="AZ1094" s="72"/>
      <c r="BA1094" s="72"/>
      <c r="BB1094" s="74"/>
      <c r="BC1094" s="74"/>
      <c r="BD1094" s="74"/>
      <c r="BE1094" s="74"/>
      <c r="BF1094" s="74"/>
      <c r="BG1094" s="74"/>
      <c r="BH1094" s="74"/>
      <c r="BI1094" s="74"/>
    </row>
    <row r="1095" spans="1:61" x14ac:dyDescent="0.35">
      <c r="A1095" s="354" t="s">
        <v>1490</v>
      </c>
      <c r="B1095" s="355">
        <v>3.1</v>
      </c>
      <c r="C1095" s="356">
        <v>10</v>
      </c>
      <c r="D1095" s="357" t="s">
        <v>1488</v>
      </c>
      <c r="E1095" s="358" t="s">
        <v>41</v>
      </c>
      <c r="F1095" s="357" t="s">
        <v>171</v>
      </c>
      <c r="G1095" s="356">
        <v>3</v>
      </c>
      <c r="H1095" s="356">
        <v>14000</v>
      </c>
      <c r="I1095" s="356">
        <v>14700</v>
      </c>
      <c r="J1095" s="355">
        <v>15000</v>
      </c>
      <c r="K1095" s="355">
        <v>15400</v>
      </c>
      <c r="L1095" s="355">
        <v>4516.1290322580644</v>
      </c>
      <c r="M1095" s="355">
        <v>4741.9354838709678</v>
      </c>
      <c r="N1095" s="355">
        <v>4838.7096774193551</v>
      </c>
      <c r="O1095" s="355">
        <v>4967.7419354838712</v>
      </c>
      <c r="P1095" s="357" t="s">
        <v>55</v>
      </c>
      <c r="Q1095" s="355" t="s">
        <v>37</v>
      </c>
      <c r="R1095" s="357" t="s">
        <v>685</v>
      </c>
      <c r="S1095" s="357" t="s">
        <v>1489</v>
      </c>
      <c r="T1095" s="357" t="s">
        <v>684</v>
      </c>
      <c r="U1095" s="357" t="s">
        <v>35</v>
      </c>
      <c r="V1095" s="357">
        <v>1.65</v>
      </c>
      <c r="W1095" s="357">
        <v>0.99199999999999999</v>
      </c>
      <c r="X1095" s="357">
        <v>3.5000000000000003E-2</v>
      </c>
      <c r="Y1095" s="357">
        <v>1.637</v>
      </c>
      <c r="Z1095" s="357" t="s">
        <v>198</v>
      </c>
      <c r="AA1095" s="357" t="s">
        <v>170</v>
      </c>
      <c r="AB1095" s="357">
        <v>19</v>
      </c>
      <c r="AC1095" s="357" t="s">
        <v>218</v>
      </c>
      <c r="AD1095" s="10"/>
      <c r="AE1095" s="10">
        <f>IFERROR(VLOOKUP(E1095,ppoz!$A$2:$B$42,2,0),0)</f>
        <v>0</v>
      </c>
      <c r="AH1095">
        <v>4</v>
      </c>
    </row>
    <row r="1096" spans="1:61" x14ac:dyDescent="0.35">
      <c r="A1096" s="354" t="s">
        <v>1491</v>
      </c>
      <c r="B1096" s="355">
        <v>3.41</v>
      </c>
      <c r="C1096" s="356">
        <v>11</v>
      </c>
      <c r="D1096" s="357" t="s">
        <v>1488</v>
      </c>
      <c r="E1096" s="358" t="s">
        <v>41</v>
      </c>
      <c r="F1096" s="357" t="s">
        <v>171</v>
      </c>
      <c r="G1096" s="356">
        <v>3</v>
      </c>
      <c r="H1096" s="356">
        <v>15100</v>
      </c>
      <c r="I1096" s="356">
        <v>15800</v>
      </c>
      <c r="J1096" s="355">
        <v>16500</v>
      </c>
      <c r="K1096" s="355">
        <v>16500</v>
      </c>
      <c r="L1096" s="355">
        <v>4428.1524926686216</v>
      </c>
      <c r="M1096" s="355">
        <v>4633.4310850439879</v>
      </c>
      <c r="N1096" s="355">
        <v>4838.7096774193542</v>
      </c>
      <c r="O1096" s="355">
        <v>4838.7096774193542</v>
      </c>
      <c r="P1096" s="357" t="s">
        <v>55</v>
      </c>
      <c r="Q1096" s="355" t="s">
        <v>37</v>
      </c>
      <c r="R1096" s="357" t="s">
        <v>685</v>
      </c>
      <c r="S1096" s="357" t="s">
        <v>1489</v>
      </c>
      <c r="T1096" s="357" t="s">
        <v>684</v>
      </c>
      <c r="U1096" s="357" t="s">
        <v>35</v>
      </c>
      <c r="V1096" s="357">
        <v>1.65</v>
      </c>
      <c r="W1096" s="357">
        <v>0.99199999999999999</v>
      </c>
      <c r="X1096" s="357">
        <v>3.5000000000000003E-2</v>
      </c>
      <c r="Y1096" s="357">
        <v>1.637</v>
      </c>
      <c r="Z1096" s="357" t="s">
        <v>198</v>
      </c>
      <c r="AA1096" s="357" t="s">
        <v>170</v>
      </c>
      <c r="AB1096" s="357">
        <v>19</v>
      </c>
      <c r="AC1096" s="357" t="s">
        <v>218</v>
      </c>
      <c r="AD1096" s="10"/>
      <c r="AE1096" s="10">
        <f>IFERROR(VLOOKUP(E1096,ppoz!$A$2:$B$42,2,0),0)</f>
        <v>0</v>
      </c>
      <c r="AH1096">
        <v>4</v>
      </c>
    </row>
    <row r="1097" spans="1:61" x14ac:dyDescent="0.35">
      <c r="A1097" s="354" t="s">
        <v>1492</v>
      </c>
      <c r="B1097" s="355">
        <v>4.03</v>
      </c>
      <c r="C1097" s="356">
        <v>13</v>
      </c>
      <c r="D1097" s="357" t="s">
        <v>1488</v>
      </c>
      <c r="E1097" s="358" t="s">
        <v>42</v>
      </c>
      <c r="F1097" s="357" t="s">
        <v>171</v>
      </c>
      <c r="G1097" s="356">
        <v>4</v>
      </c>
      <c r="H1097" s="356">
        <v>16300</v>
      </c>
      <c r="I1097" s="356">
        <v>17100</v>
      </c>
      <c r="J1097" s="355">
        <v>17700</v>
      </c>
      <c r="K1097" s="355">
        <v>17800</v>
      </c>
      <c r="L1097" s="355">
        <v>4044.6650124069474</v>
      </c>
      <c r="M1097" s="355">
        <v>4243.1761786600491</v>
      </c>
      <c r="N1097" s="355">
        <v>4392.0595533498754</v>
      </c>
      <c r="O1097" s="355">
        <v>4416.8734491315136</v>
      </c>
      <c r="P1097" s="357" t="s">
        <v>55</v>
      </c>
      <c r="Q1097" s="355" t="s">
        <v>37</v>
      </c>
      <c r="R1097" s="357" t="s">
        <v>685</v>
      </c>
      <c r="S1097" s="357" t="s">
        <v>1489</v>
      </c>
      <c r="T1097" s="357" t="s">
        <v>684</v>
      </c>
      <c r="U1097" s="357" t="s">
        <v>35</v>
      </c>
      <c r="V1097" s="357">
        <v>1.65</v>
      </c>
      <c r="W1097" s="357">
        <v>0.99199999999999999</v>
      </c>
      <c r="X1097" s="357">
        <v>3.5000000000000003E-2</v>
      </c>
      <c r="Y1097" s="357">
        <v>1.637</v>
      </c>
      <c r="Z1097" s="357" t="s">
        <v>198</v>
      </c>
      <c r="AA1097" s="357" t="s">
        <v>170</v>
      </c>
      <c r="AB1097" s="357">
        <v>19</v>
      </c>
      <c r="AC1097" s="357" t="s">
        <v>218</v>
      </c>
      <c r="AD1097" s="10"/>
      <c r="AE1097" s="10">
        <f>IFERROR(VLOOKUP(E1097,ppoz!$A$2:$B$42,2,0),0)</f>
        <v>0</v>
      </c>
      <c r="AH1097">
        <v>4</v>
      </c>
    </row>
    <row r="1098" spans="1:61" x14ac:dyDescent="0.35">
      <c r="A1098" s="354" t="s">
        <v>1493</v>
      </c>
      <c r="B1098" s="355">
        <v>4.34</v>
      </c>
      <c r="C1098" s="356">
        <v>14</v>
      </c>
      <c r="D1098" s="357" t="s">
        <v>1488</v>
      </c>
      <c r="E1098" s="358" t="s">
        <v>42</v>
      </c>
      <c r="F1098" s="357" t="s">
        <v>171</v>
      </c>
      <c r="G1098" s="356">
        <v>4</v>
      </c>
      <c r="H1098" s="356">
        <v>16800</v>
      </c>
      <c r="I1098" s="356">
        <v>17900</v>
      </c>
      <c r="J1098" s="355">
        <v>18200</v>
      </c>
      <c r="K1098" s="355">
        <v>18500</v>
      </c>
      <c r="L1098" s="355">
        <v>3870.9677419354839</v>
      </c>
      <c r="M1098" s="355">
        <v>4124.4239631336404</v>
      </c>
      <c r="N1098" s="355">
        <v>4193.5483870967746</v>
      </c>
      <c r="O1098" s="355">
        <v>4262.6728110599079</v>
      </c>
      <c r="P1098" s="357" t="s">
        <v>55</v>
      </c>
      <c r="Q1098" s="355" t="s">
        <v>37</v>
      </c>
      <c r="R1098" s="357" t="s">
        <v>685</v>
      </c>
      <c r="S1098" s="357" t="s">
        <v>1489</v>
      </c>
      <c r="T1098" s="357" t="s">
        <v>684</v>
      </c>
      <c r="U1098" s="357" t="s">
        <v>35</v>
      </c>
      <c r="V1098" s="357">
        <v>1.65</v>
      </c>
      <c r="W1098" s="357">
        <v>0.99199999999999999</v>
      </c>
      <c r="X1098" s="357">
        <v>3.5000000000000003E-2</v>
      </c>
      <c r="Y1098" s="357">
        <v>1.637</v>
      </c>
      <c r="Z1098" s="357" t="s">
        <v>198</v>
      </c>
      <c r="AA1098" s="357" t="s">
        <v>170</v>
      </c>
      <c r="AB1098" s="357">
        <v>19</v>
      </c>
      <c r="AC1098" s="357" t="s">
        <v>218</v>
      </c>
      <c r="AD1098" s="10"/>
      <c r="AE1098" s="10">
        <f>IFERROR(VLOOKUP(E1098,ppoz!$A$2:$B$42,2,0),0)</f>
        <v>0</v>
      </c>
      <c r="AH1098">
        <v>4</v>
      </c>
    </row>
    <row r="1099" spans="1:61" x14ac:dyDescent="0.35">
      <c r="A1099" s="354" t="s">
        <v>1494</v>
      </c>
      <c r="B1099" s="355">
        <v>4.6500000000000004</v>
      </c>
      <c r="C1099" s="356">
        <v>15</v>
      </c>
      <c r="D1099" s="357" t="s">
        <v>1488</v>
      </c>
      <c r="E1099" s="358" t="s">
        <v>42</v>
      </c>
      <c r="F1099" s="357" t="s">
        <v>171</v>
      </c>
      <c r="G1099" s="356">
        <v>4</v>
      </c>
      <c r="H1099" s="356">
        <v>17800</v>
      </c>
      <c r="I1099" s="356">
        <v>18700</v>
      </c>
      <c r="J1099" s="355">
        <v>19600</v>
      </c>
      <c r="K1099" s="355">
        <v>19800</v>
      </c>
      <c r="L1099" s="355">
        <v>3827.9569892473114</v>
      </c>
      <c r="M1099" s="355">
        <v>4021.5053763440856</v>
      </c>
      <c r="N1099" s="355">
        <v>4215.0537634408602</v>
      </c>
      <c r="O1099" s="355">
        <v>4258.0645161290322</v>
      </c>
      <c r="P1099" s="357" t="s">
        <v>55</v>
      </c>
      <c r="Q1099" s="355" t="s">
        <v>37</v>
      </c>
      <c r="R1099" s="357" t="s">
        <v>685</v>
      </c>
      <c r="S1099" s="357" t="s">
        <v>1489</v>
      </c>
      <c r="T1099" s="357" t="s">
        <v>684</v>
      </c>
      <c r="U1099" s="357" t="s">
        <v>35</v>
      </c>
      <c r="V1099" s="357">
        <v>1.65</v>
      </c>
      <c r="W1099" s="357">
        <v>0.99199999999999999</v>
      </c>
      <c r="X1099" s="357">
        <v>3.5000000000000003E-2</v>
      </c>
      <c r="Y1099" s="357">
        <v>1.637</v>
      </c>
      <c r="Z1099" s="357" t="s">
        <v>198</v>
      </c>
      <c r="AA1099" s="357" t="s">
        <v>170</v>
      </c>
      <c r="AB1099" s="357">
        <v>19</v>
      </c>
      <c r="AC1099" s="357" t="s">
        <v>218</v>
      </c>
      <c r="AD1099" s="10"/>
      <c r="AE1099" s="10">
        <f>IFERROR(VLOOKUP(E1099,ppoz!$A$2:$B$42,2,0),0)</f>
        <v>0</v>
      </c>
      <c r="AH1099">
        <v>4</v>
      </c>
    </row>
    <row r="1100" spans="1:61" x14ac:dyDescent="0.35">
      <c r="A1100" s="354" t="s">
        <v>1495</v>
      </c>
      <c r="B1100" s="355">
        <v>5.27</v>
      </c>
      <c r="C1100" s="356">
        <v>17</v>
      </c>
      <c r="D1100" s="357" t="s">
        <v>1488</v>
      </c>
      <c r="E1100" s="358" t="s">
        <v>43</v>
      </c>
      <c r="F1100" s="357" t="s">
        <v>171</v>
      </c>
      <c r="G1100" s="356">
        <v>5</v>
      </c>
      <c r="H1100" s="356">
        <v>19600</v>
      </c>
      <c r="I1100" s="356">
        <v>20700</v>
      </c>
      <c r="J1100" s="355">
        <v>21100</v>
      </c>
      <c r="K1100" s="355">
        <v>21900</v>
      </c>
      <c r="L1100" s="355">
        <v>3719.1650853889946</v>
      </c>
      <c r="M1100" s="355">
        <v>3927.8937381404176</v>
      </c>
      <c r="N1100" s="355">
        <v>4003.7950664136624</v>
      </c>
      <c r="O1100" s="355">
        <v>4155.5977229601522</v>
      </c>
      <c r="P1100" s="357" t="s">
        <v>55</v>
      </c>
      <c r="Q1100" s="355" t="s">
        <v>37</v>
      </c>
      <c r="R1100" s="357" t="s">
        <v>685</v>
      </c>
      <c r="S1100" s="357" t="s">
        <v>1489</v>
      </c>
      <c r="T1100" s="357" t="s">
        <v>684</v>
      </c>
      <c r="U1100" s="357" t="s">
        <v>35</v>
      </c>
      <c r="V1100" s="357">
        <v>1.65</v>
      </c>
      <c r="W1100" s="357">
        <v>0.99199999999999999</v>
      </c>
      <c r="X1100" s="357">
        <v>3.5000000000000003E-2</v>
      </c>
      <c r="Y1100" s="357">
        <v>1.637</v>
      </c>
      <c r="Z1100" s="357" t="s">
        <v>198</v>
      </c>
      <c r="AA1100" s="357" t="s">
        <v>170</v>
      </c>
      <c r="AB1100" s="357">
        <v>19</v>
      </c>
      <c r="AC1100" s="357" t="s">
        <v>218</v>
      </c>
      <c r="AD1100" s="10"/>
      <c r="AE1100" s="10">
        <f>IFERROR(VLOOKUP(E1100,ppoz!$A$2:$B$42,2,0),0)</f>
        <v>0</v>
      </c>
      <c r="AH1100">
        <v>4</v>
      </c>
    </row>
    <row r="1101" spans="1:61" x14ac:dyDescent="0.35">
      <c r="A1101" s="354" t="s">
        <v>1496</v>
      </c>
      <c r="B1101" s="355">
        <v>5.58</v>
      </c>
      <c r="C1101" s="356">
        <v>18</v>
      </c>
      <c r="D1101" s="357" t="s">
        <v>1488</v>
      </c>
      <c r="E1101" s="358" t="s">
        <v>43</v>
      </c>
      <c r="F1101" s="357" t="s">
        <v>171</v>
      </c>
      <c r="G1101" s="356">
        <v>5</v>
      </c>
      <c r="H1101" s="356">
        <v>20300</v>
      </c>
      <c r="I1101" s="356">
        <v>21400</v>
      </c>
      <c r="J1101" s="355">
        <v>21900</v>
      </c>
      <c r="K1101" s="355">
        <v>22500</v>
      </c>
      <c r="L1101" s="355">
        <v>3637.9928315412185</v>
      </c>
      <c r="M1101" s="355">
        <v>3835.1254480286739</v>
      </c>
      <c r="N1101" s="355">
        <v>3924.7311827956987</v>
      </c>
      <c r="O1101" s="355">
        <v>4032.2580645161288</v>
      </c>
      <c r="P1101" s="357" t="s">
        <v>55</v>
      </c>
      <c r="Q1101" s="355" t="s">
        <v>37</v>
      </c>
      <c r="R1101" s="357" t="s">
        <v>685</v>
      </c>
      <c r="S1101" s="357" t="s">
        <v>1489</v>
      </c>
      <c r="T1101" s="357" t="s">
        <v>684</v>
      </c>
      <c r="U1101" s="357" t="s">
        <v>35</v>
      </c>
      <c r="V1101" s="357">
        <v>1.65</v>
      </c>
      <c r="W1101" s="357">
        <v>0.99199999999999999</v>
      </c>
      <c r="X1101" s="357">
        <v>3.5000000000000003E-2</v>
      </c>
      <c r="Y1101" s="357">
        <v>1.637</v>
      </c>
      <c r="Z1101" s="357" t="s">
        <v>198</v>
      </c>
      <c r="AA1101" s="357" t="s">
        <v>170</v>
      </c>
      <c r="AB1101" s="357">
        <v>19</v>
      </c>
      <c r="AC1101" s="357" t="s">
        <v>218</v>
      </c>
      <c r="AD1101" s="10"/>
      <c r="AE1101" s="10">
        <f>IFERROR(VLOOKUP(E1101,ppoz!$A$2:$B$42,2,0),0)</f>
        <v>0</v>
      </c>
      <c r="AH1101">
        <v>4</v>
      </c>
    </row>
    <row r="1102" spans="1:61" x14ac:dyDescent="0.35">
      <c r="A1102" s="354" t="s">
        <v>1497</v>
      </c>
      <c r="B1102" s="355">
        <v>5.89</v>
      </c>
      <c r="C1102" s="356">
        <v>19</v>
      </c>
      <c r="D1102" s="357" t="s">
        <v>1488</v>
      </c>
      <c r="E1102" s="358" t="s">
        <v>43</v>
      </c>
      <c r="F1102" s="357" t="s">
        <v>171</v>
      </c>
      <c r="G1102" s="356">
        <v>5</v>
      </c>
      <c r="H1102" s="356">
        <v>20800</v>
      </c>
      <c r="I1102" s="356">
        <v>22100</v>
      </c>
      <c r="J1102" s="355">
        <v>22700</v>
      </c>
      <c r="K1102" s="355">
        <v>23200</v>
      </c>
      <c r="L1102" s="355">
        <v>3531.409168081494</v>
      </c>
      <c r="M1102" s="355">
        <v>3752.1222410865876</v>
      </c>
      <c r="N1102" s="355">
        <v>3853.9898132427847</v>
      </c>
      <c r="O1102" s="355">
        <v>3938.8794567062819</v>
      </c>
      <c r="P1102" s="357" t="s">
        <v>55</v>
      </c>
      <c r="Q1102" s="355" t="s">
        <v>37</v>
      </c>
      <c r="R1102" s="357" t="s">
        <v>685</v>
      </c>
      <c r="S1102" s="357" t="s">
        <v>1489</v>
      </c>
      <c r="T1102" s="357" t="s">
        <v>684</v>
      </c>
      <c r="U1102" s="357" t="s">
        <v>35</v>
      </c>
      <c r="V1102" s="357">
        <v>1.65</v>
      </c>
      <c r="W1102" s="357">
        <v>0.99199999999999999</v>
      </c>
      <c r="X1102" s="357">
        <v>3.5000000000000003E-2</v>
      </c>
      <c r="Y1102" s="357">
        <v>1.637</v>
      </c>
      <c r="Z1102" s="357" t="s">
        <v>198</v>
      </c>
      <c r="AA1102" s="357" t="s">
        <v>170</v>
      </c>
      <c r="AB1102" s="357">
        <v>19</v>
      </c>
      <c r="AC1102" s="357" t="s">
        <v>218</v>
      </c>
      <c r="AD1102" s="10"/>
      <c r="AE1102" s="10">
        <f>IFERROR(VLOOKUP(E1102,ppoz!$A$2:$B$42,2,0),0)</f>
        <v>0</v>
      </c>
      <c r="AH1102">
        <v>4</v>
      </c>
    </row>
    <row r="1103" spans="1:61" x14ac:dyDescent="0.35">
      <c r="A1103" s="354" t="s">
        <v>1498</v>
      </c>
      <c r="B1103" s="355">
        <v>6.2</v>
      </c>
      <c r="C1103" s="356">
        <v>20</v>
      </c>
      <c r="D1103" s="357" t="s">
        <v>1488</v>
      </c>
      <c r="E1103" s="358" t="s">
        <v>44</v>
      </c>
      <c r="F1103" s="357" t="s">
        <v>171</v>
      </c>
      <c r="G1103" s="356">
        <v>6</v>
      </c>
      <c r="H1103" s="356">
        <v>22000</v>
      </c>
      <c r="I1103" s="356">
        <v>23300</v>
      </c>
      <c r="J1103" s="355">
        <v>23900</v>
      </c>
      <c r="K1103" s="355">
        <v>24500</v>
      </c>
      <c r="L1103" s="355">
        <v>3548.3870967741937</v>
      </c>
      <c r="M1103" s="355">
        <v>3758.0645161290322</v>
      </c>
      <c r="N1103" s="355">
        <v>3854.838709677419</v>
      </c>
      <c r="O1103" s="355">
        <v>3951.6129032258063</v>
      </c>
      <c r="P1103" s="357" t="s">
        <v>55</v>
      </c>
      <c r="Q1103" s="355" t="s">
        <v>37</v>
      </c>
      <c r="R1103" s="357" t="s">
        <v>685</v>
      </c>
      <c r="S1103" s="357" t="s">
        <v>1489</v>
      </c>
      <c r="T1103" s="357" t="s">
        <v>684</v>
      </c>
      <c r="U1103" s="357" t="s">
        <v>35</v>
      </c>
      <c r="V1103" s="357">
        <v>1.65</v>
      </c>
      <c r="W1103" s="357">
        <v>0.99199999999999999</v>
      </c>
      <c r="X1103" s="357">
        <v>3.5000000000000003E-2</v>
      </c>
      <c r="Y1103" s="357">
        <v>1.637</v>
      </c>
      <c r="Z1103" s="357" t="s">
        <v>198</v>
      </c>
      <c r="AA1103" s="357" t="s">
        <v>170</v>
      </c>
      <c r="AB1103" s="357">
        <v>19</v>
      </c>
      <c r="AC1103" s="357" t="s">
        <v>218</v>
      </c>
      <c r="AD1103" s="10"/>
      <c r="AE1103" s="10">
        <f>IFERROR(VLOOKUP(E1103,ppoz!$A$2:$B$42,2,0),0)</f>
        <v>3500</v>
      </c>
      <c r="AH1103">
        <v>4</v>
      </c>
    </row>
    <row r="1104" spans="1:61" x14ac:dyDescent="0.35">
      <c r="A1104" s="354" t="s">
        <v>1499</v>
      </c>
      <c r="B1104" s="355">
        <v>6.51</v>
      </c>
      <c r="C1104" s="356">
        <v>21</v>
      </c>
      <c r="D1104" s="357" t="s">
        <v>1488</v>
      </c>
      <c r="E1104" s="358" t="s">
        <v>44</v>
      </c>
      <c r="F1104" s="357" t="s">
        <v>171</v>
      </c>
      <c r="G1104" s="356">
        <v>6</v>
      </c>
      <c r="H1104" s="356">
        <v>22600</v>
      </c>
      <c r="I1104" s="356">
        <v>23900</v>
      </c>
      <c r="J1104" s="355">
        <v>25300</v>
      </c>
      <c r="K1104" s="355">
        <v>25000</v>
      </c>
      <c r="L1104" s="355">
        <v>3471.5821812596009</v>
      </c>
      <c r="M1104" s="355">
        <v>3671.2749615975422</v>
      </c>
      <c r="N1104" s="355">
        <v>3886.3287250384028</v>
      </c>
      <c r="O1104" s="355">
        <v>3840.245775729647</v>
      </c>
      <c r="P1104" s="357" t="s">
        <v>55</v>
      </c>
      <c r="Q1104" s="355" t="s">
        <v>37</v>
      </c>
      <c r="R1104" s="357" t="s">
        <v>685</v>
      </c>
      <c r="S1104" s="357" t="s">
        <v>1489</v>
      </c>
      <c r="T1104" s="357" t="s">
        <v>684</v>
      </c>
      <c r="U1104" s="357" t="s">
        <v>35</v>
      </c>
      <c r="V1104" s="357">
        <v>1.65</v>
      </c>
      <c r="W1104" s="357">
        <v>0.99199999999999999</v>
      </c>
      <c r="X1104" s="357">
        <v>3.5000000000000003E-2</v>
      </c>
      <c r="Y1104" s="357">
        <v>1.637</v>
      </c>
      <c r="Z1104" s="357" t="s">
        <v>198</v>
      </c>
      <c r="AA1104" s="357" t="s">
        <v>170</v>
      </c>
      <c r="AB1104" s="357">
        <v>19</v>
      </c>
      <c r="AC1104" s="357" t="s">
        <v>218</v>
      </c>
      <c r="AD1104" s="10"/>
      <c r="AE1104" s="10">
        <f>IFERROR(VLOOKUP(E1104,ppoz!$A$2:$B$42,2,0),0)</f>
        <v>3500</v>
      </c>
      <c r="AH1104">
        <v>4</v>
      </c>
    </row>
    <row r="1105" spans="1:34" x14ac:dyDescent="0.35">
      <c r="A1105" s="354" t="s">
        <v>1500</v>
      </c>
      <c r="B1105" s="355">
        <v>6.82</v>
      </c>
      <c r="C1105" s="356">
        <v>22</v>
      </c>
      <c r="D1105" s="357" t="s">
        <v>1488</v>
      </c>
      <c r="E1105" s="358" t="s">
        <v>44</v>
      </c>
      <c r="F1105" s="357" t="s">
        <v>171</v>
      </c>
      <c r="G1105" s="356">
        <v>6</v>
      </c>
      <c r="H1105" s="356">
        <v>23500</v>
      </c>
      <c r="I1105" s="356">
        <v>24700</v>
      </c>
      <c r="J1105" s="355">
        <v>26100</v>
      </c>
      <c r="K1105" s="355">
        <v>25900</v>
      </c>
      <c r="L1105" s="355">
        <v>3445.74780058651</v>
      </c>
      <c r="M1105" s="355">
        <v>3621.7008797653957</v>
      </c>
      <c r="N1105" s="355">
        <v>3826.9794721407625</v>
      </c>
      <c r="O1105" s="355">
        <v>3797.6539589442814</v>
      </c>
      <c r="P1105" s="357" t="s">
        <v>55</v>
      </c>
      <c r="Q1105" s="355" t="s">
        <v>37</v>
      </c>
      <c r="R1105" s="357" t="s">
        <v>685</v>
      </c>
      <c r="S1105" s="357" t="s">
        <v>1489</v>
      </c>
      <c r="T1105" s="357" t="s">
        <v>684</v>
      </c>
      <c r="U1105" s="357" t="s">
        <v>35</v>
      </c>
      <c r="V1105" s="357">
        <v>1.65</v>
      </c>
      <c r="W1105" s="357">
        <v>0.99199999999999999</v>
      </c>
      <c r="X1105" s="357">
        <v>3.5000000000000003E-2</v>
      </c>
      <c r="Y1105" s="357">
        <v>1.637</v>
      </c>
      <c r="Z1105" s="357" t="s">
        <v>198</v>
      </c>
      <c r="AA1105" s="357" t="s">
        <v>170</v>
      </c>
      <c r="AB1105" s="357">
        <v>19</v>
      </c>
      <c r="AC1105" s="357" t="s">
        <v>218</v>
      </c>
      <c r="AD1105" s="10"/>
      <c r="AE1105" s="10">
        <f>IFERROR(VLOOKUP(E1105,ppoz!$A$2:$B$42,2,0),0)</f>
        <v>3500</v>
      </c>
      <c r="AH1105">
        <v>4</v>
      </c>
    </row>
    <row r="1106" spans="1:34" x14ac:dyDescent="0.35">
      <c r="A1106" s="354" t="s">
        <v>1501</v>
      </c>
      <c r="B1106" s="355">
        <v>7.13</v>
      </c>
      <c r="C1106" s="356">
        <v>23</v>
      </c>
      <c r="D1106" s="357" t="s">
        <v>1488</v>
      </c>
      <c r="E1106" s="358" t="s">
        <v>173</v>
      </c>
      <c r="F1106" s="357" t="s">
        <v>171</v>
      </c>
      <c r="G1106" s="356">
        <v>7</v>
      </c>
      <c r="H1106" s="356">
        <v>25500</v>
      </c>
      <c r="I1106" s="356">
        <v>27000</v>
      </c>
      <c r="J1106" s="355">
        <v>27900</v>
      </c>
      <c r="K1106" s="355">
        <v>28200</v>
      </c>
      <c r="L1106" s="355">
        <v>3576.4375876577842</v>
      </c>
      <c r="M1106" s="355">
        <v>3786.8162692847127</v>
      </c>
      <c r="N1106" s="355">
        <v>3913.0434782608695</v>
      </c>
      <c r="O1106" s="355">
        <v>3955.1192145862551</v>
      </c>
      <c r="P1106" s="357" t="s">
        <v>55</v>
      </c>
      <c r="Q1106" s="355" t="s">
        <v>37</v>
      </c>
      <c r="R1106" s="357" t="s">
        <v>685</v>
      </c>
      <c r="S1106" s="357" t="s">
        <v>1489</v>
      </c>
      <c r="T1106" s="357" t="s">
        <v>684</v>
      </c>
      <c r="U1106" s="357" t="s">
        <v>35</v>
      </c>
      <c r="V1106" s="357">
        <v>1.65</v>
      </c>
      <c r="W1106" s="357">
        <v>0.99199999999999999</v>
      </c>
      <c r="X1106" s="357">
        <v>3.5000000000000003E-2</v>
      </c>
      <c r="Y1106" s="357">
        <v>1.637</v>
      </c>
      <c r="Z1106" s="357" t="s">
        <v>198</v>
      </c>
      <c r="AA1106" s="357" t="s">
        <v>170</v>
      </c>
      <c r="AB1106" s="357">
        <v>19</v>
      </c>
      <c r="AC1106" s="357" t="s">
        <v>218</v>
      </c>
      <c r="AD1106" s="10"/>
      <c r="AE1106" s="10">
        <f>IFERROR(VLOOKUP(E1106,ppoz!$A$2:$B$42,2,0),0)</f>
        <v>3500</v>
      </c>
      <c r="AH1106">
        <v>4</v>
      </c>
    </row>
    <row r="1107" spans="1:34" x14ac:dyDescent="0.35">
      <c r="A1107" s="354" t="s">
        <v>1502</v>
      </c>
      <c r="B1107" s="355">
        <v>7.4399999999999995</v>
      </c>
      <c r="C1107" s="356">
        <v>24</v>
      </c>
      <c r="D1107" s="357" t="s">
        <v>1488</v>
      </c>
      <c r="E1107" s="358" t="s">
        <v>173</v>
      </c>
      <c r="F1107" s="357" t="s">
        <v>171</v>
      </c>
      <c r="G1107" s="356">
        <v>7</v>
      </c>
      <c r="H1107" s="356">
        <v>25700</v>
      </c>
      <c r="I1107" s="356">
        <v>27300</v>
      </c>
      <c r="J1107" s="355">
        <v>28300</v>
      </c>
      <c r="K1107" s="355">
        <v>28400</v>
      </c>
      <c r="L1107" s="355">
        <v>3454.3010752688174</v>
      </c>
      <c r="M1107" s="355">
        <v>3669.3548387096776</v>
      </c>
      <c r="N1107" s="355">
        <v>3803.7634408602153</v>
      </c>
      <c r="O1107" s="355">
        <v>3817.2043010752691</v>
      </c>
      <c r="P1107" s="357" t="s">
        <v>55</v>
      </c>
      <c r="Q1107" s="355" t="s">
        <v>37</v>
      </c>
      <c r="R1107" s="357" t="s">
        <v>685</v>
      </c>
      <c r="S1107" s="357" t="s">
        <v>1489</v>
      </c>
      <c r="T1107" s="357" t="s">
        <v>684</v>
      </c>
      <c r="U1107" s="357" t="s">
        <v>35</v>
      </c>
      <c r="V1107" s="357">
        <v>1.65</v>
      </c>
      <c r="W1107" s="357">
        <v>0.99199999999999999</v>
      </c>
      <c r="X1107" s="357">
        <v>3.5000000000000003E-2</v>
      </c>
      <c r="Y1107" s="357">
        <v>1.637</v>
      </c>
      <c r="Z1107" s="357" t="s">
        <v>198</v>
      </c>
      <c r="AA1107" s="357" t="s">
        <v>170</v>
      </c>
      <c r="AB1107" s="357">
        <v>19</v>
      </c>
      <c r="AC1107" s="357" t="s">
        <v>218</v>
      </c>
      <c r="AD1107" s="10"/>
      <c r="AE1107" s="10">
        <f>IFERROR(VLOOKUP(E1107,ppoz!$A$2:$B$42,2,0),0)</f>
        <v>3500</v>
      </c>
      <c r="AH1107">
        <v>4</v>
      </c>
    </row>
    <row r="1108" spans="1:34" x14ac:dyDescent="0.35">
      <c r="A1108" s="354" t="s">
        <v>1503</v>
      </c>
      <c r="B1108" s="355">
        <v>7.75</v>
      </c>
      <c r="C1108" s="356">
        <v>25</v>
      </c>
      <c r="D1108" s="357" t="s">
        <v>1488</v>
      </c>
      <c r="E1108" s="358" t="s">
        <v>173</v>
      </c>
      <c r="F1108" s="357" t="s">
        <v>171</v>
      </c>
      <c r="G1108" s="356">
        <v>7</v>
      </c>
      <c r="H1108" s="356">
        <v>26200</v>
      </c>
      <c r="I1108" s="356">
        <v>27800</v>
      </c>
      <c r="J1108" s="355">
        <v>28900</v>
      </c>
      <c r="K1108" s="355">
        <v>29500</v>
      </c>
      <c r="L1108" s="355">
        <v>3380.6451612903224</v>
      </c>
      <c r="M1108" s="355">
        <v>3587.0967741935483</v>
      </c>
      <c r="N1108" s="355">
        <v>3729.0322580645161</v>
      </c>
      <c r="O1108" s="355">
        <v>3806.4516129032259</v>
      </c>
      <c r="P1108" s="357" t="s">
        <v>55</v>
      </c>
      <c r="Q1108" s="355" t="s">
        <v>37</v>
      </c>
      <c r="R1108" s="357" t="s">
        <v>685</v>
      </c>
      <c r="S1108" s="357" t="s">
        <v>1489</v>
      </c>
      <c r="T1108" s="357" t="s">
        <v>684</v>
      </c>
      <c r="U1108" s="357" t="s">
        <v>35</v>
      </c>
      <c r="V1108" s="357">
        <v>1.65</v>
      </c>
      <c r="W1108" s="357">
        <v>0.99199999999999999</v>
      </c>
      <c r="X1108" s="357">
        <v>3.5000000000000003E-2</v>
      </c>
      <c r="Y1108" s="357">
        <v>1.637</v>
      </c>
      <c r="Z1108" s="357" t="s">
        <v>198</v>
      </c>
      <c r="AA1108" s="357" t="s">
        <v>170</v>
      </c>
      <c r="AB1108" s="357">
        <v>19</v>
      </c>
      <c r="AC1108" s="357" t="s">
        <v>218</v>
      </c>
      <c r="AD1108" s="10"/>
      <c r="AE1108" s="10">
        <f>IFERROR(VLOOKUP(E1108,ppoz!$A$2:$B$42,2,0),0)</f>
        <v>3500</v>
      </c>
      <c r="AH1108">
        <v>4</v>
      </c>
    </row>
    <row r="1109" spans="1:34" x14ac:dyDescent="0.35">
      <c r="A1109" s="354" t="s">
        <v>1504</v>
      </c>
      <c r="B1109" s="355">
        <v>8.06</v>
      </c>
      <c r="C1109" s="356">
        <v>26</v>
      </c>
      <c r="D1109" s="357" t="s">
        <v>1488</v>
      </c>
      <c r="E1109" s="358" t="s">
        <v>45</v>
      </c>
      <c r="F1109" s="357" t="s">
        <v>171</v>
      </c>
      <c r="G1109" s="356">
        <v>8</v>
      </c>
      <c r="H1109" s="356">
        <v>27200</v>
      </c>
      <c r="I1109" s="356">
        <v>28700</v>
      </c>
      <c r="J1109" s="355">
        <v>29700</v>
      </c>
      <c r="K1109" s="355">
        <v>30400</v>
      </c>
      <c r="L1109" s="355">
        <v>3374.6898263027292</v>
      </c>
      <c r="M1109" s="355">
        <v>3560.7940446650123</v>
      </c>
      <c r="N1109" s="355">
        <v>3684.8635235732008</v>
      </c>
      <c r="O1109" s="355">
        <v>3771.7121588089326</v>
      </c>
      <c r="P1109" s="357" t="s">
        <v>55</v>
      </c>
      <c r="Q1109" s="355" t="s">
        <v>37</v>
      </c>
      <c r="R1109" s="357" t="s">
        <v>685</v>
      </c>
      <c r="S1109" s="357" t="s">
        <v>1489</v>
      </c>
      <c r="T1109" s="357" t="s">
        <v>684</v>
      </c>
      <c r="U1109" s="357" t="s">
        <v>35</v>
      </c>
      <c r="V1109" s="357">
        <v>1.65</v>
      </c>
      <c r="W1109" s="357">
        <v>0.99199999999999999</v>
      </c>
      <c r="X1109" s="357">
        <v>3.5000000000000003E-2</v>
      </c>
      <c r="Y1109" s="357">
        <v>1.637</v>
      </c>
      <c r="Z1109" s="357" t="s">
        <v>198</v>
      </c>
      <c r="AA1109" s="357" t="s">
        <v>170</v>
      </c>
      <c r="AB1109" s="357">
        <v>19</v>
      </c>
      <c r="AC1109" s="357" t="s">
        <v>218</v>
      </c>
      <c r="AD1109" s="10"/>
      <c r="AE1109" s="10">
        <f>IFERROR(VLOOKUP(E1109,ppoz!$A$2:$B$42,2,0),0)</f>
        <v>3500</v>
      </c>
      <c r="AH1109">
        <v>4</v>
      </c>
    </row>
    <row r="1110" spans="1:34" x14ac:dyDescent="0.35">
      <c r="A1110" s="354" t="s">
        <v>1505</v>
      </c>
      <c r="B1110" s="355">
        <v>8.3699999999999992</v>
      </c>
      <c r="C1110" s="356">
        <v>27</v>
      </c>
      <c r="D1110" s="357" t="s">
        <v>1488</v>
      </c>
      <c r="E1110" s="358" t="s">
        <v>45</v>
      </c>
      <c r="F1110" s="357" t="s">
        <v>171</v>
      </c>
      <c r="G1110" s="356">
        <v>8</v>
      </c>
      <c r="H1110" s="356">
        <v>27700</v>
      </c>
      <c r="I1110" s="356">
        <v>29300</v>
      </c>
      <c r="J1110" s="355">
        <v>30100</v>
      </c>
      <c r="K1110" s="355">
        <v>31100</v>
      </c>
      <c r="L1110" s="355">
        <v>3309.4384707287936</v>
      </c>
      <c r="M1110" s="355">
        <v>3500.5973715651139</v>
      </c>
      <c r="N1110" s="355">
        <v>3596.1768219832738</v>
      </c>
      <c r="O1110" s="355">
        <v>3715.6511350059741</v>
      </c>
      <c r="P1110" s="357" t="s">
        <v>55</v>
      </c>
      <c r="Q1110" s="355" t="s">
        <v>37</v>
      </c>
      <c r="R1110" s="357" t="s">
        <v>685</v>
      </c>
      <c r="S1110" s="357" t="s">
        <v>1489</v>
      </c>
      <c r="T1110" s="357" t="s">
        <v>684</v>
      </c>
      <c r="U1110" s="357" t="s">
        <v>35</v>
      </c>
      <c r="V1110" s="357">
        <v>1.65</v>
      </c>
      <c r="W1110" s="357">
        <v>0.99199999999999999</v>
      </c>
      <c r="X1110" s="357">
        <v>3.5000000000000003E-2</v>
      </c>
      <c r="Y1110" s="357">
        <v>1.637</v>
      </c>
      <c r="Z1110" s="357" t="s">
        <v>198</v>
      </c>
      <c r="AA1110" s="357" t="s">
        <v>170</v>
      </c>
      <c r="AB1110" s="357">
        <v>19</v>
      </c>
      <c r="AC1110" s="357" t="s">
        <v>218</v>
      </c>
      <c r="AD1110" s="10"/>
      <c r="AE1110" s="10">
        <f>IFERROR(VLOOKUP(E1110,ppoz!$A$2:$B$42,2,0),0)</f>
        <v>3500</v>
      </c>
      <c r="AH1110">
        <v>4</v>
      </c>
    </row>
    <row r="1111" spans="1:34" x14ac:dyDescent="0.35">
      <c r="A1111" s="354" t="s">
        <v>1506</v>
      </c>
      <c r="B1111" s="355">
        <v>8.68</v>
      </c>
      <c r="C1111" s="356">
        <v>28</v>
      </c>
      <c r="D1111" s="357" t="s">
        <v>1488</v>
      </c>
      <c r="E1111" s="358" t="s">
        <v>45</v>
      </c>
      <c r="F1111" s="357" t="s">
        <v>171</v>
      </c>
      <c r="G1111" s="356">
        <v>8</v>
      </c>
      <c r="H1111" s="356">
        <v>28000</v>
      </c>
      <c r="I1111" s="356">
        <v>29800</v>
      </c>
      <c r="J1111" s="355">
        <v>30500</v>
      </c>
      <c r="K1111" s="355">
        <v>31600</v>
      </c>
      <c r="L1111" s="355">
        <v>3225.8064516129034</v>
      </c>
      <c r="M1111" s="355">
        <v>3433.1797235023041</v>
      </c>
      <c r="N1111" s="355">
        <v>3513.824884792627</v>
      </c>
      <c r="O1111" s="355">
        <v>3640.5529953917053</v>
      </c>
      <c r="P1111" s="357" t="s">
        <v>55</v>
      </c>
      <c r="Q1111" s="355" t="s">
        <v>37</v>
      </c>
      <c r="R1111" s="357" t="s">
        <v>685</v>
      </c>
      <c r="S1111" s="357" t="s">
        <v>1489</v>
      </c>
      <c r="T1111" s="357" t="s">
        <v>684</v>
      </c>
      <c r="U1111" s="357" t="s">
        <v>35</v>
      </c>
      <c r="V1111" s="357">
        <v>1.65</v>
      </c>
      <c r="W1111" s="357">
        <v>0.99199999999999999</v>
      </c>
      <c r="X1111" s="357">
        <v>3.5000000000000003E-2</v>
      </c>
      <c r="Y1111" s="357">
        <v>1.637</v>
      </c>
      <c r="Z1111" s="357" t="s">
        <v>198</v>
      </c>
      <c r="AA1111" s="357" t="s">
        <v>170</v>
      </c>
      <c r="AB1111" s="357">
        <v>19</v>
      </c>
      <c r="AC1111" s="357" t="s">
        <v>218</v>
      </c>
      <c r="AD1111" s="10"/>
      <c r="AE1111" s="10">
        <f>IFERROR(VLOOKUP(E1111,ppoz!$A$2:$B$42,2,0),0)</f>
        <v>3500</v>
      </c>
      <c r="AH1111">
        <v>4</v>
      </c>
    </row>
    <row r="1112" spans="1:34" x14ac:dyDescent="0.35">
      <c r="A1112" s="354" t="s">
        <v>1507</v>
      </c>
      <c r="B1112" s="355">
        <v>8.99</v>
      </c>
      <c r="C1112" s="356">
        <v>29</v>
      </c>
      <c r="D1112" s="357" t="s">
        <v>1488</v>
      </c>
      <c r="E1112" s="358" t="s">
        <v>45</v>
      </c>
      <c r="F1112" s="357" t="s">
        <v>171</v>
      </c>
      <c r="G1112" s="356">
        <v>8</v>
      </c>
      <c r="H1112" s="356">
        <v>28700</v>
      </c>
      <c r="I1112" s="356">
        <v>30600</v>
      </c>
      <c r="J1112" s="355">
        <v>31900</v>
      </c>
      <c r="K1112" s="355">
        <v>32300</v>
      </c>
      <c r="L1112" s="355">
        <v>3192.4360400444939</v>
      </c>
      <c r="M1112" s="355">
        <v>3403.7819799777531</v>
      </c>
      <c r="N1112" s="355">
        <v>3548.3870967741937</v>
      </c>
      <c r="O1112" s="355">
        <v>3592.8809788654057</v>
      </c>
      <c r="P1112" s="357" t="s">
        <v>55</v>
      </c>
      <c r="Q1112" s="355" t="s">
        <v>37</v>
      </c>
      <c r="R1112" s="357" t="s">
        <v>685</v>
      </c>
      <c r="S1112" s="357" t="s">
        <v>1489</v>
      </c>
      <c r="T1112" s="357" t="s">
        <v>684</v>
      </c>
      <c r="U1112" s="357" t="s">
        <v>35</v>
      </c>
      <c r="V1112" s="357">
        <v>1.65</v>
      </c>
      <c r="W1112" s="357">
        <v>0.99199999999999999</v>
      </c>
      <c r="X1112" s="357">
        <v>3.5000000000000003E-2</v>
      </c>
      <c r="Y1112" s="357">
        <v>1.637</v>
      </c>
      <c r="Z1112" s="357" t="s">
        <v>198</v>
      </c>
      <c r="AA1112" s="357" t="s">
        <v>170</v>
      </c>
      <c r="AB1112" s="357">
        <v>19</v>
      </c>
      <c r="AC1112" s="357" t="s">
        <v>218</v>
      </c>
      <c r="AD1112" s="10"/>
      <c r="AE1112" s="10">
        <f>IFERROR(VLOOKUP(E1112,ppoz!$A$2:$B$42,2,0),0)</f>
        <v>3500</v>
      </c>
      <c r="AH1112">
        <v>4</v>
      </c>
    </row>
    <row r="1113" spans="1:34" x14ac:dyDescent="0.35">
      <c r="A1113" s="354" t="s">
        <v>1508</v>
      </c>
      <c r="B1113" s="355">
        <v>9.3000000000000007</v>
      </c>
      <c r="C1113" s="356">
        <v>30</v>
      </c>
      <c r="D1113" s="357" t="s">
        <v>1488</v>
      </c>
      <c r="E1113" s="358" t="s">
        <v>174</v>
      </c>
      <c r="F1113" s="357" t="s">
        <v>171</v>
      </c>
      <c r="G1113" s="356">
        <v>9</v>
      </c>
      <c r="H1113" s="356">
        <v>30000</v>
      </c>
      <c r="I1113" s="356">
        <v>31800</v>
      </c>
      <c r="J1113" s="355">
        <v>33300</v>
      </c>
      <c r="K1113" s="355">
        <v>33600</v>
      </c>
      <c r="L1113" s="355">
        <v>3225.8064516129029</v>
      </c>
      <c r="M1113" s="355">
        <v>3419.3548387096771</v>
      </c>
      <c r="N1113" s="355">
        <v>3580.6451612903224</v>
      </c>
      <c r="O1113" s="355">
        <v>3612.9032258064512</v>
      </c>
      <c r="P1113" s="357" t="s">
        <v>55</v>
      </c>
      <c r="Q1113" s="355" t="s">
        <v>37</v>
      </c>
      <c r="R1113" s="357" t="s">
        <v>685</v>
      </c>
      <c r="S1113" s="357" t="s">
        <v>1489</v>
      </c>
      <c r="T1113" s="357" t="s">
        <v>684</v>
      </c>
      <c r="U1113" s="357" t="s">
        <v>35</v>
      </c>
      <c r="V1113" s="357">
        <v>1.65</v>
      </c>
      <c r="W1113" s="357">
        <v>0.99199999999999999</v>
      </c>
      <c r="X1113" s="357">
        <v>3.5000000000000003E-2</v>
      </c>
      <c r="Y1113" s="357">
        <v>1.637</v>
      </c>
      <c r="Z1113" s="357" t="s">
        <v>198</v>
      </c>
      <c r="AA1113" s="357" t="s">
        <v>170</v>
      </c>
      <c r="AB1113" s="357">
        <v>19</v>
      </c>
      <c r="AC1113" s="357" t="s">
        <v>218</v>
      </c>
      <c r="AD1113" s="10"/>
      <c r="AE1113" s="10">
        <f>IFERROR(VLOOKUP(E1113,ppoz!$A$2:$B$42,2,0),0)</f>
        <v>3500</v>
      </c>
      <c r="AH1113">
        <v>4</v>
      </c>
    </row>
    <row r="1114" spans="1:34" x14ac:dyDescent="0.35">
      <c r="A1114" s="354" t="s">
        <v>1509</v>
      </c>
      <c r="B1114" s="355">
        <v>9.61</v>
      </c>
      <c r="C1114" s="356">
        <v>31</v>
      </c>
      <c r="D1114" s="357" t="s">
        <v>1488</v>
      </c>
      <c r="E1114" s="358" t="s">
        <v>174</v>
      </c>
      <c r="F1114" s="357" t="s">
        <v>171</v>
      </c>
      <c r="G1114" s="356">
        <v>9</v>
      </c>
      <c r="H1114" s="356">
        <v>30400</v>
      </c>
      <c r="I1114" s="356">
        <v>32400</v>
      </c>
      <c r="J1114" s="355">
        <v>33700</v>
      </c>
      <c r="K1114" s="355">
        <v>34100</v>
      </c>
      <c r="L1114" s="355">
        <v>3163.3714880332986</v>
      </c>
      <c r="M1114" s="355">
        <v>3371.4880332986472</v>
      </c>
      <c r="N1114" s="355">
        <v>3506.7637877211241</v>
      </c>
      <c r="O1114" s="355">
        <v>3548.3870967741937</v>
      </c>
      <c r="P1114" s="357" t="s">
        <v>55</v>
      </c>
      <c r="Q1114" s="355" t="s">
        <v>37</v>
      </c>
      <c r="R1114" s="357" t="s">
        <v>685</v>
      </c>
      <c r="S1114" s="357" t="s">
        <v>1489</v>
      </c>
      <c r="T1114" s="357" t="s">
        <v>684</v>
      </c>
      <c r="U1114" s="357" t="s">
        <v>35</v>
      </c>
      <c r="V1114" s="357">
        <v>1.65</v>
      </c>
      <c r="W1114" s="357">
        <v>0.99199999999999999</v>
      </c>
      <c r="X1114" s="357">
        <v>3.5000000000000003E-2</v>
      </c>
      <c r="Y1114" s="357">
        <v>1.637</v>
      </c>
      <c r="Z1114" s="357" t="s">
        <v>198</v>
      </c>
      <c r="AA1114" s="357" t="s">
        <v>170</v>
      </c>
      <c r="AB1114" s="357">
        <v>19</v>
      </c>
      <c r="AC1114" s="357" t="s">
        <v>218</v>
      </c>
      <c r="AD1114" s="10"/>
      <c r="AE1114" s="10">
        <f>IFERROR(VLOOKUP(E1114,ppoz!$A$2:$B$42,2,0),0)</f>
        <v>3500</v>
      </c>
      <c r="AH1114">
        <v>4</v>
      </c>
    </row>
    <row r="1115" spans="1:34" x14ac:dyDescent="0.35">
      <c r="A1115" s="354" t="s">
        <v>1510</v>
      </c>
      <c r="B1115" s="355">
        <v>9.92</v>
      </c>
      <c r="C1115" s="356">
        <v>32</v>
      </c>
      <c r="D1115" s="357" t="s">
        <v>1488</v>
      </c>
      <c r="E1115" s="358" t="s">
        <v>174</v>
      </c>
      <c r="F1115" s="357" t="s">
        <v>171</v>
      </c>
      <c r="G1115" s="356">
        <v>9</v>
      </c>
      <c r="H1115" s="356">
        <v>30800</v>
      </c>
      <c r="I1115" s="356">
        <v>32900</v>
      </c>
      <c r="J1115" s="355">
        <v>34100</v>
      </c>
      <c r="K1115" s="355">
        <v>34600</v>
      </c>
      <c r="L1115" s="355">
        <v>3104.8387096774195</v>
      </c>
      <c r="M1115" s="355">
        <v>3316.5322580645161</v>
      </c>
      <c r="N1115" s="355">
        <v>3437.5</v>
      </c>
      <c r="O1115" s="355">
        <v>3487.9032258064517</v>
      </c>
      <c r="P1115" s="357" t="s">
        <v>55</v>
      </c>
      <c r="Q1115" s="355" t="s">
        <v>37</v>
      </c>
      <c r="R1115" s="357" t="s">
        <v>685</v>
      </c>
      <c r="S1115" s="357" t="s">
        <v>1489</v>
      </c>
      <c r="T1115" s="357" t="s">
        <v>684</v>
      </c>
      <c r="U1115" s="357" t="s">
        <v>35</v>
      </c>
      <c r="V1115" s="357">
        <v>1.65</v>
      </c>
      <c r="W1115" s="357">
        <v>0.99199999999999999</v>
      </c>
      <c r="X1115" s="357">
        <v>3.5000000000000003E-2</v>
      </c>
      <c r="Y1115" s="357">
        <v>1.637</v>
      </c>
      <c r="Z1115" s="357" t="s">
        <v>198</v>
      </c>
      <c r="AA1115" s="357" t="s">
        <v>170</v>
      </c>
      <c r="AB1115" s="357">
        <v>19</v>
      </c>
      <c r="AC1115" s="357" t="s">
        <v>218</v>
      </c>
      <c r="AD1115" s="10"/>
      <c r="AE1115" s="10">
        <f>IFERROR(VLOOKUP(E1115,ppoz!$A$2:$B$42,2,0),0)</f>
        <v>3500</v>
      </c>
      <c r="AH1115">
        <v>4</v>
      </c>
    </row>
    <row r="1116" spans="1:34" x14ac:dyDescent="0.35">
      <c r="A1116" s="354" t="s">
        <v>1511</v>
      </c>
      <c r="B1116" s="355">
        <v>10.23</v>
      </c>
      <c r="C1116" s="356">
        <v>33</v>
      </c>
      <c r="D1116" s="357" t="s">
        <v>1488</v>
      </c>
      <c r="E1116" s="358" t="s">
        <v>46</v>
      </c>
      <c r="F1116" s="357" t="s">
        <v>171</v>
      </c>
      <c r="G1116" s="356">
        <v>10</v>
      </c>
      <c r="H1116" s="356">
        <v>31200</v>
      </c>
      <c r="I1116" s="356">
        <v>33200</v>
      </c>
      <c r="J1116" s="355">
        <v>34400</v>
      </c>
      <c r="K1116" s="355">
        <v>34900</v>
      </c>
      <c r="L1116" s="355">
        <v>3049.8533724340173</v>
      </c>
      <c r="M1116" s="355">
        <v>3245.3567937438902</v>
      </c>
      <c r="N1116" s="355">
        <v>3362.6588465298141</v>
      </c>
      <c r="O1116" s="355">
        <v>3411.5347018572825</v>
      </c>
      <c r="P1116" s="357" t="s">
        <v>55</v>
      </c>
      <c r="Q1116" s="355" t="s">
        <v>37</v>
      </c>
      <c r="R1116" s="357" t="s">
        <v>685</v>
      </c>
      <c r="S1116" s="357" t="s">
        <v>1489</v>
      </c>
      <c r="T1116" s="357" t="s">
        <v>684</v>
      </c>
      <c r="U1116" s="357" t="s">
        <v>35</v>
      </c>
      <c r="V1116" s="357">
        <v>1.65</v>
      </c>
      <c r="W1116" s="357">
        <v>0.99199999999999999</v>
      </c>
      <c r="X1116" s="357">
        <v>3.5000000000000003E-2</v>
      </c>
      <c r="Y1116" s="357">
        <v>1.637</v>
      </c>
      <c r="Z1116" s="357" t="s">
        <v>198</v>
      </c>
      <c r="AA1116" s="357" t="s">
        <v>170</v>
      </c>
      <c r="AB1116" s="357">
        <v>19</v>
      </c>
      <c r="AC1116" s="357" t="s">
        <v>218</v>
      </c>
      <c r="AD1116" s="10"/>
      <c r="AE1116" s="10">
        <f>IFERROR(VLOOKUP(E1116,ppoz!$A$2:$B$42,2,0),0)</f>
        <v>3500</v>
      </c>
      <c r="AH1116">
        <v>4</v>
      </c>
    </row>
    <row r="1117" spans="1:34" x14ac:dyDescent="0.35">
      <c r="A1117" s="354" t="s">
        <v>1512</v>
      </c>
      <c r="B1117" s="355">
        <v>10.54</v>
      </c>
      <c r="C1117" s="356">
        <v>34</v>
      </c>
      <c r="D1117" s="357" t="s">
        <v>1488</v>
      </c>
      <c r="E1117" s="358" t="s">
        <v>46</v>
      </c>
      <c r="F1117" s="357" t="s">
        <v>171</v>
      </c>
      <c r="G1117" s="356">
        <v>10</v>
      </c>
      <c r="H1117" s="356">
        <v>31700</v>
      </c>
      <c r="I1117" s="356">
        <v>33800</v>
      </c>
      <c r="J1117" s="355">
        <v>34800</v>
      </c>
      <c r="K1117" s="355">
        <v>35500</v>
      </c>
      <c r="L1117" s="355">
        <v>3007.5901328273249</v>
      </c>
      <c r="M1117" s="355">
        <v>3206.8311195445922</v>
      </c>
      <c r="N1117" s="355">
        <v>3301.7077798861483</v>
      </c>
      <c r="O1117" s="355">
        <v>3368.1214421252375</v>
      </c>
      <c r="P1117" s="357" t="s">
        <v>55</v>
      </c>
      <c r="Q1117" s="355" t="s">
        <v>37</v>
      </c>
      <c r="R1117" s="357" t="s">
        <v>685</v>
      </c>
      <c r="S1117" s="357" t="s">
        <v>1489</v>
      </c>
      <c r="T1117" s="357" t="s">
        <v>684</v>
      </c>
      <c r="U1117" s="357" t="s">
        <v>35</v>
      </c>
      <c r="V1117" s="357">
        <v>1.65</v>
      </c>
      <c r="W1117" s="357">
        <v>0.99199999999999999</v>
      </c>
      <c r="X1117" s="357">
        <v>3.5000000000000003E-2</v>
      </c>
      <c r="Y1117" s="357">
        <v>1.637</v>
      </c>
      <c r="Z1117" s="357" t="s">
        <v>198</v>
      </c>
      <c r="AA1117" s="357" t="s">
        <v>170</v>
      </c>
      <c r="AB1117" s="357">
        <v>19</v>
      </c>
      <c r="AC1117" s="357" t="s">
        <v>218</v>
      </c>
      <c r="AD1117" s="10"/>
      <c r="AE1117" s="10">
        <f>IFERROR(VLOOKUP(E1117,ppoz!$A$2:$B$42,2,0),0)</f>
        <v>3500</v>
      </c>
      <c r="AH1117">
        <v>4</v>
      </c>
    </row>
    <row r="1118" spans="1:34" x14ac:dyDescent="0.35">
      <c r="A1118" s="354" t="s">
        <v>1513</v>
      </c>
      <c r="B1118" s="355">
        <v>10.85</v>
      </c>
      <c r="C1118" s="356">
        <v>35</v>
      </c>
      <c r="D1118" s="357" t="s">
        <v>1488</v>
      </c>
      <c r="E1118" s="358" t="s">
        <v>46</v>
      </c>
      <c r="F1118" s="357" t="s">
        <v>171</v>
      </c>
      <c r="G1118" s="356">
        <v>10</v>
      </c>
      <c r="H1118" s="356">
        <v>32200</v>
      </c>
      <c r="I1118" s="356">
        <v>34400</v>
      </c>
      <c r="J1118" s="355">
        <v>35400</v>
      </c>
      <c r="K1118" s="355">
        <v>36700</v>
      </c>
      <c r="L1118" s="355">
        <v>2967.7419354838712</v>
      </c>
      <c r="M1118" s="355">
        <v>3170.5069124423962</v>
      </c>
      <c r="N1118" s="355">
        <v>3262.6728110599079</v>
      </c>
      <c r="O1118" s="355">
        <v>3382.4884792626731</v>
      </c>
      <c r="P1118" s="357" t="s">
        <v>55</v>
      </c>
      <c r="Q1118" s="355" t="s">
        <v>37</v>
      </c>
      <c r="R1118" s="357" t="s">
        <v>685</v>
      </c>
      <c r="S1118" s="357" t="s">
        <v>1489</v>
      </c>
      <c r="T1118" s="357" t="s">
        <v>684</v>
      </c>
      <c r="U1118" s="357" t="s">
        <v>35</v>
      </c>
      <c r="V1118" s="357">
        <v>1.65</v>
      </c>
      <c r="W1118" s="357">
        <v>0.99199999999999999</v>
      </c>
      <c r="X1118" s="357">
        <v>3.5000000000000003E-2</v>
      </c>
      <c r="Y1118" s="357">
        <v>1.637</v>
      </c>
      <c r="Z1118" s="357" t="s">
        <v>198</v>
      </c>
      <c r="AA1118" s="357" t="s">
        <v>170</v>
      </c>
      <c r="AB1118" s="357">
        <v>19</v>
      </c>
      <c r="AC1118" s="357" t="s">
        <v>218</v>
      </c>
      <c r="AD1118" s="10"/>
      <c r="AE1118" s="10">
        <f>IFERROR(VLOOKUP(E1118,ppoz!$A$2:$B$42,2,0),0)</f>
        <v>3500</v>
      </c>
      <c r="AH1118">
        <v>4</v>
      </c>
    </row>
    <row r="1119" spans="1:34" x14ac:dyDescent="0.35">
      <c r="A1119" s="354" t="s">
        <v>1514</v>
      </c>
      <c r="B1119" s="355">
        <v>11.16</v>
      </c>
      <c r="C1119" s="356">
        <v>36</v>
      </c>
      <c r="D1119" s="357" t="s">
        <v>1488</v>
      </c>
      <c r="E1119" s="358" t="s">
        <v>46</v>
      </c>
      <c r="F1119" s="357" t="s">
        <v>171</v>
      </c>
      <c r="G1119" s="356">
        <v>10</v>
      </c>
      <c r="H1119" s="356">
        <v>33100</v>
      </c>
      <c r="I1119" s="356">
        <v>35500</v>
      </c>
      <c r="J1119" s="355">
        <v>36600</v>
      </c>
      <c r="K1119" s="355">
        <v>37800</v>
      </c>
      <c r="L1119" s="355">
        <v>2965.9498207885304</v>
      </c>
      <c r="M1119" s="355">
        <v>3181.0035842293905</v>
      </c>
      <c r="N1119" s="355">
        <v>3279.5698924731182</v>
      </c>
      <c r="O1119" s="355">
        <v>3387.0967741935483</v>
      </c>
      <c r="P1119" s="357" t="s">
        <v>55</v>
      </c>
      <c r="Q1119" s="355" t="s">
        <v>37</v>
      </c>
      <c r="R1119" s="357" t="s">
        <v>685</v>
      </c>
      <c r="S1119" s="357" t="s">
        <v>1489</v>
      </c>
      <c r="T1119" s="357" t="s">
        <v>684</v>
      </c>
      <c r="U1119" s="357" t="s">
        <v>35</v>
      </c>
      <c r="V1119" s="357">
        <v>1.65</v>
      </c>
      <c r="W1119" s="357">
        <v>0.99199999999999999</v>
      </c>
      <c r="X1119" s="357">
        <v>3.5000000000000003E-2</v>
      </c>
      <c r="Y1119" s="357">
        <v>1.637</v>
      </c>
      <c r="Z1119" s="357" t="s">
        <v>198</v>
      </c>
      <c r="AA1119" s="357" t="s">
        <v>170</v>
      </c>
      <c r="AB1119" s="357">
        <v>19</v>
      </c>
      <c r="AC1119" s="357" t="s">
        <v>218</v>
      </c>
      <c r="AD1119" s="10"/>
      <c r="AE1119" s="10">
        <f>IFERROR(VLOOKUP(E1119,ppoz!$A$2:$B$42,2,0),0)</f>
        <v>3500</v>
      </c>
      <c r="AH1119">
        <v>4</v>
      </c>
    </row>
    <row r="1120" spans="1:34" x14ac:dyDescent="0.35">
      <c r="A1120" s="354" t="s">
        <v>1515</v>
      </c>
      <c r="B1120" s="355">
        <v>11.47</v>
      </c>
      <c r="C1120" s="356">
        <v>37</v>
      </c>
      <c r="D1120" s="357" t="s">
        <v>1488</v>
      </c>
      <c r="E1120" s="358" t="s">
        <v>46</v>
      </c>
      <c r="F1120" s="357" t="s">
        <v>171</v>
      </c>
      <c r="G1120" s="356">
        <v>10</v>
      </c>
      <c r="H1120" s="356">
        <v>33800</v>
      </c>
      <c r="I1120" s="356">
        <v>36200</v>
      </c>
      <c r="J1120" s="355">
        <v>37900</v>
      </c>
      <c r="K1120" s="355">
        <v>38500</v>
      </c>
      <c r="L1120" s="355">
        <v>2946.817785527463</v>
      </c>
      <c r="M1120" s="355">
        <v>3156.0592850915432</v>
      </c>
      <c r="N1120" s="355">
        <v>3304.2720139494331</v>
      </c>
      <c r="O1120" s="355">
        <v>3356.5823888404529</v>
      </c>
      <c r="P1120" s="357" t="s">
        <v>55</v>
      </c>
      <c r="Q1120" s="355" t="s">
        <v>37</v>
      </c>
      <c r="R1120" s="357" t="s">
        <v>685</v>
      </c>
      <c r="S1120" s="357" t="s">
        <v>1489</v>
      </c>
      <c r="T1120" s="357" t="s">
        <v>684</v>
      </c>
      <c r="U1120" s="357" t="s">
        <v>35</v>
      </c>
      <c r="V1120" s="357">
        <v>1.65</v>
      </c>
      <c r="W1120" s="357">
        <v>0.99199999999999999</v>
      </c>
      <c r="X1120" s="357">
        <v>3.5000000000000003E-2</v>
      </c>
      <c r="Y1120" s="357">
        <v>1.637</v>
      </c>
      <c r="Z1120" s="357" t="s">
        <v>198</v>
      </c>
      <c r="AA1120" s="357" t="s">
        <v>170</v>
      </c>
      <c r="AB1120" s="357">
        <v>19</v>
      </c>
      <c r="AC1120" s="357" t="s">
        <v>218</v>
      </c>
      <c r="AD1120" s="10"/>
      <c r="AE1120" s="10">
        <f>IFERROR(VLOOKUP(E1120,ppoz!$A$2:$B$42,2,0),0)</f>
        <v>3500</v>
      </c>
      <c r="AH1120">
        <v>4</v>
      </c>
    </row>
    <row r="1121" spans="1:34" x14ac:dyDescent="0.35">
      <c r="A1121" s="354" t="s">
        <v>1516</v>
      </c>
      <c r="B1121" s="355">
        <v>11.78</v>
      </c>
      <c r="C1121" s="356">
        <v>38</v>
      </c>
      <c r="D1121" s="357" t="s">
        <v>1488</v>
      </c>
      <c r="E1121" s="358" t="s">
        <v>46</v>
      </c>
      <c r="F1121" s="357" t="s">
        <v>171</v>
      </c>
      <c r="G1121" s="356">
        <v>10</v>
      </c>
      <c r="H1121" s="356">
        <v>34500</v>
      </c>
      <c r="I1121" s="356">
        <v>36900</v>
      </c>
      <c r="J1121" s="355">
        <v>38600</v>
      </c>
      <c r="K1121" s="355">
        <v>39200</v>
      </c>
      <c r="L1121" s="355">
        <v>2928.6926994906621</v>
      </c>
      <c r="M1121" s="355">
        <v>3132.427843803056</v>
      </c>
      <c r="N1121" s="355">
        <v>3276.7402376910018</v>
      </c>
      <c r="O1121" s="355">
        <v>3327.6740237691001</v>
      </c>
      <c r="P1121" s="357" t="s">
        <v>55</v>
      </c>
      <c r="Q1121" s="355" t="s">
        <v>37</v>
      </c>
      <c r="R1121" s="357" t="s">
        <v>685</v>
      </c>
      <c r="S1121" s="357" t="s">
        <v>1489</v>
      </c>
      <c r="T1121" s="357" t="s">
        <v>684</v>
      </c>
      <c r="U1121" s="357" t="s">
        <v>35</v>
      </c>
      <c r="V1121" s="357">
        <v>1.65</v>
      </c>
      <c r="W1121" s="357">
        <v>0.99199999999999999</v>
      </c>
      <c r="X1121" s="357">
        <v>3.5000000000000003E-2</v>
      </c>
      <c r="Y1121" s="357">
        <v>1.637</v>
      </c>
      <c r="Z1121" s="357" t="s">
        <v>198</v>
      </c>
      <c r="AA1121" s="357" t="s">
        <v>170</v>
      </c>
      <c r="AB1121" s="357">
        <v>19</v>
      </c>
      <c r="AC1121" s="357" t="s">
        <v>218</v>
      </c>
      <c r="AD1121" s="10"/>
      <c r="AE1121" s="10">
        <f>IFERROR(VLOOKUP(E1121,ppoz!$A$2:$B$42,2,0),0)</f>
        <v>3500</v>
      </c>
      <c r="AH1121">
        <v>4</v>
      </c>
    </row>
    <row r="1122" spans="1:34" x14ac:dyDescent="0.35">
      <c r="A1122" s="354" t="s">
        <v>1517</v>
      </c>
      <c r="B1122" s="355">
        <v>12.09</v>
      </c>
      <c r="C1122" s="356">
        <v>39</v>
      </c>
      <c r="D1122" s="357" t="s">
        <v>1488</v>
      </c>
      <c r="E1122" s="358" t="s">
        <v>175</v>
      </c>
      <c r="F1122" s="357" t="s">
        <v>171</v>
      </c>
      <c r="G1122" s="356">
        <v>12</v>
      </c>
      <c r="H1122" s="356">
        <v>36900</v>
      </c>
      <c r="I1122" s="356">
        <v>39400</v>
      </c>
      <c r="J1122" s="355">
        <v>40700</v>
      </c>
      <c r="K1122" s="355">
        <v>41700</v>
      </c>
      <c r="L1122" s="355">
        <v>3052.1091811414394</v>
      </c>
      <c r="M1122" s="355">
        <v>3258.8916459884204</v>
      </c>
      <c r="N1122" s="355">
        <v>3366.4185277088504</v>
      </c>
      <c r="O1122" s="355">
        <v>3449.1315136476428</v>
      </c>
      <c r="P1122" s="357" t="s">
        <v>55</v>
      </c>
      <c r="Q1122" s="355" t="s">
        <v>37</v>
      </c>
      <c r="R1122" s="357" t="s">
        <v>685</v>
      </c>
      <c r="S1122" s="357" t="s">
        <v>1489</v>
      </c>
      <c r="T1122" s="357" t="s">
        <v>684</v>
      </c>
      <c r="U1122" s="357" t="s">
        <v>35</v>
      </c>
      <c r="V1122" s="357">
        <v>1.65</v>
      </c>
      <c r="W1122" s="357">
        <v>0.99199999999999999</v>
      </c>
      <c r="X1122" s="357">
        <v>3.5000000000000003E-2</v>
      </c>
      <c r="Y1122" s="357">
        <v>1.637</v>
      </c>
      <c r="Z1122" s="357" t="s">
        <v>198</v>
      </c>
      <c r="AA1122" s="357" t="s">
        <v>170</v>
      </c>
      <c r="AB1122" s="357">
        <v>19</v>
      </c>
      <c r="AC1122" s="357" t="s">
        <v>218</v>
      </c>
      <c r="AD1122" s="10"/>
      <c r="AE1122" s="10">
        <f>IFERROR(VLOOKUP(E1122,ppoz!$A$2:$B$42,2,0),0)</f>
        <v>3500</v>
      </c>
      <c r="AH1122">
        <v>4</v>
      </c>
    </row>
    <row r="1123" spans="1:34" x14ac:dyDescent="0.35">
      <c r="A1123" s="354" t="s">
        <v>1518</v>
      </c>
      <c r="B1123" s="355">
        <v>12.4</v>
      </c>
      <c r="C1123" s="356">
        <v>40</v>
      </c>
      <c r="D1123" s="357" t="s">
        <v>1488</v>
      </c>
      <c r="E1123" s="358" t="s">
        <v>175</v>
      </c>
      <c r="F1123" s="357" t="s">
        <v>171</v>
      </c>
      <c r="G1123" s="356">
        <v>12</v>
      </c>
      <c r="H1123" s="356">
        <v>37300</v>
      </c>
      <c r="I1123" s="356">
        <v>39800</v>
      </c>
      <c r="J1123" s="355">
        <v>41100</v>
      </c>
      <c r="K1123" s="355">
        <v>42100</v>
      </c>
      <c r="L1123" s="355">
        <v>3008.0645161290322</v>
      </c>
      <c r="M1123" s="355">
        <v>3209.6774193548385</v>
      </c>
      <c r="N1123" s="355">
        <v>3314.516129032258</v>
      </c>
      <c r="O1123" s="355">
        <v>3395.1612903225805</v>
      </c>
      <c r="P1123" s="357" t="s">
        <v>55</v>
      </c>
      <c r="Q1123" s="355" t="s">
        <v>37</v>
      </c>
      <c r="R1123" s="357" t="s">
        <v>685</v>
      </c>
      <c r="S1123" s="357" t="s">
        <v>1489</v>
      </c>
      <c r="T1123" s="357" t="s">
        <v>684</v>
      </c>
      <c r="U1123" s="357" t="s">
        <v>35</v>
      </c>
      <c r="V1123" s="357">
        <v>1.65</v>
      </c>
      <c r="W1123" s="357">
        <v>0.99199999999999999</v>
      </c>
      <c r="X1123" s="357">
        <v>3.5000000000000003E-2</v>
      </c>
      <c r="Y1123" s="357">
        <v>1.637</v>
      </c>
      <c r="Z1123" s="357" t="s">
        <v>198</v>
      </c>
      <c r="AA1123" s="357" t="s">
        <v>170</v>
      </c>
      <c r="AB1123" s="357">
        <v>19</v>
      </c>
      <c r="AC1123" s="357" t="s">
        <v>218</v>
      </c>
      <c r="AD1123" s="10"/>
      <c r="AE1123" s="10">
        <f>IFERROR(VLOOKUP(E1123,ppoz!$A$2:$B$42,2,0),0)</f>
        <v>3500</v>
      </c>
      <c r="AH1123">
        <v>4</v>
      </c>
    </row>
    <row r="1124" spans="1:34" x14ac:dyDescent="0.35">
      <c r="A1124" s="354" t="s">
        <v>1519</v>
      </c>
      <c r="B1124" s="355">
        <v>12.709999999999999</v>
      </c>
      <c r="C1124" s="356">
        <v>41</v>
      </c>
      <c r="D1124" s="357" t="s">
        <v>1488</v>
      </c>
      <c r="E1124" s="358" t="s">
        <v>175</v>
      </c>
      <c r="F1124" s="357" t="s">
        <v>171</v>
      </c>
      <c r="G1124" s="356">
        <v>12</v>
      </c>
      <c r="H1124" s="356">
        <v>37700</v>
      </c>
      <c r="I1124" s="356">
        <v>40200</v>
      </c>
      <c r="J1124" s="355">
        <v>41600</v>
      </c>
      <c r="K1124" s="355">
        <v>42500</v>
      </c>
      <c r="L1124" s="355">
        <v>2966.1683713611333</v>
      </c>
      <c r="M1124" s="355">
        <v>3162.8638867033833</v>
      </c>
      <c r="N1124" s="355">
        <v>3273.0133752950437</v>
      </c>
      <c r="O1124" s="355">
        <v>3343.8237608182535</v>
      </c>
      <c r="P1124" s="357" t="s">
        <v>55</v>
      </c>
      <c r="Q1124" s="355" t="s">
        <v>37</v>
      </c>
      <c r="R1124" s="357" t="s">
        <v>685</v>
      </c>
      <c r="S1124" s="357" t="s">
        <v>1489</v>
      </c>
      <c r="T1124" s="357" t="s">
        <v>684</v>
      </c>
      <c r="U1124" s="357" t="s">
        <v>35</v>
      </c>
      <c r="V1124" s="357">
        <v>1.65</v>
      </c>
      <c r="W1124" s="357">
        <v>0.99199999999999999</v>
      </c>
      <c r="X1124" s="357">
        <v>3.5000000000000003E-2</v>
      </c>
      <c r="Y1124" s="357">
        <v>1.637</v>
      </c>
      <c r="Z1124" s="357" t="s">
        <v>198</v>
      </c>
      <c r="AA1124" s="357" t="s">
        <v>170</v>
      </c>
      <c r="AB1124" s="357">
        <v>19</v>
      </c>
      <c r="AC1124" s="357" t="s">
        <v>218</v>
      </c>
      <c r="AD1124" s="10"/>
      <c r="AE1124" s="10">
        <f>IFERROR(VLOOKUP(E1124,ppoz!$A$2:$B$42,2,0),0)</f>
        <v>3500</v>
      </c>
      <c r="AH1124">
        <v>4</v>
      </c>
    </row>
    <row r="1125" spans="1:34" x14ac:dyDescent="0.35">
      <c r="A1125" s="354" t="s">
        <v>1520</v>
      </c>
      <c r="B1125" s="355">
        <v>13.02</v>
      </c>
      <c r="C1125" s="356">
        <v>42</v>
      </c>
      <c r="D1125" s="357" t="s">
        <v>1488</v>
      </c>
      <c r="E1125" s="358" t="s">
        <v>175</v>
      </c>
      <c r="F1125" s="357" t="s">
        <v>171</v>
      </c>
      <c r="G1125" s="356">
        <v>12</v>
      </c>
      <c r="H1125" s="356">
        <v>38600</v>
      </c>
      <c r="I1125" s="356">
        <v>41000</v>
      </c>
      <c r="J1125" s="355">
        <v>42400</v>
      </c>
      <c r="K1125" s="355">
        <v>43300</v>
      </c>
      <c r="L1125" s="355">
        <v>2964.6697388632874</v>
      </c>
      <c r="M1125" s="355">
        <v>3149.0015360983102</v>
      </c>
      <c r="N1125" s="355">
        <v>3256.5284178187403</v>
      </c>
      <c r="O1125" s="355">
        <v>3325.652841781874</v>
      </c>
      <c r="P1125" s="357" t="s">
        <v>55</v>
      </c>
      <c r="Q1125" s="355" t="s">
        <v>37</v>
      </c>
      <c r="R1125" s="357" t="s">
        <v>685</v>
      </c>
      <c r="S1125" s="357" t="s">
        <v>1489</v>
      </c>
      <c r="T1125" s="357" t="s">
        <v>684</v>
      </c>
      <c r="U1125" s="357" t="s">
        <v>35</v>
      </c>
      <c r="V1125" s="357">
        <v>1.65</v>
      </c>
      <c r="W1125" s="357">
        <v>0.99199999999999999</v>
      </c>
      <c r="X1125" s="357">
        <v>3.5000000000000003E-2</v>
      </c>
      <c r="Y1125" s="357">
        <v>1.637</v>
      </c>
      <c r="Z1125" s="357" t="s">
        <v>198</v>
      </c>
      <c r="AA1125" s="357" t="s">
        <v>170</v>
      </c>
      <c r="AB1125" s="357">
        <v>19</v>
      </c>
      <c r="AC1125" s="357" t="s">
        <v>218</v>
      </c>
      <c r="AD1125" s="10"/>
      <c r="AE1125" s="10">
        <f>IFERROR(VLOOKUP(E1125,ppoz!$A$2:$B$42,2,0),0)</f>
        <v>3500</v>
      </c>
      <c r="AH1125">
        <v>4</v>
      </c>
    </row>
    <row r="1126" spans="1:34" x14ac:dyDescent="0.35">
      <c r="A1126" s="354" t="s">
        <v>1521</v>
      </c>
      <c r="B1126" s="355">
        <v>13.33</v>
      </c>
      <c r="C1126" s="356">
        <v>43</v>
      </c>
      <c r="D1126" s="357" t="s">
        <v>1488</v>
      </c>
      <c r="E1126" s="358" t="s">
        <v>175</v>
      </c>
      <c r="F1126" s="357" t="s">
        <v>171</v>
      </c>
      <c r="G1126" s="356">
        <v>12</v>
      </c>
      <c r="H1126" s="356">
        <v>39200</v>
      </c>
      <c r="I1126" s="356">
        <v>42000</v>
      </c>
      <c r="J1126" s="355">
        <v>43800</v>
      </c>
      <c r="K1126" s="355">
        <v>44300</v>
      </c>
      <c r="L1126" s="355">
        <v>2940.7351837959491</v>
      </c>
      <c r="M1126" s="355">
        <v>3150.7876969242311</v>
      </c>
      <c r="N1126" s="355">
        <v>3285.8214553638409</v>
      </c>
      <c r="O1126" s="355">
        <v>3323.3308327081772</v>
      </c>
      <c r="P1126" s="357" t="s">
        <v>55</v>
      </c>
      <c r="Q1126" s="355" t="s">
        <v>37</v>
      </c>
      <c r="R1126" s="357" t="s">
        <v>685</v>
      </c>
      <c r="S1126" s="357" t="s">
        <v>1489</v>
      </c>
      <c r="T1126" s="357" t="s">
        <v>684</v>
      </c>
      <c r="U1126" s="357" t="s">
        <v>35</v>
      </c>
      <c r="V1126" s="357">
        <v>1.65</v>
      </c>
      <c r="W1126" s="357">
        <v>0.99199999999999999</v>
      </c>
      <c r="X1126" s="357">
        <v>3.5000000000000003E-2</v>
      </c>
      <c r="Y1126" s="357">
        <v>1.637</v>
      </c>
      <c r="Z1126" s="357" t="s">
        <v>198</v>
      </c>
      <c r="AA1126" s="357" t="s">
        <v>170</v>
      </c>
      <c r="AB1126" s="357">
        <v>19</v>
      </c>
      <c r="AC1126" s="357" t="s">
        <v>218</v>
      </c>
      <c r="AD1126" s="10"/>
      <c r="AE1126" s="10">
        <f>IFERROR(VLOOKUP(E1126,ppoz!$A$2:$B$42,2,0),0)</f>
        <v>3500</v>
      </c>
      <c r="AH1126">
        <v>4</v>
      </c>
    </row>
    <row r="1127" spans="1:34" x14ac:dyDescent="0.35">
      <c r="A1127" s="354" t="s">
        <v>1522</v>
      </c>
      <c r="B1127" s="355">
        <v>13.64</v>
      </c>
      <c r="C1127" s="356">
        <v>44</v>
      </c>
      <c r="D1127" s="357" t="s">
        <v>1488</v>
      </c>
      <c r="E1127" s="358" t="s">
        <v>175</v>
      </c>
      <c r="F1127" s="357" t="s">
        <v>171</v>
      </c>
      <c r="G1127" s="356">
        <v>12</v>
      </c>
      <c r="H1127" s="356">
        <v>39700</v>
      </c>
      <c r="I1127" s="356">
        <v>42500</v>
      </c>
      <c r="J1127" s="355">
        <v>44600</v>
      </c>
      <c r="K1127" s="355">
        <v>44800</v>
      </c>
      <c r="L1127" s="355">
        <v>2910.5571847507331</v>
      </c>
      <c r="M1127" s="355">
        <v>3115.8357771260994</v>
      </c>
      <c r="N1127" s="355">
        <v>3269.7947214076244</v>
      </c>
      <c r="O1127" s="355">
        <v>3284.4574780058651</v>
      </c>
      <c r="P1127" s="357" t="s">
        <v>55</v>
      </c>
      <c r="Q1127" s="355" t="s">
        <v>37</v>
      </c>
      <c r="R1127" s="357" t="s">
        <v>685</v>
      </c>
      <c r="S1127" s="357" t="s">
        <v>1489</v>
      </c>
      <c r="T1127" s="357" t="s">
        <v>684</v>
      </c>
      <c r="U1127" s="357" t="s">
        <v>35</v>
      </c>
      <c r="V1127" s="357">
        <v>1.65</v>
      </c>
      <c r="W1127" s="357">
        <v>0.99199999999999999</v>
      </c>
      <c r="X1127" s="357">
        <v>3.5000000000000003E-2</v>
      </c>
      <c r="Y1127" s="357">
        <v>1.637</v>
      </c>
      <c r="Z1127" s="357" t="s">
        <v>198</v>
      </c>
      <c r="AA1127" s="357" t="s">
        <v>170</v>
      </c>
      <c r="AB1127" s="357">
        <v>19</v>
      </c>
      <c r="AC1127" s="357" t="s">
        <v>218</v>
      </c>
      <c r="AD1127" s="10"/>
      <c r="AE1127" s="10">
        <f>IFERROR(VLOOKUP(E1127,ppoz!$A$2:$B$42,2,0),0)</f>
        <v>3500</v>
      </c>
      <c r="AH1127">
        <v>4</v>
      </c>
    </row>
    <row r="1128" spans="1:34" x14ac:dyDescent="0.35">
      <c r="A1128" s="354" t="s">
        <v>1523</v>
      </c>
      <c r="B1128" s="355">
        <v>13.95</v>
      </c>
      <c r="C1128" s="356">
        <v>45</v>
      </c>
      <c r="D1128" s="357" t="s">
        <v>1488</v>
      </c>
      <c r="E1128" s="358" t="s">
        <v>175</v>
      </c>
      <c r="F1128" s="357" t="s">
        <v>171</v>
      </c>
      <c r="G1128" s="356">
        <v>12</v>
      </c>
      <c r="H1128" s="356">
        <v>40200</v>
      </c>
      <c r="I1128" s="356">
        <v>43000</v>
      </c>
      <c r="J1128" s="355">
        <v>45000</v>
      </c>
      <c r="K1128" s="355">
        <v>45900</v>
      </c>
      <c r="L1128" s="355">
        <v>2881.7204301075271</v>
      </c>
      <c r="M1128" s="355">
        <v>3082.4372759856633</v>
      </c>
      <c r="N1128" s="355">
        <v>3225.8064516129034</v>
      </c>
      <c r="O1128" s="355">
        <v>3290.3225806451615</v>
      </c>
      <c r="P1128" s="357" t="s">
        <v>55</v>
      </c>
      <c r="Q1128" s="355" t="s">
        <v>37</v>
      </c>
      <c r="R1128" s="357" t="s">
        <v>685</v>
      </c>
      <c r="S1128" s="357" t="s">
        <v>1489</v>
      </c>
      <c r="T1128" s="357" t="s">
        <v>684</v>
      </c>
      <c r="U1128" s="357" t="s">
        <v>35</v>
      </c>
      <c r="V1128" s="357">
        <v>1.65</v>
      </c>
      <c r="W1128" s="357">
        <v>0.99199999999999999</v>
      </c>
      <c r="X1128" s="357">
        <v>3.5000000000000003E-2</v>
      </c>
      <c r="Y1128" s="357">
        <v>1.637</v>
      </c>
      <c r="Z1128" s="357" t="s">
        <v>198</v>
      </c>
      <c r="AA1128" s="357" t="s">
        <v>170</v>
      </c>
      <c r="AB1128" s="357">
        <v>19</v>
      </c>
      <c r="AC1128" s="357" t="s">
        <v>218</v>
      </c>
      <c r="AD1128" s="10"/>
      <c r="AE1128" s="10">
        <f>IFERROR(VLOOKUP(E1128,ppoz!$A$2:$B$42,2,0),0)</f>
        <v>3500</v>
      </c>
      <c r="AH1128">
        <v>4</v>
      </c>
    </row>
    <row r="1129" spans="1:34" x14ac:dyDescent="0.35">
      <c r="A1129" s="354" t="s">
        <v>1524</v>
      </c>
      <c r="B1129" s="355">
        <v>14.26</v>
      </c>
      <c r="C1129" s="356">
        <v>46</v>
      </c>
      <c r="D1129" s="357" t="s">
        <v>1488</v>
      </c>
      <c r="E1129" s="358" t="s">
        <v>175</v>
      </c>
      <c r="F1129" s="357" t="s">
        <v>171</v>
      </c>
      <c r="G1129" s="356">
        <v>12</v>
      </c>
      <c r="H1129" s="356">
        <v>41200</v>
      </c>
      <c r="I1129" s="356">
        <v>43900</v>
      </c>
      <c r="J1129" s="355">
        <v>45800</v>
      </c>
      <c r="K1129" s="355">
        <v>46800</v>
      </c>
      <c r="L1129" s="355">
        <v>2889.2005610098176</v>
      </c>
      <c r="M1129" s="355">
        <v>3078.5413744740536</v>
      </c>
      <c r="N1129" s="355">
        <v>3211.7812061711079</v>
      </c>
      <c r="O1129" s="355">
        <v>3281.9074333800841</v>
      </c>
      <c r="P1129" s="357" t="s">
        <v>55</v>
      </c>
      <c r="Q1129" s="355" t="s">
        <v>37</v>
      </c>
      <c r="R1129" s="357" t="s">
        <v>685</v>
      </c>
      <c r="S1129" s="357" t="s">
        <v>1489</v>
      </c>
      <c r="T1129" s="357" t="s">
        <v>684</v>
      </c>
      <c r="U1129" s="357" t="s">
        <v>35</v>
      </c>
      <c r="V1129" s="357">
        <v>1.65</v>
      </c>
      <c r="W1129" s="357">
        <v>0.99199999999999999</v>
      </c>
      <c r="X1129" s="357">
        <v>3.5000000000000003E-2</v>
      </c>
      <c r="Y1129" s="357">
        <v>1.637</v>
      </c>
      <c r="Z1129" s="357" t="s">
        <v>198</v>
      </c>
      <c r="AA1129" s="357" t="s">
        <v>170</v>
      </c>
      <c r="AB1129" s="357">
        <v>19</v>
      </c>
      <c r="AC1129" s="357" t="s">
        <v>218</v>
      </c>
      <c r="AD1129" s="10"/>
      <c r="AE1129" s="10">
        <f>IFERROR(VLOOKUP(E1129,ppoz!$A$2:$B$42,2,0),0)</f>
        <v>3500</v>
      </c>
      <c r="AH1129">
        <v>4</v>
      </c>
    </row>
    <row r="1130" spans="1:34" x14ac:dyDescent="0.35">
      <c r="A1130" s="354" t="s">
        <v>1525</v>
      </c>
      <c r="B1130" s="355">
        <v>15.19</v>
      </c>
      <c r="C1130" s="356">
        <v>49</v>
      </c>
      <c r="D1130" s="357" t="s">
        <v>1488</v>
      </c>
      <c r="E1130" s="358" t="s">
        <v>47</v>
      </c>
      <c r="F1130" s="357" t="s">
        <v>171</v>
      </c>
      <c r="G1130" s="356">
        <v>15</v>
      </c>
      <c r="H1130" s="356">
        <v>43500</v>
      </c>
      <c r="I1130" s="356">
        <v>46300</v>
      </c>
      <c r="J1130" s="355">
        <v>48200</v>
      </c>
      <c r="K1130" s="355">
        <v>49200</v>
      </c>
      <c r="L1130" s="355">
        <v>2863.7261356155368</v>
      </c>
      <c r="M1130" s="355">
        <v>3048.0579328505596</v>
      </c>
      <c r="N1130" s="355">
        <v>3173.1402238314681</v>
      </c>
      <c r="O1130" s="355">
        <v>3238.9730085582623</v>
      </c>
      <c r="P1130" s="357" t="s">
        <v>55</v>
      </c>
      <c r="Q1130" s="355" t="s">
        <v>37</v>
      </c>
      <c r="R1130" s="357" t="s">
        <v>685</v>
      </c>
      <c r="S1130" s="357" t="s">
        <v>1489</v>
      </c>
      <c r="T1130" s="357" t="s">
        <v>684</v>
      </c>
      <c r="U1130" s="357" t="s">
        <v>35</v>
      </c>
      <c r="V1130" s="357">
        <v>1.65</v>
      </c>
      <c r="W1130" s="357">
        <v>0.99199999999999999</v>
      </c>
      <c r="X1130" s="357">
        <v>3.5000000000000003E-2</v>
      </c>
      <c r="Y1130" s="357">
        <v>1.637</v>
      </c>
      <c r="Z1130" s="357" t="s">
        <v>198</v>
      </c>
      <c r="AA1130" s="357" t="s">
        <v>170</v>
      </c>
      <c r="AB1130" s="357">
        <v>19</v>
      </c>
      <c r="AC1130" s="357" t="s">
        <v>218</v>
      </c>
      <c r="AD1130" s="10"/>
      <c r="AE1130" s="10">
        <f>IFERROR(VLOOKUP(E1130,ppoz!$A$2:$B$42,2,0),0)</f>
        <v>3500</v>
      </c>
      <c r="AH1130">
        <v>4</v>
      </c>
    </row>
    <row r="1131" spans="1:34" x14ac:dyDescent="0.35">
      <c r="A1131" s="354" t="s">
        <v>1526</v>
      </c>
      <c r="B1131" s="355">
        <v>15.5</v>
      </c>
      <c r="C1131" s="356">
        <v>50</v>
      </c>
      <c r="D1131" s="357" t="s">
        <v>1488</v>
      </c>
      <c r="E1131" s="358" t="s">
        <v>47</v>
      </c>
      <c r="F1131" s="357" t="s">
        <v>171</v>
      </c>
      <c r="G1131" s="356">
        <v>15</v>
      </c>
      <c r="H1131" s="356">
        <v>44100</v>
      </c>
      <c r="I1131" s="356">
        <v>47300</v>
      </c>
      <c r="J1131" s="355">
        <v>48600</v>
      </c>
      <c r="K1131" s="355">
        <v>50200</v>
      </c>
      <c r="L1131" s="355">
        <v>2845.1612903225805</v>
      </c>
      <c r="M1131" s="355">
        <v>3051.6129032258063</v>
      </c>
      <c r="N1131" s="355">
        <v>3135.483870967742</v>
      </c>
      <c r="O1131" s="355">
        <v>3238.7096774193546</v>
      </c>
      <c r="P1131" s="357" t="s">
        <v>55</v>
      </c>
      <c r="Q1131" s="355" t="s">
        <v>37</v>
      </c>
      <c r="R1131" s="357" t="s">
        <v>685</v>
      </c>
      <c r="S1131" s="357" t="s">
        <v>1489</v>
      </c>
      <c r="T1131" s="357" t="s">
        <v>684</v>
      </c>
      <c r="U1131" s="357" t="s">
        <v>35</v>
      </c>
      <c r="V1131" s="357">
        <v>1.65</v>
      </c>
      <c r="W1131" s="357">
        <v>0.99199999999999999</v>
      </c>
      <c r="X1131" s="357">
        <v>3.5000000000000003E-2</v>
      </c>
      <c r="Y1131" s="357">
        <v>1.637</v>
      </c>
      <c r="Z1131" s="357" t="s">
        <v>198</v>
      </c>
      <c r="AA1131" s="357" t="s">
        <v>170</v>
      </c>
      <c r="AB1131" s="357">
        <v>19</v>
      </c>
      <c r="AC1131" s="357" t="s">
        <v>218</v>
      </c>
      <c r="AD1131" s="10"/>
      <c r="AE1131" s="10">
        <f>IFERROR(VLOOKUP(E1131,ppoz!$A$2:$B$42,2,0),0)</f>
        <v>3500</v>
      </c>
      <c r="AH1131">
        <v>4</v>
      </c>
    </row>
    <row r="1132" spans="1:34" x14ac:dyDescent="0.35">
      <c r="A1132" s="354" t="s">
        <v>1527</v>
      </c>
      <c r="B1132" s="355">
        <v>15.81</v>
      </c>
      <c r="C1132" s="356">
        <v>51</v>
      </c>
      <c r="D1132" s="357" t="s">
        <v>1488</v>
      </c>
      <c r="E1132" s="358" t="s">
        <v>47</v>
      </c>
      <c r="F1132" s="357" t="s">
        <v>171</v>
      </c>
      <c r="G1132" s="356">
        <v>15</v>
      </c>
      <c r="H1132" s="356">
        <v>44800</v>
      </c>
      <c r="I1132" s="356">
        <v>48100</v>
      </c>
      <c r="J1132" s="355">
        <v>49600</v>
      </c>
      <c r="K1132" s="355">
        <v>51000</v>
      </c>
      <c r="L1132" s="355">
        <v>2833.6495888678051</v>
      </c>
      <c r="M1132" s="355">
        <v>3042.3782416192284</v>
      </c>
      <c r="N1132" s="355">
        <v>3137.2549019607841</v>
      </c>
      <c r="O1132" s="355">
        <v>3225.8064516129029</v>
      </c>
      <c r="P1132" s="357" t="s">
        <v>55</v>
      </c>
      <c r="Q1132" s="355" t="s">
        <v>37</v>
      </c>
      <c r="R1132" s="357" t="s">
        <v>685</v>
      </c>
      <c r="S1132" s="357" t="s">
        <v>1489</v>
      </c>
      <c r="T1132" s="357" t="s">
        <v>684</v>
      </c>
      <c r="U1132" s="357" t="s">
        <v>35</v>
      </c>
      <c r="V1132" s="357">
        <v>1.65</v>
      </c>
      <c r="W1132" s="357">
        <v>0.99199999999999999</v>
      </c>
      <c r="X1132" s="357">
        <v>3.5000000000000003E-2</v>
      </c>
      <c r="Y1132" s="357">
        <v>1.637</v>
      </c>
      <c r="Z1132" s="357" t="s">
        <v>198</v>
      </c>
      <c r="AA1132" s="357" t="s">
        <v>170</v>
      </c>
      <c r="AB1132" s="357">
        <v>19</v>
      </c>
      <c r="AC1132" s="357" t="s">
        <v>218</v>
      </c>
      <c r="AD1132" s="10"/>
      <c r="AE1132" s="10">
        <f>IFERROR(VLOOKUP(E1132,ppoz!$A$2:$B$42,2,0),0)</f>
        <v>3500</v>
      </c>
      <c r="AH1132">
        <v>4</v>
      </c>
    </row>
    <row r="1133" spans="1:34" x14ac:dyDescent="0.35">
      <c r="A1133" s="354" t="s">
        <v>1528</v>
      </c>
      <c r="B1133" s="355">
        <v>16.12</v>
      </c>
      <c r="C1133" s="356">
        <v>52</v>
      </c>
      <c r="D1133" s="357" t="s">
        <v>1488</v>
      </c>
      <c r="E1133" s="358" t="s">
        <v>47</v>
      </c>
      <c r="F1133" s="357" t="s">
        <v>171</v>
      </c>
      <c r="G1133" s="356">
        <v>15</v>
      </c>
      <c r="H1133" s="356">
        <v>45600</v>
      </c>
      <c r="I1133" s="356">
        <v>49000</v>
      </c>
      <c r="J1133" s="355">
        <v>50500</v>
      </c>
      <c r="K1133" s="355">
        <v>51900</v>
      </c>
      <c r="L1133" s="355">
        <v>2828.7841191066996</v>
      </c>
      <c r="M1133" s="355">
        <v>3039.7022332506203</v>
      </c>
      <c r="N1133" s="355">
        <v>3132.7543424317614</v>
      </c>
      <c r="O1133" s="355">
        <v>3219.6029776674936</v>
      </c>
      <c r="P1133" s="357" t="s">
        <v>55</v>
      </c>
      <c r="Q1133" s="355" t="s">
        <v>37</v>
      </c>
      <c r="R1133" s="357" t="s">
        <v>685</v>
      </c>
      <c r="S1133" s="357" t="s">
        <v>1489</v>
      </c>
      <c r="T1133" s="357" t="s">
        <v>684</v>
      </c>
      <c r="U1133" s="357" t="s">
        <v>35</v>
      </c>
      <c r="V1133" s="357">
        <v>1.65</v>
      </c>
      <c r="W1133" s="357">
        <v>0.99199999999999999</v>
      </c>
      <c r="X1133" s="357">
        <v>3.5000000000000003E-2</v>
      </c>
      <c r="Y1133" s="357">
        <v>1.637</v>
      </c>
      <c r="Z1133" s="357" t="s">
        <v>198</v>
      </c>
      <c r="AA1133" s="357" t="s">
        <v>170</v>
      </c>
      <c r="AB1133" s="357">
        <v>19</v>
      </c>
      <c r="AC1133" s="357" t="s">
        <v>218</v>
      </c>
      <c r="AD1133" s="10"/>
      <c r="AE1133" s="10">
        <f>IFERROR(VLOOKUP(E1133,ppoz!$A$2:$B$42,2,0),0)</f>
        <v>3500</v>
      </c>
      <c r="AH1133">
        <v>4</v>
      </c>
    </row>
    <row r="1134" spans="1:34" x14ac:dyDescent="0.35">
      <c r="A1134" s="354" t="s">
        <v>1529</v>
      </c>
      <c r="B1134" s="355">
        <v>16.43</v>
      </c>
      <c r="C1134" s="356">
        <v>53</v>
      </c>
      <c r="D1134" s="357" t="s">
        <v>1488</v>
      </c>
      <c r="E1134" s="358" t="s">
        <v>47</v>
      </c>
      <c r="F1134" s="357" t="s">
        <v>171</v>
      </c>
      <c r="G1134" s="356">
        <v>15</v>
      </c>
      <c r="H1134" s="356">
        <v>46100</v>
      </c>
      <c r="I1134" s="356">
        <v>49400</v>
      </c>
      <c r="J1134" s="355">
        <v>50800</v>
      </c>
      <c r="K1134" s="355">
        <v>52300</v>
      </c>
      <c r="L1134" s="355">
        <v>2805.8429701765062</v>
      </c>
      <c r="M1134" s="355">
        <v>3006.6950699939134</v>
      </c>
      <c r="N1134" s="355">
        <v>3091.9050517346318</v>
      </c>
      <c r="O1134" s="355">
        <v>3183.201460742544</v>
      </c>
      <c r="P1134" s="357" t="s">
        <v>55</v>
      </c>
      <c r="Q1134" s="355" t="s">
        <v>37</v>
      </c>
      <c r="R1134" s="357" t="s">
        <v>685</v>
      </c>
      <c r="S1134" s="357" t="s">
        <v>1489</v>
      </c>
      <c r="T1134" s="357" t="s">
        <v>684</v>
      </c>
      <c r="U1134" s="357" t="s">
        <v>35</v>
      </c>
      <c r="V1134" s="357">
        <v>1.65</v>
      </c>
      <c r="W1134" s="357">
        <v>0.99199999999999999</v>
      </c>
      <c r="X1134" s="357">
        <v>3.5000000000000003E-2</v>
      </c>
      <c r="Y1134" s="357">
        <v>1.637</v>
      </c>
      <c r="Z1134" s="357" t="s">
        <v>198</v>
      </c>
      <c r="AA1134" s="357" t="s">
        <v>170</v>
      </c>
      <c r="AB1134" s="357">
        <v>19</v>
      </c>
      <c r="AC1134" s="357" t="s">
        <v>218</v>
      </c>
      <c r="AD1134" s="10"/>
      <c r="AE1134" s="10">
        <f>IFERROR(VLOOKUP(E1134,ppoz!$A$2:$B$42,2,0),0)</f>
        <v>3500</v>
      </c>
      <c r="AH1134">
        <v>4</v>
      </c>
    </row>
    <row r="1135" spans="1:34" x14ac:dyDescent="0.35">
      <c r="A1135" s="354" t="s">
        <v>1530</v>
      </c>
      <c r="B1135" s="355">
        <v>16.739999999999998</v>
      </c>
      <c r="C1135" s="356">
        <v>54</v>
      </c>
      <c r="D1135" s="357" t="s">
        <v>1488</v>
      </c>
      <c r="E1135" s="358" t="s">
        <v>47</v>
      </c>
      <c r="F1135" s="357" t="s">
        <v>171</v>
      </c>
      <c r="G1135" s="356">
        <v>15</v>
      </c>
      <c r="H1135" s="356">
        <v>46400</v>
      </c>
      <c r="I1135" s="356">
        <v>49800</v>
      </c>
      <c r="J1135" s="355">
        <v>51800</v>
      </c>
      <c r="K1135" s="355">
        <v>52700</v>
      </c>
      <c r="L1135" s="355">
        <v>2771.8040621266432</v>
      </c>
      <c r="M1135" s="355">
        <v>2974.9103942652332</v>
      </c>
      <c r="N1135" s="355">
        <v>3094.3847072879335</v>
      </c>
      <c r="O1135" s="355">
        <v>3148.1481481481483</v>
      </c>
      <c r="P1135" s="357" t="s">
        <v>55</v>
      </c>
      <c r="Q1135" s="355" t="s">
        <v>37</v>
      </c>
      <c r="R1135" s="357" t="s">
        <v>685</v>
      </c>
      <c r="S1135" s="357" t="s">
        <v>1489</v>
      </c>
      <c r="T1135" s="357" t="s">
        <v>684</v>
      </c>
      <c r="U1135" s="357" t="s">
        <v>35</v>
      </c>
      <c r="V1135" s="357">
        <v>1.65</v>
      </c>
      <c r="W1135" s="357">
        <v>0.99199999999999999</v>
      </c>
      <c r="X1135" s="357">
        <v>3.5000000000000003E-2</v>
      </c>
      <c r="Y1135" s="357">
        <v>1.637</v>
      </c>
      <c r="Z1135" s="357" t="s">
        <v>198</v>
      </c>
      <c r="AA1135" s="357" t="s">
        <v>170</v>
      </c>
      <c r="AB1135" s="357">
        <v>19</v>
      </c>
      <c r="AC1135" s="357" t="s">
        <v>218</v>
      </c>
      <c r="AD1135" s="10"/>
      <c r="AE1135" s="10">
        <f>IFERROR(VLOOKUP(E1135,ppoz!$A$2:$B$42,2,0),0)</f>
        <v>3500</v>
      </c>
      <c r="AH1135">
        <v>4</v>
      </c>
    </row>
    <row r="1136" spans="1:34" x14ac:dyDescent="0.35">
      <c r="A1136" s="354" t="s">
        <v>1531</v>
      </c>
      <c r="B1136" s="355">
        <v>17.05</v>
      </c>
      <c r="C1136" s="356">
        <v>55</v>
      </c>
      <c r="D1136" s="357" t="s">
        <v>1488</v>
      </c>
      <c r="E1136" s="358" t="s">
        <v>48</v>
      </c>
      <c r="F1136" s="357" t="s">
        <v>171</v>
      </c>
      <c r="G1136" s="356">
        <v>17</v>
      </c>
      <c r="H1136" s="356">
        <v>47800</v>
      </c>
      <c r="I1136" s="356">
        <v>50900</v>
      </c>
      <c r="J1136" s="355">
        <v>52900</v>
      </c>
      <c r="K1136" s="355">
        <v>54400</v>
      </c>
      <c r="L1136" s="355">
        <v>2803.5190615835777</v>
      </c>
      <c r="M1136" s="355">
        <v>2985.3372434017592</v>
      </c>
      <c r="N1136" s="355">
        <v>3102.6392961876832</v>
      </c>
      <c r="O1136" s="355">
        <v>3190.615835777126</v>
      </c>
      <c r="P1136" s="357" t="s">
        <v>55</v>
      </c>
      <c r="Q1136" s="355" t="s">
        <v>37</v>
      </c>
      <c r="R1136" s="357" t="s">
        <v>685</v>
      </c>
      <c r="S1136" s="357" t="s">
        <v>1489</v>
      </c>
      <c r="T1136" s="357" t="s">
        <v>684</v>
      </c>
      <c r="U1136" s="357" t="s">
        <v>35</v>
      </c>
      <c r="V1136" s="357">
        <v>1.65</v>
      </c>
      <c r="W1136" s="357">
        <v>0.99199999999999999</v>
      </c>
      <c r="X1136" s="357">
        <v>3.5000000000000003E-2</v>
      </c>
      <c r="Y1136" s="357">
        <v>1.637</v>
      </c>
      <c r="Z1136" s="357" t="s">
        <v>198</v>
      </c>
      <c r="AA1136" s="357" t="s">
        <v>170</v>
      </c>
      <c r="AB1136" s="357">
        <v>19</v>
      </c>
      <c r="AC1136" s="357" t="s">
        <v>218</v>
      </c>
      <c r="AD1136" s="10"/>
      <c r="AE1136" s="10">
        <f>IFERROR(VLOOKUP(E1136,ppoz!$A$2:$B$42,2,0),0)</f>
        <v>3500</v>
      </c>
      <c r="AH1136">
        <v>4</v>
      </c>
    </row>
    <row r="1137" spans="1:34" x14ac:dyDescent="0.35">
      <c r="A1137" s="354" t="s">
        <v>1532</v>
      </c>
      <c r="B1137" s="355">
        <v>17.36</v>
      </c>
      <c r="C1137" s="356">
        <v>56</v>
      </c>
      <c r="D1137" s="357" t="s">
        <v>1488</v>
      </c>
      <c r="E1137" s="358" t="s">
        <v>48</v>
      </c>
      <c r="F1137" s="357" t="s">
        <v>171</v>
      </c>
      <c r="G1137" s="356">
        <v>17</v>
      </c>
      <c r="H1137" s="356">
        <v>48900</v>
      </c>
      <c r="I1137" s="356">
        <v>52100</v>
      </c>
      <c r="J1137" s="355">
        <v>54100</v>
      </c>
      <c r="K1137" s="355">
        <v>55600</v>
      </c>
      <c r="L1137" s="355">
        <v>2816.8202764976959</v>
      </c>
      <c r="M1137" s="355">
        <v>3001.1520737327191</v>
      </c>
      <c r="N1137" s="355">
        <v>3116.3594470046082</v>
      </c>
      <c r="O1137" s="355">
        <v>3202.7649769585255</v>
      </c>
      <c r="P1137" s="357" t="s">
        <v>55</v>
      </c>
      <c r="Q1137" s="355" t="s">
        <v>37</v>
      </c>
      <c r="R1137" s="357" t="s">
        <v>685</v>
      </c>
      <c r="S1137" s="357" t="s">
        <v>1489</v>
      </c>
      <c r="T1137" s="357" t="s">
        <v>684</v>
      </c>
      <c r="U1137" s="357" t="s">
        <v>35</v>
      </c>
      <c r="V1137" s="357">
        <v>1.65</v>
      </c>
      <c r="W1137" s="357">
        <v>0.99199999999999999</v>
      </c>
      <c r="X1137" s="357">
        <v>3.5000000000000003E-2</v>
      </c>
      <c r="Y1137" s="357">
        <v>1.637</v>
      </c>
      <c r="Z1137" s="357" t="s">
        <v>198</v>
      </c>
      <c r="AA1137" s="357" t="s">
        <v>170</v>
      </c>
      <c r="AB1137" s="357">
        <v>19</v>
      </c>
      <c r="AC1137" s="357" t="s">
        <v>218</v>
      </c>
      <c r="AD1137" s="10"/>
      <c r="AE1137" s="10">
        <f>IFERROR(VLOOKUP(E1137,ppoz!$A$2:$B$42,2,0),0)</f>
        <v>3500</v>
      </c>
      <c r="AH1137">
        <v>4</v>
      </c>
    </row>
    <row r="1138" spans="1:34" x14ac:dyDescent="0.35">
      <c r="A1138" s="354" t="s">
        <v>1533</v>
      </c>
      <c r="B1138" s="355">
        <v>17.669999999999998</v>
      </c>
      <c r="C1138" s="356">
        <v>57</v>
      </c>
      <c r="D1138" s="357" t="s">
        <v>1488</v>
      </c>
      <c r="E1138" s="358" t="s">
        <v>48</v>
      </c>
      <c r="F1138" s="357" t="s">
        <v>171</v>
      </c>
      <c r="G1138" s="356">
        <v>17</v>
      </c>
      <c r="H1138" s="356">
        <v>49500</v>
      </c>
      <c r="I1138" s="356">
        <v>52800</v>
      </c>
      <c r="J1138" s="355">
        <v>55400</v>
      </c>
      <c r="K1138" s="355">
        <v>56200</v>
      </c>
      <c r="L1138" s="355">
        <v>2801.3582342954164</v>
      </c>
      <c r="M1138" s="355">
        <v>2988.1154499151107</v>
      </c>
      <c r="N1138" s="355">
        <v>3135.2574985851729</v>
      </c>
      <c r="O1138" s="355">
        <v>3180.5319750990384</v>
      </c>
      <c r="P1138" s="357" t="s">
        <v>55</v>
      </c>
      <c r="Q1138" s="355" t="s">
        <v>37</v>
      </c>
      <c r="R1138" s="357" t="s">
        <v>685</v>
      </c>
      <c r="S1138" s="357" t="s">
        <v>1489</v>
      </c>
      <c r="T1138" s="357" t="s">
        <v>684</v>
      </c>
      <c r="U1138" s="357" t="s">
        <v>35</v>
      </c>
      <c r="V1138" s="357">
        <v>1.65</v>
      </c>
      <c r="W1138" s="357">
        <v>0.99199999999999999</v>
      </c>
      <c r="X1138" s="357">
        <v>3.5000000000000003E-2</v>
      </c>
      <c r="Y1138" s="357">
        <v>1.637</v>
      </c>
      <c r="Z1138" s="357" t="s">
        <v>198</v>
      </c>
      <c r="AA1138" s="357" t="s">
        <v>170</v>
      </c>
      <c r="AB1138" s="357">
        <v>19</v>
      </c>
      <c r="AC1138" s="357" t="s">
        <v>218</v>
      </c>
      <c r="AD1138" s="10"/>
      <c r="AE1138" s="10">
        <f>IFERROR(VLOOKUP(E1138,ppoz!$A$2:$B$42,2,0),0)</f>
        <v>3500</v>
      </c>
      <c r="AH1138">
        <v>4</v>
      </c>
    </row>
    <row r="1139" spans="1:34" x14ac:dyDescent="0.35">
      <c r="A1139" s="354" t="s">
        <v>1534</v>
      </c>
      <c r="B1139" s="355">
        <v>17.98</v>
      </c>
      <c r="C1139" s="356">
        <v>58</v>
      </c>
      <c r="D1139" s="357" t="s">
        <v>1488</v>
      </c>
      <c r="E1139" s="358" t="s">
        <v>48</v>
      </c>
      <c r="F1139" s="357" t="s">
        <v>171</v>
      </c>
      <c r="G1139" s="356">
        <v>17</v>
      </c>
      <c r="H1139" s="356">
        <v>49900</v>
      </c>
      <c r="I1139" s="356">
        <v>53200</v>
      </c>
      <c r="J1139" s="355">
        <v>55800</v>
      </c>
      <c r="K1139" s="355">
        <v>56700</v>
      </c>
      <c r="L1139" s="355">
        <v>2775.3058954393769</v>
      </c>
      <c r="M1139" s="355">
        <v>2958.8431590656282</v>
      </c>
      <c r="N1139" s="355">
        <v>3103.4482758620688</v>
      </c>
      <c r="O1139" s="355">
        <v>3153.5038932146831</v>
      </c>
      <c r="P1139" s="357" t="s">
        <v>55</v>
      </c>
      <c r="Q1139" s="355" t="s">
        <v>37</v>
      </c>
      <c r="R1139" s="357" t="s">
        <v>685</v>
      </c>
      <c r="S1139" s="357" t="s">
        <v>1489</v>
      </c>
      <c r="T1139" s="357" t="s">
        <v>684</v>
      </c>
      <c r="U1139" s="357" t="s">
        <v>35</v>
      </c>
      <c r="V1139" s="357">
        <v>1.65</v>
      </c>
      <c r="W1139" s="357">
        <v>0.99199999999999999</v>
      </c>
      <c r="X1139" s="357">
        <v>3.5000000000000003E-2</v>
      </c>
      <c r="Y1139" s="357">
        <v>1.637</v>
      </c>
      <c r="Z1139" s="357" t="s">
        <v>198</v>
      </c>
      <c r="AA1139" s="357" t="s">
        <v>170</v>
      </c>
      <c r="AB1139" s="357">
        <v>19</v>
      </c>
      <c r="AC1139" s="357" t="s">
        <v>218</v>
      </c>
      <c r="AD1139" s="10"/>
      <c r="AE1139" s="10">
        <f>IFERROR(VLOOKUP(E1139,ppoz!$A$2:$B$42,2,0),0)</f>
        <v>3500</v>
      </c>
      <c r="AH1139">
        <v>4</v>
      </c>
    </row>
    <row r="1140" spans="1:34" x14ac:dyDescent="0.35">
      <c r="A1140" s="354" t="s">
        <v>1535</v>
      </c>
      <c r="B1140" s="355">
        <v>18.29</v>
      </c>
      <c r="C1140" s="356">
        <v>59</v>
      </c>
      <c r="D1140" s="357" t="s">
        <v>1488</v>
      </c>
      <c r="E1140" s="358" t="s">
        <v>48</v>
      </c>
      <c r="F1140" s="357" t="s">
        <v>171</v>
      </c>
      <c r="G1140" s="356">
        <v>17</v>
      </c>
      <c r="H1140" s="356">
        <v>51000</v>
      </c>
      <c r="I1140" s="356">
        <v>54400</v>
      </c>
      <c r="J1140" s="355">
        <v>56700</v>
      </c>
      <c r="K1140" s="355">
        <v>57800</v>
      </c>
      <c r="L1140" s="355">
        <v>2788.4089666484419</v>
      </c>
      <c r="M1140" s="355">
        <v>2974.3028977583381</v>
      </c>
      <c r="N1140" s="355">
        <v>3100.0546746856207</v>
      </c>
      <c r="O1140" s="355">
        <v>3160.1968288682342</v>
      </c>
      <c r="P1140" s="357" t="s">
        <v>55</v>
      </c>
      <c r="Q1140" s="355" t="s">
        <v>37</v>
      </c>
      <c r="R1140" s="357" t="s">
        <v>685</v>
      </c>
      <c r="S1140" s="357" t="s">
        <v>1489</v>
      </c>
      <c r="T1140" s="357" t="s">
        <v>684</v>
      </c>
      <c r="U1140" s="357" t="s">
        <v>35</v>
      </c>
      <c r="V1140" s="357">
        <v>1.65</v>
      </c>
      <c r="W1140" s="357">
        <v>0.99199999999999999</v>
      </c>
      <c r="X1140" s="357">
        <v>3.5000000000000003E-2</v>
      </c>
      <c r="Y1140" s="357">
        <v>1.637</v>
      </c>
      <c r="Z1140" s="357" t="s">
        <v>198</v>
      </c>
      <c r="AA1140" s="357" t="s">
        <v>170</v>
      </c>
      <c r="AB1140" s="357">
        <v>19</v>
      </c>
      <c r="AC1140" s="357" t="s">
        <v>218</v>
      </c>
      <c r="AD1140" s="10"/>
      <c r="AE1140" s="10">
        <f>IFERROR(VLOOKUP(E1140,ppoz!$A$2:$B$42,2,0),0)</f>
        <v>3500</v>
      </c>
      <c r="AH1140">
        <v>4</v>
      </c>
    </row>
    <row r="1141" spans="1:34" x14ac:dyDescent="0.35">
      <c r="A1141" s="354" t="s">
        <v>1536</v>
      </c>
      <c r="B1141" s="355">
        <v>18.600000000000001</v>
      </c>
      <c r="C1141" s="356">
        <v>60</v>
      </c>
      <c r="D1141" s="357" t="s">
        <v>1488</v>
      </c>
      <c r="E1141" s="358" t="s">
        <v>48</v>
      </c>
      <c r="F1141" s="357" t="s">
        <v>171</v>
      </c>
      <c r="G1141" s="356">
        <v>17</v>
      </c>
      <c r="H1141" s="356">
        <v>51400</v>
      </c>
      <c r="I1141" s="356">
        <v>54800</v>
      </c>
      <c r="J1141" s="355">
        <v>57000</v>
      </c>
      <c r="K1141" s="355">
        <v>58200</v>
      </c>
      <c r="L1141" s="355">
        <v>2763.4408602150534</v>
      </c>
      <c r="M1141" s="355">
        <v>2946.2365591397847</v>
      </c>
      <c r="N1141" s="355">
        <v>3064.516129032258</v>
      </c>
      <c r="O1141" s="355">
        <v>3129.0322580645161</v>
      </c>
      <c r="P1141" s="357" t="s">
        <v>55</v>
      </c>
      <c r="Q1141" s="355" t="s">
        <v>37</v>
      </c>
      <c r="R1141" s="357" t="s">
        <v>685</v>
      </c>
      <c r="S1141" s="357" t="s">
        <v>1489</v>
      </c>
      <c r="T1141" s="357" t="s">
        <v>684</v>
      </c>
      <c r="U1141" s="357" t="s">
        <v>35</v>
      </c>
      <c r="V1141" s="357">
        <v>1.65</v>
      </c>
      <c r="W1141" s="357">
        <v>0.99199999999999999</v>
      </c>
      <c r="X1141" s="357">
        <v>3.5000000000000003E-2</v>
      </c>
      <c r="Y1141" s="357">
        <v>1.637</v>
      </c>
      <c r="Z1141" s="357" t="s">
        <v>198</v>
      </c>
      <c r="AA1141" s="357" t="s">
        <v>170</v>
      </c>
      <c r="AB1141" s="357">
        <v>19</v>
      </c>
      <c r="AC1141" s="357" t="s">
        <v>218</v>
      </c>
      <c r="AD1141" s="10"/>
      <c r="AE1141" s="10">
        <f>IFERROR(VLOOKUP(E1141,ppoz!$A$2:$B$42,2,0),0)</f>
        <v>3500</v>
      </c>
      <c r="AH1141">
        <v>4</v>
      </c>
    </row>
    <row r="1142" spans="1:34" x14ac:dyDescent="0.35">
      <c r="A1142" s="354" t="s">
        <v>1537</v>
      </c>
      <c r="B1142" s="355">
        <v>18.91</v>
      </c>
      <c r="C1142" s="356">
        <v>61</v>
      </c>
      <c r="D1142" s="357" t="s">
        <v>1488</v>
      </c>
      <c r="E1142" s="358" t="s">
        <v>48</v>
      </c>
      <c r="F1142" s="357" t="s">
        <v>171</v>
      </c>
      <c r="G1142" s="356">
        <v>17</v>
      </c>
      <c r="H1142" s="356">
        <v>52900</v>
      </c>
      <c r="I1142" s="356">
        <v>56300</v>
      </c>
      <c r="J1142" s="355">
        <v>59800</v>
      </c>
      <c r="K1142" s="355">
        <v>59800</v>
      </c>
      <c r="L1142" s="355">
        <v>2797.4616604970915</v>
      </c>
      <c r="M1142" s="355">
        <v>2977.2607086197777</v>
      </c>
      <c r="N1142" s="355">
        <v>3162.3479640401902</v>
      </c>
      <c r="O1142" s="355">
        <v>3162.3479640401902</v>
      </c>
      <c r="P1142" s="357" t="s">
        <v>55</v>
      </c>
      <c r="Q1142" s="355" t="s">
        <v>37</v>
      </c>
      <c r="R1142" s="357" t="s">
        <v>685</v>
      </c>
      <c r="S1142" s="357" t="s">
        <v>1489</v>
      </c>
      <c r="T1142" s="357" t="s">
        <v>684</v>
      </c>
      <c r="U1142" s="357" t="s">
        <v>35</v>
      </c>
      <c r="V1142" s="357">
        <v>1.65</v>
      </c>
      <c r="W1142" s="357">
        <v>0.99199999999999999</v>
      </c>
      <c r="X1142" s="357">
        <v>3.5000000000000003E-2</v>
      </c>
      <c r="Y1142" s="357">
        <v>1.637</v>
      </c>
      <c r="Z1142" s="357" t="s">
        <v>198</v>
      </c>
      <c r="AA1142" s="357" t="s">
        <v>170</v>
      </c>
      <c r="AB1142" s="357">
        <v>19</v>
      </c>
      <c r="AC1142" s="357" t="s">
        <v>218</v>
      </c>
      <c r="AD1142" s="10"/>
      <c r="AE1142" s="10">
        <f>IFERROR(VLOOKUP(E1142,ppoz!$A$2:$B$42,2,0),0)</f>
        <v>3500</v>
      </c>
      <c r="AH1142">
        <v>4</v>
      </c>
    </row>
    <row r="1143" spans="1:34" x14ac:dyDescent="0.35">
      <c r="A1143" s="354" t="s">
        <v>1538</v>
      </c>
      <c r="B1143" s="355">
        <v>19.22</v>
      </c>
      <c r="C1143" s="356">
        <v>62</v>
      </c>
      <c r="D1143" s="357" t="s">
        <v>1488</v>
      </c>
      <c r="E1143" s="358" t="s">
        <v>48</v>
      </c>
      <c r="F1143" s="357" t="s">
        <v>171</v>
      </c>
      <c r="G1143" s="356">
        <v>17</v>
      </c>
      <c r="H1143" s="356">
        <v>53700</v>
      </c>
      <c r="I1143" s="356">
        <v>57200</v>
      </c>
      <c r="J1143" s="355">
        <v>60700</v>
      </c>
      <c r="K1143" s="355">
        <v>60600</v>
      </c>
      <c r="L1143" s="355">
        <v>2793.9646201873052</v>
      </c>
      <c r="M1143" s="355">
        <v>2976.0665972944853</v>
      </c>
      <c r="N1143" s="355">
        <v>3158.168574401665</v>
      </c>
      <c r="O1143" s="355">
        <v>3152.9656607700313</v>
      </c>
      <c r="P1143" s="357" t="s">
        <v>55</v>
      </c>
      <c r="Q1143" s="355" t="s">
        <v>37</v>
      </c>
      <c r="R1143" s="357" t="s">
        <v>685</v>
      </c>
      <c r="S1143" s="357" t="s">
        <v>1489</v>
      </c>
      <c r="T1143" s="357" t="s">
        <v>684</v>
      </c>
      <c r="U1143" s="357" t="s">
        <v>35</v>
      </c>
      <c r="V1143" s="357">
        <v>1.65</v>
      </c>
      <c r="W1143" s="357">
        <v>0.99199999999999999</v>
      </c>
      <c r="X1143" s="357">
        <v>3.5000000000000003E-2</v>
      </c>
      <c r="Y1143" s="357">
        <v>1.637</v>
      </c>
      <c r="Z1143" s="357" t="s">
        <v>198</v>
      </c>
      <c r="AA1143" s="357" t="s">
        <v>170</v>
      </c>
      <c r="AB1143" s="357">
        <v>19</v>
      </c>
      <c r="AC1143" s="357" t="s">
        <v>218</v>
      </c>
      <c r="AD1143" s="10"/>
      <c r="AE1143" s="10">
        <f>IFERROR(VLOOKUP(E1143,ppoz!$A$2:$B$42,2,0),0)</f>
        <v>3500</v>
      </c>
      <c r="AH1143">
        <v>4</v>
      </c>
    </row>
    <row r="1144" spans="1:34" x14ac:dyDescent="0.35">
      <c r="A1144" s="354" t="s">
        <v>1539</v>
      </c>
      <c r="B1144" s="355">
        <v>19.53</v>
      </c>
      <c r="C1144" s="356">
        <v>63</v>
      </c>
      <c r="D1144" s="357" t="s">
        <v>1488</v>
      </c>
      <c r="E1144" s="358" t="s">
        <v>48</v>
      </c>
      <c r="F1144" s="357" t="s">
        <v>171</v>
      </c>
      <c r="G1144" s="356">
        <v>17</v>
      </c>
      <c r="H1144" s="356">
        <v>54600</v>
      </c>
      <c r="I1144" s="356">
        <v>57800</v>
      </c>
      <c r="J1144" s="355">
        <v>61100</v>
      </c>
      <c r="K1144" s="355">
        <v>61200</v>
      </c>
      <c r="L1144" s="355">
        <v>2795.6989247311826</v>
      </c>
      <c r="M1144" s="355">
        <v>2959.5494111623143</v>
      </c>
      <c r="N1144" s="355">
        <v>3128.5202252944187</v>
      </c>
      <c r="O1144" s="355">
        <v>3133.6405529953913</v>
      </c>
      <c r="P1144" s="357" t="s">
        <v>55</v>
      </c>
      <c r="Q1144" s="355" t="s">
        <v>37</v>
      </c>
      <c r="R1144" s="357" t="s">
        <v>685</v>
      </c>
      <c r="S1144" s="357" t="s">
        <v>1489</v>
      </c>
      <c r="T1144" s="357" t="s">
        <v>684</v>
      </c>
      <c r="U1144" s="357" t="s">
        <v>35</v>
      </c>
      <c r="V1144" s="357">
        <v>1.65</v>
      </c>
      <c r="W1144" s="357">
        <v>0.99199999999999999</v>
      </c>
      <c r="X1144" s="357">
        <v>3.5000000000000003E-2</v>
      </c>
      <c r="Y1144" s="357">
        <v>1.637</v>
      </c>
      <c r="Z1144" s="357" t="s">
        <v>198</v>
      </c>
      <c r="AA1144" s="357" t="s">
        <v>170</v>
      </c>
      <c r="AB1144" s="357">
        <v>19</v>
      </c>
      <c r="AC1144" s="357" t="s">
        <v>218</v>
      </c>
      <c r="AD1144" s="10"/>
      <c r="AE1144" s="10">
        <f>IFERROR(VLOOKUP(E1144,ppoz!$A$2:$B$42,2,0),0)</f>
        <v>3500</v>
      </c>
      <c r="AH1144">
        <v>4</v>
      </c>
    </row>
    <row r="1145" spans="1:34" x14ac:dyDescent="0.35">
      <c r="A1145" s="354" t="s">
        <v>1540</v>
      </c>
      <c r="B1145" s="355">
        <v>19.84</v>
      </c>
      <c r="C1145" s="356">
        <v>64</v>
      </c>
      <c r="D1145" s="357" t="s">
        <v>1488</v>
      </c>
      <c r="E1145" s="358" t="s">
        <v>48</v>
      </c>
      <c r="F1145" s="357" t="s">
        <v>171</v>
      </c>
      <c r="G1145" s="356">
        <v>17</v>
      </c>
      <c r="H1145" s="356">
        <v>55100</v>
      </c>
      <c r="I1145" s="356">
        <v>58300</v>
      </c>
      <c r="J1145" s="355">
        <v>61600</v>
      </c>
      <c r="K1145" s="355">
        <v>61700</v>
      </c>
      <c r="L1145" s="355">
        <v>2777.2177419354839</v>
      </c>
      <c r="M1145" s="355">
        <v>2938.5080645161293</v>
      </c>
      <c r="N1145" s="355">
        <v>3104.8387096774195</v>
      </c>
      <c r="O1145" s="355">
        <v>3109.8790322580644</v>
      </c>
      <c r="P1145" s="357" t="s">
        <v>55</v>
      </c>
      <c r="Q1145" s="355" t="s">
        <v>37</v>
      </c>
      <c r="R1145" s="357" t="s">
        <v>685</v>
      </c>
      <c r="S1145" s="357" t="s">
        <v>1489</v>
      </c>
      <c r="T1145" s="357" t="s">
        <v>684</v>
      </c>
      <c r="U1145" s="357" t="s">
        <v>35</v>
      </c>
      <c r="V1145" s="357">
        <v>1.65</v>
      </c>
      <c r="W1145" s="357">
        <v>0.99199999999999999</v>
      </c>
      <c r="X1145" s="357">
        <v>3.5000000000000003E-2</v>
      </c>
      <c r="Y1145" s="357">
        <v>1.637</v>
      </c>
      <c r="Z1145" s="357" t="s">
        <v>198</v>
      </c>
      <c r="AA1145" s="357" t="s">
        <v>170</v>
      </c>
      <c r="AB1145" s="357">
        <v>19</v>
      </c>
      <c r="AC1145" s="357" t="s">
        <v>218</v>
      </c>
      <c r="AD1145" s="10"/>
      <c r="AE1145" s="10">
        <f>IFERROR(VLOOKUP(E1145,ppoz!$A$2:$B$42,2,0),0)</f>
        <v>3500</v>
      </c>
      <c r="AH1145">
        <v>4</v>
      </c>
    </row>
    <row r="1146" spans="1:34" x14ac:dyDescent="0.35">
      <c r="A1146" s="354" t="s">
        <v>1541</v>
      </c>
      <c r="B1146" s="355">
        <v>20.149999999999999</v>
      </c>
      <c r="C1146" s="356">
        <v>65</v>
      </c>
      <c r="D1146" s="357" t="s">
        <v>1488</v>
      </c>
      <c r="E1146" s="358" t="s">
        <v>49</v>
      </c>
      <c r="F1146" s="357" t="s">
        <v>171</v>
      </c>
      <c r="G1146" s="356">
        <v>20</v>
      </c>
      <c r="H1146" s="356">
        <v>55400</v>
      </c>
      <c r="I1146" s="356">
        <v>59200</v>
      </c>
      <c r="J1146" s="355">
        <v>62400</v>
      </c>
      <c r="K1146" s="355">
        <v>63200</v>
      </c>
      <c r="L1146" s="355">
        <v>2749.3796526054593</v>
      </c>
      <c r="M1146" s="355">
        <v>2937.9652605459059</v>
      </c>
      <c r="N1146" s="355">
        <v>3096.7741935483873</v>
      </c>
      <c r="O1146" s="355">
        <v>3136.4764267990076</v>
      </c>
      <c r="P1146" s="357" t="s">
        <v>55</v>
      </c>
      <c r="Q1146" s="355" t="s">
        <v>37</v>
      </c>
      <c r="R1146" s="357" t="s">
        <v>685</v>
      </c>
      <c r="S1146" s="357" t="s">
        <v>1489</v>
      </c>
      <c r="T1146" s="357" t="s">
        <v>684</v>
      </c>
      <c r="U1146" s="357" t="s">
        <v>35</v>
      </c>
      <c r="V1146" s="357">
        <v>1.65</v>
      </c>
      <c r="W1146" s="357">
        <v>0.99199999999999999</v>
      </c>
      <c r="X1146" s="357">
        <v>3.5000000000000003E-2</v>
      </c>
      <c r="Y1146" s="357">
        <v>1.637</v>
      </c>
      <c r="Z1146" s="357" t="s">
        <v>198</v>
      </c>
      <c r="AA1146" s="357" t="s">
        <v>170</v>
      </c>
      <c r="AB1146" s="357">
        <v>19</v>
      </c>
      <c r="AC1146" s="357" t="s">
        <v>218</v>
      </c>
      <c r="AD1146" s="10"/>
      <c r="AE1146" s="10">
        <f>IFERROR(VLOOKUP(E1146,ppoz!$A$2:$B$42,2,0),0)</f>
        <v>3500</v>
      </c>
      <c r="AH1146">
        <v>4</v>
      </c>
    </row>
    <row r="1147" spans="1:34" x14ac:dyDescent="0.35">
      <c r="A1147" s="354" t="s">
        <v>1542</v>
      </c>
      <c r="B1147" s="355">
        <v>20.46</v>
      </c>
      <c r="C1147" s="356">
        <v>66</v>
      </c>
      <c r="D1147" s="357" t="s">
        <v>1488</v>
      </c>
      <c r="E1147" s="358" t="s">
        <v>49</v>
      </c>
      <c r="F1147" s="357" t="s">
        <v>171</v>
      </c>
      <c r="G1147" s="356">
        <v>20</v>
      </c>
      <c r="H1147" s="356">
        <v>55800</v>
      </c>
      <c r="I1147" s="356">
        <v>59600</v>
      </c>
      <c r="J1147" s="355">
        <v>62800</v>
      </c>
      <c r="K1147" s="355">
        <v>63600</v>
      </c>
      <c r="L1147" s="355">
        <v>2727.272727272727</v>
      </c>
      <c r="M1147" s="355">
        <v>2913.0009775171065</v>
      </c>
      <c r="N1147" s="355">
        <v>3069.403714565005</v>
      </c>
      <c r="O1147" s="355">
        <v>3108.5043988269795</v>
      </c>
      <c r="P1147" s="357" t="s">
        <v>55</v>
      </c>
      <c r="Q1147" s="355" t="s">
        <v>37</v>
      </c>
      <c r="R1147" s="357" t="s">
        <v>685</v>
      </c>
      <c r="S1147" s="357" t="s">
        <v>1489</v>
      </c>
      <c r="T1147" s="357" t="s">
        <v>684</v>
      </c>
      <c r="U1147" s="357" t="s">
        <v>35</v>
      </c>
      <c r="V1147" s="357">
        <v>1.65</v>
      </c>
      <c r="W1147" s="357">
        <v>0.99199999999999999</v>
      </c>
      <c r="X1147" s="357">
        <v>3.5000000000000003E-2</v>
      </c>
      <c r="Y1147" s="357">
        <v>1.637</v>
      </c>
      <c r="Z1147" s="357" t="s">
        <v>198</v>
      </c>
      <c r="AA1147" s="357" t="s">
        <v>170</v>
      </c>
      <c r="AB1147" s="357">
        <v>19</v>
      </c>
      <c r="AC1147" s="357" t="s">
        <v>218</v>
      </c>
      <c r="AD1147" s="10"/>
      <c r="AE1147" s="10">
        <f>IFERROR(VLOOKUP(E1147,ppoz!$A$2:$B$42,2,0),0)</f>
        <v>3500</v>
      </c>
      <c r="AH1147">
        <v>4</v>
      </c>
    </row>
    <row r="1148" spans="1:34" x14ac:dyDescent="0.35">
      <c r="A1148" s="354" t="s">
        <v>1543</v>
      </c>
      <c r="B1148" s="355">
        <v>20.77</v>
      </c>
      <c r="C1148" s="356">
        <v>67</v>
      </c>
      <c r="D1148" s="357" t="s">
        <v>1488</v>
      </c>
      <c r="E1148" s="358" t="s">
        <v>49</v>
      </c>
      <c r="F1148" s="357" t="s">
        <v>171</v>
      </c>
      <c r="G1148" s="356">
        <v>20</v>
      </c>
      <c r="H1148" s="356">
        <v>56600</v>
      </c>
      <c r="I1148" s="356">
        <v>61000</v>
      </c>
      <c r="J1148" s="355">
        <v>63200</v>
      </c>
      <c r="K1148" s="355">
        <v>65100</v>
      </c>
      <c r="L1148" s="355">
        <v>2725.0842561386617</v>
      </c>
      <c r="M1148" s="355">
        <v>2936.9282619162254</v>
      </c>
      <c r="N1148" s="355">
        <v>3042.8502648050071</v>
      </c>
      <c r="O1148" s="355">
        <v>3134.3283582089553</v>
      </c>
      <c r="P1148" s="357" t="s">
        <v>55</v>
      </c>
      <c r="Q1148" s="355" t="s">
        <v>37</v>
      </c>
      <c r="R1148" s="357" t="s">
        <v>685</v>
      </c>
      <c r="S1148" s="357" t="s">
        <v>1489</v>
      </c>
      <c r="T1148" s="357" t="s">
        <v>684</v>
      </c>
      <c r="U1148" s="357" t="s">
        <v>35</v>
      </c>
      <c r="V1148" s="357">
        <v>1.65</v>
      </c>
      <c r="W1148" s="357">
        <v>0.99199999999999999</v>
      </c>
      <c r="X1148" s="357">
        <v>3.5000000000000003E-2</v>
      </c>
      <c r="Y1148" s="357">
        <v>1.637</v>
      </c>
      <c r="Z1148" s="357" t="s">
        <v>198</v>
      </c>
      <c r="AA1148" s="357" t="s">
        <v>170</v>
      </c>
      <c r="AB1148" s="357">
        <v>19</v>
      </c>
      <c r="AC1148" s="357" t="s">
        <v>218</v>
      </c>
      <c r="AD1148" s="10"/>
      <c r="AE1148" s="10">
        <f>IFERROR(VLOOKUP(E1148,ppoz!$A$2:$B$42,2,0),0)</f>
        <v>3500</v>
      </c>
      <c r="AH1148">
        <v>4</v>
      </c>
    </row>
    <row r="1149" spans="1:34" x14ac:dyDescent="0.35">
      <c r="A1149" s="354" t="s">
        <v>1544</v>
      </c>
      <c r="B1149" s="355">
        <v>21.08</v>
      </c>
      <c r="C1149" s="356">
        <v>68</v>
      </c>
      <c r="D1149" s="357" t="s">
        <v>1488</v>
      </c>
      <c r="E1149" s="358" t="s">
        <v>49</v>
      </c>
      <c r="F1149" s="357" t="s">
        <v>171</v>
      </c>
      <c r="G1149" s="356">
        <v>20</v>
      </c>
      <c r="H1149" s="356">
        <v>57400</v>
      </c>
      <c r="I1149" s="356">
        <v>61800</v>
      </c>
      <c r="J1149" s="355">
        <v>64000</v>
      </c>
      <c r="K1149" s="355">
        <v>65900</v>
      </c>
      <c r="L1149" s="355">
        <v>2722.9601518026566</v>
      </c>
      <c r="M1149" s="355">
        <v>2931.68880455408</v>
      </c>
      <c r="N1149" s="355">
        <v>3036.0531309297917</v>
      </c>
      <c r="O1149" s="355">
        <v>3126.1859582542697</v>
      </c>
      <c r="P1149" s="357" t="s">
        <v>55</v>
      </c>
      <c r="Q1149" s="355" t="s">
        <v>37</v>
      </c>
      <c r="R1149" s="357" t="s">
        <v>685</v>
      </c>
      <c r="S1149" s="357" t="s">
        <v>1489</v>
      </c>
      <c r="T1149" s="357" t="s">
        <v>684</v>
      </c>
      <c r="U1149" s="357" t="s">
        <v>35</v>
      </c>
      <c r="V1149" s="357">
        <v>1.65</v>
      </c>
      <c r="W1149" s="357">
        <v>0.99199999999999999</v>
      </c>
      <c r="X1149" s="357">
        <v>3.5000000000000003E-2</v>
      </c>
      <c r="Y1149" s="357">
        <v>1.637</v>
      </c>
      <c r="Z1149" s="357" t="s">
        <v>198</v>
      </c>
      <c r="AA1149" s="357" t="s">
        <v>170</v>
      </c>
      <c r="AB1149" s="357">
        <v>19</v>
      </c>
      <c r="AC1149" s="357" t="s">
        <v>218</v>
      </c>
      <c r="AD1149" s="10"/>
      <c r="AE1149" s="10">
        <f>IFERROR(VLOOKUP(E1149,ppoz!$A$2:$B$42,2,0),0)</f>
        <v>3500</v>
      </c>
      <c r="AH1149">
        <v>4</v>
      </c>
    </row>
    <row r="1150" spans="1:34" x14ac:dyDescent="0.35">
      <c r="A1150" s="354" t="s">
        <v>1545</v>
      </c>
      <c r="B1150" s="355">
        <v>21.39</v>
      </c>
      <c r="C1150" s="356">
        <v>69</v>
      </c>
      <c r="D1150" s="357" t="s">
        <v>1488</v>
      </c>
      <c r="E1150" s="358" t="s">
        <v>49</v>
      </c>
      <c r="F1150" s="357" t="s">
        <v>171</v>
      </c>
      <c r="G1150" s="356">
        <v>20</v>
      </c>
      <c r="H1150" s="356">
        <v>57800</v>
      </c>
      <c r="I1150" s="356">
        <v>62200</v>
      </c>
      <c r="J1150" s="355">
        <v>64700</v>
      </c>
      <c r="K1150" s="355">
        <v>66200</v>
      </c>
      <c r="L1150" s="355">
        <v>2702.197288452548</v>
      </c>
      <c r="M1150" s="355">
        <v>2907.9008882655444</v>
      </c>
      <c r="N1150" s="355">
        <v>3024.7779336138383</v>
      </c>
      <c r="O1150" s="355">
        <v>3094.9041608228144</v>
      </c>
      <c r="P1150" s="357" t="s">
        <v>55</v>
      </c>
      <c r="Q1150" s="355" t="s">
        <v>37</v>
      </c>
      <c r="R1150" s="357" t="s">
        <v>685</v>
      </c>
      <c r="S1150" s="357" t="s">
        <v>1489</v>
      </c>
      <c r="T1150" s="357" t="s">
        <v>684</v>
      </c>
      <c r="U1150" s="357" t="s">
        <v>35</v>
      </c>
      <c r="V1150" s="357">
        <v>1.65</v>
      </c>
      <c r="W1150" s="357">
        <v>0.99199999999999999</v>
      </c>
      <c r="X1150" s="357">
        <v>3.5000000000000003E-2</v>
      </c>
      <c r="Y1150" s="357">
        <v>1.637</v>
      </c>
      <c r="Z1150" s="357" t="s">
        <v>198</v>
      </c>
      <c r="AA1150" s="357" t="s">
        <v>170</v>
      </c>
      <c r="AB1150" s="357">
        <v>19</v>
      </c>
      <c r="AC1150" s="357" t="s">
        <v>218</v>
      </c>
      <c r="AD1150" s="10"/>
      <c r="AE1150" s="10">
        <f>IFERROR(VLOOKUP(E1150,ppoz!$A$2:$B$42,2,0),0)</f>
        <v>3500</v>
      </c>
      <c r="AH1150">
        <v>4</v>
      </c>
    </row>
    <row r="1151" spans="1:34" x14ac:dyDescent="0.35">
      <c r="A1151" s="354" t="s">
        <v>1546</v>
      </c>
      <c r="B1151" s="355">
        <v>21.7</v>
      </c>
      <c r="C1151" s="356">
        <v>70</v>
      </c>
      <c r="D1151" s="357" t="s">
        <v>1488</v>
      </c>
      <c r="E1151" s="358" t="s">
        <v>49</v>
      </c>
      <c r="F1151" s="357" t="s">
        <v>171</v>
      </c>
      <c r="G1151" s="356">
        <v>20</v>
      </c>
      <c r="H1151" s="356">
        <v>58200</v>
      </c>
      <c r="I1151" s="356">
        <v>62600</v>
      </c>
      <c r="J1151" s="355">
        <v>65100</v>
      </c>
      <c r="K1151" s="355">
        <v>66600</v>
      </c>
      <c r="L1151" s="355">
        <v>2682.0276497695854</v>
      </c>
      <c r="M1151" s="355">
        <v>2884.7926267281109</v>
      </c>
      <c r="N1151" s="355">
        <v>3000</v>
      </c>
      <c r="O1151" s="355">
        <v>3069.1244239631337</v>
      </c>
      <c r="P1151" s="357" t="s">
        <v>55</v>
      </c>
      <c r="Q1151" s="355" t="s">
        <v>37</v>
      </c>
      <c r="R1151" s="357" t="s">
        <v>685</v>
      </c>
      <c r="S1151" s="357" t="s">
        <v>1489</v>
      </c>
      <c r="T1151" s="357" t="s">
        <v>684</v>
      </c>
      <c r="U1151" s="357" t="s">
        <v>35</v>
      </c>
      <c r="V1151" s="357">
        <v>1.65</v>
      </c>
      <c r="W1151" s="357">
        <v>0.99199999999999999</v>
      </c>
      <c r="X1151" s="357">
        <v>3.5000000000000003E-2</v>
      </c>
      <c r="Y1151" s="357">
        <v>1.637</v>
      </c>
      <c r="Z1151" s="357" t="s">
        <v>198</v>
      </c>
      <c r="AA1151" s="357" t="s">
        <v>170</v>
      </c>
      <c r="AB1151" s="357">
        <v>19</v>
      </c>
      <c r="AC1151" s="357" t="s">
        <v>218</v>
      </c>
      <c r="AD1151" s="10"/>
      <c r="AE1151" s="10">
        <f>IFERROR(VLOOKUP(E1151,ppoz!$A$2:$B$42,2,0),0)</f>
        <v>3500</v>
      </c>
      <c r="AH1151">
        <v>4</v>
      </c>
    </row>
    <row r="1152" spans="1:34" x14ac:dyDescent="0.35">
      <c r="A1152" s="354" t="s">
        <v>1547</v>
      </c>
      <c r="B1152" s="355">
        <v>22.01</v>
      </c>
      <c r="C1152" s="356">
        <v>71</v>
      </c>
      <c r="D1152" s="357" t="s">
        <v>1488</v>
      </c>
      <c r="E1152" s="358" t="s">
        <v>49</v>
      </c>
      <c r="F1152" s="357" t="s">
        <v>171</v>
      </c>
      <c r="G1152" s="356">
        <v>20</v>
      </c>
      <c r="H1152" s="356">
        <v>60600</v>
      </c>
      <c r="I1152" s="356">
        <v>64600</v>
      </c>
      <c r="J1152" s="355">
        <v>67600</v>
      </c>
      <c r="K1152" s="355">
        <v>68600</v>
      </c>
      <c r="L1152" s="355">
        <v>2753.2939572921396</v>
      </c>
      <c r="M1152" s="355">
        <v>2935.0295320308946</v>
      </c>
      <c r="N1152" s="355">
        <v>3071.3312130849613</v>
      </c>
      <c r="O1152" s="355">
        <v>3116.7651067696497</v>
      </c>
      <c r="P1152" s="357" t="s">
        <v>55</v>
      </c>
      <c r="Q1152" s="355" t="s">
        <v>37</v>
      </c>
      <c r="R1152" s="357" t="s">
        <v>685</v>
      </c>
      <c r="S1152" s="357" t="s">
        <v>1489</v>
      </c>
      <c r="T1152" s="357" t="s">
        <v>684</v>
      </c>
      <c r="U1152" s="357" t="s">
        <v>35</v>
      </c>
      <c r="V1152" s="357">
        <v>1.65</v>
      </c>
      <c r="W1152" s="357">
        <v>0.99199999999999999</v>
      </c>
      <c r="X1152" s="357">
        <v>3.5000000000000003E-2</v>
      </c>
      <c r="Y1152" s="357">
        <v>1.637</v>
      </c>
      <c r="Z1152" s="357" t="s">
        <v>198</v>
      </c>
      <c r="AA1152" s="357" t="s">
        <v>170</v>
      </c>
      <c r="AB1152" s="357">
        <v>19</v>
      </c>
      <c r="AC1152" s="357" t="s">
        <v>218</v>
      </c>
      <c r="AD1152" s="10"/>
      <c r="AE1152" s="10">
        <f>IFERROR(VLOOKUP(E1152,ppoz!$A$2:$B$42,2,0),0)</f>
        <v>3500</v>
      </c>
      <c r="AH1152">
        <v>4</v>
      </c>
    </row>
    <row r="1153" spans="1:34" x14ac:dyDescent="0.35">
      <c r="A1153" s="354" t="s">
        <v>1548</v>
      </c>
      <c r="B1153" s="355">
        <v>22.32</v>
      </c>
      <c r="C1153" s="356">
        <v>72</v>
      </c>
      <c r="D1153" s="357" t="s">
        <v>1488</v>
      </c>
      <c r="E1153" s="358" t="s">
        <v>49</v>
      </c>
      <c r="F1153" s="357" t="s">
        <v>171</v>
      </c>
      <c r="G1153" s="356">
        <v>20</v>
      </c>
      <c r="H1153" s="356">
        <v>61000</v>
      </c>
      <c r="I1153" s="356">
        <v>65000</v>
      </c>
      <c r="J1153" s="355">
        <v>67700</v>
      </c>
      <c r="K1153" s="355">
        <v>69000</v>
      </c>
      <c r="L1153" s="355">
        <v>2732.9749103942654</v>
      </c>
      <c r="M1153" s="355">
        <v>2912.1863799283155</v>
      </c>
      <c r="N1153" s="355">
        <v>3033.1541218637994</v>
      </c>
      <c r="O1153" s="355">
        <v>3091.3978494623657</v>
      </c>
      <c r="P1153" s="357" t="s">
        <v>55</v>
      </c>
      <c r="Q1153" s="355" t="s">
        <v>37</v>
      </c>
      <c r="R1153" s="357" t="s">
        <v>685</v>
      </c>
      <c r="S1153" s="357" t="s">
        <v>1489</v>
      </c>
      <c r="T1153" s="357" t="s">
        <v>684</v>
      </c>
      <c r="U1153" s="357" t="s">
        <v>35</v>
      </c>
      <c r="V1153" s="357">
        <v>1.65</v>
      </c>
      <c r="W1153" s="357">
        <v>0.99199999999999999</v>
      </c>
      <c r="X1153" s="357">
        <v>3.5000000000000003E-2</v>
      </c>
      <c r="Y1153" s="357">
        <v>1.637</v>
      </c>
      <c r="Z1153" s="357" t="s">
        <v>198</v>
      </c>
      <c r="AA1153" s="357" t="s">
        <v>170</v>
      </c>
      <c r="AB1153" s="357">
        <v>19</v>
      </c>
      <c r="AC1153" s="357" t="s">
        <v>218</v>
      </c>
      <c r="AD1153" s="10"/>
      <c r="AE1153" s="10">
        <f>IFERROR(VLOOKUP(E1153,ppoz!$A$2:$B$42,2,0),0)</f>
        <v>3500</v>
      </c>
      <c r="AH1153">
        <v>4</v>
      </c>
    </row>
    <row r="1154" spans="1:34" x14ac:dyDescent="0.35">
      <c r="A1154" s="354" t="s">
        <v>1549</v>
      </c>
      <c r="B1154" s="355">
        <v>22.63</v>
      </c>
      <c r="C1154" s="356">
        <v>73</v>
      </c>
      <c r="D1154" s="357" t="s">
        <v>1488</v>
      </c>
      <c r="E1154" s="358" t="s">
        <v>49</v>
      </c>
      <c r="F1154" s="357" t="s">
        <v>171</v>
      </c>
      <c r="G1154" s="356">
        <v>20</v>
      </c>
      <c r="H1154" s="356">
        <v>61500</v>
      </c>
      <c r="I1154" s="356">
        <v>65900</v>
      </c>
      <c r="J1154" s="355">
        <v>69900</v>
      </c>
      <c r="K1154" s="355">
        <v>69900</v>
      </c>
      <c r="L1154" s="355">
        <v>2717.6314626601857</v>
      </c>
      <c r="M1154" s="355">
        <v>2912.0636323464428</v>
      </c>
      <c r="N1154" s="355">
        <v>3088.8201502430402</v>
      </c>
      <c r="O1154" s="355">
        <v>3088.8201502430402</v>
      </c>
      <c r="P1154" s="357" t="s">
        <v>55</v>
      </c>
      <c r="Q1154" s="355" t="s">
        <v>37</v>
      </c>
      <c r="R1154" s="357" t="s">
        <v>685</v>
      </c>
      <c r="S1154" s="357" t="s">
        <v>1489</v>
      </c>
      <c r="T1154" s="357" t="s">
        <v>684</v>
      </c>
      <c r="U1154" s="357" t="s">
        <v>35</v>
      </c>
      <c r="V1154" s="357">
        <v>1.65</v>
      </c>
      <c r="W1154" s="357">
        <v>0.99199999999999999</v>
      </c>
      <c r="X1154" s="357">
        <v>3.5000000000000003E-2</v>
      </c>
      <c r="Y1154" s="357">
        <v>1.637</v>
      </c>
      <c r="Z1154" s="357" t="s">
        <v>198</v>
      </c>
      <c r="AA1154" s="357" t="s">
        <v>170</v>
      </c>
      <c r="AB1154" s="357">
        <v>19</v>
      </c>
      <c r="AC1154" s="357" t="s">
        <v>218</v>
      </c>
      <c r="AD1154" s="10"/>
      <c r="AE1154" s="10">
        <f>IFERROR(VLOOKUP(E1154,ppoz!$A$2:$B$42,2,0),0)</f>
        <v>3500</v>
      </c>
      <c r="AH1154">
        <v>4</v>
      </c>
    </row>
    <row r="1155" spans="1:34" x14ac:dyDescent="0.35">
      <c r="A1155" s="354" t="s">
        <v>1550</v>
      </c>
      <c r="B1155" s="355">
        <v>22.94</v>
      </c>
      <c r="C1155" s="356">
        <v>74</v>
      </c>
      <c r="D1155" s="357" t="s">
        <v>1488</v>
      </c>
      <c r="E1155" s="358" t="s">
        <v>49</v>
      </c>
      <c r="F1155" s="357" t="s">
        <v>171</v>
      </c>
      <c r="G1155" s="356">
        <v>20</v>
      </c>
      <c r="H1155" s="356">
        <v>62300</v>
      </c>
      <c r="I1155" s="356">
        <v>66700</v>
      </c>
      <c r="J1155" s="355">
        <v>70800</v>
      </c>
      <c r="K1155" s="355">
        <v>70800</v>
      </c>
      <c r="L1155" s="355">
        <v>2715.7802964254574</v>
      </c>
      <c r="M1155" s="355">
        <v>2907.5850043591977</v>
      </c>
      <c r="N1155" s="355">
        <v>3086.312118570183</v>
      </c>
      <c r="O1155" s="355">
        <v>3086.312118570183</v>
      </c>
      <c r="P1155" s="357" t="s">
        <v>55</v>
      </c>
      <c r="Q1155" s="355" t="s">
        <v>37</v>
      </c>
      <c r="R1155" s="357" t="s">
        <v>685</v>
      </c>
      <c r="S1155" s="357" t="s">
        <v>1489</v>
      </c>
      <c r="T1155" s="357" t="s">
        <v>684</v>
      </c>
      <c r="U1155" s="357" t="s">
        <v>35</v>
      </c>
      <c r="V1155" s="357">
        <v>1.65</v>
      </c>
      <c r="W1155" s="357">
        <v>0.99199999999999999</v>
      </c>
      <c r="X1155" s="357">
        <v>3.5000000000000003E-2</v>
      </c>
      <c r="Y1155" s="357">
        <v>1.637</v>
      </c>
      <c r="Z1155" s="357" t="s">
        <v>198</v>
      </c>
      <c r="AA1155" s="357" t="s">
        <v>170</v>
      </c>
      <c r="AB1155" s="357">
        <v>19</v>
      </c>
      <c r="AC1155" s="357" t="s">
        <v>218</v>
      </c>
      <c r="AD1155" s="10"/>
      <c r="AE1155" s="10">
        <f>IFERROR(VLOOKUP(E1155,ppoz!$A$2:$B$42,2,0),0)</f>
        <v>3500</v>
      </c>
      <c r="AH1155">
        <v>4</v>
      </c>
    </row>
    <row r="1156" spans="1:34" x14ac:dyDescent="0.35">
      <c r="A1156" s="354" t="s">
        <v>1551</v>
      </c>
      <c r="B1156" s="355">
        <v>23.25</v>
      </c>
      <c r="C1156" s="356">
        <v>75</v>
      </c>
      <c r="D1156" s="357" t="s">
        <v>1488</v>
      </c>
      <c r="E1156" s="358" t="s">
        <v>49</v>
      </c>
      <c r="F1156" s="357" t="s">
        <v>171</v>
      </c>
      <c r="G1156" s="356">
        <v>20</v>
      </c>
      <c r="H1156" s="356">
        <v>63500</v>
      </c>
      <c r="I1156" s="356">
        <v>68400</v>
      </c>
      <c r="J1156" s="355">
        <v>71600</v>
      </c>
      <c r="K1156" s="355">
        <v>73000</v>
      </c>
      <c r="L1156" s="355">
        <v>2731.1827956989246</v>
      </c>
      <c r="M1156" s="355">
        <v>2941.9354838709678</v>
      </c>
      <c r="N1156" s="355">
        <v>3079.5698924731182</v>
      </c>
      <c r="O1156" s="355">
        <v>3139.7849462365593</v>
      </c>
      <c r="P1156" s="357" t="s">
        <v>55</v>
      </c>
      <c r="Q1156" s="355" t="s">
        <v>37</v>
      </c>
      <c r="R1156" s="357" t="s">
        <v>685</v>
      </c>
      <c r="S1156" s="357" t="s">
        <v>1489</v>
      </c>
      <c r="T1156" s="357" t="s">
        <v>684</v>
      </c>
      <c r="U1156" s="357" t="s">
        <v>35</v>
      </c>
      <c r="V1156" s="357">
        <v>1.65</v>
      </c>
      <c r="W1156" s="357">
        <v>0.99199999999999999</v>
      </c>
      <c r="X1156" s="357">
        <v>3.5000000000000003E-2</v>
      </c>
      <c r="Y1156" s="357">
        <v>1.637</v>
      </c>
      <c r="Z1156" s="357" t="s">
        <v>198</v>
      </c>
      <c r="AA1156" s="357" t="s">
        <v>170</v>
      </c>
      <c r="AB1156" s="357">
        <v>19</v>
      </c>
      <c r="AC1156" s="357" t="s">
        <v>218</v>
      </c>
      <c r="AD1156" s="10"/>
      <c r="AE1156" s="10">
        <f>IFERROR(VLOOKUP(E1156,ppoz!$A$2:$B$42,2,0),0)</f>
        <v>3500</v>
      </c>
      <c r="AH1156">
        <v>4</v>
      </c>
    </row>
    <row r="1157" spans="1:34" x14ac:dyDescent="0.35">
      <c r="A1157" s="354" t="s">
        <v>1552</v>
      </c>
      <c r="B1157" s="355">
        <v>23.56</v>
      </c>
      <c r="C1157" s="356">
        <v>76</v>
      </c>
      <c r="D1157" s="357" t="s">
        <v>1488</v>
      </c>
      <c r="E1157" s="358" t="s">
        <v>49</v>
      </c>
      <c r="F1157" s="357" t="s">
        <v>171</v>
      </c>
      <c r="G1157" s="356">
        <v>20</v>
      </c>
      <c r="H1157" s="356">
        <v>63800</v>
      </c>
      <c r="I1157" s="356">
        <v>68800</v>
      </c>
      <c r="J1157" s="355">
        <v>72000</v>
      </c>
      <c r="K1157" s="355">
        <v>73400</v>
      </c>
      <c r="L1157" s="355">
        <v>2707.979626485569</v>
      </c>
      <c r="M1157" s="355">
        <v>2920.2037351443128</v>
      </c>
      <c r="N1157" s="355">
        <v>3056.0271646859087</v>
      </c>
      <c r="O1157" s="355">
        <v>3115.4499151103569</v>
      </c>
      <c r="P1157" s="357" t="s">
        <v>55</v>
      </c>
      <c r="Q1157" s="355" t="s">
        <v>37</v>
      </c>
      <c r="R1157" s="357" t="s">
        <v>685</v>
      </c>
      <c r="S1157" s="357" t="s">
        <v>1489</v>
      </c>
      <c r="T1157" s="357" t="s">
        <v>684</v>
      </c>
      <c r="U1157" s="357" t="s">
        <v>35</v>
      </c>
      <c r="V1157" s="357">
        <v>1.65</v>
      </c>
      <c r="W1157" s="357">
        <v>0.99199999999999999</v>
      </c>
      <c r="X1157" s="357">
        <v>3.5000000000000003E-2</v>
      </c>
      <c r="Y1157" s="357">
        <v>1.637</v>
      </c>
      <c r="Z1157" s="357" t="s">
        <v>198</v>
      </c>
      <c r="AA1157" s="357" t="s">
        <v>170</v>
      </c>
      <c r="AB1157" s="357">
        <v>19</v>
      </c>
      <c r="AC1157" s="357" t="s">
        <v>218</v>
      </c>
      <c r="AD1157" s="10"/>
      <c r="AE1157" s="10">
        <f>IFERROR(VLOOKUP(E1157,ppoz!$A$2:$B$42,2,0),0)</f>
        <v>3500</v>
      </c>
      <c r="AH1157">
        <v>4</v>
      </c>
    </row>
    <row r="1158" spans="1:34" x14ac:dyDescent="0.35">
      <c r="A1158" s="354" t="s">
        <v>1553</v>
      </c>
      <c r="B1158" s="355">
        <v>23.87</v>
      </c>
      <c r="C1158" s="356">
        <v>77</v>
      </c>
      <c r="D1158" s="357" t="s">
        <v>1488</v>
      </c>
      <c r="E1158" s="358" t="s">
        <v>49</v>
      </c>
      <c r="F1158" s="357" t="s">
        <v>171</v>
      </c>
      <c r="G1158" s="356">
        <v>20</v>
      </c>
      <c r="H1158" s="356">
        <v>64100</v>
      </c>
      <c r="I1158" s="356">
        <v>69200</v>
      </c>
      <c r="J1158" s="355">
        <v>72400</v>
      </c>
      <c r="K1158" s="355">
        <v>73800</v>
      </c>
      <c r="L1158" s="355">
        <v>2685.37913699204</v>
      </c>
      <c r="M1158" s="355">
        <v>2899.0364474235439</v>
      </c>
      <c r="N1158" s="355">
        <v>3033.0959363217426</v>
      </c>
      <c r="O1158" s="355">
        <v>3091.7469627147043</v>
      </c>
      <c r="P1158" s="357" t="s">
        <v>55</v>
      </c>
      <c r="Q1158" s="355" t="s">
        <v>37</v>
      </c>
      <c r="R1158" s="357" t="s">
        <v>685</v>
      </c>
      <c r="S1158" s="357" t="s">
        <v>1489</v>
      </c>
      <c r="T1158" s="357" t="s">
        <v>684</v>
      </c>
      <c r="U1158" s="357" t="s">
        <v>35</v>
      </c>
      <c r="V1158" s="357">
        <v>1.65</v>
      </c>
      <c r="W1158" s="357">
        <v>0.99199999999999999</v>
      </c>
      <c r="X1158" s="357">
        <v>3.5000000000000003E-2</v>
      </c>
      <c r="Y1158" s="357">
        <v>1.637</v>
      </c>
      <c r="Z1158" s="357" t="s">
        <v>198</v>
      </c>
      <c r="AA1158" s="357" t="s">
        <v>170</v>
      </c>
      <c r="AB1158" s="357">
        <v>19</v>
      </c>
      <c r="AC1158" s="357" t="s">
        <v>218</v>
      </c>
      <c r="AD1158" s="10"/>
      <c r="AE1158" s="10">
        <f>IFERROR(VLOOKUP(E1158,ppoz!$A$2:$B$42,2,0),0)</f>
        <v>3500</v>
      </c>
      <c r="AH1158">
        <v>4</v>
      </c>
    </row>
    <row r="1159" spans="1:34" x14ac:dyDescent="0.35">
      <c r="A1159" s="354" t="s">
        <v>1554</v>
      </c>
      <c r="B1159" s="355">
        <v>25.11</v>
      </c>
      <c r="C1159" s="356">
        <v>81</v>
      </c>
      <c r="D1159" s="357" t="s">
        <v>1488</v>
      </c>
      <c r="E1159" s="358" t="s">
        <v>176</v>
      </c>
      <c r="F1159" s="357" t="s">
        <v>171</v>
      </c>
      <c r="G1159" s="356">
        <v>25</v>
      </c>
      <c r="H1159" s="356">
        <v>69600</v>
      </c>
      <c r="I1159" s="356">
        <v>73900</v>
      </c>
      <c r="J1159" s="355">
        <v>78000</v>
      </c>
      <c r="K1159" s="355">
        <v>78500</v>
      </c>
      <c r="L1159" s="355">
        <v>2771.8040621266427</v>
      </c>
      <c r="M1159" s="355">
        <v>2943.0505774591797</v>
      </c>
      <c r="N1159" s="355">
        <v>3106.3321385902032</v>
      </c>
      <c r="O1159" s="355">
        <v>3126.2445240939865</v>
      </c>
      <c r="P1159" s="357" t="s">
        <v>55</v>
      </c>
      <c r="Q1159" s="355" t="s">
        <v>37</v>
      </c>
      <c r="R1159" s="357" t="s">
        <v>685</v>
      </c>
      <c r="S1159" s="357" t="s">
        <v>1489</v>
      </c>
      <c r="T1159" s="357" t="s">
        <v>684</v>
      </c>
      <c r="U1159" s="357" t="s">
        <v>35</v>
      </c>
      <c r="V1159" s="357">
        <v>1.65</v>
      </c>
      <c r="W1159" s="357">
        <v>0.99199999999999999</v>
      </c>
      <c r="X1159" s="357">
        <v>3.5000000000000003E-2</v>
      </c>
      <c r="Y1159" s="357">
        <v>1.637</v>
      </c>
      <c r="Z1159" s="357" t="s">
        <v>198</v>
      </c>
      <c r="AA1159" s="357" t="s">
        <v>170</v>
      </c>
      <c r="AB1159" s="357">
        <v>19</v>
      </c>
      <c r="AC1159" s="357" t="s">
        <v>218</v>
      </c>
      <c r="AD1159" s="10"/>
      <c r="AE1159" s="10">
        <f>IFERROR(VLOOKUP(E1159,ppoz!$A$2:$B$42,2,0),0)</f>
        <v>3500</v>
      </c>
      <c r="AH1159">
        <v>4</v>
      </c>
    </row>
    <row r="1160" spans="1:34" x14ac:dyDescent="0.35">
      <c r="A1160" s="354" t="s">
        <v>1555</v>
      </c>
      <c r="B1160" s="355">
        <v>25.419999999999998</v>
      </c>
      <c r="C1160" s="356">
        <v>82</v>
      </c>
      <c r="D1160" s="357" t="s">
        <v>1488</v>
      </c>
      <c r="E1160" s="358" t="s">
        <v>176</v>
      </c>
      <c r="F1160" s="357" t="s">
        <v>171</v>
      </c>
      <c r="G1160" s="356">
        <v>25</v>
      </c>
      <c r="H1160" s="356">
        <v>70000</v>
      </c>
      <c r="I1160" s="356">
        <v>74300</v>
      </c>
      <c r="J1160" s="355">
        <v>78400</v>
      </c>
      <c r="K1160" s="355">
        <v>78900</v>
      </c>
      <c r="L1160" s="355">
        <v>2753.737214791503</v>
      </c>
      <c r="M1160" s="355">
        <v>2922.895357985838</v>
      </c>
      <c r="N1160" s="355">
        <v>3084.1856805664834</v>
      </c>
      <c r="O1160" s="355">
        <v>3103.8552321007082</v>
      </c>
      <c r="P1160" s="357" t="s">
        <v>55</v>
      </c>
      <c r="Q1160" s="355" t="s">
        <v>37</v>
      </c>
      <c r="R1160" s="357" t="s">
        <v>685</v>
      </c>
      <c r="S1160" s="357" t="s">
        <v>1489</v>
      </c>
      <c r="T1160" s="357" t="s">
        <v>684</v>
      </c>
      <c r="U1160" s="357" t="s">
        <v>35</v>
      </c>
      <c r="V1160" s="357">
        <v>1.65</v>
      </c>
      <c r="W1160" s="357">
        <v>0.99199999999999999</v>
      </c>
      <c r="X1160" s="357">
        <v>3.5000000000000003E-2</v>
      </c>
      <c r="Y1160" s="357">
        <v>1.637</v>
      </c>
      <c r="Z1160" s="357" t="s">
        <v>198</v>
      </c>
      <c r="AA1160" s="357" t="s">
        <v>170</v>
      </c>
      <c r="AB1160" s="357">
        <v>19</v>
      </c>
      <c r="AC1160" s="357" t="s">
        <v>218</v>
      </c>
      <c r="AD1160" s="10"/>
      <c r="AE1160" s="10">
        <f>IFERROR(VLOOKUP(E1160,ppoz!$A$2:$B$42,2,0),0)</f>
        <v>3500</v>
      </c>
      <c r="AH1160">
        <v>4</v>
      </c>
    </row>
    <row r="1161" spans="1:34" x14ac:dyDescent="0.35">
      <c r="A1161" s="354" t="s">
        <v>1556</v>
      </c>
      <c r="B1161" s="355">
        <v>25.73</v>
      </c>
      <c r="C1161" s="356">
        <v>83</v>
      </c>
      <c r="D1161" s="357" t="s">
        <v>1488</v>
      </c>
      <c r="E1161" s="358" t="s">
        <v>176</v>
      </c>
      <c r="F1161" s="357" t="s">
        <v>171</v>
      </c>
      <c r="G1161" s="356">
        <v>25</v>
      </c>
      <c r="H1161" s="356">
        <v>70400</v>
      </c>
      <c r="I1161" s="356">
        <v>75200</v>
      </c>
      <c r="J1161" s="355">
        <v>78700</v>
      </c>
      <c r="K1161" s="355">
        <v>79800</v>
      </c>
      <c r="L1161" s="355">
        <v>2736.1057131752818</v>
      </c>
      <c r="M1161" s="355">
        <v>2922.6583754372327</v>
      </c>
      <c r="N1161" s="355">
        <v>3058.6863583365721</v>
      </c>
      <c r="O1161" s="355">
        <v>3101.438010104936</v>
      </c>
      <c r="P1161" s="357" t="s">
        <v>55</v>
      </c>
      <c r="Q1161" s="355" t="s">
        <v>37</v>
      </c>
      <c r="R1161" s="357" t="s">
        <v>685</v>
      </c>
      <c r="S1161" s="357" t="s">
        <v>1489</v>
      </c>
      <c r="T1161" s="357" t="s">
        <v>684</v>
      </c>
      <c r="U1161" s="357" t="s">
        <v>35</v>
      </c>
      <c r="V1161" s="357">
        <v>1.65</v>
      </c>
      <c r="W1161" s="357">
        <v>0.99199999999999999</v>
      </c>
      <c r="X1161" s="357">
        <v>3.5000000000000003E-2</v>
      </c>
      <c r="Y1161" s="357">
        <v>1.637</v>
      </c>
      <c r="Z1161" s="357" t="s">
        <v>198</v>
      </c>
      <c r="AA1161" s="357" t="s">
        <v>170</v>
      </c>
      <c r="AB1161" s="357">
        <v>19</v>
      </c>
      <c r="AC1161" s="357" t="s">
        <v>218</v>
      </c>
      <c r="AD1161" s="10"/>
      <c r="AE1161" s="10">
        <f>IFERROR(VLOOKUP(E1161,ppoz!$A$2:$B$42,2,0),0)</f>
        <v>3500</v>
      </c>
      <c r="AH1161">
        <v>4</v>
      </c>
    </row>
    <row r="1162" spans="1:34" x14ac:dyDescent="0.35">
      <c r="A1162" s="354" t="s">
        <v>1557</v>
      </c>
      <c r="B1162" s="355">
        <v>26.04</v>
      </c>
      <c r="C1162" s="356">
        <v>84</v>
      </c>
      <c r="D1162" s="357" t="s">
        <v>1488</v>
      </c>
      <c r="E1162" s="358" t="s">
        <v>176</v>
      </c>
      <c r="F1162" s="357" t="s">
        <v>171</v>
      </c>
      <c r="G1162" s="356">
        <v>25</v>
      </c>
      <c r="H1162" s="356">
        <v>70600</v>
      </c>
      <c r="I1162" s="356">
        <v>75400</v>
      </c>
      <c r="J1162" s="355">
        <v>78900</v>
      </c>
      <c r="K1162" s="355">
        <v>80000</v>
      </c>
      <c r="L1162" s="355">
        <v>2711.2135176651304</v>
      </c>
      <c r="M1162" s="355">
        <v>2895.5453149001537</v>
      </c>
      <c r="N1162" s="355">
        <v>3029.9539170506914</v>
      </c>
      <c r="O1162" s="355">
        <v>3072.1966205837175</v>
      </c>
      <c r="P1162" s="357" t="s">
        <v>55</v>
      </c>
      <c r="Q1162" s="355" t="s">
        <v>37</v>
      </c>
      <c r="R1162" s="357" t="s">
        <v>685</v>
      </c>
      <c r="S1162" s="357" t="s">
        <v>1489</v>
      </c>
      <c r="T1162" s="357" t="s">
        <v>684</v>
      </c>
      <c r="U1162" s="357" t="s">
        <v>35</v>
      </c>
      <c r="V1162" s="357">
        <v>1.65</v>
      </c>
      <c r="W1162" s="357">
        <v>0.99199999999999999</v>
      </c>
      <c r="X1162" s="357">
        <v>3.5000000000000003E-2</v>
      </c>
      <c r="Y1162" s="357">
        <v>1.637</v>
      </c>
      <c r="Z1162" s="357" t="s">
        <v>198</v>
      </c>
      <c r="AA1162" s="357" t="s">
        <v>170</v>
      </c>
      <c r="AB1162" s="357">
        <v>19</v>
      </c>
      <c r="AC1162" s="357" t="s">
        <v>218</v>
      </c>
      <c r="AD1162" s="10"/>
      <c r="AE1162" s="10">
        <f>IFERROR(VLOOKUP(E1162,ppoz!$A$2:$B$42,2,0),0)</f>
        <v>3500</v>
      </c>
      <c r="AH1162">
        <v>4</v>
      </c>
    </row>
    <row r="1163" spans="1:34" x14ac:dyDescent="0.35">
      <c r="A1163" s="354" t="s">
        <v>1558</v>
      </c>
      <c r="B1163" s="355">
        <v>26.35</v>
      </c>
      <c r="C1163" s="356">
        <v>85</v>
      </c>
      <c r="D1163" s="357" t="s">
        <v>1488</v>
      </c>
      <c r="E1163" s="358" t="s">
        <v>176</v>
      </c>
      <c r="F1163" s="357" t="s">
        <v>171</v>
      </c>
      <c r="G1163" s="356">
        <v>25</v>
      </c>
      <c r="H1163" s="356">
        <v>71200</v>
      </c>
      <c r="I1163" s="356">
        <v>76000</v>
      </c>
      <c r="J1163" s="355">
        <v>79300</v>
      </c>
      <c r="K1163" s="355">
        <v>81100</v>
      </c>
      <c r="L1163" s="355">
        <v>2702.0872865275142</v>
      </c>
      <c r="M1163" s="355">
        <v>2884.2504743833015</v>
      </c>
      <c r="N1163" s="355">
        <v>3009.4876660341556</v>
      </c>
      <c r="O1163" s="355">
        <v>3077.7988614800756</v>
      </c>
      <c r="P1163" s="357" t="s">
        <v>55</v>
      </c>
      <c r="Q1163" s="355" t="s">
        <v>37</v>
      </c>
      <c r="R1163" s="357" t="s">
        <v>685</v>
      </c>
      <c r="S1163" s="357" t="s">
        <v>1489</v>
      </c>
      <c r="T1163" s="357" t="s">
        <v>684</v>
      </c>
      <c r="U1163" s="357" t="s">
        <v>35</v>
      </c>
      <c r="V1163" s="357">
        <v>1.65</v>
      </c>
      <c r="W1163" s="357">
        <v>0.99199999999999999</v>
      </c>
      <c r="X1163" s="357">
        <v>3.5000000000000003E-2</v>
      </c>
      <c r="Y1163" s="357">
        <v>1.637</v>
      </c>
      <c r="Z1163" s="357" t="s">
        <v>198</v>
      </c>
      <c r="AA1163" s="357" t="s">
        <v>170</v>
      </c>
      <c r="AB1163" s="357">
        <v>19</v>
      </c>
      <c r="AC1163" s="357" t="s">
        <v>218</v>
      </c>
      <c r="AD1163" s="10"/>
      <c r="AE1163" s="10">
        <f>IFERROR(VLOOKUP(E1163,ppoz!$A$2:$B$42,2,0),0)</f>
        <v>3500</v>
      </c>
      <c r="AH1163">
        <v>4</v>
      </c>
    </row>
    <row r="1164" spans="1:34" x14ac:dyDescent="0.35">
      <c r="A1164" s="354" t="s">
        <v>1559</v>
      </c>
      <c r="B1164" s="355">
        <v>26.66</v>
      </c>
      <c r="C1164" s="356">
        <v>86</v>
      </c>
      <c r="D1164" s="357" t="s">
        <v>1488</v>
      </c>
      <c r="E1164" s="358" t="s">
        <v>176</v>
      </c>
      <c r="F1164" s="357" t="s">
        <v>171</v>
      </c>
      <c r="G1164" s="356">
        <v>25</v>
      </c>
      <c r="H1164" s="356">
        <v>71800</v>
      </c>
      <c r="I1164" s="356">
        <v>76300</v>
      </c>
      <c r="J1164" s="355">
        <v>79700</v>
      </c>
      <c r="K1164" s="355">
        <v>81500</v>
      </c>
      <c r="L1164" s="355">
        <v>2693.1732933233307</v>
      </c>
      <c r="M1164" s="355">
        <v>2861.9654913728432</v>
      </c>
      <c r="N1164" s="355">
        <v>2989.4973743435858</v>
      </c>
      <c r="O1164" s="355">
        <v>3057.0142535633909</v>
      </c>
      <c r="P1164" s="357" t="s">
        <v>55</v>
      </c>
      <c r="Q1164" s="355" t="s">
        <v>37</v>
      </c>
      <c r="R1164" s="357" t="s">
        <v>685</v>
      </c>
      <c r="S1164" s="357" t="s">
        <v>1489</v>
      </c>
      <c r="T1164" s="357" t="s">
        <v>684</v>
      </c>
      <c r="U1164" s="357" t="s">
        <v>35</v>
      </c>
      <c r="V1164" s="357">
        <v>1.65</v>
      </c>
      <c r="W1164" s="357">
        <v>0.99199999999999999</v>
      </c>
      <c r="X1164" s="357">
        <v>3.5000000000000003E-2</v>
      </c>
      <c r="Y1164" s="357">
        <v>1.637</v>
      </c>
      <c r="Z1164" s="357" t="s">
        <v>198</v>
      </c>
      <c r="AA1164" s="357" t="s">
        <v>170</v>
      </c>
      <c r="AB1164" s="357">
        <v>19</v>
      </c>
      <c r="AC1164" s="357" t="s">
        <v>218</v>
      </c>
      <c r="AD1164" s="10"/>
      <c r="AE1164" s="10">
        <f>IFERROR(VLOOKUP(E1164,ppoz!$A$2:$B$42,2,0),0)</f>
        <v>3500</v>
      </c>
      <c r="AH1164">
        <v>4</v>
      </c>
    </row>
    <row r="1165" spans="1:34" x14ac:dyDescent="0.35">
      <c r="A1165" s="354" t="s">
        <v>1560</v>
      </c>
      <c r="B1165" s="355">
        <v>26.97</v>
      </c>
      <c r="C1165" s="356">
        <v>87</v>
      </c>
      <c r="D1165" s="357" t="s">
        <v>1488</v>
      </c>
      <c r="E1165" s="358" t="s">
        <v>176</v>
      </c>
      <c r="F1165" s="357" t="s">
        <v>171</v>
      </c>
      <c r="G1165" s="356">
        <v>25</v>
      </c>
      <c r="H1165" s="356">
        <v>72400</v>
      </c>
      <c r="I1165" s="356">
        <v>76800</v>
      </c>
      <c r="J1165" s="355">
        <v>80100</v>
      </c>
      <c r="K1165" s="355">
        <v>82000</v>
      </c>
      <c r="L1165" s="355">
        <v>2684.464219503152</v>
      </c>
      <c r="M1165" s="355">
        <v>2847.6084538375976</v>
      </c>
      <c r="N1165" s="355">
        <v>2969.9666295884317</v>
      </c>
      <c r="O1165" s="355">
        <v>3040.4152762328513</v>
      </c>
      <c r="P1165" s="357" t="s">
        <v>55</v>
      </c>
      <c r="Q1165" s="355" t="s">
        <v>37</v>
      </c>
      <c r="R1165" s="357" t="s">
        <v>685</v>
      </c>
      <c r="S1165" s="357" t="s">
        <v>1489</v>
      </c>
      <c r="T1165" s="357" t="s">
        <v>684</v>
      </c>
      <c r="U1165" s="357" t="s">
        <v>35</v>
      </c>
      <c r="V1165" s="357">
        <v>1.65</v>
      </c>
      <c r="W1165" s="357">
        <v>0.99199999999999999</v>
      </c>
      <c r="X1165" s="357">
        <v>3.5000000000000003E-2</v>
      </c>
      <c r="Y1165" s="357">
        <v>1.637</v>
      </c>
      <c r="Z1165" s="357" t="s">
        <v>198</v>
      </c>
      <c r="AA1165" s="357" t="s">
        <v>170</v>
      </c>
      <c r="AB1165" s="357">
        <v>19</v>
      </c>
      <c r="AC1165" s="357" t="s">
        <v>218</v>
      </c>
      <c r="AD1165" s="10"/>
      <c r="AE1165" s="10">
        <f>IFERROR(VLOOKUP(E1165,ppoz!$A$2:$B$42,2,0),0)</f>
        <v>3500</v>
      </c>
      <c r="AH1165">
        <v>4</v>
      </c>
    </row>
    <row r="1166" spans="1:34" x14ac:dyDescent="0.35">
      <c r="A1166" s="354" t="s">
        <v>1561</v>
      </c>
      <c r="B1166" s="355">
        <v>27.28</v>
      </c>
      <c r="C1166" s="356">
        <v>88</v>
      </c>
      <c r="D1166" s="357" t="s">
        <v>1488</v>
      </c>
      <c r="E1166" s="358" t="s">
        <v>176</v>
      </c>
      <c r="F1166" s="357" t="s">
        <v>171</v>
      </c>
      <c r="G1166" s="356">
        <v>25</v>
      </c>
      <c r="H1166" s="356">
        <v>73200</v>
      </c>
      <c r="I1166" s="356">
        <v>77600</v>
      </c>
      <c r="J1166" s="355">
        <v>80900</v>
      </c>
      <c r="K1166" s="355">
        <v>82800</v>
      </c>
      <c r="L1166" s="355">
        <v>2683.2844574780056</v>
      </c>
      <c r="M1166" s="355">
        <v>2844.574780058651</v>
      </c>
      <c r="N1166" s="355">
        <v>2965.5425219941349</v>
      </c>
      <c r="O1166" s="355">
        <v>3035.190615835777</v>
      </c>
      <c r="P1166" s="357" t="s">
        <v>55</v>
      </c>
      <c r="Q1166" s="355" t="s">
        <v>37</v>
      </c>
      <c r="R1166" s="357" t="s">
        <v>685</v>
      </c>
      <c r="S1166" s="357" t="s">
        <v>1489</v>
      </c>
      <c r="T1166" s="357" t="s">
        <v>684</v>
      </c>
      <c r="U1166" s="357" t="s">
        <v>35</v>
      </c>
      <c r="V1166" s="357">
        <v>1.65</v>
      </c>
      <c r="W1166" s="357">
        <v>0.99199999999999999</v>
      </c>
      <c r="X1166" s="357">
        <v>3.5000000000000003E-2</v>
      </c>
      <c r="Y1166" s="357">
        <v>1.637</v>
      </c>
      <c r="Z1166" s="357" t="s">
        <v>198</v>
      </c>
      <c r="AA1166" s="357" t="s">
        <v>170</v>
      </c>
      <c r="AB1166" s="357">
        <v>19</v>
      </c>
      <c r="AC1166" s="357" t="s">
        <v>218</v>
      </c>
      <c r="AD1166" s="10"/>
      <c r="AE1166" s="10">
        <f>IFERROR(VLOOKUP(E1166,ppoz!$A$2:$B$42,2,0),0)</f>
        <v>3500</v>
      </c>
      <c r="AH1166">
        <v>4</v>
      </c>
    </row>
    <row r="1167" spans="1:34" x14ac:dyDescent="0.35">
      <c r="A1167" s="354" t="s">
        <v>1562</v>
      </c>
      <c r="B1167" s="355">
        <v>27.59</v>
      </c>
      <c r="C1167" s="356">
        <v>89</v>
      </c>
      <c r="D1167" s="357" t="s">
        <v>1488</v>
      </c>
      <c r="E1167" s="358" t="s">
        <v>176</v>
      </c>
      <c r="F1167" s="357" t="s">
        <v>171</v>
      </c>
      <c r="G1167" s="356">
        <v>25</v>
      </c>
      <c r="H1167" s="356">
        <v>73800</v>
      </c>
      <c r="I1167" s="356">
        <v>78400</v>
      </c>
      <c r="J1167" s="355">
        <v>83600</v>
      </c>
      <c r="K1167" s="355">
        <v>83600</v>
      </c>
      <c r="L1167" s="355">
        <v>2674.8822036969918</v>
      </c>
      <c r="M1167" s="355">
        <v>2841.6092787241755</v>
      </c>
      <c r="N1167" s="355">
        <v>3030.0833635375138</v>
      </c>
      <c r="O1167" s="355">
        <v>3030.0833635375138</v>
      </c>
      <c r="P1167" s="357" t="s">
        <v>55</v>
      </c>
      <c r="Q1167" s="355" t="s">
        <v>37</v>
      </c>
      <c r="R1167" s="357" t="s">
        <v>685</v>
      </c>
      <c r="S1167" s="357" t="s">
        <v>1489</v>
      </c>
      <c r="T1167" s="357" t="s">
        <v>684</v>
      </c>
      <c r="U1167" s="357" t="s">
        <v>35</v>
      </c>
      <c r="V1167" s="357">
        <v>1.65</v>
      </c>
      <c r="W1167" s="357">
        <v>0.99199999999999999</v>
      </c>
      <c r="X1167" s="357">
        <v>3.5000000000000003E-2</v>
      </c>
      <c r="Y1167" s="357">
        <v>1.637</v>
      </c>
      <c r="Z1167" s="357" t="s">
        <v>198</v>
      </c>
      <c r="AA1167" s="357" t="s">
        <v>170</v>
      </c>
      <c r="AB1167" s="357">
        <v>19</v>
      </c>
      <c r="AC1167" s="357" t="s">
        <v>218</v>
      </c>
      <c r="AD1167" s="10"/>
      <c r="AE1167" s="10">
        <f>IFERROR(VLOOKUP(E1167,ppoz!$A$2:$B$42,2,0),0)</f>
        <v>3500</v>
      </c>
      <c r="AH1167">
        <v>4</v>
      </c>
    </row>
    <row r="1168" spans="1:34" x14ac:dyDescent="0.35">
      <c r="A1168" s="354" t="s">
        <v>1563</v>
      </c>
      <c r="B1168" s="355">
        <v>27.9</v>
      </c>
      <c r="C1168" s="356">
        <v>90</v>
      </c>
      <c r="D1168" s="357" t="s">
        <v>1488</v>
      </c>
      <c r="E1168" s="358" t="s">
        <v>176</v>
      </c>
      <c r="F1168" s="357" t="s">
        <v>171</v>
      </c>
      <c r="G1168" s="356">
        <v>25</v>
      </c>
      <c r="H1168" s="356">
        <v>74200</v>
      </c>
      <c r="I1168" s="356">
        <v>78800</v>
      </c>
      <c r="J1168" s="355">
        <v>84000</v>
      </c>
      <c r="K1168" s="355">
        <v>84000</v>
      </c>
      <c r="L1168" s="355">
        <v>2659.498207885305</v>
      </c>
      <c r="M1168" s="355">
        <v>2824.3727598566311</v>
      </c>
      <c r="N1168" s="355">
        <v>3010.7526881720432</v>
      </c>
      <c r="O1168" s="355">
        <v>3010.7526881720432</v>
      </c>
      <c r="P1168" s="357" t="s">
        <v>55</v>
      </c>
      <c r="Q1168" s="355" t="s">
        <v>37</v>
      </c>
      <c r="R1168" s="357" t="s">
        <v>685</v>
      </c>
      <c r="S1168" s="357" t="s">
        <v>1489</v>
      </c>
      <c r="T1168" s="357" t="s">
        <v>684</v>
      </c>
      <c r="U1168" s="357" t="s">
        <v>35</v>
      </c>
      <c r="V1168" s="357">
        <v>1.65</v>
      </c>
      <c r="W1168" s="357">
        <v>0.99199999999999999</v>
      </c>
      <c r="X1168" s="357">
        <v>3.5000000000000003E-2</v>
      </c>
      <c r="Y1168" s="357">
        <v>1.637</v>
      </c>
      <c r="Z1168" s="357" t="s">
        <v>198</v>
      </c>
      <c r="AA1168" s="357" t="s">
        <v>170</v>
      </c>
      <c r="AB1168" s="357">
        <v>19</v>
      </c>
      <c r="AC1168" s="357" t="s">
        <v>218</v>
      </c>
      <c r="AD1168" s="10"/>
      <c r="AE1168" s="10">
        <f>IFERROR(VLOOKUP(E1168,ppoz!$A$2:$B$42,2,0),0)</f>
        <v>3500</v>
      </c>
      <c r="AH1168">
        <v>4</v>
      </c>
    </row>
    <row r="1169" spans="1:34" x14ac:dyDescent="0.35">
      <c r="A1169" s="354" t="s">
        <v>1564</v>
      </c>
      <c r="B1169" s="355">
        <v>28.21</v>
      </c>
      <c r="C1169" s="356">
        <v>91</v>
      </c>
      <c r="D1169" s="357" t="s">
        <v>1488</v>
      </c>
      <c r="E1169" s="358" t="s">
        <v>176</v>
      </c>
      <c r="F1169" s="357" t="s">
        <v>171</v>
      </c>
      <c r="G1169" s="356">
        <v>25</v>
      </c>
      <c r="H1169" s="356">
        <v>74900</v>
      </c>
      <c r="I1169" s="356">
        <v>79800</v>
      </c>
      <c r="J1169" s="355">
        <v>84800</v>
      </c>
      <c r="K1169" s="355">
        <v>85000</v>
      </c>
      <c r="L1169" s="355">
        <v>2655.0868486352356</v>
      </c>
      <c r="M1169" s="355">
        <v>2828.7841191066996</v>
      </c>
      <c r="N1169" s="355">
        <v>3006.0262318326832</v>
      </c>
      <c r="O1169" s="355">
        <v>3013.1159163417228</v>
      </c>
      <c r="P1169" s="357" t="s">
        <v>55</v>
      </c>
      <c r="Q1169" s="355" t="s">
        <v>37</v>
      </c>
      <c r="R1169" s="357" t="s">
        <v>685</v>
      </c>
      <c r="S1169" s="357" t="s">
        <v>1489</v>
      </c>
      <c r="T1169" s="357" t="s">
        <v>684</v>
      </c>
      <c r="U1169" s="357" t="s">
        <v>35</v>
      </c>
      <c r="V1169" s="357">
        <v>1.65</v>
      </c>
      <c r="W1169" s="357">
        <v>0.99199999999999999</v>
      </c>
      <c r="X1169" s="357">
        <v>3.5000000000000003E-2</v>
      </c>
      <c r="Y1169" s="357">
        <v>1.637</v>
      </c>
      <c r="Z1169" s="357" t="s">
        <v>198</v>
      </c>
      <c r="AA1169" s="357" t="s">
        <v>170</v>
      </c>
      <c r="AB1169" s="357">
        <v>19</v>
      </c>
      <c r="AC1169" s="357" t="s">
        <v>218</v>
      </c>
      <c r="AD1169" s="10"/>
      <c r="AE1169" s="10">
        <f>IFERROR(VLOOKUP(E1169,ppoz!$A$2:$B$42,2,0),0)</f>
        <v>3500</v>
      </c>
      <c r="AH1169">
        <v>4</v>
      </c>
    </row>
    <row r="1170" spans="1:34" x14ac:dyDescent="0.35">
      <c r="A1170" s="354" t="s">
        <v>1565</v>
      </c>
      <c r="B1170" s="355">
        <v>28.52</v>
      </c>
      <c r="C1170" s="356">
        <v>92</v>
      </c>
      <c r="D1170" s="357" t="s">
        <v>1488</v>
      </c>
      <c r="E1170" s="358" t="s">
        <v>176</v>
      </c>
      <c r="F1170" s="357" t="s">
        <v>171</v>
      </c>
      <c r="G1170" s="356">
        <v>25</v>
      </c>
      <c r="H1170" s="356">
        <v>76100</v>
      </c>
      <c r="I1170" s="356">
        <v>80200</v>
      </c>
      <c r="J1170" s="355">
        <v>85200</v>
      </c>
      <c r="K1170" s="355">
        <v>85400</v>
      </c>
      <c r="L1170" s="355">
        <v>2668.3029453015429</v>
      </c>
      <c r="M1170" s="355">
        <v>2812.061711079944</v>
      </c>
      <c r="N1170" s="355">
        <v>2987.3772791023844</v>
      </c>
      <c r="O1170" s="355">
        <v>2994.3899018232819</v>
      </c>
      <c r="P1170" s="357" t="s">
        <v>55</v>
      </c>
      <c r="Q1170" s="355" t="s">
        <v>37</v>
      </c>
      <c r="R1170" s="357" t="s">
        <v>685</v>
      </c>
      <c r="S1170" s="357" t="s">
        <v>1489</v>
      </c>
      <c r="T1170" s="357" t="s">
        <v>684</v>
      </c>
      <c r="U1170" s="357" t="s">
        <v>35</v>
      </c>
      <c r="V1170" s="357">
        <v>1.65</v>
      </c>
      <c r="W1170" s="357">
        <v>0.99199999999999999</v>
      </c>
      <c r="X1170" s="357">
        <v>3.5000000000000003E-2</v>
      </c>
      <c r="Y1170" s="357">
        <v>1.637</v>
      </c>
      <c r="Z1170" s="357" t="s">
        <v>198</v>
      </c>
      <c r="AA1170" s="357" t="s">
        <v>170</v>
      </c>
      <c r="AB1170" s="357">
        <v>19</v>
      </c>
      <c r="AC1170" s="357" t="s">
        <v>218</v>
      </c>
      <c r="AD1170" s="10"/>
      <c r="AE1170" s="10">
        <f>IFERROR(VLOOKUP(E1170,ppoz!$A$2:$B$42,2,0),0)</f>
        <v>3500</v>
      </c>
      <c r="AH1170">
        <v>4</v>
      </c>
    </row>
    <row r="1171" spans="1:34" x14ac:dyDescent="0.35">
      <c r="A1171" s="354" t="s">
        <v>1566</v>
      </c>
      <c r="B1171" s="355">
        <v>28.83</v>
      </c>
      <c r="C1171" s="356">
        <v>93</v>
      </c>
      <c r="D1171" s="357" t="s">
        <v>1488</v>
      </c>
      <c r="E1171" s="358" t="s">
        <v>176</v>
      </c>
      <c r="F1171" s="357" t="s">
        <v>171</v>
      </c>
      <c r="G1171" s="356">
        <v>25</v>
      </c>
      <c r="H1171" s="356">
        <v>76500</v>
      </c>
      <c r="I1171" s="356">
        <v>80800</v>
      </c>
      <c r="J1171" s="355">
        <v>85600</v>
      </c>
      <c r="K1171" s="355">
        <v>86000</v>
      </c>
      <c r="L1171" s="355">
        <v>2653.4859521331946</v>
      </c>
      <c r="M1171" s="355">
        <v>2802.6361429066947</v>
      </c>
      <c r="N1171" s="355">
        <v>2969.1293791189732</v>
      </c>
      <c r="O1171" s="355">
        <v>2983.0038154699969</v>
      </c>
      <c r="P1171" s="357" t="s">
        <v>55</v>
      </c>
      <c r="Q1171" s="355" t="s">
        <v>37</v>
      </c>
      <c r="R1171" s="357" t="s">
        <v>685</v>
      </c>
      <c r="S1171" s="357" t="s">
        <v>1489</v>
      </c>
      <c r="T1171" s="357" t="s">
        <v>684</v>
      </c>
      <c r="U1171" s="357" t="s">
        <v>35</v>
      </c>
      <c r="V1171" s="357">
        <v>1.65</v>
      </c>
      <c r="W1171" s="357">
        <v>0.99199999999999999</v>
      </c>
      <c r="X1171" s="357">
        <v>3.5000000000000003E-2</v>
      </c>
      <c r="Y1171" s="357">
        <v>1.637</v>
      </c>
      <c r="Z1171" s="357" t="s">
        <v>198</v>
      </c>
      <c r="AA1171" s="357" t="s">
        <v>170</v>
      </c>
      <c r="AB1171" s="357">
        <v>19</v>
      </c>
      <c r="AC1171" s="357" t="s">
        <v>218</v>
      </c>
      <c r="AD1171" s="10"/>
      <c r="AE1171" s="10">
        <f>IFERROR(VLOOKUP(E1171,ppoz!$A$2:$B$42,2,0),0)</f>
        <v>3500</v>
      </c>
      <c r="AH1171">
        <v>4</v>
      </c>
    </row>
    <row r="1172" spans="1:34" x14ac:dyDescent="0.35">
      <c r="A1172" s="354" t="s">
        <v>1567</v>
      </c>
      <c r="B1172" s="355">
        <v>29.14</v>
      </c>
      <c r="C1172" s="356">
        <v>94</v>
      </c>
      <c r="D1172" s="357" t="s">
        <v>1488</v>
      </c>
      <c r="E1172" s="358" t="s">
        <v>176</v>
      </c>
      <c r="F1172" s="357" t="s">
        <v>171</v>
      </c>
      <c r="G1172" s="356">
        <v>25</v>
      </c>
      <c r="H1172" s="356">
        <v>77300</v>
      </c>
      <c r="I1172" s="356">
        <v>81900</v>
      </c>
      <c r="J1172" s="355">
        <v>86300</v>
      </c>
      <c r="K1172" s="355">
        <v>87100</v>
      </c>
      <c r="L1172" s="355">
        <v>2652.711050102951</v>
      </c>
      <c r="M1172" s="355">
        <v>2810.569663692519</v>
      </c>
      <c r="N1172" s="355">
        <v>2961.5648592999314</v>
      </c>
      <c r="O1172" s="355">
        <v>2989.0185312285516</v>
      </c>
      <c r="P1172" s="357" t="s">
        <v>55</v>
      </c>
      <c r="Q1172" s="355" t="s">
        <v>37</v>
      </c>
      <c r="R1172" s="357" t="s">
        <v>685</v>
      </c>
      <c r="S1172" s="357" t="s">
        <v>1489</v>
      </c>
      <c r="T1172" s="357" t="s">
        <v>684</v>
      </c>
      <c r="U1172" s="357" t="s">
        <v>35</v>
      </c>
      <c r="V1172" s="357">
        <v>1.65</v>
      </c>
      <c r="W1172" s="357">
        <v>0.99199999999999999</v>
      </c>
      <c r="X1172" s="357">
        <v>3.5000000000000003E-2</v>
      </c>
      <c r="Y1172" s="357">
        <v>1.637</v>
      </c>
      <c r="Z1172" s="357" t="s">
        <v>198</v>
      </c>
      <c r="AA1172" s="357" t="s">
        <v>170</v>
      </c>
      <c r="AB1172" s="357">
        <v>19</v>
      </c>
      <c r="AC1172" s="357" t="s">
        <v>218</v>
      </c>
      <c r="AD1172" s="10"/>
      <c r="AE1172" s="10">
        <f>IFERROR(VLOOKUP(E1172,ppoz!$A$2:$B$42,2,0),0)</f>
        <v>3500</v>
      </c>
      <c r="AH1172">
        <v>4</v>
      </c>
    </row>
    <row r="1173" spans="1:34" x14ac:dyDescent="0.35">
      <c r="A1173" s="354" t="s">
        <v>1568</v>
      </c>
      <c r="B1173" s="355">
        <v>29.45</v>
      </c>
      <c r="C1173" s="356">
        <v>95</v>
      </c>
      <c r="D1173" s="357" t="s">
        <v>1488</v>
      </c>
      <c r="E1173" s="358" t="s">
        <v>176</v>
      </c>
      <c r="F1173" s="357" t="s">
        <v>171</v>
      </c>
      <c r="G1173" s="356">
        <v>25</v>
      </c>
      <c r="H1173" s="356">
        <v>77600</v>
      </c>
      <c r="I1173" s="356">
        <v>82300</v>
      </c>
      <c r="J1173" s="355">
        <v>86700</v>
      </c>
      <c r="K1173" s="355">
        <v>88100</v>
      </c>
      <c r="L1173" s="355">
        <v>2634.9745331069612</v>
      </c>
      <c r="M1173" s="355">
        <v>2794.5670628183361</v>
      </c>
      <c r="N1173" s="355">
        <v>2943.9728353140918</v>
      </c>
      <c r="O1173" s="355">
        <v>2991.5110356536502</v>
      </c>
      <c r="P1173" s="357" t="s">
        <v>55</v>
      </c>
      <c r="Q1173" s="355" t="s">
        <v>37</v>
      </c>
      <c r="R1173" s="357" t="s">
        <v>685</v>
      </c>
      <c r="S1173" s="357" t="s">
        <v>1489</v>
      </c>
      <c r="T1173" s="357" t="s">
        <v>684</v>
      </c>
      <c r="U1173" s="357" t="s">
        <v>35</v>
      </c>
      <c r="V1173" s="357">
        <v>1.65</v>
      </c>
      <c r="W1173" s="357">
        <v>0.99199999999999999</v>
      </c>
      <c r="X1173" s="357">
        <v>3.5000000000000003E-2</v>
      </c>
      <c r="Y1173" s="357">
        <v>1.637</v>
      </c>
      <c r="Z1173" s="357" t="s">
        <v>198</v>
      </c>
      <c r="AA1173" s="357" t="s">
        <v>170</v>
      </c>
      <c r="AB1173" s="357">
        <v>19</v>
      </c>
      <c r="AC1173" s="357" t="s">
        <v>218</v>
      </c>
      <c r="AD1173" s="10"/>
      <c r="AE1173" s="10">
        <f>IFERROR(VLOOKUP(E1173,ppoz!$A$2:$B$42,2,0),0)</f>
        <v>3500</v>
      </c>
      <c r="AH1173">
        <v>4</v>
      </c>
    </row>
    <row r="1174" spans="1:34" x14ac:dyDescent="0.35">
      <c r="A1174" s="354" t="s">
        <v>1569</v>
      </c>
      <c r="B1174" s="355">
        <v>29.759999999999998</v>
      </c>
      <c r="C1174" s="356">
        <v>96</v>
      </c>
      <c r="D1174" s="357" t="s">
        <v>1488</v>
      </c>
      <c r="E1174" s="358" t="s">
        <v>176</v>
      </c>
      <c r="F1174" s="357" t="s">
        <v>171</v>
      </c>
      <c r="G1174" s="356">
        <v>25</v>
      </c>
      <c r="H1174" s="356">
        <v>78000</v>
      </c>
      <c r="I1174" s="356">
        <v>82800</v>
      </c>
      <c r="J1174" s="355">
        <v>87100</v>
      </c>
      <c r="K1174" s="355">
        <v>88600</v>
      </c>
      <c r="L1174" s="355">
        <v>2620.9677419354839</v>
      </c>
      <c r="M1174" s="355">
        <v>2782.2580645161293</v>
      </c>
      <c r="N1174" s="355">
        <v>2926.7473118279572</v>
      </c>
      <c r="O1174" s="355">
        <v>2977.1505376344089</v>
      </c>
      <c r="P1174" s="357" t="s">
        <v>55</v>
      </c>
      <c r="Q1174" s="355" t="s">
        <v>37</v>
      </c>
      <c r="R1174" s="357" t="s">
        <v>685</v>
      </c>
      <c r="S1174" s="357" t="s">
        <v>1489</v>
      </c>
      <c r="T1174" s="357" t="s">
        <v>684</v>
      </c>
      <c r="U1174" s="357" t="s">
        <v>35</v>
      </c>
      <c r="V1174" s="357">
        <v>1.65</v>
      </c>
      <c r="W1174" s="357">
        <v>0.99199999999999999</v>
      </c>
      <c r="X1174" s="357">
        <v>3.5000000000000003E-2</v>
      </c>
      <c r="Y1174" s="357">
        <v>1.637</v>
      </c>
      <c r="Z1174" s="357" t="s">
        <v>198</v>
      </c>
      <c r="AA1174" s="357" t="s">
        <v>170</v>
      </c>
      <c r="AB1174" s="357">
        <v>19</v>
      </c>
      <c r="AC1174" s="357" t="s">
        <v>218</v>
      </c>
      <c r="AD1174" s="10"/>
      <c r="AE1174" s="10">
        <f>IFERROR(VLOOKUP(E1174,ppoz!$A$2:$B$42,2,0),0)</f>
        <v>3500</v>
      </c>
      <c r="AH1174">
        <v>4</v>
      </c>
    </row>
    <row r="1175" spans="1:34" x14ac:dyDescent="0.35">
      <c r="A1175" s="354" t="s">
        <v>1570</v>
      </c>
      <c r="B1175" s="355">
        <v>30.07</v>
      </c>
      <c r="C1175" s="356">
        <v>97</v>
      </c>
      <c r="D1175" s="357" t="s">
        <v>1488</v>
      </c>
      <c r="E1175" s="358" t="s">
        <v>177</v>
      </c>
      <c r="F1175" s="357" t="s">
        <v>171</v>
      </c>
      <c r="G1175" s="356">
        <v>30</v>
      </c>
      <c r="H1175" s="356">
        <v>79400</v>
      </c>
      <c r="I1175" s="356">
        <v>84400</v>
      </c>
      <c r="J1175" s="355">
        <v>88400</v>
      </c>
      <c r="K1175" s="355">
        <v>90100</v>
      </c>
      <c r="L1175" s="355">
        <v>2640.5054871965413</v>
      </c>
      <c r="M1175" s="355">
        <v>2806.7841702693713</v>
      </c>
      <c r="N1175" s="355">
        <v>2939.8071167276353</v>
      </c>
      <c r="O1175" s="355">
        <v>2996.3418689723976</v>
      </c>
      <c r="P1175" s="357" t="s">
        <v>55</v>
      </c>
      <c r="Q1175" s="355" t="s">
        <v>37</v>
      </c>
      <c r="R1175" s="357" t="s">
        <v>685</v>
      </c>
      <c r="S1175" s="357" t="s">
        <v>1489</v>
      </c>
      <c r="T1175" s="357" t="s">
        <v>684</v>
      </c>
      <c r="U1175" s="357" t="s">
        <v>35</v>
      </c>
      <c r="V1175" s="357">
        <v>1.65</v>
      </c>
      <c r="W1175" s="357">
        <v>0.99199999999999999</v>
      </c>
      <c r="X1175" s="357">
        <v>3.5000000000000003E-2</v>
      </c>
      <c r="Y1175" s="357">
        <v>1.637</v>
      </c>
      <c r="Z1175" s="357" t="s">
        <v>198</v>
      </c>
      <c r="AA1175" s="357" t="s">
        <v>170</v>
      </c>
      <c r="AB1175" s="357">
        <v>19</v>
      </c>
      <c r="AC1175" s="357" t="s">
        <v>218</v>
      </c>
      <c r="AD1175" s="10"/>
      <c r="AE1175" s="10">
        <f>IFERROR(VLOOKUP(E1175,ppoz!$A$2:$B$42,2,0),0)</f>
        <v>3500</v>
      </c>
      <c r="AH1175">
        <v>4</v>
      </c>
    </row>
    <row r="1176" spans="1:34" x14ac:dyDescent="0.35">
      <c r="A1176" s="354" t="s">
        <v>1571</v>
      </c>
      <c r="B1176" s="355">
        <v>30.38</v>
      </c>
      <c r="C1176" s="356">
        <v>98</v>
      </c>
      <c r="D1176" s="357" t="s">
        <v>1488</v>
      </c>
      <c r="E1176" s="358" t="s">
        <v>177</v>
      </c>
      <c r="F1176" s="357" t="s">
        <v>171</v>
      </c>
      <c r="G1176" s="356">
        <v>30</v>
      </c>
      <c r="H1176" s="356">
        <v>81600</v>
      </c>
      <c r="I1176" s="356">
        <v>87000</v>
      </c>
      <c r="J1176" s="355">
        <v>91800</v>
      </c>
      <c r="K1176" s="355">
        <v>92700</v>
      </c>
      <c r="L1176" s="355">
        <v>2685.977616853193</v>
      </c>
      <c r="M1176" s="355">
        <v>2863.7261356155368</v>
      </c>
      <c r="N1176" s="355">
        <v>3021.7248189598422</v>
      </c>
      <c r="O1176" s="355">
        <v>3051.3495720868996</v>
      </c>
      <c r="P1176" s="357" t="s">
        <v>55</v>
      </c>
      <c r="Q1176" s="355" t="s">
        <v>37</v>
      </c>
      <c r="R1176" s="357" t="s">
        <v>685</v>
      </c>
      <c r="S1176" s="357" t="s">
        <v>1489</v>
      </c>
      <c r="T1176" s="357" t="s">
        <v>684</v>
      </c>
      <c r="U1176" s="357" t="s">
        <v>35</v>
      </c>
      <c r="V1176" s="357">
        <v>1.65</v>
      </c>
      <c r="W1176" s="357">
        <v>0.99199999999999999</v>
      </c>
      <c r="X1176" s="357">
        <v>3.5000000000000003E-2</v>
      </c>
      <c r="Y1176" s="357">
        <v>1.637</v>
      </c>
      <c r="Z1176" s="357" t="s">
        <v>198</v>
      </c>
      <c r="AA1176" s="357" t="s">
        <v>170</v>
      </c>
      <c r="AB1176" s="357">
        <v>19</v>
      </c>
      <c r="AC1176" s="357" t="s">
        <v>218</v>
      </c>
      <c r="AD1176" s="10"/>
      <c r="AE1176" s="10">
        <f>IFERROR(VLOOKUP(E1176,ppoz!$A$2:$B$42,2,0),0)</f>
        <v>3500</v>
      </c>
      <c r="AH1176">
        <v>4</v>
      </c>
    </row>
    <row r="1177" spans="1:34" x14ac:dyDescent="0.35">
      <c r="A1177" s="354" t="s">
        <v>1572</v>
      </c>
      <c r="B1177" s="355">
        <v>30.69</v>
      </c>
      <c r="C1177" s="356">
        <v>99</v>
      </c>
      <c r="D1177" s="357" t="s">
        <v>1488</v>
      </c>
      <c r="E1177" s="358" t="s">
        <v>177</v>
      </c>
      <c r="F1177" s="357" t="s">
        <v>171</v>
      </c>
      <c r="G1177" s="356">
        <v>30</v>
      </c>
      <c r="H1177" s="356">
        <v>82100</v>
      </c>
      <c r="I1177" s="356">
        <v>87400</v>
      </c>
      <c r="J1177" s="355">
        <v>92200</v>
      </c>
      <c r="K1177" s="355">
        <v>93100</v>
      </c>
      <c r="L1177" s="355">
        <v>2675.1384815900942</v>
      </c>
      <c r="M1177" s="355">
        <v>2847.8331704138154</v>
      </c>
      <c r="N1177" s="355">
        <v>3004.2359074617139</v>
      </c>
      <c r="O1177" s="355">
        <v>3033.5614206581949</v>
      </c>
      <c r="P1177" s="357" t="s">
        <v>55</v>
      </c>
      <c r="Q1177" s="355" t="s">
        <v>37</v>
      </c>
      <c r="R1177" s="357" t="s">
        <v>685</v>
      </c>
      <c r="S1177" s="357" t="s">
        <v>1489</v>
      </c>
      <c r="T1177" s="357" t="s">
        <v>684</v>
      </c>
      <c r="U1177" s="357" t="s">
        <v>35</v>
      </c>
      <c r="V1177" s="357">
        <v>1.65</v>
      </c>
      <c r="W1177" s="357">
        <v>0.99199999999999999</v>
      </c>
      <c r="X1177" s="357">
        <v>3.5000000000000003E-2</v>
      </c>
      <c r="Y1177" s="357">
        <v>1.637</v>
      </c>
      <c r="Z1177" s="357" t="s">
        <v>198</v>
      </c>
      <c r="AA1177" s="357" t="s">
        <v>170</v>
      </c>
      <c r="AB1177" s="357">
        <v>19</v>
      </c>
      <c r="AC1177" s="357" t="s">
        <v>218</v>
      </c>
      <c r="AD1177" s="10"/>
      <c r="AE1177" s="10">
        <f>IFERROR(VLOOKUP(E1177,ppoz!$A$2:$B$42,2,0),0)</f>
        <v>3500</v>
      </c>
      <c r="AH1177">
        <v>4</v>
      </c>
    </row>
    <row r="1178" spans="1:34" x14ac:dyDescent="0.35">
      <c r="A1178" s="354" t="s">
        <v>1573</v>
      </c>
      <c r="B1178" s="355">
        <v>31</v>
      </c>
      <c r="C1178" s="356">
        <v>100</v>
      </c>
      <c r="D1178" s="357" t="s">
        <v>1488</v>
      </c>
      <c r="E1178" s="358" t="s">
        <v>177</v>
      </c>
      <c r="F1178" s="357" t="s">
        <v>171</v>
      </c>
      <c r="G1178" s="356">
        <v>30</v>
      </c>
      <c r="H1178" s="356">
        <v>82400</v>
      </c>
      <c r="I1178" s="356">
        <v>87700</v>
      </c>
      <c r="J1178" s="355">
        <v>92600</v>
      </c>
      <c r="K1178" s="355">
        <v>93500</v>
      </c>
      <c r="L1178" s="355">
        <v>2658.0645161290322</v>
      </c>
      <c r="M1178" s="355">
        <v>2829.0322580645161</v>
      </c>
      <c r="N1178" s="355">
        <v>2987.0967741935483</v>
      </c>
      <c r="O1178" s="355">
        <v>3016.1290322580644</v>
      </c>
      <c r="P1178" s="357" t="s">
        <v>55</v>
      </c>
      <c r="Q1178" s="355" t="s">
        <v>37</v>
      </c>
      <c r="R1178" s="357" t="s">
        <v>685</v>
      </c>
      <c r="S1178" s="357" t="s">
        <v>1489</v>
      </c>
      <c r="T1178" s="357" t="s">
        <v>684</v>
      </c>
      <c r="U1178" s="357" t="s">
        <v>35</v>
      </c>
      <c r="V1178" s="357">
        <v>1.65</v>
      </c>
      <c r="W1178" s="357">
        <v>0.99199999999999999</v>
      </c>
      <c r="X1178" s="357">
        <v>3.5000000000000003E-2</v>
      </c>
      <c r="Y1178" s="357">
        <v>1.637</v>
      </c>
      <c r="Z1178" s="357" t="s">
        <v>198</v>
      </c>
      <c r="AA1178" s="357" t="s">
        <v>170</v>
      </c>
      <c r="AB1178" s="357">
        <v>19</v>
      </c>
      <c r="AC1178" s="357" t="s">
        <v>218</v>
      </c>
      <c r="AD1178" s="10"/>
      <c r="AE1178" s="10">
        <f>IFERROR(VLOOKUP(E1178,ppoz!$A$2:$B$42,2,0),0)</f>
        <v>3500</v>
      </c>
      <c r="AH1178">
        <v>4</v>
      </c>
    </row>
    <row r="1179" spans="1:34" x14ac:dyDescent="0.35">
      <c r="A1179" s="354" t="s">
        <v>1574</v>
      </c>
      <c r="B1179" s="355">
        <v>31.31</v>
      </c>
      <c r="C1179" s="356">
        <v>101</v>
      </c>
      <c r="D1179" s="357" t="s">
        <v>1488</v>
      </c>
      <c r="E1179" s="358" t="s">
        <v>177</v>
      </c>
      <c r="F1179" s="357" t="s">
        <v>171</v>
      </c>
      <c r="G1179" s="356">
        <v>30</v>
      </c>
      <c r="H1179" s="356">
        <v>83300</v>
      </c>
      <c r="I1179" s="356">
        <v>88600</v>
      </c>
      <c r="J1179" s="355">
        <v>93500</v>
      </c>
      <c r="K1179" s="355">
        <v>94300</v>
      </c>
      <c r="L1179" s="355">
        <v>2660.4918556371767</v>
      </c>
      <c r="M1179" s="355">
        <v>2829.7668476525073</v>
      </c>
      <c r="N1179" s="355">
        <v>2986.2663685723414</v>
      </c>
      <c r="O1179" s="355">
        <v>3011.8173107633347</v>
      </c>
      <c r="P1179" s="357" t="s">
        <v>55</v>
      </c>
      <c r="Q1179" s="355" t="s">
        <v>37</v>
      </c>
      <c r="R1179" s="357" t="s">
        <v>685</v>
      </c>
      <c r="S1179" s="357" t="s">
        <v>1489</v>
      </c>
      <c r="T1179" s="357" t="s">
        <v>684</v>
      </c>
      <c r="U1179" s="357" t="s">
        <v>35</v>
      </c>
      <c r="V1179" s="357">
        <v>1.65</v>
      </c>
      <c r="W1179" s="357">
        <v>0.99199999999999999</v>
      </c>
      <c r="X1179" s="357">
        <v>3.5000000000000003E-2</v>
      </c>
      <c r="Y1179" s="357">
        <v>1.637</v>
      </c>
      <c r="Z1179" s="357" t="s">
        <v>198</v>
      </c>
      <c r="AA1179" s="357" t="s">
        <v>170</v>
      </c>
      <c r="AB1179" s="357">
        <v>19</v>
      </c>
      <c r="AC1179" s="357" t="s">
        <v>218</v>
      </c>
      <c r="AD1179" s="10"/>
      <c r="AE1179" s="10">
        <f>IFERROR(VLOOKUP(E1179,ppoz!$A$2:$B$42,2,0),0)</f>
        <v>3500</v>
      </c>
      <c r="AH1179">
        <v>4</v>
      </c>
    </row>
    <row r="1180" spans="1:34" x14ac:dyDescent="0.35">
      <c r="A1180" s="354" t="s">
        <v>1575</v>
      </c>
      <c r="B1180" s="355">
        <v>31.62</v>
      </c>
      <c r="C1180" s="356">
        <v>102</v>
      </c>
      <c r="D1180" s="357" t="s">
        <v>1488</v>
      </c>
      <c r="E1180" s="358" t="s">
        <v>177</v>
      </c>
      <c r="F1180" s="357" t="s">
        <v>171</v>
      </c>
      <c r="G1180" s="356">
        <v>30</v>
      </c>
      <c r="H1180" s="356">
        <v>83700</v>
      </c>
      <c r="I1180" s="356">
        <v>89500</v>
      </c>
      <c r="J1180" s="355">
        <v>93900</v>
      </c>
      <c r="K1180" s="355">
        <v>95200</v>
      </c>
      <c r="L1180" s="355">
        <v>2647.0588235294117</v>
      </c>
      <c r="M1180" s="355">
        <v>2830.4870335230867</v>
      </c>
      <c r="N1180" s="355">
        <v>2969.639468690702</v>
      </c>
      <c r="O1180" s="355">
        <v>3010.7526881720428</v>
      </c>
      <c r="P1180" s="357" t="s">
        <v>55</v>
      </c>
      <c r="Q1180" s="355" t="s">
        <v>37</v>
      </c>
      <c r="R1180" s="357" t="s">
        <v>685</v>
      </c>
      <c r="S1180" s="357" t="s">
        <v>1489</v>
      </c>
      <c r="T1180" s="357" t="s">
        <v>684</v>
      </c>
      <c r="U1180" s="357" t="s">
        <v>35</v>
      </c>
      <c r="V1180" s="357">
        <v>1.65</v>
      </c>
      <c r="W1180" s="357">
        <v>0.99199999999999999</v>
      </c>
      <c r="X1180" s="357">
        <v>3.5000000000000003E-2</v>
      </c>
      <c r="Y1180" s="357">
        <v>1.637</v>
      </c>
      <c r="Z1180" s="357" t="s">
        <v>198</v>
      </c>
      <c r="AA1180" s="357" t="s">
        <v>170</v>
      </c>
      <c r="AB1180" s="357">
        <v>19</v>
      </c>
      <c r="AC1180" s="357" t="s">
        <v>218</v>
      </c>
      <c r="AD1180" s="10"/>
      <c r="AE1180" s="10">
        <f>IFERROR(VLOOKUP(E1180,ppoz!$A$2:$B$42,2,0),0)</f>
        <v>3500</v>
      </c>
      <c r="AH1180">
        <v>4</v>
      </c>
    </row>
    <row r="1181" spans="1:34" x14ac:dyDescent="0.35">
      <c r="A1181" s="354" t="s">
        <v>1576</v>
      </c>
      <c r="B1181" s="355">
        <v>31.93</v>
      </c>
      <c r="C1181" s="356">
        <v>103</v>
      </c>
      <c r="D1181" s="357" t="s">
        <v>1488</v>
      </c>
      <c r="E1181" s="358" t="s">
        <v>177</v>
      </c>
      <c r="F1181" s="357" t="s">
        <v>171</v>
      </c>
      <c r="G1181" s="356">
        <v>30</v>
      </c>
      <c r="H1181" s="356">
        <v>84200</v>
      </c>
      <c r="I1181" s="356">
        <v>89700</v>
      </c>
      <c r="J1181" s="355">
        <v>94300</v>
      </c>
      <c r="K1181" s="355">
        <v>95400</v>
      </c>
      <c r="L1181" s="355">
        <v>2637.018477920451</v>
      </c>
      <c r="M1181" s="355">
        <v>2809.2702787347321</v>
      </c>
      <c r="N1181" s="355">
        <v>2953.3354212339491</v>
      </c>
      <c r="O1181" s="355">
        <v>2987.7857813968058</v>
      </c>
      <c r="P1181" s="357" t="s">
        <v>55</v>
      </c>
      <c r="Q1181" s="355" t="s">
        <v>37</v>
      </c>
      <c r="R1181" s="357" t="s">
        <v>685</v>
      </c>
      <c r="S1181" s="357" t="s">
        <v>1489</v>
      </c>
      <c r="T1181" s="357" t="s">
        <v>684</v>
      </c>
      <c r="U1181" s="357" t="s">
        <v>35</v>
      </c>
      <c r="V1181" s="357">
        <v>1.65</v>
      </c>
      <c r="W1181" s="357">
        <v>0.99199999999999999</v>
      </c>
      <c r="X1181" s="357">
        <v>3.5000000000000003E-2</v>
      </c>
      <c r="Y1181" s="357">
        <v>1.637</v>
      </c>
      <c r="Z1181" s="357" t="s">
        <v>198</v>
      </c>
      <c r="AA1181" s="357" t="s">
        <v>170</v>
      </c>
      <c r="AB1181" s="357">
        <v>19</v>
      </c>
      <c r="AC1181" s="357" t="s">
        <v>218</v>
      </c>
      <c r="AD1181" s="10"/>
      <c r="AE1181" s="10">
        <f>IFERROR(VLOOKUP(E1181,ppoz!$A$2:$B$42,2,0),0)</f>
        <v>3500</v>
      </c>
      <c r="AH1181">
        <v>4</v>
      </c>
    </row>
    <row r="1182" spans="1:34" x14ac:dyDescent="0.35">
      <c r="A1182" s="354" t="s">
        <v>1577</v>
      </c>
      <c r="B1182" s="355">
        <v>32.24</v>
      </c>
      <c r="C1182" s="356">
        <v>104</v>
      </c>
      <c r="D1182" s="357" t="s">
        <v>1488</v>
      </c>
      <c r="E1182" s="358" t="s">
        <v>177</v>
      </c>
      <c r="F1182" s="357" t="s">
        <v>171</v>
      </c>
      <c r="G1182" s="356">
        <v>30</v>
      </c>
      <c r="H1182" s="356">
        <v>85400</v>
      </c>
      <c r="I1182" s="356">
        <v>90600</v>
      </c>
      <c r="J1182" s="355">
        <v>95100</v>
      </c>
      <c r="K1182" s="355">
        <v>96400</v>
      </c>
      <c r="L1182" s="355">
        <v>2648.8833746898263</v>
      </c>
      <c r="M1182" s="355">
        <v>2810.1736972704712</v>
      </c>
      <c r="N1182" s="355">
        <v>2949.7518610421835</v>
      </c>
      <c r="O1182" s="355">
        <v>2990.0744416873449</v>
      </c>
      <c r="P1182" s="357" t="s">
        <v>55</v>
      </c>
      <c r="Q1182" s="355" t="s">
        <v>37</v>
      </c>
      <c r="R1182" s="357" t="s">
        <v>685</v>
      </c>
      <c r="S1182" s="357" t="s">
        <v>1489</v>
      </c>
      <c r="T1182" s="357" t="s">
        <v>684</v>
      </c>
      <c r="U1182" s="357" t="s">
        <v>35</v>
      </c>
      <c r="V1182" s="357">
        <v>1.65</v>
      </c>
      <c r="W1182" s="357">
        <v>0.99199999999999999</v>
      </c>
      <c r="X1182" s="357">
        <v>3.5000000000000003E-2</v>
      </c>
      <c r="Y1182" s="357">
        <v>1.637</v>
      </c>
      <c r="Z1182" s="357" t="s">
        <v>198</v>
      </c>
      <c r="AA1182" s="357" t="s">
        <v>170</v>
      </c>
      <c r="AB1182" s="357">
        <v>19</v>
      </c>
      <c r="AC1182" s="357" t="s">
        <v>218</v>
      </c>
      <c r="AD1182" s="10"/>
      <c r="AE1182" s="10">
        <f>IFERROR(VLOOKUP(E1182,ppoz!$A$2:$B$42,2,0),0)</f>
        <v>3500</v>
      </c>
      <c r="AH1182">
        <v>4</v>
      </c>
    </row>
    <row r="1183" spans="1:34" x14ac:dyDescent="0.35">
      <c r="A1183" s="354" t="s">
        <v>1578</v>
      </c>
      <c r="B1183" s="355">
        <v>32.549999999999997</v>
      </c>
      <c r="C1183" s="356">
        <v>105</v>
      </c>
      <c r="D1183" s="357" t="s">
        <v>1488</v>
      </c>
      <c r="E1183" s="358" t="s">
        <v>177</v>
      </c>
      <c r="F1183" s="357" t="s">
        <v>171</v>
      </c>
      <c r="G1183" s="356">
        <v>30</v>
      </c>
      <c r="H1183" s="356">
        <v>85800</v>
      </c>
      <c r="I1183" s="356">
        <v>91600</v>
      </c>
      <c r="J1183" s="355">
        <v>95500</v>
      </c>
      <c r="K1183" s="355">
        <v>97900</v>
      </c>
      <c r="L1183" s="355">
        <v>2635.9447004608296</v>
      </c>
      <c r="M1183" s="355">
        <v>2814.1321044546853</v>
      </c>
      <c r="N1183" s="355">
        <v>2933.9477726574505</v>
      </c>
      <c r="O1183" s="355">
        <v>3007.6804915514595</v>
      </c>
      <c r="P1183" s="357" t="s">
        <v>55</v>
      </c>
      <c r="Q1183" s="355" t="s">
        <v>37</v>
      </c>
      <c r="R1183" s="357" t="s">
        <v>685</v>
      </c>
      <c r="S1183" s="357" t="s">
        <v>1489</v>
      </c>
      <c r="T1183" s="357" t="s">
        <v>684</v>
      </c>
      <c r="U1183" s="357" t="s">
        <v>35</v>
      </c>
      <c r="V1183" s="357">
        <v>1.65</v>
      </c>
      <c r="W1183" s="357">
        <v>0.99199999999999999</v>
      </c>
      <c r="X1183" s="357">
        <v>3.5000000000000003E-2</v>
      </c>
      <c r="Y1183" s="357">
        <v>1.637</v>
      </c>
      <c r="Z1183" s="357" t="s">
        <v>198</v>
      </c>
      <c r="AA1183" s="357" t="s">
        <v>170</v>
      </c>
      <c r="AB1183" s="357">
        <v>19</v>
      </c>
      <c r="AC1183" s="357" t="s">
        <v>218</v>
      </c>
      <c r="AD1183" s="10"/>
      <c r="AE1183" s="10">
        <f>IFERROR(VLOOKUP(E1183,ppoz!$A$2:$B$42,2,0),0)</f>
        <v>3500</v>
      </c>
      <c r="AH1183">
        <v>4</v>
      </c>
    </row>
    <row r="1184" spans="1:34" x14ac:dyDescent="0.35">
      <c r="A1184" s="354" t="s">
        <v>1579</v>
      </c>
      <c r="B1184" s="355">
        <v>32.86</v>
      </c>
      <c r="C1184" s="356">
        <v>106</v>
      </c>
      <c r="D1184" s="357" t="s">
        <v>1488</v>
      </c>
      <c r="E1184" s="358" t="s">
        <v>177</v>
      </c>
      <c r="F1184" s="357" t="s">
        <v>171</v>
      </c>
      <c r="G1184" s="356">
        <v>30</v>
      </c>
      <c r="H1184" s="356">
        <v>86600</v>
      </c>
      <c r="I1184" s="356">
        <v>92100</v>
      </c>
      <c r="J1184" s="355">
        <v>95900</v>
      </c>
      <c r="K1184" s="355">
        <v>98400</v>
      </c>
      <c r="L1184" s="355">
        <v>2635.4230066950699</v>
      </c>
      <c r="M1184" s="355">
        <v>2802.7997565429096</v>
      </c>
      <c r="N1184" s="355">
        <v>2918.4418746195984</v>
      </c>
      <c r="O1184" s="355">
        <v>2994.5222154595253</v>
      </c>
      <c r="P1184" s="357" t="s">
        <v>55</v>
      </c>
      <c r="Q1184" s="355" t="s">
        <v>37</v>
      </c>
      <c r="R1184" s="357" t="s">
        <v>685</v>
      </c>
      <c r="S1184" s="357" t="s">
        <v>1489</v>
      </c>
      <c r="T1184" s="357" t="s">
        <v>684</v>
      </c>
      <c r="U1184" s="357" t="s">
        <v>35</v>
      </c>
      <c r="V1184" s="357">
        <v>1.65</v>
      </c>
      <c r="W1184" s="357">
        <v>0.99199999999999999</v>
      </c>
      <c r="X1184" s="357">
        <v>3.5000000000000003E-2</v>
      </c>
      <c r="Y1184" s="357">
        <v>1.637</v>
      </c>
      <c r="Z1184" s="357" t="s">
        <v>198</v>
      </c>
      <c r="AA1184" s="357" t="s">
        <v>170</v>
      </c>
      <c r="AB1184" s="357">
        <v>19</v>
      </c>
      <c r="AC1184" s="357" t="s">
        <v>218</v>
      </c>
      <c r="AD1184" s="10"/>
      <c r="AE1184" s="10">
        <f>IFERROR(VLOOKUP(E1184,ppoz!$A$2:$B$42,2,0),0)</f>
        <v>3500</v>
      </c>
      <c r="AH1184">
        <v>4</v>
      </c>
    </row>
    <row r="1185" spans="1:34" x14ac:dyDescent="0.35">
      <c r="A1185" s="354" t="s">
        <v>1580</v>
      </c>
      <c r="B1185" s="355">
        <v>33.17</v>
      </c>
      <c r="C1185" s="356">
        <v>107</v>
      </c>
      <c r="D1185" s="357" t="s">
        <v>1488</v>
      </c>
      <c r="E1185" s="358" t="s">
        <v>178</v>
      </c>
      <c r="F1185" s="357" t="s">
        <v>171</v>
      </c>
      <c r="G1185" s="356">
        <v>33</v>
      </c>
      <c r="H1185" s="356">
        <v>87600</v>
      </c>
      <c r="I1185" s="356">
        <v>93100</v>
      </c>
      <c r="J1185" s="355">
        <v>96900</v>
      </c>
      <c r="K1185" s="355">
        <v>99400</v>
      </c>
      <c r="L1185" s="355">
        <v>2640.9406089840218</v>
      </c>
      <c r="M1185" s="355">
        <v>2806.753090141694</v>
      </c>
      <c r="N1185" s="355">
        <v>2921.3144407597224</v>
      </c>
      <c r="O1185" s="355">
        <v>2996.6837503768465</v>
      </c>
      <c r="P1185" s="357" t="s">
        <v>55</v>
      </c>
      <c r="Q1185" s="355" t="s">
        <v>37</v>
      </c>
      <c r="R1185" s="357" t="s">
        <v>685</v>
      </c>
      <c r="S1185" s="357" t="s">
        <v>1489</v>
      </c>
      <c r="T1185" s="357" t="s">
        <v>684</v>
      </c>
      <c r="U1185" s="357" t="s">
        <v>35</v>
      </c>
      <c r="V1185" s="357">
        <v>1.65</v>
      </c>
      <c r="W1185" s="357">
        <v>0.99199999999999999</v>
      </c>
      <c r="X1185" s="357">
        <v>3.5000000000000003E-2</v>
      </c>
      <c r="Y1185" s="357">
        <v>1.637</v>
      </c>
      <c r="Z1185" s="357" t="s">
        <v>198</v>
      </c>
      <c r="AA1185" s="357" t="s">
        <v>170</v>
      </c>
      <c r="AB1185" s="357">
        <v>19</v>
      </c>
      <c r="AC1185" s="357" t="s">
        <v>218</v>
      </c>
      <c r="AD1185" s="10"/>
      <c r="AE1185" s="10">
        <f>IFERROR(VLOOKUP(E1185,ppoz!$A$2:$B$42,2,0),0)</f>
        <v>3500</v>
      </c>
      <c r="AH1185">
        <v>4</v>
      </c>
    </row>
    <row r="1186" spans="1:34" x14ac:dyDescent="0.35">
      <c r="A1186" s="354" t="s">
        <v>1581</v>
      </c>
      <c r="B1186" s="355">
        <v>33.479999999999997</v>
      </c>
      <c r="C1186" s="356">
        <v>108</v>
      </c>
      <c r="D1186" s="357" t="s">
        <v>1488</v>
      </c>
      <c r="E1186" s="358" t="s">
        <v>178</v>
      </c>
      <c r="F1186" s="357" t="s">
        <v>171</v>
      </c>
      <c r="G1186" s="356">
        <v>33</v>
      </c>
      <c r="H1186" s="356">
        <v>88100</v>
      </c>
      <c r="I1186" s="356">
        <v>93500</v>
      </c>
      <c r="J1186" s="355">
        <v>97300</v>
      </c>
      <c r="K1186" s="355">
        <v>99800</v>
      </c>
      <c r="L1186" s="355">
        <v>2631.4217443249704</v>
      </c>
      <c r="M1186" s="355">
        <v>2792.7120669056158</v>
      </c>
      <c r="N1186" s="355">
        <v>2906.2126642771805</v>
      </c>
      <c r="O1186" s="355">
        <v>2980.8841099163683</v>
      </c>
      <c r="P1186" s="357" t="s">
        <v>55</v>
      </c>
      <c r="Q1186" s="355" t="s">
        <v>37</v>
      </c>
      <c r="R1186" s="357" t="s">
        <v>685</v>
      </c>
      <c r="S1186" s="357" t="s">
        <v>1489</v>
      </c>
      <c r="T1186" s="357" t="s">
        <v>684</v>
      </c>
      <c r="U1186" s="357" t="s">
        <v>35</v>
      </c>
      <c r="V1186" s="357">
        <v>1.65</v>
      </c>
      <c r="W1186" s="357">
        <v>0.99199999999999999</v>
      </c>
      <c r="X1186" s="357">
        <v>3.5000000000000003E-2</v>
      </c>
      <c r="Y1186" s="357">
        <v>1.637</v>
      </c>
      <c r="Z1186" s="357" t="s">
        <v>198</v>
      </c>
      <c r="AA1186" s="357" t="s">
        <v>170</v>
      </c>
      <c r="AB1186" s="357">
        <v>19</v>
      </c>
      <c r="AC1186" s="357" t="s">
        <v>218</v>
      </c>
      <c r="AD1186" s="10"/>
      <c r="AE1186" s="10">
        <f>IFERROR(VLOOKUP(E1186,ppoz!$A$2:$B$42,2,0),0)</f>
        <v>3500</v>
      </c>
      <c r="AH1186">
        <v>4</v>
      </c>
    </row>
    <row r="1187" spans="1:34" x14ac:dyDescent="0.35">
      <c r="A1187" s="354" t="s">
        <v>1582</v>
      </c>
      <c r="B1187" s="355">
        <v>33.79</v>
      </c>
      <c r="C1187" s="356">
        <v>109</v>
      </c>
      <c r="D1187" s="357" t="s">
        <v>1488</v>
      </c>
      <c r="E1187" s="358" t="s">
        <v>178</v>
      </c>
      <c r="F1187" s="357" t="s">
        <v>171</v>
      </c>
      <c r="G1187" s="356">
        <v>33</v>
      </c>
      <c r="H1187" s="356">
        <v>88400</v>
      </c>
      <c r="I1187" s="356">
        <v>94300</v>
      </c>
      <c r="J1187" s="355">
        <v>100500</v>
      </c>
      <c r="K1187" s="355">
        <v>100600</v>
      </c>
      <c r="L1187" s="355">
        <v>2616.1586268126666</v>
      </c>
      <c r="M1187" s="355">
        <v>2790.7664989641908</v>
      </c>
      <c r="N1187" s="355">
        <v>2974.2527374963006</v>
      </c>
      <c r="O1187" s="355">
        <v>2977.212192956496</v>
      </c>
      <c r="P1187" s="357" t="s">
        <v>55</v>
      </c>
      <c r="Q1187" s="355" t="s">
        <v>37</v>
      </c>
      <c r="R1187" s="357" t="s">
        <v>685</v>
      </c>
      <c r="S1187" s="357" t="s">
        <v>1489</v>
      </c>
      <c r="T1187" s="357" t="s">
        <v>684</v>
      </c>
      <c r="U1187" s="357" t="s">
        <v>35</v>
      </c>
      <c r="V1187" s="357">
        <v>1.65</v>
      </c>
      <c r="W1187" s="357">
        <v>0.99199999999999999</v>
      </c>
      <c r="X1187" s="357">
        <v>3.5000000000000003E-2</v>
      </c>
      <c r="Y1187" s="357">
        <v>1.637</v>
      </c>
      <c r="Z1187" s="357" t="s">
        <v>198</v>
      </c>
      <c r="AA1187" s="357" t="s">
        <v>170</v>
      </c>
      <c r="AB1187" s="357">
        <v>19</v>
      </c>
      <c r="AC1187" s="357" t="s">
        <v>218</v>
      </c>
      <c r="AD1187" s="10"/>
      <c r="AE1187" s="10">
        <f>IFERROR(VLOOKUP(E1187,ppoz!$A$2:$B$42,2,0),0)</f>
        <v>3500</v>
      </c>
      <c r="AH1187">
        <v>4</v>
      </c>
    </row>
    <row r="1188" spans="1:34" x14ac:dyDescent="0.35">
      <c r="A1188" s="354" t="s">
        <v>1583</v>
      </c>
      <c r="B1188" s="355">
        <v>34.1</v>
      </c>
      <c r="C1188" s="356">
        <v>110</v>
      </c>
      <c r="D1188" s="357" t="s">
        <v>1488</v>
      </c>
      <c r="E1188" s="358" t="s">
        <v>178</v>
      </c>
      <c r="F1188" s="357" t="s">
        <v>171</v>
      </c>
      <c r="G1188" s="356">
        <v>33</v>
      </c>
      <c r="H1188" s="356">
        <v>89200</v>
      </c>
      <c r="I1188" s="356">
        <v>95100</v>
      </c>
      <c r="J1188" s="355">
        <v>101300</v>
      </c>
      <c r="K1188" s="355">
        <v>101400</v>
      </c>
      <c r="L1188" s="355">
        <v>2615.8357771260994</v>
      </c>
      <c r="M1188" s="355">
        <v>2788.8563049853369</v>
      </c>
      <c r="N1188" s="355">
        <v>2970.6744868035189</v>
      </c>
      <c r="O1188" s="355">
        <v>2973.6070381231671</v>
      </c>
      <c r="P1188" s="357" t="s">
        <v>55</v>
      </c>
      <c r="Q1188" s="355" t="s">
        <v>37</v>
      </c>
      <c r="R1188" s="357" t="s">
        <v>685</v>
      </c>
      <c r="S1188" s="357" t="s">
        <v>1489</v>
      </c>
      <c r="T1188" s="357" t="s">
        <v>684</v>
      </c>
      <c r="U1188" s="357" t="s">
        <v>35</v>
      </c>
      <c r="V1188" s="357">
        <v>1.65</v>
      </c>
      <c r="W1188" s="357">
        <v>0.99199999999999999</v>
      </c>
      <c r="X1188" s="357">
        <v>3.5000000000000003E-2</v>
      </c>
      <c r="Y1188" s="357">
        <v>1.637</v>
      </c>
      <c r="Z1188" s="357" t="s">
        <v>198</v>
      </c>
      <c r="AA1188" s="357" t="s">
        <v>170</v>
      </c>
      <c r="AB1188" s="357">
        <v>19</v>
      </c>
      <c r="AC1188" s="357" t="s">
        <v>218</v>
      </c>
      <c r="AD1188" s="10"/>
      <c r="AE1188" s="10">
        <f>IFERROR(VLOOKUP(E1188,ppoz!$A$2:$B$42,2,0),0)</f>
        <v>3500</v>
      </c>
      <c r="AH1188">
        <v>4</v>
      </c>
    </row>
    <row r="1189" spans="1:34" x14ac:dyDescent="0.35">
      <c r="A1189" s="354" t="s">
        <v>1584</v>
      </c>
      <c r="B1189" s="355">
        <v>34.409999999999997</v>
      </c>
      <c r="C1189" s="356">
        <v>111</v>
      </c>
      <c r="D1189" s="357" t="s">
        <v>1488</v>
      </c>
      <c r="E1189" s="358" t="s">
        <v>178</v>
      </c>
      <c r="F1189" s="357" t="s">
        <v>171</v>
      </c>
      <c r="G1189" s="356">
        <v>33</v>
      </c>
      <c r="H1189" s="356">
        <v>89700</v>
      </c>
      <c r="I1189" s="356">
        <v>95500</v>
      </c>
      <c r="J1189" s="355">
        <v>101700</v>
      </c>
      <c r="K1189" s="355">
        <v>101900</v>
      </c>
      <c r="L1189" s="355">
        <v>2606.8003487358328</v>
      </c>
      <c r="M1189" s="355">
        <v>2775.3560011624531</v>
      </c>
      <c r="N1189" s="355">
        <v>2955.5361813426334</v>
      </c>
      <c r="O1189" s="355">
        <v>2961.3484452194134</v>
      </c>
      <c r="P1189" s="357" t="s">
        <v>55</v>
      </c>
      <c r="Q1189" s="355" t="s">
        <v>37</v>
      </c>
      <c r="R1189" s="357" t="s">
        <v>685</v>
      </c>
      <c r="S1189" s="357" t="s">
        <v>1489</v>
      </c>
      <c r="T1189" s="357" t="s">
        <v>684</v>
      </c>
      <c r="U1189" s="357" t="s">
        <v>35</v>
      </c>
      <c r="V1189" s="357">
        <v>1.65</v>
      </c>
      <c r="W1189" s="357">
        <v>0.99199999999999999</v>
      </c>
      <c r="X1189" s="357">
        <v>3.5000000000000003E-2</v>
      </c>
      <c r="Y1189" s="357">
        <v>1.637</v>
      </c>
      <c r="Z1189" s="357" t="s">
        <v>198</v>
      </c>
      <c r="AA1189" s="357" t="s">
        <v>170</v>
      </c>
      <c r="AB1189" s="357">
        <v>19</v>
      </c>
      <c r="AC1189" s="357" t="s">
        <v>218</v>
      </c>
      <c r="AD1189" s="10"/>
      <c r="AE1189" s="10">
        <f>IFERROR(VLOOKUP(E1189,ppoz!$A$2:$B$42,2,0),0)</f>
        <v>3500</v>
      </c>
      <c r="AH1189">
        <v>4</v>
      </c>
    </row>
    <row r="1190" spans="1:34" x14ac:dyDescent="0.35">
      <c r="A1190" s="354" t="s">
        <v>1585</v>
      </c>
      <c r="B1190" s="355">
        <v>34.72</v>
      </c>
      <c r="C1190" s="356">
        <v>112</v>
      </c>
      <c r="D1190" s="357" t="s">
        <v>1488</v>
      </c>
      <c r="E1190" s="358" t="s">
        <v>178</v>
      </c>
      <c r="F1190" s="357" t="s">
        <v>171</v>
      </c>
      <c r="G1190" s="356">
        <v>33</v>
      </c>
      <c r="H1190" s="356">
        <v>90500</v>
      </c>
      <c r="I1190" s="356">
        <v>96000</v>
      </c>
      <c r="J1190" s="355">
        <v>102100</v>
      </c>
      <c r="K1190" s="355">
        <v>102400</v>
      </c>
      <c r="L1190" s="355">
        <v>2606.5668202764978</v>
      </c>
      <c r="M1190" s="355">
        <v>2764.9769585253457</v>
      </c>
      <c r="N1190" s="355">
        <v>2940.6682027649772</v>
      </c>
      <c r="O1190" s="355">
        <v>2949.308755760369</v>
      </c>
      <c r="P1190" s="357" t="s">
        <v>55</v>
      </c>
      <c r="Q1190" s="355" t="s">
        <v>37</v>
      </c>
      <c r="R1190" s="357" t="s">
        <v>685</v>
      </c>
      <c r="S1190" s="357" t="s">
        <v>1489</v>
      </c>
      <c r="T1190" s="357" t="s">
        <v>684</v>
      </c>
      <c r="U1190" s="357" t="s">
        <v>35</v>
      </c>
      <c r="V1190" s="357">
        <v>1.65</v>
      </c>
      <c r="W1190" s="357">
        <v>0.99199999999999999</v>
      </c>
      <c r="X1190" s="357">
        <v>3.5000000000000003E-2</v>
      </c>
      <c r="Y1190" s="357">
        <v>1.637</v>
      </c>
      <c r="Z1190" s="357" t="s">
        <v>198</v>
      </c>
      <c r="AA1190" s="357" t="s">
        <v>170</v>
      </c>
      <c r="AB1190" s="357">
        <v>19</v>
      </c>
      <c r="AC1190" s="357" t="s">
        <v>218</v>
      </c>
      <c r="AD1190" s="10"/>
      <c r="AE1190" s="10">
        <f>IFERROR(VLOOKUP(E1190,ppoz!$A$2:$B$42,2,0),0)</f>
        <v>3500</v>
      </c>
      <c r="AH1190">
        <v>4</v>
      </c>
    </row>
    <row r="1191" spans="1:34" x14ac:dyDescent="0.35">
      <c r="A1191" s="354" t="s">
        <v>1586</v>
      </c>
      <c r="B1191" s="355">
        <v>35.03</v>
      </c>
      <c r="C1191" s="356">
        <v>113</v>
      </c>
      <c r="D1191" s="357" t="s">
        <v>1488</v>
      </c>
      <c r="E1191" s="358" t="s">
        <v>178</v>
      </c>
      <c r="F1191" s="357" t="s">
        <v>171</v>
      </c>
      <c r="G1191" s="356">
        <v>33</v>
      </c>
      <c r="H1191" s="356">
        <v>91400</v>
      </c>
      <c r="I1191" s="356">
        <v>97400</v>
      </c>
      <c r="J1191" s="355">
        <v>102900</v>
      </c>
      <c r="K1191" s="355">
        <v>103700</v>
      </c>
      <c r="L1191" s="355">
        <v>2609.1921210391092</v>
      </c>
      <c r="M1191" s="355">
        <v>2780.4738795318299</v>
      </c>
      <c r="N1191" s="355">
        <v>2937.4821581501569</v>
      </c>
      <c r="O1191" s="355">
        <v>2960.3197259491862</v>
      </c>
      <c r="P1191" s="357" t="s">
        <v>55</v>
      </c>
      <c r="Q1191" s="355" t="s">
        <v>37</v>
      </c>
      <c r="R1191" s="357" t="s">
        <v>685</v>
      </c>
      <c r="S1191" s="357" t="s">
        <v>1489</v>
      </c>
      <c r="T1191" s="357" t="s">
        <v>684</v>
      </c>
      <c r="U1191" s="357" t="s">
        <v>35</v>
      </c>
      <c r="V1191" s="357">
        <v>1.65</v>
      </c>
      <c r="W1191" s="357">
        <v>0.99199999999999999</v>
      </c>
      <c r="X1191" s="357">
        <v>3.5000000000000003E-2</v>
      </c>
      <c r="Y1191" s="357">
        <v>1.637</v>
      </c>
      <c r="Z1191" s="357" t="s">
        <v>198</v>
      </c>
      <c r="AA1191" s="357" t="s">
        <v>170</v>
      </c>
      <c r="AB1191" s="357">
        <v>19</v>
      </c>
      <c r="AC1191" s="357" t="s">
        <v>218</v>
      </c>
      <c r="AD1191" s="10"/>
      <c r="AE1191" s="10">
        <f>IFERROR(VLOOKUP(E1191,ppoz!$A$2:$B$42,2,0),0)</f>
        <v>3500</v>
      </c>
      <c r="AH1191">
        <v>4</v>
      </c>
    </row>
    <row r="1192" spans="1:34" x14ac:dyDescent="0.35">
      <c r="A1192" s="354" t="s">
        <v>1587</v>
      </c>
      <c r="B1192" s="355">
        <v>35.339999999999996</v>
      </c>
      <c r="C1192" s="356">
        <v>114</v>
      </c>
      <c r="D1192" s="357" t="s">
        <v>1488</v>
      </c>
      <c r="E1192" s="358" t="s">
        <v>178</v>
      </c>
      <c r="F1192" s="357" t="s">
        <v>171</v>
      </c>
      <c r="G1192" s="356">
        <v>33</v>
      </c>
      <c r="H1192" s="356">
        <v>92000</v>
      </c>
      <c r="I1192" s="356">
        <v>97900</v>
      </c>
      <c r="J1192" s="355">
        <v>103300</v>
      </c>
      <c r="K1192" s="355">
        <v>104200</v>
      </c>
      <c r="L1192" s="355">
        <v>2603.2823995472554</v>
      </c>
      <c r="M1192" s="355">
        <v>2770.2320316921337</v>
      </c>
      <c r="N1192" s="355">
        <v>2923.0333899264292</v>
      </c>
      <c r="O1192" s="355">
        <v>2948.5002829654786</v>
      </c>
      <c r="P1192" s="357" t="s">
        <v>55</v>
      </c>
      <c r="Q1192" s="355" t="s">
        <v>37</v>
      </c>
      <c r="R1192" s="357" t="s">
        <v>685</v>
      </c>
      <c r="S1192" s="357" t="s">
        <v>1489</v>
      </c>
      <c r="T1192" s="357" t="s">
        <v>684</v>
      </c>
      <c r="U1192" s="357" t="s">
        <v>35</v>
      </c>
      <c r="V1192" s="357">
        <v>1.65</v>
      </c>
      <c r="W1192" s="357">
        <v>0.99199999999999999</v>
      </c>
      <c r="X1192" s="357">
        <v>3.5000000000000003E-2</v>
      </c>
      <c r="Y1192" s="357">
        <v>1.637</v>
      </c>
      <c r="Z1192" s="357" t="s">
        <v>198</v>
      </c>
      <c r="AA1192" s="357" t="s">
        <v>170</v>
      </c>
      <c r="AB1192" s="357">
        <v>19</v>
      </c>
      <c r="AC1192" s="357" t="s">
        <v>218</v>
      </c>
      <c r="AD1192" s="10"/>
      <c r="AE1192" s="10">
        <f>IFERROR(VLOOKUP(E1192,ppoz!$A$2:$B$42,2,0),0)</f>
        <v>3500</v>
      </c>
      <c r="AH1192">
        <v>4</v>
      </c>
    </row>
    <row r="1193" spans="1:34" x14ac:dyDescent="0.35">
      <c r="A1193" s="354" t="s">
        <v>1588</v>
      </c>
      <c r="B1193" s="355">
        <v>35.65</v>
      </c>
      <c r="C1193" s="356">
        <v>115</v>
      </c>
      <c r="D1193" s="357" t="s">
        <v>1488</v>
      </c>
      <c r="E1193" s="358" t="s">
        <v>178</v>
      </c>
      <c r="F1193" s="357" t="s">
        <v>171</v>
      </c>
      <c r="G1193" s="356">
        <v>33</v>
      </c>
      <c r="H1193" s="356">
        <v>92400</v>
      </c>
      <c r="I1193" s="356">
        <v>98300</v>
      </c>
      <c r="J1193" s="355">
        <v>103600</v>
      </c>
      <c r="K1193" s="355">
        <v>105200</v>
      </c>
      <c r="L1193" s="355">
        <v>2591.8653576437587</v>
      </c>
      <c r="M1193" s="355">
        <v>2757.3632538569427</v>
      </c>
      <c r="N1193" s="355">
        <v>2906.030855539972</v>
      </c>
      <c r="O1193" s="355">
        <v>2950.9116409537169</v>
      </c>
      <c r="P1193" s="357" t="s">
        <v>55</v>
      </c>
      <c r="Q1193" s="355" t="s">
        <v>37</v>
      </c>
      <c r="R1193" s="357" t="s">
        <v>685</v>
      </c>
      <c r="S1193" s="357" t="s">
        <v>1489</v>
      </c>
      <c r="T1193" s="357" t="s">
        <v>684</v>
      </c>
      <c r="U1193" s="357" t="s">
        <v>35</v>
      </c>
      <c r="V1193" s="357">
        <v>1.65</v>
      </c>
      <c r="W1193" s="357">
        <v>0.99199999999999999</v>
      </c>
      <c r="X1193" s="357">
        <v>3.5000000000000003E-2</v>
      </c>
      <c r="Y1193" s="357">
        <v>1.637</v>
      </c>
      <c r="Z1193" s="357" t="s">
        <v>198</v>
      </c>
      <c r="AA1193" s="357" t="s">
        <v>170</v>
      </c>
      <c r="AB1193" s="357">
        <v>19</v>
      </c>
      <c r="AC1193" s="357" t="s">
        <v>218</v>
      </c>
      <c r="AD1193" s="10"/>
      <c r="AE1193" s="10">
        <f>IFERROR(VLOOKUP(E1193,ppoz!$A$2:$B$42,2,0),0)</f>
        <v>3500</v>
      </c>
      <c r="AH1193">
        <v>4</v>
      </c>
    </row>
    <row r="1194" spans="1:34" x14ac:dyDescent="0.35">
      <c r="A1194" s="354" t="s">
        <v>1589</v>
      </c>
      <c r="B1194" s="355">
        <v>35.96</v>
      </c>
      <c r="C1194" s="356">
        <v>116</v>
      </c>
      <c r="D1194" s="357" t="s">
        <v>1488</v>
      </c>
      <c r="E1194" s="358" t="s">
        <v>178</v>
      </c>
      <c r="F1194" s="357" t="s">
        <v>171</v>
      </c>
      <c r="G1194" s="356">
        <v>33</v>
      </c>
      <c r="H1194" s="356">
        <v>92800</v>
      </c>
      <c r="I1194" s="356">
        <v>99200</v>
      </c>
      <c r="J1194" s="355">
        <v>104000</v>
      </c>
      <c r="K1194" s="355">
        <v>106100</v>
      </c>
      <c r="L1194" s="355">
        <v>2580.6451612903224</v>
      </c>
      <c r="M1194" s="355">
        <v>2758.6206896551726</v>
      </c>
      <c r="N1194" s="355">
        <v>2892.1023359288097</v>
      </c>
      <c r="O1194" s="355">
        <v>2950.5005561735261</v>
      </c>
      <c r="P1194" s="357" t="s">
        <v>55</v>
      </c>
      <c r="Q1194" s="355" t="s">
        <v>37</v>
      </c>
      <c r="R1194" s="357" t="s">
        <v>685</v>
      </c>
      <c r="S1194" s="357" t="s">
        <v>1489</v>
      </c>
      <c r="T1194" s="357" t="s">
        <v>684</v>
      </c>
      <c r="U1194" s="357" t="s">
        <v>35</v>
      </c>
      <c r="V1194" s="357">
        <v>1.65</v>
      </c>
      <c r="W1194" s="357">
        <v>0.99199999999999999</v>
      </c>
      <c r="X1194" s="357">
        <v>3.5000000000000003E-2</v>
      </c>
      <c r="Y1194" s="357">
        <v>1.637</v>
      </c>
      <c r="Z1194" s="357" t="s">
        <v>198</v>
      </c>
      <c r="AA1194" s="357" t="s">
        <v>170</v>
      </c>
      <c r="AB1194" s="357">
        <v>19</v>
      </c>
      <c r="AC1194" s="357" t="s">
        <v>218</v>
      </c>
      <c r="AD1194" s="10"/>
      <c r="AE1194" s="10">
        <f>IFERROR(VLOOKUP(E1194,ppoz!$A$2:$B$42,2,0),0)</f>
        <v>3500</v>
      </c>
      <c r="AH1194">
        <v>4</v>
      </c>
    </row>
    <row r="1195" spans="1:34" x14ac:dyDescent="0.35">
      <c r="A1195" s="354" t="s">
        <v>1590</v>
      </c>
      <c r="B1195" s="355">
        <v>36.270000000000003</v>
      </c>
      <c r="C1195" s="356">
        <v>117</v>
      </c>
      <c r="D1195" s="357" t="s">
        <v>1488</v>
      </c>
      <c r="E1195" s="358" t="s">
        <v>178</v>
      </c>
      <c r="F1195" s="357" t="s">
        <v>171</v>
      </c>
      <c r="G1195" s="356">
        <v>33</v>
      </c>
      <c r="H1195" s="356">
        <v>93700</v>
      </c>
      <c r="I1195" s="356">
        <v>100000</v>
      </c>
      <c r="J1195" s="355">
        <v>104800</v>
      </c>
      <c r="K1195" s="355">
        <v>106900</v>
      </c>
      <c r="L1195" s="355">
        <v>2583.4022608216155</v>
      </c>
      <c r="M1195" s="355">
        <v>2757.0995312930795</v>
      </c>
      <c r="N1195" s="355">
        <v>2889.4403087951473</v>
      </c>
      <c r="O1195" s="355">
        <v>2947.339398952302</v>
      </c>
      <c r="P1195" s="357" t="s">
        <v>55</v>
      </c>
      <c r="Q1195" s="355" t="s">
        <v>37</v>
      </c>
      <c r="R1195" s="357" t="s">
        <v>685</v>
      </c>
      <c r="S1195" s="357" t="s">
        <v>1489</v>
      </c>
      <c r="T1195" s="357" t="s">
        <v>684</v>
      </c>
      <c r="U1195" s="357" t="s">
        <v>35</v>
      </c>
      <c r="V1195" s="357">
        <v>1.65</v>
      </c>
      <c r="W1195" s="357">
        <v>0.99199999999999999</v>
      </c>
      <c r="X1195" s="357">
        <v>3.5000000000000003E-2</v>
      </c>
      <c r="Y1195" s="357">
        <v>1.637</v>
      </c>
      <c r="Z1195" s="357" t="s">
        <v>198</v>
      </c>
      <c r="AA1195" s="357" t="s">
        <v>170</v>
      </c>
      <c r="AB1195" s="357">
        <v>19</v>
      </c>
      <c r="AC1195" s="357" t="s">
        <v>218</v>
      </c>
      <c r="AD1195" s="10"/>
      <c r="AE1195" s="10">
        <f>IFERROR(VLOOKUP(E1195,ppoz!$A$2:$B$42,2,0),0)</f>
        <v>3500</v>
      </c>
      <c r="AH1195">
        <v>4</v>
      </c>
    </row>
    <row r="1196" spans="1:34" x14ac:dyDescent="0.35">
      <c r="A1196" s="354" t="s">
        <v>1591</v>
      </c>
      <c r="B1196" s="355">
        <v>36.58</v>
      </c>
      <c r="C1196" s="356">
        <v>118</v>
      </c>
      <c r="D1196" s="357" t="s">
        <v>1488</v>
      </c>
      <c r="E1196" s="358" t="s">
        <v>178</v>
      </c>
      <c r="F1196" s="357" t="s">
        <v>171</v>
      </c>
      <c r="G1196" s="356">
        <v>33</v>
      </c>
      <c r="H1196" s="356">
        <v>94700</v>
      </c>
      <c r="I1196" s="356">
        <v>100600</v>
      </c>
      <c r="J1196" s="355">
        <v>105200</v>
      </c>
      <c r="K1196" s="355">
        <v>107500</v>
      </c>
      <c r="L1196" s="355">
        <v>2588.8463641334065</v>
      </c>
      <c r="M1196" s="355">
        <v>2750.1366867140514</v>
      </c>
      <c r="N1196" s="355">
        <v>2875.8884636413341</v>
      </c>
      <c r="O1196" s="355">
        <v>2938.7643521049754</v>
      </c>
      <c r="P1196" s="357" t="s">
        <v>55</v>
      </c>
      <c r="Q1196" s="355" t="s">
        <v>37</v>
      </c>
      <c r="R1196" s="357" t="s">
        <v>685</v>
      </c>
      <c r="S1196" s="357" t="s">
        <v>1489</v>
      </c>
      <c r="T1196" s="357" t="s">
        <v>684</v>
      </c>
      <c r="U1196" s="357" t="s">
        <v>35</v>
      </c>
      <c r="V1196" s="357">
        <v>1.65</v>
      </c>
      <c r="W1196" s="357">
        <v>0.99199999999999999</v>
      </c>
      <c r="X1196" s="357">
        <v>3.5000000000000003E-2</v>
      </c>
      <c r="Y1196" s="357">
        <v>1.637</v>
      </c>
      <c r="Z1196" s="357" t="s">
        <v>198</v>
      </c>
      <c r="AA1196" s="357" t="s">
        <v>170</v>
      </c>
      <c r="AB1196" s="357">
        <v>19</v>
      </c>
      <c r="AC1196" s="357" t="s">
        <v>218</v>
      </c>
      <c r="AD1196" s="10"/>
      <c r="AE1196" s="10">
        <f>IFERROR(VLOOKUP(E1196,ppoz!$A$2:$B$42,2,0),0)</f>
        <v>3500</v>
      </c>
      <c r="AH1196">
        <v>4</v>
      </c>
    </row>
    <row r="1197" spans="1:34" x14ac:dyDescent="0.35">
      <c r="A1197" s="354" t="s">
        <v>1592</v>
      </c>
      <c r="B1197" s="355">
        <v>36.89</v>
      </c>
      <c r="C1197" s="356">
        <v>119</v>
      </c>
      <c r="D1197" s="357" t="s">
        <v>1488</v>
      </c>
      <c r="E1197" s="358" t="s">
        <v>178</v>
      </c>
      <c r="F1197" s="357" t="s">
        <v>171</v>
      </c>
      <c r="G1197" s="356">
        <v>33</v>
      </c>
      <c r="H1197" s="356">
        <v>95200</v>
      </c>
      <c r="I1197" s="356">
        <v>101000</v>
      </c>
      <c r="J1197" s="355">
        <v>105600</v>
      </c>
      <c r="K1197" s="355">
        <v>107900</v>
      </c>
      <c r="L1197" s="355">
        <v>2580.6451612903224</v>
      </c>
      <c r="M1197" s="355">
        <v>2737.8693412849011</v>
      </c>
      <c r="N1197" s="355">
        <v>2862.5643805909458</v>
      </c>
      <c r="O1197" s="355">
        <v>2924.9119002439684</v>
      </c>
      <c r="P1197" s="357" t="s">
        <v>55</v>
      </c>
      <c r="Q1197" s="355" t="s">
        <v>37</v>
      </c>
      <c r="R1197" s="357" t="s">
        <v>685</v>
      </c>
      <c r="S1197" s="357" t="s">
        <v>1489</v>
      </c>
      <c r="T1197" s="357" t="s">
        <v>684</v>
      </c>
      <c r="U1197" s="357" t="s">
        <v>35</v>
      </c>
      <c r="V1197" s="357">
        <v>1.65</v>
      </c>
      <c r="W1197" s="357">
        <v>0.99199999999999999</v>
      </c>
      <c r="X1197" s="357">
        <v>3.5000000000000003E-2</v>
      </c>
      <c r="Y1197" s="357">
        <v>1.637</v>
      </c>
      <c r="Z1197" s="357" t="s">
        <v>198</v>
      </c>
      <c r="AA1197" s="357" t="s">
        <v>170</v>
      </c>
      <c r="AB1197" s="357">
        <v>19</v>
      </c>
      <c r="AC1197" s="357" t="s">
        <v>218</v>
      </c>
      <c r="AD1197" s="10"/>
      <c r="AE1197" s="10">
        <f>IFERROR(VLOOKUP(E1197,ppoz!$A$2:$B$42,2,0),0)</f>
        <v>3500</v>
      </c>
      <c r="AH1197">
        <v>4</v>
      </c>
    </row>
    <row r="1198" spans="1:34" x14ac:dyDescent="0.35">
      <c r="A1198" s="354" t="s">
        <v>1593</v>
      </c>
      <c r="B1198" s="355">
        <v>37.200000000000003</v>
      </c>
      <c r="C1198" s="356">
        <v>120</v>
      </c>
      <c r="D1198" s="357" t="s">
        <v>1488</v>
      </c>
      <c r="E1198" s="358" t="s">
        <v>178</v>
      </c>
      <c r="F1198" s="357" t="s">
        <v>171</v>
      </c>
      <c r="G1198" s="356">
        <v>33</v>
      </c>
      <c r="H1198" s="356">
        <v>96000</v>
      </c>
      <c r="I1198" s="356">
        <v>101800</v>
      </c>
      <c r="J1198" s="355">
        <v>106400</v>
      </c>
      <c r="K1198" s="355">
        <v>108700</v>
      </c>
      <c r="L1198" s="355">
        <v>2580.6451612903224</v>
      </c>
      <c r="M1198" s="355">
        <v>2736.5591397849462</v>
      </c>
      <c r="N1198" s="355">
        <v>2860.2150537634407</v>
      </c>
      <c r="O1198" s="355">
        <v>2922.0430107526881</v>
      </c>
      <c r="P1198" s="357" t="s">
        <v>55</v>
      </c>
      <c r="Q1198" s="355" t="s">
        <v>37</v>
      </c>
      <c r="R1198" s="357" t="s">
        <v>685</v>
      </c>
      <c r="S1198" s="357" t="s">
        <v>1489</v>
      </c>
      <c r="T1198" s="357" t="s">
        <v>684</v>
      </c>
      <c r="U1198" s="357" t="s">
        <v>35</v>
      </c>
      <c r="V1198" s="357">
        <v>1.65</v>
      </c>
      <c r="W1198" s="357">
        <v>0.99199999999999999</v>
      </c>
      <c r="X1198" s="357">
        <v>3.5000000000000003E-2</v>
      </c>
      <c r="Y1198" s="357">
        <v>1.637</v>
      </c>
      <c r="Z1198" s="357" t="s">
        <v>198</v>
      </c>
      <c r="AA1198" s="357" t="s">
        <v>170</v>
      </c>
      <c r="AB1198" s="357">
        <v>19</v>
      </c>
      <c r="AC1198" s="357" t="s">
        <v>218</v>
      </c>
      <c r="AD1198" s="10"/>
      <c r="AE1198" s="10">
        <f>IFERROR(VLOOKUP(E1198,ppoz!$A$2:$B$42,2,0),0)</f>
        <v>3500</v>
      </c>
      <c r="AH1198">
        <v>4</v>
      </c>
    </row>
    <row r="1199" spans="1:34" x14ac:dyDescent="0.35">
      <c r="A1199" s="354" t="s">
        <v>1594</v>
      </c>
      <c r="B1199" s="355">
        <v>37.51</v>
      </c>
      <c r="C1199" s="356">
        <v>121</v>
      </c>
      <c r="D1199" s="357" t="s">
        <v>1488</v>
      </c>
      <c r="E1199" s="358" t="s">
        <v>178</v>
      </c>
      <c r="F1199" s="357" t="s">
        <v>171</v>
      </c>
      <c r="G1199" s="356">
        <v>33</v>
      </c>
      <c r="H1199" s="356">
        <v>96500</v>
      </c>
      <c r="I1199" s="356">
        <v>102200</v>
      </c>
      <c r="J1199" s="355">
        <v>110000</v>
      </c>
      <c r="K1199" s="355">
        <v>109100</v>
      </c>
      <c r="L1199" s="355">
        <v>2572.6472940549188</v>
      </c>
      <c r="M1199" s="355">
        <v>2724.6067715275926</v>
      </c>
      <c r="N1199" s="355">
        <v>2932.5513196480938</v>
      </c>
      <c r="O1199" s="355">
        <v>2908.5577179418824</v>
      </c>
      <c r="P1199" s="357" t="s">
        <v>55</v>
      </c>
      <c r="Q1199" s="355" t="s">
        <v>37</v>
      </c>
      <c r="R1199" s="357" t="s">
        <v>685</v>
      </c>
      <c r="S1199" s="357" t="s">
        <v>1489</v>
      </c>
      <c r="T1199" s="357" t="s">
        <v>684</v>
      </c>
      <c r="U1199" s="357" t="s">
        <v>35</v>
      </c>
      <c r="V1199" s="357">
        <v>1.65</v>
      </c>
      <c r="W1199" s="357">
        <v>0.99199999999999999</v>
      </c>
      <c r="X1199" s="357">
        <v>3.5000000000000003E-2</v>
      </c>
      <c r="Y1199" s="357">
        <v>1.637</v>
      </c>
      <c r="Z1199" s="357" t="s">
        <v>198</v>
      </c>
      <c r="AA1199" s="357" t="s">
        <v>170</v>
      </c>
      <c r="AB1199" s="357">
        <v>19</v>
      </c>
      <c r="AC1199" s="357" t="s">
        <v>218</v>
      </c>
      <c r="AD1199" s="10"/>
      <c r="AE1199" s="10">
        <f>IFERROR(VLOOKUP(E1199,ppoz!$A$2:$B$42,2,0),0)</f>
        <v>3500</v>
      </c>
      <c r="AH1199">
        <v>4</v>
      </c>
    </row>
    <row r="1200" spans="1:34" x14ac:dyDescent="0.35">
      <c r="A1200" s="354" t="s">
        <v>1595</v>
      </c>
      <c r="B1200" s="355">
        <v>37.82</v>
      </c>
      <c r="C1200" s="356">
        <v>122</v>
      </c>
      <c r="D1200" s="357" t="s">
        <v>1488</v>
      </c>
      <c r="E1200" s="358" t="s">
        <v>178</v>
      </c>
      <c r="F1200" s="357" t="s">
        <v>171</v>
      </c>
      <c r="G1200" s="356">
        <v>33</v>
      </c>
      <c r="H1200" s="356">
        <v>96800</v>
      </c>
      <c r="I1200" s="356">
        <v>103700</v>
      </c>
      <c r="J1200" s="355">
        <v>110400</v>
      </c>
      <c r="K1200" s="355">
        <v>110600</v>
      </c>
      <c r="L1200" s="355">
        <v>2559.4923320994185</v>
      </c>
      <c r="M1200" s="355">
        <v>2741.9354838709678</v>
      </c>
      <c r="N1200" s="355">
        <v>2919.0904283447912</v>
      </c>
      <c r="O1200" s="355">
        <v>2924.3786356425171</v>
      </c>
      <c r="P1200" s="357" t="s">
        <v>55</v>
      </c>
      <c r="Q1200" s="355" t="s">
        <v>37</v>
      </c>
      <c r="R1200" s="357" t="s">
        <v>685</v>
      </c>
      <c r="S1200" s="357" t="s">
        <v>1489</v>
      </c>
      <c r="T1200" s="357" t="s">
        <v>684</v>
      </c>
      <c r="U1200" s="357" t="s">
        <v>35</v>
      </c>
      <c r="V1200" s="357">
        <v>1.65</v>
      </c>
      <c r="W1200" s="357">
        <v>0.99199999999999999</v>
      </c>
      <c r="X1200" s="357">
        <v>3.5000000000000003E-2</v>
      </c>
      <c r="Y1200" s="357">
        <v>1.637</v>
      </c>
      <c r="Z1200" s="357" t="s">
        <v>198</v>
      </c>
      <c r="AA1200" s="357" t="s">
        <v>170</v>
      </c>
      <c r="AB1200" s="357">
        <v>19</v>
      </c>
      <c r="AC1200" s="357" t="s">
        <v>218</v>
      </c>
      <c r="AD1200" s="10"/>
      <c r="AE1200" s="10">
        <f>IFERROR(VLOOKUP(E1200,ppoz!$A$2:$B$42,2,0),0)</f>
        <v>3500</v>
      </c>
      <c r="AH1200">
        <v>4</v>
      </c>
    </row>
    <row r="1201" spans="1:34" x14ac:dyDescent="0.35">
      <c r="A1201" s="354" t="s">
        <v>1596</v>
      </c>
      <c r="B1201" s="355">
        <v>38.130000000000003</v>
      </c>
      <c r="C1201" s="356">
        <v>123</v>
      </c>
      <c r="D1201" s="357" t="s">
        <v>1488</v>
      </c>
      <c r="E1201" s="358" t="s">
        <v>178</v>
      </c>
      <c r="F1201" s="357" t="s">
        <v>171</v>
      </c>
      <c r="G1201" s="356">
        <v>33</v>
      </c>
      <c r="H1201" s="356">
        <v>97600</v>
      </c>
      <c r="I1201" s="356">
        <v>104500</v>
      </c>
      <c r="J1201" s="355">
        <v>111100</v>
      </c>
      <c r="K1201" s="355">
        <v>111400</v>
      </c>
      <c r="L1201" s="355">
        <v>2559.6643063204824</v>
      </c>
      <c r="M1201" s="355">
        <v>2740.6241804353526</v>
      </c>
      <c r="N1201" s="355">
        <v>2913.7162339365327</v>
      </c>
      <c r="O1201" s="355">
        <v>2921.5840545502228</v>
      </c>
      <c r="P1201" s="357" t="s">
        <v>55</v>
      </c>
      <c r="Q1201" s="355" t="s">
        <v>37</v>
      </c>
      <c r="R1201" s="357" t="s">
        <v>685</v>
      </c>
      <c r="S1201" s="357" t="s">
        <v>1489</v>
      </c>
      <c r="T1201" s="357" t="s">
        <v>684</v>
      </c>
      <c r="U1201" s="357" t="s">
        <v>35</v>
      </c>
      <c r="V1201" s="357">
        <v>1.65</v>
      </c>
      <c r="W1201" s="357">
        <v>0.99199999999999999</v>
      </c>
      <c r="X1201" s="357">
        <v>3.5000000000000003E-2</v>
      </c>
      <c r="Y1201" s="357">
        <v>1.637</v>
      </c>
      <c r="Z1201" s="357" t="s">
        <v>198</v>
      </c>
      <c r="AA1201" s="357" t="s">
        <v>170</v>
      </c>
      <c r="AB1201" s="357">
        <v>19</v>
      </c>
      <c r="AC1201" s="357" t="s">
        <v>218</v>
      </c>
      <c r="AD1201" s="10"/>
      <c r="AE1201" s="10">
        <f>IFERROR(VLOOKUP(E1201,ppoz!$A$2:$B$42,2,0),0)</f>
        <v>3500</v>
      </c>
      <c r="AH1201">
        <v>4</v>
      </c>
    </row>
    <row r="1202" spans="1:34" x14ac:dyDescent="0.35">
      <c r="A1202" s="354" t="s">
        <v>1597</v>
      </c>
      <c r="B1202" s="355">
        <v>38.44</v>
      </c>
      <c r="C1202" s="356">
        <v>124</v>
      </c>
      <c r="D1202" s="357" t="s">
        <v>1488</v>
      </c>
      <c r="E1202" s="358" t="s">
        <v>178</v>
      </c>
      <c r="F1202" s="357" t="s">
        <v>171</v>
      </c>
      <c r="G1202" s="356">
        <v>33</v>
      </c>
      <c r="H1202" s="356">
        <v>98000</v>
      </c>
      <c r="I1202" s="356">
        <v>105000</v>
      </c>
      <c r="J1202" s="355">
        <v>111500</v>
      </c>
      <c r="K1202" s="355">
        <v>111900</v>
      </c>
      <c r="L1202" s="355">
        <v>2549.4276795005203</v>
      </c>
      <c r="M1202" s="355">
        <v>2731.5296566077004</v>
      </c>
      <c r="N1202" s="355">
        <v>2900.6243496357961</v>
      </c>
      <c r="O1202" s="355">
        <v>2911.0301768990635</v>
      </c>
      <c r="P1202" s="357" t="s">
        <v>55</v>
      </c>
      <c r="Q1202" s="355" t="s">
        <v>37</v>
      </c>
      <c r="R1202" s="357" t="s">
        <v>685</v>
      </c>
      <c r="S1202" s="357" t="s">
        <v>1489</v>
      </c>
      <c r="T1202" s="357" t="s">
        <v>684</v>
      </c>
      <c r="U1202" s="357" t="s">
        <v>35</v>
      </c>
      <c r="V1202" s="357">
        <v>1.65</v>
      </c>
      <c r="W1202" s="357">
        <v>0.99199999999999999</v>
      </c>
      <c r="X1202" s="357">
        <v>3.5000000000000003E-2</v>
      </c>
      <c r="Y1202" s="357">
        <v>1.637</v>
      </c>
      <c r="Z1202" s="357" t="s">
        <v>198</v>
      </c>
      <c r="AA1202" s="357" t="s">
        <v>170</v>
      </c>
      <c r="AB1202" s="357">
        <v>19</v>
      </c>
      <c r="AC1202" s="357" t="s">
        <v>218</v>
      </c>
      <c r="AD1202" s="10"/>
      <c r="AE1202" s="10">
        <f>IFERROR(VLOOKUP(E1202,ppoz!$A$2:$B$42,2,0),0)</f>
        <v>3500</v>
      </c>
      <c r="AH1202">
        <v>4</v>
      </c>
    </row>
    <row r="1203" spans="1:34" x14ac:dyDescent="0.35">
      <c r="A1203" s="354" t="s">
        <v>1598</v>
      </c>
      <c r="B1203" s="355">
        <v>38.75</v>
      </c>
      <c r="C1203" s="356">
        <v>125</v>
      </c>
      <c r="D1203" s="357" t="s">
        <v>1488</v>
      </c>
      <c r="E1203" s="358" t="s">
        <v>178</v>
      </c>
      <c r="F1203" s="357" t="s">
        <v>171</v>
      </c>
      <c r="G1203" s="356">
        <v>33</v>
      </c>
      <c r="H1203" s="356">
        <v>98400</v>
      </c>
      <c r="I1203" s="356">
        <v>105400</v>
      </c>
      <c r="J1203" s="355">
        <v>111900</v>
      </c>
      <c r="K1203" s="355">
        <v>112700</v>
      </c>
      <c r="L1203" s="355">
        <v>2539.3548387096776</v>
      </c>
      <c r="M1203" s="355">
        <v>2720</v>
      </c>
      <c r="N1203" s="355">
        <v>2887.7419354838707</v>
      </c>
      <c r="O1203" s="355">
        <v>2908.3870967741937</v>
      </c>
      <c r="P1203" s="357" t="s">
        <v>55</v>
      </c>
      <c r="Q1203" s="355" t="s">
        <v>37</v>
      </c>
      <c r="R1203" s="357" t="s">
        <v>685</v>
      </c>
      <c r="S1203" s="357" t="s">
        <v>1489</v>
      </c>
      <c r="T1203" s="357" t="s">
        <v>684</v>
      </c>
      <c r="U1203" s="357" t="s">
        <v>35</v>
      </c>
      <c r="V1203" s="357">
        <v>1.65</v>
      </c>
      <c r="W1203" s="357">
        <v>0.99199999999999999</v>
      </c>
      <c r="X1203" s="357">
        <v>3.5000000000000003E-2</v>
      </c>
      <c r="Y1203" s="357">
        <v>1.637</v>
      </c>
      <c r="Z1203" s="357" t="s">
        <v>198</v>
      </c>
      <c r="AA1203" s="357" t="s">
        <v>170</v>
      </c>
      <c r="AB1203" s="357">
        <v>19</v>
      </c>
      <c r="AC1203" s="357" t="s">
        <v>218</v>
      </c>
      <c r="AD1203" s="10"/>
      <c r="AE1203" s="10">
        <f>IFERROR(VLOOKUP(E1203,ppoz!$A$2:$B$42,2,0),0)</f>
        <v>3500</v>
      </c>
      <c r="AH1203">
        <v>4</v>
      </c>
    </row>
    <row r="1204" spans="1:34" x14ac:dyDescent="0.35">
      <c r="A1204" s="354" t="s">
        <v>1599</v>
      </c>
      <c r="B1204" s="355">
        <v>39.06</v>
      </c>
      <c r="C1204" s="356">
        <v>126</v>
      </c>
      <c r="D1204" s="357" t="s">
        <v>1488</v>
      </c>
      <c r="E1204" s="358" t="s">
        <v>178</v>
      </c>
      <c r="F1204" s="357" t="s">
        <v>171</v>
      </c>
      <c r="G1204" s="356">
        <v>33</v>
      </c>
      <c r="H1204" s="356">
        <v>99400</v>
      </c>
      <c r="I1204" s="356">
        <v>106200</v>
      </c>
      <c r="J1204" s="355">
        <v>112700</v>
      </c>
      <c r="K1204" s="355">
        <v>113600</v>
      </c>
      <c r="L1204" s="355">
        <v>2544.8028673835124</v>
      </c>
      <c r="M1204" s="355">
        <v>2718.8940092165899</v>
      </c>
      <c r="N1204" s="355">
        <v>2885.3046594982079</v>
      </c>
      <c r="O1204" s="355">
        <v>2908.3461341525858</v>
      </c>
      <c r="P1204" s="357" t="s">
        <v>55</v>
      </c>
      <c r="Q1204" s="355" t="s">
        <v>37</v>
      </c>
      <c r="R1204" s="357" t="s">
        <v>685</v>
      </c>
      <c r="S1204" s="357" t="s">
        <v>1489</v>
      </c>
      <c r="T1204" s="357" t="s">
        <v>684</v>
      </c>
      <c r="U1204" s="357" t="s">
        <v>35</v>
      </c>
      <c r="V1204" s="357">
        <v>1.65</v>
      </c>
      <c r="W1204" s="357">
        <v>0.99199999999999999</v>
      </c>
      <c r="X1204" s="357">
        <v>3.5000000000000003E-2</v>
      </c>
      <c r="Y1204" s="357">
        <v>1.637</v>
      </c>
      <c r="Z1204" s="357" t="s">
        <v>198</v>
      </c>
      <c r="AA1204" s="357" t="s">
        <v>170</v>
      </c>
      <c r="AB1204" s="357">
        <v>19</v>
      </c>
      <c r="AC1204" s="357" t="s">
        <v>218</v>
      </c>
      <c r="AD1204" s="10"/>
      <c r="AE1204" s="10">
        <f>IFERROR(VLOOKUP(E1204,ppoz!$A$2:$B$42,2,0),0)</f>
        <v>3500</v>
      </c>
      <c r="AH1204">
        <v>4</v>
      </c>
    </row>
    <row r="1205" spans="1:34" x14ac:dyDescent="0.35">
      <c r="A1205" s="354" t="s">
        <v>1600</v>
      </c>
      <c r="B1205" s="355">
        <v>39.369999999999997</v>
      </c>
      <c r="C1205" s="356">
        <v>127</v>
      </c>
      <c r="D1205" s="357" t="s">
        <v>1488</v>
      </c>
      <c r="E1205" s="358" t="s">
        <v>178</v>
      </c>
      <c r="F1205" s="357" t="s">
        <v>171</v>
      </c>
      <c r="G1205" s="356">
        <v>33</v>
      </c>
      <c r="H1205" s="356">
        <v>99900</v>
      </c>
      <c r="I1205" s="356">
        <v>106600</v>
      </c>
      <c r="J1205" s="355">
        <v>113100</v>
      </c>
      <c r="K1205" s="355">
        <v>114000</v>
      </c>
      <c r="L1205" s="355">
        <v>2537.46507493015</v>
      </c>
      <c r="M1205" s="355">
        <v>2707.6454152908309</v>
      </c>
      <c r="N1205" s="355">
        <v>2872.7457454914911</v>
      </c>
      <c r="O1205" s="355">
        <v>2895.6057912115825</v>
      </c>
      <c r="P1205" s="357" t="s">
        <v>55</v>
      </c>
      <c r="Q1205" s="355" t="s">
        <v>37</v>
      </c>
      <c r="R1205" s="357" t="s">
        <v>685</v>
      </c>
      <c r="S1205" s="357" t="s">
        <v>1489</v>
      </c>
      <c r="T1205" s="357" t="s">
        <v>684</v>
      </c>
      <c r="U1205" s="357" t="s">
        <v>35</v>
      </c>
      <c r="V1205" s="357">
        <v>1.65</v>
      </c>
      <c r="W1205" s="357">
        <v>0.99199999999999999</v>
      </c>
      <c r="X1205" s="357">
        <v>3.5000000000000003E-2</v>
      </c>
      <c r="Y1205" s="357">
        <v>1.637</v>
      </c>
      <c r="Z1205" s="357" t="s">
        <v>198</v>
      </c>
      <c r="AA1205" s="357" t="s">
        <v>170</v>
      </c>
      <c r="AB1205" s="357">
        <v>19</v>
      </c>
      <c r="AC1205" s="357" t="s">
        <v>218</v>
      </c>
      <c r="AD1205" s="10"/>
      <c r="AE1205" s="10">
        <f>IFERROR(VLOOKUP(E1205,ppoz!$A$2:$B$42,2,0),0)</f>
        <v>3500</v>
      </c>
      <c r="AH1205">
        <v>4</v>
      </c>
    </row>
    <row r="1206" spans="1:34" x14ac:dyDescent="0.35">
      <c r="A1206" s="354" t="s">
        <v>1601</v>
      </c>
      <c r="B1206" s="355">
        <v>39.68</v>
      </c>
      <c r="C1206" s="356">
        <v>128</v>
      </c>
      <c r="D1206" s="357" t="s">
        <v>1488</v>
      </c>
      <c r="E1206" s="358" t="s">
        <v>178</v>
      </c>
      <c r="F1206" s="357" t="s">
        <v>171</v>
      </c>
      <c r="G1206" s="356">
        <v>33</v>
      </c>
      <c r="H1206" s="356">
        <v>101000</v>
      </c>
      <c r="I1206" s="356">
        <v>107600</v>
      </c>
      <c r="J1206" s="355">
        <v>115200</v>
      </c>
      <c r="K1206" s="355">
        <v>114900</v>
      </c>
      <c r="L1206" s="355">
        <v>2545.3629032258063</v>
      </c>
      <c r="M1206" s="355">
        <v>2711.6935483870966</v>
      </c>
      <c r="N1206" s="355">
        <v>2903.2258064516127</v>
      </c>
      <c r="O1206" s="355">
        <v>2895.6653225806454</v>
      </c>
      <c r="P1206" s="357" t="s">
        <v>55</v>
      </c>
      <c r="Q1206" s="355" t="s">
        <v>37</v>
      </c>
      <c r="R1206" s="357" t="s">
        <v>685</v>
      </c>
      <c r="S1206" s="357" t="s">
        <v>1489</v>
      </c>
      <c r="T1206" s="357" t="s">
        <v>684</v>
      </c>
      <c r="U1206" s="357" t="s">
        <v>35</v>
      </c>
      <c r="V1206" s="357">
        <v>1.65</v>
      </c>
      <c r="W1206" s="357">
        <v>0.99199999999999999</v>
      </c>
      <c r="X1206" s="357">
        <v>3.5000000000000003E-2</v>
      </c>
      <c r="Y1206" s="357">
        <v>1.637</v>
      </c>
      <c r="Z1206" s="357" t="s">
        <v>198</v>
      </c>
      <c r="AA1206" s="357" t="s">
        <v>170</v>
      </c>
      <c r="AB1206" s="357">
        <v>19</v>
      </c>
      <c r="AC1206" s="357" t="s">
        <v>218</v>
      </c>
      <c r="AD1206" s="10"/>
      <c r="AE1206" s="10">
        <f>IFERROR(VLOOKUP(E1206,ppoz!$A$2:$B$42,2,0),0)</f>
        <v>3500</v>
      </c>
      <c r="AH1206">
        <v>4</v>
      </c>
    </row>
    <row r="1207" spans="1:34" x14ac:dyDescent="0.35">
      <c r="A1207" s="354" t="s">
        <v>1602</v>
      </c>
      <c r="B1207" s="355">
        <v>39.99</v>
      </c>
      <c r="C1207" s="356">
        <v>129</v>
      </c>
      <c r="D1207" s="357" t="s">
        <v>1488</v>
      </c>
      <c r="E1207" s="358" t="s">
        <v>178</v>
      </c>
      <c r="F1207" s="357" t="s">
        <v>171</v>
      </c>
      <c r="G1207" s="356">
        <v>33</v>
      </c>
      <c r="H1207" s="356">
        <v>101500</v>
      </c>
      <c r="I1207" s="356">
        <v>107900</v>
      </c>
      <c r="J1207" s="355">
        <v>115600</v>
      </c>
      <c r="K1207" s="355">
        <v>115300</v>
      </c>
      <c r="L1207" s="355">
        <v>2538.1345336334084</v>
      </c>
      <c r="M1207" s="355">
        <v>2698.1745436359088</v>
      </c>
      <c r="N1207" s="355">
        <v>2890.7226806701674</v>
      </c>
      <c r="O1207" s="355">
        <v>2883.2208052013002</v>
      </c>
      <c r="P1207" s="357" t="s">
        <v>55</v>
      </c>
      <c r="Q1207" s="355" t="s">
        <v>37</v>
      </c>
      <c r="R1207" s="357" t="s">
        <v>685</v>
      </c>
      <c r="S1207" s="357" t="s">
        <v>1489</v>
      </c>
      <c r="T1207" s="357" t="s">
        <v>684</v>
      </c>
      <c r="U1207" s="357" t="s">
        <v>35</v>
      </c>
      <c r="V1207" s="357">
        <v>1.65</v>
      </c>
      <c r="W1207" s="357">
        <v>0.99199999999999999</v>
      </c>
      <c r="X1207" s="357">
        <v>3.5000000000000003E-2</v>
      </c>
      <c r="Y1207" s="357">
        <v>1.637</v>
      </c>
      <c r="Z1207" s="357" t="s">
        <v>198</v>
      </c>
      <c r="AA1207" s="357" t="s">
        <v>170</v>
      </c>
      <c r="AB1207" s="357">
        <v>19</v>
      </c>
      <c r="AC1207" s="357" t="s">
        <v>218</v>
      </c>
      <c r="AD1207" s="10"/>
      <c r="AE1207" s="10">
        <f>IFERROR(VLOOKUP(E1207,ppoz!$A$2:$B$42,2,0),0)</f>
        <v>3500</v>
      </c>
      <c r="AH1207">
        <v>4</v>
      </c>
    </row>
    <row r="1208" spans="1:34" x14ac:dyDescent="0.35">
      <c r="A1208" s="354" t="s">
        <v>1603</v>
      </c>
      <c r="B1208" s="355">
        <v>40.299999999999997</v>
      </c>
      <c r="C1208" s="356">
        <v>130</v>
      </c>
      <c r="D1208" s="357" t="s">
        <v>1488</v>
      </c>
      <c r="E1208" s="358" t="s">
        <v>179</v>
      </c>
      <c r="F1208" s="357" t="s">
        <v>171</v>
      </c>
      <c r="G1208" s="356">
        <v>40</v>
      </c>
      <c r="H1208" s="356">
        <v>103500</v>
      </c>
      <c r="I1208" s="356">
        <v>110200</v>
      </c>
      <c r="J1208" s="355">
        <v>117500</v>
      </c>
      <c r="K1208" s="355">
        <v>117600</v>
      </c>
      <c r="L1208" s="355">
        <v>2568.2382133995038</v>
      </c>
      <c r="M1208" s="355">
        <v>2734.4913151364767</v>
      </c>
      <c r="N1208" s="355">
        <v>2915.6327543424318</v>
      </c>
      <c r="O1208" s="355">
        <v>2918.1141439205958</v>
      </c>
      <c r="P1208" s="357" t="s">
        <v>55</v>
      </c>
      <c r="Q1208" s="355" t="s">
        <v>37</v>
      </c>
      <c r="R1208" s="357" t="s">
        <v>685</v>
      </c>
      <c r="S1208" s="357" t="s">
        <v>1489</v>
      </c>
      <c r="T1208" s="357" t="s">
        <v>684</v>
      </c>
      <c r="U1208" s="357" t="s">
        <v>35</v>
      </c>
      <c r="V1208" s="357">
        <v>1.65</v>
      </c>
      <c r="W1208" s="357">
        <v>0.99199999999999999</v>
      </c>
      <c r="X1208" s="357">
        <v>3.5000000000000003E-2</v>
      </c>
      <c r="Y1208" s="357">
        <v>1.637</v>
      </c>
      <c r="Z1208" s="357" t="s">
        <v>198</v>
      </c>
      <c r="AA1208" s="357" t="s">
        <v>170</v>
      </c>
      <c r="AB1208" s="357">
        <v>19</v>
      </c>
      <c r="AC1208" s="357" t="s">
        <v>218</v>
      </c>
      <c r="AD1208" s="10"/>
      <c r="AE1208" s="10">
        <f>IFERROR(VLOOKUP(E1208,ppoz!$A$2:$B$42,2,0),0)</f>
        <v>3500</v>
      </c>
      <c r="AH1208">
        <v>4</v>
      </c>
    </row>
    <row r="1209" spans="1:34" x14ac:dyDescent="0.35">
      <c r="A1209" s="354" t="s">
        <v>1604</v>
      </c>
      <c r="B1209" s="355">
        <v>40.61</v>
      </c>
      <c r="C1209" s="356">
        <v>131</v>
      </c>
      <c r="D1209" s="357" t="s">
        <v>1488</v>
      </c>
      <c r="E1209" s="358" t="s">
        <v>179</v>
      </c>
      <c r="F1209" s="357" t="s">
        <v>171</v>
      </c>
      <c r="G1209" s="356">
        <v>40</v>
      </c>
      <c r="H1209" s="356">
        <v>103900</v>
      </c>
      <c r="I1209" s="356">
        <v>110600</v>
      </c>
      <c r="J1209" s="355">
        <v>117900</v>
      </c>
      <c r="K1209" s="355">
        <v>117900</v>
      </c>
      <c r="L1209" s="355">
        <v>2558.4831322334403</v>
      </c>
      <c r="M1209" s="355">
        <v>2723.4671263235655</v>
      </c>
      <c r="N1209" s="355">
        <v>2903.2258064516132</v>
      </c>
      <c r="O1209" s="355">
        <v>2903.2258064516132</v>
      </c>
      <c r="P1209" s="357" t="s">
        <v>55</v>
      </c>
      <c r="Q1209" s="355" t="s">
        <v>37</v>
      </c>
      <c r="R1209" s="357" t="s">
        <v>685</v>
      </c>
      <c r="S1209" s="357" t="s">
        <v>1489</v>
      </c>
      <c r="T1209" s="357" t="s">
        <v>684</v>
      </c>
      <c r="U1209" s="357" t="s">
        <v>35</v>
      </c>
      <c r="V1209" s="357">
        <v>1.65</v>
      </c>
      <c r="W1209" s="357">
        <v>0.99199999999999999</v>
      </c>
      <c r="X1209" s="357">
        <v>3.5000000000000003E-2</v>
      </c>
      <c r="Y1209" s="357">
        <v>1.637</v>
      </c>
      <c r="Z1209" s="357" t="s">
        <v>198</v>
      </c>
      <c r="AA1209" s="357" t="s">
        <v>170</v>
      </c>
      <c r="AB1209" s="357">
        <v>19</v>
      </c>
      <c r="AC1209" s="357" t="s">
        <v>218</v>
      </c>
      <c r="AD1209" s="10"/>
      <c r="AE1209" s="10">
        <f>IFERROR(VLOOKUP(E1209,ppoz!$A$2:$B$42,2,0),0)</f>
        <v>3500</v>
      </c>
      <c r="AH1209">
        <v>4</v>
      </c>
    </row>
    <row r="1210" spans="1:34" x14ac:dyDescent="0.35">
      <c r="A1210" s="354" t="s">
        <v>1605</v>
      </c>
      <c r="B1210" s="355">
        <v>40.92</v>
      </c>
      <c r="C1210" s="356">
        <v>132</v>
      </c>
      <c r="D1210" s="357" t="s">
        <v>1488</v>
      </c>
      <c r="E1210" s="358" t="s">
        <v>179</v>
      </c>
      <c r="F1210" s="357" t="s">
        <v>171</v>
      </c>
      <c r="G1210" s="356">
        <v>40</v>
      </c>
      <c r="H1210" s="356">
        <v>104300</v>
      </c>
      <c r="I1210" s="356">
        <v>110800</v>
      </c>
      <c r="J1210" s="355">
        <v>118300</v>
      </c>
      <c r="K1210" s="355">
        <v>118100</v>
      </c>
      <c r="L1210" s="355">
        <v>2548.8758553274683</v>
      </c>
      <c r="M1210" s="355">
        <v>2707.7223851417398</v>
      </c>
      <c r="N1210" s="355">
        <v>2891.0068426197458</v>
      </c>
      <c r="O1210" s="355">
        <v>2886.1192570869989</v>
      </c>
      <c r="P1210" s="357" t="s">
        <v>55</v>
      </c>
      <c r="Q1210" s="355" t="s">
        <v>37</v>
      </c>
      <c r="R1210" s="357" t="s">
        <v>685</v>
      </c>
      <c r="S1210" s="357" t="s">
        <v>1489</v>
      </c>
      <c r="T1210" s="357" t="s">
        <v>684</v>
      </c>
      <c r="U1210" s="357" t="s">
        <v>35</v>
      </c>
      <c r="V1210" s="357">
        <v>1.65</v>
      </c>
      <c r="W1210" s="357">
        <v>0.99199999999999999</v>
      </c>
      <c r="X1210" s="357">
        <v>3.5000000000000003E-2</v>
      </c>
      <c r="Y1210" s="357">
        <v>1.637</v>
      </c>
      <c r="Z1210" s="357" t="s">
        <v>198</v>
      </c>
      <c r="AA1210" s="357" t="s">
        <v>170</v>
      </c>
      <c r="AB1210" s="357">
        <v>19</v>
      </c>
      <c r="AC1210" s="357" t="s">
        <v>218</v>
      </c>
      <c r="AD1210" s="10"/>
      <c r="AE1210" s="10">
        <f>IFERROR(VLOOKUP(E1210,ppoz!$A$2:$B$42,2,0),0)</f>
        <v>3500</v>
      </c>
      <c r="AH1210">
        <v>4</v>
      </c>
    </row>
    <row r="1211" spans="1:34" x14ac:dyDescent="0.35">
      <c r="A1211" s="354" t="s">
        <v>1606</v>
      </c>
      <c r="B1211" s="355">
        <v>41.23</v>
      </c>
      <c r="C1211" s="356">
        <v>133</v>
      </c>
      <c r="D1211" s="357" t="s">
        <v>1488</v>
      </c>
      <c r="E1211" s="358" t="s">
        <v>179</v>
      </c>
      <c r="F1211" s="357" t="s">
        <v>171</v>
      </c>
      <c r="G1211" s="356">
        <v>40</v>
      </c>
      <c r="H1211" s="356">
        <v>105200</v>
      </c>
      <c r="I1211" s="356">
        <v>112300</v>
      </c>
      <c r="J1211" s="355">
        <v>119100</v>
      </c>
      <c r="K1211" s="355">
        <v>119700</v>
      </c>
      <c r="L1211" s="355">
        <v>2551.5401406742667</v>
      </c>
      <c r="M1211" s="355">
        <v>2723.7448459859329</v>
      </c>
      <c r="N1211" s="355">
        <v>2888.673296143585</v>
      </c>
      <c r="O1211" s="355">
        <v>2903.2258064516132</v>
      </c>
      <c r="P1211" s="357" t="s">
        <v>55</v>
      </c>
      <c r="Q1211" s="355" t="s">
        <v>37</v>
      </c>
      <c r="R1211" s="357" t="s">
        <v>685</v>
      </c>
      <c r="S1211" s="357" t="s">
        <v>1489</v>
      </c>
      <c r="T1211" s="357" t="s">
        <v>684</v>
      </c>
      <c r="U1211" s="357" t="s">
        <v>35</v>
      </c>
      <c r="V1211" s="357">
        <v>1.65</v>
      </c>
      <c r="W1211" s="357">
        <v>0.99199999999999999</v>
      </c>
      <c r="X1211" s="357">
        <v>3.5000000000000003E-2</v>
      </c>
      <c r="Y1211" s="357">
        <v>1.637</v>
      </c>
      <c r="Z1211" s="357" t="s">
        <v>198</v>
      </c>
      <c r="AA1211" s="357" t="s">
        <v>170</v>
      </c>
      <c r="AB1211" s="357">
        <v>19</v>
      </c>
      <c r="AC1211" s="357" t="s">
        <v>218</v>
      </c>
      <c r="AD1211" s="10"/>
      <c r="AE1211" s="10">
        <f>IFERROR(VLOOKUP(E1211,ppoz!$A$2:$B$42,2,0),0)</f>
        <v>3500</v>
      </c>
      <c r="AH1211">
        <v>4</v>
      </c>
    </row>
    <row r="1212" spans="1:34" x14ac:dyDescent="0.35">
      <c r="A1212" s="354" t="s">
        <v>1607</v>
      </c>
      <c r="B1212" s="355">
        <v>41.54</v>
      </c>
      <c r="C1212" s="356">
        <v>134</v>
      </c>
      <c r="D1212" s="357" t="s">
        <v>1488</v>
      </c>
      <c r="E1212" s="358" t="s">
        <v>179</v>
      </c>
      <c r="F1212" s="357" t="s">
        <v>171</v>
      </c>
      <c r="G1212" s="356">
        <v>40</v>
      </c>
      <c r="H1212" s="356">
        <v>105700</v>
      </c>
      <c r="I1212" s="356">
        <v>113000</v>
      </c>
      <c r="J1212" s="355">
        <v>119500</v>
      </c>
      <c r="K1212" s="355">
        <v>120300</v>
      </c>
      <c r="L1212" s="355">
        <v>2544.535387578238</v>
      </c>
      <c r="M1212" s="355">
        <v>2720.2696196437169</v>
      </c>
      <c r="N1212" s="355">
        <v>2876.7453057294174</v>
      </c>
      <c r="O1212" s="355">
        <v>2896.0038517091962</v>
      </c>
      <c r="P1212" s="357" t="s">
        <v>55</v>
      </c>
      <c r="Q1212" s="355" t="s">
        <v>37</v>
      </c>
      <c r="R1212" s="357" t="s">
        <v>685</v>
      </c>
      <c r="S1212" s="357" t="s">
        <v>1489</v>
      </c>
      <c r="T1212" s="357" t="s">
        <v>684</v>
      </c>
      <c r="U1212" s="357" t="s">
        <v>35</v>
      </c>
      <c r="V1212" s="357">
        <v>1.65</v>
      </c>
      <c r="W1212" s="357">
        <v>0.99199999999999999</v>
      </c>
      <c r="X1212" s="357">
        <v>3.5000000000000003E-2</v>
      </c>
      <c r="Y1212" s="357">
        <v>1.637</v>
      </c>
      <c r="Z1212" s="357" t="s">
        <v>198</v>
      </c>
      <c r="AA1212" s="357" t="s">
        <v>170</v>
      </c>
      <c r="AB1212" s="357">
        <v>19</v>
      </c>
      <c r="AC1212" s="357" t="s">
        <v>218</v>
      </c>
      <c r="AD1212" s="10"/>
      <c r="AE1212" s="10">
        <f>IFERROR(VLOOKUP(E1212,ppoz!$A$2:$B$42,2,0),0)</f>
        <v>3500</v>
      </c>
      <c r="AH1212">
        <v>4</v>
      </c>
    </row>
    <row r="1213" spans="1:34" x14ac:dyDescent="0.35">
      <c r="A1213" s="354" t="s">
        <v>1608</v>
      </c>
      <c r="B1213" s="355">
        <v>41.85</v>
      </c>
      <c r="C1213" s="356">
        <v>135</v>
      </c>
      <c r="D1213" s="357" t="s">
        <v>1488</v>
      </c>
      <c r="E1213" s="358" t="s">
        <v>179</v>
      </c>
      <c r="F1213" s="357" t="s">
        <v>171</v>
      </c>
      <c r="G1213" s="356">
        <v>40</v>
      </c>
      <c r="H1213" s="356">
        <v>106400</v>
      </c>
      <c r="I1213" s="356">
        <v>113400</v>
      </c>
      <c r="J1213" s="355">
        <v>119900</v>
      </c>
      <c r="K1213" s="355">
        <v>121300</v>
      </c>
      <c r="L1213" s="355">
        <v>2542.4133811230586</v>
      </c>
      <c r="M1213" s="355">
        <v>2709.6774193548385</v>
      </c>
      <c r="N1213" s="355">
        <v>2864.9940262843488</v>
      </c>
      <c r="O1213" s="355">
        <v>2898.446833930705</v>
      </c>
      <c r="P1213" s="357" t="s">
        <v>55</v>
      </c>
      <c r="Q1213" s="355" t="s">
        <v>37</v>
      </c>
      <c r="R1213" s="357" t="s">
        <v>685</v>
      </c>
      <c r="S1213" s="357" t="s">
        <v>1489</v>
      </c>
      <c r="T1213" s="357" t="s">
        <v>684</v>
      </c>
      <c r="U1213" s="357" t="s">
        <v>35</v>
      </c>
      <c r="V1213" s="357">
        <v>1.65</v>
      </c>
      <c r="W1213" s="357">
        <v>0.99199999999999999</v>
      </c>
      <c r="X1213" s="357">
        <v>3.5000000000000003E-2</v>
      </c>
      <c r="Y1213" s="357">
        <v>1.637</v>
      </c>
      <c r="Z1213" s="357" t="s">
        <v>198</v>
      </c>
      <c r="AA1213" s="357" t="s">
        <v>170</v>
      </c>
      <c r="AB1213" s="357">
        <v>19</v>
      </c>
      <c r="AC1213" s="357" t="s">
        <v>218</v>
      </c>
      <c r="AD1213" s="10"/>
      <c r="AE1213" s="10">
        <f>IFERROR(VLOOKUP(E1213,ppoz!$A$2:$B$42,2,0),0)</f>
        <v>3500</v>
      </c>
      <c r="AH1213">
        <v>4</v>
      </c>
    </row>
    <row r="1214" spans="1:34" x14ac:dyDescent="0.35">
      <c r="A1214" s="354" t="s">
        <v>1609</v>
      </c>
      <c r="B1214" s="355">
        <v>42.16</v>
      </c>
      <c r="C1214" s="356">
        <v>136</v>
      </c>
      <c r="D1214" s="357" t="s">
        <v>1488</v>
      </c>
      <c r="E1214" s="358" t="s">
        <v>179</v>
      </c>
      <c r="F1214" s="357" t="s">
        <v>171</v>
      </c>
      <c r="G1214" s="356">
        <v>40</v>
      </c>
      <c r="H1214" s="356">
        <v>107300</v>
      </c>
      <c r="I1214" s="356">
        <v>114300</v>
      </c>
      <c r="J1214" s="355">
        <v>120600</v>
      </c>
      <c r="K1214" s="355">
        <v>122200</v>
      </c>
      <c r="L1214" s="355">
        <v>2545.0664136622395</v>
      </c>
      <c r="M1214" s="355">
        <v>2711.1005692599624</v>
      </c>
      <c r="N1214" s="355">
        <v>2860.5313092979131</v>
      </c>
      <c r="O1214" s="355">
        <v>2898.4819734345351</v>
      </c>
      <c r="P1214" s="357" t="s">
        <v>55</v>
      </c>
      <c r="Q1214" s="355" t="s">
        <v>37</v>
      </c>
      <c r="R1214" s="357" t="s">
        <v>685</v>
      </c>
      <c r="S1214" s="357" t="s">
        <v>1489</v>
      </c>
      <c r="T1214" s="357" t="s">
        <v>684</v>
      </c>
      <c r="U1214" s="357" t="s">
        <v>35</v>
      </c>
      <c r="V1214" s="357">
        <v>1.65</v>
      </c>
      <c r="W1214" s="357">
        <v>0.99199999999999999</v>
      </c>
      <c r="X1214" s="357">
        <v>3.5000000000000003E-2</v>
      </c>
      <c r="Y1214" s="357">
        <v>1.637</v>
      </c>
      <c r="Z1214" s="357" t="s">
        <v>198</v>
      </c>
      <c r="AA1214" s="357" t="s">
        <v>170</v>
      </c>
      <c r="AB1214" s="357">
        <v>19</v>
      </c>
      <c r="AC1214" s="357" t="s">
        <v>218</v>
      </c>
      <c r="AD1214" s="10"/>
      <c r="AE1214" s="10">
        <f>IFERROR(VLOOKUP(E1214,ppoz!$A$2:$B$42,2,0),0)</f>
        <v>3500</v>
      </c>
      <c r="AH1214">
        <v>4</v>
      </c>
    </row>
    <row r="1215" spans="1:34" x14ac:dyDescent="0.35">
      <c r="A1215" s="354" t="s">
        <v>1610</v>
      </c>
      <c r="B1215" s="355">
        <v>42.47</v>
      </c>
      <c r="C1215" s="356">
        <v>137</v>
      </c>
      <c r="D1215" s="357" t="s">
        <v>1488</v>
      </c>
      <c r="E1215" s="358" t="s">
        <v>179</v>
      </c>
      <c r="F1215" s="357" t="s">
        <v>171</v>
      </c>
      <c r="G1215" s="356">
        <v>40</v>
      </c>
      <c r="H1215" s="356">
        <v>107700</v>
      </c>
      <c r="I1215" s="356">
        <v>114900</v>
      </c>
      <c r="J1215" s="355">
        <v>121000</v>
      </c>
      <c r="K1215" s="355">
        <v>122800</v>
      </c>
      <c r="L1215" s="355">
        <v>2535.9076995526257</v>
      </c>
      <c r="M1215" s="355">
        <v>2705.4391335060045</v>
      </c>
      <c r="N1215" s="355">
        <v>2849.0699317165058</v>
      </c>
      <c r="O1215" s="355">
        <v>2891.4527902048508</v>
      </c>
      <c r="P1215" s="357" t="s">
        <v>55</v>
      </c>
      <c r="Q1215" s="355" t="s">
        <v>37</v>
      </c>
      <c r="R1215" s="357" t="s">
        <v>685</v>
      </c>
      <c r="S1215" s="357" t="s">
        <v>1489</v>
      </c>
      <c r="T1215" s="357" t="s">
        <v>684</v>
      </c>
      <c r="U1215" s="357" t="s">
        <v>35</v>
      </c>
      <c r="V1215" s="357">
        <v>1.65</v>
      </c>
      <c r="W1215" s="357">
        <v>0.99199999999999999</v>
      </c>
      <c r="X1215" s="357">
        <v>3.5000000000000003E-2</v>
      </c>
      <c r="Y1215" s="357">
        <v>1.637</v>
      </c>
      <c r="Z1215" s="357" t="s">
        <v>198</v>
      </c>
      <c r="AA1215" s="357" t="s">
        <v>170</v>
      </c>
      <c r="AB1215" s="357">
        <v>19</v>
      </c>
      <c r="AC1215" s="357" t="s">
        <v>218</v>
      </c>
      <c r="AD1215" s="10"/>
      <c r="AE1215" s="10">
        <f>IFERROR(VLOOKUP(E1215,ppoz!$A$2:$B$42,2,0),0)</f>
        <v>3500</v>
      </c>
      <c r="AH1215">
        <v>4</v>
      </c>
    </row>
    <row r="1216" spans="1:34" x14ac:dyDescent="0.35">
      <c r="A1216" s="354" t="s">
        <v>1611</v>
      </c>
      <c r="B1216" s="355">
        <v>42.78</v>
      </c>
      <c r="C1216" s="356">
        <v>138</v>
      </c>
      <c r="D1216" s="357" t="s">
        <v>1488</v>
      </c>
      <c r="E1216" s="358" t="s">
        <v>179</v>
      </c>
      <c r="F1216" s="357" t="s">
        <v>171</v>
      </c>
      <c r="G1216" s="356">
        <v>40</v>
      </c>
      <c r="H1216" s="356">
        <v>108200</v>
      </c>
      <c r="I1216" s="356">
        <v>115400</v>
      </c>
      <c r="J1216" s="355">
        <v>121400</v>
      </c>
      <c r="K1216" s="355">
        <v>123400</v>
      </c>
      <c r="L1216" s="355">
        <v>2529.2192613370735</v>
      </c>
      <c r="M1216" s="355">
        <v>2697.5222066386159</v>
      </c>
      <c r="N1216" s="355">
        <v>2837.7746610565682</v>
      </c>
      <c r="O1216" s="355">
        <v>2884.525479195886</v>
      </c>
      <c r="P1216" s="357" t="s">
        <v>55</v>
      </c>
      <c r="Q1216" s="355" t="s">
        <v>37</v>
      </c>
      <c r="R1216" s="357" t="s">
        <v>685</v>
      </c>
      <c r="S1216" s="357" t="s">
        <v>1489</v>
      </c>
      <c r="T1216" s="357" t="s">
        <v>684</v>
      </c>
      <c r="U1216" s="357" t="s">
        <v>35</v>
      </c>
      <c r="V1216" s="357">
        <v>1.65</v>
      </c>
      <c r="W1216" s="357">
        <v>0.99199999999999999</v>
      </c>
      <c r="X1216" s="357">
        <v>3.5000000000000003E-2</v>
      </c>
      <c r="Y1216" s="357">
        <v>1.637</v>
      </c>
      <c r="Z1216" s="357" t="s">
        <v>198</v>
      </c>
      <c r="AA1216" s="357" t="s">
        <v>170</v>
      </c>
      <c r="AB1216" s="357">
        <v>19</v>
      </c>
      <c r="AC1216" s="357" t="s">
        <v>218</v>
      </c>
      <c r="AD1216" s="10"/>
      <c r="AE1216" s="10">
        <f>IFERROR(VLOOKUP(E1216,ppoz!$A$2:$B$42,2,0),0)</f>
        <v>3500</v>
      </c>
      <c r="AH1216">
        <v>4</v>
      </c>
    </row>
    <row r="1217" spans="1:34" x14ac:dyDescent="0.35">
      <c r="A1217" s="354" t="s">
        <v>1612</v>
      </c>
      <c r="B1217" s="355">
        <v>43.089999999999996</v>
      </c>
      <c r="C1217" s="356">
        <v>139</v>
      </c>
      <c r="D1217" s="357" t="s">
        <v>1488</v>
      </c>
      <c r="E1217" s="358" t="s">
        <v>179</v>
      </c>
      <c r="F1217" s="357" t="s">
        <v>171</v>
      </c>
      <c r="G1217" s="356">
        <v>40</v>
      </c>
      <c r="H1217" s="356">
        <v>109000</v>
      </c>
      <c r="I1217" s="356">
        <v>116400</v>
      </c>
      <c r="J1217" s="355">
        <v>122200</v>
      </c>
      <c r="K1217" s="355">
        <v>124300</v>
      </c>
      <c r="L1217" s="355">
        <v>2529.5892318403344</v>
      </c>
      <c r="M1217" s="355">
        <v>2701.322812717568</v>
      </c>
      <c r="N1217" s="355">
        <v>2835.9248085402646</v>
      </c>
      <c r="O1217" s="355">
        <v>2884.6600139243446</v>
      </c>
      <c r="P1217" s="357" t="s">
        <v>55</v>
      </c>
      <c r="Q1217" s="355" t="s">
        <v>37</v>
      </c>
      <c r="R1217" s="357" t="s">
        <v>685</v>
      </c>
      <c r="S1217" s="357" t="s">
        <v>1489</v>
      </c>
      <c r="T1217" s="357" t="s">
        <v>684</v>
      </c>
      <c r="U1217" s="357" t="s">
        <v>35</v>
      </c>
      <c r="V1217" s="357">
        <v>1.65</v>
      </c>
      <c r="W1217" s="357">
        <v>0.99199999999999999</v>
      </c>
      <c r="X1217" s="357">
        <v>3.5000000000000003E-2</v>
      </c>
      <c r="Y1217" s="357">
        <v>1.637</v>
      </c>
      <c r="Z1217" s="357" t="s">
        <v>198</v>
      </c>
      <c r="AA1217" s="357" t="s">
        <v>170</v>
      </c>
      <c r="AB1217" s="357">
        <v>19</v>
      </c>
      <c r="AC1217" s="357" t="s">
        <v>218</v>
      </c>
      <c r="AD1217" s="10"/>
      <c r="AE1217" s="10">
        <f>IFERROR(VLOOKUP(E1217,ppoz!$A$2:$B$42,2,0),0)</f>
        <v>3500</v>
      </c>
      <c r="AH1217">
        <v>4</v>
      </c>
    </row>
    <row r="1218" spans="1:34" x14ac:dyDescent="0.35">
      <c r="A1218" s="354" t="s">
        <v>1613</v>
      </c>
      <c r="B1218" s="355">
        <v>43.4</v>
      </c>
      <c r="C1218" s="356">
        <v>140</v>
      </c>
      <c r="D1218" s="357" t="s">
        <v>1488</v>
      </c>
      <c r="E1218" s="358" t="s">
        <v>179</v>
      </c>
      <c r="F1218" s="357" t="s">
        <v>171</v>
      </c>
      <c r="G1218" s="356">
        <v>40</v>
      </c>
      <c r="H1218" s="356">
        <v>110600</v>
      </c>
      <c r="I1218" s="356">
        <v>118000</v>
      </c>
      <c r="J1218" s="355">
        <v>123700</v>
      </c>
      <c r="K1218" s="355">
        <v>126000</v>
      </c>
      <c r="L1218" s="355">
        <v>2548.3870967741937</v>
      </c>
      <c r="M1218" s="355">
        <v>2718.8940092165899</v>
      </c>
      <c r="N1218" s="355">
        <v>2850.2304147465438</v>
      </c>
      <c r="O1218" s="355">
        <v>2903.2258064516132</v>
      </c>
      <c r="P1218" s="357" t="s">
        <v>55</v>
      </c>
      <c r="Q1218" s="355" t="s">
        <v>37</v>
      </c>
      <c r="R1218" s="357" t="s">
        <v>685</v>
      </c>
      <c r="S1218" s="357" t="s">
        <v>1489</v>
      </c>
      <c r="T1218" s="357" t="s">
        <v>684</v>
      </c>
      <c r="U1218" s="357" t="s">
        <v>35</v>
      </c>
      <c r="V1218" s="357">
        <v>1.65</v>
      </c>
      <c r="W1218" s="357">
        <v>0.99199999999999999</v>
      </c>
      <c r="X1218" s="357">
        <v>3.5000000000000003E-2</v>
      </c>
      <c r="Y1218" s="357">
        <v>1.637</v>
      </c>
      <c r="Z1218" s="357" t="s">
        <v>198</v>
      </c>
      <c r="AA1218" s="357" t="s">
        <v>170</v>
      </c>
      <c r="AB1218" s="357">
        <v>19</v>
      </c>
      <c r="AC1218" s="357" t="s">
        <v>218</v>
      </c>
      <c r="AD1218" s="10"/>
      <c r="AE1218" s="10">
        <f>IFERROR(VLOOKUP(E1218,ppoz!$A$2:$B$42,2,0),0)</f>
        <v>3500</v>
      </c>
      <c r="AH1218">
        <v>4</v>
      </c>
    </row>
    <row r="1219" spans="1:34" x14ac:dyDescent="0.35">
      <c r="A1219" s="354" t="s">
        <v>1614</v>
      </c>
      <c r="B1219" s="355">
        <v>43.71</v>
      </c>
      <c r="C1219" s="356">
        <v>141</v>
      </c>
      <c r="D1219" s="357" t="s">
        <v>1488</v>
      </c>
      <c r="E1219" s="358" t="s">
        <v>179</v>
      </c>
      <c r="F1219" s="357" t="s">
        <v>171</v>
      </c>
      <c r="G1219" s="356">
        <v>40</v>
      </c>
      <c r="H1219" s="356">
        <v>111000</v>
      </c>
      <c r="I1219" s="356">
        <v>118400</v>
      </c>
      <c r="J1219" s="355">
        <v>127500</v>
      </c>
      <c r="K1219" s="355">
        <v>126400</v>
      </c>
      <c r="L1219" s="355">
        <v>2539.4646533973919</v>
      </c>
      <c r="M1219" s="355">
        <v>2708.762296957218</v>
      </c>
      <c r="N1219" s="355">
        <v>2916.952642415923</v>
      </c>
      <c r="O1219" s="355">
        <v>2891.7867764813545</v>
      </c>
      <c r="P1219" s="357" t="s">
        <v>55</v>
      </c>
      <c r="Q1219" s="355" t="s">
        <v>37</v>
      </c>
      <c r="R1219" s="357" t="s">
        <v>685</v>
      </c>
      <c r="S1219" s="357" t="s">
        <v>1489</v>
      </c>
      <c r="T1219" s="357" t="s">
        <v>684</v>
      </c>
      <c r="U1219" s="357" t="s">
        <v>35</v>
      </c>
      <c r="V1219" s="357">
        <v>1.65</v>
      </c>
      <c r="W1219" s="357">
        <v>0.99199999999999999</v>
      </c>
      <c r="X1219" s="357">
        <v>3.5000000000000003E-2</v>
      </c>
      <c r="Y1219" s="357">
        <v>1.637</v>
      </c>
      <c r="Z1219" s="357" t="s">
        <v>198</v>
      </c>
      <c r="AA1219" s="357" t="s">
        <v>170</v>
      </c>
      <c r="AB1219" s="357">
        <v>19</v>
      </c>
      <c r="AC1219" s="357" t="s">
        <v>218</v>
      </c>
      <c r="AD1219" s="10"/>
      <c r="AE1219" s="10">
        <f>IFERROR(VLOOKUP(E1219,ppoz!$A$2:$B$42,2,0),0)</f>
        <v>3500</v>
      </c>
      <c r="AH1219">
        <v>4</v>
      </c>
    </row>
    <row r="1220" spans="1:34" x14ac:dyDescent="0.35">
      <c r="A1220" s="354" t="s">
        <v>1615</v>
      </c>
      <c r="B1220" s="355">
        <v>44.02</v>
      </c>
      <c r="C1220" s="356">
        <v>142</v>
      </c>
      <c r="D1220" s="357" t="s">
        <v>1488</v>
      </c>
      <c r="E1220" s="358" t="s">
        <v>179</v>
      </c>
      <c r="F1220" s="357" t="s">
        <v>171</v>
      </c>
      <c r="G1220" s="356">
        <v>40</v>
      </c>
      <c r="H1220" s="356">
        <v>112000</v>
      </c>
      <c r="I1220" s="356">
        <v>119300</v>
      </c>
      <c r="J1220" s="355">
        <v>128200</v>
      </c>
      <c r="K1220" s="355">
        <v>127300</v>
      </c>
      <c r="L1220" s="355">
        <v>2544.2980463425715</v>
      </c>
      <c r="M1220" s="355">
        <v>2710.1317582916854</v>
      </c>
      <c r="N1220" s="355">
        <v>2912.3125851885507</v>
      </c>
      <c r="O1220" s="355">
        <v>2891.8673330304405</v>
      </c>
      <c r="P1220" s="357" t="s">
        <v>55</v>
      </c>
      <c r="Q1220" s="355" t="s">
        <v>37</v>
      </c>
      <c r="R1220" s="357" t="s">
        <v>685</v>
      </c>
      <c r="S1220" s="357" t="s">
        <v>1489</v>
      </c>
      <c r="T1220" s="357" t="s">
        <v>684</v>
      </c>
      <c r="U1220" s="357" t="s">
        <v>35</v>
      </c>
      <c r="V1220" s="357">
        <v>1.65</v>
      </c>
      <c r="W1220" s="357">
        <v>0.99199999999999999</v>
      </c>
      <c r="X1220" s="357">
        <v>3.5000000000000003E-2</v>
      </c>
      <c r="Y1220" s="357">
        <v>1.637</v>
      </c>
      <c r="Z1220" s="357" t="s">
        <v>198</v>
      </c>
      <c r="AA1220" s="357" t="s">
        <v>170</v>
      </c>
      <c r="AB1220" s="357">
        <v>19</v>
      </c>
      <c r="AC1220" s="357" t="s">
        <v>218</v>
      </c>
      <c r="AD1220" s="10"/>
      <c r="AE1220" s="10">
        <f>IFERROR(VLOOKUP(E1220,ppoz!$A$2:$B$42,2,0),0)</f>
        <v>3500</v>
      </c>
      <c r="AH1220">
        <v>4</v>
      </c>
    </row>
    <row r="1221" spans="1:34" x14ac:dyDescent="0.35">
      <c r="A1221" s="354" t="s">
        <v>1616</v>
      </c>
      <c r="B1221" s="355">
        <v>44.33</v>
      </c>
      <c r="C1221" s="356">
        <v>143</v>
      </c>
      <c r="D1221" s="357" t="s">
        <v>1488</v>
      </c>
      <c r="E1221" s="358" t="s">
        <v>179</v>
      </c>
      <c r="F1221" s="357" t="s">
        <v>171</v>
      </c>
      <c r="G1221" s="356">
        <v>40</v>
      </c>
      <c r="H1221" s="356">
        <v>112400</v>
      </c>
      <c r="I1221" s="356">
        <v>119800</v>
      </c>
      <c r="J1221" s="355">
        <v>128600</v>
      </c>
      <c r="K1221" s="355">
        <v>127700</v>
      </c>
      <c r="L1221" s="355">
        <v>2535.5289871418904</v>
      </c>
      <c r="M1221" s="355">
        <v>2702.4588314910898</v>
      </c>
      <c r="N1221" s="355">
        <v>2900.9699977441915</v>
      </c>
      <c r="O1221" s="355">
        <v>2880.6677193773971</v>
      </c>
      <c r="P1221" s="357" t="s">
        <v>55</v>
      </c>
      <c r="Q1221" s="355" t="s">
        <v>37</v>
      </c>
      <c r="R1221" s="357" t="s">
        <v>685</v>
      </c>
      <c r="S1221" s="357" t="s">
        <v>1489</v>
      </c>
      <c r="T1221" s="357" t="s">
        <v>684</v>
      </c>
      <c r="U1221" s="357" t="s">
        <v>35</v>
      </c>
      <c r="V1221" s="357">
        <v>1.65</v>
      </c>
      <c r="W1221" s="357">
        <v>0.99199999999999999</v>
      </c>
      <c r="X1221" s="357">
        <v>3.5000000000000003E-2</v>
      </c>
      <c r="Y1221" s="357">
        <v>1.637</v>
      </c>
      <c r="Z1221" s="357" t="s">
        <v>198</v>
      </c>
      <c r="AA1221" s="357" t="s">
        <v>170</v>
      </c>
      <c r="AB1221" s="357">
        <v>19</v>
      </c>
      <c r="AC1221" s="357" t="s">
        <v>218</v>
      </c>
      <c r="AD1221" s="10"/>
      <c r="AE1221" s="10">
        <f>IFERROR(VLOOKUP(E1221,ppoz!$A$2:$B$42,2,0),0)</f>
        <v>3500</v>
      </c>
      <c r="AH1221">
        <v>4</v>
      </c>
    </row>
    <row r="1222" spans="1:34" x14ac:dyDescent="0.35">
      <c r="A1222" s="354" t="s">
        <v>1617</v>
      </c>
      <c r="B1222" s="355">
        <v>44.64</v>
      </c>
      <c r="C1222" s="356">
        <v>144</v>
      </c>
      <c r="D1222" s="357" t="s">
        <v>1488</v>
      </c>
      <c r="E1222" s="358" t="s">
        <v>179</v>
      </c>
      <c r="F1222" s="357" t="s">
        <v>171</v>
      </c>
      <c r="G1222" s="356">
        <v>40</v>
      </c>
      <c r="H1222" s="356">
        <v>112800</v>
      </c>
      <c r="I1222" s="356">
        <v>120200</v>
      </c>
      <c r="J1222" s="355">
        <v>129000</v>
      </c>
      <c r="K1222" s="355">
        <v>128100</v>
      </c>
      <c r="L1222" s="355">
        <v>2526.8817204301076</v>
      </c>
      <c r="M1222" s="355">
        <v>2692.652329749104</v>
      </c>
      <c r="N1222" s="355">
        <v>2889.7849462365589</v>
      </c>
      <c r="O1222" s="355">
        <v>2869.6236559139784</v>
      </c>
      <c r="P1222" s="357" t="s">
        <v>55</v>
      </c>
      <c r="Q1222" s="355" t="s">
        <v>37</v>
      </c>
      <c r="R1222" s="357" t="s">
        <v>685</v>
      </c>
      <c r="S1222" s="357" t="s">
        <v>1489</v>
      </c>
      <c r="T1222" s="357" t="s">
        <v>684</v>
      </c>
      <c r="U1222" s="357" t="s">
        <v>35</v>
      </c>
      <c r="V1222" s="357">
        <v>1.65</v>
      </c>
      <c r="W1222" s="357">
        <v>0.99199999999999999</v>
      </c>
      <c r="X1222" s="357">
        <v>3.5000000000000003E-2</v>
      </c>
      <c r="Y1222" s="357">
        <v>1.637</v>
      </c>
      <c r="Z1222" s="357" t="s">
        <v>198</v>
      </c>
      <c r="AA1222" s="357" t="s">
        <v>170</v>
      </c>
      <c r="AB1222" s="357">
        <v>19</v>
      </c>
      <c r="AC1222" s="357" t="s">
        <v>218</v>
      </c>
      <c r="AD1222" s="10"/>
      <c r="AE1222" s="10">
        <f>IFERROR(VLOOKUP(E1222,ppoz!$A$2:$B$42,2,0),0)</f>
        <v>3500</v>
      </c>
      <c r="AH1222">
        <v>4</v>
      </c>
    </row>
    <row r="1223" spans="1:34" x14ac:dyDescent="0.35">
      <c r="A1223" s="354" t="s">
        <v>1618</v>
      </c>
      <c r="B1223" s="355">
        <v>44.95</v>
      </c>
      <c r="C1223" s="356">
        <v>145</v>
      </c>
      <c r="D1223" s="357" t="s">
        <v>1488</v>
      </c>
      <c r="E1223" s="358" t="s">
        <v>179</v>
      </c>
      <c r="F1223" s="357" t="s">
        <v>171</v>
      </c>
      <c r="G1223" s="356">
        <v>40</v>
      </c>
      <c r="H1223" s="356">
        <v>113700</v>
      </c>
      <c r="I1223" s="356">
        <v>121200</v>
      </c>
      <c r="J1223" s="355">
        <v>129400</v>
      </c>
      <c r="K1223" s="355">
        <v>129700</v>
      </c>
      <c r="L1223" s="355">
        <v>2529.4771968854279</v>
      </c>
      <c r="M1223" s="355">
        <v>2696.329254727475</v>
      </c>
      <c r="N1223" s="355">
        <v>2878.7541713014457</v>
      </c>
      <c r="O1223" s="355">
        <v>2885.4282536151277</v>
      </c>
      <c r="P1223" s="357" t="s">
        <v>55</v>
      </c>
      <c r="Q1223" s="355" t="s">
        <v>37</v>
      </c>
      <c r="R1223" s="357" t="s">
        <v>685</v>
      </c>
      <c r="S1223" s="357" t="s">
        <v>1489</v>
      </c>
      <c r="T1223" s="357" t="s">
        <v>684</v>
      </c>
      <c r="U1223" s="357" t="s">
        <v>35</v>
      </c>
      <c r="V1223" s="357">
        <v>1.65</v>
      </c>
      <c r="W1223" s="357">
        <v>0.99199999999999999</v>
      </c>
      <c r="X1223" s="357">
        <v>3.5000000000000003E-2</v>
      </c>
      <c r="Y1223" s="357">
        <v>1.637</v>
      </c>
      <c r="Z1223" s="357" t="s">
        <v>198</v>
      </c>
      <c r="AA1223" s="357" t="s">
        <v>170</v>
      </c>
      <c r="AB1223" s="357">
        <v>19</v>
      </c>
      <c r="AC1223" s="357" t="s">
        <v>218</v>
      </c>
      <c r="AD1223" s="10"/>
      <c r="AE1223" s="10">
        <f>IFERROR(VLOOKUP(E1223,ppoz!$A$2:$B$42,2,0),0)</f>
        <v>3500</v>
      </c>
      <c r="AH1223">
        <v>4</v>
      </c>
    </row>
    <row r="1224" spans="1:34" x14ac:dyDescent="0.35">
      <c r="A1224" s="354" t="s">
        <v>1619</v>
      </c>
      <c r="B1224" s="355">
        <v>45.26</v>
      </c>
      <c r="C1224" s="356">
        <v>146</v>
      </c>
      <c r="D1224" s="357" t="s">
        <v>1488</v>
      </c>
      <c r="E1224" s="358" t="s">
        <v>180</v>
      </c>
      <c r="F1224" s="357" t="s">
        <v>171</v>
      </c>
      <c r="G1224" s="356">
        <v>45</v>
      </c>
      <c r="H1224" s="356">
        <v>120400</v>
      </c>
      <c r="I1224" s="356">
        <v>128100</v>
      </c>
      <c r="J1224" s="355">
        <v>136000</v>
      </c>
      <c r="K1224" s="355">
        <v>136600</v>
      </c>
      <c r="L1224" s="355">
        <v>2660.1855943437918</v>
      </c>
      <c r="M1224" s="355">
        <v>2830.3137428192667</v>
      </c>
      <c r="N1224" s="355">
        <v>3004.8608042421565</v>
      </c>
      <c r="O1224" s="355">
        <v>3018.1175430844014</v>
      </c>
      <c r="P1224" s="357" t="s">
        <v>55</v>
      </c>
      <c r="Q1224" s="355" t="s">
        <v>37</v>
      </c>
      <c r="R1224" s="357" t="s">
        <v>685</v>
      </c>
      <c r="S1224" s="357" t="s">
        <v>1489</v>
      </c>
      <c r="T1224" s="357" t="s">
        <v>684</v>
      </c>
      <c r="U1224" s="357" t="s">
        <v>35</v>
      </c>
      <c r="V1224" s="357">
        <v>1.65</v>
      </c>
      <c r="W1224" s="357">
        <v>0.99199999999999999</v>
      </c>
      <c r="X1224" s="357">
        <v>3.5000000000000003E-2</v>
      </c>
      <c r="Y1224" s="357">
        <v>1.637</v>
      </c>
      <c r="Z1224" s="357" t="s">
        <v>198</v>
      </c>
      <c r="AA1224" s="357" t="s">
        <v>170</v>
      </c>
      <c r="AB1224" s="357">
        <v>19</v>
      </c>
      <c r="AC1224" s="357" t="s">
        <v>218</v>
      </c>
      <c r="AD1224" s="10"/>
      <c r="AE1224" s="10">
        <f>IFERROR(VLOOKUP(E1224,ppoz!$A$2:$B$42,2,0),0)</f>
        <v>7000</v>
      </c>
      <c r="AH1224">
        <v>4</v>
      </c>
    </row>
    <row r="1225" spans="1:34" x14ac:dyDescent="0.35">
      <c r="A1225" s="354" t="s">
        <v>1620</v>
      </c>
      <c r="B1225" s="355">
        <v>45.57</v>
      </c>
      <c r="C1225" s="356">
        <v>147</v>
      </c>
      <c r="D1225" s="357" t="s">
        <v>1488</v>
      </c>
      <c r="E1225" s="358" t="s">
        <v>180</v>
      </c>
      <c r="F1225" s="357" t="s">
        <v>171</v>
      </c>
      <c r="G1225" s="356">
        <v>45</v>
      </c>
      <c r="H1225" s="356">
        <v>120900</v>
      </c>
      <c r="I1225" s="356">
        <v>128600</v>
      </c>
      <c r="J1225" s="355">
        <v>136400</v>
      </c>
      <c r="K1225" s="355">
        <v>137100</v>
      </c>
      <c r="L1225" s="355">
        <v>2653.0612244897957</v>
      </c>
      <c r="M1225" s="355">
        <v>2822.0320386219005</v>
      </c>
      <c r="N1225" s="355">
        <v>2993.1972789115648</v>
      </c>
      <c r="O1225" s="355">
        <v>3008.5582620144833</v>
      </c>
      <c r="P1225" s="357" t="s">
        <v>55</v>
      </c>
      <c r="Q1225" s="355" t="s">
        <v>37</v>
      </c>
      <c r="R1225" s="357" t="s">
        <v>685</v>
      </c>
      <c r="S1225" s="357" t="s">
        <v>1489</v>
      </c>
      <c r="T1225" s="357" t="s">
        <v>684</v>
      </c>
      <c r="U1225" s="357" t="s">
        <v>35</v>
      </c>
      <c r="V1225" s="357">
        <v>1.65</v>
      </c>
      <c r="W1225" s="357">
        <v>0.99199999999999999</v>
      </c>
      <c r="X1225" s="357">
        <v>3.5000000000000003E-2</v>
      </c>
      <c r="Y1225" s="357">
        <v>1.637</v>
      </c>
      <c r="Z1225" s="357" t="s">
        <v>198</v>
      </c>
      <c r="AA1225" s="357" t="s">
        <v>170</v>
      </c>
      <c r="AB1225" s="357">
        <v>19</v>
      </c>
      <c r="AC1225" s="357" t="s">
        <v>218</v>
      </c>
      <c r="AD1225" s="10"/>
      <c r="AE1225" s="10">
        <f>IFERROR(VLOOKUP(E1225,ppoz!$A$2:$B$42,2,0),0)</f>
        <v>7000</v>
      </c>
      <c r="AH1225">
        <v>4</v>
      </c>
    </row>
    <row r="1226" spans="1:34" x14ac:dyDescent="0.35">
      <c r="A1226" s="354" t="s">
        <v>1621</v>
      </c>
      <c r="B1226" s="355">
        <v>45.88</v>
      </c>
      <c r="C1226" s="356">
        <v>148</v>
      </c>
      <c r="D1226" s="357" t="s">
        <v>1488</v>
      </c>
      <c r="E1226" s="358" t="s">
        <v>180</v>
      </c>
      <c r="F1226" s="357" t="s">
        <v>171</v>
      </c>
      <c r="G1226" s="356">
        <v>45</v>
      </c>
      <c r="H1226" s="356">
        <v>121400</v>
      </c>
      <c r="I1226" s="356">
        <v>129200</v>
      </c>
      <c r="J1226" s="355">
        <v>136800</v>
      </c>
      <c r="K1226" s="355">
        <v>137700</v>
      </c>
      <c r="L1226" s="355">
        <v>2646.0331299040977</v>
      </c>
      <c r="M1226" s="355">
        <v>2816.0418482999125</v>
      </c>
      <c r="N1226" s="355">
        <v>2981.6913687881429</v>
      </c>
      <c r="O1226" s="355">
        <v>3001.3077593722755</v>
      </c>
      <c r="P1226" s="357" t="s">
        <v>55</v>
      </c>
      <c r="Q1226" s="355" t="s">
        <v>37</v>
      </c>
      <c r="R1226" s="357" t="s">
        <v>685</v>
      </c>
      <c r="S1226" s="357" t="s">
        <v>1489</v>
      </c>
      <c r="T1226" s="357" t="s">
        <v>684</v>
      </c>
      <c r="U1226" s="357" t="s">
        <v>35</v>
      </c>
      <c r="V1226" s="357">
        <v>1.65</v>
      </c>
      <c r="W1226" s="357">
        <v>0.99199999999999999</v>
      </c>
      <c r="X1226" s="357">
        <v>3.5000000000000003E-2</v>
      </c>
      <c r="Y1226" s="357">
        <v>1.637</v>
      </c>
      <c r="Z1226" s="357" t="s">
        <v>198</v>
      </c>
      <c r="AA1226" s="357" t="s">
        <v>170</v>
      </c>
      <c r="AB1226" s="357">
        <v>19</v>
      </c>
      <c r="AC1226" s="357" t="s">
        <v>218</v>
      </c>
      <c r="AD1226" s="10"/>
      <c r="AE1226" s="10">
        <f>IFERROR(VLOOKUP(E1226,ppoz!$A$2:$B$42,2,0),0)</f>
        <v>7000</v>
      </c>
      <c r="AH1226">
        <v>4</v>
      </c>
    </row>
    <row r="1227" spans="1:34" x14ac:dyDescent="0.35">
      <c r="A1227" s="354" t="s">
        <v>1622</v>
      </c>
      <c r="B1227" s="355">
        <v>46.19</v>
      </c>
      <c r="C1227" s="356">
        <v>149</v>
      </c>
      <c r="D1227" s="357" t="s">
        <v>1488</v>
      </c>
      <c r="E1227" s="358" t="s">
        <v>180</v>
      </c>
      <c r="F1227" s="357" t="s">
        <v>171</v>
      </c>
      <c r="G1227" s="356">
        <v>45</v>
      </c>
      <c r="H1227" s="356">
        <v>122200</v>
      </c>
      <c r="I1227" s="356">
        <v>130100</v>
      </c>
      <c r="J1227" s="355">
        <v>137600</v>
      </c>
      <c r="K1227" s="355">
        <v>138600</v>
      </c>
      <c r="L1227" s="355">
        <v>2645.5942844771598</v>
      </c>
      <c r="M1227" s="355">
        <v>2816.6269755358303</v>
      </c>
      <c r="N1227" s="355">
        <v>2978.999783502923</v>
      </c>
      <c r="O1227" s="355">
        <v>3000.6494912318685</v>
      </c>
      <c r="P1227" s="357" t="s">
        <v>55</v>
      </c>
      <c r="Q1227" s="355" t="s">
        <v>37</v>
      </c>
      <c r="R1227" s="357" t="s">
        <v>685</v>
      </c>
      <c r="S1227" s="357" t="s">
        <v>1489</v>
      </c>
      <c r="T1227" s="357" t="s">
        <v>684</v>
      </c>
      <c r="U1227" s="357" t="s">
        <v>35</v>
      </c>
      <c r="V1227" s="357">
        <v>1.65</v>
      </c>
      <c r="W1227" s="357">
        <v>0.99199999999999999</v>
      </c>
      <c r="X1227" s="357">
        <v>3.5000000000000003E-2</v>
      </c>
      <c r="Y1227" s="357">
        <v>1.637</v>
      </c>
      <c r="Z1227" s="357" t="s">
        <v>198</v>
      </c>
      <c r="AA1227" s="357" t="s">
        <v>170</v>
      </c>
      <c r="AB1227" s="357">
        <v>19</v>
      </c>
      <c r="AC1227" s="357" t="s">
        <v>218</v>
      </c>
      <c r="AD1227" s="10"/>
      <c r="AE1227" s="10">
        <f>IFERROR(VLOOKUP(E1227,ppoz!$A$2:$B$42,2,0),0)</f>
        <v>7000</v>
      </c>
      <c r="AH1227">
        <v>4</v>
      </c>
    </row>
    <row r="1228" spans="1:34" x14ac:dyDescent="0.35">
      <c r="A1228" s="354" t="s">
        <v>1623</v>
      </c>
      <c r="B1228" s="355">
        <v>46.5</v>
      </c>
      <c r="C1228" s="356">
        <v>150</v>
      </c>
      <c r="D1228" s="357" t="s">
        <v>1488</v>
      </c>
      <c r="E1228" s="358" t="s">
        <v>180</v>
      </c>
      <c r="F1228" s="357" t="s">
        <v>171</v>
      </c>
      <c r="G1228" s="356">
        <v>45</v>
      </c>
      <c r="H1228" s="356">
        <v>122600</v>
      </c>
      <c r="I1228" s="356">
        <v>130600</v>
      </c>
      <c r="J1228" s="355">
        <v>138000</v>
      </c>
      <c r="K1228" s="355">
        <v>139100</v>
      </c>
      <c r="L1228" s="355">
        <v>2636.5591397849462</v>
      </c>
      <c r="M1228" s="355">
        <v>2808.6021505376343</v>
      </c>
      <c r="N1228" s="355">
        <v>2967.7419354838707</v>
      </c>
      <c r="O1228" s="355">
        <v>2991.3978494623657</v>
      </c>
      <c r="P1228" s="357" t="s">
        <v>55</v>
      </c>
      <c r="Q1228" s="355" t="s">
        <v>37</v>
      </c>
      <c r="R1228" s="357" t="s">
        <v>685</v>
      </c>
      <c r="S1228" s="357" t="s">
        <v>1489</v>
      </c>
      <c r="T1228" s="357" t="s">
        <v>684</v>
      </c>
      <c r="U1228" s="357" t="s">
        <v>35</v>
      </c>
      <c r="V1228" s="357">
        <v>1.65</v>
      </c>
      <c r="W1228" s="357">
        <v>0.99199999999999999</v>
      </c>
      <c r="X1228" s="357">
        <v>3.5000000000000003E-2</v>
      </c>
      <c r="Y1228" s="357">
        <v>1.637</v>
      </c>
      <c r="Z1228" s="357" t="s">
        <v>198</v>
      </c>
      <c r="AA1228" s="357" t="s">
        <v>170</v>
      </c>
      <c r="AB1228" s="357">
        <v>19</v>
      </c>
      <c r="AC1228" s="357" t="s">
        <v>218</v>
      </c>
      <c r="AD1228" s="10"/>
      <c r="AE1228" s="10">
        <f>IFERROR(VLOOKUP(E1228,ppoz!$A$2:$B$42,2,0),0)</f>
        <v>7000</v>
      </c>
      <c r="AH1228">
        <v>4</v>
      </c>
    </row>
    <row r="1229" spans="1:34" x14ac:dyDescent="0.35">
      <c r="A1229" s="354" t="s">
        <v>1624</v>
      </c>
      <c r="B1229" s="355">
        <v>46.81</v>
      </c>
      <c r="C1229" s="356">
        <v>151</v>
      </c>
      <c r="D1229" s="357" t="s">
        <v>1488</v>
      </c>
      <c r="E1229" s="358" t="s">
        <v>180</v>
      </c>
      <c r="F1229" s="357" t="s">
        <v>171</v>
      </c>
      <c r="G1229" s="356">
        <v>45</v>
      </c>
      <c r="H1229" s="356">
        <v>123100</v>
      </c>
      <c r="I1229" s="356">
        <v>131100</v>
      </c>
      <c r="J1229" s="355">
        <v>138400</v>
      </c>
      <c r="K1229" s="355">
        <v>139600</v>
      </c>
      <c r="L1229" s="355">
        <v>2629.7799615466779</v>
      </c>
      <c r="M1229" s="355">
        <v>2800.6836146122623</v>
      </c>
      <c r="N1229" s="355">
        <v>2956.6331980346076</v>
      </c>
      <c r="O1229" s="355">
        <v>2982.2687459944455</v>
      </c>
      <c r="P1229" s="357" t="s">
        <v>55</v>
      </c>
      <c r="Q1229" s="355" t="s">
        <v>37</v>
      </c>
      <c r="R1229" s="357" t="s">
        <v>685</v>
      </c>
      <c r="S1229" s="357" t="s">
        <v>1489</v>
      </c>
      <c r="T1229" s="357" t="s">
        <v>684</v>
      </c>
      <c r="U1229" s="357" t="s">
        <v>35</v>
      </c>
      <c r="V1229" s="357">
        <v>1.65</v>
      </c>
      <c r="W1229" s="357">
        <v>0.99199999999999999</v>
      </c>
      <c r="X1229" s="357">
        <v>3.5000000000000003E-2</v>
      </c>
      <c r="Y1229" s="357">
        <v>1.637</v>
      </c>
      <c r="Z1229" s="357" t="s">
        <v>198</v>
      </c>
      <c r="AA1229" s="357" t="s">
        <v>170</v>
      </c>
      <c r="AB1229" s="357">
        <v>19</v>
      </c>
      <c r="AC1229" s="357" t="s">
        <v>218</v>
      </c>
      <c r="AD1229" s="10"/>
      <c r="AE1229" s="10">
        <f>IFERROR(VLOOKUP(E1229,ppoz!$A$2:$B$42,2,0),0)</f>
        <v>7000</v>
      </c>
      <c r="AH1229">
        <v>4</v>
      </c>
    </row>
    <row r="1230" spans="1:34" x14ac:dyDescent="0.35">
      <c r="A1230" s="354" t="s">
        <v>1625</v>
      </c>
      <c r="B1230" s="355">
        <v>47.12</v>
      </c>
      <c r="C1230" s="356">
        <v>152</v>
      </c>
      <c r="D1230" s="357" t="s">
        <v>1488</v>
      </c>
      <c r="E1230" s="358" t="s">
        <v>180</v>
      </c>
      <c r="F1230" s="357" t="s">
        <v>171</v>
      </c>
      <c r="G1230" s="356">
        <v>45</v>
      </c>
      <c r="H1230" s="356">
        <v>124300</v>
      </c>
      <c r="I1230" s="356">
        <v>131900</v>
      </c>
      <c r="J1230" s="355">
        <v>139200</v>
      </c>
      <c r="K1230" s="355">
        <v>140400</v>
      </c>
      <c r="L1230" s="355">
        <v>2637.9456706281835</v>
      </c>
      <c r="M1230" s="355">
        <v>2799.2359932088289</v>
      </c>
      <c r="N1230" s="355">
        <v>2954.1595925297115</v>
      </c>
      <c r="O1230" s="355">
        <v>2979.6264855687609</v>
      </c>
      <c r="P1230" s="357" t="s">
        <v>55</v>
      </c>
      <c r="Q1230" s="355" t="s">
        <v>37</v>
      </c>
      <c r="R1230" s="357" t="s">
        <v>685</v>
      </c>
      <c r="S1230" s="357" t="s">
        <v>1489</v>
      </c>
      <c r="T1230" s="357" t="s">
        <v>684</v>
      </c>
      <c r="U1230" s="357" t="s">
        <v>35</v>
      </c>
      <c r="V1230" s="357">
        <v>1.65</v>
      </c>
      <c r="W1230" s="357">
        <v>0.99199999999999999</v>
      </c>
      <c r="X1230" s="357">
        <v>3.5000000000000003E-2</v>
      </c>
      <c r="Y1230" s="357">
        <v>1.637</v>
      </c>
      <c r="Z1230" s="357" t="s">
        <v>198</v>
      </c>
      <c r="AA1230" s="357" t="s">
        <v>170</v>
      </c>
      <c r="AB1230" s="357">
        <v>19</v>
      </c>
      <c r="AC1230" s="357" t="s">
        <v>218</v>
      </c>
      <c r="AD1230" s="10"/>
      <c r="AE1230" s="10">
        <f>IFERROR(VLOOKUP(E1230,ppoz!$A$2:$B$42,2,0),0)</f>
        <v>7000</v>
      </c>
      <c r="AH1230">
        <v>4</v>
      </c>
    </row>
    <row r="1231" spans="1:34" x14ac:dyDescent="0.35">
      <c r="A1231" s="354" t="s">
        <v>1626</v>
      </c>
      <c r="B1231" s="355">
        <v>47.43</v>
      </c>
      <c r="C1231" s="356">
        <v>153</v>
      </c>
      <c r="D1231" s="357" t="s">
        <v>1488</v>
      </c>
      <c r="E1231" s="358" t="s">
        <v>180</v>
      </c>
      <c r="F1231" s="357" t="s">
        <v>171</v>
      </c>
      <c r="G1231" s="356">
        <v>45</v>
      </c>
      <c r="H1231" s="356">
        <v>124800</v>
      </c>
      <c r="I1231" s="356">
        <v>132300</v>
      </c>
      <c r="J1231" s="355">
        <v>139600</v>
      </c>
      <c r="K1231" s="355">
        <v>140800</v>
      </c>
      <c r="L1231" s="355">
        <v>2631.2460468058193</v>
      </c>
      <c r="M1231" s="355">
        <v>2789.3738140417458</v>
      </c>
      <c r="N1231" s="355">
        <v>2943.2848408180475</v>
      </c>
      <c r="O1231" s="355">
        <v>2968.585283575796</v>
      </c>
      <c r="P1231" s="357" t="s">
        <v>55</v>
      </c>
      <c r="Q1231" s="355" t="s">
        <v>37</v>
      </c>
      <c r="R1231" s="357" t="s">
        <v>685</v>
      </c>
      <c r="S1231" s="357" t="s">
        <v>1489</v>
      </c>
      <c r="T1231" s="357" t="s">
        <v>684</v>
      </c>
      <c r="U1231" s="357" t="s">
        <v>35</v>
      </c>
      <c r="V1231" s="357">
        <v>1.65</v>
      </c>
      <c r="W1231" s="357">
        <v>0.99199999999999999</v>
      </c>
      <c r="X1231" s="357">
        <v>3.5000000000000003E-2</v>
      </c>
      <c r="Y1231" s="357">
        <v>1.637</v>
      </c>
      <c r="Z1231" s="357" t="s">
        <v>198</v>
      </c>
      <c r="AA1231" s="357" t="s">
        <v>170</v>
      </c>
      <c r="AB1231" s="357">
        <v>19</v>
      </c>
      <c r="AC1231" s="357" t="s">
        <v>218</v>
      </c>
      <c r="AD1231" s="10"/>
      <c r="AE1231" s="10">
        <f>IFERROR(VLOOKUP(E1231,ppoz!$A$2:$B$42,2,0),0)</f>
        <v>7000</v>
      </c>
      <c r="AH1231">
        <v>4</v>
      </c>
    </row>
    <row r="1232" spans="1:34" x14ac:dyDescent="0.35">
      <c r="A1232" s="354" t="s">
        <v>1627</v>
      </c>
      <c r="B1232" s="355">
        <v>47.74</v>
      </c>
      <c r="C1232" s="356">
        <v>154</v>
      </c>
      <c r="D1232" s="357" t="s">
        <v>1488</v>
      </c>
      <c r="E1232" s="358" t="s">
        <v>180</v>
      </c>
      <c r="F1232" s="357" t="s">
        <v>171</v>
      </c>
      <c r="G1232" s="342">
        <v>45</v>
      </c>
      <c r="H1232" s="356">
        <v>125200</v>
      </c>
      <c r="I1232" s="342">
        <v>132700</v>
      </c>
      <c r="J1232" s="355">
        <v>139900</v>
      </c>
      <c r="K1232" s="355">
        <v>141300</v>
      </c>
      <c r="L1232" s="355">
        <v>2622.5387515710095</v>
      </c>
      <c r="M1232" s="355">
        <v>2779.639715123586</v>
      </c>
      <c r="N1232" s="355">
        <v>2930.4566401340594</v>
      </c>
      <c r="O1232" s="355">
        <v>2959.7821533305405</v>
      </c>
      <c r="P1232" s="357" t="s">
        <v>55</v>
      </c>
      <c r="Q1232" s="355" t="s">
        <v>37</v>
      </c>
      <c r="R1232" s="357" t="s">
        <v>685</v>
      </c>
      <c r="S1232" s="357" t="s">
        <v>1489</v>
      </c>
      <c r="T1232" s="357" t="s">
        <v>684</v>
      </c>
      <c r="U1232" s="357" t="s">
        <v>35</v>
      </c>
      <c r="V1232" s="357">
        <v>1.65</v>
      </c>
      <c r="W1232" s="357">
        <v>0.99199999999999999</v>
      </c>
      <c r="X1232" s="357">
        <v>3.5000000000000003E-2</v>
      </c>
      <c r="Y1232" s="357">
        <v>1.637</v>
      </c>
      <c r="Z1232" s="357" t="s">
        <v>198</v>
      </c>
      <c r="AA1232" s="357" t="s">
        <v>170</v>
      </c>
      <c r="AB1232" s="357">
        <v>19</v>
      </c>
      <c r="AC1232" s="357" t="s">
        <v>218</v>
      </c>
      <c r="AD1232" s="10"/>
      <c r="AE1232" s="10">
        <f>IFERROR(VLOOKUP(E1232,ppoz!$A$2:$B$42,2,0),0)</f>
        <v>7000</v>
      </c>
      <c r="AH1232">
        <v>4</v>
      </c>
    </row>
    <row r="1233" spans="1:34" x14ac:dyDescent="0.35">
      <c r="A1233" s="354" t="s">
        <v>1628</v>
      </c>
      <c r="B1233" s="355">
        <v>48.05</v>
      </c>
      <c r="C1233" s="356">
        <v>155</v>
      </c>
      <c r="D1233" s="357" t="s">
        <v>1488</v>
      </c>
      <c r="E1233" s="358" t="s">
        <v>180</v>
      </c>
      <c r="F1233" s="357" t="s">
        <v>171</v>
      </c>
      <c r="G1233" s="356">
        <v>45</v>
      </c>
      <c r="H1233" s="356">
        <v>126100</v>
      </c>
      <c r="I1233" s="356">
        <v>134000</v>
      </c>
      <c r="J1233" s="355">
        <v>140700</v>
      </c>
      <c r="K1233" s="355">
        <v>143100</v>
      </c>
      <c r="L1233" s="355">
        <v>2624.3496357960457</v>
      </c>
      <c r="M1233" s="355">
        <v>2788.7617065556715</v>
      </c>
      <c r="N1233" s="355">
        <v>2928.199791883455</v>
      </c>
      <c r="O1233" s="355">
        <v>2978.1477627471386</v>
      </c>
      <c r="P1233" s="357" t="s">
        <v>55</v>
      </c>
      <c r="Q1233" s="355" t="s">
        <v>37</v>
      </c>
      <c r="R1233" s="357" t="s">
        <v>685</v>
      </c>
      <c r="S1233" s="357" t="s">
        <v>1489</v>
      </c>
      <c r="T1233" s="357" t="s">
        <v>684</v>
      </c>
      <c r="U1233" s="357" t="s">
        <v>35</v>
      </c>
      <c r="V1233" s="357">
        <v>1.65</v>
      </c>
      <c r="W1233" s="357">
        <v>0.99199999999999999</v>
      </c>
      <c r="X1233" s="357">
        <v>3.5000000000000003E-2</v>
      </c>
      <c r="Y1233" s="357">
        <v>1.637</v>
      </c>
      <c r="Z1233" s="357" t="s">
        <v>198</v>
      </c>
      <c r="AA1233" s="357" t="s">
        <v>170</v>
      </c>
      <c r="AB1233" s="357">
        <v>19</v>
      </c>
      <c r="AC1233" s="357" t="s">
        <v>218</v>
      </c>
      <c r="AD1233" s="10"/>
      <c r="AE1233" s="10">
        <f>IFERROR(VLOOKUP(E1233,ppoz!$A$2:$B$42,2,0),0)</f>
        <v>7000</v>
      </c>
      <c r="AH1233">
        <v>4</v>
      </c>
    </row>
    <row r="1234" spans="1:34" x14ac:dyDescent="0.35">
      <c r="A1234" s="354" t="s">
        <v>1629</v>
      </c>
      <c r="B1234" s="355">
        <v>48.36</v>
      </c>
      <c r="C1234" s="356">
        <v>156</v>
      </c>
      <c r="D1234" s="357" t="s">
        <v>1488</v>
      </c>
      <c r="E1234" s="358" t="s">
        <v>180</v>
      </c>
      <c r="F1234" s="357" t="s">
        <v>171</v>
      </c>
      <c r="G1234" s="356">
        <v>45</v>
      </c>
      <c r="H1234" s="356">
        <v>126400</v>
      </c>
      <c r="I1234" s="356">
        <v>134600</v>
      </c>
      <c r="J1234" s="355">
        <v>141100</v>
      </c>
      <c r="K1234" s="355">
        <v>143600</v>
      </c>
      <c r="L1234" s="355">
        <v>2613.7303556658394</v>
      </c>
      <c r="M1234" s="355">
        <v>2783.291976840364</v>
      </c>
      <c r="N1234" s="355">
        <v>2917.7005789909017</v>
      </c>
      <c r="O1234" s="355">
        <v>2969.396195202647</v>
      </c>
      <c r="P1234" s="357" t="s">
        <v>55</v>
      </c>
      <c r="Q1234" s="355" t="s">
        <v>37</v>
      </c>
      <c r="R1234" s="357" t="s">
        <v>685</v>
      </c>
      <c r="S1234" s="357" t="s">
        <v>1489</v>
      </c>
      <c r="T1234" s="357" t="s">
        <v>684</v>
      </c>
      <c r="U1234" s="357" t="s">
        <v>35</v>
      </c>
      <c r="V1234" s="357">
        <v>1.65</v>
      </c>
      <c r="W1234" s="357">
        <v>0.99199999999999999</v>
      </c>
      <c r="X1234" s="357">
        <v>3.5000000000000003E-2</v>
      </c>
      <c r="Y1234" s="357">
        <v>1.637</v>
      </c>
      <c r="Z1234" s="357" t="s">
        <v>198</v>
      </c>
      <c r="AA1234" s="357" t="s">
        <v>170</v>
      </c>
      <c r="AB1234" s="357">
        <v>19</v>
      </c>
      <c r="AC1234" s="357" t="s">
        <v>218</v>
      </c>
      <c r="AD1234" s="10"/>
      <c r="AE1234" s="10">
        <f>IFERROR(VLOOKUP(E1234,ppoz!$A$2:$B$42,2,0),0)</f>
        <v>7000</v>
      </c>
      <c r="AH1234">
        <v>4</v>
      </c>
    </row>
    <row r="1235" spans="1:34" x14ac:dyDescent="0.35">
      <c r="A1235" s="354" t="s">
        <v>1630</v>
      </c>
      <c r="B1235" s="355">
        <v>48.67</v>
      </c>
      <c r="C1235" s="356">
        <v>157</v>
      </c>
      <c r="D1235" s="357" t="s">
        <v>1488</v>
      </c>
      <c r="E1235" s="358" t="s">
        <v>180</v>
      </c>
      <c r="F1235" s="357" t="s">
        <v>171</v>
      </c>
      <c r="G1235" s="356">
        <v>45</v>
      </c>
      <c r="H1235" s="356">
        <v>126900</v>
      </c>
      <c r="I1235" s="356">
        <v>135300</v>
      </c>
      <c r="J1235" s="355">
        <v>141500</v>
      </c>
      <c r="K1235" s="355">
        <v>144400</v>
      </c>
      <c r="L1235" s="355">
        <v>2607.3556605711938</v>
      </c>
      <c r="M1235" s="355">
        <v>2779.9465790014383</v>
      </c>
      <c r="N1235" s="355">
        <v>2907.3351140332852</v>
      </c>
      <c r="O1235" s="355">
        <v>2966.9200739675362</v>
      </c>
      <c r="P1235" s="357" t="s">
        <v>55</v>
      </c>
      <c r="Q1235" s="355" t="s">
        <v>37</v>
      </c>
      <c r="R1235" s="357" t="s">
        <v>685</v>
      </c>
      <c r="S1235" s="357" t="s">
        <v>1489</v>
      </c>
      <c r="T1235" s="357" t="s">
        <v>684</v>
      </c>
      <c r="U1235" s="357" t="s">
        <v>35</v>
      </c>
      <c r="V1235" s="357">
        <v>1.65</v>
      </c>
      <c r="W1235" s="357">
        <v>0.99199999999999999</v>
      </c>
      <c r="X1235" s="357">
        <v>3.5000000000000003E-2</v>
      </c>
      <c r="Y1235" s="357">
        <v>1.637</v>
      </c>
      <c r="Z1235" s="357" t="s">
        <v>198</v>
      </c>
      <c r="AA1235" s="357" t="s">
        <v>170</v>
      </c>
      <c r="AB1235" s="357">
        <v>19</v>
      </c>
      <c r="AC1235" s="357" t="s">
        <v>218</v>
      </c>
      <c r="AD1235" s="10"/>
      <c r="AE1235" s="10">
        <f>IFERROR(VLOOKUP(E1235,ppoz!$A$2:$B$42,2,0),0)</f>
        <v>7000</v>
      </c>
      <c r="AH1235">
        <v>4</v>
      </c>
    </row>
    <row r="1236" spans="1:34" x14ac:dyDescent="0.35">
      <c r="A1236" s="354" t="s">
        <v>1631</v>
      </c>
      <c r="B1236" s="355">
        <v>48.98</v>
      </c>
      <c r="C1236" s="356">
        <v>158</v>
      </c>
      <c r="D1236" s="357" t="s">
        <v>1488</v>
      </c>
      <c r="E1236" s="358" t="s">
        <v>180</v>
      </c>
      <c r="F1236" s="357" t="s">
        <v>171</v>
      </c>
      <c r="G1236" s="356">
        <v>45</v>
      </c>
      <c r="H1236" s="356">
        <v>127600</v>
      </c>
      <c r="I1236" s="356">
        <v>136100</v>
      </c>
      <c r="J1236" s="355">
        <v>141900</v>
      </c>
      <c r="K1236" s="355">
        <v>145200</v>
      </c>
      <c r="L1236" s="355">
        <v>2605.1449571253575</v>
      </c>
      <c r="M1236" s="355">
        <v>2778.6851776235198</v>
      </c>
      <c r="N1236" s="355">
        <v>2897.1008574928546</v>
      </c>
      <c r="O1236" s="355">
        <v>2964.4752960391997</v>
      </c>
      <c r="P1236" s="357" t="s">
        <v>55</v>
      </c>
      <c r="Q1236" s="355" t="s">
        <v>37</v>
      </c>
      <c r="R1236" s="357" t="s">
        <v>685</v>
      </c>
      <c r="S1236" s="357" t="s">
        <v>1489</v>
      </c>
      <c r="T1236" s="357" t="s">
        <v>684</v>
      </c>
      <c r="U1236" s="357" t="s">
        <v>35</v>
      </c>
      <c r="V1236" s="357">
        <v>1.65</v>
      </c>
      <c r="W1236" s="357">
        <v>0.99199999999999999</v>
      </c>
      <c r="X1236" s="357">
        <v>3.5000000000000003E-2</v>
      </c>
      <c r="Y1236" s="357">
        <v>1.637</v>
      </c>
      <c r="Z1236" s="357" t="s">
        <v>198</v>
      </c>
      <c r="AA1236" s="357" t="s">
        <v>170</v>
      </c>
      <c r="AB1236" s="357">
        <v>19</v>
      </c>
      <c r="AC1236" s="357" t="s">
        <v>218</v>
      </c>
      <c r="AD1236" s="10"/>
      <c r="AE1236" s="10">
        <f>IFERROR(VLOOKUP(E1236,ppoz!$A$2:$B$42,2,0),0)</f>
        <v>7000</v>
      </c>
      <c r="AH1236">
        <v>4</v>
      </c>
    </row>
    <row r="1237" spans="1:34" x14ac:dyDescent="0.35">
      <c r="A1237" s="354" t="s">
        <v>1632</v>
      </c>
      <c r="B1237" s="355">
        <v>49.29</v>
      </c>
      <c r="C1237" s="356">
        <v>159</v>
      </c>
      <c r="D1237" s="357" t="s">
        <v>1488</v>
      </c>
      <c r="E1237" s="358" t="s">
        <v>180</v>
      </c>
      <c r="F1237" s="357" t="s">
        <v>171</v>
      </c>
      <c r="G1237" s="356">
        <v>45</v>
      </c>
      <c r="H1237" s="356">
        <v>123300</v>
      </c>
      <c r="I1237" s="356">
        <v>131900</v>
      </c>
      <c r="J1237" s="355">
        <v>137600</v>
      </c>
      <c r="K1237" s="355">
        <v>140900</v>
      </c>
      <c r="L1237" s="355">
        <v>2501.5216068167988</v>
      </c>
      <c r="M1237" s="355">
        <v>2675.9991884763645</v>
      </c>
      <c r="N1237" s="355">
        <v>2791.6413065530533</v>
      </c>
      <c r="O1237" s="355">
        <v>2858.5920064921893</v>
      </c>
      <c r="P1237" s="357" t="s">
        <v>55</v>
      </c>
      <c r="Q1237" s="355" t="s">
        <v>37</v>
      </c>
      <c r="R1237" s="357" t="s">
        <v>685</v>
      </c>
      <c r="S1237" s="357" t="s">
        <v>1489</v>
      </c>
      <c r="T1237" s="357" t="s">
        <v>684</v>
      </c>
      <c r="U1237" s="357" t="s">
        <v>35</v>
      </c>
      <c r="V1237" s="357">
        <v>1.65</v>
      </c>
      <c r="W1237" s="357">
        <v>0.99199999999999999</v>
      </c>
      <c r="X1237" s="357">
        <v>3.5000000000000003E-2</v>
      </c>
      <c r="Y1237" s="357">
        <v>1.637</v>
      </c>
      <c r="Z1237" s="357" t="s">
        <v>198</v>
      </c>
      <c r="AA1237" s="357" t="s">
        <v>170</v>
      </c>
      <c r="AB1237" s="357">
        <v>19</v>
      </c>
      <c r="AC1237" s="357" t="s">
        <v>218</v>
      </c>
      <c r="AD1237" s="10"/>
      <c r="AE1237" s="10">
        <f>IFERROR(VLOOKUP(E1237,ppoz!$A$2:$B$42,2,0),0)</f>
        <v>7000</v>
      </c>
      <c r="AH1237">
        <v>4</v>
      </c>
    </row>
    <row r="1238" spans="1:34" x14ac:dyDescent="0.35">
      <c r="A1238" s="354" t="s">
        <v>1633</v>
      </c>
      <c r="B1238" s="355">
        <v>49.6</v>
      </c>
      <c r="C1238" s="356">
        <v>160</v>
      </c>
      <c r="D1238" s="357" t="s">
        <v>1488</v>
      </c>
      <c r="E1238" s="358" t="s">
        <v>180</v>
      </c>
      <c r="F1238" s="357" t="s">
        <v>171</v>
      </c>
      <c r="G1238" s="356">
        <v>45</v>
      </c>
      <c r="H1238" s="356">
        <v>123800</v>
      </c>
      <c r="I1238" s="356">
        <v>132300</v>
      </c>
      <c r="J1238" s="355">
        <v>138600</v>
      </c>
      <c r="K1238" s="355">
        <v>141400</v>
      </c>
      <c r="L1238" s="355">
        <v>2495.9677419354839</v>
      </c>
      <c r="M1238" s="355">
        <v>2667.3387096774195</v>
      </c>
      <c r="N1238" s="355">
        <v>2794.3548387096776</v>
      </c>
      <c r="O1238" s="355">
        <v>2850.8064516129029</v>
      </c>
      <c r="P1238" s="357" t="s">
        <v>55</v>
      </c>
      <c r="Q1238" s="355" t="s">
        <v>37</v>
      </c>
      <c r="R1238" s="357" t="s">
        <v>685</v>
      </c>
      <c r="S1238" s="357" t="s">
        <v>1489</v>
      </c>
      <c r="T1238" s="357" t="s">
        <v>684</v>
      </c>
      <c r="U1238" s="357" t="s">
        <v>35</v>
      </c>
      <c r="V1238" s="357">
        <v>1.65</v>
      </c>
      <c r="W1238" s="357">
        <v>0.99199999999999999</v>
      </c>
      <c r="X1238" s="357">
        <v>3.5000000000000003E-2</v>
      </c>
      <c r="Y1238" s="357">
        <v>1.637</v>
      </c>
      <c r="Z1238" s="357" t="s">
        <v>198</v>
      </c>
      <c r="AA1238" s="357" t="s">
        <v>170</v>
      </c>
      <c r="AB1238" s="357">
        <v>19</v>
      </c>
      <c r="AC1238" s="357" t="s">
        <v>218</v>
      </c>
      <c r="AD1238" s="10"/>
      <c r="AE1238" s="10">
        <f>IFERROR(VLOOKUP(E1238,ppoz!$A$2:$B$42,2,0),0)</f>
        <v>7000</v>
      </c>
      <c r="AH1238">
        <v>4</v>
      </c>
    </row>
    <row r="1239" spans="1:34" x14ac:dyDescent="0.35">
      <c r="A1239" s="354" t="s">
        <v>1634</v>
      </c>
      <c r="B1239" s="355">
        <v>49.91</v>
      </c>
      <c r="C1239" s="356">
        <v>161</v>
      </c>
      <c r="D1239" s="357" t="s">
        <v>1488</v>
      </c>
      <c r="E1239" s="358" t="s">
        <v>180</v>
      </c>
      <c r="F1239" s="357" t="s">
        <v>171</v>
      </c>
      <c r="G1239" s="342">
        <v>45</v>
      </c>
      <c r="H1239" s="356">
        <v>124300</v>
      </c>
      <c r="I1239" s="342">
        <v>132800</v>
      </c>
      <c r="J1239" s="355">
        <v>141600</v>
      </c>
      <c r="K1239" s="355">
        <v>141900</v>
      </c>
      <c r="L1239" s="355">
        <v>2490.4828691644962</v>
      </c>
      <c r="M1239" s="355">
        <v>2660.7894209577239</v>
      </c>
      <c r="N1239" s="355">
        <v>2837.1067922260072</v>
      </c>
      <c r="O1239" s="355">
        <v>2843.1176117010623</v>
      </c>
      <c r="P1239" s="357" t="s">
        <v>55</v>
      </c>
      <c r="Q1239" s="355" t="s">
        <v>37</v>
      </c>
      <c r="R1239" s="357" t="s">
        <v>685</v>
      </c>
      <c r="S1239" s="357" t="s">
        <v>1489</v>
      </c>
      <c r="T1239" s="357" t="s">
        <v>684</v>
      </c>
      <c r="U1239" s="357" t="s">
        <v>35</v>
      </c>
      <c r="V1239" s="357">
        <v>1.65</v>
      </c>
      <c r="W1239" s="357">
        <v>0.99199999999999999</v>
      </c>
      <c r="X1239" s="357">
        <v>3.5000000000000003E-2</v>
      </c>
      <c r="Y1239" s="357">
        <v>1.637</v>
      </c>
      <c r="Z1239" s="357" t="s">
        <v>198</v>
      </c>
      <c r="AA1239" s="357" t="s">
        <v>170</v>
      </c>
      <c r="AB1239" s="357">
        <v>19</v>
      </c>
      <c r="AC1239" s="357" t="s">
        <v>218</v>
      </c>
      <c r="AD1239" s="10"/>
      <c r="AE1239" s="10">
        <f>IFERROR(VLOOKUP(E1239,ppoz!$A$2:$B$42,2,0),0)</f>
        <v>7000</v>
      </c>
      <c r="AH1239">
        <v>4</v>
      </c>
    </row>
    <row r="1240" spans="1:34" x14ac:dyDescent="0.35">
      <c r="A1240" s="354" t="s">
        <v>1635</v>
      </c>
      <c r="B1240" s="355">
        <v>3.1</v>
      </c>
      <c r="C1240" s="356">
        <v>10</v>
      </c>
      <c r="D1240" s="357" t="s">
        <v>1488</v>
      </c>
      <c r="E1240" s="358" t="s">
        <v>2</v>
      </c>
      <c r="F1240" s="357" t="s">
        <v>181</v>
      </c>
      <c r="G1240" s="342">
        <v>3</v>
      </c>
      <c r="H1240" s="356">
        <v>15100</v>
      </c>
      <c r="I1240" s="342">
        <v>15900</v>
      </c>
      <c r="J1240" s="355">
        <v>16100</v>
      </c>
      <c r="K1240" s="355">
        <v>16500</v>
      </c>
      <c r="L1240" s="355">
        <v>4870.9677419354839</v>
      </c>
      <c r="M1240" s="355">
        <v>5129.0322580645161</v>
      </c>
      <c r="N1240" s="355">
        <v>5193.5483870967737</v>
      </c>
      <c r="O1240" s="355">
        <v>5322.5806451612898</v>
      </c>
      <c r="P1240" s="357" t="s">
        <v>39</v>
      </c>
      <c r="Q1240" s="355" t="s">
        <v>38</v>
      </c>
      <c r="R1240" s="357" t="s">
        <v>685</v>
      </c>
      <c r="S1240" s="357" t="s">
        <v>1489</v>
      </c>
      <c r="T1240" s="357" t="s">
        <v>684</v>
      </c>
      <c r="U1240" s="357" t="s">
        <v>35</v>
      </c>
      <c r="V1240" s="357">
        <v>1.65</v>
      </c>
      <c r="W1240" s="357">
        <v>0.99199999999999999</v>
      </c>
      <c r="X1240" s="357">
        <v>3.5000000000000003E-2</v>
      </c>
      <c r="Y1240" s="357">
        <v>1.637</v>
      </c>
      <c r="Z1240" s="357" t="s">
        <v>198</v>
      </c>
      <c r="AA1240" s="357" t="s">
        <v>170</v>
      </c>
      <c r="AB1240" s="357">
        <v>19</v>
      </c>
      <c r="AC1240" s="357" t="s">
        <v>218</v>
      </c>
      <c r="AD1240" s="10"/>
      <c r="AE1240" s="10">
        <f>IFERROR(VLOOKUP(E1240,ppoz!$A$2:$B$42,2,0),0)</f>
        <v>0</v>
      </c>
      <c r="AH1240">
        <v>4</v>
      </c>
    </row>
    <row r="1241" spans="1:34" x14ac:dyDescent="0.35">
      <c r="A1241" s="354" t="s">
        <v>1636</v>
      </c>
      <c r="B1241" s="355">
        <v>3.41</v>
      </c>
      <c r="C1241" s="356">
        <v>11</v>
      </c>
      <c r="D1241" s="357" t="s">
        <v>1488</v>
      </c>
      <c r="E1241" s="358" t="s">
        <v>2</v>
      </c>
      <c r="F1241" s="357" t="s">
        <v>181</v>
      </c>
      <c r="G1241" s="356">
        <v>3</v>
      </c>
      <c r="H1241" s="356">
        <v>16300</v>
      </c>
      <c r="I1241" s="356">
        <v>17000</v>
      </c>
      <c r="J1241" s="355">
        <v>17700</v>
      </c>
      <c r="K1241" s="355">
        <v>17600</v>
      </c>
      <c r="L1241" s="355">
        <v>4780.0586510263929</v>
      </c>
      <c r="M1241" s="355">
        <v>4985.3372434017592</v>
      </c>
      <c r="N1241" s="355">
        <v>5190.6158357771255</v>
      </c>
      <c r="O1241" s="355">
        <v>5161.2903225806449</v>
      </c>
      <c r="P1241" s="357" t="s">
        <v>39</v>
      </c>
      <c r="Q1241" s="355" t="s">
        <v>38</v>
      </c>
      <c r="R1241" s="357" t="s">
        <v>685</v>
      </c>
      <c r="S1241" s="357" t="s">
        <v>1489</v>
      </c>
      <c r="T1241" s="357" t="s">
        <v>684</v>
      </c>
      <c r="U1241" s="357" t="s">
        <v>35</v>
      </c>
      <c r="V1241" s="357">
        <v>1.65</v>
      </c>
      <c r="W1241" s="357">
        <v>0.99199999999999999</v>
      </c>
      <c r="X1241" s="357">
        <v>3.5000000000000003E-2</v>
      </c>
      <c r="Y1241" s="357">
        <v>1.637</v>
      </c>
      <c r="Z1241" s="357" t="s">
        <v>198</v>
      </c>
      <c r="AA1241" s="357" t="s">
        <v>170</v>
      </c>
      <c r="AB1241" s="357">
        <v>19</v>
      </c>
      <c r="AC1241" s="357" t="s">
        <v>218</v>
      </c>
      <c r="AD1241" s="10"/>
      <c r="AE1241" s="10">
        <f>IFERROR(VLOOKUP(E1241,ppoz!$A$2:$B$42,2,0),0)</f>
        <v>0</v>
      </c>
      <c r="AH1241">
        <v>4</v>
      </c>
    </row>
    <row r="1242" spans="1:34" x14ac:dyDescent="0.35">
      <c r="A1242" s="354" t="s">
        <v>1637</v>
      </c>
      <c r="B1242" s="355">
        <v>3.7199999999999998</v>
      </c>
      <c r="C1242" s="356">
        <v>12</v>
      </c>
      <c r="D1242" s="357" t="s">
        <v>1488</v>
      </c>
      <c r="E1242" s="358" t="s">
        <v>3</v>
      </c>
      <c r="F1242" s="357" t="s">
        <v>181</v>
      </c>
      <c r="G1242" s="356">
        <v>3.7</v>
      </c>
      <c r="H1242" s="356">
        <v>17300</v>
      </c>
      <c r="I1242" s="356">
        <v>17900</v>
      </c>
      <c r="J1242" s="355">
        <v>18700</v>
      </c>
      <c r="K1242" s="355">
        <v>18500</v>
      </c>
      <c r="L1242" s="355">
        <v>4650.5376344086026</v>
      </c>
      <c r="M1242" s="355">
        <v>4811.8279569892475</v>
      </c>
      <c r="N1242" s="355">
        <v>5026.8817204301076</v>
      </c>
      <c r="O1242" s="355">
        <v>4973.1182795698924</v>
      </c>
      <c r="P1242" s="357" t="s">
        <v>39</v>
      </c>
      <c r="Q1242" s="355" t="s">
        <v>38</v>
      </c>
      <c r="R1242" s="357" t="s">
        <v>685</v>
      </c>
      <c r="S1242" s="357" t="s">
        <v>1489</v>
      </c>
      <c r="T1242" s="357" t="s">
        <v>684</v>
      </c>
      <c r="U1242" s="357" t="s">
        <v>35</v>
      </c>
      <c r="V1242" s="357">
        <v>1.65</v>
      </c>
      <c r="W1242" s="357">
        <v>0.99199999999999999</v>
      </c>
      <c r="X1242" s="357">
        <v>3.5000000000000003E-2</v>
      </c>
      <c r="Y1242" s="357">
        <v>1.637</v>
      </c>
      <c r="Z1242" s="357" t="s">
        <v>198</v>
      </c>
      <c r="AA1242" s="357" t="s">
        <v>170</v>
      </c>
      <c r="AB1242" s="357">
        <v>19</v>
      </c>
      <c r="AC1242" s="357" t="s">
        <v>218</v>
      </c>
      <c r="AD1242" s="10"/>
      <c r="AE1242" s="10">
        <f>IFERROR(VLOOKUP(E1242,ppoz!$A$2:$B$42,2,0),0)</f>
        <v>0</v>
      </c>
      <c r="AH1242">
        <v>4</v>
      </c>
    </row>
    <row r="1243" spans="1:34" x14ac:dyDescent="0.35">
      <c r="A1243" s="354" t="s">
        <v>1638</v>
      </c>
      <c r="B1243" s="355">
        <v>4.03</v>
      </c>
      <c r="C1243" s="356">
        <v>13</v>
      </c>
      <c r="D1243" s="357" t="s">
        <v>1488</v>
      </c>
      <c r="E1243" s="358" t="s">
        <v>3</v>
      </c>
      <c r="F1243" s="357" t="s">
        <v>181</v>
      </c>
      <c r="G1243" s="356">
        <v>3.7</v>
      </c>
      <c r="H1243" s="356">
        <v>17900</v>
      </c>
      <c r="I1243" s="356">
        <v>18700</v>
      </c>
      <c r="J1243" s="355">
        <v>19300</v>
      </c>
      <c r="K1243" s="355">
        <v>19400</v>
      </c>
      <c r="L1243" s="355">
        <v>4441.6873449131508</v>
      </c>
      <c r="M1243" s="355">
        <v>4640.1985111662525</v>
      </c>
      <c r="N1243" s="355">
        <v>4789.0818858560788</v>
      </c>
      <c r="O1243" s="355">
        <v>4813.8957816377169</v>
      </c>
      <c r="P1243" s="357" t="s">
        <v>39</v>
      </c>
      <c r="Q1243" s="355" t="s">
        <v>38</v>
      </c>
      <c r="R1243" s="357" t="s">
        <v>685</v>
      </c>
      <c r="S1243" s="357" t="s">
        <v>1489</v>
      </c>
      <c r="T1243" s="357" t="s">
        <v>684</v>
      </c>
      <c r="U1243" s="357" t="s">
        <v>35</v>
      </c>
      <c r="V1243" s="357">
        <v>1.65</v>
      </c>
      <c r="W1243" s="357">
        <v>0.99199999999999999</v>
      </c>
      <c r="X1243" s="357">
        <v>3.5000000000000003E-2</v>
      </c>
      <c r="Y1243" s="357">
        <v>1.637</v>
      </c>
      <c r="Z1243" s="357" t="s">
        <v>198</v>
      </c>
      <c r="AA1243" s="357" t="s">
        <v>170</v>
      </c>
      <c r="AB1243" s="357">
        <v>19</v>
      </c>
      <c r="AC1243" s="357" t="s">
        <v>218</v>
      </c>
      <c r="AD1243" s="10"/>
      <c r="AE1243" s="10">
        <f>IFERROR(VLOOKUP(E1243,ppoz!$A$2:$B$42,2,0),0)</f>
        <v>0</v>
      </c>
      <c r="AH1243">
        <v>4</v>
      </c>
    </row>
    <row r="1244" spans="1:34" x14ac:dyDescent="0.35">
      <c r="A1244" s="354" t="s">
        <v>1639</v>
      </c>
      <c r="B1244" s="355">
        <v>4.34</v>
      </c>
      <c r="C1244" s="356">
        <v>14</v>
      </c>
      <c r="D1244" s="357" t="s">
        <v>1488</v>
      </c>
      <c r="E1244" s="358" t="s">
        <v>3</v>
      </c>
      <c r="F1244" s="357" t="s">
        <v>181</v>
      </c>
      <c r="G1244" s="356">
        <v>3.7</v>
      </c>
      <c r="H1244" s="356">
        <v>18400</v>
      </c>
      <c r="I1244" s="356">
        <v>19500</v>
      </c>
      <c r="J1244" s="355">
        <v>19800</v>
      </c>
      <c r="K1244" s="355">
        <v>20100</v>
      </c>
      <c r="L1244" s="355">
        <v>4239.6313364055304</v>
      </c>
      <c r="M1244" s="355">
        <v>4493.0875576036869</v>
      </c>
      <c r="N1244" s="355">
        <v>4562.2119815668202</v>
      </c>
      <c r="O1244" s="355">
        <v>4631.3364055299544</v>
      </c>
      <c r="P1244" s="357" t="s">
        <v>39</v>
      </c>
      <c r="Q1244" s="355" t="s">
        <v>38</v>
      </c>
      <c r="R1244" s="357" t="s">
        <v>685</v>
      </c>
      <c r="S1244" s="357" t="s">
        <v>1489</v>
      </c>
      <c r="T1244" s="357" t="s">
        <v>684</v>
      </c>
      <c r="U1244" s="357" t="s">
        <v>35</v>
      </c>
      <c r="V1244" s="357">
        <v>1.65</v>
      </c>
      <c r="W1244" s="357">
        <v>0.99199999999999999</v>
      </c>
      <c r="X1244" s="357">
        <v>3.5000000000000003E-2</v>
      </c>
      <c r="Y1244" s="357">
        <v>1.637</v>
      </c>
      <c r="Z1244" s="357" t="s">
        <v>198</v>
      </c>
      <c r="AA1244" s="357" t="s">
        <v>170</v>
      </c>
      <c r="AB1244" s="357">
        <v>19</v>
      </c>
      <c r="AC1244" s="357" t="s">
        <v>218</v>
      </c>
      <c r="AD1244" s="10"/>
      <c r="AE1244" s="10">
        <f>IFERROR(VLOOKUP(E1244,ppoz!$A$2:$B$42,2,0),0)</f>
        <v>0</v>
      </c>
      <c r="AH1244">
        <v>4</v>
      </c>
    </row>
    <row r="1245" spans="1:34" x14ac:dyDescent="0.35">
      <c r="A1245" s="354" t="s">
        <v>1640</v>
      </c>
      <c r="B1245" s="355">
        <v>4.6500000000000004</v>
      </c>
      <c r="C1245" s="356">
        <v>15</v>
      </c>
      <c r="D1245" s="357" t="s">
        <v>1488</v>
      </c>
      <c r="E1245" s="358" t="s">
        <v>182</v>
      </c>
      <c r="F1245" s="357" t="s">
        <v>181</v>
      </c>
      <c r="G1245" s="356">
        <v>4.5</v>
      </c>
      <c r="H1245" s="356">
        <v>19300</v>
      </c>
      <c r="I1245" s="356">
        <v>20100</v>
      </c>
      <c r="J1245" s="355">
        <v>21000</v>
      </c>
      <c r="K1245" s="355">
        <v>21300</v>
      </c>
      <c r="L1245" s="355">
        <v>4150.5376344086017</v>
      </c>
      <c r="M1245" s="355">
        <v>4322.5806451612898</v>
      </c>
      <c r="N1245" s="355">
        <v>4516.1290322580644</v>
      </c>
      <c r="O1245" s="355">
        <v>4580.645161290322</v>
      </c>
      <c r="P1245" s="357" t="s">
        <v>39</v>
      </c>
      <c r="Q1245" s="355" t="s">
        <v>38</v>
      </c>
      <c r="R1245" s="357" t="s">
        <v>685</v>
      </c>
      <c r="S1245" s="357" t="s">
        <v>1489</v>
      </c>
      <c r="T1245" s="357" t="s">
        <v>684</v>
      </c>
      <c r="U1245" s="357" t="s">
        <v>35</v>
      </c>
      <c r="V1245" s="357">
        <v>1.65</v>
      </c>
      <c r="W1245" s="357">
        <v>0.99199999999999999</v>
      </c>
      <c r="X1245" s="357">
        <v>3.5000000000000003E-2</v>
      </c>
      <c r="Y1245" s="357">
        <v>1.637</v>
      </c>
      <c r="Z1245" s="357" t="s">
        <v>198</v>
      </c>
      <c r="AA1245" s="357" t="s">
        <v>170</v>
      </c>
      <c r="AB1245" s="357">
        <v>19</v>
      </c>
      <c r="AC1245" s="357" t="s">
        <v>218</v>
      </c>
      <c r="AD1245" s="10"/>
      <c r="AE1245" s="10">
        <f>IFERROR(VLOOKUP(E1245,ppoz!$A$2:$B$42,2,0),0)</f>
        <v>0</v>
      </c>
      <c r="AH1245">
        <v>4</v>
      </c>
    </row>
    <row r="1246" spans="1:34" x14ac:dyDescent="0.35">
      <c r="A1246" s="354" t="s">
        <v>1641</v>
      </c>
      <c r="B1246" s="355">
        <v>4.96</v>
      </c>
      <c r="C1246" s="356">
        <v>16</v>
      </c>
      <c r="D1246" s="357" t="s">
        <v>1488</v>
      </c>
      <c r="E1246" s="358" t="s">
        <v>182</v>
      </c>
      <c r="F1246" s="357" t="s">
        <v>181</v>
      </c>
      <c r="G1246" s="356">
        <v>4.5</v>
      </c>
      <c r="H1246" s="356">
        <v>19700</v>
      </c>
      <c r="I1246" s="356">
        <v>21000</v>
      </c>
      <c r="J1246" s="355">
        <v>21400</v>
      </c>
      <c r="K1246" s="355">
        <v>22200</v>
      </c>
      <c r="L1246" s="355">
        <v>3971.7741935483873</v>
      </c>
      <c r="M1246" s="355">
        <v>4233.8709677419356</v>
      </c>
      <c r="N1246" s="355">
        <v>4314.5161290322585</v>
      </c>
      <c r="O1246" s="355">
        <v>4475.8064516129034</v>
      </c>
      <c r="P1246" s="357" t="s">
        <v>39</v>
      </c>
      <c r="Q1246" s="355" t="s">
        <v>38</v>
      </c>
      <c r="R1246" s="357" t="s">
        <v>685</v>
      </c>
      <c r="S1246" s="357" t="s">
        <v>1489</v>
      </c>
      <c r="T1246" s="357" t="s">
        <v>684</v>
      </c>
      <c r="U1246" s="357" t="s">
        <v>35</v>
      </c>
      <c r="V1246" s="357">
        <v>1.65</v>
      </c>
      <c r="W1246" s="357">
        <v>0.99199999999999999</v>
      </c>
      <c r="X1246" s="357">
        <v>3.5000000000000003E-2</v>
      </c>
      <c r="Y1246" s="357">
        <v>1.637</v>
      </c>
      <c r="Z1246" s="357" t="s">
        <v>198</v>
      </c>
      <c r="AA1246" s="357" t="s">
        <v>170</v>
      </c>
      <c r="AB1246" s="357">
        <v>19</v>
      </c>
      <c r="AC1246" s="357" t="s">
        <v>218</v>
      </c>
      <c r="AD1246" s="10"/>
      <c r="AE1246" s="10">
        <f>IFERROR(VLOOKUP(E1246,ppoz!$A$2:$B$42,2,0),0)</f>
        <v>0</v>
      </c>
      <c r="AH1246">
        <v>4</v>
      </c>
    </row>
    <row r="1247" spans="1:34" x14ac:dyDescent="0.35">
      <c r="A1247" s="354" t="s">
        <v>1642</v>
      </c>
      <c r="B1247" s="355">
        <v>5.27</v>
      </c>
      <c r="C1247" s="356">
        <v>17</v>
      </c>
      <c r="D1247" s="357" t="s">
        <v>1488</v>
      </c>
      <c r="E1247" s="358" t="s">
        <v>4</v>
      </c>
      <c r="F1247" s="357" t="s">
        <v>181</v>
      </c>
      <c r="G1247" s="356">
        <v>5</v>
      </c>
      <c r="H1247" s="356">
        <v>21100</v>
      </c>
      <c r="I1247" s="356">
        <v>22200</v>
      </c>
      <c r="J1247" s="355">
        <v>22600</v>
      </c>
      <c r="K1247" s="355">
        <v>23400</v>
      </c>
      <c r="L1247" s="355">
        <v>4003.7950664136624</v>
      </c>
      <c r="M1247" s="355">
        <v>4212.5237191650858</v>
      </c>
      <c r="N1247" s="355">
        <v>4288.4250474383307</v>
      </c>
      <c r="O1247" s="355">
        <v>4440.2277039848204</v>
      </c>
      <c r="P1247" s="357" t="s">
        <v>39</v>
      </c>
      <c r="Q1247" s="355" t="s">
        <v>38</v>
      </c>
      <c r="R1247" s="357" t="s">
        <v>685</v>
      </c>
      <c r="S1247" s="357" t="s">
        <v>1489</v>
      </c>
      <c r="T1247" s="357" t="s">
        <v>684</v>
      </c>
      <c r="U1247" s="357" t="s">
        <v>35</v>
      </c>
      <c r="V1247" s="357">
        <v>1.65</v>
      </c>
      <c r="W1247" s="357">
        <v>0.99199999999999999</v>
      </c>
      <c r="X1247" s="357">
        <v>3.5000000000000003E-2</v>
      </c>
      <c r="Y1247" s="357">
        <v>1.637</v>
      </c>
      <c r="Z1247" s="357" t="s">
        <v>198</v>
      </c>
      <c r="AA1247" s="357" t="s">
        <v>170</v>
      </c>
      <c r="AB1247" s="357">
        <v>19</v>
      </c>
      <c r="AC1247" s="357" t="s">
        <v>218</v>
      </c>
      <c r="AD1247" s="10"/>
      <c r="AE1247" s="10">
        <f>IFERROR(VLOOKUP(E1247,ppoz!$A$2:$B$42,2,0),0)</f>
        <v>0</v>
      </c>
      <c r="AH1247">
        <v>4</v>
      </c>
    </row>
    <row r="1248" spans="1:34" x14ac:dyDescent="0.35">
      <c r="A1248" s="354" t="s">
        <v>1643</v>
      </c>
      <c r="B1248" s="355">
        <v>5.58</v>
      </c>
      <c r="C1248" s="356">
        <v>18</v>
      </c>
      <c r="D1248" s="357" t="s">
        <v>1488</v>
      </c>
      <c r="E1248" s="358" t="s">
        <v>4</v>
      </c>
      <c r="F1248" s="357" t="s">
        <v>181</v>
      </c>
      <c r="G1248" s="356">
        <v>5</v>
      </c>
      <c r="H1248" s="356">
        <v>21800</v>
      </c>
      <c r="I1248" s="356">
        <v>22900</v>
      </c>
      <c r="J1248" s="355">
        <v>23400</v>
      </c>
      <c r="K1248" s="355">
        <v>24000</v>
      </c>
      <c r="L1248" s="355">
        <v>3906.8100358422939</v>
      </c>
      <c r="M1248" s="355">
        <v>4103.9426523297489</v>
      </c>
      <c r="N1248" s="355">
        <v>4193.5483870967737</v>
      </c>
      <c r="O1248" s="355">
        <v>4301.0752688172042</v>
      </c>
      <c r="P1248" s="357" t="s">
        <v>39</v>
      </c>
      <c r="Q1248" s="355" t="s">
        <v>38</v>
      </c>
      <c r="R1248" s="357" t="s">
        <v>685</v>
      </c>
      <c r="S1248" s="357" t="s">
        <v>1489</v>
      </c>
      <c r="T1248" s="357" t="s">
        <v>684</v>
      </c>
      <c r="U1248" s="357" t="s">
        <v>35</v>
      </c>
      <c r="V1248" s="357">
        <v>1.65</v>
      </c>
      <c r="W1248" s="357">
        <v>0.99199999999999999</v>
      </c>
      <c r="X1248" s="357">
        <v>3.5000000000000003E-2</v>
      </c>
      <c r="Y1248" s="357">
        <v>1.637</v>
      </c>
      <c r="Z1248" s="357" t="s">
        <v>198</v>
      </c>
      <c r="AA1248" s="357" t="s">
        <v>170</v>
      </c>
      <c r="AB1248" s="357">
        <v>19</v>
      </c>
      <c r="AC1248" s="357" t="s">
        <v>218</v>
      </c>
      <c r="AD1248" s="10"/>
      <c r="AE1248" s="10">
        <f>IFERROR(VLOOKUP(E1248,ppoz!$A$2:$B$42,2,0),0)</f>
        <v>0</v>
      </c>
      <c r="AH1248">
        <v>4</v>
      </c>
    </row>
    <row r="1249" spans="1:34" x14ac:dyDescent="0.35">
      <c r="A1249" s="354" t="s">
        <v>1644</v>
      </c>
      <c r="B1249" s="355">
        <v>5.89</v>
      </c>
      <c r="C1249" s="356">
        <v>19</v>
      </c>
      <c r="D1249" s="357" t="s">
        <v>1488</v>
      </c>
      <c r="E1249" s="358" t="s">
        <v>4</v>
      </c>
      <c r="F1249" s="357" t="s">
        <v>181</v>
      </c>
      <c r="G1249" s="356">
        <v>5</v>
      </c>
      <c r="H1249" s="356">
        <v>22300</v>
      </c>
      <c r="I1249" s="356">
        <v>23600</v>
      </c>
      <c r="J1249" s="355">
        <v>24200</v>
      </c>
      <c r="K1249" s="355">
        <v>24700</v>
      </c>
      <c r="L1249" s="355">
        <v>3786.0780984719868</v>
      </c>
      <c r="M1249" s="355">
        <v>4006.7911714770798</v>
      </c>
      <c r="N1249" s="355">
        <v>4108.6587436332766</v>
      </c>
      <c r="O1249" s="355">
        <v>4193.5483870967746</v>
      </c>
      <c r="P1249" s="357" t="s">
        <v>39</v>
      </c>
      <c r="Q1249" s="355" t="s">
        <v>38</v>
      </c>
      <c r="R1249" s="357" t="s">
        <v>685</v>
      </c>
      <c r="S1249" s="357" t="s">
        <v>1489</v>
      </c>
      <c r="T1249" s="357" t="s">
        <v>684</v>
      </c>
      <c r="U1249" s="357" t="s">
        <v>35</v>
      </c>
      <c r="V1249" s="357">
        <v>1.65</v>
      </c>
      <c r="W1249" s="357">
        <v>0.99199999999999999</v>
      </c>
      <c r="X1249" s="357">
        <v>3.5000000000000003E-2</v>
      </c>
      <c r="Y1249" s="357">
        <v>1.637</v>
      </c>
      <c r="Z1249" s="357" t="s">
        <v>198</v>
      </c>
      <c r="AA1249" s="357" t="s">
        <v>170</v>
      </c>
      <c r="AB1249" s="357">
        <v>19</v>
      </c>
      <c r="AC1249" s="357" t="s">
        <v>218</v>
      </c>
      <c r="AD1249" s="10"/>
      <c r="AE1249" s="10">
        <f>IFERROR(VLOOKUP(E1249,ppoz!$A$2:$B$42,2,0),0)</f>
        <v>0</v>
      </c>
      <c r="AH1249">
        <v>4</v>
      </c>
    </row>
    <row r="1250" spans="1:34" x14ac:dyDescent="0.35">
      <c r="A1250" s="354" t="s">
        <v>1645</v>
      </c>
      <c r="B1250" s="355">
        <v>6.2</v>
      </c>
      <c r="C1250" s="356">
        <v>20</v>
      </c>
      <c r="D1250" s="357" t="s">
        <v>1488</v>
      </c>
      <c r="E1250" s="358" t="s">
        <v>5</v>
      </c>
      <c r="F1250" s="357" t="s">
        <v>181</v>
      </c>
      <c r="G1250" s="356">
        <v>6</v>
      </c>
      <c r="H1250" s="356">
        <v>23300</v>
      </c>
      <c r="I1250" s="356">
        <v>24600</v>
      </c>
      <c r="J1250" s="355">
        <v>25200</v>
      </c>
      <c r="K1250" s="355">
        <v>25800</v>
      </c>
      <c r="L1250" s="355">
        <v>3758.0645161290322</v>
      </c>
      <c r="M1250" s="355">
        <v>3967.7419354838707</v>
      </c>
      <c r="N1250" s="355">
        <v>4064.516129032258</v>
      </c>
      <c r="O1250" s="355">
        <v>4161.2903225806449</v>
      </c>
      <c r="P1250" s="357" t="s">
        <v>39</v>
      </c>
      <c r="Q1250" s="355" t="s">
        <v>38</v>
      </c>
      <c r="R1250" s="357" t="s">
        <v>685</v>
      </c>
      <c r="S1250" s="357" t="s">
        <v>1489</v>
      </c>
      <c r="T1250" s="357" t="s">
        <v>684</v>
      </c>
      <c r="U1250" s="357" t="s">
        <v>35</v>
      </c>
      <c r="V1250" s="357">
        <v>1.65</v>
      </c>
      <c r="W1250" s="357">
        <v>0.99199999999999999</v>
      </c>
      <c r="X1250" s="357">
        <v>3.5000000000000003E-2</v>
      </c>
      <c r="Y1250" s="357">
        <v>1.637</v>
      </c>
      <c r="Z1250" s="357" t="s">
        <v>198</v>
      </c>
      <c r="AA1250" s="357" t="s">
        <v>170</v>
      </c>
      <c r="AB1250" s="357">
        <v>19</v>
      </c>
      <c r="AC1250" s="357" t="s">
        <v>218</v>
      </c>
      <c r="AD1250" s="10"/>
      <c r="AE1250" s="10">
        <f>IFERROR(VLOOKUP(E1250,ppoz!$A$2:$B$42,2,0),0)</f>
        <v>3500</v>
      </c>
      <c r="AH1250">
        <v>4</v>
      </c>
    </row>
    <row r="1251" spans="1:34" x14ac:dyDescent="0.35">
      <c r="A1251" s="354" t="s">
        <v>1646</v>
      </c>
      <c r="B1251" s="355">
        <v>6.51</v>
      </c>
      <c r="C1251" s="356">
        <v>21</v>
      </c>
      <c r="D1251" s="357" t="s">
        <v>1488</v>
      </c>
      <c r="E1251" s="358" t="s">
        <v>5</v>
      </c>
      <c r="F1251" s="357" t="s">
        <v>181</v>
      </c>
      <c r="G1251" s="356">
        <v>6</v>
      </c>
      <c r="H1251" s="356">
        <v>23900</v>
      </c>
      <c r="I1251" s="356">
        <v>25200</v>
      </c>
      <c r="J1251" s="355">
        <v>26500</v>
      </c>
      <c r="K1251" s="355">
        <v>26300</v>
      </c>
      <c r="L1251" s="355">
        <v>3671.2749615975422</v>
      </c>
      <c r="M1251" s="355">
        <v>3870.9677419354839</v>
      </c>
      <c r="N1251" s="355">
        <v>4070.6605222734256</v>
      </c>
      <c r="O1251" s="355">
        <v>4039.9385560675883</v>
      </c>
      <c r="P1251" s="357" t="s">
        <v>39</v>
      </c>
      <c r="Q1251" s="355" t="s">
        <v>38</v>
      </c>
      <c r="R1251" s="357" t="s">
        <v>685</v>
      </c>
      <c r="S1251" s="357" t="s">
        <v>1489</v>
      </c>
      <c r="T1251" s="357" t="s">
        <v>684</v>
      </c>
      <c r="U1251" s="357" t="s">
        <v>35</v>
      </c>
      <c r="V1251" s="357">
        <v>1.65</v>
      </c>
      <c r="W1251" s="357">
        <v>0.99199999999999999</v>
      </c>
      <c r="X1251" s="357">
        <v>3.5000000000000003E-2</v>
      </c>
      <c r="Y1251" s="357">
        <v>1.637</v>
      </c>
      <c r="Z1251" s="357" t="s">
        <v>198</v>
      </c>
      <c r="AA1251" s="357" t="s">
        <v>170</v>
      </c>
      <c r="AB1251" s="357">
        <v>19</v>
      </c>
      <c r="AC1251" s="357" t="s">
        <v>218</v>
      </c>
      <c r="AD1251" s="10"/>
      <c r="AE1251" s="10">
        <f>IFERROR(VLOOKUP(E1251,ppoz!$A$2:$B$42,2,0),0)</f>
        <v>3500</v>
      </c>
      <c r="AH1251">
        <v>4</v>
      </c>
    </row>
    <row r="1252" spans="1:34" x14ac:dyDescent="0.35">
      <c r="A1252" s="354" t="s">
        <v>1647</v>
      </c>
      <c r="B1252" s="355">
        <v>6.82</v>
      </c>
      <c r="C1252" s="356">
        <v>22</v>
      </c>
      <c r="D1252" s="357" t="s">
        <v>1488</v>
      </c>
      <c r="E1252" s="358" t="s">
        <v>5</v>
      </c>
      <c r="F1252" s="357" t="s">
        <v>181</v>
      </c>
      <c r="G1252" s="356">
        <v>6</v>
      </c>
      <c r="H1252" s="356">
        <v>24800</v>
      </c>
      <c r="I1252" s="356">
        <v>26000</v>
      </c>
      <c r="J1252" s="355">
        <v>27400</v>
      </c>
      <c r="K1252" s="355">
        <v>27100</v>
      </c>
      <c r="L1252" s="355">
        <v>3636.363636363636</v>
      </c>
      <c r="M1252" s="355">
        <v>3812.3167155425217</v>
      </c>
      <c r="N1252" s="355">
        <v>4017.5953079178885</v>
      </c>
      <c r="O1252" s="355">
        <v>3973.6070381231671</v>
      </c>
      <c r="P1252" s="357" t="s">
        <v>39</v>
      </c>
      <c r="Q1252" s="355" t="s">
        <v>38</v>
      </c>
      <c r="R1252" s="357" t="s">
        <v>685</v>
      </c>
      <c r="S1252" s="357" t="s">
        <v>1489</v>
      </c>
      <c r="T1252" s="357" t="s">
        <v>684</v>
      </c>
      <c r="U1252" s="357" t="s">
        <v>35</v>
      </c>
      <c r="V1252" s="357">
        <v>1.65</v>
      </c>
      <c r="W1252" s="357">
        <v>0.99199999999999999</v>
      </c>
      <c r="X1252" s="357">
        <v>3.5000000000000003E-2</v>
      </c>
      <c r="Y1252" s="357">
        <v>1.637</v>
      </c>
      <c r="Z1252" s="357" t="s">
        <v>198</v>
      </c>
      <c r="AA1252" s="357" t="s">
        <v>170</v>
      </c>
      <c r="AB1252" s="357">
        <v>19</v>
      </c>
      <c r="AC1252" s="357" t="s">
        <v>218</v>
      </c>
      <c r="AD1252" s="10"/>
      <c r="AE1252" s="10">
        <f>IFERROR(VLOOKUP(E1252,ppoz!$A$2:$B$42,2,0),0)</f>
        <v>3500</v>
      </c>
      <c r="AH1252">
        <v>4</v>
      </c>
    </row>
    <row r="1253" spans="1:34" x14ac:dyDescent="0.35">
      <c r="A1253" s="354" t="s">
        <v>1648</v>
      </c>
      <c r="B1253" s="355">
        <v>7.13</v>
      </c>
      <c r="C1253" s="356">
        <v>23</v>
      </c>
      <c r="D1253" s="357" t="s">
        <v>1488</v>
      </c>
      <c r="E1253" s="358" t="s">
        <v>6</v>
      </c>
      <c r="F1253" s="357" t="s">
        <v>181</v>
      </c>
      <c r="G1253" s="356">
        <v>7</v>
      </c>
      <c r="H1253" s="356">
        <v>27100</v>
      </c>
      <c r="I1253" s="356">
        <v>28600</v>
      </c>
      <c r="J1253" s="355">
        <v>29500</v>
      </c>
      <c r="K1253" s="355">
        <v>29800</v>
      </c>
      <c r="L1253" s="355">
        <v>3800.8415147265077</v>
      </c>
      <c r="M1253" s="355">
        <v>4011.2201963534362</v>
      </c>
      <c r="N1253" s="355">
        <v>4137.4474053295935</v>
      </c>
      <c r="O1253" s="355">
        <v>4179.5231416549786</v>
      </c>
      <c r="P1253" s="357" t="s">
        <v>39</v>
      </c>
      <c r="Q1253" s="355" t="s">
        <v>38</v>
      </c>
      <c r="R1253" s="357" t="s">
        <v>685</v>
      </c>
      <c r="S1253" s="357" t="s">
        <v>1489</v>
      </c>
      <c r="T1253" s="357" t="s">
        <v>684</v>
      </c>
      <c r="U1253" s="357" t="s">
        <v>35</v>
      </c>
      <c r="V1253" s="357">
        <v>1.65</v>
      </c>
      <c r="W1253" s="357">
        <v>0.99199999999999999</v>
      </c>
      <c r="X1253" s="357">
        <v>3.5000000000000003E-2</v>
      </c>
      <c r="Y1253" s="357">
        <v>1.637</v>
      </c>
      <c r="Z1253" s="357" t="s">
        <v>198</v>
      </c>
      <c r="AA1253" s="357" t="s">
        <v>170</v>
      </c>
      <c r="AB1253" s="357">
        <v>19</v>
      </c>
      <c r="AC1253" s="357" t="s">
        <v>218</v>
      </c>
      <c r="AD1253" s="10"/>
      <c r="AE1253" s="10">
        <f>IFERROR(VLOOKUP(E1253,ppoz!$A$2:$B$42,2,0),0)</f>
        <v>3500</v>
      </c>
      <c r="AH1253">
        <v>4</v>
      </c>
    </row>
    <row r="1254" spans="1:34" x14ac:dyDescent="0.35">
      <c r="A1254" s="354" t="s">
        <v>1649</v>
      </c>
      <c r="B1254" s="355">
        <v>7.4399999999999995</v>
      </c>
      <c r="C1254" s="356">
        <v>24</v>
      </c>
      <c r="D1254" s="357" t="s">
        <v>1488</v>
      </c>
      <c r="E1254" s="358" t="s">
        <v>6</v>
      </c>
      <c r="F1254" s="357" t="s">
        <v>181</v>
      </c>
      <c r="G1254" s="356">
        <v>7</v>
      </c>
      <c r="H1254" s="356">
        <v>27300</v>
      </c>
      <c r="I1254" s="356">
        <v>28900</v>
      </c>
      <c r="J1254" s="355">
        <v>29900</v>
      </c>
      <c r="K1254" s="355">
        <v>30000</v>
      </c>
      <c r="L1254" s="355">
        <v>3669.3548387096776</v>
      </c>
      <c r="M1254" s="355">
        <v>3884.4086021505377</v>
      </c>
      <c r="N1254" s="355">
        <v>4018.8172043010754</v>
      </c>
      <c r="O1254" s="355">
        <v>4032.2580645161293</v>
      </c>
      <c r="P1254" s="357" t="s">
        <v>39</v>
      </c>
      <c r="Q1254" s="355" t="s">
        <v>38</v>
      </c>
      <c r="R1254" s="357" t="s">
        <v>685</v>
      </c>
      <c r="S1254" s="357" t="s">
        <v>1489</v>
      </c>
      <c r="T1254" s="357" t="s">
        <v>684</v>
      </c>
      <c r="U1254" s="357" t="s">
        <v>35</v>
      </c>
      <c r="V1254" s="357">
        <v>1.65</v>
      </c>
      <c r="W1254" s="357">
        <v>0.99199999999999999</v>
      </c>
      <c r="X1254" s="357">
        <v>3.5000000000000003E-2</v>
      </c>
      <c r="Y1254" s="357">
        <v>1.637</v>
      </c>
      <c r="Z1254" s="357" t="s">
        <v>198</v>
      </c>
      <c r="AA1254" s="357" t="s">
        <v>170</v>
      </c>
      <c r="AB1254" s="357">
        <v>19</v>
      </c>
      <c r="AC1254" s="357" t="s">
        <v>218</v>
      </c>
      <c r="AD1254" s="10"/>
      <c r="AE1254" s="10">
        <f>IFERROR(VLOOKUP(E1254,ppoz!$A$2:$B$42,2,0),0)</f>
        <v>3500</v>
      </c>
      <c r="AH1254">
        <v>4</v>
      </c>
    </row>
    <row r="1255" spans="1:34" x14ac:dyDescent="0.35">
      <c r="A1255" s="354" t="s">
        <v>1650</v>
      </c>
      <c r="B1255" s="355">
        <v>7.75</v>
      </c>
      <c r="C1255" s="356">
        <v>25</v>
      </c>
      <c r="D1255" s="357" t="s">
        <v>1488</v>
      </c>
      <c r="E1255" s="358" t="s">
        <v>6</v>
      </c>
      <c r="F1255" s="357" t="s">
        <v>181</v>
      </c>
      <c r="G1255" s="356">
        <v>7</v>
      </c>
      <c r="H1255" s="356">
        <v>27800</v>
      </c>
      <c r="I1255" s="356">
        <v>29400</v>
      </c>
      <c r="J1255" s="355">
        <v>30500</v>
      </c>
      <c r="K1255" s="355">
        <v>31100</v>
      </c>
      <c r="L1255" s="355">
        <v>3587.0967741935483</v>
      </c>
      <c r="M1255" s="355">
        <v>3793.5483870967741</v>
      </c>
      <c r="N1255" s="355">
        <v>3935.483870967742</v>
      </c>
      <c r="O1255" s="355">
        <v>4012.9032258064517</v>
      </c>
      <c r="P1255" s="357" t="s">
        <v>39</v>
      </c>
      <c r="Q1255" s="355" t="s">
        <v>38</v>
      </c>
      <c r="R1255" s="357" t="s">
        <v>685</v>
      </c>
      <c r="S1255" s="357" t="s">
        <v>1489</v>
      </c>
      <c r="T1255" s="357" t="s">
        <v>684</v>
      </c>
      <c r="U1255" s="357" t="s">
        <v>35</v>
      </c>
      <c r="V1255" s="357">
        <v>1.65</v>
      </c>
      <c r="W1255" s="357">
        <v>0.99199999999999999</v>
      </c>
      <c r="X1255" s="357">
        <v>3.5000000000000003E-2</v>
      </c>
      <c r="Y1255" s="357">
        <v>1.637</v>
      </c>
      <c r="Z1255" s="357" t="s">
        <v>198</v>
      </c>
      <c r="AA1255" s="357" t="s">
        <v>170</v>
      </c>
      <c r="AB1255" s="357">
        <v>19</v>
      </c>
      <c r="AC1255" s="357" t="s">
        <v>218</v>
      </c>
      <c r="AD1255" s="10"/>
      <c r="AE1255" s="10">
        <f>IFERROR(VLOOKUP(E1255,ppoz!$A$2:$B$42,2,0),0)</f>
        <v>3500</v>
      </c>
      <c r="AH1255">
        <v>4</v>
      </c>
    </row>
    <row r="1256" spans="1:34" x14ac:dyDescent="0.35">
      <c r="A1256" s="354" t="s">
        <v>1651</v>
      </c>
      <c r="B1256" s="355">
        <v>8.06</v>
      </c>
      <c r="C1256" s="356">
        <v>26</v>
      </c>
      <c r="D1256" s="357" t="s">
        <v>1488</v>
      </c>
      <c r="E1256" s="358" t="s">
        <v>6</v>
      </c>
      <c r="F1256" s="357" t="s">
        <v>181</v>
      </c>
      <c r="G1256" s="356">
        <v>7</v>
      </c>
      <c r="H1256" s="356">
        <v>28900</v>
      </c>
      <c r="I1256" s="356">
        <v>30300</v>
      </c>
      <c r="J1256" s="355">
        <v>31300</v>
      </c>
      <c r="K1256" s="355">
        <v>32000</v>
      </c>
      <c r="L1256" s="355">
        <v>3585.60794044665</v>
      </c>
      <c r="M1256" s="355">
        <v>3759.305210918114</v>
      </c>
      <c r="N1256" s="355">
        <v>3883.3746898263025</v>
      </c>
      <c r="O1256" s="355">
        <v>3970.2233250620343</v>
      </c>
      <c r="P1256" s="357" t="s">
        <v>39</v>
      </c>
      <c r="Q1256" s="355" t="s">
        <v>38</v>
      </c>
      <c r="R1256" s="357" t="s">
        <v>685</v>
      </c>
      <c r="S1256" s="357" t="s">
        <v>1489</v>
      </c>
      <c r="T1256" s="357" t="s">
        <v>684</v>
      </c>
      <c r="U1256" s="357" t="s">
        <v>35</v>
      </c>
      <c r="V1256" s="357">
        <v>1.65</v>
      </c>
      <c r="W1256" s="357">
        <v>0.99199999999999999</v>
      </c>
      <c r="X1256" s="357">
        <v>3.5000000000000003E-2</v>
      </c>
      <c r="Y1256" s="357">
        <v>1.637</v>
      </c>
      <c r="Z1256" s="357" t="s">
        <v>198</v>
      </c>
      <c r="AA1256" s="357" t="s">
        <v>170</v>
      </c>
      <c r="AB1256" s="357">
        <v>19</v>
      </c>
      <c r="AC1256" s="357" t="s">
        <v>218</v>
      </c>
      <c r="AD1256" s="10"/>
      <c r="AE1256" s="10">
        <f>IFERROR(VLOOKUP(E1256,ppoz!$A$2:$B$42,2,0),0)</f>
        <v>3500</v>
      </c>
      <c r="AH1256">
        <v>4</v>
      </c>
    </row>
    <row r="1257" spans="1:34" x14ac:dyDescent="0.35">
      <c r="A1257" s="354" t="s">
        <v>1652</v>
      </c>
      <c r="B1257" s="355">
        <v>8.3699999999999992</v>
      </c>
      <c r="C1257" s="356">
        <v>27</v>
      </c>
      <c r="D1257" s="357" t="s">
        <v>1488</v>
      </c>
      <c r="E1257" s="358" t="s">
        <v>7</v>
      </c>
      <c r="F1257" s="357" t="s">
        <v>181</v>
      </c>
      <c r="G1257" s="356">
        <v>8.1999999999999993</v>
      </c>
      <c r="H1257" s="356">
        <v>30100</v>
      </c>
      <c r="I1257" s="356">
        <v>31800</v>
      </c>
      <c r="J1257" s="355">
        <v>32500</v>
      </c>
      <c r="K1257" s="355">
        <v>33500</v>
      </c>
      <c r="L1257" s="355">
        <v>3596.1768219832738</v>
      </c>
      <c r="M1257" s="355">
        <v>3799.2831541218643</v>
      </c>
      <c r="N1257" s="355">
        <v>3882.9151732377541</v>
      </c>
      <c r="O1257" s="355">
        <v>4002.3894862604543</v>
      </c>
      <c r="P1257" s="357" t="s">
        <v>39</v>
      </c>
      <c r="Q1257" s="355" t="s">
        <v>38</v>
      </c>
      <c r="R1257" s="357" t="s">
        <v>685</v>
      </c>
      <c r="S1257" s="357" t="s">
        <v>1489</v>
      </c>
      <c r="T1257" s="357" t="s">
        <v>684</v>
      </c>
      <c r="U1257" s="357" t="s">
        <v>35</v>
      </c>
      <c r="V1257" s="357">
        <v>1.65</v>
      </c>
      <c r="W1257" s="357">
        <v>0.99199999999999999</v>
      </c>
      <c r="X1257" s="357">
        <v>3.5000000000000003E-2</v>
      </c>
      <c r="Y1257" s="357">
        <v>1.637</v>
      </c>
      <c r="Z1257" s="357" t="s">
        <v>198</v>
      </c>
      <c r="AA1257" s="357" t="s">
        <v>170</v>
      </c>
      <c r="AB1257" s="357">
        <v>19</v>
      </c>
      <c r="AC1257" s="357" t="s">
        <v>218</v>
      </c>
      <c r="AD1257" s="10"/>
      <c r="AE1257" s="10">
        <f>IFERROR(VLOOKUP(E1257,ppoz!$A$2:$B$42,2,0),0)</f>
        <v>3500</v>
      </c>
      <c r="AH1257">
        <v>4</v>
      </c>
    </row>
    <row r="1258" spans="1:34" x14ac:dyDescent="0.35">
      <c r="A1258" s="354" t="s">
        <v>1653</v>
      </c>
      <c r="B1258" s="355">
        <v>8.68</v>
      </c>
      <c r="C1258" s="356">
        <v>28</v>
      </c>
      <c r="D1258" s="357" t="s">
        <v>1488</v>
      </c>
      <c r="E1258" s="358" t="s">
        <v>7</v>
      </c>
      <c r="F1258" s="357" t="s">
        <v>181</v>
      </c>
      <c r="G1258" s="356">
        <v>8.1999999999999993</v>
      </c>
      <c r="H1258" s="356">
        <v>30400</v>
      </c>
      <c r="I1258" s="356">
        <v>32300</v>
      </c>
      <c r="J1258" s="355">
        <v>32900</v>
      </c>
      <c r="K1258" s="355">
        <v>34000</v>
      </c>
      <c r="L1258" s="355">
        <v>3502.3041474654378</v>
      </c>
      <c r="M1258" s="355">
        <v>3721.1981566820277</v>
      </c>
      <c r="N1258" s="355">
        <v>3790.3225806451615</v>
      </c>
      <c r="O1258" s="355">
        <v>3917.0506912442397</v>
      </c>
      <c r="P1258" s="357" t="s">
        <v>39</v>
      </c>
      <c r="Q1258" s="355" t="s">
        <v>38</v>
      </c>
      <c r="R1258" s="357" t="s">
        <v>685</v>
      </c>
      <c r="S1258" s="357" t="s">
        <v>1489</v>
      </c>
      <c r="T1258" s="357" t="s">
        <v>684</v>
      </c>
      <c r="U1258" s="357" t="s">
        <v>35</v>
      </c>
      <c r="V1258" s="357">
        <v>1.65</v>
      </c>
      <c r="W1258" s="357">
        <v>0.99199999999999999</v>
      </c>
      <c r="X1258" s="357">
        <v>3.5000000000000003E-2</v>
      </c>
      <c r="Y1258" s="357">
        <v>1.637</v>
      </c>
      <c r="Z1258" s="357" t="s">
        <v>198</v>
      </c>
      <c r="AA1258" s="357" t="s">
        <v>170</v>
      </c>
      <c r="AB1258" s="357">
        <v>19</v>
      </c>
      <c r="AC1258" s="357" t="s">
        <v>218</v>
      </c>
      <c r="AD1258" s="10"/>
      <c r="AE1258" s="10">
        <f>IFERROR(VLOOKUP(E1258,ppoz!$A$2:$B$42,2,0),0)</f>
        <v>3500</v>
      </c>
      <c r="AH1258">
        <v>4</v>
      </c>
    </row>
    <row r="1259" spans="1:34" x14ac:dyDescent="0.35">
      <c r="A1259" s="354" t="s">
        <v>1654</v>
      </c>
      <c r="B1259" s="355">
        <v>8.99</v>
      </c>
      <c r="C1259" s="356">
        <v>29</v>
      </c>
      <c r="D1259" s="357" t="s">
        <v>1488</v>
      </c>
      <c r="E1259" s="358" t="s">
        <v>7</v>
      </c>
      <c r="F1259" s="357" t="s">
        <v>181</v>
      </c>
      <c r="G1259" s="356">
        <v>8.1999999999999993</v>
      </c>
      <c r="H1259" s="356">
        <v>31200</v>
      </c>
      <c r="I1259" s="356">
        <v>33000</v>
      </c>
      <c r="J1259" s="355">
        <v>34300</v>
      </c>
      <c r="K1259" s="355">
        <v>34800</v>
      </c>
      <c r="L1259" s="355">
        <v>3470.5228031145716</v>
      </c>
      <c r="M1259" s="355">
        <v>3670.7452725250278</v>
      </c>
      <c r="N1259" s="355">
        <v>3815.3503893214684</v>
      </c>
      <c r="O1259" s="355">
        <v>3870.9677419354839</v>
      </c>
      <c r="P1259" s="357" t="s">
        <v>39</v>
      </c>
      <c r="Q1259" s="355" t="s">
        <v>38</v>
      </c>
      <c r="R1259" s="357" t="s">
        <v>685</v>
      </c>
      <c r="S1259" s="357" t="s">
        <v>1489</v>
      </c>
      <c r="T1259" s="357" t="s">
        <v>684</v>
      </c>
      <c r="U1259" s="357" t="s">
        <v>35</v>
      </c>
      <c r="V1259" s="357">
        <v>1.65</v>
      </c>
      <c r="W1259" s="357">
        <v>0.99199999999999999</v>
      </c>
      <c r="X1259" s="357">
        <v>3.5000000000000003E-2</v>
      </c>
      <c r="Y1259" s="357">
        <v>1.637</v>
      </c>
      <c r="Z1259" s="357" t="s">
        <v>198</v>
      </c>
      <c r="AA1259" s="357" t="s">
        <v>170</v>
      </c>
      <c r="AB1259" s="357">
        <v>19</v>
      </c>
      <c r="AC1259" s="357" t="s">
        <v>218</v>
      </c>
      <c r="AD1259" s="10"/>
      <c r="AE1259" s="10">
        <f>IFERROR(VLOOKUP(E1259,ppoz!$A$2:$B$42,2,0),0)</f>
        <v>3500</v>
      </c>
      <c r="AH1259">
        <v>4</v>
      </c>
    </row>
    <row r="1260" spans="1:34" x14ac:dyDescent="0.35">
      <c r="A1260" s="354" t="s">
        <v>1655</v>
      </c>
      <c r="B1260" s="355">
        <v>9.3000000000000007</v>
      </c>
      <c r="C1260" s="356">
        <v>30</v>
      </c>
      <c r="D1260" s="357" t="s">
        <v>1488</v>
      </c>
      <c r="E1260" s="358" t="s">
        <v>7</v>
      </c>
      <c r="F1260" s="357" t="s">
        <v>181</v>
      </c>
      <c r="G1260" s="356">
        <v>8.1999999999999993</v>
      </c>
      <c r="H1260" s="356">
        <v>32200</v>
      </c>
      <c r="I1260" s="356">
        <v>34000</v>
      </c>
      <c r="J1260" s="355">
        <v>35500</v>
      </c>
      <c r="K1260" s="355">
        <v>35800</v>
      </c>
      <c r="L1260" s="355">
        <v>3462.3655913978491</v>
      </c>
      <c r="M1260" s="355">
        <v>3655.9139784946233</v>
      </c>
      <c r="N1260" s="355">
        <v>3817.2043010752686</v>
      </c>
      <c r="O1260" s="355">
        <v>3849.4623655913974</v>
      </c>
      <c r="P1260" s="357" t="s">
        <v>39</v>
      </c>
      <c r="Q1260" s="355" t="s">
        <v>38</v>
      </c>
      <c r="R1260" s="357" t="s">
        <v>685</v>
      </c>
      <c r="S1260" s="357" t="s">
        <v>1489</v>
      </c>
      <c r="T1260" s="357" t="s">
        <v>684</v>
      </c>
      <c r="U1260" s="357" t="s">
        <v>35</v>
      </c>
      <c r="V1260" s="357">
        <v>1.65</v>
      </c>
      <c r="W1260" s="357">
        <v>0.99199999999999999</v>
      </c>
      <c r="X1260" s="357">
        <v>3.5000000000000003E-2</v>
      </c>
      <c r="Y1260" s="357">
        <v>1.637</v>
      </c>
      <c r="Z1260" s="357" t="s">
        <v>198</v>
      </c>
      <c r="AA1260" s="357" t="s">
        <v>170</v>
      </c>
      <c r="AB1260" s="357">
        <v>19</v>
      </c>
      <c r="AC1260" s="357" t="s">
        <v>218</v>
      </c>
      <c r="AD1260" s="10"/>
      <c r="AE1260" s="10">
        <f>IFERROR(VLOOKUP(E1260,ppoz!$A$2:$B$42,2,0),0)</f>
        <v>3500</v>
      </c>
      <c r="AH1260">
        <v>4</v>
      </c>
    </row>
    <row r="1261" spans="1:34" x14ac:dyDescent="0.35">
      <c r="A1261" s="354" t="s">
        <v>1656</v>
      </c>
      <c r="B1261" s="355">
        <v>9.61</v>
      </c>
      <c r="C1261" s="356">
        <v>31</v>
      </c>
      <c r="D1261" s="357" t="s">
        <v>1488</v>
      </c>
      <c r="E1261" s="358" t="s">
        <v>7</v>
      </c>
      <c r="F1261" s="357" t="s">
        <v>181</v>
      </c>
      <c r="G1261" s="356">
        <v>8.1999999999999993</v>
      </c>
      <c r="H1261" s="356">
        <v>32600</v>
      </c>
      <c r="I1261" s="356">
        <v>34600</v>
      </c>
      <c r="J1261" s="355">
        <v>35900</v>
      </c>
      <c r="K1261" s="355">
        <v>36300</v>
      </c>
      <c r="L1261" s="355">
        <v>3392.2996878251824</v>
      </c>
      <c r="M1261" s="355">
        <v>3600.416233090531</v>
      </c>
      <c r="N1261" s="355">
        <v>3735.6919875130075</v>
      </c>
      <c r="O1261" s="355">
        <v>3777.3152965660774</v>
      </c>
      <c r="P1261" s="357" t="s">
        <v>39</v>
      </c>
      <c r="Q1261" s="355" t="s">
        <v>38</v>
      </c>
      <c r="R1261" s="357" t="s">
        <v>685</v>
      </c>
      <c r="S1261" s="357" t="s">
        <v>1489</v>
      </c>
      <c r="T1261" s="357" t="s">
        <v>684</v>
      </c>
      <c r="U1261" s="357" t="s">
        <v>35</v>
      </c>
      <c r="V1261" s="357">
        <v>1.65</v>
      </c>
      <c r="W1261" s="357">
        <v>0.99199999999999999</v>
      </c>
      <c r="X1261" s="357">
        <v>3.5000000000000003E-2</v>
      </c>
      <c r="Y1261" s="357">
        <v>1.637</v>
      </c>
      <c r="Z1261" s="357" t="s">
        <v>198</v>
      </c>
      <c r="AA1261" s="357" t="s">
        <v>170</v>
      </c>
      <c r="AB1261" s="357">
        <v>19</v>
      </c>
      <c r="AC1261" s="357" t="s">
        <v>218</v>
      </c>
      <c r="AD1261" s="10"/>
      <c r="AE1261" s="10">
        <f>IFERROR(VLOOKUP(E1261,ppoz!$A$2:$B$42,2,0),0)</f>
        <v>3500</v>
      </c>
      <c r="AH1261">
        <v>4</v>
      </c>
    </row>
    <row r="1262" spans="1:34" x14ac:dyDescent="0.35">
      <c r="A1262" s="354" t="s">
        <v>1657</v>
      </c>
      <c r="B1262" s="355">
        <v>9.92</v>
      </c>
      <c r="C1262" s="356">
        <v>32</v>
      </c>
      <c r="D1262" s="357" t="s">
        <v>1488</v>
      </c>
      <c r="E1262" s="358" t="s">
        <v>7</v>
      </c>
      <c r="F1262" s="357" t="s">
        <v>181</v>
      </c>
      <c r="G1262" s="356">
        <v>8.1999999999999993</v>
      </c>
      <c r="H1262" s="356">
        <v>33000</v>
      </c>
      <c r="I1262" s="356">
        <v>35100</v>
      </c>
      <c r="J1262" s="355">
        <v>36300</v>
      </c>
      <c r="K1262" s="355">
        <v>36800</v>
      </c>
      <c r="L1262" s="355">
        <v>3326.6129032258063</v>
      </c>
      <c r="M1262" s="355">
        <v>3538.3064516129034</v>
      </c>
      <c r="N1262" s="355">
        <v>3659.2741935483873</v>
      </c>
      <c r="O1262" s="355">
        <v>3709.6774193548385</v>
      </c>
      <c r="P1262" s="357" t="s">
        <v>39</v>
      </c>
      <c r="Q1262" s="355" t="s">
        <v>38</v>
      </c>
      <c r="R1262" s="357" t="s">
        <v>685</v>
      </c>
      <c r="S1262" s="357" t="s">
        <v>1489</v>
      </c>
      <c r="T1262" s="357" t="s">
        <v>684</v>
      </c>
      <c r="U1262" s="357" t="s">
        <v>35</v>
      </c>
      <c r="V1262" s="357">
        <v>1.65</v>
      </c>
      <c r="W1262" s="357">
        <v>0.99199999999999999</v>
      </c>
      <c r="X1262" s="357">
        <v>3.5000000000000003E-2</v>
      </c>
      <c r="Y1262" s="357">
        <v>1.637</v>
      </c>
      <c r="Z1262" s="357" t="s">
        <v>198</v>
      </c>
      <c r="AA1262" s="357" t="s">
        <v>170</v>
      </c>
      <c r="AB1262" s="357">
        <v>19</v>
      </c>
      <c r="AC1262" s="357" t="s">
        <v>218</v>
      </c>
      <c r="AD1262" s="10"/>
      <c r="AE1262" s="10">
        <f>IFERROR(VLOOKUP(E1262,ppoz!$A$2:$B$42,2,0),0)</f>
        <v>3500</v>
      </c>
      <c r="AH1262">
        <v>4</v>
      </c>
    </row>
    <row r="1263" spans="1:34" x14ac:dyDescent="0.35">
      <c r="A1263" s="354" t="s">
        <v>1658</v>
      </c>
      <c r="B1263" s="355">
        <v>10.23</v>
      </c>
      <c r="C1263" s="356">
        <v>33</v>
      </c>
      <c r="D1263" s="357" t="s">
        <v>1488</v>
      </c>
      <c r="E1263" s="358" t="s">
        <v>8</v>
      </c>
      <c r="F1263" s="357" t="s">
        <v>181</v>
      </c>
      <c r="G1263" s="356">
        <v>10</v>
      </c>
      <c r="H1263" s="356">
        <v>33500</v>
      </c>
      <c r="I1263" s="356">
        <v>35500</v>
      </c>
      <c r="J1263" s="355">
        <v>36700</v>
      </c>
      <c r="K1263" s="355">
        <v>37200</v>
      </c>
      <c r="L1263" s="355">
        <v>3274.6823069403713</v>
      </c>
      <c r="M1263" s="355">
        <v>3470.1857282502442</v>
      </c>
      <c r="N1263" s="355">
        <v>3587.4877810361681</v>
      </c>
      <c r="O1263" s="355">
        <v>3636.363636363636</v>
      </c>
      <c r="P1263" s="357" t="s">
        <v>39</v>
      </c>
      <c r="Q1263" s="355" t="s">
        <v>38</v>
      </c>
      <c r="R1263" s="357" t="s">
        <v>685</v>
      </c>
      <c r="S1263" s="357" t="s">
        <v>1489</v>
      </c>
      <c r="T1263" s="357" t="s">
        <v>684</v>
      </c>
      <c r="U1263" s="357" t="s">
        <v>35</v>
      </c>
      <c r="V1263" s="357">
        <v>1.65</v>
      </c>
      <c r="W1263" s="357">
        <v>0.99199999999999999</v>
      </c>
      <c r="X1263" s="357">
        <v>3.5000000000000003E-2</v>
      </c>
      <c r="Y1263" s="357">
        <v>1.637</v>
      </c>
      <c r="Z1263" s="357" t="s">
        <v>198</v>
      </c>
      <c r="AA1263" s="357" t="s">
        <v>170</v>
      </c>
      <c r="AB1263" s="357">
        <v>19</v>
      </c>
      <c r="AC1263" s="357" t="s">
        <v>218</v>
      </c>
      <c r="AD1263" s="10"/>
      <c r="AE1263" s="10">
        <f>IFERROR(VLOOKUP(E1263,ppoz!$A$2:$B$42,2,0),0)</f>
        <v>3500</v>
      </c>
      <c r="AH1263">
        <v>4</v>
      </c>
    </row>
    <row r="1264" spans="1:34" x14ac:dyDescent="0.35">
      <c r="A1264" s="354" t="s">
        <v>1659</v>
      </c>
      <c r="B1264" s="355">
        <v>10.54</v>
      </c>
      <c r="C1264" s="356">
        <v>34</v>
      </c>
      <c r="D1264" s="357" t="s">
        <v>1488</v>
      </c>
      <c r="E1264" s="358" t="s">
        <v>8</v>
      </c>
      <c r="F1264" s="357" t="s">
        <v>181</v>
      </c>
      <c r="G1264" s="356">
        <v>10</v>
      </c>
      <c r="H1264" s="356">
        <v>34000</v>
      </c>
      <c r="I1264" s="356">
        <v>36100</v>
      </c>
      <c r="J1264" s="355">
        <v>37100</v>
      </c>
      <c r="K1264" s="355">
        <v>37800</v>
      </c>
      <c r="L1264" s="355">
        <v>3225.8064516129034</v>
      </c>
      <c r="M1264" s="355">
        <v>3425.0474383301712</v>
      </c>
      <c r="N1264" s="355">
        <v>3519.9240986717268</v>
      </c>
      <c r="O1264" s="355">
        <v>3586.3377609108161</v>
      </c>
      <c r="P1264" s="357" t="s">
        <v>39</v>
      </c>
      <c r="Q1264" s="355" t="s">
        <v>38</v>
      </c>
      <c r="R1264" s="357" t="s">
        <v>685</v>
      </c>
      <c r="S1264" s="357" t="s">
        <v>1489</v>
      </c>
      <c r="T1264" s="357" t="s">
        <v>684</v>
      </c>
      <c r="U1264" s="357" t="s">
        <v>35</v>
      </c>
      <c r="V1264" s="357">
        <v>1.65</v>
      </c>
      <c r="W1264" s="357">
        <v>0.99199999999999999</v>
      </c>
      <c r="X1264" s="357">
        <v>3.5000000000000003E-2</v>
      </c>
      <c r="Y1264" s="357">
        <v>1.637</v>
      </c>
      <c r="Z1264" s="357" t="s">
        <v>198</v>
      </c>
      <c r="AA1264" s="357" t="s">
        <v>170</v>
      </c>
      <c r="AB1264" s="357">
        <v>19</v>
      </c>
      <c r="AC1264" s="357" t="s">
        <v>218</v>
      </c>
      <c r="AD1264" s="10"/>
      <c r="AE1264" s="10">
        <f>IFERROR(VLOOKUP(E1264,ppoz!$A$2:$B$42,2,0),0)</f>
        <v>3500</v>
      </c>
      <c r="AH1264">
        <v>4</v>
      </c>
    </row>
    <row r="1265" spans="1:34" x14ac:dyDescent="0.35">
      <c r="A1265" s="354" t="s">
        <v>1660</v>
      </c>
      <c r="B1265" s="355">
        <v>10.85</v>
      </c>
      <c r="C1265" s="356">
        <v>35</v>
      </c>
      <c r="D1265" s="357" t="s">
        <v>1488</v>
      </c>
      <c r="E1265" s="358" t="s">
        <v>8</v>
      </c>
      <c r="F1265" s="357" t="s">
        <v>181</v>
      </c>
      <c r="G1265" s="356">
        <v>10</v>
      </c>
      <c r="H1265" s="356">
        <v>34500</v>
      </c>
      <c r="I1265" s="356">
        <v>36700</v>
      </c>
      <c r="J1265" s="355">
        <v>37700</v>
      </c>
      <c r="K1265" s="355">
        <v>39000</v>
      </c>
      <c r="L1265" s="355">
        <v>3179.7235023041476</v>
      </c>
      <c r="M1265" s="355">
        <v>3382.4884792626731</v>
      </c>
      <c r="N1265" s="355">
        <v>3474.6543778801843</v>
      </c>
      <c r="O1265" s="355">
        <v>3594.4700460829495</v>
      </c>
      <c r="P1265" s="357" t="s">
        <v>39</v>
      </c>
      <c r="Q1265" s="355" t="s">
        <v>38</v>
      </c>
      <c r="R1265" s="357" t="s">
        <v>685</v>
      </c>
      <c r="S1265" s="357" t="s">
        <v>1489</v>
      </c>
      <c r="T1265" s="357" t="s">
        <v>684</v>
      </c>
      <c r="U1265" s="357" t="s">
        <v>35</v>
      </c>
      <c r="V1265" s="357">
        <v>1.65</v>
      </c>
      <c r="W1265" s="357">
        <v>0.99199999999999999</v>
      </c>
      <c r="X1265" s="357">
        <v>3.5000000000000003E-2</v>
      </c>
      <c r="Y1265" s="357">
        <v>1.637</v>
      </c>
      <c r="Z1265" s="357" t="s">
        <v>198</v>
      </c>
      <c r="AA1265" s="357" t="s">
        <v>170</v>
      </c>
      <c r="AB1265" s="357">
        <v>19</v>
      </c>
      <c r="AC1265" s="357" t="s">
        <v>218</v>
      </c>
      <c r="AD1265" s="10"/>
      <c r="AE1265" s="10">
        <f>IFERROR(VLOOKUP(E1265,ppoz!$A$2:$B$42,2,0),0)</f>
        <v>3500</v>
      </c>
      <c r="AH1265">
        <v>4</v>
      </c>
    </row>
    <row r="1266" spans="1:34" x14ac:dyDescent="0.35">
      <c r="A1266" s="354" t="s">
        <v>1661</v>
      </c>
      <c r="B1266" s="355">
        <v>11.16</v>
      </c>
      <c r="C1266" s="356">
        <v>36</v>
      </c>
      <c r="D1266" s="357" t="s">
        <v>1488</v>
      </c>
      <c r="E1266" s="358" t="s">
        <v>8</v>
      </c>
      <c r="F1266" s="357" t="s">
        <v>181</v>
      </c>
      <c r="G1266" s="356">
        <v>10</v>
      </c>
      <c r="H1266" s="356">
        <v>35400</v>
      </c>
      <c r="I1266" s="356">
        <v>37800</v>
      </c>
      <c r="J1266" s="355">
        <v>38900</v>
      </c>
      <c r="K1266" s="355">
        <v>40100</v>
      </c>
      <c r="L1266" s="355">
        <v>3172.0430107526881</v>
      </c>
      <c r="M1266" s="355">
        <v>3387.0967741935483</v>
      </c>
      <c r="N1266" s="355">
        <v>3485.663082437276</v>
      </c>
      <c r="O1266" s="355">
        <v>3593.1899641577061</v>
      </c>
      <c r="P1266" s="357" t="s">
        <v>39</v>
      </c>
      <c r="Q1266" s="355" t="s">
        <v>38</v>
      </c>
      <c r="R1266" s="357" t="s">
        <v>685</v>
      </c>
      <c r="S1266" s="357" t="s">
        <v>1489</v>
      </c>
      <c r="T1266" s="357" t="s">
        <v>684</v>
      </c>
      <c r="U1266" s="357" t="s">
        <v>35</v>
      </c>
      <c r="V1266" s="357">
        <v>1.65</v>
      </c>
      <c r="W1266" s="357">
        <v>0.99199999999999999</v>
      </c>
      <c r="X1266" s="357">
        <v>3.5000000000000003E-2</v>
      </c>
      <c r="Y1266" s="357">
        <v>1.637</v>
      </c>
      <c r="Z1266" s="357" t="s">
        <v>198</v>
      </c>
      <c r="AA1266" s="357" t="s">
        <v>170</v>
      </c>
      <c r="AB1266" s="357">
        <v>19</v>
      </c>
      <c r="AC1266" s="357" t="s">
        <v>218</v>
      </c>
      <c r="AD1266" s="10"/>
      <c r="AE1266" s="10">
        <f>IFERROR(VLOOKUP(E1266,ppoz!$A$2:$B$42,2,0),0)</f>
        <v>3500</v>
      </c>
      <c r="AH1266">
        <v>4</v>
      </c>
    </row>
    <row r="1267" spans="1:34" x14ac:dyDescent="0.35">
      <c r="A1267" s="354" t="s">
        <v>1662</v>
      </c>
      <c r="B1267" s="355">
        <v>11.47</v>
      </c>
      <c r="C1267" s="356">
        <v>37</v>
      </c>
      <c r="D1267" s="357" t="s">
        <v>1488</v>
      </c>
      <c r="E1267" s="358" t="s">
        <v>8</v>
      </c>
      <c r="F1267" s="357" t="s">
        <v>181</v>
      </c>
      <c r="G1267" s="356">
        <v>10</v>
      </c>
      <c r="H1267" s="356">
        <v>36100</v>
      </c>
      <c r="I1267" s="356">
        <v>38500</v>
      </c>
      <c r="J1267" s="355">
        <v>40200</v>
      </c>
      <c r="K1267" s="355">
        <v>40800</v>
      </c>
      <c r="L1267" s="355">
        <v>3147.3408892763728</v>
      </c>
      <c r="M1267" s="355">
        <v>3356.5823888404529</v>
      </c>
      <c r="N1267" s="355">
        <v>3504.7951176983433</v>
      </c>
      <c r="O1267" s="355">
        <v>3557.1054925893632</v>
      </c>
      <c r="P1267" s="357" t="s">
        <v>39</v>
      </c>
      <c r="Q1267" s="355" t="s">
        <v>38</v>
      </c>
      <c r="R1267" s="357" t="s">
        <v>685</v>
      </c>
      <c r="S1267" s="357" t="s">
        <v>1489</v>
      </c>
      <c r="T1267" s="357" t="s">
        <v>684</v>
      </c>
      <c r="U1267" s="357" t="s">
        <v>35</v>
      </c>
      <c r="V1267" s="357">
        <v>1.65</v>
      </c>
      <c r="W1267" s="357">
        <v>0.99199999999999999</v>
      </c>
      <c r="X1267" s="357">
        <v>3.5000000000000003E-2</v>
      </c>
      <c r="Y1267" s="357">
        <v>1.637</v>
      </c>
      <c r="Z1267" s="357" t="s">
        <v>198</v>
      </c>
      <c r="AA1267" s="357" t="s">
        <v>170</v>
      </c>
      <c r="AB1267" s="357">
        <v>19</v>
      </c>
      <c r="AC1267" s="357" t="s">
        <v>218</v>
      </c>
      <c r="AD1267" s="10"/>
      <c r="AE1267" s="10">
        <f>IFERROR(VLOOKUP(E1267,ppoz!$A$2:$B$42,2,0),0)</f>
        <v>3500</v>
      </c>
      <c r="AH1267">
        <v>4</v>
      </c>
    </row>
    <row r="1268" spans="1:34" x14ac:dyDescent="0.35">
      <c r="A1268" s="354" t="s">
        <v>1663</v>
      </c>
      <c r="B1268" s="355">
        <v>11.78</v>
      </c>
      <c r="C1268" s="356">
        <v>38</v>
      </c>
      <c r="D1268" s="357" t="s">
        <v>1488</v>
      </c>
      <c r="E1268" s="358" t="s">
        <v>8</v>
      </c>
      <c r="F1268" s="357" t="s">
        <v>181</v>
      </c>
      <c r="G1268" s="356">
        <v>10</v>
      </c>
      <c r="H1268" s="356">
        <v>36800</v>
      </c>
      <c r="I1268" s="356">
        <v>39200</v>
      </c>
      <c r="J1268" s="355">
        <v>40900</v>
      </c>
      <c r="K1268" s="355">
        <v>41500</v>
      </c>
      <c r="L1268" s="355">
        <v>3123.9388794567067</v>
      </c>
      <c r="M1268" s="355">
        <v>3327.6740237691001</v>
      </c>
      <c r="N1268" s="355">
        <v>3471.9864176570459</v>
      </c>
      <c r="O1268" s="355">
        <v>3522.9202037351447</v>
      </c>
      <c r="P1268" s="357" t="s">
        <v>39</v>
      </c>
      <c r="Q1268" s="355" t="s">
        <v>38</v>
      </c>
      <c r="R1268" s="357" t="s">
        <v>685</v>
      </c>
      <c r="S1268" s="357" t="s">
        <v>1489</v>
      </c>
      <c r="T1268" s="357" t="s">
        <v>684</v>
      </c>
      <c r="U1268" s="357" t="s">
        <v>35</v>
      </c>
      <c r="V1268" s="357">
        <v>1.65</v>
      </c>
      <c r="W1268" s="357">
        <v>0.99199999999999999</v>
      </c>
      <c r="X1268" s="357">
        <v>3.5000000000000003E-2</v>
      </c>
      <c r="Y1268" s="357">
        <v>1.637</v>
      </c>
      <c r="Z1268" s="357" t="s">
        <v>198</v>
      </c>
      <c r="AA1268" s="357" t="s">
        <v>170</v>
      </c>
      <c r="AB1268" s="357">
        <v>19</v>
      </c>
      <c r="AC1268" s="357" t="s">
        <v>218</v>
      </c>
      <c r="AD1268" s="10"/>
      <c r="AE1268" s="10">
        <f>IFERROR(VLOOKUP(E1268,ppoz!$A$2:$B$42,2,0),0)</f>
        <v>3500</v>
      </c>
      <c r="AH1268">
        <v>4</v>
      </c>
    </row>
    <row r="1269" spans="1:34" x14ac:dyDescent="0.35">
      <c r="A1269" s="354" t="s">
        <v>1664</v>
      </c>
      <c r="B1269" s="355">
        <v>12.09</v>
      </c>
      <c r="C1269" s="356">
        <v>39</v>
      </c>
      <c r="D1269" s="357" t="s">
        <v>1488</v>
      </c>
      <c r="E1269" s="358" t="s">
        <v>8</v>
      </c>
      <c r="F1269" s="357" t="s">
        <v>181</v>
      </c>
      <c r="G1269" s="356">
        <v>10</v>
      </c>
      <c r="H1269" s="356">
        <v>37900</v>
      </c>
      <c r="I1269" s="356">
        <v>40400</v>
      </c>
      <c r="J1269" s="355">
        <v>41800</v>
      </c>
      <c r="K1269" s="355">
        <v>42700</v>
      </c>
      <c r="L1269" s="355">
        <v>3134.8221670802318</v>
      </c>
      <c r="M1269" s="355">
        <v>3341.6046319272127</v>
      </c>
      <c r="N1269" s="355">
        <v>3457.402812241522</v>
      </c>
      <c r="O1269" s="355">
        <v>3531.8444995864352</v>
      </c>
      <c r="P1269" s="357" t="s">
        <v>39</v>
      </c>
      <c r="Q1269" s="355" t="s">
        <v>38</v>
      </c>
      <c r="R1269" s="357" t="s">
        <v>685</v>
      </c>
      <c r="S1269" s="357" t="s">
        <v>1489</v>
      </c>
      <c r="T1269" s="357" t="s">
        <v>684</v>
      </c>
      <c r="U1269" s="357" t="s">
        <v>35</v>
      </c>
      <c r="V1269" s="357">
        <v>1.65</v>
      </c>
      <c r="W1269" s="357">
        <v>0.99199999999999999</v>
      </c>
      <c r="X1269" s="357">
        <v>3.5000000000000003E-2</v>
      </c>
      <c r="Y1269" s="357">
        <v>1.637</v>
      </c>
      <c r="Z1269" s="357" t="s">
        <v>198</v>
      </c>
      <c r="AA1269" s="357" t="s">
        <v>170</v>
      </c>
      <c r="AB1269" s="357">
        <v>19</v>
      </c>
      <c r="AC1269" s="357" t="s">
        <v>218</v>
      </c>
      <c r="AD1269" s="10"/>
      <c r="AE1269" s="10">
        <f>IFERROR(VLOOKUP(E1269,ppoz!$A$2:$B$42,2,0),0)</f>
        <v>3500</v>
      </c>
      <c r="AH1269">
        <v>4</v>
      </c>
    </row>
    <row r="1270" spans="1:34" x14ac:dyDescent="0.35">
      <c r="A1270" s="354" t="s">
        <v>1665</v>
      </c>
      <c r="B1270" s="355">
        <v>12.4</v>
      </c>
      <c r="C1270" s="356">
        <v>40</v>
      </c>
      <c r="D1270" s="357" t="s">
        <v>1488</v>
      </c>
      <c r="E1270" s="358" t="s">
        <v>8</v>
      </c>
      <c r="F1270" s="357" t="s">
        <v>181</v>
      </c>
      <c r="G1270" s="356">
        <v>10</v>
      </c>
      <c r="H1270" s="356">
        <v>38300</v>
      </c>
      <c r="I1270" s="356">
        <v>40800</v>
      </c>
      <c r="J1270" s="355">
        <v>42200</v>
      </c>
      <c r="K1270" s="355">
        <v>43100</v>
      </c>
      <c r="L1270" s="355">
        <v>3088.7096774193546</v>
      </c>
      <c r="M1270" s="355">
        <v>3290.322580645161</v>
      </c>
      <c r="N1270" s="355">
        <v>3403.2258064516127</v>
      </c>
      <c r="O1270" s="355">
        <v>3475.8064516129029</v>
      </c>
      <c r="P1270" s="357" t="s">
        <v>39</v>
      </c>
      <c r="Q1270" s="355" t="s">
        <v>38</v>
      </c>
      <c r="R1270" s="357" t="s">
        <v>685</v>
      </c>
      <c r="S1270" s="357" t="s">
        <v>1489</v>
      </c>
      <c r="T1270" s="357" t="s">
        <v>684</v>
      </c>
      <c r="U1270" s="357" t="s">
        <v>35</v>
      </c>
      <c r="V1270" s="357">
        <v>1.65</v>
      </c>
      <c r="W1270" s="357">
        <v>0.99199999999999999</v>
      </c>
      <c r="X1270" s="357">
        <v>3.5000000000000003E-2</v>
      </c>
      <c r="Y1270" s="357">
        <v>1.637</v>
      </c>
      <c r="Z1270" s="357" t="s">
        <v>198</v>
      </c>
      <c r="AA1270" s="357" t="s">
        <v>170</v>
      </c>
      <c r="AB1270" s="357">
        <v>19</v>
      </c>
      <c r="AC1270" s="357" t="s">
        <v>218</v>
      </c>
      <c r="AD1270" s="10"/>
      <c r="AE1270" s="10">
        <f>IFERROR(VLOOKUP(E1270,ppoz!$A$2:$B$42,2,0),0)</f>
        <v>3500</v>
      </c>
      <c r="AH1270">
        <v>4</v>
      </c>
    </row>
    <row r="1271" spans="1:34" x14ac:dyDescent="0.35">
      <c r="A1271" s="354" t="s">
        <v>1666</v>
      </c>
      <c r="B1271" s="355">
        <v>12.709999999999999</v>
      </c>
      <c r="C1271" s="356">
        <v>41</v>
      </c>
      <c r="D1271" s="357" t="s">
        <v>1488</v>
      </c>
      <c r="E1271" s="358" t="s">
        <v>183</v>
      </c>
      <c r="F1271" s="357" t="s">
        <v>181</v>
      </c>
      <c r="G1271" s="356">
        <v>12.5</v>
      </c>
      <c r="H1271" s="356">
        <v>39400</v>
      </c>
      <c r="I1271" s="356">
        <v>41900</v>
      </c>
      <c r="J1271" s="355">
        <v>43300</v>
      </c>
      <c r="K1271" s="355">
        <v>44200</v>
      </c>
      <c r="L1271" s="355">
        <v>3099.9213217938632</v>
      </c>
      <c r="M1271" s="355">
        <v>3296.6168371361136</v>
      </c>
      <c r="N1271" s="355">
        <v>3406.7663257277736</v>
      </c>
      <c r="O1271" s="355">
        <v>3477.5767112509839</v>
      </c>
      <c r="P1271" s="357" t="s">
        <v>39</v>
      </c>
      <c r="Q1271" s="355" t="s">
        <v>38</v>
      </c>
      <c r="R1271" s="357" t="s">
        <v>685</v>
      </c>
      <c r="S1271" s="357" t="s">
        <v>1489</v>
      </c>
      <c r="T1271" s="357" t="s">
        <v>684</v>
      </c>
      <c r="U1271" s="357" t="s">
        <v>35</v>
      </c>
      <c r="V1271" s="357">
        <v>1.65</v>
      </c>
      <c r="W1271" s="357">
        <v>0.99199999999999999</v>
      </c>
      <c r="X1271" s="357">
        <v>3.5000000000000003E-2</v>
      </c>
      <c r="Y1271" s="357">
        <v>1.637</v>
      </c>
      <c r="Z1271" s="357" t="s">
        <v>198</v>
      </c>
      <c r="AA1271" s="357" t="s">
        <v>170</v>
      </c>
      <c r="AB1271" s="357">
        <v>19</v>
      </c>
      <c r="AC1271" s="357" t="s">
        <v>218</v>
      </c>
      <c r="AD1271" s="10"/>
      <c r="AE1271" s="10">
        <f>IFERROR(VLOOKUP(E1271,ppoz!$A$2:$B$42,2,0),0)</f>
        <v>3500</v>
      </c>
      <c r="AH1271">
        <v>4</v>
      </c>
    </row>
    <row r="1272" spans="1:34" x14ac:dyDescent="0.35">
      <c r="A1272" s="354" t="s">
        <v>1667</v>
      </c>
      <c r="B1272" s="355">
        <v>13.02</v>
      </c>
      <c r="C1272" s="356">
        <v>42</v>
      </c>
      <c r="D1272" s="357" t="s">
        <v>1488</v>
      </c>
      <c r="E1272" s="358" t="s">
        <v>183</v>
      </c>
      <c r="F1272" s="357" t="s">
        <v>181</v>
      </c>
      <c r="G1272" s="356">
        <v>12.5</v>
      </c>
      <c r="H1272" s="356">
        <v>40300</v>
      </c>
      <c r="I1272" s="356">
        <v>42700</v>
      </c>
      <c r="J1272" s="355">
        <v>44200</v>
      </c>
      <c r="K1272" s="355">
        <v>45000</v>
      </c>
      <c r="L1272" s="355">
        <v>3095.2380952380954</v>
      </c>
      <c r="M1272" s="355">
        <v>3279.5698924731182</v>
      </c>
      <c r="N1272" s="355">
        <v>3394.7772657450078</v>
      </c>
      <c r="O1272" s="355">
        <v>3456.221198156682</v>
      </c>
      <c r="P1272" s="357" t="s">
        <v>39</v>
      </c>
      <c r="Q1272" s="355" t="s">
        <v>38</v>
      </c>
      <c r="R1272" s="357" t="s">
        <v>685</v>
      </c>
      <c r="S1272" s="357" t="s">
        <v>1489</v>
      </c>
      <c r="T1272" s="357" t="s">
        <v>684</v>
      </c>
      <c r="U1272" s="357" t="s">
        <v>35</v>
      </c>
      <c r="V1272" s="357">
        <v>1.65</v>
      </c>
      <c r="W1272" s="357">
        <v>0.99199999999999999</v>
      </c>
      <c r="X1272" s="357">
        <v>3.5000000000000003E-2</v>
      </c>
      <c r="Y1272" s="357">
        <v>1.637</v>
      </c>
      <c r="Z1272" s="357" t="s">
        <v>198</v>
      </c>
      <c r="AA1272" s="357" t="s">
        <v>170</v>
      </c>
      <c r="AB1272" s="357">
        <v>19</v>
      </c>
      <c r="AC1272" s="357" t="s">
        <v>218</v>
      </c>
      <c r="AD1272" s="10"/>
      <c r="AE1272" s="10">
        <f>IFERROR(VLOOKUP(E1272,ppoz!$A$2:$B$42,2,0),0)</f>
        <v>3500</v>
      </c>
      <c r="AH1272">
        <v>4</v>
      </c>
    </row>
    <row r="1273" spans="1:34" x14ac:dyDescent="0.35">
      <c r="A1273" s="354" t="s">
        <v>1668</v>
      </c>
      <c r="B1273" s="355">
        <v>13.33</v>
      </c>
      <c r="C1273" s="356">
        <v>43</v>
      </c>
      <c r="D1273" s="357" t="s">
        <v>1488</v>
      </c>
      <c r="E1273" s="358" t="s">
        <v>183</v>
      </c>
      <c r="F1273" s="357" t="s">
        <v>181</v>
      </c>
      <c r="G1273" s="356">
        <v>12.5</v>
      </c>
      <c r="H1273" s="356">
        <v>40900</v>
      </c>
      <c r="I1273" s="356">
        <v>43800</v>
      </c>
      <c r="J1273" s="355">
        <v>45500</v>
      </c>
      <c r="K1273" s="355">
        <v>46100</v>
      </c>
      <c r="L1273" s="355">
        <v>3068.2670667666916</v>
      </c>
      <c r="M1273" s="355">
        <v>3285.8214553638409</v>
      </c>
      <c r="N1273" s="355">
        <v>3413.3533383345834</v>
      </c>
      <c r="O1273" s="355">
        <v>3458.364591147787</v>
      </c>
      <c r="P1273" s="357" t="s">
        <v>39</v>
      </c>
      <c r="Q1273" s="355" t="s">
        <v>38</v>
      </c>
      <c r="R1273" s="357" t="s">
        <v>685</v>
      </c>
      <c r="S1273" s="357" t="s">
        <v>1489</v>
      </c>
      <c r="T1273" s="357" t="s">
        <v>684</v>
      </c>
      <c r="U1273" s="357" t="s">
        <v>35</v>
      </c>
      <c r="V1273" s="357">
        <v>1.65</v>
      </c>
      <c r="W1273" s="357">
        <v>0.99199999999999999</v>
      </c>
      <c r="X1273" s="357">
        <v>3.5000000000000003E-2</v>
      </c>
      <c r="Y1273" s="357">
        <v>1.637</v>
      </c>
      <c r="Z1273" s="357" t="s">
        <v>198</v>
      </c>
      <c r="AA1273" s="357" t="s">
        <v>170</v>
      </c>
      <c r="AB1273" s="357">
        <v>19</v>
      </c>
      <c r="AC1273" s="357" t="s">
        <v>218</v>
      </c>
      <c r="AD1273" s="10"/>
      <c r="AE1273" s="10">
        <f>IFERROR(VLOOKUP(E1273,ppoz!$A$2:$B$42,2,0),0)</f>
        <v>3500</v>
      </c>
      <c r="AH1273">
        <v>4</v>
      </c>
    </row>
    <row r="1274" spans="1:34" x14ac:dyDescent="0.35">
      <c r="A1274" s="354" t="s">
        <v>1669</v>
      </c>
      <c r="B1274" s="355">
        <v>13.64</v>
      </c>
      <c r="C1274" s="356">
        <v>44</v>
      </c>
      <c r="D1274" s="357" t="s">
        <v>1488</v>
      </c>
      <c r="E1274" s="358" t="s">
        <v>183</v>
      </c>
      <c r="F1274" s="357" t="s">
        <v>181</v>
      </c>
      <c r="G1274" s="356">
        <v>12.5</v>
      </c>
      <c r="H1274" s="356">
        <v>41400</v>
      </c>
      <c r="I1274" s="356">
        <v>44300</v>
      </c>
      <c r="J1274" s="355">
        <v>46300</v>
      </c>
      <c r="K1274" s="355">
        <v>46600</v>
      </c>
      <c r="L1274" s="355">
        <v>3035.190615835777</v>
      </c>
      <c r="M1274" s="355">
        <v>3247.8005865102637</v>
      </c>
      <c r="N1274" s="355">
        <v>3394.4281524926687</v>
      </c>
      <c r="O1274" s="355">
        <v>3416.4222873900294</v>
      </c>
      <c r="P1274" s="357" t="s">
        <v>39</v>
      </c>
      <c r="Q1274" s="355" t="s">
        <v>38</v>
      </c>
      <c r="R1274" s="357" t="s">
        <v>685</v>
      </c>
      <c r="S1274" s="357" t="s">
        <v>1489</v>
      </c>
      <c r="T1274" s="357" t="s">
        <v>684</v>
      </c>
      <c r="U1274" s="357" t="s">
        <v>35</v>
      </c>
      <c r="V1274" s="357">
        <v>1.65</v>
      </c>
      <c r="W1274" s="357">
        <v>0.99199999999999999</v>
      </c>
      <c r="X1274" s="357">
        <v>3.5000000000000003E-2</v>
      </c>
      <c r="Y1274" s="357">
        <v>1.637</v>
      </c>
      <c r="Z1274" s="357" t="s">
        <v>198</v>
      </c>
      <c r="AA1274" s="357" t="s">
        <v>170</v>
      </c>
      <c r="AB1274" s="357">
        <v>19</v>
      </c>
      <c r="AC1274" s="357" t="s">
        <v>218</v>
      </c>
      <c r="AD1274" s="10"/>
      <c r="AE1274" s="10">
        <f>IFERROR(VLOOKUP(E1274,ppoz!$A$2:$B$42,2,0),0)</f>
        <v>3500</v>
      </c>
      <c r="AH1274">
        <v>4</v>
      </c>
    </row>
    <row r="1275" spans="1:34" x14ac:dyDescent="0.35">
      <c r="A1275" s="354" t="s">
        <v>1670</v>
      </c>
      <c r="B1275" s="355">
        <v>13.95</v>
      </c>
      <c r="C1275" s="356">
        <v>45</v>
      </c>
      <c r="D1275" s="357" t="s">
        <v>1488</v>
      </c>
      <c r="E1275" s="358" t="s">
        <v>183</v>
      </c>
      <c r="F1275" s="357" t="s">
        <v>181</v>
      </c>
      <c r="G1275" s="356">
        <v>12.5</v>
      </c>
      <c r="H1275" s="356">
        <v>41900</v>
      </c>
      <c r="I1275" s="356">
        <v>44800</v>
      </c>
      <c r="J1275" s="355">
        <v>46700</v>
      </c>
      <c r="K1275" s="355">
        <v>47600</v>
      </c>
      <c r="L1275" s="355">
        <v>3003.5842293906812</v>
      </c>
      <c r="M1275" s="355">
        <v>3211.4695340501794</v>
      </c>
      <c r="N1275" s="355">
        <v>3347.6702508960575</v>
      </c>
      <c r="O1275" s="355">
        <v>3412.1863799283155</v>
      </c>
      <c r="P1275" s="357" t="s">
        <v>39</v>
      </c>
      <c r="Q1275" s="355" t="s">
        <v>38</v>
      </c>
      <c r="R1275" s="357" t="s">
        <v>685</v>
      </c>
      <c r="S1275" s="357" t="s">
        <v>1489</v>
      </c>
      <c r="T1275" s="357" t="s">
        <v>684</v>
      </c>
      <c r="U1275" s="357" t="s">
        <v>35</v>
      </c>
      <c r="V1275" s="357">
        <v>1.65</v>
      </c>
      <c r="W1275" s="357">
        <v>0.99199999999999999</v>
      </c>
      <c r="X1275" s="357">
        <v>3.5000000000000003E-2</v>
      </c>
      <c r="Y1275" s="357">
        <v>1.637</v>
      </c>
      <c r="Z1275" s="357" t="s">
        <v>198</v>
      </c>
      <c r="AA1275" s="357" t="s">
        <v>170</v>
      </c>
      <c r="AB1275" s="357">
        <v>19</v>
      </c>
      <c r="AC1275" s="357" t="s">
        <v>218</v>
      </c>
      <c r="AD1275" s="10"/>
      <c r="AE1275" s="10">
        <f>IFERROR(VLOOKUP(E1275,ppoz!$A$2:$B$42,2,0),0)</f>
        <v>3500</v>
      </c>
      <c r="AH1275">
        <v>4</v>
      </c>
    </row>
    <row r="1276" spans="1:34" x14ac:dyDescent="0.35">
      <c r="A1276" s="354" t="s">
        <v>1671</v>
      </c>
      <c r="B1276" s="355">
        <v>14.26</v>
      </c>
      <c r="C1276" s="356">
        <v>46</v>
      </c>
      <c r="D1276" s="357" t="s">
        <v>1488</v>
      </c>
      <c r="E1276" s="358" t="s">
        <v>183</v>
      </c>
      <c r="F1276" s="357" t="s">
        <v>181</v>
      </c>
      <c r="G1276" s="356">
        <v>12.5</v>
      </c>
      <c r="H1276" s="356">
        <v>42900</v>
      </c>
      <c r="I1276" s="356">
        <v>45600</v>
      </c>
      <c r="J1276" s="355">
        <v>47600</v>
      </c>
      <c r="K1276" s="355">
        <v>48500</v>
      </c>
      <c r="L1276" s="355">
        <v>3008.4151472650774</v>
      </c>
      <c r="M1276" s="355">
        <v>3197.7559607293128</v>
      </c>
      <c r="N1276" s="355">
        <v>3338.0084151472652</v>
      </c>
      <c r="O1276" s="355">
        <v>3401.1220196353438</v>
      </c>
      <c r="P1276" s="357" t="s">
        <v>39</v>
      </c>
      <c r="Q1276" s="355" t="s">
        <v>38</v>
      </c>
      <c r="R1276" s="357" t="s">
        <v>685</v>
      </c>
      <c r="S1276" s="357" t="s">
        <v>1489</v>
      </c>
      <c r="T1276" s="357" t="s">
        <v>684</v>
      </c>
      <c r="U1276" s="357" t="s">
        <v>35</v>
      </c>
      <c r="V1276" s="357">
        <v>1.65</v>
      </c>
      <c r="W1276" s="357">
        <v>0.99199999999999999</v>
      </c>
      <c r="X1276" s="357">
        <v>3.5000000000000003E-2</v>
      </c>
      <c r="Y1276" s="357">
        <v>1.637</v>
      </c>
      <c r="Z1276" s="357" t="s">
        <v>198</v>
      </c>
      <c r="AA1276" s="357" t="s">
        <v>170</v>
      </c>
      <c r="AB1276" s="357">
        <v>19</v>
      </c>
      <c r="AC1276" s="357" t="s">
        <v>218</v>
      </c>
      <c r="AD1276" s="10"/>
      <c r="AE1276" s="10">
        <f>IFERROR(VLOOKUP(E1276,ppoz!$A$2:$B$42,2,0),0)</f>
        <v>3500</v>
      </c>
      <c r="AH1276">
        <v>4</v>
      </c>
    </row>
    <row r="1277" spans="1:34" x14ac:dyDescent="0.35">
      <c r="A1277" s="354" t="s">
        <v>1672</v>
      </c>
      <c r="B1277" s="355">
        <v>14.57</v>
      </c>
      <c r="C1277" s="356">
        <v>47</v>
      </c>
      <c r="D1277" s="357" t="s">
        <v>1488</v>
      </c>
      <c r="E1277" s="358" t="s">
        <v>183</v>
      </c>
      <c r="F1277" s="357" t="s">
        <v>181</v>
      </c>
      <c r="G1277" s="342">
        <v>12.5</v>
      </c>
      <c r="H1277" s="356">
        <v>43400</v>
      </c>
      <c r="I1277" s="342">
        <v>46000</v>
      </c>
      <c r="J1277" s="355">
        <v>48000</v>
      </c>
      <c r="K1277" s="355">
        <v>48900</v>
      </c>
      <c r="L1277" s="355">
        <v>2978.7234042553191</v>
      </c>
      <c r="M1277" s="355">
        <v>3157.1722717913522</v>
      </c>
      <c r="N1277" s="355">
        <v>3294.4406314344542</v>
      </c>
      <c r="O1277" s="355">
        <v>3356.2113932738503</v>
      </c>
      <c r="P1277" s="357" t="s">
        <v>39</v>
      </c>
      <c r="Q1277" s="355" t="s">
        <v>38</v>
      </c>
      <c r="R1277" s="357" t="s">
        <v>685</v>
      </c>
      <c r="S1277" s="357" t="s">
        <v>1489</v>
      </c>
      <c r="T1277" s="357" t="s">
        <v>684</v>
      </c>
      <c r="U1277" s="357" t="s">
        <v>35</v>
      </c>
      <c r="V1277" s="357">
        <v>1.65</v>
      </c>
      <c r="W1277" s="357">
        <v>0.99199999999999999</v>
      </c>
      <c r="X1277" s="357">
        <v>3.5000000000000003E-2</v>
      </c>
      <c r="Y1277" s="357">
        <v>1.637</v>
      </c>
      <c r="Z1277" s="357" t="s">
        <v>198</v>
      </c>
      <c r="AA1277" s="357" t="s">
        <v>170</v>
      </c>
      <c r="AB1277" s="357">
        <v>19</v>
      </c>
      <c r="AC1277" s="357" t="s">
        <v>218</v>
      </c>
      <c r="AD1277" s="10"/>
      <c r="AE1277" s="10">
        <f>IFERROR(VLOOKUP(E1277,ppoz!$A$2:$B$42,2,0),0)</f>
        <v>3500</v>
      </c>
      <c r="AH1277">
        <v>4</v>
      </c>
    </row>
    <row r="1278" spans="1:34" x14ac:dyDescent="0.35">
      <c r="A1278" s="354" t="s">
        <v>1673</v>
      </c>
      <c r="B1278" s="355">
        <v>14.879999999999999</v>
      </c>
      <c r="C1278" s="356">
        <v>48</v>
      </c>
      <c r="D1278" s="357" t="s">
        <v>1488</v>
      </c>
      <c r="E1278" s="358" t="s">
        <v>183</v>
      </c>
      <c r="F1278" s="357" t="s">
        <v>181</v>
      </c>
      <c r="G1278" s="342">
        <v>12.5</v>
      </c>
      <c r="H1278" s="356">
        <v>43700</v>
      </c>
      <c r="I1278" s="342">
        <v>46400</v>
      </c>
      <c r="J1278" s="355">
        <v>48300</v>
      </c>
      <c r="K1278" s="355">
        <v>49300</v>
      </c>
      <c r="L1278" s="355">
        <v>2936.8279569892475</v>
      </c>
      <c r="M1278" s="355">
        <v>3118.2795698924733</v>
      </c>
      <c r="N1278" s="355">
        <v>3245.9677419354839</v>
      </c>
      <c r="O1278" s="355">
        <v>3313.172043010753</v>
      </c>
      <c r="P1278" s="357" t="s">
        <v>39</v>
      </c>
      <c r="Q1278" s="355" t="s">
        <v>38</v>
      </c>
      <c r="R1278" s="357" t="s">
        <v>685</v>
      </c>
      <c r="S1278" s="357" t="s">
        <v>1489</v>
      </c>
      <c r="T1278" s="357" t="s">
        <v>684</v>
      </c>
      <c r="U1278" s="357" t="s">
        <v>35</v>
      </c>
      <c r="V1278" s="357">
        <v>1.65</v>
      </c>
      <c r="W1278" s="357">
        <v>0.99199999999999999</v>
      </c>
      <c r="X1278" s="357">
        <v>3.5000000000000003E-2</v>
      </c>
      <c r="Y1278" s="357">
        <v>1.637</v>
      </c>
      <c r="Z1278" s="357" t="s">
        <v>198</v>
      </c>
      <c r="AA1278" s="357" t="s">
        <v>170</v>
      </c>
      <c r="AB1278" s="357">
        <v>19</v>
      </c>
      <c r="AC1278" s="357" t="s">
        <v>218</v>
      </c>
      <c r="AD1278" s="10"/>
      <c r="AE1278" s="10">
        <f>IFERROR(VLOOKUP(E1278,ppoz!$A$2:$B$42,2,0),0)</f>
        <v>3500</v>
      </c>
      <c r="AH1278">
        <v>4</v>
      </c>
    </row>
    <row r="1279" spans="1:34" x14ac:dyDescent="0.35">
      <c r="A1279" s="354" t="s">
        <v>1674</v>
      </c>
      <c r="B1279" s="355">
        <v>15.19</v>
      </c>
      <c r="C1279" s="356">
        <v>49</v>
      </c>
      <c r="D1279" s="357" t="s">
        <v>1488</v>
      </c>
      <c r="E1279" s="358" t="s">
        <v>9</v>
      </c>
      <c r="F1279" s="357" t="s">
        <v>181</v>
      </c>
      <c r="G1279" s="342">
        <v>15</v>
      </c>
      <c r="H1279" s="356">
        <v>45500</v>
      </c>
      <c r="I1279" s="342">
        <v>48300</v>
      </c>
      <c r="J1279" s="355">
        <v>50100</v>
      </c>
      <c r="K1279" s="355">
        <v>51200</v>
      </c>
      <c r="L1279" s="355">
        <v>2995.3917050691243</v>
      </c>
      <c r="M1279" s="355">
        <v>3179.7235023041476</v>
      </c>
      <c r="N1279" s="355">
        <v>3298.2225148123766</v>
      </c>
      <c r="O1279" s="355">
        <v>3370.6385780118499</v>
      </c>
      <c r="P1279" s="357" t="s">
        <v>39</v>
      </c>
      <c r="Q1279" s="355" t="s">
        <v>38</v>
      </c>
      <c r="R1279" s="357" t="s">
        <v>685</v>
      </c>
      <c r="S1279" s="357" t="s">
        <v>1489</v>
      </c>
      <c r="T1279" s="357" t="s">
        <v>684</v>
      </c>
      <c r="U1279" s="357" t="s">
        <v>35</v>
      </c>
      <c r="V1279" s="357">
        <v>1.65</v>
      </c>
      <c r="W1279" s="357">
        <v>0.99199999999999999</v>
      </c>
      <c r="X1279" s="357">
        <v>3.5000000000000003E-2</v>
      </c>
      <c r="Y1279" s="357">
        <v>1.637</v>
      </c>
      <c r="Z1279" s="357" t="s">
        <v>198</v>
      </c>
      <c r="AA1279" s="357" t="s">
        <v>170</v>
      </c>
      <c r="AB1279" s="357">
        <v>19</v>
      </c>
      <c r="AC1279" s="357" t="s">
        <v>218</v>
      </c>
      <c r="AD1279" s="10"/>
      <c r="AE1279" s="10">
        <f>IFERROR(VLOOKUP(E1279,ppoz!$A$2:$B$42,2,0),0)</f>
        <v>3500</v>
      </c>
      <c r="AH1279">
        <v>4</v>
      </c>
    </row>
    <row r="1280" spans="1:34" x14ac:dyDescent="0.35">
      <c r="A1280" s="354" t="s">
        <v>1675</v>
      </c>
      <c r="B1280" s="355">
        <v>15.5</v>
      </c>
      <c r="C1280" s="356">
        <v>50</v>
      </c>
      <c r="D1280" s="357" t="s">
        <v>1488</v>
      </c>
      <c r="E1280" s="358" t="s">
        <v>9</v>
      </c>
      <c r="F1280" s="357" t="s">
        <v>181</v>
      </c>
      <c r="G1280" s="356">
        <v>15</v>
      </c>
      <c r="H1280" s="356">
        <v>46100</v>
      </c>
      <c r="I1280" s="356">
        <v>49300</v>
      </c>
      <c r="J1280" s="355">
        <v>50600</v>
      </c>
      <c r="K1280" s="355">
        <v>52200</v>
      </c>
      <c r="L1280" s="355">
        <v>2974.1935483870966</v>
      </c>
      <c r="M1280" s="355">
        <v>3180.6451612903224</v>
      </c>
      <c r="N1280" s="355">
        <v>3264.516129032258</v>
      </c>
      <c r="O1280" s="355">
        <v>3367.7419354838707</v>
      </c>
      <c r="P1280" s="357" t="s">
        <v>39</v>
      </c>
      <c r="Q1280" s="355" t="s">
        <v>38</v>
      </c>
      <c r="R1280" s="357" t="s">
        <v>685</v>
      </c>
      <c r="S1280" s="357" t="s">
        <v>1489</v>
      </c>
      <c r="T1280" s="357" t="s">
        <v>684</v>
      </c>
      <c r="U1280" s="357" t="s">
        <v>35</v>
      </c>
      <c r="V1280" s="357">
        <v>1.65</v>
      </c>
      <c r="W1280" s="357">
        <v>0.99199999999999999</v>
      </c>
      <c r="X1280" s="357">
        <v>3.5000000000000003E-2</v>
      </c>
      <c r="Y1280" s="357">
        <v>1.637</v>
      </c>
      <c r="Z1280" s="357" t="s">
        <v>198</v>
      </c>
      <c r="AA1280" s="357" t="s">
        <v>170</v>
      </c>
      <c r="AB1280" s="357">
        <v>19</v>
      </c>
      <c r="AC1280" s="357" t="s">
        <v>218</v>
      </c>
      <c r="AD1280" s="10"/>
      <c r="AE1280" s="10">
        <f>IFERROR(VLOOKUP(E1280,ppoz!$A$2:$B$42,2,0),0)</f>
        <v>3500</v>
      </c>
      <c r="AH1280">
        <v>4</v>
      </c>
    </row>
    <row r="1281" spans="1:34" x14ac:dyDescent="0.35">
      <c r="A1281" s="354" t="s">
        <v>1676</v>
      </c>
      <c r="B1281" s="355">
        <v>15.81</v>
      </c>
      <c r="C1281" s="356">
        <v>51</v>
      </c>
      <c r="D1281" s="357" t="s">
        <v>1488</v>
      </c>
      <c r="E1281" s="358" t="s">
        <v>9</v>
      </c>
      <c r="F1281" s="357" t="s">
        <v>181</v>
      </c>
      <c r="G1281" s="356">
        <v>15</v>
      </c>
      <c r="H1281" s="356">
        <v>46700</v>
      </c>
      <c r="I1281" s="356">
        <v>50100</v>
      </c>
      <c r="J1281" s="355">
        <v>51600</v>
      </c>
      <c r="K1281" s="355">
        <v>53000</v>
      </c>
      <c r="L1281" s="355">
        <v>2953.8266919671091</v>
      </c>
      <c r="M1281" s="355">
        <v>3168.8804554079697</v>
      </c>
      <c r="N1281" s="355">
        <v>3263.7571157495254</v>
      </c>
      <c r="O1281" s="355">
        <v>3352.3086654016442</v>
      </c>
      <c r="P1281" s="357" t="s">
        <v>39</v>
      </c>
      <c r="Q1281" s="355" t="s">
        <v>38</v>
      </c>
      <c r="R1281" s="357" t="s">
        <v>685</v>
      </c>
      <c r="S1281" s="357" t="s">
        <v>1489</v>
      </c>
      <c r="T1281" s="357" t="s">
        <v>684</v>
      </c>
      <c r="U1281" s="357" t="s">
        <v>35</v>
      </c>
      <c r="V1281" s="357">
        <v>1.65</v>
      </c>
      <c r="W1281" s="357">
        <v>0.99199999999999999</v>
      </c>
      <c r="X1281" s="357">
        <v>3.5000000000000003E-2</v>
      </c>
      <c r="Y1281" s="357">
        <v>1.637</v>
      </c>
      <c r="Z1281" s="357" t="s">
        <v>198</v>
      </c>
      <c r="AA1281" s="357" t="s">
        <v>170</v>
      </c>
      <c r="AB1281" s="357">
        <v>19</v>
      </c>
      <c r="AC1281" s="357" t="s">
        <v>218</v>
      </c>
      <c r="AD1281" s="10"/>
      <c r="AE1281" s="10">
        <f>IFERROR(VLOOKUP(E1281,ppoz!$A$2:$B$42,2,0),0)</f>
        <v>3500</v>
      </c>
      <c r="AH1281">
        <v>4</v>
      </c>
    </row>
    <row r="1282" spans="1:34" x14ac:dyDescent="0.35">
      <c r="A1282" s="354" t="s">
        <v>1677</v>
      </c>
      <c r="B1282" s="355">
        <v>16.12</v>
      </c>
      <c r="C1282" s="356">
        <v>52</v>
      </c>
      <c r="D1282" s="357" t="s">
        <v>1488</v>
      </c>
      <c r="E1282" s="358" t="s">
        <v>9</v>
      </c>
      <c r="F1282" s="357" t="s">
        <v>181</v>
      </c>
      <c r="G1282" s="356">
        <v>15</v>
      </c>
      <c r="H1282" s="356">
        <v>47600</v>
      </c>
      <c r="I1282" s="356">
        <v>50900</v>
      </c>
      <c r="J1282" s="355">
        <v>52400</v>
      </c>
      <c r="K1282" s="355">
        <v>53800</v>
      </c>
      <c r="L1282" s="355">
        <v>2952.8535980148881</v>
      </c>
      <c r="M1282" s="355">
        <v>3157.5682382133991</v>
      </c>
      <c r="N1282" s="355">
        <v>3250.6203473945407</v>
      </c>
      <c r="O1282" s="355">
        <v>3337.4689826302729</v>
      </c>
      <c r="P1282" s="357" t="s">
        <v>39</v>
      </c>
      <c r="Q1282" s="355" t="s">
        <v>38</v>
      </c>
      <c r="R1282" s="357" t="s">
        <v>685</v>
      </c>
      <c r="S1282" s="357" t="s">
        <v>1489</v>
      </c>
      <c r="T1282" s="357" t="s">
        <v>684</v>
      </c>
      <c r="U1282" s="357" t="s">
        <v>35</v>
      </c>
      <c r="V1282" s="357">
        <v>1.65</v>
      </c>
      <c r="W1282" s="357">
        <v>0.99199999999999999</v>
      </c>
      <c r="X1282" s="357">
        <v>3.5000000000000003E-2</v>
      </c>
      <c r="Y1282" s="357">
        <v>1.637</v>
      </c>
      <c r="Z1282" s="357" t="s">
        <v>198</v>
      </c>
      <c r="AA1282" s="357" t="s">
        <v>170</v>
      </c>
      <c r="AB1282" s="357">
        <v>19</v>
      </c>
      <c r="AC1282" s="357" t="s">
        <v>218</v>
      </c>
      <c r="AD1282" s="10"/>
      <c r="AE1282" s="10">
        <f>IFERROR(VLOOKUP(E1282,ppoz!$A$2:$B$42,2,0),0)</f>
        <v>3500</v>
      </c>
      <c r="AH1282">
        <v>4</v>
      </c>
    </row>
    <row r="1283" spans="1:34" x14ac:dyDescent="0.35">
      <c r="A1283" s="354" t="s">
        <v>1678</v>
      </c>
      <c r="B1283" s="355">
        <v>16.43</v>
      </c>
      <c r="C1283" s="356">
        <v>53</v>
      </c>
      <c r="D1283" s="357" t="s">
        <v>1488</v>
      </c>
      <c r="E1283" s="358" t="s">
        <v>9</v>
      </c>
      <c r="F1283" s="357" t="s">
        <v>181</v>
      </c>
      <c r="G1283" s="356">
        <v>15</v>
      </c>
      <c r="H1283" s="356">
        <v>48000</v>
      </c>
      <c r="I1283" s="356">
        <v>51300</v>
      </c>
      <c r="J1283" s="355">
        <v>52800</v>
      </c>
      <c r="K1283" s="355">
        <v>54200</v>
      </c>
      <c r="L1283" s="355">
        <v>2921.4850882531955</v>
      </c>
      <c r="M1283" s="355">
        <v>3122.3371880706027</v>
      </c>
      <c r="N1283" s="355">
        <v>3213.6335970785149</v>
      </c>
      <c r="O1283" s="355">
        <v>3298.8435788192332</v>
      </c>
      <c r="P1283" s="357" t="s">
        <v>39</v>
      </c>
      <c r="Q1283" s="355" t="s">
        <v>38</v>
      </c>
      <c r="R1283" s="357" t="s">
        <v>685</v>
      </c>
      <c r="S1283" s="357" t="s">
        <v>1489</v>
      </c>
      <c r="T1283" s="357" t="s">
        <v>684</v>
      </c>
      <c r="U1283" s="357" t="s">
        <v>35</v>
      </c>
      <c r="V1283" s="357">
        <v>1.65</v>
      </c>
      <c r="W1283" s="357">
        <v>0.99199999999999999</v>
      </c>
      <c r="X1283" s="357">
        <v>3.5000000000000003E-2</v>
      </c>
      <c r="Y1283" s="357">
        <v>1.637</v>
      </c>
      <c r="Z1283" s="357" t="s">
        <v>198</v>
      </c>
      <c r="AA1283" s="357" t="s">
        <v>170</v>
      </c>
      <c r="AB1283" s="357">
        <v>19</v>
      </c>
      <c r="AC1283" s="357" t="s">
        <v>218</v>
      </c>
      <c r="AD1283" s="10"/>
      <c r="AE1283" s="10">
        <f>IFERROR(VLOOKUP(E1283,ppoz!$A$2:$B$42,2,0),0)</f>
        <v>3500</v>
      </c>
      <c r="AH1283">
        <v>4</v>
      </c>
    </row>
    <row r="1284" spans="1:34" x14ac:dyDescent="0.35">
      <c r="A1284" s="354" t="s">
        <v>1679</v>
      </c>
      <c r="B1284" s="355">
        <v>16.739999999999998</v>
      </c>
      <c r="C1284" s="356">
        <v>54</v>
      </c>
      <c r="D1284" s="357" t="s">
        <v>1488</v>
      </c>
      <c r="E1284" s="358" t="s">
        <v>9</v>
      </c>
      <c r="F1284" s="357" t="s">
        <v>181</v>
      </c>
      <c r="G1284" s="356">
        <v>15</v>
      </c>
      <c r="H1284" s="356">
        <v>48400</v>
      </c>
      <c r="I1284" s="356">
        <v>51700</v>
      </c>
      <c r="J1284" s="355">
        <v>53800</v>
      </c>
      <c r="K1284" s="355">
        <v>54600</v>
      </c>
      <c r="L1284" s="355">
        <v>2891.278375149343</v>
      </c>
      <c r="M1284" s="355">
        <v>3088.4109916367984</v>
      </c>
      <c r="N1284" s="355">
        <v>3213.8590203106337</v>
      </c>
      <c r="O1284" s="355">
        <v>3261.6487455197134</v>
      </c>
      <c r="P1284" s="357" t="s">
        <v>39</v>
      </c>
      <c r="Q1284" s="355" t="s">
        <v>38</v>
      </c>
      <c r="R1284" s="357" t="s">
        <v>685</v>
      </c>
      <c r="S1284" s="357" t="s">
        <v>1489</v>
      </c>
      <c r="T1284" s="357" t="s">
        <v>684</v>
      </c>
      <c r="U1284" s="357" t="s">
        <v>35</v>
      </c>
      <c r="V1284" s="357">
        <v>1.65</v>
      </c>
      <c r="W1284" s="357">
        <v>0.99199999999999999</v>
      </c>
      <c r="X1284" s="357">
        <v>3.5000000000000003E-2</v>
      </c>
      <c r="Y1284" s="357">
        <v>1.637</v>
      </c>
      <c r="Z1284" s="357" t="s">
        <v>198</v>
      </c>
      <c r="AA1284" s="357" t="s">
        <v>170</v>
      </c>
      <c r="AB1284" s="357">
        <v>19</v>
      </c>
      <c r="AC1284" s="357" t="s">
        <v>218</v>
      </c>
      <c r="AD1284" s="10"/>
      <c r="AE1284" s="10">
        <f>IFERROR(VLOOKUP(E1284,ppoz!$A$2:$B$42,2,0),0)</f>
        <v>3500</v>
      </c>
      <c r="AH1284">
        <v>4</v>
      </c>
    </row>
    <row r="1285" spans="1:34" x14ac:dyDescent="0.35">
      <c r="A1285" s="354" t="s">
        <v>1680</v>
      </c>
      <c r="B1285" s="355">
        <v>17.05</v>
      </c>
      <c r="C1285" s="356">
        <v>55</v>
      </c>
      <c r="D1285" s="357" t="s">
        <v>1488</v>
      </c>
      <c r="E1285" s="358" t="s">
        <v>9</v>
      </c>
      <c r="F1285" s="357" t="s">
        <v>181</v>
      </c>
      <c r="G1285" s="356">
        <v>15</v>
      </c>
      <c r="H1285" s="356">
        <v>49500</v>
      </c>
      <c r="I1285" s="356">
        <v>52600</v>
      </c>
      <c r="J1285" s="355">
        <v>54600</v>
      </c>
      <c r="K1285" s="355">
        <v>56100</v>
      </c>
      <c r="L1285" s="355">
        <v>2903.2258064516127</v>
      </c>
      <c r="M1285" s="355">
        <v>3085.0439882697947</v>
      </c>
      <c r="N1285" s="355">
        <v>3202.3460410557182</v>
      </c>
      <c r="O1285" s="355">
        <v>3290.322580645161</v>
      </c>
      <c r="P1285" s="357" t="s">
        <v>39</v>
      </c>
      <c r="Q1285" s="355" t="s">
        <v>38</v>
      </c>
      <c r="R1285" s="357" t="s">
        <v>685</v>
      </c>
      <c r="S1285" s="357" t="s">
        <v>1489</v>
      </c>
      <c r="T1285" s="357" t="s">
        <v>684</v>
      </c>
      <c r="U1285" s="357" t="s">
        <v>35</v>
      </c>
      <c r="V1285" s="357">
        <v>1.65</v>
      </c>
      <c r="W1285" s="357">
        <v>0.99199999999999999</v>
      </c>
      <c r="X1285" s="357">
        <v>3.5000000000000003E-2</v>
      </c>
      <c r="Y1285" s="357">
        <v>1.637</v>
      </c>
      <c r="Z1285" s="357" t="s">
        <v>198</v>
      </c>
      <c r="AA1285" s="357" t="s">
        <v>170</v>
      </c>
      <c r="AB1285" s="357">
        <v>19</v>
      </c>
      <c r="AC1285" s="357" t="s">
        <v>218</v>
      </c>
      <c r="AD1285" s="10"/>
      <c r="AE1285" s="10">
        <f>IFERROR(VLOOKUP(E1285,ppoz!$A$2:$B$42,2,0),0)</f>
        <v>3500</v>
      </c>
      <c r="AH1285">
        <v>4</v>
      </c>
    </row>
    <row r="1286" spans="1:34" x14ac:dyDescent="0.35">
      <c r="A1286" s="354" t="s">
        <v>1681</v>
      </c>
      <c r="B1286" s="355">
        <v>17.36</v>
      </c>
      <c r="C1286" s="356">
        <v>56</v>
      </c>
      <c r="D1286" s="357" t="s">
        <v>1488</v>
      </c>
      <c r="E1286" s="358" t="s">
        <v>9</v>
      </c>
      <c r="F1286" s="357" t="s">
        <v>181</v>
      </c>
      <c r="G1286" s="356">
        <v>15</v>
      </c>
      <c r="H1286" s="356">
        <v>50700</v>
      </c>
      <c r="I1286" s="356">
        <v>53900</v>
      </c>
      <c r="J1286" s="355">
        <v>55800</v>
      </c>
      <c r="K1286" s="355">
        <v>57300</v>
      </c>
      <c r="L1286" s="355">
        <v>2920.5069124423962</v>
      </c>
      <c r="M1286" s="355">
        <v>3104.8387096774195</v>
      </c>
      <c r="N1286" s="355">
        <v>3214.2857142857142</v>
      </c>
      <c r="O1286" s="355">
        <v>3300.6912442396315</v>
      </c>
      <c r="P1286" s="357" t="s">
        <v>39</v>
      </c>
      <c r="Q1286" s="355" t="s">
        <v>38</v>
      </c>
      <c r="R1286" s="357" t="s">
        <v>685</v>
      </c>
      <c r="S1286" s="357" t="s">
        <v>1489</v>
      </c>
      <c r="T1286" s="357" t="s">
        <v>684</v>
      </c>
      <c r="U1286" s="357" t="s">
        <v>35</v>
      </c>
      <c r="V1286" s="357">
        <v>1.65</v>
      </c>
      <c r="W1286" s="357">
        <v>0.99199999999999999</v>
      </c>
      <c r="X1286" s="357">
        <v>3.5000000000000003E-2</v>
      </c>
      <c r="Y1286" s="357">
        <v>1.637</v>
      </c>
      <c r="Z1286" s="357" t="s">
        <v>198</v>
      </c>
      <c r="AA1286" s="357" t="s">
        <v>170</v>
      </c>
      <c r="AB1286" s="357">
        <v>19</v>
      </c>
      <c r="AC1286" s="357" t="s">
        <v>218</v>
      </c>
      <c r="AD1286" s="10"/>
      <c r="AE1286" s="10">
        <f>IFERROR(VLOOKUP(E1286,ppoz!$A$2:$B$42,2,0),0)</f>
        <v>3500</v>
      </c>
      <c r="AH1286">
        <v>4</v>
      </c>
    </row>
    <row r="1287" spans="1:34" x14ac:dyDescent="0.35">
      <c r="A1287" s="354" t="s">
        <v>1682</v>
      </c>
      <c r="B1287" s="355">
        <v>17.669999999999998</v>
      </c>
      <c r="C1287" s="356">
        <v>57</v>
      </c>
      <c r="D1287" s="357" t="s">
        <v>1488</v>
      </c>
      <c r="E1287" s="358" t="s">
        <v>10</v>
      </c>
      <c r="F1287" s="357" t="s">
        <v>181</v>
      </c>
      <c r="G1287" s="356">
        <v>17.5</v>
      </c>
      <c r="H1287" s="356">
        <v>51800</v>
      </c>
      <c r="I1287" s="356">
        <v>55100</v>
      </c>
      <c r="J1287" s="355">
        <v>57700</v>
      </c>
      <c r="K1287" s="355">
        <v>58500</v>
      </c>
      <c r="L1287" s="355">
        <v>2931.522354272779</v>
      </c>
      <c r="M1287" s="355">
        <v>3118.2795698924733</v>
      </c>
      <c r="N1287" s="355">
        <v>3265.4216185625355</v>
      </c>
      <c r="O1287" s="355">
        <v>3310.696095076401</v>
      </c>
      <c r="P1287" s="357" t="s">
        <v>39</v>
      </c>
      <c r="Q1287" s="355" t="s">
        <v>38</v>
      </c>
      <c r="R1287" s="357" t="s">
        <v>685</v>
      </c>
      <c r="S1287" s="357" t="s">
        <v>1489</v>
      </c>
      <c r="T1287" s="357" t="s">
        <v>684</v>
      </c>
      <c r="U1287" s="357" t="s">
        <v>35</v>
      </c>
      <c r="V1287" s="357">
        <v>1.65</v>
      </c>
      <c r="W1287" s="357">
        <v>0.99199999999999999</v>
      </c>
      <c r="X1287" s="357">
        <v>3.5000000000000003E-2</v>
      </c>
      <c r="Y1287" s="357">
        <v>1.637</v>
      </c>
      <c r="Z1287" s="357" t="s">
        <v>198</v>
      </c>
      <c r="AA1287" s="357" t="s">
        <v>170</v>
      </c>
      <c r="AB1287" s="357">
        <v>19</v>
      </c>
      <c r="AC1287" s="357" t="s">
        <v>218</v>
      </c>
      <c r="AD1287" s="10"/>
      <c r="AE1287" s="10">
        <f>IFERROR(VLOOKUP(E1287,ppoz!$A$2:$B$42,2,0),0)</f>
        <v>3500</v>
      </c>
      <c r="AH1287">
        <v>4</v>
      </c>
    </row>
    <row r="1288" spans="1:34" x14ac:dyDescent="0.35">
      <c r="A1288" s="354" t="s">
        <v>1683</v>
      </c>
      <c r="B1288" s="355">
        <v>17.98</v>
      </c>
      <c r="C1288" s="356">
        <v>58</v>
      </c>
      <c r="D1288" s="357" t="s">
        <v>1488</v>
      </c>
      <c r="E1288" s="358" t="s">
        <v>10</v>
      </c>
      <c r="F1288" s="357" t="s">
        <v>181</v>
      </c>
      <c r="G1288" s="356">
        <v>17.5</v>
      </c>
      <c r="H1288" s="356">
        <v>52200</v>
      </c>
      <c r="I1288" s="356">
        <v>55500</v>
      </c>
      <c r="J1288" s="355">
        <v>58100</v>
      </c>
      <c r="K1288" s="355">
        <v>59000</v>
      </c>
      <c r="L1288" s="355">
        <v>2903.2258064516127</v>
      </c>
      <c r="M1288" s="355">
        <v>3086.7630700778641</v>
      </c>
      <c r="N1288" s="355">
        <v>3231.3681868743047</v>
      </c>
      <c r="O1288" s="355">
        <v>3281.4238042269189</v>
      </c>
      <c r="P1288" s="357" t="s">
        <v>39</v>
      </c>
      <c r="Q1288" s="355" t="s">
        <v>38</v>
      </c>
      <c r="R1288" s="357" t="s">
        <v>685</v>
      </c>
      <c r="S1288" s="357" t="s">
        <v>1489</v>
      </c>
      <c r="T1288" s="357" t="s">
        <v>684</v>
      </c>
      <c r="U1288" s="357" t="s">
        <v>35</v>
      </c>
      <c r="V1288" s="357">
        <v>1.65</v>
      </c>
      <c r="W1288" s="357">
        <v>0.99199999999999999</v>
      </c>
      <c r="X1288" s="357">
        <v>3.5000000000000003E-2</v>
      </c>
      <c r="Y1288" s="357">
        <v>1.637</v>
      </c>
      <c r="Z1288" s="357" t="s">
        <v>198</v>
      </c>
      <c r="AA1288" s="357" t="s">
        <v>170</v>
      </c>
      <c r="AB1288" s="357">
        <v>19</v>
      </c>
      <c r="AC1288" s="357" t="s">
        <v>218</v>
      </c>
      <c r="AD1288" s="10"/>
      <c r="AE1288" s="10">
        <f>IFERROR(VLOOKUP(E1288,ppoz!$A$2:$B$42,2,0),0)</f>
        <v>3500</v>
      </c>
      <c r="AH1288">
        <v>4</v>
      </c>
    </row>
    <row r="1289" spans="1:34" x14ac:dyDescent="0.35">
      <c r="A1289" s="354" t="s">
        <v>1684</v>
      </c>
      <c r="B1289" s="355">
        <v>18.29</v>
      </c>
      <c r="C1289" s="356">
        <v>59</v>
      </c>
      <c r="D1289" s="357" t="s">
        <v>1488</v>
      </c>
      <c r="E1289" s="358" t="s">
        <v>10</v>
      </c>
      <c r="F1289" s="357" t="s">
        <v>181</v>
      </c>
      <c r="G1289" s="356">
        <v>17.5</v>
      </c>
      <c r="H1289" s="356">
        <v>53300</v>
      </c>
      <c r="I1289" s="356">
        <v>56700</v>
      </c>
      <c r="J1289" s="355">
        <v>59000</v>
      </c>
      <c r="K1289" s="355">
        <v>60100</v>
      </c>
      <c r="L1289" s="355">
        <v>2914.1607435757246</v>
      </c>
      <c r="M1289" s="355">
        <v>3100.0546746856207</v>
      </c>
      <c r="N1289" s="355">
        <v>3225.8064516129034</v>
      </c>
      <c r="O1289" s="355">
        <v>3285.9486057955169</v>
      </c>
      <c r="P1289" s="357" t="s">
        <v>39</v>
      </c>
      <c r="Q1289" s="355" t="s">
        <v>38</v>
      </c>
      <c r="R1289" s="357" t="s">
        <v>685</v>
      </c>
      <c r="S1289" s="357" t="s">
        <v>1489</v>
      </c>
      <c r="T1289" s="357" t="s">
        <v>684</v>
      </c>
      <c r="U1289" s="357" t="s">
        <v>35</v>
      </c>
      <c r="V1289" s="357">
        <v>1.65</v>
      </c>
      <c r="W1289" s="357">
        <v>0.99199999999999999</v>
      </c>
      <c r="X1289" s="357">
        <v>3.5000000000000003E-2</v>
      </c>
      <c r="Y1289" s="357">
        <v>1.637</v>
      </c>
      <c r="Z1289" s="357" t="s">
        <v>198</v>
      </c>
      <c r="AA1289" s="357" t="s">
        <v>170</v>
      </c>
      <c r="AB1289" s="357">
        <v>19</v>
      </c>
      <c r="AC1289" s="357" t="s">
        <v>218</v>
      </c>
      <c r="AD1289" s="10"/>
      <c r="AE1289" s="10">
        <f>IFERROR(VLOOKUP(E1289,ppoz!$A$2:$B$42,2,0),0)</f>
        <v>3500</v>
      </c>
      <c r="AH1289">
        <v>4</v>
      </c>
    </row>
    <row r="1290" spans="1:34" x14ac:dyDescent="0.35">
      <c r="A1290" s="354" t="s">
        <v>1685</v>
      </c>
      <c r="B1290" s="355">
        <v>18.600000000000001</v>
      </c>
      <c r="C1290" s="356">
        <v>60</v>
      </c>
      <c r="D1290" s="357" t="s">
        <v>1488</v>
      </c>
      <c r="E1290" s="358" t="s">
        <v>10</v>
      </c>
      <c r="F1290" s="357" t="s">
        <v>181</v>
      </c>
      <c r="G1290" s="356">
        <v>17.5</v>
      </c>
      <c r="H1290" s="356">
        <v>53700</v>
      </c>
      <c r="I1290" s="356">
        <v>57100</v>
      </c>
      <c r="J1290" s="355">
        <v>59300</v>
      </c>
      <c r="K1290" s="355">
        <v>60500</v>
      </c>
      <c r="L1290" s="355">
        <v>2887.0967741935483</v>
      </c>
      <c r="M1290" s="355">
        <v>3069.8924731182792</v>
      </c>
      <c r="N1290" s="355">
        <v>3188.1720430107525</v>
      </c>
      <c r="O1290" s="355">
        <v>3252.6881720430106</v>
      </c>
      <c r="P1290" s="357" t="s">
        <v>39</v>
      </c>
      <c r="Q1290" s="355" t="s">
        <v>38</v>
      </c>
      <c r="R1290" s="357" t="s">
        <v>685</v>
      </c>
      <c r="S1290" s="357" t="s">
        <v>1489</v>
      </c>
      <c r="T1290" s="357" t="s">
        <v>684</v>
      </c>
      <c r="U1290" s="357" t="s">
        <v>35</v>
      </c>
      <c r="V1290" s="357">
        <v>1.65</v>
      </c>
      <c r="W1290" s="357">
        <v>0.99199999999999999</v>
      </c>
      <c r="X1290" s="357">
        <v>3.5000000000000003E-2</v>
      </c>
      <c r="Y1290" s="357">
        <v>1.637</v>
      </c>
      <c r="Z1290" s="357" t="s">
        <v>198</v>
      </c>
      <c r="AA1290" s="357" t="s">
        <v>170</v>
      </c>
      <c r="AB1290" s="357">
        <v>19</v>
      </c>
      <c r="AC1290" s="357" t="s">
        <v>218</v>
      </c>
      <c r="AD1290" s="10"/>
      <c r="AE1290" s="10">
        <f>IFERROR(VLOOKUP(E1290,ppoz!$A$2:$B$42,2,0),0)</f>
        <v>3500</v>
      </c>
      <c r="AH1290">
        <v>4</v>
      </c>
    </row>
    <row r="1291" spans="1:34" x14ac:dyDescent="0.35">
      <c r="A1291" s="354" t="s">
        <v>1686</v>
      </c>
      <c r="B1291" s="355">
        <v>18.91</v>
      </c>
      <c r="C1291" s="356">
        <v>61</v>
      </c>
      <c r="D1291" s="357" t="s">
        <v>1488</v>
      </c>
      <c r="E1291" s="358" t="s">
        <v>10</v>
      </c>
      <c r="F1291" s="357" t="s">
        <v>181</v>
      </c>
      <c r="G1291" s="356">
        <v>17.5</v>
      </c>
      <c r="H1291" s="356">
        <v>55200</v>
      </c>
      <c r="I1291" s="356">
        <v>58600</v>
      </c>
      <c r="J1291" s="355">
        <v>62100</v>
      </c>
      <c r="K1291" s="355">
        <v>62100</v>
      </c>
      <c r="L1291" s="355">
        <v>2919.0904283447912</v>
      </c>
      <c r="M1291" s="355">
        <v>3098.8894764674774</v>
      </c>
      <c r="N1291" s="355">
        <v>3283.9767318878899</v>
      </c>
      <c r="O1291" s="355">
        <v>3283.9767318878899</v>
      </c>
      <c r="P1291" s="357" t="s">
        <v>39</v>
      </c>
      <c r="Q1291" s="355" t="s">
        <v>38</v>
      </c>
      <c r="R1291" s="357" t="s">
        <v>685</v>
      </c>
      <c r="S1291" s="357" t="s">
        <v>1489</v>
      </c>
      <c r="T1291" s="357" t="s">
        <v>684</v>
      </c>
      <c r="U1291" s="357" t="s">
        <v>35</v>
      </c>
      <c r="V1291" s="357">
        <v>1.65</v>
      </c>
      <c r="W1291" s="357">
        <v>0.99199999999999999</v>
      </c>
      <c r="X1291" s="357">
        <v>3.5000000000000003E-2</v>
      </c>
      <c r="Y1291" s="357">
        <v>1.637</v>
      </c>
      <c r="Z1291" s="357" t="s">
        <v>198</v>
      </c>
      <c r="AA1291" s="357" t="s">
        <v>170</v>
      </c>
      <c r="AB1291" s="357">
        <v>19</v>
      </c>
      <c r="AC1291" s="357" t="s">
        <v>218</v>
      </c>
      <c r="AD1291" s="10"/>
      <c r="AE1291" s="10">
        <f>IFERROR(VLOOKUP(E1291,ppoz!$A$2:$B$42,2,0),0)</f>
        <v>3500</v>
      </c>
      <c r="AH1291">
        <v>4</v>
      </c>
    </row>
    <row r="1292" spans="1:34" x14ac:dyDescent="0.35">
      <c r="A1292" s="354" t="s">
        <v>1687</v>
      </c>
      <c r="B1292" s="355">
        <v>19.22</v>
      </c>
      <c r="C1292" s="356">
        <v>62</v>
      </c>
      <c r="D1292" s="357" t="s">
        <v>1488</v>
      </c>
      <c r="E1292" s="358" t="s">
        <v>10</v>
      </c>
      <c r="F1292" s="357" t="s">
        <v>181</v>
      </c>
      <c r="G1292" s="356">
        <v>17.5</v>
      </c>
      <c r="H1292" s="356">
        <v>56000</v>
      </c>
      <c r="I1292" s="356">
        <v>59500</v>
      </c>
      <c r="J1292" s="355">
        <v>63000</v>
      </c>
      <c r="K1292" s="355">
        <v>62900</v>
      </c>
      <c r="L1292" s="355">
        <v>2913.6316337148805</v>
      </c>
      <c r="M1292" s="355">
        <v>3095.7336108220607</v>
      </c>
      <c r="N1292" s="355">
        <v>3277.8355879292408</v>
      </c>
      <c r="O1292" s="355">
        <v>3272.6326742976066</v>
      </c>
      <c r="P1292" s="357" t="s">
        <v>39</v>
      </c>
      <c r="Q1292" s="355" t="s">
        <v>38</v>
      </c>
      <c r="R1292" s="357" t="s">
        <v>685</v>
      </c>
      <c r="S1292" s="357" t="s">
        <v>1489</v>
      </c>
      <c r="T1292" s="357" t="s">
        <v>684</v>
      </c>
      <c r="U1292" s="357" t="s">
        <v>35</v>
      </c>
      <c r="V1292" s="357">
        <v>1.65</v>
      </c>
      <c r="W1292" s="357">
        <v>0.99199999999999999</v>
      </c>
      <c r="X1292" s="357">
        <v>3.5000000000000003E-2</v>
      </c>
      <c r="Y1292" s="357">
        <v>1.637</v>
      </c>
      <c r="Z1292" s="357" t="s">
        <v>198</v>
      </c>
      <c r="AA1292" s="357" t="s">
        <v>170</v>
      </c>
      <c r="AB1292" s="357">
        <v>19</v>
      </c>
      <c r="AC1292" s="357" t="s">
        <v>218</v>
      </c>
      <c r="AD1292" s="10"/>
      <c r="AE1292" s="10">
        <f>IFERROR(VLOOKUP(E1292,ppoz!$A$2:$B$42,2,0),0)</f>
        <v>3500</v>
      </c>
      <c r="AH1292">
        <v>4</v>
      </c>
    </row>
    <row r="1293" spans="1:34" x14ac:dyDescent="0.35">
      <c r="A1293" s="354" t="s">
        <v>1688</v>
      </c>
      <c r="B1293" s="355">
        <v>19.53</v>
      </c>
      <c r="C1293" s="356">
        <v>63</v>
      </c>
      <c r="D1293" s="357" t="s">
        <v>1488</v>
      </c>
      <c r="E1293" s="358" t="s">
        <v>10</v>
      </c>
      <c r="F1293" s="357" t="s">
        <v>181</v>
      </c>
      <c r="G1293" s="356">
        <v>17.5</v>
      </c>
      <c r="H1293" s="356">
        <v>56900</v>
      </c>
      <c r="I1293" s="356">
        <v>60100</v>
      </c>
      <c r="J1293" s="355">
        <v>63400</v>
      </c>
      <c r="K1293" s="355">
        <v>63500</v>
      </c>
      <c r="L1293" s="355">
        <v>2913.4664618535585</v>
      </c>
      <c r="M1293" s="355">
        <v>3077.3169482846902</v>
      </c>
      <c r="N1293" s="355">
        <v>3246.2877624167945</v>
      </c>
      <c r="O1293" s="355">
        <v>3251.4080901177672</v>
      </c>
      <c r="P1293" s="357" t="s">
        <v>39</v>
      </c>
      <c r="Q1293" s="355" t="s">
        <v>38</v>
      </c>
      <c r="R1293" s="357" t="s">
        <v>685</v>
      </c>
      <c r="S1293" s="357" t="s">
        <v>1489</v>
      </c>
      <c r="T1293" s="357" t="s">
        <v>684</v>
      </c>
      <c r="U1293" s="357" t="s">
        <v>35</v>
      </c>
      <c r="V1293" s="357">
        <v>1.65</v>
      </c>
      <c r="W1293" s="357">
        <v>0.99199999999999999</v>
      </c>
      <c r="X1293" s="357">
        <v>3.5000000000000003E-2</v>
      </c>
      <c r="Y1293" s="357">
        <v>1.637</v>
      </c>
      <c r="Z1293" s="357" t="s">
        <v>198</v>
      </c>
      <c r="AA1293" s="357" t="s">
        <v>170</v>
      </c>
      <c r="AB1293" s="357">
        <v>19</v>
      </c>
      <c r="AC1293" s="357" t="s">
        <v>218</v>
      </c>
      <c r="AD1293" s="10"/>
      <c r="AE1293" s="10">
        <f>IFERROR(VLOOKUP(E1293,ppoz!$A$2:$B$42,2,0),0)</f>
        <v>3500</v>
      </c>
      <c r="AH1293">
        <v>4</v>
      </c>
    </row>
    <row r="1294" spans="1:34" x14ac:dyDescent="0.35">
      <c r="A1294" s="354" t="s">
        <v>1689</v>
      </c>
      <c r="B1294" s="355">
        <v>19.84</v>
      </c>
      <c r="C1294" s="356">
        <v>64</v>
      </c>
      <c r="D1294" s="357" t="s">
        <v>1488</v>
      </c>
      <c r="E1294" s="358" t="s">
        <v>10</v>
      </c>
      <c r="F1294" s="357" t="s">
        <v>181</v>
      </c>
      <c r="G1294" s="356">
        <v>17.5</v>
      </c>
      <c r="H1294" s="356">
        <v>57400</v>
      </c>
      <c r="I1294" s="356">
        <v>60600</v>
      </c>
      <c r="J1294" s="355">
        <v>63900</v>
      </c>
      <c r="K1294" s="355">
        <v>64000</v>
      </c>
      <c r="L1294" s="355">
        <v>2893.1451612903224</v>
      </c>
      <c r="M1294" s="355">
        <v>3054.4354838709678</v>
      </c>
      <c r="N1294" s="355">
        <v>3220.766129032258</v>
      </c>
      <c r="O1294" s="355">
        <v>3225.8064516129034</v>
      </c>
      <c r="P1294" s="357" t="s">
        <v>39</v>
      </c>
      <c r="Q1294" s="355" t="s">
        <v>38</v>
      </c>
      <c r="R1294" s="357" t="s">
        <v>685</v>
      </c>
      <c r="S1294" s="357" t="s">
        <v>1489</v>
      </c>
      <c r="T1294" s="357" t="s">
        <v>684</v>
      </c>
      <c r="U1294" s="357" t="s">
        <v>35</v>
      </c>
      <c r="V1294" s="357">
        <v>1.65</v>
      </c>
      <c r="W1294" s="357">
        <v>0.99199999999999999</v>
      </c>
      <c r="X1294" s="357">
        <v>3.5000000000000003E-2</v>
      </c>
      <c r="Y1294" s="357">
        <v>1.637</v>
      </c>
      <c r="Z1294" s="357" t="s">
        <v>198</v>
      </c>
      <c r="AA1294" s="357" t="s">
        <v>170</v>
      </c>
      <c r="AB1294" s="357">
        <v>19</v>
      </c>
      <c r="AC1294" s="357" t="s">
        <v>218</v>
      </c>
      <c r="AD1294" s="10"/>
      <c r="AE1294" s="10">
        <f>IFERROR(VLOOKUP(E1294,ppoz!$A$2:$B$42,2,0),0)</f>
        <v>3500</v>
      </c>
      <c r="AH1294">
        <v>4</v>
      </c>
    </row>
    <row r="1295" spans="1:34" x14ac:dyDescent="0.35">
      <c r="A1295" s="354" t="s">
        <v>1690</v>
      </c>
      <c r="B1295" s="355">
        <v>20.149999999999999</v>
      </c>
      <c r="C1295" s="356">
        <v>65</v>
      </c>
      <c r="D1295" s="357" t="s">
        <v>1488</v>
      </c>
      <c r="E1295" s="358" t="s">
        <v>11</v>
      </c>
      <c r="F1295" s="357" t="s">
        <v>181</v>
      </c>
      <c r="G1295" s="356">
        <v>20</v>
      </c>
      <c r="H1295" s="356">
        <v>57900</v>
      </c>
      <c r="I1295" s="356">
        <v>61700</v>
      </c>
      <c r="J1295" s="355">
        <v>64900</v>
      </c>
      <c r="K1295" s="355">
        <v>65700</v>
      </c>
      <c r="L1295" s="355">
        <v>2873.4491315136479</v>
      </c>
      <c r="M1295" s="355">
        <v>3062.0347394540945</v>
      </c>
      <c r="N1295" s="355">
        <v>3220.8436724565759</v>
      </c>
      <c r="O1295" s="355">
        <v>3260.5459057071962</v>
      </c>
      <c r="P1295" s="357" t="s">
        <v>39</v>
      </c>
      <c r="Q1295" s="355" t="s">
        <v>38</v>
      </c>
      <c r="R1295" s="357" t="s">
        <v>685</v>
      </c>
      <c r="S1295" s="357" t="s">
        <v>1489</v>
      </c>
      <c r="T1295" s="357" t="s">
        <v>684</v>
      </c>
      <c r="U1295" s="357" t="s">
        <v>35</v>
      </c>
      <c r="V1295" s="357">
        <v>1.65</v>
      </c>
      <c r="W1295" s="357">
        <v>0.99199999999999999</v>
      </c>
      <c r="X1295" s="357">
        <v>3.5000000000000003E-2</v>
      </c>
      <c r="Y1295" s="357">
        <v>1.637</v>
      </c>
      <c r="Z1295" s="357" t="s">
        <v>198</v>
      </c>
      <c r="AA1295" s="357" t="s">
        <v>170</v>
      </c>
      <c r="AB1295" s="357">
        <v>19</v>
      </c>
      <c r="AC1295" s="357" t="s">
        <v>218</v>
      </c>
      <c r="AD1295" s="10"/>
      <c r="AE1295" s="10">
        <f>IFERROR(VLOOKUP(E1295,ppoz!$A$2:$B$42,2,0),0)</f>
        <v>3500</v>
      </c>
      <c r="AH1295">
        <v>4</v>
      </c>
    </row>
    <row r="1296" spans="1:34" x14ac:dyDescent="0.35">
      <c r="A1296" s="354" t="s">
        <v>1691</v>
      </c>
      <c r="B1296" s="355">
        <v>20.46</v>
      </c>
      <c r="C1296" s="356">
        <v>66</v>
      </c>
      <c r="D1296" s="357" t="s">
        <v>1488</v>
      </c>
      <c r="E1296" s="358" t="s">
        <v>11</v>
      </c>
      <c r="F1296" s="357" t="s">
        <v>181</v>
      </c>
      <c r="G1296" s="356">
        <v>20</v>
      </c>
      <c r="H1296" s="356">
        <v>58300</v>
      </c>
      <c r="I1296" s="356">
        <v>62100</v>
      </c>
      <c r="J1296" s="355">
        <v>65300</v>
      </c>
      <c r="K1296" s="355">
        <v>66100</v>
      </c>
      <c r="L1296" s="355">
        <v>2849.4623655913979</v>
      </c>
      <c r="M1296" s="355">
        <v>3035.190615835777</v>
      </c>
      <c r="N1296" s="355">
        <v>3191.5933528836754</v>
      </c>
      <c r="O1296" s="355">
        <v>3230.6940371456499</v>
      </c>
      <c r="P1296" s="357" t="s">
        <v>39</v>
      </c>
      <c r="Q1296" s="355" t="s">
        <v>38</v>
      </c>
      <c r="R1296" s="357" t="s">
        <v>685</v>
      </c>
      <c r="S1296" s="357" t="s">
        <v>1489</v>
      </c>
      <c r="T1296" s="357" t="s">
        <v>684</v>
      </c>
      <c r="U1296" s="357" t="s">
        <v>35</v>
      </c>
      <c r="V1296" s="357">
        <v>1.65</v>
      </c>
      <c r="W1296" s="357">
        <v>0.99199999999999999</v>
      </c>
      <c r="X1296" s="357">
        <v>3.5000000000000003E-2</v>
      </c>
      <c r="Y1296" s="357">
        <v>1.637</v>
      </c>
      <c r="Z1296" s="357" t="s">
        <v>198</v>
      </c>
      <c r="AA1296" s="357" t="s">
        <v>170</v>
      </c>
      <c r="AB1296" s="357">
        <v>19</v>
      </c>
      <c r="AC1296" s="357" t="s">
        <v>218</v>
      </c>
      <c r="AD1296" s="10"/>
      <c r="AE1296" s="10">
        <f>IFERROR(VLOOKUP(E1296,ppoz!$A$2:$B$42,2,0),0)</f>
        <v>3500</v>
      </c>
      <c r="AH1296">
        <v>4</v>
      </c>
    </row>
    <row r="1297" spans="1:34" x14ac:dyDescent="0.35">
      <c r="A1297" s="354" t="s">
        <v>1692</v>
      </c>
      <c r="B1297" s="355">
        <v>20.77</v>
      </c>
      <c r="C1297" s="356">
        <v>67</v>
      </c>
      <c r="D1297" s="357" t="s">
        <v>1488</v>
      </c>
      <c r="E1297" s="358" t="s">
        <v>11</v>
      </c>
      <c r="F1297" s="357" t="s">
        <v>181</v>
      </c>
      <c r="G1297" s="356">
        <v>20</v>
      </c>
      <c r="H1297" s="356">
        <v>59100</v>
      </c>
      <c r="I1297" s="356">
        <v>63600</v>
      </c>
      <c r="J1297" s="355">
        <v>65700</v>
      </c>
      <c r="K1297" s="355">
        <v>67600</v>
      </c>
      <c r="L1297" s="355">
        <v>2845.4501685122773</v>
      </c>
      <c r="M1297" s="355">
        <v>3062.1088107847859</v>
      </c>
      <c r="N1297" s="355">
        <v>3163.2161771786232</v>
      </c>
      <c r="O1297" s="355">
        <v>3254.6942705825709</v>
      </c>
      <c r="P1297" s="357" t="s">
        <v>39</v>
      </c>
      <c r="Q1297" s="355" t="s">
        <v>38</v>
      </c>
      <c r="R1297" s="357" t="s">
        <v>685</v>
      </c>
      <c r="S1297" s="357" t="s">
        <v>1489</v>
      </c>
      <c r="T1297" s="357" t="s">
        <v>684</v>
      </c>
      <c r="U1297" s="357" t="s">
        <v>35</v>
      </c>
      <c r="V1297" s="357">
        <v>1.65</v>
      </c>
      <c r="W1297" s="357">
        <v>0.99199999999999999</v>
      </c>
      <c r="X1297" s="357">
        <v>3.5000000000000003E-2</v>
      </c>
      <c r="Y1297" s="357">
        <v>1.637</v>
      </c>
      <c r="Z1297" s="357" t="s">
        <v>198</v>
      </c>
      <c r="AA1297" s="357" t="s">
        <v>170</v>
      </c>
      <c r="AB1297" s="357">
        <v>19</v>
      </c>
      <c r="AC1297" s="357" t="s">
        <v>218</v>
      </c>
      <c r="AD1297" s="10"/>
      <c r="AE1297" s="10">
        <f>IFERROR(VLOOKUP(E1297,ppoz!$A$2:$B$42,2,0),0)</f>
        <v>3500</v>
      </c>
      <c r="AH1297">
        <v>4</v>
      </c>
    </row>
    <row r="1298" spans="1:34" x14ac:dyDescent="0.35">
      <c r="A1298" s="354" t="s">
        <v>1693</v>
      </c>
      <c r="B1298" s="355">
        <v>21.08</v>
      </c>
      <c r="C1298" s="356">
        <v>68</v>
      </c>
      <c r="D1298" s="357" t="s">
        <v>1488</v>
      </c>
      <c r="E1298" s="358" t="s">
        <v>11</v>
      </c>
      <c r="F1298" s="357" t="s">
        <v>181</v>
      </c>
      <c r="G1298" s="356">
        <v>20</v>
      </c>
      <c r="H1298" s="356">
        <v>59900</v>
      </c>
      <c r="I1298" s="356">
        <v>64400</v>
      </c>
      <c r="J1298" s="355">
        <v>66500</v>
      </c>
      <c r="K1298" s="355">
        <v>68400</v>
      </c>
      <c r="L1298" s="355">
        <v>2841.5559772296019</v>
      </c>
      <c r="M1298" s="355">
        <v>3055.0284629981029</v>
      </c>
      <c r="N1298" s="355">
        <v>3154.6489563567366</v>
      </c>
      <c r="O1298" s="355">
        <v>3244.7817836812146</v>
      </c>
      <c r="P1298" s="357" t="s">
        <v>39</v>
      </c>
      <c r="Q1298" s="355" t="s">
        <v>38</v>
      </c>
      <c r="R1298" s="357" t="s">
        <v>685</v>
      </c>
      <c r="S1298" s="357" t="s">
        <v>1489</v>
      </c>
      <c r="T1298" s="357" t="s">
        <v>684</v>
      </c>
      <c r="U1298" s="357" t="s">
        <v>35</v>
      </c>
      <c r="V1298" s="357">
        <v>1.65</v>
      </c>
      <c r="W1298" s="357">
        <v>0.99199999999999999</v>
      </c>
      <c r="X1298" s="357">
        <v>3.5000000000000003E-2</v>
      </c>
      <c r="Y1298" s="357">
        <v>1.637</v>
      </c>
      <c r="Z1298" s="357" t="s">
        <v>198</v>
      </c>
      <c r="AA1298" s="357" t="s">
        <v>170</v>
      </c>
      <c r="AB1298" s="357">
        <v>19</v>
      </c>
      <c r="AC1298" s="357" t="s">
        <v>218</v>
      </c>
      <c r="AD1298" s="10"/>
      <c r="AE1298" s="10">
        <f>IFERROR(VLOOKUP(E1298,ppoz!$A$2:$B$42,2,0),0)</f>
        <v>3500</v>
      </c>
      <c r="AH1298">
        <v>4</v>
      </c>
    </row>
    <row r="1299" spans="1:34" x14ac:dyDescent="0.35">
      <c r="A1299" s="354" t="s">
        <v>1694</v>
      </c>
      <c r="B1299" s="355">
        <v>21.39</v>
      </c>
      <c r="C1299" s="356">
        <v>69</v>
      </c>
      <c r="D1299" s="357" t="s">
        <v>1488</v>
      </c>
      <c r="E1299" s="358" t="s">
        <v>11</v>
      </c>
      <c r="F1299" s="357" t="s">
        <v>181</v>
      </c>
      <c r="G1299" s="356">
        <v>20</v>
      </c>
      <c r="H1299" s="356">
        <v>60400</v>
      </c>
      <c r="I1299" s="356">
        <v>64800</v>
      </c>
      <c r="J1299" s="355">
        <v>67200</v>
      </c>
      <c r="K1299" s="355">
        <v>68800</v>
      </c>
      <c r="L1299" s="355">
        <v>2823.7494156147732</v>
      </c>
      <c r="M1299" s="355">
        <v>3029.45301542777</v>
      </c>
      <c r="N1299" s="355">
        <v>3141.6549789621317</v>
      </c>
      <c r="O1299" s="355">
        <v>3216.4562879850396</v>
      </c>
      <c r="P1299" s="357" t="s">
        <v>39</v>
      </c>
      <c r="Q1299" s="355" t="s">
        <v>38</v>
      </c>
      <c r="R1299" s="357" t="s">
        <v>685</v>
      </c>
      <c r="S1299" s="357" t="s">
        <v>1489</v>
      </c>
      <c r="T1299" s="357" t="s">
        <v>684</v>
      </c>
      <c r="U1299" s="357" t="s">
        <v>35</v>
      </c>
      <c r="V1299" s="357">
        <v>1.65</v>
      </c>
      <c r="W1299" s="357">
        <v>0.99199999999999999</v>
      </c>
      <c r="X1299" s="357">
        <v>3.5000000000000003E-2</v>
      </c>
      <c r="Y1299" s="357">
        <v>1.637</v>
      </c>
      <c r="Z1299" s="357" t="s">
        <v>198</v>
      </c>
      <c r="AA1299" s="357" t="s">
        <v>170</v>
      </c>
      <c r="AB1299" s="357">
        <v>19</v>
      </c>
      <c r="AC1299" s="357" t="s">
        <v>218</v>
      </c>
      <c r="AD1299" s="10"/>
      <c r="AE1299" s="10">
        <f>IFERROR(VLOOKUP(E1299,ppoz!$A$2:$B$42,2,0),0)</f>
        <v>3500</v>
      </c>
      <c r="AH1299">
        <v>4</v>
      </c>
    </row>
    <row r="1300" spans="1:34" x14ac:dyDescent="0.35">
      <c r="A1300" s="354" t="s">
        <v>1695</v>
      </c>
      <c r="B1300" s="355">
        <v>21.7</v>
      </c>
      <c r="C1300" s="356">
        <v>70</v>
      </c>
      <c r="D1300" s="357" t="s">
        <v>1488</v>
      </c>
      <c r="E1300" s="358" t="s">
        <v>11</v>
      </c>
      <c r="F1300" s="357" t="s">
        <v>181</v>
      </c>
      <c r="G1300" s="356">
        <v>20</v>
      </c>
      <c r="H1300" s="356">
        <v>60800</v>
      </c>
      <c r="I1300" s="356">
        <v>65200</v>
      </c>
      <c r="J1300" s="355">
        <v>67600</v>
      </c>
      <c r="K1300" s="355">
        <v>69200</v>
      </c>
      <c r="L1300" s="355">
        <v>2801.8433179723502</v>
      </c>
      <c r="M1300" s="355">
        <v>3004.6082949308757</v>
      </c>
      <c r="N1300" s="355">
        <v>3115.2073732718895</v>
      </c>
      <c r="O1300" s="355">
        <v>3188.9400921658989</v>
      </c>
      <c r="P1300" s="357" t="s">
        <v>39</v>
      </c>
      <c r="Q1300" s="355" t="s">
        <v>38</v>
      </c>
      <c r="R1300" s="357" t="s">
        <v>685</v>
      </c>
      <c r="S1300" s="357" t="s">
        <v>1489</v>
      </c>
      <c r="T1300" s="357" t="s">
        <v>684</v>
      </c>
      <c r="U1300" s="357" t="s">
        <v>35</v>
      </c>
      <c r="V1300" s="357">
        <v>1.65</v>
      </c>
      <c r="W1300" s="357">
        <v>0.99199999999999999</v>
      </c>
      <c r="X1300" s="357">
        <v>3.5000000000000003E-2</v>
      </c>
      <c r="Y1300" s="357">
        <v>1.637</v>
      </c>
      <c r="Z1300" s="357" t="s">
        <v>198</v>
      </c>
      <c r="AA1300" s="357" t="s">
        <v>170</v>
      </c>
      <c r="AB1300" s="357">
        <v>19</v>
      </c>
      <c r="AC1300" s="357" t="s">
        <v>218</v>
      </c>
      <c r="AD1300" s="10"/>
      <c r="AE1300" s="10">
        <f>IFERROR(VLOOKUP(E1300,ppoz!$A$2:$B$42,2,0),0)</f>
        <v>3500</v>
      </c>
      <c r="AH1300">
        <v>4</v>
      </c>
    </row>
    <row r="1301" spans="1:34" x14ac:dyDescent="0.35">
      <c r="A1301" s="354" t="s">
        <v>1696</v>
      </c>
      <c r="B1301" s="355">
        <v>22.01</v>
      </c>
      <c r="C1301" s="356">
        <v>71</v>
      </c>
      <c r="D1301" s="357" t="s">
        <v>1488</v>
      </c>
      <c r="E1301" s="358" t="s">
        <v>11</v>
      </c>
      <c r="F1301" s="357" t="s">
        <v>181</v>
      </c>
      <c r="G1301" s="356">
        <v>20</v>
      </c>
      <c r="H1301" s="356">
        <v>63200</v>
      </c>
      <c r="I1301" s="356">
        <v>67100</v>
      </c>
      <c r="J1301" s="355">
        <v>70100</v>
      </c>
      <c r="K1301" s="355">
        <v>71200</v>
      </c>
      <c r="L1301" s="355">
        <v>2871.4220808723308</v>
      </c>
      <c r="M1301" s="355">
        <v>3048.6142662426168</v>
      </c>
      <c r="N1301" s="355">
        <v>3184.915947296683</v>
      </c>
      <c r="O1301" s="355">
        <v>3234.8932303498409</v>
      </c>
      <c r="P1301" s="357" t="s">
        <v>39</v>
      </c>
      <c r="Q1301" s="355" t="s">
        <v>38</v>
      </c>
      <c r="R1301" s="357" t="s">
        <v>685</v>
      </c>
      <c r="S1301" s="357" t="s">
        <v>1489</v>
      </c>
      <c r="T1301" s="357" t="s">
        <v>684</v>
      </c>
      <c r="U1301" s="357" t="s">
        <v>35</v>
      </c>
      <c r="V1301" s="357">
        <v>1.65</v>
      </c>
      <c r="W1301" s="357">
        <v>0.99199999999999999</v>
      </c>
      <c r="X1301" s="357">
        <v>3.5000000000000003E-2</v>
      </c>
      <c r="Y1301" s="357">
        <v>1.637</v>
      </c>
      <c r="Z1301" s="357" t="s">
        <v>198</v>
      </c>
      <c r="AA1301" s="357" t="s">
        <v>170</v>
      </c>
      <c r="AB1301" s="357">
        <v>19</v>
      </c>
      <c r="AC1301" s="357" t="s">
        <v>218</v>
      </c>
      <c r="AD1301" s="10"/>
      <c r="AE1301" s="10">
        <f>IFERROR(VLOOKUP(E1301,ppoz!$A$2:$B$42,2,0),0)</f>
        <v>3500</v>
      </c>
      <c r="AH1301">
        <v>4</v>
      </c>
    </row>
    <row r="1302" spans="1:34" x14ac:dyDescent="0.35">
      <c r="A1302" s="354" t="s">
        <v>1697</v>
      </c>
      <c r="B1302" s="355">
        <v>22.32</v>
      </c>
      <c r="C1302" s="356">
        <v>72</v>
      </c>
      <c r="D1302" s="357" t="s">
        <v>1488</v>
      </c>
      <c r="E1302" s="358" t="s">
        <v>11</v>
      </c>
      <c r="F1302" s="357" t="s">
        <v>181</v>
      </c>
      <c r="G1302" s="356">
        <v>20</v>
      </c>
      <c r="H1302" s="356">
        <v>63600</v>
      </c>
      <c r="I1302" s="356">
        <v>67500</v>
      </c>
      <c r="J1302" s="355">
        <v>70200</v>
      </c>
      <c r="K1302" s="355">
        <v>71500</v>
      </c>
      <c r="L1302" s="355">
        <v>2849.4623655913979</v>
      </c>
      <c r="M1302" s="355">
        <v>3024.1935483870966</v>
      </c>
      <c r="N1302" s="355">
        <v>3145.1612903225805</v>
      </c>
      <c r="O1302" s="355">
        <v>3203.4050179211467</v>
      </c>
      <c r="P1302" s="357" t="s">
        <v>39</v>
      </c>
      <c r="Q1302" s="355" t="s">
        <v>38</v>
      </c>
      <c r="R1302" s="357" t="s">
        <v>685</v>
      </c>
      <c r="S1302" s="357" t="s">
        <v>1489</v>
      </c>
      <c r="T1302" s="357" t="s">
        <v>684</v>
      </c>
      <c r="U1302" s="357" t="s">
        <v>35</v>
      </c>
      <c r="V1302" s="357">
        <v>1.65</v>
      </c>
      <c r="W1302" s="357">
        <v>0.99199999999999999</v>
      </c>
      <c r="X1302" s="357">
        <v>3.5000000000000003E-2</v>
      </c>
      <c r="Y1302" s="357">
        <v>1.637</v>
      </c>
      <c r="Z1302" s="357" t="s">
        <v>198</v>
      </c>
      <c r="AA1302" s="357" t="s">
        <v>170</v>
      </c>
      <c r="AB1302" s="357">
        <v>19</v>
      </c>
      <c r="AC1302" s="357" t="s">
        <v>218</v>
      </c>
      <c r="AD1302" s="10"/>
      <c r="AE1302" s="10">
        <f>IFERROR(VLOOKUP(E1302,ppoz!$A$2:$B$42,2,0),0)</f>
        <v>3500</v>
      </c>
      <c r="AH1302">
        <v>4</v>
      </c>
    </row>
    <row r="1303" spans="1:34" x14ac:dyDescent="0.35">
      <c r="A1303" s="354" t="s">
        <v>1698</v>
      </c>
      <c r="B1303" s="355">
        <v>22.63</v>
      </c>
      <c r="C1303" s="356">
        <v>73</v>
      </c>
      <c r="D1303" s="357" t="s">
        <v>1488</v>
      </c>
      <c r="E1303" s="358" t="s">
        <v>11</v>
      </c>
      <c r="F1303" s="357" t="s">
        <v>181</v>
      </c>
      <c r="G1303" s="356">
        <v>20</v>
      </c>
      <c r="H1303" s="356">
        <v>64000</v>
      </c>
      <c r="I1303" s="356">
        <v>68400</v>
      </c>
      <c r="J1303" s="355">
        <v>72500</v>
      </c>
      <c r="K1303" s="355">
        <v>72400</v>
      </c>
      <c r="L1303" s="355">
        <v>2828.1042863455591</v>
      </c>
      <c r="M1303" s="355">
        <v>3022.5364560318162</v>
      </c>
      <c r="N1303" s="355">
        <v>3203.7118868758289</v>
      </c>
      <c r="O1303" s="355">
        <v>3199.2929739284136</v>
      </c>
      <c r="P1303" s="357" t="s">
        <v>39</v>
      </c>
      <c r="Q1303" s="355" t="s">
        <v>38</v>
      </c>
      <c r="R1303" s="357" t="s">
        <v>685</v>
      </c>
      <c r="S1303" s="357" t="s">
        <v>1489</v>
      </c>
      <c r="T1303" s="357" t="s">
        <v>684</v>
      </c>
      <c r="U1303" s="357" t="s">
        <v>35</v>
      </c>
      <c r="V1303" s="357">
        <v>1.65</v>
      </c>
      <c r="W1303" s="357">
        <v>0.99199999999999999</v>
      </c>
      <c r="X1303" s="357">
        <v>3.5000000000000003E-2</v>
      </c>
      <c r="Y1303" s="357">
        <v>1.637</v>
      </c>
      <c r="Z1303" s="357" t="s">
        <v>198</v>
      </c>
      <c r="AA1303" s="357" t="s">
        <v>170</v>
      </c>
      <c r="AB1303" s="357">
        <v>19</v>
      </c>
      <c r="AC1303" s="357" t="s">
        <v>218</v>
      </c>
      <c r="AD1303" s="10"/>
      <c r="AE1303" s="10">
        <f>IFERROR(VLOOKUP(E1303,ppoz!$A$2:$B$42,2,0),0)</f>
        <v>3500</v>
      </c>
      <c r="AH1303">
        <v>4</v>
      </c>
    </row>
    <row r="1304" spans="1:34" x14ac:dyDescent="0.35">
      <c r="A1304" s="354" t="s">
        <v>1699</v>
      </c>
      <c r="B1304" s="355">
        <v>22.94</v>
      </c>
      <c r="C1304" s="356">
        <v>74</v>
      </c>
      <c r="D1304" s="357" t="s">
        <v>1488</v>
      </c>
      <c r="E1304" s="358" t="s">
        <v>11</v>
      </c>
      <c r="F1304" s="357" t="s">
        <v>181</v>
      </c>
      <c r="G1304" s="356">
        <v>20</v>
      </c>
      <c r="H1304" s="356">
        <v>64900</v>
      </c>
      <c r="I1304" s="356">
        <v>69300</v>
      </c>
      <c r="J1304" s="355">
        <v>73300</v>
      </c>
      <c r="K1304" s="355">
        <v>73300</v>
      </c>
      <c r="L1304" s="355">
        <v>2829.1194420226675</v>
      </c>
      <c r="M1304" s="355">
        <v>3020.9241499564077</v>
      </c>
      <c r="N1304" s="355">
        <v>3195.2920662598081</v>
      </c>
      <c r="O1304" s="355">
        <v>3195.2920662598081</v>
      </c>
      <c r="P1304" s="357" t="s">
        <v>39</v>
      </c>
      <c r="Q1304" s="355" t="s">
        <v>38</v>
      </c>
      <c r="R1304" s="357" t="s">
        <v>685</v>
      </c>
      <c r="S1304" s="357" t="s">
        <v>1489</v>
      </c>
      <c r="T1304" s="357" t="s">
        <v>684</v>
      </c>
      <c r="U1304" s="357" t="s">
        <v>35</v>
      </c>
      <c r="V1304" s="357">
        <v>1.65</v>
      </c>
      <c r="W1304" s="357">
        <v>0.99199999999999999</v>
      </c>
      <c r="X1304" s="357">
        <v>3.5000000000000003E-2</v>
      </c>
      <c r="Y1304" s="357">
        <v>1.637</v>
      </c>
      <c r="Z1304" s="357" t="s">
        <v>198</v>
      </c>
      <c r="AA1304" s="357" t="s">
        <v>170</v>
      </c>
      <c r="AB1304" s="357">
        <v>19</v>
      </c>
      <c r="AC1304" s="357" t="s">
        <v>218</v>
      </c>
      <c r="AD1304" s="10"/>
      <c r="AE1304" s="10">
        <f>IFERROR(VLOOKUP(E1304,ppoz!$A$2:$B$42,2,0),0)</f>
        <v>3500</v>
      </c>
      <c r="AH1304">
        <v>4</v>
      </c>
    </row>
    <row r="1305" spans="1:34" x14ac:dyDescent="0.35">
      <c r="A1305" s="354" t="s">
        <v>1700</v>
      </c>
      <c r="B1305" s="355">
        <v>23.25</v>
      </c>
      <c r="C1305" s="356">
        <v>75</v>
      </c>
      <c r="D1305" s="357" t="s">
        <v>1488</v>
      </c>
      <c r="E1305" s="358" t="s">
        <v>11</v>
      </c>
      <c r="F1305" s="357" t="s">
        <v>181</v>
      </c>
      <c r="G1305" s="356">
        <v>20</v>
      </c>
      <c r="H1305" s="356">
        <v>66000</v>
      </c>
      <c r="I1305" s="356">
        <v>71000</v>
      </c>
      <c r="J1305" s="355">
        <v>74100</v>
      </c>
      <c r="K1305" s="355">
        <v>75600</v>
      </c>
      <c r="L1305" s="355">
        <v>2838.7096774193546</v>
      </c>
      <c r="M1305" s="355">
        <v>3053.7634408602153</v>
      </c>
      <c r="N1305" s="355">
        <v>3187.0967741935483</v>
      </c>
      <c r="O1305" s="355">
        <v>3251.6129032258063</v>
      </c>
      <c r="P1305" s="357" t="s">
        <v>39</v>
      </c>
      <c r="Q1305" s="355" t="s">
        <v>38</v>
      </c>
      <c r="R1305" s="357" t="s">
        <v>685</v>
      </c>
      <c r="S1305" s="357" t="s">
        <v>1489</v>
      </c>
      <c r="T1305" s="357" t="s">
        <v>684</v>
      </c>
      <c r="U1305" s="357" t="s">
        <v>35</v>
      </c>
      <c r="V1305" s="357">
        <v>1.65</v>
      </c>
      <c r="W1305" s="357">
        <v>0.99199999999999999</v>
      </c>
      <c r="X1305" s="357">
        <v>3.5000000000000003E-2</v>
      </c>
      <c r="Y1305" s="357">
        <v>1.637</v>
      </c>
      <c r="Z1305" s="357" t="s">
        <v>198</v>
      </c>
      <c r="AA1305" s="357" t="s">
        <v>170</v>
      </c>
      <c r="AB1305" s="357">
        <v>19</v>
      </c>
      <c r="AC1305" s="357" t="s">
        <v>218</v>
      </c>
      <c r="AD1305" s="10"/>
      <c r="AE1305" s="10">
        <f>IFERROR(VLOOKUP(E1305,ppoz!$A$2:$B$42,2,0),0)</f>
        <v>3500</v>
      </c>
      <c r="AH1305">
        <v>4</v>
      </c>
    </row>
    <row r="1306" spans="1:34" x14ac:dyDescent="0.35">
      <c r="A1306" s="354" t="s">
        <v>1701</v>
      </c>
      <c r="B1306" s="355">
        <v>23.56</v>
      </c>
      <c r="C1306" s="356">
        <v>76</v>
      </c>
      <c r="D1306" s="357" t="s">
        <v>1488</v>
      </c>
      <c r="E1306" s="358" t="s">
        <v>11</v>
      </c>
      <c r="F1306" s="357" t="s">
        <v>181</v>
      </c>
      <c r="G1306" s="356">
        <v>20</v>
      </c>
      <c r="H1306" s="356">
        <v>66400</v>
      </c>
      <c r="I1306" s="356">
        <v>71300</v>
      </c>
      <c r="J1306" s="355">
        <v>74500</v>
      </c>
      <c r="K1306" s="355">
        <v>75900</v>
      </c>
      <c r="L1306" s="355">
        <v>2818.3361629881156</v>
      </c>
      <c r="M1306" s="355">
        <v>3026.3157894736842</v>
      </c>
      <c r="N1306" s="355">
        <v>3162.1392190152801</v>
      </c>
      <c r="O1306" s="355">
        <v>3221.5619694397287</v>
      </c>
      <c r="P1306" s="357" t="s">
        <v>39</v>
      </c>
      <c r="Q1306" s="355" t="s">
        <v>38</v>
      </c>
      <c r="R1306" s="357" t="s">
        <v>685</v>
      </c>
      <c r="S1306" s="357" t="s">
        <v>1489</v>
      </c>
      <c r="T1306" s="357" t="s">
        <v>684</v>
      </c>
      <c r="U1306" s="357" t="s">
        <v>35</v>
      </c>
      <c r="V1306" s="357">
        <v>1.65</v>
      </c>
      <c r="W1306" s="357">
        <v>0.99199999999999999</v>
      </c>
      <c r="X1306" s="357">
        <v>3.5000000000000003E-2</v>
      </c>
      <c r="Y1306" s="357">
        <v>1.637</v>
      </c>
      <c r="Z1306" s="357" t="s">
        <v>198</v>
      </c>
      <c r="AA1306" s="357" t="s">
        <v>170</v>
      </c>
      <c r="AB1306" s="357">
        <v>19</v>
      </c>
      <c r="AC1306" s="357" t="s">
        <v>218</v>
      </c>
      <c r="AD1306" s="10"/>
      <c r="AE1306" s="10">
        <f>IFERROR(VLOOKUP(E1306,ppoz!$A$2:$B$42,2,0),0)</f>
        <v>3500</v>
      </c>
      <c r="AH1306">
        <v>4</v>
      </c>
    </row>
    <row r="1307" spans="1:34" x14ac:dyDescent="0.35">
      <c r="A1307" s="354" t="s">
        <v>1702</v>
      </c>
      <c r="B1307" s="355">
        <v>23.87</v>
      </c>
      <c r="C1307" s="356">
        <v>77</v>
      </c>
      <c r="D1307" s="357" t="s">
        <v>1488</v>
      </c>
      <c r="E1307" s="358" t="s">
        <v>11</v>
      </c>
      <c r="F1307" s="357" t="s">
        <v>181</v>
      </c>
      <c r="G1307" s="356">
        <v>20</v>
      </c>
      <c r="H1307" s="356">
        <v>66700</v>
      </c>
      <c r="I1307" s="356">
        <v>71700</v>
      </c>
      <c r="J1307" s="355">
        <v>74900</v>
      </c>
      <c r="K1307" s="355">
        <v>76300</v>
      </c>
      <c r="L1307" s="355">
        <v>2794.3024717218264</v>
      </c>
      <c r="M1307" s="355">
        <v>3003.7704231252619</v>
      </c>
      <c r="N1307" s="355">
        <v>3137.8299120234601</v>
      </c>
      <c r="O1307" s="355">
        <v>3196.4809384164223</v>
      </c>
      <c r="P1307" s="357" t="s">
        <v>39</v>
      </c>
      <c r="Q1307" s="355" t="s">
        <v>38</v>
      </c>
      <c r="R1307" s="357" t="s">
        <v>685</v>
      </c>
      <c r="S1307" s="357" t="s">
        <v>1489</v>
      </c>
      <c r="T1307" s="357" t="s">
        <v>684</v>
      </c>
      <c r="U1307" s="357" t="s">
        <v>35</v>
      </c>
      <c r="V1307" s="357">
        <v>1.65</v>
      </c>
      <c r="W1307" s="357">
        <v>0.99199999999999999</v>
      </c>
      <c r="X1307" s="357">
        <v>3.5000000000000003E-2</v>
      </c>
      <c r="Y1307" s="357">
        <v>1.637</v>
      </c>
      <c r="Z1307" s="357" t="s">
        <v>198</v>
      </c>
      <c r="AA1307" s="357" t="s">
        <v>170</v>
      </c>
      <c r="AB1307" s="357">
        <v>19</v>
      </c>
      <c r="AC1307" s="357" t="s">
        <v>218</v>
      </c>
      <c r="AD1307" s="10"/>
      <c r="AE1307" s="10">
        <f>IFERROR(VLOOKUP(E1307,ppoz!$A$2:$B$42,2,0),0)</f>
        <v>3500</v>
      </c>
      <c r="AH1307">
        <v>4</v>
      </c>
    </row>
    <row r="1308" spans="1:34" x14ac:dyDescent="0.35">
      <c r="A1308" s="354" t="s">
        <v>1703</v>
      </c>
      <c r="B1308" s="355">
        <v>24.18</v>
      </c>
      <c r="C1308" s="356">
        <v>78</v>
      </c>
      <c r="D1308" s="357" t="s">
        <v>1488</v>
      </c>
      <c r="E1308" s="358" t="s">
        <v>11</v>
      </c>
      <c r="F1308" s="357" t="s">
        <v>181</v>
      </c>
      <c r="G1308" s="356">
        <v>20</v>
      </c>
      <c r="H1308" s="356">
        <v>67600</v>
      </c>
      <c r="I1308" s="356">
        <v>72500</v>
      </c>
      <c r="J1308" s="355">
        <v>75700</v>
      </c>
      <c r="K1308" s="355">
        <v>77100</v>
      </c>
      <c r="L1308" s="355">
        <v>2795.6989247311826</v>
      </c>
      <c r="M1308" s="355">
        <v>2998.3457402812242</v>
      </c>
      <c r="N1308" s="355">
        <v>3130.6865177832919</v>
      </c>
      <c r="O1308" s="355">
        <v>3188.5856079404466</v>
      </c>
      <c r="P1308" s="357" t="s">
        <v>39</v>
      </c>
      <c r="Q1308" s="355" t="s">
        <v>38</v>
      </c>
      <c r="R1308" s="357" t="s">
        <v>685</v>
      </c>
      <c r="S1308" s="357" t="s">
        <v>1489</v>
      </c>
      <c r="T1308" s="357" t="s">
        <v>684</v>
      </c>
      <c r="U1308" s="357" t="s">
        <v>35</v>
      </c>
      <c r="V1308" s="357">
        <v>1.65</v>
      </c>
      <c r="W1308" s="357">
        <v>0.99199999999999999</v>
      </c>
      <c r="X1308" s="357">
        <v>3.5000000000000003E-2</v>
      </c>
      <c r="Y1308" s="357">
        <v>1.637</v>
      </c>
      <c r="Z1308" s="357" t="s">
        <v>198</v>
      </c>
      <c r="AA1308" s="357" t="s">
        <v>170</v>
      </c>
      <c r="AB1308" s="357">
        <v>19</v>
      </c>
      <c r="AC1308" s="357" t="s">
        <v>218</v>
      </c>
      <c r="AD1308" s="10"/>
      <c r="AE1308" s="10">
        <f>IFERROR(VLOOKUP(E1308,ppoz!$A$2:$B$42,2,0),0)</f>
        <v>3500</v>
      </c>
      <c r="AH1308">
        <v>4</v>
      </c>
    </row>
    <row r="1309" spans="1:34" x14ac:dyDescent="0.35">
      <c r="A1309" s="354" t="s">
        <v>1704</v>
      </c>
      <c r="B1309" s="355">
        <v>24.49</v>
      </c>
      <c r="C1309" s="356">
        <v>79</v>
      </c>
      <c r="D1309" s="357" t="s">
        <v>1488</v>
      </c>
      <c r="E1309" s="358" t="s">
        <v>11</v>
      </c>
      <c r="F1309" s="357" t="s">
        <v>181</v>
      </c>
      <c r="G1309" s="356">
        <v>20</v>
      </c>
      <c r="H1309" s="356">
        <v>68500</v>
      </c>
      <c r="I1309" s="356">
        <v>72900</v>
      </c>
      <c r="J1309" s="355">
        <v>76100</v>
      </c>
      <c r="K1309" s="355">
        <v>77500</v>
      </c>
      <c r="L1309" s="355">
        <v>2797.0600244997959</v>
      </c>
      <c r="M1309" s="355">
        <v>2976.7251939567172</v>
      </c>
      <c r="N1309" s="355">
        <v>3107.3907717435691</v>
      </c>
      <c r="O1309" s="355">
        <v>3164.5569620253168</v>
      </c>
      <c r="P1309" s="357" t="s">
        <v>39</v>
      </c>
      <c r="Q1309" s="355" t="s">
        <v>38</v>
      </c>
      <c r="R1309" s="357" t="s">
        <v>685</v>
      </c>
      <c r="S1309" s="357" t="s">
        <v>1489</v>
      </c>
      <c r="T1309" s="357" t="s">
        <v>684</v>
      </c>
      <c r="U1309" s="357" t="s">
        <v>35</v>
      </c>
      <c r="V1309" s="357">
        <v>1.65</v>
      </c>
      <c r="W1309" s="357">
        <v>0.99199999999999999</v>
      </c>
      <c r="X1309" s="357">
        <v>3.5000000000000003E-2</v>
      </c>
      <c r="Y1309" s="357">
        <v>1.637</v>
      </c>
      <c r="Z1309" s="357" t="s">
        <v>198</v>
      </c>
      <c r="AA1309" s="357" t="s">
        <v>170</v>
      </c>
      <c r="AB1309" s="357">
        <v>19</v>
      </c>
      <c r="AC1309" s="357" t="s">
        <v>218</v>
      </c>
      <c r="AD1309" s="10"/>
      <c r="AE1309" s="10">
        <f>IFERROR(VLOOKUP(E1309,ppoz!$A$2:$B$42,2,0),0)</f>
        <v>3500</v>
      </c>
      <c r="AH1309">
        <v>4</v>
      </c>
    </row>
    <row r="1310" spans="1:34" x14ac:dyDescent="0.35">
      <c r="A1310" s="354" t="s">
        <v>1705</v>
      </c>
      <c r="B1310" s="355">
        <v>24.8</v>
      </c>
      <c r="C1310" s="356">
        <v>80</v>
      </c>
      <c r="D1310" s="357" t="s">
        <v>1488</v>
      </c>
      <c r="E1310" s="358" t="s">
        <v>11</v>
      </c>
      <c r="F1310" s="357" t="s">
        <v>181</v>
      </c>
      <c r="G1310" s="356">
        <v>20</v>
      </c>
      <c r="H1310" s="356">
        <v>68800</v>
      </c>
      <c r="I1310" s="356">
        <v>73300</v>
      </c>
      <c r="J1310" s="355">
        <v>76500</v>
      </c>
      <c r="K1310" s="355">
        <v>77900</v>
      </c>
      <c r="L1310" s="355">
        <v>2774.1935483870966</v>
      </c>
      <c r="M1310" s="355">
        <v>2955.6451612903224</v>
      </c>
      <c r="N1310" s="355">
        <v>3084.6774193548385</v>
      </c>
      <c r="O1310" s="355">
        <v>3141.1290322580644</v>
      </c>
      <c r="P1310" s="357" t="s">
        <v>39</v>
      </c>
      <c r="Q1310" s="355" t="s">
        <v>38</v>
      </c>
      <c r="R1310" s="357" t="s">
        <v>685</v>
      </c>
      <c r="S1310" s="357" t="s">
        <v>1489</v>
      </c>
      <c r="T1310" s="357" t="s">
        <v>684</v>
      </c>
      <c r="U1310" s="357" t="s">
        <v>35</v>
      </c>
      <c r="V1310" s="357">
        <v>1.65</v>
      </c>
      <c r="W1310" s="357">
        <v>0.99199999999999999</v>
      </c>
      <c r="X1310" s="357">
        <v>3.5000000000000003E-2</v>
      </c>
      <c r="Y1310" s="357">
        <v>1.637</v>
      </c>
      <c r="Z1310" s="357" t="s">
        <v>198</v>
      </c>
      <c r="AA1310" s="357" t="s">
        <v>170</v>
      </c>
      <c r="AB1310" s="357">
        <v>19</v>
      </c>
      <c r="AC1310" s="357" t="s">
        <v>218</v>
      </c>
      <c r="AD1310" s="10"/>
      <c r="AE1310" s="10">
        <f>IFERROR(VLOOKUP(E1310,ppoz!$A$2:$B$42,2,0),0)</f>
        <v>3500</v>
      </c>
      <c r="AH1310">
        <v>4</v>
      </c>
    </row>
    <row r="1311" spans="1:34" x14ac:dyDescent="0.35">
      <c r="A1311" s="354" t="s">
        <v>1706</v>
      </c>
      <c r="B1311" s="355">
        <v>25.11</v>
      </c>
      <c r="C1311" s="356">
        <v>81</v>
      </c>
      <c r="D1311" s="357" t="s">
        <v>1488</v>
      </c>
      <c r="E1311" s="358" t="s">
        <v>184</v>
      </c>
      <c r="F1311" s="357" t="s">
        <v>181</v>
      </c>
      <c r="G1311" s="356">
        <v>25</v>
      </c>
      <c r="H1311" s="356">
        <v>69900</v>
      </c>
      <c r="I1311" s="356">
        <v>74300</v>
      </c>
      <c r="J1311" s="355">
        <v>78300</v>
      </c>
      <c r="K1311" s="355">
        <v>78900</v>
      </c>
      <c r="L1311" s="355">
        <v>2783.7514934289129</v>
      </c>
      <c r="M1311" s="355">
        <v>2958.9804858622065</v>
      </c>
      <c r="N1311" s="355">
        <v>3118.2795698924733</v>
      </c>
      <c r="O1311" s="355">
        <v>3142.1744324970132</v>
      </c>
      <c r="P1311" s="357" t="s">
        <v>39</v>
      </c>
      <c r="Q1311" s="355" t="s">
        <v>38</v>
      </c>
      <c r="R1311" s="357" t="s">
        <v>685</v>
      </c>
      <c r="S1311" s="357" t="s">
        <v>1489</v>
      </c>
      <c r="T1311" s="357" t="s">
        <v>684</v>
      </c>
      <c r="U1311" s="357" t="s">
        <v>35</v>
      </c>
      <c r="V1311" s="357">
        <v>1.65</v>
      </c>
      <c r="W1311" s="357">
        <v>0.99199999999999999</v>
      </c>
      <c r="X1311" s="357">
        <v>3.5000000000000003E-2</v>
      </c>
      <c r="Y1311" s="357">
        <v>1.637</v>
      </c>
      <c r="Z1311" s="357" t="s">
        <v>198</v>
      </c>
      <c r="AA1311" s="357" t="s">
        <v>170</v>
      </c>
      <c r="AB1311" s="357">
        <v>19</v>
      </c>
      <c r="AC1311" s="357" t="s">
        <v>218</v>
      </c>
      <c r="AD1311" s="10"/>
      <c r="AE1311" s="10">
        <f>IFERROR(VLOOKUP(E1311,ppoz!$A$2:$B$42,2,0),0)</f>
        <v>7000</v>
      </c>
      <c r="AH1311">
        <v>4</v>
      </c>
    </row>
    <row r="1312" spans="1:34" x14ac:dyDescent="0.35">
      <c r="A1312" s="354" t="s">
        <v>1707</v>
      </c>
      <c r="B1312" s="355">
        <v>25.419999999999998</v>
      </c>
      <c r="C1312" s="356">
        <v>82</v>
      </c>
      <c r="D1312" s="357" t="s">
        <v>1488</v>
      </c>
      <c r="E1312" s="358" t="s">
        <v>184</v>
      </c>
      <c r="F1312" s="357" t="s">
        <v>181</v>
      </c>
      <c r="G1312" s="356">
        <v>25</v>
      </c>
      <c r="H1312" s="356">
        <v>70300</v>
      </c>
      <c r="I1312" s="356">
        <v>74600</v>
      </c>
      <c r="J1312" s="355">
        <v>78700</v>
      </c>
      <c r="K1312" s="355">
        <v>79200</v>
      </c>
      <c r="L1312" s="355">
        <v>2765.5389457120382</v>
      </c>
      <c r="M1312" s="355">
        <v>2934.6970889063732</v>
      </c>
      <c r="N1312" s="355">
        <v>3095.9874114870181</v>
      </c>
      <c r="O1312" s="355">
        <v>3115.6569630212434</v>
      </c>
      <c r="P1312" s="357" t="s">
        <v>39</v>
      </c>
      <c r="Q1312" s="355" t="s">
        <v>38</v>
      </c>
      <c r="R1312" s="357" t="s">
        <v>685</v>
      </c>
      <c r="S1312" s="357" t="s">
        <v>1489</v>
      </c>
      <c r="T1312" s="357" t="s">
        <v>684</v>
      </c>
      <c r="U1312" s="357" t="s">
        <v>35</v>
      </c>
      <c r="V1312" s="357">
        <v>1.65</v>
      </c>
      <c r="W1312" s="357">
        <v>0.99199999999999999</v>
      </c>
      <c r="X1312" s="357">
        <v>3.5000000000000003E-2</v>
      </c>
      <c r="Y1312" s="357">
        <v>1.637</v>
      </c>
      <c r="Z1312" s="357" t="s">
        <v>198</v>
      </c>
      <c r="AA1312" s="357" t="s">
        <v>170</v>
      </c>
      <c r="AB1312" s="357">
        <v>19</v>
      </c>
      <c r="AC1312" s="357" t="s">
        <v>218</v>
      </c>
      <c r="AD1312" s="10"/>
      <c r="AE1312" s="10">
        <f>IFERROR(VLOOKUP(E1312,ppoz!$A$2:$B$42,2,0),0)</f>
        <v>7000</v>
      </c>
      <c r="AH1312">
        <v>4</v>
      </c>
    </row>
    <row r="1313" spans="1:34" x14ac:dyDescent="0.35">
      <c r="A1313" s="354" t="s">
        <v>1708</v>
      </c>
      <c r="B1313" s="355">
        <v>25.73</v>
      </c>
      <c r="C1313" s="356">
        <v>83</v>
      </c>
      <c r="D1313" s="357" t="s">
        <v>1488</v>
      </c>
      <c r="E1313" s="358" t="s">
        <v>184</v>
      </c>
      <c r="F1313" s="357" t="s">
        <v>181</v>
      </c>
      <c r="G1313" s="356">
        <v>25</v>
      </c>
      <c r="H1313" s="356">
        <v>70700</v>
      </c>
      <c r="I1313" s="356">
        <v>75500</v>
      </c>
      <c r="J1313" s="355">
        <v>79100</v>
      </c>
      <c r="K1313" s="355">
        <v>80100</v>
      </c>
      <c r="L1313" s="355">
        <v>2747.7652545666538</v>
      </c>
      <c r="M1313" s="355">
        <v>2934.3179168286047</v>
      </c>
      <c r="N1313" s="355">
        <v>3074.2324135250678</v>
      </c>
      <c r="O1313" s="355">
        <v>3113.0975514963079</v>
      </c>
      <c r="P1313" s="357" t="s">
        <v>39</v>
      </c>
      <c r="Q1313" s="355" t="s">
        <v>38</v>
      </c>
      <c r="R1313" s="357" t="s">
        <v>685</v>
      </c>
      <c r="S1313" s="357" t="s">
        <v>1489</v>
      </c>
      <c r="T1313" s="357" t="s">
        <v>684</v>
      </c>
      <c r="U1313" s="357" t="s">
        <v>35</v>
      </c>
      <c r="V1313" s="357">
        <v>1.65</v>
      </c>
      <c r="W1313" s="357">
        <v>0.99199999999999999</v>
      </c>
      <c r="X1313" s="357">
        <v>3.5000000000000003E-2</v>
      </c>
      <c r="Y1313" s="357">
        <v>1.637</v>
      </c>
      <c r="Z1313" s="357" t="s">
        <v>198</v>
      </c>
      <c r="AA1313" s="357" t="s">
        <v>170</v>
      </c>
      <c r="AB1313" s="357">
        <v>19</v>
      </c>
      <c r="AC1313" s="357" t="s">
        <v>218</v>
      </c>
      <c r="AD1313" s="10"/>
      <c r="AE1313" s="10">
        <f>IFERROR(VLOOKUP(E1313,ppoz!$A$2:$B$42,2,0),0)</f>
        <v>7000</v>
      </c>
      <c r="AH1313">
        <v>4</v>
      </c>
    </row>
    <row r="1314" spans="1:34" x14ac:dyDescent="0.35">
      <c r="A1314" s="354" t="s">
        <v>1709</v>
      </c>
      <c r="B1314" s="355">
        <v>26.04</v>
      </c>
      <c r="C1314" s="356">
        <v>84</v>
      </c>
      <c r="D1314" s="357" t="s">
        <v>1488</v>
      </c>
      <c r="E1314" s="358" t="s">
        <v>184</v>
      </c>
      <c r="F1314" s="357" t="s">
        <v>181</v>
      </c>
      <c r="G1314" s="356">
        <v>25</v>
      </c>
      <c r="H1314" s="356">
        <v>70900</v>
      </c>
      <c r="I1314" s="356">
        <v>75700</v>
      </c>
      <c r="J1314" s="355">
        <v>79300</v>
      </c>
      <c r="K1314" s="355">
        <v>80300</v>
      </c>
      <c r="L1314" s="355">
        <v>2722.7342549923196</v>
      </c>
      <c r="M1314" s="355">
        <v>2907.0660522273424</v>
      </c>
      <c r="N1314" s="355">
        <v>3045.3149001536099</v>
      </c>
      <c r="O1314" s="355">
        <v>3083.7173579109062</v>
      </c>
      <c r="P1314" s="357" t="s">
        <v>39</v>
      </c>
      <c r="Q1314" s="355" t="s">
        <v>38</v>
      </c>
      <c r="R1314" s="357" t="s">
        <v>685</v>
      </c>
      <c r="S1314" s="357" t="s">
        <v>1489</v>
      </c>
      <c r="T1314" s="357" t="s">
        <v>684</v>
      </c>
      <c r="U1314" s="357" t="s">
        <v>35</v>
      </c>
      <c r="V1314" s="357">
        <v>1.65</v>
      </c>
      <c r="W1314" s="357">
        <v>0.99199999999999999</v>
      </c>
      <c r="X1314" s="357">
        <v>3.5000000000000003E-2</v>
      </c>
      <c r="Y1314" s="357">
        <v>1.637</v>
      </c>
      <c r="Z1314" s="357" t="s">
        <v>198</v>
      </c>
      <c r="AA1314" s="357" t="s">
        <v>170</v>
      </c>
      <c r="AB1314" s="357">
        <v>19</v>
      </c>
      <c r="AC1314" s="357" t="s">
        <v>218</v>
      </c>
      <c r="AD1314" s="10"/>
      <c r="AE1314" s="10">
        <f>IFERROR(VLOOKUP(E1314,ppoz!$A$2:$B$42,2,0),0)</f>
        <v>7000</v>
      </c>
      <c r="AH1314">
        <v>4</v>
      </c>
    </row>
    <row r="1315" spans="1:34" x14ac:dyDescent="0.35">
      <c r="A1315" s="354" t="s">
        <v>1710</v>
      </c>
      <c r="B1315" s="355">
        <v>26.35</v>
      </c>
      <c r="C1315" s="356">
        <v>85</v>
      </c>
      <c r="D1315" s="357" t="s">
        <v>1488</v>
      </c>
      <c r="E1315" s="358" t="s">
        <v>184</v>
      </c>
      <c r="F1315" s="357" t="s">
        <v>181</v>
      </c>
      <c r="G1315" s="356">
        <v>25</v>
      </c>
      <c r="H1315" s="356">
        <v>71600</v>
      </c>
      <c r="I1315" s="356">
        <v>76300</v>
      </c>
      <c r="J1315" s="355">
        <v>79700</v>
      </c>
      <c r="K1315" s="355">
        <v>81500</v>
      </c>
      <c r="L1315" s="355">
        <v>2717.2675521821629</v>
      </c>
      <c r="M1315" s="355">
        <v>2895.6356736242883</v>
      </c>
      <c r="N1315" s="355">
        <v>3024.6679316888044</v>
      </c>
      <c r="O1315" s="355">
        <v>3092.9791271347249</v>
      </c>
      <c r="P1315" s="357" t="s">
        <v>39</v>
      </c>
      <c r="Q1315" s="355" t="s">
        <v>38</v>
      </c>
      <c r="R1315" s="357" t="s">
        <v>685</v>
      </c>
      <c r="S1315" s="357" t="s">
        <v>1489</v>
      </c>
      <c r="T1315" s="357" t="s">
        <v>684</v>
      </c>
      <c r="U1315" s="357" t="s">
        <v>35</v>
      </c>
      <c r="V1315" s="357">
        <v>1.65</v>
      </c>
      <c r="W1315" s="357">
        <v>0.99199999999999999</v>
      </c>
      <c r="X1315" s="357">
        <v>3.5000000000000003E-2</v>
      </c>
      <c r="Y1315" s="357">
        <v>1.637</v>
      </c>
      <c r="Z1315" s="357" t="s">
        <v>198</v>
      </c>
      <c r="AA1315" s="357" t="s">
        <v>170</v>
      </c>
      <c r="AB1315" s="357">
        <v>19</v>
      </c>
      <c r="AC1315" s="357" t="s">
        <v>218</v>
      </c>
      <c r="AD1315" s="10"/>
      <c r="AE1315" s="10">
        <f>IFERROR(VLOOKUP(E1315,ppoz!$A$2:$B$42,2,0),0)</f>
        <v>7000</v>
      </c>
      <c r="AH1315">
        <v>4</v>
      </c>
    </row>
    <row r="1316" spans="1:34" x14ac:dyDescent="0.35">
      <c r="A1316" s="354" t="s">
        <v>1711</v>
      </c>
      <c r="B1316" s="355">
        <v>26.66</v>
      </c>
      <c r="C1316" s="356">
        <v>86</v>
      </c>
      <c r="D1316" s="357" t="s">
        <v>1488</v>
      </c>
      <c r="E1316" s="358" t="s">
        <v>184</v>
      </c>
      <c r="F1316" s="357" t="s">
        <v>181</v>
      </c>
      <c r="G1316" s="356">
        <v>25</v>
      </c>
      <c r="H1316" s="356">
        <v>72200</v>
      </c>
      <c r="I1316" s="356">
        <v>76700</v>
      </c>
      <c r="J1316" s="355">
        <v>80100</v>
      </c>
      <c r="K1316" s="355">
        <v>81900</v>
      </c>
      <c r="L1316" s="355">
        <v>2708.1770442610655</v>
      </c>
      <c r="M1316" s="355">
        <v>2876.9692423105776</v>
      </c>
      <c r="N1316" s="355">
        <v>3004.5011252813201</v>
      </c>
      <c r="O1316" s="355">
        <v>3072.0180045011252</v>
      </c>
      <c r="P1316" s="357" t="s">
        <v>39</v>
      </c>
      <c r="Q1316" s="355" t="s">
        <v>38</v>
      </c>
      <c r="R1316" s="357" t="s">
        <v>685</v>
      </c>
      <c r="S1316" s="357" t="s">
        <v>1489</v>
      </c>
      <c r="T1316" s="357" t="s">
        <v>684</v>
      </c>
      <c r="U1316" s="357" t="s">
        <v>35</v>
      </c>
      <c r="V1316" s="357">
        <v>1.65</v>
      </c>
      <c r="W1316" s="357">
        <v>0.99199999999999999</v>
      </c>
      <c r="X1316" s="357">
        <v>3.5000000000000003E-2</v>
      </c>
      <c r="Y1316" s="357">
        <v>1.637</v>
      </c>
      <c r="Z1316" s="357" t="s">
        <v>198</v>
      </c>
      <c r="AA1316" s="357" t="s">
        <v>170</v>
      </c>
      <c r="AB1316" s="357">
        <v>19</v>
      </c>
      <c r="AC1316" s="357" t="s">
        <v>218</v>
      </c>
      <c r="AD1316" s="10"/>
      <c r="AE1316" s="10">
        <f>IFERROR(VLOOKUP(E1316,ppoz!$A$2:$B$42,2,0),0)</f>
        <v>7000</v>
      </c>
      <c r="AH1316">
        <v>4</v>
      </c>
    </row>
    <row r="1317" spans="1:34" x14ac:dyDescent="0.35">
      <c r="A1317" s="354" t="s">
        <v>1712</v>
      </c>
      <c r="B1317" s="355">
        <v>26.97</v>
      </c>
      <c r="C1317" s="356">
        <v>87</v>
      </c>
      <c r="D1317" s="357" t="s">
        <v>1488</v>
      </c>
      <c r="E1317" s="358" t="s">
        <v>184</v>
      </c>
      <c r="F1317" s="357" t="s">
        <v>181</v>
      </c>
      <c r="G1317" s="356">
        <v>25</v>
      </c>
      <c r="H1317" s="356">
        <v>72800</v>
      </c>
      <c r="I1317" s="356">
        <v>77200</v>
      </c>
      <c r="J1317" s="355">
        <v>80500</v>
      </c>
      <c r="K1317" s="355">
        <v>82300</v>
      </c>
      <c r="L1317" s="355">
        <v>2699.295513533556</v>
      </c>
      <c r="M1317" s="355">
        <v>2862.4397478680016</v>
      </c>
      <c r="N1317" s="355">
        <v>2984.7979236188357</v>
      </c>
      <c r="O1317" s="355">
        <v>3051.5387467556548</v>
      </c>
      <c r="P1317" s="357" t="s">
        <v>39</v>
      </c>
      <c r="Q1317" s="355" t="s">
        <v>38</v>
      </c>
      <c r="R1317" s="357" t="s">
        <v>685</v>
      </c>
      <c r="S1317" s="357" t="s">
        <v>1489</v>
      </c>
      <c r="T1317" s="357" t="s">
        <v>684</v>
      </c>
      <c r="U1317" s="357" t="s">
        <v>35</v>
      </c>
      <c r="V1317" s="357">
        <v>1.65</v>
      </c>
      <c r="W1317" s="357">
        <v>0.99199999999999999</v>
      </c>
      <c r="X1317" s="357">
        <v>3.5000000000000003E-2</v>
      </c>
      <c r="Y1317" s="357">
        <v>1.637</v>
      </c>
      <c r="Z1317" s="357" t="s">
        <v>198</v>
      </c>
      <c r="AA1317" s="357" t="s">
        <v>170</v>
      </c>
      <c r="AB1317" s="357">
        <v>19</v>
      </c>
      <c r="AC1317" s="357" t="s">
        <v>218</v>
      </c>
      <c r="AD1317" s="10"/>
      <c r="AE1317" s="10">
        <f>IFERROR(VLOOKUP(E1317,ppoz!$A$2:$B$42,2,0),0)</f>
        <v>7000</v>
      </c>
      <c r="AH1317">
        <v>4</v>
      </c>
    </row>
    <row r="1318" spans="1:34" x14ac:dyDescent="0.35">
      <c r="A1318" s="354" t="s">
        <v>1713</v>
      </c>
      <c r="B1318" s="355">
        <v>27.28</v>
      </c>
      <c r="C1318" s="356">
        <v>88</v>
      </c>
      <c r="D1318" s="357" t="s">
        <v>1488</v>
      </c>
      <c r="E1318" s="358" t="s">
        <v>12</v>
      </c>
      <c r="F1318" s="357" t="s">
        <v>181</v>
      </c>
      <c r="G1318" s="356">
        <v>27</v>
      </c>
      <c r="H1318" s="356">
        <v>73800</v>
      </c>
      <c r="I1318" s="356">
        <v>78200</v>
      </c>
      <c r="J1318" s="355">
        <v>81500</v>
      </c>
      <c r="K1318" s="355">
        <v>83400</v>
      </c>
      <c r="L1318" s="355">
        <v>2705.2785923753663</v>
      </c>
      <c r="M1318" s="355">
        <v>2866.5689149560117</v>
      </c>
      <c r="N1318" s="355">
        <v>2987.5366568914956</v>
      </c>
      <c r="O1318" s="355">
        <v>3057.1847507331377</v>
      </c>
      <c r="P1318" s="357" t="s">
        <v>39</v>
      </c>
      <c r="Q1318" s="355" t="s">
        <v>38</v>
      </c>
      <c r="R1318" s="357" t="s">
        <v>685</v>
      </c>
      <c r="S1318" s="357" t="s">
        <v>1489</v>
      </c>
      <c r="T1318" s="357" t="s">
        <v>684</v>
      </c>
      <c r="U1318" s="357" t="s">
        <v>35</v>
      </c>
      <c r="V1318" s="357">
        <v>1.65</v>
      </c>
      <c r="W1318" s="357">
        <v>0.99199999999999999</v>
      </c>
      <c r="X1318" s="357">
        <v>3.5000000000000003E-2</v>
      </c>
      <c r="Y1318" s="357">
        <v>1.637</v>
      </c>
      <c r="Z1318" s="357" t="s">
        <v>198</v>
      </c>
      <c r="AA1318" s="357" t="s">
        <v>170</v>
      </c>
      <c r="AB1318" s="357">
        <v>19</v>
      </c>
      <c r="AC1318" s="357" t="s">
        <v>218</v>
      </c>
      <c r="AD1318" s="10"/>
      <c r="AE1318" s="10">
        <f>IFERROR(VLOOKUP(E1318,ppoz!$A$2:$B$42,2,0),0)</f>
        <v>7000</v>
      </c>
      <c r="AH1318">
        <v>4</v>
      </c>
    </row>
    <row r="1319" spans="1:34" x14ac:dyDescent="0.35">
      <c r="A1319" s="354" t="s">
        <v>1714</v>
      </c>
      <c r="B1319" s="355">
        <v>27.59</v>
      </c>
      <c r="C1319" s="356">
        <v>89</v>
      </c>
      <c r="D1319" s="357" t="s">
        <v>1488</v>
      </c>
      <c r="E1319" s="358" t="s">
        <v>12</v>
      </c>
      <c r="F1319" s="357" t="s">
        <v>181</v>
      </c>
      <c r="G1319" s="356">
        <v>27</v>
      </c>
      <c r="H1319" s="356">
        <v>74400</v>
      </c>
      <c r="I1319" s="356">
        <v>79000</v>
      </c>
      <c r="J1319" s="355">
        <v>84200</v>
      </c>
      <c r="K1319" s="355">
        <v>84100</v>
      </c>
      <c r="L1319" s="355">
        <v>2696.629213483146</v>
      </c>
      <c r="M1319" s="355">
        <v>2863.3562885103297</v>
      </c>
      <c r="N1319" s="355">
        <v>3051.830373323668</v>
      </c>
      <c r="O1319" s="355">
        <v>3048.2058716926422</v>
      </c>
      <c r="P1319" s="357" t="s">
        <v>39</v>
      </c>
      <c r="Q1319" s="355" t="s">
        <v>38</v>
      </c>
      <c r="R1319" s="357" t="s">
        <v>685</v>
      </c>
      <c r="S1319" s="357" t="s">
        <v>1489</v>
      </c>
      <c r="T1319" s="357" t="s">
        <v>684</v>
      </c>
      <c r="U1319" s="357" t="s">
        <v>35</v>
      </c>
      <c r="V1319" s="357">
        <v>1.65</v>
      </c>
      <c r="W1319" s="357">
        <v>0.99199999999999999</v>
      </c>
      <c r="X1319" s="357">
        <v>3.5000000000000003E-2</v>
      </c>
      <c r="Y1319" s="357">
        <v>1.637</v>
      </c>
      <c r="Z1319" s="357" t="s">
        <v>198</v>
      </c>
      <c r="AA1319" s="357" t="s">
        <v>170</v>
      </c>
      <c r="AB1319" s="357">
        <v>19</v>
      </c>
      <c r="AC1319" s="357" t="s">
        <v>218</v>
      </c>
      <c r="AD1319" s="10"/>
      <c r="AE1319" s="10">
        <f>IFERROR(VLOOKUP(E1319,ppoz!$A$2:$B$42,2,0),0)</f>
        <v>7000</v>
      </c>
      <c r="AH1319">
        <v>4</v>
      </c>
    </row>
    <row r="1320" spans="1:34" x14ac:dyDescent="0.35">
      <c r="A1320" s="354" t="s">
        <v>1715</v>
      </c>
      <c r="B1320" s="355">
        <v>27.9</v>
      </c>
      <c r="C1320" s="356">
        <v>90</v>
      </c>
      <c r="D1320" s="357" t="s">
        <v>1488</v>
      </c>
      <c r="E1320" s="358" t="s">
        <v>12</v>
      </c>
      <c r="F1320" s="357" t="s">
        <v>181</v>
      </c>
      <c r="G1320" s="356">
        <v>27</v>
      </c>
      <c r="H1320" s="356">
        <v>74800</v>
      </c>
      <c r="I1320" s="356">
        <v>79400</v>
      </c>
      <c r="J1320" s="355">
        <v>84600</v>
      </c>
      <c r="K1320" s="355">
        <v>84500</v>
      </c>
      <c r="L1320" s="355">
        <v>2681.003584229391</v>
      </c>
      <c r="M1320" s="355">
        <v>2845.8781362007171</v>
      </c>
      <c r="N1320" s="355">
        <v>3032.2580645161293</v>
      </c>
      <c r="O1320" s="355">
        <v>3028.673835125448</v>
      </c>
      <c r="P1320" s="357" t="s">
        <v>39</v>
      </c>
      <c r="Q1320" s="355" t="s">
        <v>38</v>
      </c>
      <c r="R1320" s="357" t="s">
        <v>685</v>
      </c>
      <c r="S1320" s="357" t="s">
        <v>1489</v>
      </c>
      <c r="T1320" s="357" t="s">
        <v>684</v>
      </c>
      <c r="U1320" s="357" t="s">
        <v>35</v>
      </c>
      <c r="V1320" s="357">
        <v>1.65</v>
      </c>
      <c r="W1320" s="357">
        <v>0.99199999999999999</v>
      </c>
      <c r="X1320" s="357">
        <v>3.5000000000000003E-2</v>
      </c>
      <c r="Y1320" s="357">
        <v>1.637</v>
      </c>
      <c r="Z1320" s="357" t="s">
        <v>198</v>
      </c>
      <c r="AA1320" s="357" t="s">
        <v>170</v>
      </c>
      <c r="AB1320" s="357">
        <v>19</v>
      </c>
      <c r="AC1320" s="357" t="s">
        <v>218</v>
      </c>
      <c r="AD1320" s="10"/>
      <c r="AE1320" s="10">
        <f>IFERROR(VLOOKUP(E1320,ppoz!$A$2:$B$42,2,0),0)</f>
        <v>7000</v>
      </c>
      <c r="AH1320">
        <v>4</v>
      </c>
    </row>
    <row r="1321" spans="1:34" x14ac:dyDescent="0.35">
      <c r="A1321" s="354" t="s">
        <v>1716</v>
      </c>
      <c r="B1321" s="355">
        <v>28.21</v>
      </c>
      <c r="C1321" s="356">
        <v>91</v>
      </c>
      <c r="D1321" s="357" t="s">
        <v>1488</v>
      </c>
      <c r="E1321" s="358" t="s">
        <v>12</v>
      </c>
      <c r="F1321" s="357" t="s">
        <v>181</v>
      </c>
      <c r="G1321" s="356">
        <v>27</v>
      </c>
      <c r="H1321" s="356">
        <v>75500</v>
      </c>
      <c r="I1321" s="356">
        <v>80400</v>
      </c>
      <c r="J1321" s="355">
        <v>85400</v>
      </c>
      <c r="K1321" s="355">
        <v>85500</v>
      </c>
      <c r="L1321" s="355">
        <v>2676.3559021623537</v>
      </c>
      <c r="M1321" s="355">
        <v>2850.0531726338177</v>
      </c>
      <c r="N1321" s="355">
        <v>3027.2952853598013</v>
      </c>
      <c r="O1321" s="355">
        <v>3030.8401276143209</v>
      </c>
      <c r="P1321" s="357" t="s">
        <v>39</v>
      </c>
      <c r="Q1321" s="355" t="s">
        <v>38</v>
      </c>
      <c r="R1321" s="357" t="s">
        <v>685</v>
      </c>
      <c r="S1321" s="357" t="s">
        <v>1489</v>
      </c>
      <c r="T1321" s="357" t="s">
        <v>684</v>
      </c>
      <c r="U1321" s="357" t="s">
        <v>35</v>
      </c>
      <c r="V1321" s="357">
        <v>1.65</v>
      </c>
      <c r="W1321" s="357">
        <v>0.99199999999999999</v>
      </c>
      <c r="X1321" s="357">
        <v>3.5000000000000003E-2</v>
      </c>
      <c r="Y1321" s="357">
        <v>1.637</v>
      </c>
      <c r="Z1321" s="357" t="s">
        <v>198</v>
      </c>
      <c r="AA1321" s="357" t="s">
        <v>170</v>
      </c>
      <c r="AB1321" s="357">
        <v>19</v>
      </c>
      <c r="AC1321" s="357" t="s">
        <v>218</v>
      </c>
      <c r="AD1321" s="10"/>
      <c r="AE1321" s="10">
        <f>IFERROR(VLOOKUP(E1321,ppoz!$A$2:$B$42,2,0),0)</f>
        <v>7000</v>
      </c>
      <c r="AH1321">
        <v>4</v>
      </c>
    </row>
    <row r="1322" spans="1:34" x14ac:dyDescent="0.35">
      <c r="A1322" s="354" t="s">
        <v>1717</v>
      </c>
      <c r="B1322" s="355">
        <v>28.52</v>
      </c>
      <c r="C1322" s="356">
        <v>92</v>
      </c>
      <c r="D1322" s="357" t="s">
        <v>1488</v>
      </c>
      <c r="E1322" s="358" t="s">
        <v>12</v>
      </c>
      <c r="F1322" s="357" t="s">
        <v>181</v>
      </c>
      <c r="G1322" s="356">
        <v>27</v>
      </c>
      <c r="H1322" s="356">
        <v>76600</v>
      </c>
      <c r="I1322" s="356">
        <v>80800</v>
      </c>
      <c r="J1322" s="355">
        <v>85700</v>
      </c>
      <c r="K1322" s="355">
        <v>86000</v>
      </c>
      <c r="L1322" s="355">
        <v>2685.8345021037867</v>
      </c>
      <c r="M1322" s="355">
        <v>2833.099579242637</v>
      </c>
      <c r="N1322" s="355">
        <v>3004.9088359046282</v>
      </c>
      <c r="O1322" s="355">
        <v>3015.4277699859749</v>
      </c>
      <c r="P1322" s="357" t="s">
        <v>39</v>
      </c>
      <c r="Q1322" s="355" t="s">
        <v>38</v>
      </c>
      <c r="R1322" s="357" t="s">
        <v>685</v>
      </c>
      <c r="S1322" s="357" t="s">
        <v>1489</v>
      </c>
      <c r="T1322" s="357" t="s">
        <v>684</v>
      </c>
      <c r="U1322" s="357" t="s">
        <v>35</v>
      </c>
      <c r="V1322" s="357">
        <v>1.65</v>
      </c>
      <c r="W1322" s="357">
        <v>0.99199999999999999</v>
      </c>
      <c r="X1322" s="357">
        <v>3.5000000000000003E-2</v>
      </c>
      <c r="Y1322" s="357">
        <v>1.637</v>
      </c>
      <c r="Z1322" s="357" t="s">
        <v>198</v>
      </c>
      <c r="AA1322" s="357" t="s">
        <v>170</v>
      </c>
      <c r="AB1322" s="357">
        <v>19</v>
      </c>
      <c r="AC1322" s="357" t="s">
        <v>218</v>
      </c>
      <c r="AD1322" s="10"/>
      <c r="AE1322" s="10">
        <f>IFERROR(VLOOKUP(E1322,ppoz!$A$2:$B$42,2,0),0)</f>
        <v>7000</v>
      </c>
      <c r="AH1322">
        <v>4</v>
      </c>
    </row>
    <row r="1323" spans="1:34" x14ac:dyDescent="0.35">
      <c r="A1323" s="354" t="s">
        <v>1718</v>
      </c>
      <c r="B1323" s="355">
        <v>28.83</v>
      </c>
      <c r="C1323" s="356">
        <v>93</v>
      </c>
      <c r="D1323" s="357" t="s">
        <v>1488</v>
      </c>
      <c r="E1323" s="358" t="s">
        <v>12</v>
      </c>
      <c r="F1323" s="357" t="s">
        <v>181</v>
      </c>
      <c r="G1323" s="356">
        <v>27</v>
      </c>
      <c r="H1323" s="356">
        <v>77000</v>
      </c>
      <c r="I1323" s="356">
        <v>81400</v>
      </c>
      <c r="J1323" s="355">
        <v>86100</v>
      </c>
      <c r="K1323" s="355">
        <v>86600</v>
      </c>
      <c r="L1323" s="355">
        <v>2670.828997571974</v>
      </c>
      <c r="M1323" s="355">
        <v>2823.4477974332294</v>
      </c>
      <c r="N1323" s="355">
        <v>2986.4724245577527</v>
      </c>
      <c r="O1323" s="355">
        <v>3003.8154699965316</v>
      </c>
      <c r="P1323" s="357" t="s">
        <v>39</v>
      </c>
      <c r="Q1323" s="355" t="s">
        <v>38</v>
      </c>
      <c r="R1323" s="357" t="s">
        <v>685</v>
      </c>
      <c r="S1323" s="357" t="s">
        <v>1489</v>
      </c>
      <c r="T1323" s="357" t="s">
        <v>684</v>
      </c>
      <c r="U1323" s="357" t="s">
        <v>35</v>
      </c>
      <c r="V1323" s="357">
        <v>1.65</v>
      </c>
      <c r="W1323" s="357">
        <v>0.99199999999999999</v>
      </c>
      <c r="X1323" s="357">
        <v>3.5000000000000003E-2</v>
      </c>
      <c r="Y1323" s="357">
        <v>1.637</v>
      </c>
      <c r="Z1323" s="357" t="s">
        <v>198</v>
      </c>
      <c r="AA1323" s="357" t="s">
        <v>170</v>
      </c>
      <c r="AB1323" s="357">
        <v>19</v>
      </c>
      <c r="AC1323" s="357" t="s">
        <v>218</v>
      </c>
      <c r="AD1323" s="10"/>
      <c r="AE1323" s="10">
        <f>IFERROR(VLOOKUP(E1323,ppoz!$A$2:$B$42,2,0),0)</f>
        <v>7000</v>
      </c>
      <c r="AH1323">
        <v>4</v>
      </c>
    </row>
    <row r="1324" spans="1:34" x14ac:dyDescent="0.35">
      <c r="A1324" s="354" t="s">
        <v>1719</v>
      </c>
      <c r="B1324" s="355">
        <v>29.14</v>
      </c>
      <c r="C1324" s="356">
        <v>94</v>
      </c>
      <c r="D1324" s="357" t="s">
        <v>1488</v>
      </c>
      <c r="E1324" s="358" t="s">
        <v>12</v>
      </c>
      <c r="F1324" s="357" t="s">
        <v>181</v>
      </c>
      <c r="G1324" s="356">
        <v>27</v>
      </c>
      <c r="H1324" s="356">
        <v>77800</v>
      </c>
      <c r="I1324" s="356">
        <v>82500</v>
      </c>
      <c r="J1324" s="355">
        <v>86900</v>
      </c>
      <c r="K1324" s="355">
        <v>87700</v>
      </c>
      <c r="L1324" s="355">
        <v>2669.8695950583392</v>
      </c>
      <c r="M1324" s="355">
        <v>2831.1599176389841</v>
      </c>
      <c r="N1324" s="355">
        <v>2982.1551132463965</v>
      </c>
      <c r="O1324" s="355">
        <v>3009.6087851750171</v>
      </c>
      <c r="P1324" s="357" t="s">
        <v>39</v>
      </c>
      <c r="Q1324" s="355" t="s">
        <v>38</v>
      </c>
      <c r="R1324" s="357" t="s">
        <v>685</v>
      </c>
      <c r="S1324" s="357" t="s">
        <v>1489</v>
      </c>
      <c r="T1324" s="357" t="s">
        <v>684</v>
      </c>
      <c r="U1324" s="357" t="s">
        <v>35</v>
      </c>
      <c r="V1324" s="357">
        <v>1.65</v>
      </c>
      <c r="W1324" s="357">
        <v>0.99199999999999999</v>
      </c>
      <c r="X1324" s="357">
        <v>3.5000000000000003E-2</v>
      </c>
      <c r="Y1324" s="357">
        <v>1.637</v>
      </c>
      <c r="Z1324" s="357" t="s">
        <v>198</v>
      </c>
      <c r="AA1324" s="357" t="s">
        <v>170</v>
      </c>
      <c r="AB1324" s="357">
        <v>19</v>
      </c>
      <c r="AC1324" s="357" t="s">
        <v>218</v>
      </c>
      <c r="AD1324" s="10"/>
      <c r="AE1324" s="10">
        <f>IFERROR(VLOOKUP(E1324,ppoz!$A$2:$B$42,2,0),0)</f>
        <v>7000</v>
      </c>
      <c r="AH1324">
        <v>4</v>
      </c>
    </row>
    <row r="1325" spans="1:34" x14ac:dyDescent="0.35">
      <c r="A1325" s="354" t="s">
        <v>1720</v>
      </c>
      <c r="B1325" s="355">
        <v>29.45</v>
      </c>
      <c r="C1325" s="356">
        <v>95</v>
      </c>
      <c r="D1325" s="357" t="s">
        <v>1488</v>
      </c>
      <c r="E1325" s="358" t="s">
        <v>12</v>
      </c>
      <c r="F1325" s="357" t="s">
        <v>181</v>
      </c>
      <c r="G1325" s="356">
        <v>27</v>
      </c>
      <c r="H1325" s="356">
        <v>78200</v>
      </c>
      <c r="I1325" s="356">
        <v>82900</v>
      </c>
      <c r="J1325" s="355">
        <v>87300</v>
      </c>
      <c r="K1325" s="355">
        <v>88600</v>
      </c>
      <c r="L1325" s="355">
        <v>2655.3480475382003</v>
      </c>
      <c r="M1325" s="355">
        <v>2814.9405772495757</v>
      </c>
      <c r="N1325" s="355">
        <v>2964.3463497453313</v>
      </c>
      <c r="O1325" s="355">
        <v>3008.4889643463498</v>
      </c>
      <c r="P1325" s="357" t="s">
        <v>39</v>
      </c>
      <c r="Q1325" s="355" t="s">
        <v>38</v>
      </c>
      <c r="R1325" s="357" t="s">
        <v>685</v>
      </c>
      <c r="S1325" s="357" t="s">
        <v>1489</v>
      </c>
      <c r="T1325" s="357" t="s">
        <v>684</v>
      </c>
      <c r="U1325" s="357" t="s">
        <v>35</v>
      </c>
      <c r="V1325" s="357">
        <v>1.65</v>
      </c>
      <c r="W1325" s="357">
        <v>0.99199999999999999</v>
      </c>
      <c r="X1325" s="357">
        <v>3.5000000000000003E-2</v>
      </c>
      <c r="Y1325" s="357">
        <v>1.637</v>
      </c>
      <c r="Z1325" s="357" t="s">
        <v>198</v>
      </c>
      <c r="AA1325" s="357" t="s">
        <v>170</v>
      </c>
      <c r="AB1325" s="357">
        <v>19</v>
      </c>
      <c r="AC1325" s="357" t="s">
        <v>218</v>
      </c>
      <c r="AD1325" s="10"/>
      <c r="AE1325" s="10">
        <f>IFERROR(VLOOKUP(E1325,ppoz!$A$2:$B$42,2,0),0)</f>
        <v>7000</v>
      </c>
      <c r="AH1325">
        <v>4</v>
      </c>
    </row>
    <row r="1326" spans="1:34" x14ac:dyDescent="0.35">
      <c r="A1326" s="354" t="s">
        <v>1721</v>
      </c>
      <c r="B1326" s="355">
        <v>29.759999999999998</v>
      </c>
      <c r="C1326" s="356">
        <v>96</v>
      </c>
      <c r="D1326" s="357" t="s">
        <v>1488</v>
      </c>
      <c r="E1326" s="358" t="s">
        <v>12</v>
      </c>
      <c r="F1326" s="357" t="s">
        <v>181</v>
      </c>
      <c r="G1326" s="356">
        <v>27</v>
      </c>
      <c r="H1326" s="356">
        <v>78600</v>
      </c>
      <c r="I1326" s="356">
        <v>83400</v>
      </c>
      <c r="J1326" s="355">
        <v>87700</v>
      </c>
      <c r="K1326" s="355">
        <v>89100</v>
      </c>
      <c r="L1326" s="355">
        <v>2641.1290322580649</v>
      </c>
      <c r="M1326" s="355">
        <v>2802.4193548387098</v>
      </c>
      <c r="N1326" s="355">
        <v>2946.9086021505377</v>
      </c>
      <c r="O1326" s="355">
        <v>2993.9516129032259</v>
      </c>
      <c r="P1326" s="357" t="s">
        <v>39</v>
      </c>
      <c r="Q1326" s="355" t="s">
        <v>38</v>
      </c>
      <c r="R1326" s="357" t="s">
        <v>685</v>
      </c>
      <c r="S1326" s="357" t="s">
        <v>1489</v>
      </c>
      <c r="T1326" s="357" t="s">
        <v>684</v>
      </c>
      <c r="U1326" s="357" t="s">
        <v>35</v>
      </c>
      <c r="V1326" s="357">
        <v>1.65</v>
      </c>
      <c r="W1326" s="357">
        <v>0.99199999999999999</v>
      </c>
      <c r="X1326" s="357">
        <v>3.5000000000000003E-2</v>
      </c>
      <c r="Y1326" s="357">
        <v>1.637</v>
      </c>
      <c r="Z1326" s="357" t="s">
        <v>198</v>
      </c>
      <c r="AA1326" s="357" t="s">
        <v>170</v>
      </c>
      <c r="AB1326" s="357">
        <v>19</v>
      </c>
      <c r="AC1326" s="357" t="s">
        <v>218</v>
      </c>
      <c r="AD1326" s="10"/>
      <c r="AE1326" s="10">
        <f>IFERROR(VLOOKUP(E1326,ppoz!$A$2:$B$42,2,0),0)</f>
        <v>7000</v>
      </c>
      <c r="AH1326">
        <v>4</v>
      </c>
    </row>
    <row r="1327" spans="1:34" x14ac:dyDescent="0.35">
      <c r="A1327" s="354" t="s">
        <v>1722</v>
      </c>
      <c r="B1327" s="355">
        <v>30.07</v>
      </c>
      <c r="C1327" s="356">
        <v>97</v>
      </c>
      <c r="D1327" s="357" t="s">
        <v>1488</v>
      </c>
      <c r="E1327" s="358" t="s">
        <v>12</v>
      </c>
      <c r="F1327" s="357" t="s">
        <v>181</v>
      </c>
      <c r="G1327" s="356">
        <v>27</v>
      </c>
      <c r="H1327" s="356">
        <v>79500</v>
      </c>
      <c r="I1327" s="356">
        <v>84500</v>
      </c>
      <c r="J1327" s="355">
        <v>88500</v>
      </c>
      <c r="K1327" s="355">
        <v>90300</v>
      </c>
      <c r="L1327" s="355">
        <v>2643.8310608579982</v>
      </c>
      <c r="M1327" s="355">
        <v>2810.1097439308282</v>
      </c>
      <c r="N1327" s="355">
        <v>2943.1326903890922</v>
      </c>
      <c r="O1327" s="355">
        <v>3002.993016295311</v>
      </c>
      <c r="P1327" s="357" t="s">
        <v>39</v>
      </c>
      <c r="Q1327" s="355" t="s">
        <v>38</v>
      </c>
      <c r="R1327" s="357" t="s">
        <v>685</v>
      </c>
      <c r="S1327" s="357" t="s">
        <v>1489</v>
      </c>
      <c r="T1327" s="357" t="s">
        <v>684</v>
      </c>
      <c r="U1327" s="357" t="s">
        <v>35</v>
      </c>
      <c r="V1327" s="357">
        <v>1.65</v>
      </c>
      <c r="W1327" s="357">
        <v>0.99199999999999999</v>
      </c>
      <c r="X1327" s="357">
        <v>3.5000000000000003E-2</v>
      </c>
      <c r="Y1327" s="357">
        <v>1.637</v>
      </c>
      <c r="Z1327" s="357" t="s">
        <v>198</v>
      </c>
      <c r="AA1327" s="357" t="s">
        <v>170</v>
      </c>
      <c r="AB1327" s="357">
        <v>19</v>
      </c>
      <c r="AC1327" s="357" t="s">
        <v>218</v>
      </c>
      <c r="AD1327" s="10"/>
      <c r="AE1327" s="10">
        <f>IFERROR(VLOOKUP(E1327,ppoz!$A$2:$B$42,2,0),0)</f>
        <v>7000</v>
      </c>
      <c r="AH1327">
        <v>4</v>
      </c>
    </row>
    <row r="1328" spans="1:34" x14ac:dyDescent="0.35">
      <c r="A1328" s="354" t="s">
        <v>1723</v>
      </c>
      <c r="B1328" s="355">
        <v>30.38</v>
      </c>
      <c r="C1328" s="356">
        <v>98</v>
      </c>
      <c r="D1328" s="357" t="s">
        <v>1488</v>
      </c>
      <c r="E1328" s="358" t="s">
        <v>12</v>
      </c>
      <c r="F1328" s="357" t="s">
        <v>181</v>
      </c>
      <c r="G1328" s="356">
        <v>27</v>
      </c>
      <c r="H1328" s="356">
        <v>81700</v>
      </c>
      <c r="I1328" s="356">
        <v>87100</v>
      </c>
      <c r="J1328" s="355">
        <v>91900</v>
      </c>
      <c r="K1328" s="355">
        <v>92800</v>
      </c>
      <c r="L1328" s="355">
        <v>2689.2692560895325</v>
      </c>
      <c r="M1328" s="355">
        <v>2867.0177748518763</v>
      </c>
      <c r="N1328" s="355">
        <v>3025.0164581961817</v>
      </c>
      <c r="O1328" s="355">
        <v>3054.6412113232391</v>
      </c>
      <c r="P1328" s="357" t="s">
        <v>39</v>
      </c>
      <c r="Q1328" s="355" t="s">
        <v>38</v>
      </c>
      <c r="R1328" s="357" t="s">
        <v>685</v>
      </c>
      <c r="S1328" s="357" t="s">
        <v>1489</v>
      </c>
      <c r="T1328" s="357" t="s">
        <v>684</v>
      </c>
      <c r="U1328" s="357" t="s">
        <v>35</v>
      </c>
      <c r="V1328" s="357">
        <v>1.65</v>
      </c>
      <c r="W1328" s="357">
        <v>0.99199999999999999</v>
      </c>
      <c r="X1328" s="357">
        <v>3.5000000000000003E-2</v>
      </c>
      <c r="Y1328" s="357">
        <v>1.637</v>
      </c>
      <c r="Z1328" s="357" t="s">
        <v>198</v>
      </c>
      <c r="AA1328" s="357" t="s">
        <v>170</v>
      </c>
      <c r="AB1328" s="357">
        <v>19</v>
      </c>
      <c r="AC1328" s="357" t="s">
        <v>218</v>
      </c>
      <c r="AD1328" s="10"/>
      <c r="AE1328" s="10">
        <f>IFERROR(VLOOKUP(E1328,ppoz!$A$2:$B$42,2,0),0)</f>
        <v>7000</v>
      </c>
      <c r="AH1328">
        <v>4</v>
      </c>
    </row>
    <row r="1329" spans="1:34" x14ac:dyDescent="0.35">
      <c r="A1329" s="354" t="s">
        <v>1724</v>
      </c>
      <c r="B1329" s="355">
        <v>30.69</v>
      </c>
      <c r="C1329" s="356">
        <v>99</v>
      </c>
      <c r="D1329" s="357" t="s">
        <v>1488</v>
      </c>
      <c r="E1329" s="358" t="s">
        <v>12</v>
      </c>
      <c r="F1329" s="357" t="s">
        <v>181</v>
      </c>
      <c r="G1329" s="356">
        <v>27</v>
      </c>
      <c r="H1329" s="356">
        <v>82200</v>
      </c>
      <c r="I1329" s="356">
        <v>87500</v>
      </c>
      <c r="J1329" s="355">
        <v>92300</v>
      </c>
      <c r="K1329" s="355">
        <v>93200</v>
      </c>
      <c r="L1329" s="355">
        <v>2678.3968719452591</v>
      </c>
      <c r="M1329" s="355">
        <v>2851.0915607689799</v>
      </c>
      <c r="N1329" s="355">
        <v>3007.4942978168783</v>
      </c>
      <c r="O1329" s="355">
        <v>3036.8198110133594</v>
      </c>
      <c r="P1329" s="357" t="s">
        <v>39</v>
      </c>
      <c r="Q1329" s="355" t="s">
        <v>38</v>
      </c>
      <c r="R1329" s="357" t="s">
        <v>685</v>
      </c>
      <c r="S1329" s="357" t="s">
        <v>1489</v>
      </c>
      <c r="T1329" s="357" t="s">
        <v>684</v>
      </c>
      <c r="U1329" s="357" t="s">
        <v>35</v>
      </c>
      <c r="V1329" s="357">
        <v>1.65</v>
      </c>
      <c r="W1329" s="357">
        <v>0.99199999999999999</v>
      </c>
      <c r="X1329" s="357">
        <v>3.5000000000000003E-2</v>
      </c>
      <c r="Y1329" s="357">
        <v>1.637</v>
      </c>
      <c r="Z1329" s="357" t="s">
        <v>198</v>
      </c>
      <c r="AA1329" s="357" t="s">
        <v>170</v>
      </c>
      <c r="AB1329" s="357">
        <v>19</v>
      </c>
      <c r="AC1329" s="357" t="s">
        <v>218</v>
      </c>
      <c r="AD1329" s="10"/>
      <c r="AE1329" s="10">
        <f>IFERROR(VLOOKUP(E1329,ppoz!$A$2:$B$42,2,0),0)</f>
        <v>7000</v>
      </c>
      <c r="AH1329">
        <v>4</v>
      </c>
    </row>
    <row r="1330" spans="1:34" x14ac:dyDescent="0.35">
      <c r="A1330" s="354" t="s">
        <v>1725</v>
      </c>
      <c r="B1330" s="355">
        <v>31</v>
      </c>
      <c r="C1330" s="356">
        <v>100</v>
      </c>
      <c r="D1330" s="357" t="s">
        <v>1488</v>
      </c>
      <c r="E1330" s="358" t="s">
        <v>12</v>
      </c>
      <c r="F1330" s="357" t="s">
        <v>181</v>
      </c>
      <c r="G1330" s="356">
        <v>27</v>
      </c>
      <c r="H1330" s="356">
        <v>82600</v>
      </c>
      <c r="I1330" s="356">
        <v>87900</v>
      </c>
      <c r="J1330" s="355">
        <v>92700</v>
      </c>
      <c r="K1330" s="355">
        <v>93600</v>
      </c>
      <c r="L1330" s="355">
        <v>2664.516129032258</v>
      </c>
      <c r="M1330" s="355">
        <v>2835.483870967742</v>
      </c>
      <c r="N1330" s="355">
        <v>2990.3225806451615</v>
      </c>
      <c r="O1330" s="355">
        <v>3019.3548387096776</v>
      </c>
      <c r="P1330" s="357" t="s">
        <v>39</v>
      </c>
      <c r="Q1330" s="355" t="s">
        <v>38</v>
      </c>
      <c r="R1330" s="357" t="s">
        <v>685</v>
      </c>
      <c r="S1330" s="357" t="s">
        <v>1489</v>
      </c>
      <c r="T1330" s="357" t="s">
        <v>684</v>
      </c>
      <c r="U1330" s="357" t="s">
        <v>35</v>
      </c>
      <c r="V1330" s="357">
        <v>1.65</v>
      </c>
      <c r="W1330" s="357">
        <v>0.99199999999999999</v>
      </c>
      <c r="X1330" s="357">
        <v>3.5000000000000003E-2</v>
      </c>
      <c r="Y1330" s="357">
        <v>1.637</v>
      </c>
      <c r="Z1330" s="357" t="s">
        <v>198</v>
      </c>
      <c r="AA1330" s="357" t="s">
        <v>170</v>
      </c>
      <c r="AB1330" s="357">
        <v>19</v>
      </c>
      <c r="AC1330" s="357" t="s">
        <v>218</v>
      </c>
      <c r="AD1330" s="10"/>
      <c r="AE1330" s="10">
        <f>IFERROR(VLOOKUP(E1330,ppoz!$A$2:$B$42,2,0),0)</f>
        <v>7000</v>
      </c>
      <c r="AH1330">
        <v>4</v>
      </c>
    </row>
    <row r="1331" spans="1:34" x14ac:dyDescent="0.35">
      <c r="A1331" s="354" t="s">
        <v>1726</v>
      </c>
      <c r="B1331" s="355">
        <v>31.31</v>
      </c>
      <c r="C1331" s="356">
        <v>101</v>
      </c>
      <c r="D1331" s="357" t="s">
        <v>1488</v>
      </c>
      <c r="E1331" s="358" t="s">
        <v>12</v>
      </c>
      <c r="F1331" s="357" t="s">
        <v>181</v>
      </c>
      <c r="G1331" s="356">
        <v>27</v>
      </c>
      <c r="H1331" s="356">
        <v>83400</v>
      </c>
      <c r="I1331" s="356">
        <v>88700</v>
      </c>
      <c r="J1331" s="355">
        <v>93600</v>
      </c>
      <c r="K1331" s="355">
        <v>94400</v>
      </c>
      <c r="L1331" s="355">
        <v>2663.6857234110507</v>
      </c>
      <c r="M1331" s="355">
        <v>2832.9607154263813</v>
      </c>
      <c r="N1331" s="355">
        <v>2989.4602363462154</v>
      </c>
      <c r="O1331" s="355">
        <v>3015.0111785372087</v>
      </c>
      <c r="P1331" s="357" t="s">
        <v>39</v>
      </c>
      <c r="Q1331" s="355" t="s">
        <v>38</v>
      </c>
      <c r="R1331" s="357" t="s">
        <v>685</v>
      </c>
      <c r="S1331" s="357" t="s">
        <v>1489</v>
      </c>
      <c r="T1331" s="357" t="s">
        <v>684</v>
      </c>
      <c r="U1331" s="357" t="s">
        <v>35</v>
      </c>
      <c r="V1331" s="357">
        <v>1.65</v>
      </c>
      <c r="W1331" s="357">
        <v>0.99199999999999999</v>
      </c>
      <c r="X1331" s="357">
        <v>3.5000000000000003E-2</v>
      </c>
      <c r="Y1331" s="357">
        <v>1.637</v>
      </c>
      <c r="Z1331" s="357" t="s">
        <v>198</v>
      </c>
      <c r="AA1331" s="357" t="s">
        <v>170</v>
      </c>
      <c r="AB1331" s="357">
        <v>19</v>
      </c>
      <c r="AC1331" s="357" t="s">
        <v>218</v>
      </c>
      <c r="AD1331" s="10"/>
      <c r="AE1331" s="10">
        <f>IFERROR(VLOOKUP(E1331,ppoz!$A$2:$B$42,2,0),0)</f>
        <v>7000</v>
      </c>
      <c r="AH1331">
        <v>4</v>
      </c>
    </row>
    <row r="1332" spans="1:34" x14ac:dyDescent="0.35">
      <c r="A1332" s="354" t="s">
        <v>1727</v>
      </c>
      <c r="B1332" s="355">
        <v>31.62</v>
      </c>
      <c r="C1332" s="356">
        <v>102</v>
      </c>
      <c r="D1332" s="357" t="s">
        <v>1488</v>
      </c>
      <c r="E1332" s="358" t="s">
        <v>12</v>
      </c>
      <c r="F1332" s="357" t="s">
        <v>181</v>
      </c>
      <c r="G1332" s="356">
        <v>27</v>
      </c>
      <c r="H1332" s="356">
        <v>83800</v>
      </c>
      <c r="I1332" s="356">
        <v>89600</v>
      </c>
      <c r="J1332" s="355">
        <v>94000</v>
      </c>
      <c r="K1332" s="355">
        <v>95300</v>
      </c>
      <c r="L1332" s="355">
        <v>2650.2213788741301</v>
      </c>
      <c r="M1332" s="355">
        <v>2833.6495888678051</v>
      </c>
      <c r="N1332" s="355">
        <v>2972.8020240354203</v>
      </c>
      <c r="O1332" s="355">
        <v>3013.9152435167616</v>
      </c>
      <c r="P1332" s="357" t="s">
        <v>39</v>
      </c>
      <c r="Q1332" s="355" t="s">
        <v>38</v>
      </c>
      <c r="R1332" s="357" t="s">
        <v>685</v>
      </c>
      <c r="S1332" s="357" t="s">
        <v>1489</v>
      </c>
      <c r="T1332" s="357" t="s">
        <v>684</v>
      </c>
      <c r="U1332" s="357" t="s">
        <v>35</v>
      </c>
      <c r="V1332" s="357">
        <v>1.65</v>
      </c>
      <c r="W1332" s="357">
        <v>0.99199999999999999</v>
      </c>
      <c r="X1332" s="357">
        <v>3.5000000000000003E-2</v>
      </c>
      <c r="Y1332" s="357">
        <v>1.637</v>
      </c>
      <c r="Z1332" s="357" t="s">
        <v>198</v>
      </c>
      <c r="AA1332" s="357" t="s">
        <v>170</v>
      </c>
      <c r="AB1332" s="357">
        <v>19</v>
      </c>
      <c r="AC1332" s="357" t="s">
        <v>218</v>
      </c>
      <c r="AD1332" s="10"/>
      <c r="AE1332" s="10">
        <f>IFERROR(VLOOKUP(E1332,ppoz!$A$2:$B$42,2,0),0)</f>
        <v>7000</v>
      </c>
      <c r="AH1332">
        <v>4</v>
      </c>
    </row>
    <row r="1333" spans="1:34" x14ac:dyDescent="0.35">
      <c r="A1333" s="354" t="s">
        <v>1728</v>
      </c>
      <c r="B1333" s="355">
        <v>31.93</v>
      </c>
      <c r="C1333" s="356">
        <v>103</v>
      </c>
      <c r="D1333" s="357" t="s">
        <v>1488</v>
      </c>
      <c r="E1333" s="358" t="s">
        <v>12</v>
      </c>
      <c r="F1333" s="357" t="s">
        <v>181</v>
      </c>
      <c r="G1333" s="356">
        <v>27</v>
      </c>
      <c r="H1333" s="356">
        <v>84300</v>
      </c>
      <c r="I1333" s="356">
        <v>89800</v>
      </c>
      <c r="J1333" s="355">
        <v>94400</v>
      </c>
      <c r="K1333" s="355">
        <v>95600</v>
      </c>
      <c r="L1333" s="355">
        <v>2640.1503288443469</v>
      </c>
      <c r="M1333" s="355">
        <v>2812.4021296586284</v>
      </c>
      <c r="N1333" s="355">
        <v>2956.4672721578454</v>
      </c>
      <c r="O1333" s="355">
        <v>2994.0494832445975</v>
      </c>
      <c r="P1333" s="357" t="s">
        <v>39</v>
      </c>
      <c r="Q1333" s="355" t="s">
        <v>38</v>
      </c>
      <c r="R1333" s="357" t="s">
        <v>685</v>
      </c>
      <c r="S1333" s="357" t="s">
        <v>1489</v>
      </c>
      <c r="T1333" s="357" t="s">
        <v>684</v>
      </c>
      <c r="U1333" s="357" t="s">
        <v>35</v>
      </c>
      <c r="V1333" s="357">
        <v>1.65</v>
      </c>
      <c r="W1333" s="357">
        <v>0.99199999999999999</v>
      </c>
      <c r="X1333" s="357">
        <v>3.5000000000000003E-2</v>
      </c>
      <c r="Y1333" s="357">
        <v>1.637</v>
      </c>
      <c r="Z1333" s="357" t="s">
        <v>198</v>
      </c>
      <c r="AA1333" s="357" t="s">
        <v>170</v>
      </c>
      <c r="AB1333" s="357">
        <v>19</v>
      </c>
      <c r="AC1333" s="357" t="s">
        <v>218</v>
      </c>
      <c r="AD1333" s="10"/>
      <c r="AE1333" s="10">
        <f>IFERROR(VLOOKUP(E1333,ppoz!$A$2:$B$42,2,0),0)</f>
        <v>7000</v>
      </c>
      <c r="AH1333">
        <v>4</v>
      </c>
    </row>
    <row r="1334" spans="1:34" x14ac:dyDescent="0.35">
      <c r="A1334" s="354" t="s">
        <v>1729</v>
      </c>
      <c r="B1334" s="355">
        <v>32.24</v>
      </c>
      <c r="C1334" s="356">
        <v>104</v>
      </c>
      <c r="D1334" s="357" t="s">
        <v>1488</v>
      </c>
      <c r="E1334" s="358" t="s">
        <v>12</v>
      </c>
      <c r="F1334" s="357" t="s">
        <v>181</v>
      </c>
      <c r="G1334" s="356">
        <v>27</v>
      </c>
      <c r="H1334" s="356">
        <v>85500</v>
      </c>
      <c r="I1334" s="356">
        <v>90700</v>
      </c>
      <c r="J1334" s="355">
        <v>95200</v>
      </c>
      <c r="K1334" s="355">
        <v>96500</v>
      </c>
      <c r="L1334" s="355">
        <v>2651.9851116625309</v>
      </c>
      <c r="M1334" s="355">
        <v>2813.2754342431758</v>
      </c>
      <c r="N1334" s="355">
        <v>2952.8535980148881</v>
      </c>
      <c r="O1334" s="355">
        <v>2993.1761786600496</v>
      </c>
      <c r="P1334" s="357" t="s">
        <v>39</v>
      </c>
      <c r="Q1334" s="355" t="s">
        <v>38</v>
      </c>
      <c r="R1334" s="357" t="s">
        <v>685</v>
      </c>
      <c r="S1334" s="357" t="s">
        <v>1489</v>
      </c>
      <c r="T1334" s="357" t="s">
        <v>684</v>
      </c>
      <c r="U1334" s="357" t="s">
        <v>35</v>
      </c>
      <c r="V1334" s="357">
        <v>1.65</v>
      </c>
      <c r="W1334" s="357">
        <v>0.99199999999999999</v>
      </c>
      <c r="X1334" s="357">
        <v>3.5000000000000003E-2</v>
      </c>
      <c r="Y1334" s="357">
        <v>1.637</v>
      </c>
      <c r="Z1334" s="357" t="s">
        <v>198</v>
      </c>
      <c r="AA1334" s="357" t="s">
        <v>170</v>
      </c>
      <c r="AB1334" s="357">
        <v>19</v>
      </c>
      <c r="AC1334" s="357" t="s">
        <v>218</v>
      </c>
      <c r="AD1334" s="10"/>
      <c r="AE1334" s="10">
        <f>IFERROR(VLOOKUP(E1334,ppoz!$A$2:$B$42,2,0),0)</f>
        <v>7000</v>
      </c>
      <c r="AH1334">
        <v>4</v>
      </c>
    </row>
    <row r="1335" spans="1:34" x14ac:dyDescent="0.35">
      <c r="A1335" s="354" t="s">
        <v>1730</v>
      </c>
      <c r="B1335" s="355">
        <v>32.549999999999997</v>
      </c>
      <c r="C1335" s="356">
        <v>105</v>
      </c>
      <c r="D1335" s="357" t="s">
        <v>1488</v>
      </c>
      <c r="E1335" s="358" t="s">
        <v>185</v>
      </c>
      <c r="F1335" s="357" t="s">
        <v>181</v>
      </c>
      <c r="G1335" s="356">
        <v>32.5</v>
      </c>
      <c r="H1335" s="356">
        <v>94000</v>
      </c>
      <c r="I1335" s="356">
        <v>99700</v>
      </c>
      <c r="J1335" s="355">
        <v>103700</v>
      </c>
      <c r="K1335" s="355">
        <v>106100</v>
      </c>
      <c r="L1335" s="355">
        <v>2887.8648233486947</v>
      </c>
      <c r="M1335" s="355">
        <v>3062.9800307219666</v>
      </c>
      <c r="N1335" s="355">
        <v>3185.8678955453152</v>
      </c>
      <c r="O1335" s="355">
        <v>3259.6006144393245</v>
      </c>
      <c r="P1335" s="357" t="s">
        <v>39</v>
      </c>
      <c r="Q1335" s="355" t="s">
        <v>38</v>
      </c>
      <c r="R1335" s="357" t="s">
        <v>685</v>
      </c>
      <c r="S1335" s="357" t="s">
        <v>1489</v>
      </c>
      <c r="T1335" s="357" t="s">
        <v>684</v>
      </c>
      <c r="U1335" s="357" t="s">
        <v>35</v>
      </c>
      <c r="V1335" s="357">
        <v>1.65</v>
      </c>
      <c r="W1335" s="357">
        <v>0.99199999999999999</v>
      </c>
      <c r="X1335" s="357">
        <v>3.5000000000000003E-2</v>
      </c>
      <c r="Y1335" s="357">
        <v>1.637</v>
      </c>
      <c r="Z1335" s="357" t="s">
        <v>198</v>
      </c>
      <c r="AA1335" s="357" t="s">
        <v>170</v>
      </c>
      <c r="AB1335" s="357">
        <v>19</v>
      </c>
      <c r="AC1335" s="357" t="s">
        <v>218</v>
      </c>
      <c r="AD1335" s="10"/>
      <c r="AE1335" s="10">
        <f>IFERROR(VLOOKUP(E1335,ppoz!$A$2:$B$42,2,0),0)</f>
        <v>7000</v>
      </c>
      <c r="AH1335">
        <v>4</v>
      </c>
    </row>
    <row r="1336" spans="1:34" x14ac:dyDescent="0.35">
      <c r="A1336" s="354" t="s">
        <v>1731</v>
      </c>
      <c r="B1336" s="355">
        <v>32.86</v>
      </c>
      <c r="C1336" s="356">
        <v>106</v>
      </c>
      <c r="D1336" s="357" t="s">
        <v>1488</v>
      </c>
      <c r="E1336" s="358" t="s">
        <v>185</v>
      </c>
      <c r="F1336" s="357" t="s">
        <v>181</v>
      </c>
      <c r="G1336" s="356">
        <v>32.5</v>
      </c>
      <c r="H1336" s="356">
        <v>94800</v>
      </c>
      <c r="I1336" s="356">
        <v>100200</v>
      </c>
      <c r="J1336" s="355">
        <v>104000</v>
      </c>
      <c r="K1336" s="355">
        <v>106600</v>
      </c>
      <c r="L1336" s="355">
        <v>2884.9665246500304</v>
      </c>
      <c r="M1336" s="355">
        <v>3049.3000608642728</v>
      </c>
      <c r="N1336" s="355">
        <v>3164.9421789409616</v>
      </c>
      <c r="O1336" s="355">
        <v>3244.0657334144857</v>
      </c>
      <c r="P1336" s="357" t="s">
        <v>39</v>
      </c>
      <c r="Q1336" s="355" t="s">
        <v>38</v>
      </c>
      <c r="R1336" s="357" t="s">
        <v>685</v>
      </c>
      <c r="S1336" s="357" t="s">
        <v>1489</v>
      </c>
      <c r="T1336" s="357" t="s">
        <v>684</v>
      </c>
      <c r="U1336" s="357" t="s">
        <v>35</v>
      </c>
      <c r="V1336" s="357">
        <v>1.65</v>
      </c>
      <c r="W1336" s="357">
        <v>0.99199999999999999</v>
      </c>
      <c r="X1336" s="357">
        <v>3.5000000000000003E-2</v>
      </c>
      <c r="Y1336" s="357">
        <v>1.637</v>
      </c>
      <c r="Z1336" s="357" t="s">
        <v>198</v>
      </c>
      <c r="AA1336" s="357" t="s">
        <v>170</v>
      </c>
      <c r="AB1336" s="357">
        <v>19</v>
      </c>
      <c r="AC1336" s="357" t="s">
        <v>218</v>
      </c>
      <c r="AD1336" s="10"/>
      <c r="AE1336" s="10">
        <f>IFERROR(VLOOKUP(E1336,ppoz!$A$2:$B$42,2,0),0)</f>
        <v>7000</v>
      </c>
      <c r="AH1336">
        <v>4</v>
      </c>
    </row>
    <row r="1337" spans="1:34" x14ac:dyDescent="0.35">
      <c r="A1337" s="354" t="s">
        <v>1732</v>
      </c>
      <c r="B1337" s="355">
        <v>33.17</v>
      </c>
      <c r="C1337" s="356">
        <v>107</v>
      </c>
      <c r="D1337" s="357" t="s">
        <v>1488</v>
      </c>
      <c r="E1337" s="358" t="s">
        <v>185</v>
      </c>
      <c r="F1337" s="357" t="s">
        <v>181</v>
      </c>
      <c r="G1337" s="356">
        <v>32.5</v>
      </c>
      <c r="H1337" s="356">
        <v>95600</v>
      </c>
      <c r="I1337" s="356">
        <v>101000</v>
      </c>
      <c r="J1337" s="355">
        <v>104800</v>
      </c>
      <c r="K1337" s="355">
        <v>107300</v>
      </c>
      <c r="L1337" s="355">
        <v>2882.1223997588181</v>
      </c>
      <c r="M1337" s="355">
        <v>3044.9201085318059</v>
      </c>
      <c r="N1337" s="355">
        <v>3159.4814591498339</v>
      </c>
      <c r="O1337" s="355">
        <v>3234.850768766958</v>
      </c>
      <c r="P1337" s="357" t="s">
        <v>39</v>
      </c>
      <c r="Q1337" s="355" t="s">
        <v>38</v>
      </c>
      <c r="R1337" s="357" t="s">
        <v>685</v>
      </c>
      <c r="S1337" s="357" t="s">
        <v>1489</v>
      </c>
      <c r="T1337" s="357" t="s">
        <v>684</v>
      </c>
      <c r="U1337" s="357" t="s">
        <v>35</v>
      </c>
      <c r="V1337" s="357">
        <v>1.65</v>
      </c>
      <c r="W1337" s="357">
        <v>0.99199999999999999</v>
      </c>
      <c r="X1337" s="357">
        <v>3.5000000000000003E-2</v>
      </c>
      <c r="Y1337" s="357">
        <v>1.637</v>
      </c>
      <c r="Z1337" s="357" t="s">
        <v>198</v>
      </c>
      <c r="AA1337" s="357" t="s">
        <v>170</v>
      </c>
      <c r="AB1337" s="357">
        <v>19</v>
      </c>
      <c r="AC1337" s="357" t="s">
        <v>218</v>
      </c>
      <c r="AD1337" s="10"/>
      <c r="AE1337" s="10">
        <f>IFERROR(VLOOKUP(E1337,ppoz!$A$2:$B$42,2,0),0)</f>
        <v>7000</v>
      </c>
      <c r="AH1337">
        <v>4</v>
      </c>
    </row>
    <row r="1338" spans="1:34" x14ac:dyDescent="0.35">
      <c r="A1338" s="354" t="s">
        <v>1733</v>
      </c>
      <c r="B1338" s="355">
        <v>33.479999999999997</v>
      </c>
      <c r="C1338" s="356">
        <v>108</v>
      </c>
      <c r="D1338" s="357" t="s">
        <v>1488</v>
      </c>
      <c r="E1338" s="358" t="s">
        <v>185</v>
      </c>
      <c r="F1338" s="357" t="s">
        <v>181</v>
      </c>
      <c r="G1338" s="356">
        <v>32.5</v>
      </c>
      <c r="H1338" s="356">
        <v>96000</v>
      </c>
      <c r="I1338" s="356">
        <v>101500</v>
      </c>
      <c r="J1338" s="355">
        <v>105200</v>
      </c>
      <c r="K1338" s="355">
        <v>107800</v>
      </c>
      <c r="L1338" s="355">
        <v>2867.3835125448031</v>
      </c>
      <c r="M1338" s="355">
        <v>3031.6606929510158</v>
      </c>
      <c r="N1338" s="355">
        <v>3142.1744324970136</v>
      </c>
      <c r="O1338" s="355">
        <v>3219.8327359617683</v>
      </c>
      <c r="P1338" s="357" t="s">
        <v>39</v>
      </c>
      <c r="Q1338" s="355" t="s">
        <v>38</v>
      </c>
      <c r="R1338" s="357" t="s">
        <v>685</v>
      </c>
      <c r="S1338" s="357" t="s">
        <v>1489</v>
      </c>
      <c r="T1338" s="357" t="s">
        <v>684</v>
      </c>
      <c r="U1338" s="357" t="s">
        <v>35</v>
      </c>
      <c r="V1338" s="357">
        <v>1.65</v>
      </c>
      <c r="W1338" s="357">
        <v>0.99199999999999999</v>
      </c>
      <c r="X1338" s="357">
        <v>3.5000000000000003E-2</v>
      </c>
      <c r="Y1338" s="357">
        <v>1.637</v>
      </c>
      <c r="Z1338" s="357" t="s">
        <v>198</v>
      </c>
      <c r="AA1338" s="357" t="s">
        <v>170</v>
      </c>
      <c r="AB1338" s="357">
        <v>19</v>
      </c>
      <c r="AC1338" s="357" t="s">
        <v>218</v>
      </c>
      <c r="AD1338" s="10"/>
      <c r="AE1338" s="10">
        <f>IFERROR(VLOOKUP(E1338,ppoz!$A$2:$B$42,2,0),0)</f>
        <v>7000</v>
      </c>
      <c r="AH1338">
        <v>4</v>
      </c>
    </row>
    <row r="1339" spans="1:34" x14ac:dyDescent="0.35">
      <c r="A1339" s="354" t="s">
        <v>1734</v>
      </c>
      <c r="B1339" s="355">
        <v>33.79</v>
      </c>
      <c r="C1339" s="356">
        <v>109</v>
      </c>
      <c r="D1339" s="357" t="s">
        <v>1488</v>
      </c>
      <c r="E1339" s="358" t="s">
        <v>185</v>
      </c>
      <c r="F1339" s="357" t="s">
        <v>181</v>
      </c>
      <c r="G1339" s="356">
        <v>32.5</v>
      </c>
      <c r="H1339" s="356">
        <v>96400</v>
      </c>
      <c r="I1339" s="356">
        <v>102200</v>
      </c>
      <c r="J1339" s="355">
        <v>108500</v>
      </c>
      <c r="K1339" s="355">
        <v>108500</v>
      </c>
      <c r="L1339" s="355">
        <v>2852.9150636282925</v>
      </c>
      <c r="M1339" s="355">
        <v>3024.5634803196212</v>
      </c>
      <c r="N1339" s="355">
        <v>3211.0091743119265</v>
      </c>
      <c r="O1339" s="355">
        <v>3211.0091743119265</v>
      </c>
      <c r="P1339" s="357" t="s">
        <v>39</v>
      </c>
      <c r="Q1339" s="355" t="s">
        <v>38</v>
      </c>
      <c r="R1339" s="357" t="s">
        <v>685</v>
      </c>
      <c r="S1339" s="357" t="s">
        <v>1489</v>
      </c>
      <c r="T1339" s="357" t="s">
        <v>684</v>
      </c>
      <c r="U1339" s="357" t="s">
        <v>35</v>
      </c>
      <c r="V1339" s="357">
        <v>1.65</v>
      </c>
      <c r="W1339" s="357">
        <v>0.99199999999999999</v>
      </c>
      <c r="X1339" s="357">
        <v>3.5000000000000003E-2</v>
      </c>
      <c r="Y1339" s="357">
        <v>1.637</v>
      </c>
      <c r="Z1339" s="357" t="s">
        <v>198</v>
      </c>
      <c r="AA1339" s="357" t="s">
        <v>170</v>
      </c>
      <c r="AB1339" s="357">
        <v>19</v>
      </c>
      <c r="AC1339" s="357" t="s">
        <v>218</v>
      </c>
      <c r="AD1339" s="10"/>
      <c r="AE1339" s="10">
        <f>IFERROR(VLOOKUP(E1339,ppoz!$A$2:$B$42,2,0),0)</f>
        <v>7000</v>
      </c>
      <c r="AH1339">
        <v>4</v>
      </c>
    </row>
    <row r="1340" spans="1:34" x14ac:dyDescent="0.35">
      <c r="A1340" s="354" t="s">
        <v>1735</v>
      </c>
      <c r="B1340" s="355">
        <v>34.1</v>
      </c>
      <c r="C1340" s="356">
        <v>110</v>
      </c>
      <c r="D1340" s="357" t="s">
        <v>1488</v>
      </c>
      <c r="E1340" s="358" t="s">
        <v>185</v>
      </c>
      <c r="F1340" s="357" t="s">
        <v>181</v>
      </c>
      <c r="G1340" s="356">
        <v>32.5</v>
      </c>
      <c r="H1340" s="356">
        <v>97200</v>
      </c>
      <c r="I1340" s="356">
        <v>103000</v>
      </c>
      <c r="J1340" s="355">
        <v>109200</v>
      </c>
      <c r="K1340" s="355">
        <v>109300</v>
      </c>
      <c r="L1340" s="355">
        <v>2850.4398826979473</v>
      </c>
      <c r="M1340" s="355">
        <v>3020.5278592375366</v>
      </c>
      <c r="N1340" s="355">
        <v>3202.3460410557182</v>
      </c>
      <c r="O1340" s="355">
        <v>3205.2785923753663</v>
      </c>
      <c r="P1340" s="357" t="s">
        <v>39</v>
      </c>
      <c r="Q1340" s="355" t="s">
        <v>38</v>
      </c>
      <c r="R1340" s="357" t="s">
        <v>685</v>
      </c>
      <c r="S1340" s="357" t="s">
        <v>1489</v>
      </c>
      <c r="T1340" s="357" t="s">
        <v>684</v>
      </c>
      <c r="U1340" s="357" t="s">
        <v>35</v>
      </c>
      <c r="V1340" s="357">
        <v>1.65</v>
      </c>
      <c r="W1340" s="357">
        <v>0.99199999999999999</v>
      </c>
      <c r="X1340" s="357">
        <v>3.5000000000000003E-2</v>
      </c>
      <c r="Y1340" s="357">
        <v>1.637</v>
      </c>
      <c r="Z1340" s="357" t="s">
        <v>198</v>
      </c>
      <c r="AA1340" s="357" t="s">
        <v>170</v>
      </c>
      <c r="AB1340" s="357">
        <v>19</v>
      </c>
      <c r="AC1340" s="357" t="s">
        <v>218</v>
      </c>
      <c r="AD1340" s="10"/>
      <c r="AE1340" s="10">
        <f>IFERROR(VLOOKUP(E1340,ppoz!$A$2:$B$42,2,0),0)</f>
        <v>7000</v>
      </c>
      <c r="AH1340">
        <v>4</v>
      </c>
    </row>
    <row r="1341" spans="1:34" x14ac:dyDescent="0.35">
      <c r="A1341" s="354" t="s">
        <v>1736</v>
      </c>
      <c r="B1341" s="355">
        <v>34.409999999999997</v>
      </c>
      <c r="C1341" s="356">
        <v>111</v>
      </c>
      <c r="D1341" s="357" t="s">
        <v>1488</v>
      </c>
      <c r="E1341" s="358" t="s">
        <v>185</v>
      </c>
      <c r="F1341" s="357" t="s">
        <v>181</v>
      </c>
      <c r="G1341" s="356">
        <v>32.5</v>
      </c>
      <c r="H1341" s="356">
        <v>97600</v>
      </c>
      <c r="I1341" s="356">
        <v>103500</v>
      </c>
      <c r="J1341" s="355">
        <v>109600</v>
      </c>
      <c r="K1341" s="355">
        <v>109800</v>
      </c>
      <c r="L1341" s="355">
        <v>2836.3847718686429</v>
      </c>
      <c r="M1341" s="355">
        <v>3007.8465562336532</v>
      </c>
      <c r="N1341" s="355">
        <v>3185.1206044754435</v>
      </c>
      <c r="O1341" s="355">
        <v>3190.9328683522235</v>
      </c>
      <c r="P1341" s="357" t="s">
        <v>39</v>
      </c>
      <c r="Q1341" s="355" t="s">
        <v>38</v>
      </c>
      <c r="R1341" s="357" t="s">
        <v>685</v>
      </c>
      <c r="S1341" s="357" t="s">
        <v>1489</v>
      </c>
      <c r="T1341" s="357" t="s">
        <v>684</v>
      </c>
      <c r="U1341" s="357" t="s">
        <v>35</v>
      </c>
      <c r="V1341" s="357">
        <v>1.65</v>
      </c>
      <c r="W1341" s="357">
        <v>0.99199999999999999</v>
      </c>
      <c r="X1341" s="357">
        <v>3.5000000000000003E-2</v>
      </c>
      <c r="Y1341" s="357">
        <v>1.637</v>
      </c>
      <c r="Z1341" s="357" t="s">
        <v>198</v>
      </c>
      <c r="AA1341" s="357" t="s">
        <v>170</v>
      </c>
      <c r="AB1341" s="357">
        <v>19</v>
      </c>
      <c r="AC1341" s="357" t="s">
        <v>218</v>
      </c>
      <c r="AD1341" s="10"/>
      <c r="AE1341" s="10">
        <f>IFERROR(VLOOKUP(E1341,ppoz!$A$2:$B$42,2,0),0)</f>
        <v>7000</v>
      </c>
      <c r="AH1341">
        <v>4</v>
      </c>
    </row>
    <row r="1342" spans="1:34" x14ac:dyDescent="0.35">
      <c r="A1342" s="354" t="s">
        <v>1737</v>
      </c>
      <c r="B1342" s="355">
        <v>34.72</v>
      </c>
      <c r="C1342" s="356">
        <v>112</v>
      </c>
      <c r="D1342" s="357" t="s">
        <v>1488</v>
      </c>
      <c r="E1342" s="358" t="s">
        <v>185</v>
      </c>
      <c r="F1342" s="357" t="s">
        <v>181</v>
      </c>
      <c r="G1342" s="356">
        <v>32.5</v>
      </c>
      <c r="H1342" s="356">
        <v>98400</v>
      </c>
      <c r="I1342" s="356">
        <v>104000</v>
      </c>
      <c r="J1342" s="355">
        <v>110000</v>
      </c>
      <c r="K1342" s="355">
        <v>110300</v>
      </c>
      <c r="L1342" s="355">
        <v>2834.1013824884794</v>
      </c>
      <c r="M1342" s="355">
        <v>2995.3917050691243</v>
      </c>
      <c r="N1342" s="355">
        <v>3168.2027649769584</v>
      </c>
      <c r="O1342" s="355">
        <v>3176.8433179723502</v>
      </c>
      <c r="P1342" s="357" t="s">
        <v>39</v>
      </c>
      <c r="Q1342" s="355" t="s">
        <v>38</v>
      </c>
      <c r="R1342" s="357" t="s">
        <v>685</v>
      </c>
      <c r="S1342" s="357" t="s">
        <v>1489</v>
      </c>
      <c r="T1342" s="357" t="s">
        <v>684</v>
      </c>
      <c r="U1342" s="357" t="s">
        <v>35</v>
      </c>
      <c r="V1342" s="357">
        <v>1.65</v>
      </c>
      <c r="W1342" s="357">
        <v>0.99199999999999999</v>
      </c>
      <c r="X1342" s="357">
        <v>3.5000000000000003E-2</v>
      </c>
      <c r="Y1342" s="357">
        <v>1.637</v>
      </c>
      <c r="Z1342" s="357" t="s">
        <v>198</v>
      </c>
      <c r="AA1342" s="357" t="s">
        <v>170</v>
      </c>
      <c r="AB1342" s="357">
        <v>19</v>
      </c>
      <c r="AC1342" s="357" t="s">
        <v>218</v>
      </c>
      <c r="AD1342" s="10"/>
      <c r="AE1342" s="10">
        <f>IFERROR(VLOOKUP(E1342,ppoz!$A$2:$B$42,2,0),0)</f>
        <v>7000</v>
      </c>
      <c r="AH1342">
        <v>4</v>
      </c>
    </row>
    <row r="1343" spans="1:34" x14ac:dyDescent="0.35">
      <c r="A1343" s="354" t="s">
        <v>1738</v>
      </c>
      <c r="B1343" s="355">
        <v>35.03</v>
      </c>
      <c r="C1343" s="356">
        <v>113</v>
      </c>
      <c r="D1343" s="357" t="s">
        <v>1488</v>
      </c>
      <c r="E1343" s="358" t="s">
        <v>185</v>
      </c>
      <c r="F1343" s="357" t="s">
        <v>181</v>
      </c>
      <c r="G1343" s="356">
        <v>32.5</v>
      </c>
      <c r="H1343" s="356">
        <v>99300</v>
      </c>
      <c r="I1343" s="356">
        <v>105300</v>
      </c>
      <c r="J1343" s="355">
        <v>110800</v>
      </c>
      <c r="K1343" s="355">
        <v>111700</v>
      </c>
      <c r="L1343" s="355">
        <v>2834.7131030545247</v>
      </c>
      <c r="M1343" s="355">
        <v>3005.9948615472449</v>
      </c>
      <c r="N1343" s="355">
        <v>3163.0031401655724</v>
      </c>
      <c r="O1343" s="355">
        <v>3188.6954039394805</v>
      </c>
      <c r="P1343" s="357" t="s">
        <v>39</v>
      </c>
      <c r="Q1343" s="355" t="s">
        <v>38</v>
      </c>
      <c r="R1343" s="357" t="s">
        <v>685</v>
      </c>
      <c r="S1343" s="357" t="s">
        <v>1489</v>
      </c>
      <c r="T1343" s="357" t="s">
        <v>684</v>
      </c>
      <c r="U1343" s="357" t="s">
        <v>35</v>
      </c>
      <c r="V1343" s="357">
        <v>1.65</v>
      </c>
      <c r="W1343" s="357">
        <v>0.99199999999999999</v>
      </c>
      <c r="X1343" s="357">
        <v>3.5000000000000003E-2</v>
      </c>
      <c r="Y1343" s="357">
        <v>1.637</v>
      </c>
      <c r="Z1343" s="357" t="s">
        <v>198</v>
      </c>
      <c r="AA1343" s="357" t="s">
        <v>170</v>
      </c>
      <c r="AB1343" s="357">
        <v>19</v>
      </c>
      <c r="AC1343" s="357" t="s">
        <v>218</v>
      </c>
      <c r="AD1343" s="10"/>
      <c r="AE1343" s="10">
        <f>IFERROR(VLOOKUP(E1343,ppoz!$A$2:$B$42,2,0),0)</f>
        <v>7000</v>
      </c>
      <c r="AH1343">
        <v>4</v>
      </c>
    </row>
    <row r="1344" spans="1:34" x14ac:dyDescent="0.35">
      <c r="A1344" s="354" t="s">
        <v>1739</v>
      </c>
      <c r="B1344" s="355">
        <v>35.339999999999996</v>
      </c>
      <c r="C1344" s="356">
        <v>114</v>
      </c>
      <c r="D1344" s="357" t="s">
        <v>1488</v>
      </c>
      <c r="E1344" s="358" t="s">
        <v>185</v>
      </c>
      <c r="F1344" s="357" t="s">
        <v>181</v>
      </c>
      <c r="G1344" s="356">
        <v>32.5</v>
      </c>
      <c r="H1344" s="356">
        <v>99900</v>
      </c>
      <c r="I1344" s="356">
        <v>105800</v>
      </c>
      <c r="J1344" s="355">
        <v>111200</v>
      </c>
      <c r="K1344" s="355">
        <v>112200</v>
      </c>
      <c r="L1344" s="355">
        <v>2826.8251273344654</v>
      </c>
      <c r="M1344" s="355">
        <v>2993.7747594793436</v>
      </c>
      <c r="N1344" s="355">
        <v>3146.5761177136392</v>
      </c>
      <c r="O1344" s="355">
        <v>3174.872665534805</v>
      </c>
      <c r="P1344" s="357" t="s">
        <v>39</v>
      </c>
      <c r="Q1344" s="355" t="s">
        <v>38</v>
      </c>
      <c r="R1344" s="357" t="s">
        <v>685</v>
      </c>
      <c r="S1344" s="357" t="s">
        <v>1489</v>
      </c>
      <c r="T1344" s="357" t="s">
        <v>684</v>
      </c>
      <c r="U1344" s="357" t="s">
        <v>35</v>
      </c>
      <c r="V1344" s="357">
        <v>1.65</v>
      </c>
      <c r="W1344" s="357">
        <v>0.99199999999999999</v>
      </c>
      <c r="X1344" s="357">
        <v>3.5000000000000003E-2</v>
      </c>
      <c r="Y1344" s="357">
        <v>1.637</v>
      </c>
      <c r="Z1344" s="357" t="s">
        <v>198</v>
      </c>
      <c r="AA1344" s="357" t="s">
        <v>170</v>
      </c>
      <c r="AB1344" s="357">
        <v>19</v>
      </c>
      <c r="AC1344" s="357" t="s">
        <v>218</v>
      </c>
      <c r="AD1344" s="10"/>
      <c r="AE1344" s="10">
        <f>IFERROR(VLOOKUP(E1344,ppoz!$A$2:$B$42,2,0),0)</f>
        <v>7000</v>
      </c>
      <c r="AH1344">
        <v>4</v>
      </c>
    </row>
    <row r="1345" spans="1:34" x14ac:dyDescent="0.35">
      <c r="A1345" s="354" t="s">
        <v>1740</v>
      </c>
      <c r="B1345" s="355">
        <v>35.65</v>
      </c>
      <c r="C1345" s="356">
        <v>115</v>
      </c>
      <c r="D1345" s="357" t="s">
        <v>1488</v>
      </c>
      <c r="E1345" s="358" t="s">
        <v>185</v>
      </c>
      <c r="F1345" s="357" t="s">
        <v>181</v>
      </c>
      <c r="G1345" s="356">
        <v>32.5</v>
      </c>
      <c r="H1345" s="356">
        <v>100300</v>
      </c>
      <c r="I1345" s="356">
        <v>106200</v>
      </c>
      <c r="J1345" s="355">
        <v>111600</v>
      </c>
      <c r="K1345" s="355">
        <v>113100</v>
      </c>
      <c r="L1345" s="355">
        <v>2813.4642356241234</v>
      </c>
      <c r="M1345" s="355">
        <v>2978.9621318373074</v>
      </c>
      <c r="N1345" s="355">
        <v>3130.434782608696</v>
      </c>
      <c r="O1345" s="355">
        <v>3172.5105189340816</v>
      </c>
      <c r="P1345" s="357" t="s">
        <v>39</v>
      </c>
      <c r="Q1345" s="355" t="s">
        <v>38</v>
      </c>
      <c r="R1345" s="357" t="s">
        <v>685</v>
      </c>
      <c r="S1345" s="357" t="s">
        <v>1489</v>
      </c>
      <c r="T1345" s="357" t="s">
        <v>684</v>
      </c>
      <c r="U1345" s="357" t="s">
        <v>35</v>
      </c>
      <c r="V1345" s="357">
        <v>1.65</v>
      </c>
      <c r="W1345" s="357">
        <v>0.99199999999999999</v>
      </c>
      <c r="X1345" s="357">
        <v>3.5000000000000003E-2</v>
      </c>
      <c r="Y1345" s="357">
        <v>1.637</v>
      </c>
      <c r="Z1345" s="357" t="s">
        <v>198</v>
      </c>
      <c r="AA1345" s="357" t="s">
        <v>170</v>
      </c>
      <c r="AB1345" s="357">
        <v>19</v>
      </c>
      <c r="AC1345" s="357" t="s">
        <v>218</v>
      </c>
      <c r="AD1345" s="10"/>
      <c r="AE1345" s="10">
        <f>IFERROR(VLOOKUP(E1345,ppoz!$A$2:$B$42,2,0),0)</f>
        <v>7000</v>
      </c>
      <c r="AH1345">
        <v>4</v>
      </c>
    </row>
    <row r="1346" spans="1:34" x14ac:dyDescent="0.35">
      <c r="A1346" s="354" t="s">
        <v>1741</v>
      </c>
      <c r="B1346" s="355">
        <v>35.96</v>
      </c>
      <c r="C1346" s="356">
        <v>116</v>
      </c>
      <c r="D1346" s="357" t="s">
        <v>1488</v>
      </c>
      <c r="E1346" s="358" t="s">
        <v>185</v>
      </c>
      <c r="F1346" s="357" t="s">
        <v>181</v>
      </c>
      <c r="G1346" s="356">
        <v>32.5</v>
      </c>
      <c r="H1346" s="356">
        <v>100700</v>
      </c>
      <c r="I1346" s="356">
        <v>107100</v>
      </c>
      <c r="J1346" s="355">
        <v>112000</v>
      </c>
      <c r="K1346" s="355">
        <v>114000</v>
      </c>
      <c r="L1346" s="355">
        <v>2800.3337041156842</v>
      </c>
      <c r="M1346" s="355">
        <v>2978.3092324805339</v>
      </c>
      <c r="N1346" s="355">
        <v>3114.5717463848719</v>
      </c>
      <c r="O1346" s="355">
        <v>3170.1890989988874</v>
      </c>
      <c r="P1346" s="357" t="s">
        <v>39</v>
      </c>
      <c r="Q1346" s="355" t="s">
        <v>38</v>
      </c>
      <c r="R1346" s="357" t="s">
        <v>685</v>
      </c>
      <c r="S1346" s="357" t="s">
        <v>1489</v>
      </c>
      <c r="T1346" s="357" t="s">
        <v>684</v>
      </c>
      <c r="U1346" s="357" t="s">
        <v>35</v>
      </c>
      <c r="V1346" s="357">
        <v>1.65</v>
      </c>
      <c r="W1346" s="357">
        <v>0.99199999999999999</v>
      </c>
      <c r="X1346" s="357">
        <v>3.5000000000000003E-2</v>
      </c>
      <c r="Y1346" s="357">
        <v>1.637</v>
      </c>
      <c r="Z1346" s="357" t="s">
        <v>198</v>
      </c>
      <c r="AA1346" s="357" t="s">
        <v>170</v>
      </c>
      <c r="AB1346" s="357">
        <v>19</v>
      </c>
      <c r="AC1346" s="357" t="s">
        <v>218</v>
      </c>
      <c r="AD1346" s="10"/>
      <c r="AE1346" s="10">
        <f>IFERROR(VLOOKUP(E1346,ppoz!$A$2:$B$42,2,0),0)</f>
        <v>7000</v>
      </c>
      <c r="AH1346">
        <v>4</v>
      </c>
    </row>
    <row r="1347" spans="1:34" x14ac:dyDescent="0.35">
      <c r="A1347" s="354" t="s">
        <v>1742</v>
      </c>
      <c r="B1347" s="355">
        <v>36.270000000000003</v>
      </c>
      <c r="C1347" s="356">
        <v>117</v>
      </c>
      <c r="D1347" s="357" t="s">
        <v>1488</v>
      </c>
      <c r="E1347" s="358" t="s">
        <v>185</v>
      </c>
      <c r="F1347" s="357" t="s">
        <v>181</v>
      </c>
      <c r="G1347" s="356">
        <v>32.5</v>
      </c>
      <c r="H1347" s="356">
        <v>101600</v>
      </c>
      <c r="I1347" s="356">
        <v>107900</v>
      </c>
      <c r="J1347" s="355">
        <v>112700</v>
      </c>
      <c r="K1347" s="355">
        <v>114800</v>
      </c>
      <c r="L1347" s="355">
        <v>2801.2131237937688</v>
      </c>
      <c r="M1347" s="355">
        <v>2974.9103942652328</v>
      </c>
      <c r="N1347" s="355">
        <v>3107.2511717673005</v>
      </c>
      <c r="O1347" s="355">
        <v>3165.1502619244552</v>
      </c>
      <c r="P1347" s="357" t="s">
        <v>39</v>
      </c>
      <c r="Q1347" s="355" t="s">
        <v>38</v>
      </c>
      <c r="R1347" s="357" t="s">
        <v>685</v>
      </c>
      <c r="S1347" s="357" t="s">
        <v>1489</v>
      </c>
      <c r="T1347" s="357" t="s">
        <v>684</v>
      </c>
      <c r="U1347" s="357" t="s">
        <v>35</v>
      </c>
      <c r="V1347" s="357">
        <v>1.65</v>
      </c>
      <c r="W1347" s="357">
        <v>0.99199999999999999</v>
      </c>
      <c r="X1347" s="357">
        <v>3.5000000000000003E-2</v>
      </c>
      <c r="Y1347" s="357">
        <v>1.637</v>
      </c>
      <c r="Z1347" s="357" t="s">
        <v>198</v>
      </c>
      <c r="AA1347" s="357" t="s">
        <v>170</v>
      </c>
      <c r="AB1347" s="357">
        <v>19</v>
      </c>
      <c r="AC1347" s="357" t="s">
        <v>218</v>
      </c>
      <c r="AD1347" s="10"/>
      <c r="AE1347" s="10">
        <f>IFERROR(VLOOKUP(E1347,ppoz!$A$2:$B$42,2,0),0)</f>
        <v>7000</v>
      </c>
      <c r="AH1347">
        <v>4</v>
      </c>
    </row>
    <row r="1348" spans="1:34" x14ac:dyDescent="0.35">
      <c r="A1348" s="354" t="s">
        <v>1743</v>
      </c>
      <c r="B1348" s="355">
        <v>36.58</v>
      </c>
      <c r="C1348" s="356">
        <v>118</v>
      </c>
      <c r="D1348" s="357" t="s">
        <v>1488</v>
      </c>
      <c r="E1348" s="358" t="s">
        <v>185</v>
      </c>
      <c r="F1348" s="357" t="s">
        <v>181</v>
      </c>
      <c r="G1348" s="356">
        <v>32.5</v>
      </c>
      <c r="H1348" s="356">
        <v>102700</v>
      </c>
      <c r="I1348" s="356">
        <v>108500</v>
      </c>
      <c r="J1348" s="355">
        <v>113100</v>
      </c>
      <c r="K1348" s="355">
        <v>115400</v>
      </c>
      <c r="L1348" s="355">
        <v>2807.545106615637</v>
      </c>
      <c r="M1348" s="355">
        <v>2966.1016949152545</v>
      </c>
      <c r="N1348" s="355">
        <v>3091.8534718425371</v>
      </c>
      <c r="O1348" s="355">
        <v>3154.7293603061785</v>
      </c>
      <c r="P1348" s="357" t="s">
        <v>39</v>
      </c>
      <c r="Q1348" s="355" t="s">
        <v>38</v>
      </c>
      <c r="R1348" s="357" t="s">
        <v>685</v>
      </c>
      <c r="S1348" s="357" t="s">
        <v>1489</v>
      </c>
      <c r="T1348" s="357" t="s">
        <v>684</v>
      </c>
      <c r="U1348" s="357" t="s">
        <v>35</v>
      </c>
      <c r="V1348" s="357">
        <v>1.65</v>
      </c>
      <c r="W1348" s="357">
        <v>0.99199999999999999</v>
      </c>
      <c r="X1348" s="357">
        <v>3.5000000000000003E-2</v>
      </c>
      <c r="Y1348" s="357">
        <v>1.637</v>
      </c>
      <c r="Z1348" s="357" t="s">
        <v>198</v>
      </c>
      <c r="AA1348" s="357" t="s">
        <v>170</v>
      </c>
      <c r="AB1348" s="357">
        <v>19</v>
      </c>
      <c r="AC1348" s="357" t="s">
        <v>218</v>
      </c>
      <c r="AD1348" s="10"/>
      <c r="AE1348" s="10">
        <f>IFERROR(VLOOKUP(E1348,ppoz!$A$2:$B$42,2,0),0)</f>
        <v>7000</v>
      </c>
      <c r="AH1348">
        <v>4</v>
      </c>
    </row>
    <row r="1349" spans="1:34" x14ac:dyDescent="0.35">
      <c r="A1349" s="354" t="s">
        <v>1744</v>
      </c>
      <c r="B1349" s="355">
        <v>36.89</v>
      </c>
      <c r="C1349" s="356">
        <v>119</v>
      </c>
      <c r="D1349" s="357" t="s">
        <v>1488</v>
      </c>
      <c r="E1349" s="358" t="s">
        <v>185</v>
      </c>
      <c r="F1349" s="357" t="s">
        <v>181</v>
      </c>
      <c r="G1349" s="356">
        <v>32.5</v>
      </c>
      <c r="H1349" s="356">
        <v>103200</v>
      </c>
      <c r="I1349" s="356">
        <v>108900</v>
      </c>
      <c r="J1349" s="355">
        <v>113500</v>
      </c>
      <c r="K1349" s="355">
        <v>115800</v>
      </c>
      <c r="L1349" s="355">
        <v>2797.5060992138792</v>
      </c>
      <c r="M1349" s="355">
        <v>2952.019517484413</v>
      </c>
      <c r="N1349" s="355">
        <v>3076.7145567904581</v>
      </c>
      <c r="O1349" s="355">
        <v>3139.0620764434807</v>
      </c>
      <c r="P1349" s="357" t="s">
        <v>39</v>
      </c>
      <c r="Q1349" s="355" t="s">
        <v>38</v>
      </c>
      <c r="R1349" s="357" t="s">
        <v>685</v>
      </c>
      <c r="S1349" s="357" t="s">
        <v>1489</v>
      </c>
      <c r="T1349" s="357" t="s">
        <v>684</v>
      </c>
      <c r="U1349" s="357" t="s">
        <v>35</v>
      </c>
      <c r="V1349" s="357">
        <v>1.65</v>
      </c>
      <c r="W1349" s="357">
        <v>0.99199999999999999</v>
      </c>
      <c r="X1349" s="357">
        <v>3.5000000000000003E-2</v>
      </c>
      <c r="Y1349" s="357">
        <v>1.637</v>
      </c>
      <c r="Z1349" s="357" t="s">
        <v>198</v>
      </c>
      <c r="AA1349" s="357" t="s">
        <v>170</v>
      </c>
      <c r="AB1349" s="357">
        <v>19</v>
      </c>
      <c r="AC1349" s="357" t="s">
        <v>218</v>
      </c>
      <c r="AD1349" s="10"/>
      <c r="AE1349" s="10">
        <f>IFERROR(VLOOKUP(E1349,ppoz!$A$2:$B$42,2,0),0)</f>
        <v>7000</v>
      </c>
      <c r="AH1349">
        <v>4</v>
      </c>
    </row>
    <row r="1350" spans="1:34" x14ac:dyDescent="0.35">
      <c r="A1350" s="354" t="s">
        <v>1745</v>
      </c>
      <c r="B1350" s="355">
        <v>37.200000000000003</v>
      </c>
      <c r="C1350" s="356">
        <v>120</v>
      </c>
      <c r="D1350" s="357" t="s">
        <v>1488</v>
      </c>
      <c r="E1350" s="358" t="s">
        <v>185</v>
      </c>
      <c r="F1350" s="357" t="s">
        <v>181</v>
      </c>
      <c r="G1350" s="356">
        <v>32.5</v>
      </c>
      <c r="H1350" s="356">
        <v>104000</v>
      </c>
      <c r="I1350" s="356">
        <v>109700</v>
      </c>
      <c r="J1350" s="355">
        <v>114300</v>
      </c>
      <c r="K1350" s="355">
        <v>116600</v>
      </c>
      <c r="L1350" s="355">
        <v>2795.6989247311826</v>
      </c>
      <c r="M1350" s="355">
        <v>2948.9247311827953</v>
      </c>
      <c r="N1350" s="355">
        <v>3072.5806451612902</v>
      </c>
      <c r="O1350" s="355">
        <v>3134.4086021505373</v>
      </c>
      <c r="P1350" s="357" t="s">
        <v>39</v>
      </c>
      <c r="Q1350" s="355" t="s">
        <v>38</v>
      </c>
      <c r="R1350" s="357" t="s">
        <v>685</v>
      </c>
      <c r="S1350" s="357" t="s">
        <v>1489</v>
      </c>
      <c r="T1350" s="357" t="s">
        <v>684</v>
      </c>
      <c r="U1350" s="357" t="s">
        <v>35</v>
      </c>
      <c r="V1350" s="357">
        <v>1.65</v>
      </c>
      <c r="W1350" s="357">
        <v>0.99199999999999999</v>
      </c>
      <c r="X1350" s="357">
        <v>3.5000000000000003E-2</v>
      </c>
      <c r="Y1350" s="357">
        <v>1.637</v>
      </c>
      <c r="Z1350" s="357" t="s">
        <v>198</v>
      </c>
      <c r="AA1350" s="357" t="s">
        <v>170</v>
      </c>
      <c r="AB1350" s="357">
        <v>19</v>
      </c>
      <c r="AC1350" s="357" t="s">
        <v>218</v>
      </c>
      <c r="AD1350" s="10"/>
      <c r="AE1350" s="10">
        <f>IFERROR(VLOOKUP(E1350,ppoz!$A$2:$B$42,2,0),0)</f>
        <v>7000</v>
      </c>
      <c r="AH1350">
        <v>4</v>
      </c>
    </row>
    <row r="1351" spans="1:34" x14ac:dyDescent="0.35">
      <c r="A1351" s="354" t="s">
        <v>1746</v>
      </c>
      <c r="B1351" s="355">
        <v>37.51</v>
      </c>
      <c r="C1351" s="356">
        <v>121</v>
      </c>
      <c r="D1351" s="357" t="s">
        <v>1488</v>
      </c>
      <c r="E1351" s="358" t="s">
        <v>13</v>
      </c>
      <c r="F1351" s="357" t="s">
        <v>181</v>
      </c>
      <c r="G1351" s="356">
        <v>37.5</v>
      </c>
      <c r="H1351" s="356">
        <v>105800</v>
      </c>
      <c r="I1351" s="356">
        <v>111500</v>
      </c>
      <c r="J1351" s="355">
        <v>119300</v>
      </c>
      <c r="K1351" s="355">
        <v>118400</v>
      </c>
      <c r="L1351" s="355">
        <v>2820.5811783524396</v>
      </c>
      <c r="M1351" s="355">
        <v>2972.5406558251134</v>
      </c>
      <c r="N1351" s="355">
        <v>3180.4852039456146</v>
      </c>
      <c r="O1351" s="355">
        <v>3156.4916022394032</v>
      </c>
      <c r="P1351" s="357" t="s">
        <v>39</v>
      </c>
      <c r="Q1351" s="355" t="s">
        <v>38</v>
      </c>
      <c r="R1351" s="357" t="s">
        <v>685</v>
      </c>
      <c r="S1351" s="357" t="s">
        <v>1489</v>
      </c>
      <c r="T1351" s="357" t="s">
        <v>684</v>
      </c>
      <c r="U1351" s="357" t="s">
        <v>35</v>
      </c>
      <c r="V1351" s="357">
        <v>1.65</v>
      </c>
      <c r="W1351" s="357">
        <v>0.99199999999999999</v>
      </c>
      <c r="X1351" s="357">
        <v>3.5000000000000003E-2</v>
      </c>
      <c r="Y1351" s="357">
        <v>1.637</v>
      </c>
      <c r="Z1351" s="357" t="s">
        <v>198</v>
      </c>
      <c r="AA1351" s="357" t="s">
        <v>170</v>
      </c>
      <c r="AB1351" s="357">
        <v>19</v>
      </c>
      <c r="AC1351" s="357" t="s">
        <v>218</v>
      </c>
      <c r="AD1351" s="10"/>
      <c r="AE1351" s="10">
        <f>IFERROR(VLOOKUP(E1351,ppoz!$A$2:$B$42,2,0),0)</f>
        <v>7000</v>
      </c>
      <c r="AH1351">
        <v>4</v>
      </c>
    </row>
    <row r="1352" spans="1:34" x14ac:dyDescent="0.35">
      <c r="A1352" s="354" t="s">
        <v>1747</v>
      </c>
      <c r="B1352" s="355">
        <v>37.82</v>
      </c>
      <c r="C1352" s="356">
        <v>122</v>
      </c>
      <c r="D1352" s="357" t="s">
        <v>1488</v>
      </c>
      <c r="E1352" s="358" t="s">
        <v>13</v>
      </c>
      <c r="F1352" s="357" t="s">
        <v>181</v>
      </c>
      <c r="G1352" s="356">
        <v>37.5</v>
      </c>
      <c r="H1352" s="356">
        <v>106200</v>
      </c>
      <c r="I1352" s="356">
        <v>113000</v>
      </c>
      <c r="J1352" s="355">
        <v>119700</v>
      </c>
      <c r="K1352" s="355">
        <v>119900</v>
      </c>
      <c r="L1352" s="355">
        <v>2808.0380750925437</v>
      </c>
      <c r="M1352" s="355">
        <v>2987.8371232152299</v>
      </c>
      <c r="N1352" s="355">
        <v>3164.9920676890533</v>
      </c>
      <c r="O1352" s="355">
        <v>3170.2802749867797</v>
      </c>
      <c r="P1352" s="357" t="s">
        <v>39</v>
      </c>
      <c r="Q1352" s="355" t="s">
        <v>38</v>
      </c>
      <c r="R1352" s="357" t="s">
        <v>685</v>
      </c>
      <c r="S1352" s="357" t="s">
        <v>1489</v>
      </c>
      <c r="T1352" s="357" t="s">
        <v>684</v>
      </c>
      <c r="U1352" s="357" t="s">
        <v>35</v>
      </c>
      <c r="V1352" s="357">
        <v>1.65</v>
      </c>
      <c r="W1352" s="357">
        <v>0.99199999999999999</v>
      </c>
      <c r="X1352" s="357">
        <v>3.5000000000000003E-2</v>
      </c>
      <c r="Y1352" s="357">
        <v>1.637</v>
      </c>
      <c r="Z1352" s="357" t="s">
        <v>198</v>
      </c>
      <c r="AA1352" s="357" t="s">
        <v>170</v>
      </c>
      <c r="AB1352" s="357">
        <v>19</v>
      </c>
      <c r="AC1352" s="357" t="s">
        <v>218</v>
      </c>
      <c r="AD1352" s="10"/>
      <c r="AE1352" s="10">
        <f>IFERROR(VLOOKUP(E1352,ppoz!$A$2:$B$42,2,0),0)</f>
        <v>7000</v>
      </c>
      <c r="AH1352">
        <v>4</v>
      </c>
    </row>
    <row r="1353" spans="1:34" x14ac:dyDescent="0.35">
      <c r="A1353" s="354" t="s">
        <v>1748</v>
      </c>
      <c r="B1353" s="355">
        <v>38.130000000000003</v>
      </c>
      <c r="C1353" s="356">
        <v>123</v>
      </c>
      <c r="D1353" s="357" t="s">
        <v>1488</v>
      </c>
      <c r="E1353" s="358" t="s">
        <v>13</v>
      </c>
      <c r="F1353" s="357" t="s">
        <v>181</v>
      </c>
      <c r="G1353" s="356">
        <v>37.5</v>
      </c>
      <c r="H1353" s="356">
        <v>106900</v>
      </c>
      <c r="I1353" s="356">
        <v>113800</v>
      </c>
      <c r="J1353" s="355">
        <v>120500</v>
      </c>
      <c r="K1353" s="355">
        <v>120700</v>
      </c>
      <c r="L1353" s="355">
        <v>2803.5667453448727</v>
      </c>
      <c r="M1353" s="355">
        <v>2984.526619459743</v>
      </c>
      <c r="N1353" s="355">
        <v>3160.2412798321529</v>
      </c>
      <c r="O1353" s="355">
        <v>3165.4864935746132</v>
      </c>
      <c r="P1353" s="357" t="s">
        <v>39</v>
      </c>
      <c r="Q1353" s="355" t="s">
        <v>38</v>
      </c>
      <c r="R1353" s="357" t="s">
        <v>685</v>
      </c>
      <c r="S1353" s="357" t="s">
        <v>1489</v>
      </c>
      <c r="T1353" s="357" t="s">
        <v>684</v>
      </c>
      <c r="U1353" s="357" t="s">
        <v>35</v>
      </c>
      <c r="V1353" s="357">
        <v>1.65</v>
      </c>
      <c r="W1353" s="357">
        <v>0.99199999999999999</v>
      </c>
      <c r="X1353" s="357">
        <v>3.5000000000000003E-2</v>
      </c>
      <c r="Y1353" s="357">
        <v>1.637</v>
      </c>
      <c r="Z1353" s="357" t="s">
        <v>198</v>
      </c>
      <c r="AA1353" s="357" t="s">
        <v>170</v>
      </c>
      <c r="AB1353" s="357">
        <v>19</v>
      </c>
      <c r="AC1353" s="357" t="s">
        <v>218</v>
      </c>
      <c r="AD1353" s="10"/>
      <c r="AE1353" s="10">
        <f>IFERROR(VLOOKUP(E1353,ppoz!$A$2:$B$42,2,0),0)</f>
        <v>7000</v>
      </c>
      <c r="AH1353">
        <v>4</v>
      </c>
    </row>
    <row r="1354" spans="1:34" x14ac:dyDescent="0.35">
      <c r="A1354" s="354" t="s">
        <v>1749</v>
      </c>
      <c r="B1354" s="355">
        <v>38.44</v>
      </c>
      <c r="C1354" s="356">
        <v>124</v>
      </c>
      <c r="D1354" s="357" t="s">
        <v>1488</v>
      </c>
      <c r="E1354" s="358" t="s">
        <v>13</v>
      </c>
      <c r="F1354" s="357" t="s">
        <v>181</v>
      </c>
      <c r="G1354" s="356">
        <v>37.5</v>
      </c>
      <c r="H1354" s="356">
        <v>107300</v>
      </c>
      <c r="I1354" s="356">
        <v>114300</v>
      </c>
      <c r="J1354" s="355">
        <v>120800</v>
      </c>
      <c r="K1354" s="355">
        <v>121200</v>
      </c>
      <c r="L1354" s="355">
        <v>2791.3631633714881</v>
      </c>
      <c r="M1354" s="355">
        <v>2973.4651404786682</v>
      </c>
      <c r="N1354" s="355">
        <v>3142.5598335067639</v>
      </c>
      <c r="O1354" s="355">
        <v>3152.9656607700313</v>
      </c>
      <c r="P1354" s="357" t="s">
        <v>39</v>
      </c>
      <c r="Q1354" s="355" t="s">
        <v>38</v>
      </c>
      <c r="R1354" s="357" t="s">
        <v>685</v>
      </c>
      <c r="S1354" s="357" t="s">
        <v>1489</v>
      </c>
      <c r="T1354" s="357" t="s">
        <v>684</v>
      </c>
      <c r="U1354" s="357" t="s">
        <v>35</v>
      </c>
      <c r="V1354" s="357">
        <v>1.65</v>
      </c>
      <c r="W1354" s="357">
        <v>0.99199999999999999</v>
      </c>
      <c r="X1354" s="357">
        <v>3.5000000000000003E-2</v>
      </c>
      <c r="Y1354" s="357">
        <v>1.637</v>
      </c>
      <c r="Z1354" s="357" t="s">
        <v>198</v>
      </c>
      <c r="AA1354" s="357" t="s">
        <v>170</v>
      </c>
      <c r="AB1354" s="357">
        <v>19</v>
      </c>
      <c r="AC1354" s="357" t="s">
        <v>218</v>
      </c>
      <c r="AD1354" s="10"/>
      <c r="AE1354" s="10">
        <f>IFERROR(VLOOKUP(E1354,ppoz!$A$2:$B$42,2,0),0)</f>
        <v>7000</v>
      </c>
      <c r="AH1354">
        <v>4</v>
      </c>
    </row>
    <row r="1355" spans="1:34" x14ac:dyDescent="0.35">
      <c r="A1355" s="354" t="s">
        <v>1750</v>
      </c>
      <c r="B1355" s="355">
        <v>38.75</v>
      </c>
      <c r="C1355" s="356">
        <v>125</v>
      </c>
      <c r="D1355" s="357" t="s">
        <v>1488</v>
      </c>
      <c r="E1355" s="358" t="s">
        <v>13</v>
      </c>
      <c r="F1355" s="357" t="s">
        <v>181</v>
      </c>
      <c r="G1355" s="356">
        <v>37.5</v>
      </c>
      <c r="H1355" s="356">
        <v>107700</v>
      </c>
      <c r="I1355" s="356">
        <v>114700</v>
      </c>
      <c r="J1355" s="355">
        <v>121200</v>
      </c>
      <c r="K1355" s="355">
        <v>122000</v>
      </c>
      <c r="L1355" s="355">
        <v>2779.3548387096776</v>
      </c>
      <c r="M1355" s="355">
        <v>2960</v>
      </c>
      <c r="N1355" s="355">
        <v>3127.7419354838707</v>
      </c>
      <c r="O1355" s="355">
        <v>3148.3870967741937</v>
      </c>
      <c r="P1355" s="357" t="s">
        <v>39</v>
      </c>
      <c r="Q1355" s="355" t="s">
        <v>38</v>
      </c>
      <c r="R1355" s="357" t="s">
        <v>685</v>
      </c>
      <c r="S1355" s="357" t="s">
        <v>1489</v>
      </c>
      <c r="T1355" s="357" t="s">
        <v>684</v>
      </c>
      <c r="U1355" s="357" t="s">
        <v>35</v>
      </c>
      <c r="V1355" s="357">
        <v>1.65</v>
      </c>
      <c r="W1355" s="357">
        <v>0.99199999999999999</v>
      </c>
      <c r="X1355" s="357">
        <v>3.5000000000000003E-2</v>
      </c>
      <c r="Y1355" s="357">
        <v>1.637</v>
      </c>
      <c r="Z1355" s="357" t="s">
        <v>198</v>
      </c>
      <c r="AA1355" s="357" t="s">
        <v>170</v>
      </c>
      <c r="AB1355" s="357">
        <v>19</v>
      </c>
      <c r="AC1355" s="357" t="s">
        <v>218</v>
      </c>
      <c r="AD1355" s="10"/>
      <c r="AE1355" s="10">
        <f>IFERROR(VLOOKUP(E1355,ppoz!$A$2:$B$42,2,0),0)</f>
        <v>7000</v>
      </c>
      <c r="AH1355">
        <v>4</v>
      </c>
    </row>
    <row r="1356" spans="1:34" x14ac:dyDescent="0.35">
      <c r="A1356" s="354" t="s">
        <v>1751</v>
      </c>
      <c r="B1356" s="355">
        <v>39.06</v>
      </c>
      <c r="C1356" s="356">
        <v>126</v>
      </c>
      <c r="D1356" s="357" t="s">
        <v>1488</v>
      </c>
      <c r="E1356" s="358" t="s">
        <v>13</v>
      </c>
      <c r="F1356" s="357" t="s">
        <v>181</v>
      </c>
      <c r="G1356" s="356">
        <v>37.5</v>
      </c>
      <c r="H1356" s="356">
        <v>108700</v>
      </c>
      <c r="I1356" s="356">
        <v>115500</v>
      </c>
      <c r="J1356" s="355">
        <v>122000</v>
      </c>
      <c r="K1356" s="355">
        <v>122900</v>
      </c>
      <c r="L1356" s="355">
        <v>2782.8981054787505</v>
      </c>
      <c r="M1356" s="355">
        <v>2956.989247311828</v>
      </c>
      <c r="N1356" s="355">
        <v>3123.399897593446</v>
      </c>
      <c r="O1356" s="355">
        <v>3146.4413722478239</v>
      </c>
      <c r="P1356" s="357" t="s">
        <v>39</v>
      </c>
      <c r="Q1356" s="355" t="s">
        <v>38</v>
      </c>
      <c r="R1356" s="357" t="s">
        <v>685</v>
      </c>
      <c r="S1356" s="357" t="s">
        <v>1489</v>
      </c>
      <c r="T1356" s="357" t="s">
        <v>684</v>
      </c>
      <c r="U1356" s="357" t="s">
        <v>35</v>
      </c>
      <c r="V1356" s="357">
        <v>1.65</v>
      </c>
      <c r="W1356" s="357">
        <v>0.99199999999999999</v>
      </c>
      <c r="X1356" s="357">
        <v>3.5000000000000003E-2</v>
      </c>
      <c r="Y1356" s="357">
        <v>1.637</v>
      </c>
      <c r="Z1356" s="357" t="s">
        <v>198</v>
      </c>
      <c r="AA1356" s="357" t="s">
        <v>170</v>
      </c>
      <c r="AB1356" s="357">
        <v>19</v>
      </c>
      <c r="AC1356" s="357" t="s">
        <v>218</v>
      </c>
      <c r="AD1356" s="10"/>
      <c r="AE1356" s="10">
        <f>IFERROR(VLOOKUP(E1356,ppoz!$A$2:$B$42,2,0),0)</f>
        <v>7000</v>
      </c>
      <c r="AH1356">
        <v>4</v>
      </c>
    </row>
    <row r="1357" spans="1:34" x14ac:dyDescent="0.35">
      <c r="A1357" s="354" t="s">
        <v>1752</v>
      </c>
      <c r="B1357" s="355">
        <v>39.369999999999997</v>
      </c>
      <c r="C1357" s="356">
        <v>127</v>
      </c>
      <c r="D1357" s="357" t="s">
        <v>1488</v>
      </c>
      <c r="E1357" s="358" t="s">
        <v>13</v>
      </c>
      <c r="F1357" s="357" t="s">
        <v>181</v>
      </c>
      <c r="G1357" s="356">
        <v>37.5</v>
      </c>
      <c r="H1357" s="356">
        <v>109200</v>
      </c>
      <c r="I1357" s="356">
        <v>115900</v>
      </c>
      <c r="J1357" s="355">
        <v>122400</v>
      </c>
      <c r="K1357" s="355">
        <v>123300</v>
      </c>
      <c r="L1357" s="355">
        <v>2773.6855473710948</v>
      </c>
      <c r="M1357" s="355">
        <v>2943.8658877317757</v>
      </c>
      <c r="N1357" s="355">
        <v>3108.9662179324359</v>
      </c>
      <c r="O1357" s="355">
        <v>3131.8262636525274</v>
      </c>
      <c r="P1357" s="357" t="s">
        <v>39</v>
      </c>
      <c r="Q1357" s="355" t="s">
        <v>38</v>
      </c>
      <c r="R1357" s="357" t="s">
        <v>685</v>
      </c>
      <c r="S1357" s="357" t="s">
        <v>1489</v>
      </c>
      <c r="T1357" s="357" t="s">
        <v>684</v>
      </c>
      <c r="U1357" s="357" t="s">
        <v>35</v>
      </c>
      <c r="V1357" s="357">
        <v>1.65</v>
      </c>
      <c r="W1357" s="357">
        <v>0.99199999999999999</v>
      </c>
      <c r="X1357" s="357">
        <v>3.5000000000000003E-2</v>
      </c>
      <c r="Y1357" s="357">
        <v>1.637</v>
      </c>
      <c r="Z1357" s="357" t="s">
        <v>198</v>
      </c>
      <c r="AA1357" s="357" t="s">
        <v>170</v>
      </c>
      <c r="AB1357" s="357">
        <v>19</v>
      </c>
      <c r="AC1357" s="357" t="s">
        <v>218</v>
      </c>
      <c r="AD1357" s="10"/>
      <c r="AE1357" s="10">
        <f>IFERROR(VLOOKUP(E1357,ppoz!$A$2:$B$42,2,0),0)</f>
        <v>7000</v>
      </c>
      <c r="AH1357">
        <v>4</v>
      </c>
    </row>
    <row r="1358" spans="1:34" x14ac:dyDescent="0.35">
      <c r="A1358" s="354" t="s">
        <v>1753</v>
      </c>
      <c r="B1358" s="355">
        <v>39.68</v>
      </c>
      <c r="C1358" s="356">
        <v>128</v>
      </c>
      <c r="D1358" s="357" t="s">
        <v>1488</v>
      </c>
      <c r="E1358" s="358" t="s">
        <v>13</v>
      </c>
      <c r="F1358" s="357" t="s">
        <v>181</v>
      </c>
      <c r="G1358" s="356">
        <v>37.5</v>
      </c>
      <c r="H1358" s="356">
        <v>110300</v>
      </c>
      <c r="I1358" s="356">
        <v>116900</v>
      </c>
      <c r="J1358" s="355">
        <v>124500</v>
      </c>
      <c r="K1358" s="355">
        <v>124200</v>
      </c>
      <c r="L1358" s="355">
        <v>2779.7379032258063</v>
      </c>
      <c r="M1358" s="355">
        <v>2946.0685483870966</v>
      </c>
      <c r="N1358" s="355">
        <v>3137.6008064516132</v>
      </c>
      <c r="O1358" s="355">
        <v>3130.0403225806454</v>
      </c>
      <c r="P1358" s="357" t="s">
        <v>39</v>
      </c>
      <c r="Q1358" s="355" t="s">
        <v>38</v>
      </c>
      <c r="R1358" s="357" t="s">
        <v>685</v>
      </c>
      <c r="S1358" s="357" t="s">
        <v>1489</v>
      </c>
      <c r="T1358" s="357" t="s">
        <v>684</v>
      </c>
      <c r="U1358" s="357" t="s">
        <v>35</v>
      </c>
      <c r="V1358" s="357">
        <v>1.65</v>
      </c>
      <c r="W1358" s="357">
        <v>0.99199999999999999</v>
      </c>
      <c r="X1358" s="357">
        <v>3.5000000000000003E-2</v>
      </c>
      <c r="Y1358" s="357">
        <v>1.637</v>
      </c>
      <c r="Z1358" s="357" t="s">
        <v>198</v>
      </c>
      <c r="AA1358" s="357" t="s">
        <v>170</v>
      </c>
      <c r="AB1358" s="357">
        <v>19</v>
      </c>
      <c r="AC1358" s="357" t="s">
        <v>218</v>
      </c>
      <c r="AD1358" s="10"/>
      <c r="AE1358" s="10">
        <f>IFERROR(VLOOKUP(E1358,ppoz!$A$2:$B$42,2,0),0)</f>
        <v>7000</v>
      </c>
      <c r="AH1358">
        <v>4</v>
      </c>
    </row>
    <row r="1359" spans="1:34" x14ac:dyDescent="0.35">
      <c r="A1359" s="354" t="s">
        <v>1754</v>
      </c>
      <c r="B1359" s="355">
        <v>39.99</v>
      </c>
      <c r="C1359" s="356">
        <v>129</v>
      </c>
      <c r="D1359" s="357" t="s">
        <v>1488</v>
      </c>
      <c r="E1359" s="358" t="s">
        <v>13</v>
      </c>
      <c r="F1359" s="357" t="s">
        <v>181</v>
      </c>
      <c r="G1359" s="356">
        <v>37.5</v>
      </c>
      <c r="H1359" s="356">
        <v>110800</v>
      </c>
      <c r="I1359" s="356">
        <v>117300</v>
      </c>
      <c r="J1359" s="355">
        <v>124900</v>
      </c>
      <c r="K1359" s="355">
        <v>124600</v>
      </c>
      <c r="L1359" s="355">
        <v>2770.692673168292</v>
      </c>
      <c r="M1359" s="355">
        <v>2933.2333083270814</v>
      </c>
      <c r="N1359" s="355">
        <v>3123.280820205051</v>
      </c>
      <c r="O1359" s="355">
        <v>3115.7789447361838</v>
      </c>
      <c r="P1359" s="357" t="s">
        <v>39</v>
      </c>
      <c r="Q1359" s="355" t="s">
        <v>38</v>
      </c>
      <c r="R1359" s="357" t="s">
        <v>685</v>
      </c>
      <c r="S1359" s="357" t="s">
        <v>1489</v>
      </c>
      <c r="T1359" s="357" t="s">
        <v>684</v>
      </c>
      <c r="U1359" s="357" t="s">
        <v>35</v>
      </c>
      <c r="V1359" s="357">
        <v>1.65</v>
      </c>
      <c r="W1359" s="357">
        <v>0.99199999999999999</v>
      </c>
      <c r="X1359" s="357">
        <v>3.5000000000000003E-2</v>
      </c>
      <c r="Y1359" s="357">
        <v>1.637</v>
      </c>
      <c r="Z1359" s="357" t="s">
        <v>198</v>
      </c>
      <c r="AA1359" s="357" t="s">
        <v>170</v>
      </c>
      <c r="AB1359" s="357">
        <v>19</v>
      </c>
      <c r="AC1359" s="357" t="s">
        <v>218</v>
      </c>
      <c r="AD1359" s="10"/>
      <c r="AE1359" s="10">
        <f>IFERROR(VLOOKUP(E1359,ppoz!$A$2:$B$42,2,0),0)</f>
        <v>7000</v>
      </c>
      <c r="AH1359">
        <v>4</v>
      </c>
    </row>
    <row r="1360" spans="1:34" x14ac:dyDescent="0.35">
      <c r="A1360" s="354" t="s">
        <v>1755</v>
      </c>
      <c r="B1360" s="355">
        <v>40.299999999999997</v>
      </c>
      <c r="C1360" s="356">
        <v>130</v>
      </c>
      <c r="D1360" s="357" t="s">
        <v>1488</v>
      </c>
      <c r="E1360" s="358" t="s">
        <v>13</v>
      </c>
      <c r="F1360" s="357" t="s">
        <v>181</v>
      </c>
      <c r="G1360" s="356">
        <v>37.5</v>
      </c>
      <c r="H1360" s="356">
        <v>111700</v>
      </c>
      <c r="I1360" s="356">
        <v>118400</v>
      </c>
      <c r="J1360" s="355">
        <v>125700</v>
      </c>
      <c r="K1360" s="355">
        <v>125700</v>
      </c>
      <c r="L1360" s="355">
        <v>2771.7121588089331</v>
      </c>
      <c r="M1360" s="355">
        <v>2937.9652605459059</v>
      </c>
      <c r="N1360" s="355">
        <v>3119.1066997518615</v>
      </c>
      <c r="O1360" s="355">
        <v>3119.1066997518615</v>
      </c>
      <c r="P1360" s="357" t="s">
        <v>39</v>
      </c>
      <c r="Q1360" s="355" t="s">
        <v>38</v>
      </c>
      <c r="R1360" s="357" t="s">
        <v>685</v>
      </c>
      <c r="S1360" s="357" t="s">
        <v>1489</v>
      </c>
      <c r="T1360" s="357" t="s">
        <v>684</v>
      </c>
      <c r="U1360" s="357" t="s">
        <v>35</v>
      </c>
      <c r="V1360" s="357">
        <v>1.65</v>
      </c>
      <c r="W1360" s="357">
        <v>0.99199999999999999</v>
      </c>
      <c r="X1360" s="357">
        <v>3.5000000000000003E-2</v>
      </c>
      <c r="Y1360" s="357">
        <v>1.637</v>
      </c>
      <c r="Z1360" s="357" t="s">
        <v>198</v>
      </c>
      <c r="AA1360" s="357" t="s">
        <v>170</v>
      </c>
      <c r="AB1360" s="357">
        <v>19</v>
      </c>
      <c r="AC1360" s="357" t="s">
        <v>218</v>
      </c>
      <c r="AD1360" s="10"/>
      <c r="AE1360" s="10">
        <f>IFERROR(VLOOKUP(E1360,ppoz!$A$2:$B$42,2,0),0)</f>
        <v>7000</v>
      </c>
      <c r="AH1360">
        <v>4</v>
      </c>
    </row>
    <row r="1361" spans="1:34" x14ac:dyDescent="0.35">
      <c r="A1361" s="354" t="s">
        <v>1756</v>
      </c>
      <c r="B1361" s="355">
        <v>40.61</v>
      </c>
      <c r="C1361" s="356">
        <v>131</v>
      </c>
      <c r="D1361" s="357" t="s">
        <v>1488</v>
      </c>
      <c r="E1361" s="358" t="s">
        <v>13</v>
      </c>
      <c r="F1361" s="357" t="s">
        <v>181</v>
      </c>
      <c r="G1361" s="356">
        <v>37.5</v>
      </c>
      <c r="H1361" s="356">
        <v>112100</v>
      </c>
      <c r="I1361" s="356">
        <v>118700</v>
      </c>
      <c r="J1361" s="355">
        <v>126100</v>
      </c>
      <c r="K1361" s="355">
        <v>126100</v>
      </c>
      <c r="L1361" s="355">
        <v>2760.4038414183701</v>
      </c>
      <c r="M1361" s="355">
        <v>2922.9253878355084</v>
      </c>
      <c r="N1361" s="355">
        <v>3105.146515636543</v>
      </c>
      <c r="O1361" s="355">
        <v>3105.146515636543</v>
      </c>
      <c r="P1361" s="357" t="s">
        <v>39</v>
      </c>
      <c r="Q1361" s="355" t="s">
        <v>38</v>
      </c>
      <c r="R1361" s="357" t="s">
        <v>685</v>
      </c>
      <c r="S1361" s="357" t="s">
        <v>1489</v>
      </c>
      <c r="T1361" s="357" t="s">
        <v>684</v>
      </c>
      <c r="U1361" s="357" t="s">
        <v>35</v>
      </c>
      <c r="V1361" s="357">
        <v>1.65</v>
      </c>
      <c r="W1361" s="357">
        <v>0.99199999999999999</v>
      </c>
      <c r="X1361" s="357">
        <v>3.5000000000000003E-2</v>
      </c>
      <c r="Y1361" s="357">
        <v>1.637</v>
      </c>
      <c r="Z1361" s="357" t="s">
        <v>198</v>
      </c>
      <c r="AA1361" s="357" t="s">
        <v>170</v>
      </c>
      <c r="AB1361" s="357">
        <v>19</v>
      </c>
      <c r="AC1361" s="357" t="s">
        <v>218</v>
      </c>
      <c r="AD1361" s="10"/>
      <c r="AE1361" s="10">
        <f>IFERROR(VLOOKUP(E1361,ppoz!$A$2:$B$42,2,0),0)</f>
        <v>7000</v>
      </c>
      <c r="AH1361">
        <v>4</v>
      </c>
    </row>
    <row r="1362" spans="1:34" x14ac:dyDescent="0.35">
      <c r="A1362" s="354" t="s">
        <v>1757</v>
      </c>
      <c r="B1362" s="355">
        <v>40.92</v>
      </c>
      <c r="C1362" s="356">
        <v>132</v>
      </c>
      <c r="D1362" s="357" t="s">
        <v>1488</v>
      </c>
      <c r="E1362" s="358" t="s">
        <v>13</v>
      </c>
      <c r="F1362" s="357" t="s">
        <v>181</v>
      </c>
      <c r="G1362" s="356">
        <v>37.5</v>
      </c>
      <c r="H1362" s="356">
        <v>112500</v>
      </c>
      <c r="I1362" s="356">
        <v>118900</v>
      </c>
      <c r="J1362" s="355">
        <v>126500</v>
      </c>
      <c r="K1362" s="355">
        <v>126300</v>
      </c>
      <c r="L1362" s="355">
        <v>2749.2668621700877</v>
      </c>
      <c r="M1362" s="355">
        <v>2905.6695992179862</v>
      </c>
      <c r="N1362" s="355">
        <v>3091.3978494623657</v>
      </c>
      <c r="O1362" s="355">
        <v>3086.5102639296188</v>
      </c>
      <c r="P1362" s="357" t="s">
        <v>39</v>
      </c>
      <c r="Q1362" s="355" t="s">
        <v>38</v>
      </c>
      <c r="R1362" s="357" t="s">
        <v>685</v>
      </c>
      <c r="S1362" s="357" t="s">
        <v>1489</v>
      </c>
      <c r="T1362" s="357" t="s">
        <v>684</v>
      </c>
      <c r="U1362" s="357" t="s">
        <v>35</v>
      </c>
      <c r="V1362" s="357">
        <v>1.65</v>
      </c>
      <c r="W1362" s="357">
        <v>0.99199999999999999</v>
      </c>
      <c r="X1362" s="357">
        <v>3.5000000000000003E-2</v>
      </c>
      <c r="Y1362" s="357">
        <v>1.637</v>
      </c>
      <c r="Z1362" s="357" t="s">
        <v>198</v>
      </c>
      <c r="AA1362" s="357" t="s">
        <v>170</v>
      </c>
      <c r="AB1362" s="357">
        <v>19</v>
      </c>
      <c r="AC1362" s="357" t="s">
        <v>218</v>
      </c>
      <c r="AD1362" s="10"/>
      <c r="AE1362" s="10">
        <f>IFERROR(VLOOKUP(E1362,ppoz!$A$2:$B$42,2,0),0)</f>
        <v>7000</v>
      </c>
      <c r="AH1362">
        <v>4</v>
      </c>
    </row>
    <row r="1363" spans="1:34" x14ac:dyDescent="0.35">
      <c r="A1363" s="354" t="s">
        <v>1758</v>
      </c>
      <c r="B1363" s="355">
        <v>41.23</v>
      </c>
      <c r="C1363" s="356">
        <v>133</v>
      </c>
      <c r="D1363" s="357" t="s">
        <v>1488</v>
      </c>
      <c r="E1363" s="358" t="s">
        <v>13</v>
      </c>
      <c r="F1363" s="357" t="s">
        <v>181</v>
      </c>
      <c r="G1363" s="356">
        <v>37.5</v>
      </c>
      <c r="H1363" s="356">
        <v>113400</v>
      </c>
      <c r="I1363" s="356">
        <v>120500</v>
      </c>
      <c r="J1363" s="355">
        <v>127200</v>
      </c>
      <c r="K1363" s="355">
        <v>127800</v>
      </c>
      <c r="L1363" s="355">
        <v>2750.4244482173176</v>
      </c>
      <c r="M1363" s="355">
        <v>2922.6291535289838</v>
      </c>
      <c r="N1363" s="355">
        <v>3085.1321853019649</v>
      </c>
      <c r="O1363" s="355">
        <v>3099.684695609993</v>
      </c>
      <c r="P1363" s="357" t="s">
        <v>39</v>
      </c>
      <c r="Q1363" s="355" t="s">
        <v>38</v>
      </c>
      <c r="R1363" s="357" t="s">
        <v>685</v>
      </c>
      <c r="S1363" s="357" t="s">
        <v>1489</v>
      </c>
      <c r="T1363" s="357" t="s">
        <v>684</v>
      </c>
      <c r="U1363" s="357" t="s">
        <v>35</v>
      </c>
      <c r="V1363" s="357">
        <v>1.65</v>
      </c>
      <c r="W1363" s="357">
        <v>0.99199999999999999</v>
      </c>
      <c r="X1363" s="357">
        <v>3.5000000000000003E-2</v>
      </c>
      <c r="Y1363" s="357">
        <v>1.637</v>
      </c>
      <c r="Z1363" s="357" t="s">
        <v>198</v>
      </c>
      <c r="AA1363" s="357" t="s">
        <v>170</v>
      </c>
      <c r="AB1363" s="357">
        <v>19</v>
      </c>
      <c r="AC1363" s="357" t="s">
        <v>218</v>
      </c>
      <c r="AD1363" s="10"/>
      <c r="AE1363" s="10">
        <f>IFERROR(VLOOKUP(E1363,ppoz!$A$2:$B$42,2,0),0)</f>
        <v>7000</v>
      </c>
      <c r="AH1363">
        <v>4</v>
      </c>
    </row>
    <row r="1364" spans="1:34" x14ac:dyDescent="0.35">
      <c r="A1364" s="354" t="s">
        <v>1759</v>
      </c>
      <c r="B1364" s="355">
        <v>41.54</v>
      </c>
      <c r="C1364" s="356">
        <v>134</v>
      </c>
      <c r="D1364" s="357" t="s">
        <v>1488</v>
      </c>
      <c r="E1364" s="358" t="s">
        <v>13</v>
      </c>
      <c r="F1364" s="357" t="s">
        <v>181</v>
      </c>
      <c r="G1364" s="356">
        <v>37.5</v>
      </c>
      <c r="H1364" s="356">
        <v>113900</v>
      </c>
      <c r="I1364" s="356">
        <v>121100</v>
      </c>
      <c r="J1364" s="355">
        <v>127600</v>
      </c>
      <c r="K1364" s="355">
        <v>128500</v>
      </c>
      <c r="L1364" s="355">
        <v>2741.9354838709678</v>
      </c>
      <c r="M1364" s="355">
        <v>2915.2623976889745</v>
      </c>
      <c r="N1364" s="355">
        <v>3071.738083774675</v>
      </c>
      <c r="O1364" s="355">
        <v>3093.403948001926</v>
      </c>
      <c r="P1364" s="357" t="s">
        <v>39</v>
      </c>
      <c r="Q1364" s="355" t="s">
        <v>38</v>
      </c>
      <c r="R1364" s="357" t="s">
        <v>685</v>
      </c>
      <c r="S1364" s="357" t="s">
        <v>1489</v>
      </c>
      <c r="T1364" s="357" t="s">
        <v>684</v>
      </c>
      <c r="U1364" s="357" t="s">
        <v>35</v>
      </c>
      <c r="V1364" s="357">
        <v>1.65</v>
      </c>
      <c r="W1364" s="357">
        <v>0.99199999999999999</v>
      </c>
      <c r="X1364" s="357">
        <v>3.5000000000000003E-2</v>
      </c>
      <c r="Y1364" s="357">
        <v>1.637</v>
      </c>
      <c r="Z1364" s="357" t="s">
        <v>198</v>
      </c>
      <c r="AA1364" s="357" t="s">
        <v>170</v>
      </c>
      <c r="AB1364" s="357">
        <v>19</v>
      </c>
      <c r="AC1364" s="357" t="s">
        <v>218</v>
      </c>
      <c r="AD1364" s="10"/>
      <c r="AE1364" s="10">
        <f>IFERROR(VLOOKUP(E1364,ppoz!$A$2:$B$42,2,0),0)</f>
        <v>7000</v>
      </c>
      <c r="AH1364">
        <v>4</v>
      </c>
    </row>
    <row r="1365" spans="1:34" x14ac:dyDescent="0.35">
      <c r="A1365" s="354" t="s">
        <v>1760</v>
      </c>
      <c r="B1365" s="355">
        <v>41.85</v>
      </c>
      <c r="C1365" s="356">
        <v>135</v>
      </c>
      <c r="D1365" s="357" t="s">
        <v>1488</v>
      </c>
      <c r="E1365" s="358" t="s">
        <v>13</v>
      </c>
      <c r="F1365" s="357" t="s">
        <v>181</v>
      </c>
      <c r="G1365" s="356">
        <v>37.5</v>
      </c>
      <c r="H1365" s="356">
        <v>114600</v>
      </c>
      <c r="I1365" s="356">
        <v>121600</v>
      </c>
      <c r="J1365" s="355">
        <v>128000</v>
      </c>
      <c r="K1365" s="355">
        <v>129500</v>
      </c>
      <c r="L1365" s="355">
        <v>2738.3512544802866</v>
      </c>
      <c r="M1365" s="355">
        <v>2905.615292712067</v>
      </c>
      <c r="N1365" s="355">
        <v>3058.542413381123</v>
      </c>
      <c r="O1365" s="355">
        <v>3094.384707287933</v>
      </c>
      <c r="P1365" s="357" t="s">
        <v>39</v>
      </c>
      <c r="Q1365" s="355" t="s">
        <v>38</v>
      </c>
      <c r="R1365" s="357" t="s">
        <v>685</v>
      </c>
      <c r="S1365" s="357" t="s">
        <v>1489</v>
      </c>
      <c r="T1365" s="357" t="s">
        <v>684</v>
      </c>
      <c r="U1365" s="357" t="s">
        <v>35</v>
      </c>
      <c r="V1365" s="357">
        <v>1.65</v>
      </c>
      <c r="W1365" s="357">
        <v>0.99199999999999999</v>
      </c>
      <c r="X1365" s="357">
        <v>3.5000000000000003E-2</v>
      </c>
      <c r="Y1365" s="357">
        <v>1.637</v>
      </c>
      <c r="Z1365" s="357" t="s">
        <v>198</v>
      </c>
      <c r="AA1365" s="357" t="s">
        <v>170</v>
      </c>
      <c r="AB1365" s="357">
        <v>19</v>
      </c>
      <c r="AC1365" s="357" t="s">
        <v>218</v>
      </c>
      <c r="AD1365" s="10"/>
      <c r="AE1365" s="10">
        <f>IFERROR(VLOOKUP(E1365,ppoz!$A$2:$B$42,2,0),0)</f>
        <v>7000</v>
      </c>
      <c r="AH1365">
        <v>4</v>
      </c>
    </row>
    <row r="1366" spans="1:34" x14ac:dyDescent="0.35">
      <c r="A1366" s="354" t="s">
        <v>1761</v>
      </c>
      <c r="B1366" s="355">
        <v>42.16</v>
      </c>
      <c r="C1366" s="356">
        <v>136</v>
      </c>
      <c r="D1366" s="357" t="s">
        <v>1488</v>
      </c>
      <c r="E1366" s="358" t="s">
        <v>13</v>
      </c>
      <c r="F1366" s="357" t="s">
        <v>181</v>
      </c>
      <c r="G1366" s="356">
        <v>37.5</v>
      </c>
      <c r="H1366" s="356">
        <v>115500</v>
      </c>
      <c r="I1366" s="356">
        <v>122500</v>
      </c>
      <c r="J1366" s="355">
        <v>128800</v>
      </c>
      <c r="K1366" s="355">
        <v>130400</v>
      </c>
      <c r="L1366" s="355">
        <v>2739.5635673624292</v>
      </c>
      <c r="M1366" s="355">
        <v>2905.5977229601522</v>
      </c>
      <c r="N1366" s="355">
        <v>3055.0284629981029</v>
      </c>
      <c r="O1366" s="355">
        <v>3092.9791271347253</v>
      </c>
      <c r="P1366" s="357" t="s">
        <v>39</v>
      </c>
      <c r="Q1366" s="355" t="s">
        <v>38</v>
      </c>
      <c r="R1366" s="357" t="s">
        <v>685</v>
      </c>
      <c r="S1366" s="357" t="s">
        <v>1489</v>
      </c>
      <c r="T1366" s="357" t="s">
        <v>684</v>
      </c>
      <c r="U1366" s="357" t="s">
        <v>35</v>
      </c>
      <c r="V1366" s="357">
        <v>1.65</v>
      </c>
      <c r="W1366" s="357">
        <v>0.99199999999999999</v>
      </c>
      <c r="X1366" s="357">
        <v>3.5000000000000003E-2</v>
      </c>
      <c r="Y1366" s="357">
        <v>1.637</v>
      </c>
      <c r="Z1366" s="357" t="s">
        <v>198</v>
      </c>
      <c r="AA1366" s="357" t="s">
        <v>170</v>
      </c>
      <c r="AB1366" s="357">
        <v>19</v>
      </c>
      <c r="AC1366" s="357" t="s">
        <v>218</v>
      </c>
      <c r="AD1366" s="10"/>
      <c r="AE1366" s="10">
        <f>IFERROR(VLOOKUP(E1366,ppoz!$A$2:$B$42,2,0),0)</f>
        <v>7000</v>
      </c>
      <c r="AH1366">
        <v>4</v>
      </c>
    </row>
    <row r="1367" spans="1:34" x14ac:dyDescent="0.35">
      <c r="A1367" s="354" t="s">
        <v>1762</v>
      </c>
      <c r="B1367" s="355">
        <v>42.47</v>
      </c>
      <c r="C1367" s="356">
        <v>137</v>
      </c>
      <c r="D1367" s="357" t="s">
        <v>1488</v>
      </c>
      <c r="E1367" s="358" t="s">
        <v>13</v>
      </c>
      <c r="F1367" s="357" t="s">
        <v>181</v>
      </c>
      <c r="G1367" s="356">
        <v>37.5</v>
      </c>
      <c r="H1367" s="356">
        <v>115900</v>
      </c>
      <c r="I1367" s="356">
        <v>123000</v>
      </c>
      <c r="J1367" s="355">
        <v>129200</v>
      </c>
      <c r="K1367" s="355">
        <v>131000</v>
      </c>
      <c r="L1367" s="355">
        <v>2728.9851659995293</v>
      </c>
      <c r="M1367" s="355">
        <v>2896.1619967035554</v>
      </c>
      <c r="N1367" s="355">
        <v>3042.1473981634094</v>
      </c>
      <c r="O1367" s="355">
        <v>3084.5302566517544</v>
      </c>
      <c r="P1367" s="357" t="s">
        <v>39</v>
      </c>
      <c r="Q1367" s="355" t="s">
        <v>38</v>
      </c>
      <c r="R1367" s="357" t="s">
        <v>685</v>
      </c>
      <c r="S1367" s="357" t="s">
        <v>1489</v>
      </c>
      <c r="T1367" s="357" t="s">
        <v>684</v>
      </c>
      <c r="U1367" s="357" t="s">
        <v>35</v>
      </c>
      <c r="V1367" s="357">
        <v>1.65</v>
      </c>
      <c r="W1367" s="357">
        <v>0.99199999999999999</v>
      </c>
      <c r="X1367" s="357">
        <v>3.5000000000000003E-2</v>
      </c>
      <c r="Y1367" s="357">
        <v>1.637</v>
      </c>
      <c r="Z1367" s="357" t="s">
        <v>198</v>
      </c>
      <c r="AA1367" s="357" t="s">
        <v>170</v>
      </c>
      <c r="AB1367" s="357">
        <v>19</v>
      </c>
      <c r="AC1367" s="357" t="s">
        <v>218</v>
      </c>
      <c r="AD1367" s="10"/>
      <c r="AE1367" s="10">
        <f>IFERROR(VLOOKUP(E1367,ppoz!$A$2:$B$42,2,0),0)</f>
        <v>7000</v>
      </c>
      <c r="AH1367">
        <v>4</v>
      </c>
    </row>
    <row r="1368" spans="1:34" x14ac:dyDescent="0.35">
      <c r="A1368" s="354" t="s">
        <v>1763</v>
      </c>
      <c r="B1368" s="355">
        <v>42.78</v>
      </c>
      <c r="C1368" s="356">
        <v>138</v>
      </c>
      <c r="D1368" s="357" t="s">
        <v>1488</v>
      </c>
      <c r="E1368" s="358" t="s">
        <v>13</v>
      </c>
      <c r="F1368" s="357" t="s">
        <v>181</v>
      </c>
      <c r="G1368" s="356">
        <v>37.5</v>
      </c>
      <c r="H1368" s="356">
        <v>116300</v>
      </c>
      <c r="I1368" s="356">
        <v>123600</v>
      </c>
      <c r="J1368" s="355">
        <v>129600</v>
      </c>
      <c r="K1368" s="355">
        <v>131500</v>
      </c>
      <c r="L1368" s="355">
        <v>2718.5600748013089</v>
      </c>
      <c r="M1368" s="355">
        <v>2889.2005610098176</v>
      </c>
      <c r="N1368" s="355">
        <v>3029.45301542777</v>
      </c>
      <c r="O1368" s="355">
        <v>3073.8662926601214</v>
      </c>
      <c r="P1368" s="357" t="s">
        <v>39</v>
      </c>
      <c r="Q1368" s="355" t="s">
        <v>38</v>
      </c>
      <c r="R1368" s="357" t="s">
        <v>685</v>
      </c>
      <c r="S1368" s="357" t="s">
        <v>1489</v>
      </c>
      <c r="T1368" s="357" t="s">
        <v>684</v>
      </c>
      <c r="U1368" s="357" t="s">
        <v>35</v>
      </c>
      <c r="V1368" s="357">
        <v>1.65</v>
      </c>
      <c r="W1368" s="357">
        <v>0.99199999999999999</v>
      </c>
      <c r="X1368" s="357">
        <v>3.5000000000000003E-2</v>
      </c>
      <c r="Y1368" s="357">
        <v>1.637</v>
      </c>
      <c r="Z1368" s="357" t="s">
        <v>198</v>
      </c>
      <c r="AA1368" s="357" t="s">
        <v>170</v>
      </c>
      <c r="AB1368" s="357">
        <v>19</v>
      </c>
      <c r="AC1368" s="357" t="s">
        <v>218</v>
      </c>
      <c r="AD1368" s="10"/>
      <c r="AE1368" s="10">
        <f>IFERROR(VLOOKUP(E1368,ppoz!$A$2:$B$42,2,0),0)</f>
        <v>7000</v>
      </c>
      <c r="AH1368">
        <v>4</v>
      </c>
    </row>
    <row r="1369" spans="1:34" x14ac:dyDescent="0.35">
      <c r="A1369" s="354" t="s">
        <v>1764</v>
      </c>
      <c r="B1369" s="355">
        <v>43.089999999999996</v>
      </c>
      <c r="C1369" s="356">
        <v>139</v>
      </c>
      <c r="D1369" s="357" t="s">
        <v>1488</v>
      </c>
      <c r="E1369" s="358" t="s">
        <v>13</v>
      </c>
      <c r="F1369" s="357" t="s">
        <v>181</v>
      </c>
      <c r="G1369" s="356">
        <v>37.5</v>
      </c>
      <c r="H1369" s="356">
        <v>117200</v>
      </c>
      <c r="I1369" s="356">
        <v>124600</v>
      </c>
      <c r="J1369" s="355">
        <v>130400</v>
      </c>
      <c r="K1369" s="355">
        <v>132500</v>
      </c>
      <c r="L1369" s="355">
        <v>2719.8886052448365</v>
      </c>
      <c r="M1369" s="355">
        <v>2891.6221861220702</v>
      </c>
      <c r="N1369" s="355">
        <v>3026.2241819447672</v>
      </c>
      <c r="O1369" s="355">
        <v>3074.9593873288468</v>
      </c>
      <c r="P1369" s="357" t="s">
        <v>39</v>
      </c>
      <c r="Q1369" s="355" t="s">
        <v>38</v>
      </c>
      <c r="R1369" s="357" t="s">
        <v>685</v>
      </c>
      <c r="S1369" s="357" t="s">
        <v>1489</v>
      </c>
      <c r="T1369" s="357" t="s">
        <v>684</v>
      </c>
      <c r="U1369" s="357" t="s">
        <v>35</v>
      </c>
      <c r="V1369" s="357">
        <v>1.65</v>
      </c>
      <c r="W1369" s="357">
        <v>0.99199999999999999</v>
      </c>
      <c r="X1369" s="357">
        <v>3.5000000000000003E-2</v>
      </c>
      <c r="Y1369" s="357">
        <v>1.637</v>
      </c>
      <c r="Z1369" s="357" t="s">
        <v>198</v>
      </c>
      <c r="AA1369" s="357" t="s">
        <v>170</v>
      </c>
      <c r="AB1369" s="357">
        <v>19</v>
      </c>
      <c r="AC1369" s="357" t="s">
        <v>218</v>
      </c>
      <c r="AD1369" s="10"/>
      <c r="AE1369" s="10">
        <f>IFERROR(VLOOKUP(E1369,ppoz!$A$2:$B$42,2,0),0)</f>
        <v>7000</v>
      </c>
      <c r="AH1369">
        <v>4</v>
      </c>
    </row>
    <row r="1370" spans="1:34" x14ac:dyDescent="0.35">
      <c r="A1370" s="354" t="s">
        <v>1765</v>
      </c>
      <c r="B1370" s="355">
        <v>43.4</v>
      </c>
      <c r="C1370" s="356">
        <v>140</v>
      </c>
      <c r="D1370" s="357" t="s">
        <v>1488</v>
      </c>
      <c r="E1370" s="358" t="s">
        <v>13</v>
      </c>
      <c r="F1370" s="357" t="s">
        <v>181</v>
      </c>
      <c r="G1370" s="356">
        <v>37.5</v>
      </c>
      <c r="H1370" s="356">
        <v>118800</v>
      </c>
      <c r="I1370" s="356">
        <v>126200</v>
      </c>
      <c r="J1370" s="355">
        <v>131900</v>
      </c>
      <c r="K1370" s="355">
        <v>134100</v>
      </c>
      <c r="L1370" s="355">
        <v>2737.3271889400921</v>
      </c>
      <c r="M1370" s="355">
        <v>2907.8341013824884</v>
      </c>
      <c r="N1370" s="355">
        <v>3039.1705069124423</v>
      </c>
      <c r="O1370" s="355">
        <v>3089.8617511520738</v>
      </c>
      <c r="P1370" s="357" t="s">
        <v>39</v>
      </c>
      <c r="Q1370" s="355" t="s">
        <v>38</v>
      </c>
      <c r="R1370" s="357" t="s">
        <v>685</v>
      </c>
      <c r="S1370" s="357" t="s">
        <v>1489</v>
      </c>
      <c r="T1370" s="357" t="s">
        <v>684</v>
      </c>
      <c r="U1370" s="357" t="s">
        <v>35</v>
      </c>
      <c r="V1370" s="357">
        <v>1.65</v>
      </c>
      <c r="W1370" s="357">
        <v>0.99199999999999999</v>
      </c>
      <c r="X1370" s="357">
        <v>3.5000000000000003E-2</v>
      </c>
      <c r="Y1370" s="357">
        <v>1.637</v>
      </c>
      <c r="Z1370" s="357" t="s">
        <v>198</v>
      </c>
      <c r="AA1370" s="357" t="s">
        <v>170</v>
      </c>
      <c r="AB1370" s="357">
        <v>19</v>
      </c>
      <c r="AC1370" s="357" t="s">
        <v>218</v>
      </c>
      <c r="AD1370" s="10"/>
      <c r="AE1370" s="10">
        <f>IFERROR(VLOOKUP(E1370,ppoz!$A$2:$B$42,2,0),0)</f>
        <v>7000</v>
      </c>
      <c r="AH1370">
        <v>4</v>
      </c>
    </row>
    <row r="1371" spans="1:34" x14ac:dyDescent="0.35">
      <c r="A1371" s="354" t="s">
        <v>1766</v>
      </c>
      <c r="B1371" s="355">
        <v>43.71</v>
      </c>
      <c r="C1371" s="356">
        <v>141</v>
      </c>
      <c r="D1371" s="357" t="s">
        <v>1488</v>
      </c>
      <c r="E1371" s="358" t="s">
        <v>13</v>
      </c>
      <c r="F1371" s="357" t="s">
        <v>181</v>
      </c>
      <c r="G1371" s="356">
        <v>37.5</v>
      </c>
      <c r="H1371" s="356">
        <v>119200</v>
      </c>
      <c r="I1371" s="356">
        <v>126600</v>
      </c>
      <c r="J1371" s="355">
        <v>135600</v>
      </c>
      <c r="K1371" s="355">
        <v>134500</v>
      </c>
      <c r="L1371" s="355">
        <v>2727.0647449096318</v>
      </c>
      <c r="M1371" s="355">
        <v>2896.3623884694575</v>
      </c>
      <c r="N1371" s="355">
        <v>3102.2649279341113</v>
      </c>
      <c r="O1371" s="355">
        <v>3077.0990619995423</v>
      </c>
      <c r="P1371" s="357" t="s">
        <v>39</v>
      </c>
      <c r="Q1371" s="355" t="s">
        <v>38</v>
      </c>
      <c r="R1371" s="357" t="s">
        <v>685</v>
      </c>
      <c r="S1371" s="357" t="s">
        <v>1489</v>
      </c>
      <c r="T1371" s="357" t="s">
        <v>684</v>
      </c>
      <c r="U1371" s="357" t="s">
        <v>35</v>
      </c>
      <c r="V1371" s="357">
        <v>1.65</v>
      </c>
      <c r="W1371" s="357">
        <v>0.99199999999999999</v>
      </c>
      <c r="X1371" s="357">
        <v>3.5000000000000003E-2</v>
      </c>
      <c r="Y1371" s="357">
        <v>1.637</v>
      </c>
      <c r="Z1371" s="357" t="s">
        <v>198</v>
      </c>
      <c r="AA1371" s="357" t="s">
        <v>170</v>
      </c>
      <c r="AB1371" s="357">
        <v>19</v>
      </c>
      <c r="AC1371" s="357" t="s">
        <v>218</v>
      </c>
      <c r="AD1371" s="10"/>
      <c r="AE1371" s="10">
        <f>IFERROR(VLOOKUP(E1371,ppoz!$A$2:$B$42,2,0),0)</f>
        <v>7000</v>
      </c>
      <c r="AH1371">
        <v>4</v>
      </c>
    </row>
    <row r="1372" spans="1:34" x14ac:dyDescent="0.35">
      <c r="A1372" s="354" t="s">
        <v>1767</v>
      </c>
      <c r="B1372" s="355">
        <v>44.02</v>
      </c>
      <c r="C1372" s="356">
        <v>142</v>
      </c>
      <c r="D1372" s="357" t="s">
        <v>1488</v>
      </c>
      <c r="E1372" s="358" t="s">
        <v>13</v>
      </c>
      <c r="F1372" s="357" t="s">
        <v>181</v>
      </c>
      <c r="G1372" s="356">
        <v>37.5</v>
      </c>
      <c r="H1372" s="356">
        <v>120100</v>
      </c>
      <c r="I1372" s="356">
        <v>127500</v>
      </c>
      <c r="J1372" s="355">
        <v>136400</v>
      </c>
      <c r="K1372" s="355">
        <v>135400</v>
      </c>
      <c r="L1372" s="355">
        <v>2728.3053157655609</v>
      </c>
      <c r="M1372" s="355">
        <v>2896.4107223989095</v>
      </c>
      <c r="N1372" s="355">
        <v>3098.5915492957743</v>
      </c>
      <c r="O1372" s="355">
        <v>3075.8746024534298</v>
      </c>
      <c r="P1372" s="357" t="s">
        <v>39</v>
      </c>
      <c r="Q1372" s="355" t="s">
        <v>38</v>
      </c>
      <c r="R1372" s="357" t="s">
        <v>685</v>
      </c>
      <c r="S1372" s="357" t="s">
        <v>1489</v>
      </c>
      <c r="T1372" s="357" t="s">
        <v>684</v>
      </c>
      <c r="U1372" s="357" t="s">
        <v>35</v>
      </c>
      <c r="V1372" s="357">
        <v>1.65</v>
      </c>
      <c r="W1372" s="357">
        <v>0.99199999999999999</v>
      </c>
      <c r="X1372" s="357">
        <v>3.5000000000000003E-2</v>
      </c>
      <c r="Y1372" s="357">
        <v>1.637</v>
      </c>
      <c r="Z1372" s="357" t="s">
        <v>198</v>
      </c>
      <c r="AA1372" s="357" t="s">
        <v>170</v>
      </c>
      <c r="AB1372" s="357">
        <v>19</v>
      </c>
      <c r="AC1372" s="357" t="s">
        <v>218</v>
      </c>
      <c r="AD1372" s="10"/>
      <c r="AE1372" s="10">
        <f>IFERROR(VLOOKUP(E1372,ppoz!$A$2:$B$42,2,0),0)</f>
        <v>7000</v>
      </c>
      <c r="AH1372">
        <v>4</v>
      </c>
    </row>
    <row r="1373" spans="1:34" x14ac:dyDescent="0.35">
      <c r="A1373" s="354" t="s">
        <v>1768</v>
      </c>
      <c r="B1373" s="355">
        <v>44.33</v>
      </c>
      <c r="C1373" s="356">
        <v>143</v>
      </c>
      <c r="D1373" s="357" t="s">
        <v>1488</v>
      </c>
      <c r="E1373" s="358" t="s">
        <v>13</v>
      </c>
      <c r="F1373" s="357" t="s">
        <v>181</v>
      </c>
      <c r="G1373" s="356">
        <v>37.5</v>
      </c>
      <c r="H1373" s="356">
        <v>120600</v>
      </c>
      <c r="I1373" s="356">
        <v>127900</v>
      </c>
      <c r="J1373" s="355">
        <v>136800</v>
      </c>
      <c r="K1373" s="355">
        <v>135900</v>
      </c>
      <c r="L1373" s="355">
        <v>2720.5053011504624</v>
      </c>
      <c r="M1373" s="355">
        <v>2885.1793367922401</v>
      </c>
      <c r="N1373" s="355">
        <v>3085.9463117527634</v>
      </c>
      <c r="O1373" s="355">
        <v>3065.6440333859691</v>
      </c>
      <c r="P1373" s="357" t="s">
        <v>39</v>
      </c>
      <c r="Q1373" s="355" t="s">
        <v>38</v>
      </c>
      <c r="R1373" s="357" t="s">
        <v>685</v>
      </c>
      <c r="S1373" s="357" t="s">
        <v>1489</v>
      </c>
      <c r="T1373" s="357" t="s">
        <v>684</v>
      </c>
      <c r="U1373" s="357" t="s">
        <v>35</v>
      </c>
      <c r="V1373" s="357">
        <v>1.65</v>
      </c>
      <c r="W1373" s="357">
        <v>0.99199999999999999</v>
      </c>
      <c r="X1373" s="357">
        <v>3.5000000000000003E-2</v>
      </c>
      <c r="Y1373" s="357">
        <v>1.637</v>
      </c>
      <c r="Z1373" s="357" t="s">
        <v>198</v>
      </c>
      <c r="AA1373" s="357" t="s">
        <v>170</v>
      </c>
      <c r="AB1373" s="357">
        <v>19</v>
      </c>
      <c r="AC1373" s="357" t="s">
        <v>218</v>
      </c>
      <c r="AD1373" s="10"/>
      <c r="AE1373" s="10">
        <f>IFERROR(VLOOKUP(E1373,ppoz!$A$2:$B$42,2,0),0)</f>
        <v>7000</v>
      </c>
      <c r="AH1373">
        <v>4</v>
      </c>
    </row>
    <row r="1374" spans="1:34" x14ac:dyDescent="0.35">
      <c r="A1374" s="354" t="s">
        <v>1769</v>
      </c>
      <c r="B1374" s="355">
        <v>44.64</v>
      </c>
      <c r="C1374" s="356">
        <v>144</v>
      </c>
      <c r="D1374" s="357" t="s">
        <v>1488</v>
      </c>
      <c r="E1374" s="358" t="s">
        <v>13</v>
      </c>
      <c r="F1374" s="357" t="s">
        <v>181</v>
      </c>
      <c r="G1374" s="356">
        <v>37.5</v>
      </c>
      <c r="H1374" s="356">
        <v>121000</v>
      </c>
      <c r="I1374" s="356">
        <v>128400</v>
      </c>
      <c r="J1374" s="355">
        <v>137200</v>
      </c>
      <c r="K1374" s="355">
        <v>136300</v>
      </c>
      <c r="L1374" s="355">
        <v>2710.5734767025087</v>
      </c>
      <c r="M1374" s="355">
        <v>2876.3440860215055</v>
      </c>
      <c r="N1374" s="355">
        <v>3073.4767025089604</v>
      </c>
      <c r="O1374" s="355">
        <v>3053.3154121863799</v>
      </c>
      <c r="P1374" s="357" t="s">
        <v>39</v>
      </c>
      <c r="Q1374" s="355" t="s">
        <v>38</v>
      </c>
      <c r="R1374" s="357" t="s">
        <v>685</v>
      </c>
      <c r="S1374" s="357" t="s">
        <v>1489</v>
      </c>
      <c r="T1374" s="357" t="s">
        <v>684</v>
      </c>
      <c r="U1374" s="357" t="s">
        <v>35</v>
      </c>
      <c r="V1374" s="357">
        <v>1.65</v>
      </c>
      <c r="W1374" s="357">
        <v>0.99199999999999999</v>
      </c>
      <c r="X1374" s="357">
        <v>3.5000000000000003E-2</v>
      </c>
      <c r="Y1374" s="357">
        <v>1.637</v>
      </c>
      <c r="Z1374" s="357" t="s">
        <v>198</v>
      </c>
      <c r="AA1374" s="357" t="s">
        <v>170</v>
      </c>
      <c r="AB1374" s="357">
        <v>19</v>
      </c>
      <c r="AC1374" s="357" t="s">
        <v>218</v>
      </c>
      <c r="AD1374" s="10"/>
      <c r="AE1374" s="10">
        <f>IFERROR(VLOOKUP(E1374,ppoz!$A$2:$B$42,2,0),0)</f>
        <v>7000</v>
      </c>
      <c r="AH1374">
        <v>4</v>
      </c>
    </row>
    <row r="1375" spans="1:34" x14ac:dyDescent="0.35">
      <c r="A1375" s="354" t="s">
        <v>1770</v>
      </c>
      <c r="B1375" s="355">
        <v>44.95</v>
      </c>
      <c r="C1375" s="356">
        <v>145</v>
      </c>
      <c r="D1375" s="357" t="s">
        <v>1488</v>
      </c>
      <c r="E1375" s="358" t="s">
        <v>13</v>
      </c>
      <c r="F1375" s="357" t="s">
        <v>181</v>
      </c>
      <c r="G1375" s="356">
        <v>37.5</v>
      </c>
      <c r="H1375" s="356">
        <v>121900</v>
      </c>
      <c r="I1375" s="356">
        <v>129400</v>
      </c>
      <c r="J1375" s="355">
        <v>137600</v>
      </c>
      <c r="K1375" s="355">
        <v>137900</v>
      </c>
      <c r="L1375" s="355">
        <v>2711.9021134593991</v>
      </c>
      <c r="M1375" s="355">
        <v>2878.7541713014457</v>
      </c>
      <c r="N1375" s="355">
        <v>3061.1790878754168</v>
      </c>
      <c r="O1375" s="355">
        <v>3067.8531701890988</v>
      </c>
      <c r="P1375" s="357" t="s">
        <v>39</v>
      </c>
      <c r="Q1375" s="355" t="s">
        <v>38</v>
      </c>
      <c r="R1375" s="357" t="s">
        <v>685</v>
      </c>
      <c r="S1375" s="357" t="s">
        <v>1489</v>
      </c>
      <c r="T1375" s="357" t="s">
        <v>684</v>
      </c>
      <c r="U1375" s="357" t="s">
        <v>35</v>
      </c>
      <c r="V1375" s="357">
        <v>1.65</v>
      </c>
      <c r="W1375" s="357">
        <v>0.99199999999999999</v>
      </c>
      <c r="X1375" s="357">
        <v>3.5000000000000003E-2</v>
      </c>
      <c r="Y1375" s="357">
        <v>1.637</v>
      </c>
      <c r="Z1375" s="357" t="s">
        <v>198</v>
      </c>
      <c r="AA1375" s="357" t="s">
        <v>170</v>
      </c>
      <c r="AB1375" s="357">
        <v>19</v>
      </c>
      <c r="AC1375" s="357" t="s">
        <v>218</v>
      </c>
      <c r="AD1375" s="10"/>
      <c r="AE1375" s="10">
        <f>IFERROR(VLOOKUP(E1375,ppoz!$A$2:$B$42,2,0),0)</f>
        <v>7000</v>
      </c>
      <c r="AH1375">
        <v>4</v>
      </c>
    </row>
    <row r="1376" spans="1:34" x14ac:dyDescent="0.35">
      <c r="A1376" s="354" t="s">
        <v>1771</v>
      </c>
      <c r="B1376" s="355">
        <v>45.26</v>
      </c>
      <c r="C1376" s="356">
        <v>146</v>
      </c>
      <c r="D1376" s="357" t="s">
        <v>1488</v>
      </c>
      <c r="E1376" s="358" t="s">
        <v>14</v>
      </c>
      <c r="F1376" s="357" t="s">
        <v>181</v>
      </c>
      <c r="G1376" s="356">
        <v>45</v>
      </c>
      <c r="H1376" s="356">
        <v>123200</v>
      </c>
      <c r="I1376" s="356">
        <v>130900</v>
      </c>
      <c r="J1376" s="355">
        <v>138900</v>
      </c>
      <c r="K1376" s="355">
        <v>139400</v>
      </c>
      <c r="L1376" s="355">
        <v>2722.0503756076005</v>
      </c>
      <c r="M1376" s="355">
        <v>2892.1785240830759</v>
      </c>
      <c r="N1376" s="355">
        <v>3068.9350419796733</v>
      </c>
      <c r="O1376" s="355">
        <v>3079.9823243482106</v>
      </c>
      <c r="P1376" s="357" t="s">
        <v>39</v>
      </c>
      <c r="Q1376" s="355" t="s">
        <v>38</v>
      </c>
      <c r="R1376" s="357" t="s">
        <v>685</v>
      </c>
      <c r="S1376" s="357" t="s">
        <v>1489</v>
      </c>
      <c r="T1376" s="357" t="s">
        <v>684</v>
      </c>
      <c r="U1376" s="357" t="s">
        <v>35</v>
      </c>
      <c r="V1376" s="357">
        <v>1.65</v>
      </c>
      <c r="W1376" s="357">
        <v>0.99199999999999999</v>
      </c>
      <c r="X1376" s="357">
        <v>3.5000000000000003E-2</v>
      </c>
      <c r="Y1376" s="357">
        <v>1.637</v>
      </c>
      <c r="Z1376" s="357" t="s">
        <v>198</v>
      </c>
      <c r="AA1376" s="357" t="s">
        <v>170</v>
      </c>
      <c r="AB1376" s="357">
        <v>19</v>
      </c>
      <c r="AC1376" s="357" t="s">
        <v>218</v>
      </c>
      <c r="AD1376" s="10"/>
      <c r="AE1376" s="10">
        <f>IFERROR(VLOOKUP(E1376,ppoz!$A$2:$B$42,2,0),0)</f>
        <v>7000</v>
      </c>
      <c r="AH1376">
        <v>4</v>
      </c>
    </row>
    <row r="1377" spans="1:34" x14ac:dyDescent="0.35">
      <c r="A1377" s="354" t="s">
        <v>1772</v>
      </c>
      <c r="B1377" s="355">
        <v>45.57</v>
      </c>
      <c r="C1377" s="356">
        <v>147</v>
      </c>
      <c r="D1377" s="357" t="s">
        <v>1488</v>
      </c>
      <c r="E1377" s="358" t="s">
        <v>14</v>
      </c>
      <c r="F1377" s="357" t="s">
        <v>181</v>
      </c>
      <c r="G1377" s="356">
        <v>45</v>
      </c>
      <c r="H1377" s="356">
        <v>123700</v>
      </c>
      <c r="I1377" s="356">
        <v>131500</v>
      </c>
      <c r="J1377" s="355">
        <v>139300</v>
      </c>
      <c r="K1377" s="355">
        <v>140000</v>
      </c>
      <c r="L1377" s="355">
        <v>2714.5051569014704</v>
      </c>
      <c r="M1377" s="355">
        <v>2885.6703971911347</v>
      </c>
      <c r="N1377" s="355">
        <v>3056.8356374807986</v>
      </c>
      <c r="O1377" s="355">
        <v>3072.1966205837175</v>
      </c>
      <c r="P1377" s="357" t="s">
        <v>39</v>
      </c>
      <c r="Q1377" s="355" t="s">
        <v>38</v>
      </c>
      <c r="R1377" s="357" t="s">
        <v>685</v>
      </c>
      <c r="S1377" s="357" t="s">
        <v>1489</v>
      </c>
      <c r="T1377" s="357" t="s">
        <v>684</v>
      </c>
      <c r="U1377" s="357" t="s">
        <v>35</v>
      </c>
      <c r="V1377" s="357">
        <v>1.65</v>
      </c>
      <c r="W1377" s="357">
        <v>0.99199999999999999</v>
      </c>
      <c r="X1377" s="357">
        <v>3.5000000000000003E-2</v>
      </c>
      <c r="Y1377" s="357">
        <v>1.637</v>
      </c>
      <c r="Z1377" s="357" t="s">
        <v>198</v>
      </c>
      <c r="AA1377" s="357" t="s">
        <v>170</v>
      </c>
      <c r="AB1377" s="357">
        <v>19</v>
      </c>
      <c r="AC1377" s="357" t="s">
        <v>218</v>
      </c>
      <c r="AD1377" s="10"/>
      <c r="AE1377" s="10">
        <f>IFERROR(VLOOKUP(E1377,ppoz!$A$2:$B$42,2,0),0)</f>
        <v>7000</v>
      </c>
      <c r="AH1377">
        <v>4</v>
      </c>
    </row>
    <row r="1378" spans="1:34" x14ac:dyDescent="0.35">
      <c r="A1378" s="354" t="s">
        <v>1773</v>
      </c>
      <c r="B1378" s="355">
        <v>45.88</v>
      </c>
      <c r="C1378" s="356">
        <v>148</v>
      </c>
      <c r="D1378" s="357" t="s">
        <v>1488</v>
      </c>
      <c r="E1378" s="358" t="s">
        <v>14</v>
      </c>
      <c r="F1378" s="357" t="s">
        <v>181</v>
      </c>
      <c r="G1378" s="356">
        <v>45</v>
      </c>
      <c r="H1378" s="356">
        <v>124300</v>
      </c>
      <c r="I1378" s="356">
        <v>132000</v>
      </c>
      <c r="J1378" s="355">
        <v>139700</v>
      </c>
      <c r="K1378" s="355">
        <v>140600</v>
      </c>
      <c r="L1378" s="355">
        <v>2709.2414995640802</v>
      </c>
      <c r="M1378" s="355">
        <v>2877.0706190061028</v>
      </c>
      <c r="N1378" s="355">
        <v>3044.8997384481254</v>
      </c>
      <c r="O1378" s="355">
        <v>3064.516129032258</v>
      </c>
      <c r="P1378" s="357" t="s">
        <v>39</v>
      </c>
      <c r="Q1378" s="355" t="s">
        <v>38</v>
      </c>
      <c r="R1378" s="357" t="s">
        <v>685</v>
      </c>
      <c r="S1378" s="357" t="s">
        <v>1489</v>
      </c>
      <c r="T1378" s="357" t="s">
        <v>684</v>
      </c>
      <c r="U1378" s="357" t="s">
        <v>35</v>
      </c>
      <c r="V1378" s="357">
        <v>1.65</v>
      </c>
      <c r="W1378" s="357">
        <v>0.99199999999999999</v>
      </c>
      <c r="X1378" s="357">
        <v>3.5000000000000003E-2</v>
      </c>
      <c r="Y1378" s="357">
        <v>1.637</v>
      </c>
      <c r="Z1378" s="357" t="s">
        <v>198</v>
      </c>
      <c r="AA1378" s="357" t="s">
        <v>170</v>
      </c>
      <c r="AB1378" s="357">
        <v>19</v>
      </c>
      <c r="AC1378" s="357" t="s">
        <v>218</v>
      </c>
      <c r="AD1378" s="10"/>
      <c r="AE1378" s="10">
        <f>IFERROR(VLOOKUP(E1378,ppoz!$A$2:$B$42,2,0),0)</f>
        <v>7000</v>
      </c>
      <c r="AH1378">
        <v>4</v>
      </c>
    </row>
    <row r="1379" spans="1:34" x14ac:dyDescent="0.35">
      <c r="A1379" s="354" t="s">
        <v>1774</v>
      </c>
      <c r="B1379" s="355">
        <v>46.19</v>
      </c>
      <c r="C1379" s="356">
        <v>149</v>
      </c>
      <c r="D1379" s="357" t="s">
        <v>1488</v>
      </c>
      <c r="E1379" s="358" t="s">
        <v>14</v>
      </c>
      <c r="F1379" s="357" t="s">
        <v>181</v>
      </c>
      <c r="G1379" s="356">
        <v>45</v>
      </c>
      <c r="H1379" s="356">
        <v>125100</v>
      </c>
      <c r="I1379" s="356">
        <v>133000</v>
      </c>
      <c r="J1379" s="355">
        <v>140500</v>
      </c>
      <c r="K1379" s="355">
        <v>141500</v>
      </c>
      <c r="L1379" s="355">
        <v>2708.378436891102</v>
      </c>
      <c r="M1379" s="355">
        <v>2879.4111279497729</v>
      </c>
      <c r="N1379" s="355">
        <v>3041.7839359168652</v>
      </c>
      <c r="O1379" s="355">
        <v>3063.4336436458111</v>
      </c>
      <c r="P1379" s="357" t="s">
        <v>39</v>
      </c>
      <c r="Q1379" s="355" t="s">
        <v>38</v>
      </c>
      <c r="R1379" s="357" t="s">
        <v>685</v>
      </c>
      <c r="S1379" s="357" t="s">
        <v>1489</v>
      </c>
      <c r="T1379" s="357" t="s">
        <v>684</v>
      </c>
      <c r="U1379" s="357" t="s">
        <v>35</v>
      </c>
      <c r="V1379" s="357">
        <v>1.65</v>
      </c>
      <c r="W1379" s="357">
        <v>0.99199999999999999</v>
      </c>
      <c r="X1379" s="357">
        <v>3.5000000000000003E-2</v>
      </c>
      <c r="Y1379" s="357">
        <v>1.637</v>
      </c>
      <c r="Z1379" s="357" t="s">
        <v>198</v>
      </c>
      <c r="AA1379" s="357" t="s">
        <v>170</v>
      </c>
      <c r="AB1379" s="357">
        <v>19</v>
      </c>
      <c r="AC1379" s="357" t="s">
        <v>218</v>
      </c>
      <c r="AD1379" s="10"/>
      <c r="AE1379" s="10">
        <f>IFERROR(VLOOKUP(E1379,ppoz!$A$2:$B$42,2,0),0)</f>
        <v>7000</v>
      </c>
      <c r="AH1379">
        <v>4</v>
      </c>
    </row>
    <row r="1380" spans="1:34" x14ac:dyDescent="0.35">
      <c r="A1380" s="354" t="s">
        <v>1775</v>
      </c>
      <c r="B1380" s="355">
        <v>46.5</v>
      </c>
      <c r="C1380" s="356">
        <v>150</v>
      </c>
      <c r="D1380" s="357" t="s">
        <v>1488</v>
      </c>
      <c r="E1380" s="358" t="s">
        <v>14</v>
      </c>
      <c r="F1380" s="357" t="s">
        <v>181</v>
      </c>
      <c r="G1380" s="356">
        <v>45</v>
      </c>
      <c r="H1380" s="356">
        <v>125500</v>
      </c>
      <c r="I1380" s="356">
        <v>133500</v>
      </c>
      <c r="J1380" s="355">
        <v>140900</v>
      </c>
      <c r="K1380" s="355">
        <v>142000</v>
      </c>
      <c r="L1380" s="355">
        <v>2698.9247311827958</v>
      </c>
      <c r="M1380" s="355">
        <v>2870.9677419354839</v>
      </c>
      <c r="N1380" s="355">
        <v>3030.1075268817203</v>
      </c>
      <c r="O1380" s="355">
        <v>3053.7634408602153</v>
      </c>
      <c r="P1380" s="357" t="s">
        <v>39</v>
      </c>
      <c r="Q1380" s="355" t="s">
        <v>38</v>
      </c>
      <c r="R1380" s="357" t="s">
        <v>685</v>
      </c>
      <c r="S1380" s="357" t="s">
        <v>1489</v>
      </c>
      <c r="T1380" s="357" t="s">
        <v>684</v>
      </c>
      <c r="U1380" s="357" t="s">
        <v>35</v>
      </c>
      <c r="V1380" s="357">
        <v>1.65</v>
      </c>
      <c r="W1380" s="357">
        <v>0.99199999999999999</v>
      </c>
      <c r="X1380" s="357">
        <v>3.5000000000000003E-2</v>
      </c>
      <c r="Y1380" s="357">
        <v>1.637</v>
      </c>
      <c r="Z1380" s="357" t="s">
        <v>198</v>
      </c>
      <c r="AA1380" s="357" t="s">
        <v>170</v>
      </c>
      <c r="AB1380" s="357">
        <v>19</v>
      </c>
      <c r="AC1380" s="357" t="s">
        <v>218</v>
      </c>
      <c r="AD1380" s="10"/>
      <c r="AE1380" s="10">
        <f>IFERROR(VLOOKUP(E1380,ppoz!$A$2:$B$42,2,0),0)</f>
        <v>7000</v>
      </c>
      <c r="AH1380">
        <v>4</v>
      </c>
    </row>
    <row r="1381" spans="1:34" x14ac:dyDescent="0.35">
      <c r="A1381" s="354" t="s">
        <v>1776</v>
      </c>
      <c r="B1381" s="355">
        <v>46.81</v>
      </c>
      <c r="C1381" s="356">
        <v>151</v>
      </c>
      <c r="D1381" s="357" t="s">
        <v>1488</v>
      </c>
      <c r="E1381" s="358" t="s">
        <v>14</v>
      </c>
      <c r="F1381" s="357" t="s">
        <v>181</v>
      </c>
      <c r="G1381" s="356">
        <v>45</v>
      </c>
      <c r="H1381" s="356">
        <v>126000</v>
      </c>
      <c r="I1381" s="356">
        <v>134000</v>
      </c>
      <c r="J1381" s="355">
        <v>141300</v>
      </c>
      <c r="K1381" s="355">
        <v>142500</v>
      </c>
      <c r="L1381" s="355">
        <v>2691.7325357829523</v>
      </c>
      <c r="M1381" s="355">
        <v>2862.6361888485367</v>
      </c>
      <c r="N1381" s="355">
        <v>3018.585772270882</v>
      </c>
      <c r="O1381" s="355">
        <v>3044.2213202307198</v>
      </c>
      <c r="P1381" s="357" t="s">
        <v>39</v>
      </c>
      <c r="Q1381" s="355" t="s">
        <v>38</v>
      </c>
      <c r="R1381" s="357" t="s">
        <v>685</v>
      </c>
      <c r="S1381" s="357" t="s">
        <v>1489</v>
      </c>
      <c r="T1381" s="357" t="s">
        <v>684</v>
      </c>
      <c r="U1381" s="357" t="s">
        <v>35</v>
      </c>
      <c r="V1381" s="357">
        <v>1.65</v>
      </c>
      <c r="W1381" s="357">
        <v>0.99199999999999999</v>
      </c>
      <c r="X1381" s="357">
        <v>3.5000000000000003E-2</v>
      </c>
      <c r="Y1381" s="357">
        <v>1.637</v>
      </c>
      <c r="Z1381" s="357" t="s">
        <v>198</v>
      </c>
      <c r="AA1381" s="357" t="s">
        <v>170</v>
      </c>
      <c r="AB1381" s="357">
        <v>19</v>
      </c>
      <c r="AC1381" s="357" t="s">
        <v>218</v>
      </c>
      <c r="AD1381" s="10"/>
      <c r="AE1381" s="10">
        <f>IFERROR(VLOOKUP(E1381,ppoz!$A$2:$B$42,2,0),0)</f>
        <v>7000</v>
      </c>
      <c r="AH1381">
        <v>4</v>
      </c>
    </row>
    <row r="1382" spans="1:34" x14ac:dyDescent="0.35">
      <c r="A1382" s="354" t="s">
        <v>1777</v>
      </c>
      <c r="B1382" s="355">
        <v>47.12</v>
      </c>
      <c r="C1382" s="356">
        <v>152</v>
      </c>
      <c r="D1382" s="357" t="s">
        <v>1488</v>
      </c>
      <c r="E1382" s="358" t="s">
        <v>14</v>
      </c>
      <c r="F1382" s="357" t="s">
        <v>181</v>
      </c>
      <c r="G1382" s="356">
        <v>45</v>
      </c>
      <c r="H1382" s="356">
        <v>127200</v>
      </c>
      <c r="I1382" s="356">
        <v>134800</v>
      </c>
      <c r="J1382" s="355">
        <v>142000</v>
      </c>
      <c r="K1382" s="355">
        <v>143300</v>
      </c>
      <c r="L1382" s="355">
        <v>2699.4906621392192</v>
      </c>
      <c r="M1382" s="355">
        <v>2860.7809847198641</v>
      </c>
      <c r="N1382" s="355">
        <v>3013.5823429541597</v>
      </c>
      <c r="O1382" s="355">
        <v>3041.1714770797962</v>
      </c>
      <c r="P1382" s="357" t="s">
        <v>39</v>
      </c>
      <c r="Q1382" s="355" t="s">
        <v>38</v>
      </c>
      <c r="R1382" s="357" t="s">
        <v>685</v>
      </c>
      <c r="S1382" s="357" t="s">
        <v>1489</v>
      </c>
      <c r="T1382" s="357" t="s">
        <v>684</v>
      </c>
      <c r="U1382" s="357" t="s">
        <v>35</v>
      </c>
      <c r="V1382" s="357">
        <v>1.65</v>
      </c>
      <c r="W1382" s="357">
        <v>0.99199999999999999</v>
      </c>
      <c r="X1382" s="357">
        <v>3.5000000000000003E-2</v>
      </c>
      <c r="Y1382" s="357">
        <v>1.637</v>
      </c>
      <c r="Z1382" s="357" t="s">
        <v>198</v>
      </c>
      <c r="AA1382" s="357" t="s">
        <v>170</v>
      </c>
      <c r="AB1382" s="357">
        <v>19</v>
      </c>
      <c r="AC1382" s="357" t="s">
        <v>218</v>
      </c>
      <c r="AD1382" s="10"/>
      <c r="AE1382" s="10">
        <f>IFERROR(VLOOKUP(E1382,ppoz!$A$2:$B$42,2,0),0)</f>
        <v>7000</v>
      </c>
      <c r="AH1382">
        <v>4</v>
      </c>
    </row>
    <row r="1383" spans="1:34" x14ac:dyDescent="0.35">
      <c r="A1383" s="354" t="s">
        <v>1778</v>
      </c>
      <c r="B1383" s="355">
        <v>47.43</v>
      </c>
      <c r="C1383" s="356">
        <v>153</v>
      </c>
      <c r="D1383" s="357" t="s">
        <v>1488</v>
      </c>
      <c r="E1383" s="358" t="s">
        <v>14</v>
      </c>
      <c r="F1383" s="357" t="s">
        <v>181</v>
      </c>
      <c r="G1383" s="356">
        <v>45</v>
      </c>
      <c r="H1383" s="356">
        <v>127600</v>
      </c>
      <c r="I1383" s="356">
        <v>135200</v>
      </c>
      <c r="J1383" s="355">
        <v>142400</v>
      </c>
      <c r="K1383" s="355">
        <v>143700</v>
      </c>
      <c r="L1383" s="355">
        <v>2690.2804132405649</v>
      </c>
      <c r="M1383" s="355">
        <v>2850.5165507063039</v>
      </c>
      <c r="N1383" s="355">
        <v>3002.3192072527936</v>
      </c>
      <c r="O1383" s="355">
        <v>3029.728020240354</v>
      </c>
      <c r="P1383" s="357" t="s">
        <v>39</v>
      </c>
      <c r="Q1383" s="355" t="s">
        <v>38</v>
      </c>
      <c r="R1383" s="357" t="s">
        <v>685</v>
      </c>
      <c r="S1383" s="357" t="s">
        <v>1489</v>
      </c>
      <c r="T1383" s="357" t="s">
        <v>684</v>
      </c>
      <c r="U1383" s="357" t="s">
        <v>35</v>
      </c>
      <c r="V1383" s="357">
        <v>1.65</v>
      </c>
      <c r="W1383" s="357">
        <v>0.99199999999999999</v>
      </c>
      <c r="X1383" s="357">
        <v>3.5000000000000003E-2</v>
      </c>
      <c r="Y1383" s="357">
        <v>1.637</v>
      </c>
      <c r="Z1383" s="357" t="s">
        <v>198</v>
      </c>
      <c r="AA1383" s="357" t="s">
        <v>170</v>
      </c>
      <c r="AB1383" s="357">
        <v>19</v>
      </c>
      <c r="AC1383" s="357" t="s">
        <v>218</v>
      </c>
      <c r="AD1383" s="10"/>
      <c r="AE1383" s="10">
        <f>IFERROR(VLOOKUP(E1383,ppoz!$A$2:$B$42,2,0),0)</f>
        <v>7000</v>
      </c>
      <c r="AH1383">
        <v>4</v>
      </c>
    </row>
    <row r="1384" spans="1:34" x14ac:dyDescent="0.35">
      <c r="A1384" s="354" t="s">
        <v>1779</v>
      </c>
      <c r="B1384" s="355">
        <v>47.74</v>
      </c>
      <c r="C1384" s="356">
        <v>154</v>
      </c>
      <c r="D1384" s="357" t="s">
        <v>1488</v>
      </c>
      <c r="E1384" s="358" t="s">
        <v>14</v>
      </c>
      <c r="F1384" s="357" t="s">
        <v>181</v>
      </c>
      <c r="G1384" s="356">
        <v>45</v>
      </c>
      <c r="H1384" s="356">
        <v>128100</v>
      </c>
      <c r="I1384" s="356">
        <v>135600</v>
      </c>
      <c r="J1384" s="355">
        <v>142800</v>
      </c>
      <c r="K1384" s="355">
        <v>144100</v>
      </c>
      <c r="L1384" s="355">
        <v>2683.2844574780056</v>
      </c>
      <c r="M1384" s="355">
        <v>2840.3854210305822</v>
      </c>
      <c r="N1384" s="355">
        <v>2991.2023460410555</v>
      </c>
      <c r="O1384" s="355">
        <v>3018.4331797235022</v>
      </c>
      <c r="P1384" s="357" t="s">
        <v>39</v>
      </c>
      <c r="Q1384" s="355" t="s">
        <v>38</v>
      </c>
      <c r="R1384" s="357" t="s">
        <v>685</v>
      </c>
      <c r="S1384" s="357" t="s">
        <v>1489</v>
      </c>
      <c r="T1384" s="357" t="s">
        <v>684</v>
      </c>
      <c r="U1384" s="357" t="s">
        <v>35</v>
      </c>
      <c r="V1384" s="357">
        <v>1.65</v>
      </c>
      <c r="W1384" s="357">
        <v>0.99199999999999999</v>
      </c>
      <c r="X1384" s="357">
        <v>3.5000000000000003E-2</v>
      </c>
      <c r="Y1384" s="357">
        <v>1.637</v>
      </c>
      <c r="Z1384" s="357" t="s">
        <v>198</v>
      </c>
      <c r="AA1384" s="357" t="s">
        <v>170</v>
      </c>
      <c r="AB1384" s="357">
        <v>19</v>
      </c>
      <c r="AC1384" s="357" t="s">
        <v>218</v>
      </c>
      <c r="AD1384" s="10"/>
      <c r="AE1384" s="10">
        <f>IFERROR(VLOOKUP(E1384,ppoz!$A$2:$B$42,2,0),0)</f>
        <v>7000</v>
      </c>
      <c r="AH1384">
        <v>4</v>
      </c>
    </row>
    <row r="1385" spans="1:34" x14ac:dyDescent="0.35">
      <c r="A1385" s="354" t="s">
        <v>1780</v>
      </c>
      <c r="B1385" s="355">
        <v>48.05</v>
      </c>
      <c r="C1385" s="356">
        <v>155</v>
      </c>
      <c r="D1385" s="357" t="s">
        <v>1488</v>
      </c>
      <c r="E1385" s="358" t="s">
        <v>14</v>
      </c>
      <c r="F1385" s="357" t="s">
        <v>181</v>
      </c>
      <c r="G1385" s="356">
        <v>45</v>
      </c>
      <c r="H1385" s="356">
        <v>128900</v>
      </c>
      <c r="I1385" s="356">
        <v>136900</v>
      </c>
      <c r="J1385" s="355">
        <v>143600</v>
      </c>
      <c r="K1385" s="355">
        <v>146000</v>
      </c>
      <c r="L1385" s="355">
        <v>2682.6222684703434</v>
      </c>
      <c r="M1385" s="355">
        <v>2849.1155046826225</v>
      </c>
      <c r="N1385" s="355">
        <v>2988.553590010406</v>
      </c>
      <c r="O1385" s="355">
        <v>3038.5015608740896</v>
      </c>
      <c r="P1385" s="357" t="s">
        <v>39</v>
      </c>
      <c r="Q1385" s="355" t="s">
        <v>38</v>
      </c>
      <c r="R1385" s="357" t="s">
        <v>685</v>
      </c>
      <c r="S1385" s="357" t="s">
        <v>1489</v>
      </c>
      <c r="T1385" s="357" t="s">
        <v>684</v>
      </c>
      <c r="U1385" s="357" t="s">
        <v>35</v>
      </c>
      <c r="V1385" s="357">
        <v>1.65</v>
      </c>
      <c r="W1385" s="357">
        <v>0.99199999999999999</v>
      </c>
      <c r="X1385" s="357">
        <v>3.5000000000000003E-2</v>
      </c>
      <c r="Y1385" s="357">
        <v>1.637</v>
      </c>
      <c r="Z1385" s="357" t="s">
        <v>198</v>
      </c>
      <c r="AA1385" s="357" t="s">
        <v>170</v>
      </c>
      <c r="AB1385" s="357">
        <v>19</v>
      </c>
      <c r="AC1385" s="357" t="s">
        <v>218</v>
      </c>
      <c r="AD1385" s="10"/>
      <c r="AE1385" s="10">
        <f>IFERROR(VLOOKUP(E1385,ppoz!$A$2:$B$42,2,0),0)</f>
        <v>7000</v>
      </c>
      <c r="AH1385">
        <v>4</v>
      </c>
    </row>
    <row r="1386" spans="1:34" x14ac:dyDescent="0.35">
      <c r="A1386" s="354" t="s">
        <v>1781</v>
      </c>
      <c r="B1386" s="355">
        <v>48.36</v>
      </c>
      <c r="C1386" s="356">
        <v>156</v>
      </c>
      <c r="D1386" s="357" t="s">
        <v>1488</v>
      </c>
      <c r="E1386" s="358" t="s">
        <v>14</v>
      </c>
      <c r="F1386" s="357" t="s">
        <v>181</v>
      </c>
      <c r="G1386" s="356">
        <v>45</v>
      </c>
      <c r="H1386" s="356">
        <v>129300</v>
      </c>
      <c r="I1386" s="356">
        <v>137400</v>
      </c>
      <c r="J1386" s="355">
        <v>144000</v>
      </c>
      <c r="K1386" s="355">
        <v>146500</v>
      </c>
      <c r="L1386" s="355">
        <v>2673.697270471464</v>
      </c>
      <c r="M1386" s="355">
        <v>2841.1910669975186</v>
      </c>
      <c r="N1386" s="355">
        <v>2977.6674937965263</v>
      </c>
      <c r="O1386" s="355">
        <v>3029.3631100082712</v>
      </c>
      <c r="P1386" s="357" t="s">
        <v>39</v>
      </c>
      <c r="Q1386" s="355" t="s">
        <v>38</v>
      </c>
      <c r="R1386" s="357" t="s">
        <v>685</v>
      </c>
      <c r="S1386" s="357" t="s">
        <v>1489</v>
      </c>
      <c r="T1386" s="357" t="s">
        <v>684</v>
      </c>
      <c r="U1386" s="357" t="s">
        <v>35</v>
      </c>
      <c r="V1386" s="357">
        <v>1.65</v>
      </c>
      <c r="W1386" s="357">
        <v>0.99199999999999999</v>
      </c>
      <c r="X1386" s="357">
        <v>3.5000000000000003E-2</v>
      </c>
      <c r="Y1386" s="357">
        <v>1.637</v>
      </c>
      <c r="Z1386" s="357" t="s">
        <v>198</v>
      </c>
      <c r="AA1386" s="357" t="s">
        <v>170</v>
      </c>
      <c r="AB1386" s="357">
        <v>19</v>
      </c>
      <c r="AC1386" s="357" t="s">
        <v>218</v>
      </c>
      <c r="AD1386" s="10"/>
      <c r="AE1386" s="10">
        <f>IFERROR(VLOOKUP(E1386,ppoz!$A$2:$B$42,2,0),0)</f>
        <v>7000</v>
      </c>
      <c r="AH1386">
        <v>4</v>
      </c>
    </row>
    <row r="1387" spans="1:34" x14ac:dyDescent="0.35">
      <c r="A1387" s="354" t="s">
        <v>1782</v>
      </c>
      <c r="B1387" s="355">
        <v>48.67</v>
      </c>
      <c r="C1387" s="356">
        <v>157</v>
      </c>
      <c r="D1387" s="357" t="s">
        <v>1488</v>
      </c>
      <c r="E1387" s="358" t="s">
        <v>14</v>
      </c>
      <c r="F1387" s="357" t="s">
        <v>181</v>
      </c>
      <c r="G1387" s="356">
        <v>45</v>
      </c>
      <c r="H1387" s="356">
        <v>129800</v>
      </c>
      <c r="I1387" s="356">
        <v>138200</v>
      </c>
      <c r="J1387" s="355">
        <v>144400</v>
      </c>
      <c r="K1387" s="355">
        <v>147300</v>
      </c>
      <c r="L1387" s="355">
        <v>2666.9406205054447</v>
      </c>
      <c r="M1387" s="355">
        <v>2839.5315389356892</v>
      </c>
      <c r="N1387" s="355">
        <v>2966.9200739675362</v>
      </c>
      <c r="O1387" s="355">
        <v>3026.5050339017876</v>
      </c>
      <c r="P1387" s="357" t="s">
        <v>39</v>
      </c>
      <c r="Q1387" s="355" t="s">
        <v>38</v>
      </c>
      <c r="R1387" s="357" t="s">
        <v>685</v>
      </c>
      <c r="S1387" s="357" t="s">
        <v>1489</v>
      </c>
      <c r="T1387" s="357" t="s">
        <v>684</v>
      </c>
      <c r="U1387" s="357" t="s">
        <v>35</v>
      </c>
      <c r="V1387" s="357">
        <v>1.65</v>
      </c>
      <c r="W1387" s="357">
        <v>0.99199999999999999</v>
      </c>
      <c r="X1387" s="357">
        <v>3.5000000000000003E-2</v>
      </c>
      <c r="Y1387" s="357">
        <v>1.637</v>
      </c>
      <c r="Z1387" s="357" t="s">
        <v>198</v>
      </c>
      <c r="AA1387" s="357" t="s">
        <v>170</v>
      </c>
      <c r="AB1387" s="357">
        <v>19</v>
      </c>
      <c r="AC1387" s="357" t="s">
        <v>218</v>
      </c>
      <c r="AD1387" s="10"/>
      <c r="AE1387" s="10">
        <f>IFERROR(VLOOKUP(E1387,ppoz!$A$2:$B$42,2,0),0)</f>
        <v>7000</v>
      </c>
      <c r="AH1387">
        <v>4</v>
      </c>
    </row>
    <row r="1388" spans="1:34" x14ac:dyDescent="0.35">
      <c r="A1388" s="354" t="s">
        <v>1783</v>
      </c>
      <c r="B1388" s="355">
        <v>48.98</v>
      </c>
      <c r="C1388" s="356">
        <v>158</v>
      </c>
      <c r="D1388" s="357" t="s">
        <v>1488</v>
      </c>
      <c r="E1388" s="358" t="s">
        <v>14</v>
      </c>
      <c r="F1388" s="357" t="s">
        <v>181</v>
      </c>
      <c r="G1388" s="356">
        <v>45</v>
      </c>
      <c r="H1388" s="356">
        <v>130500</v>
      </c>
      <c r="I1388" s="356">
        <v>139000</v>
      </c>
      <c r="J1388" s="355">
        <v>144800</v>
      </c>
      <c r="K1388" s="355">
        <v>148100</v>
      </c>
      <c r="L1388" s="355">
        <v>2664.3527970600248</v>
      </c>
      <c r="M1388" s="355">
        <v>2837.8930175581872</v>
      </c>
      <c r="N1388" s="355">
        <v>2956.3086974275216</v>
      </c>
      <c r="O1388" s="355">
        <v>3023.6831359738671</v>
      </c>
      <c r="P1388" s="357" t="s">
        <v>39</v>
      </c>
      <c r="Q1388" s="355" t="s">
        <v>38</v>
      </c>
      <c r="R1388" s="357" t="s">
        <v>685</v>
      </c>
      <c r="S1388" s="357" t="s">
        <v>1489</v>
      </c>
      <c r="T1388" s="357" t="s">
        <v>684</v>
      </c>
      <c r="U1388" s="357" t="s">
        <v>35</v>
      </c>
      <c r="V1388" s="357">
        <v>1.65</v>
      </c>
      <c r="W1388" s="357">
        <v>0.99199999999999999</v>
      </c>
      <c r="X1388" s="357">
        <v>3.5000000000000003E-2</v>
      </c>
      <c r="Y1388" s="357">
        <v>1.637</v>
      </c>
      <c r="Z1388" s="357" t="s">
        <v>198</v>
      </c>
      <c r="AA1388" s="357" t="s">
        <v>170</v>
      </c>
      <c r="AB1388" s="357">
        <v>19</v>
      </c>
      <c r="AC1388" s="357" t="s">
        <v>218</v>
      </c>
      <c r="AD1388" s="10"/>
      <c r="AE1388" s="10">
        <f>IFERROR(VLOOKUP(E1388,ppoz!$A$2:$B$42,2,0),0)</f>
        <v>7000</v>
      </c>
      <c r="AH1388">
        <v>4</v>
      </c>
    </row>
    <row r="1389" spans="1:34" x14ac:dyDescent="0.35">
      <c r="A1389" s="354" t="s">
        <v>1784</v>
      </c>
      <c r="B1389" s="355">
        <v>49.29</v>
      </c>
      <c r="C1389" s="356">
        <v>159</v>
      </c>
      <c r="D1389" s="357" t="s">
        <v>1488</v>
      </c>
      <c r="E1389" s="358" t="s">
        <v>14</v>
      </c>
      <c r="F1389" s="357" t="s">
        <v>181</v>
      </c>
      <c r="G1389" s="356">
        <v>45</v>
      </c>
      <c r="H1389" s="356">
        <v>131300</v>
      </c>
      <c r="I1389" s="356">
        <v>139800</v>
      </c>
      <c r="J1389" s="355">
        <v>145500</v>
      </c>
      <c r="K1389" s="355">
        <v>148900</v>
      </c>
      <c r="L1389" s="355">
        <v>2663.8263339419759</v>
      </c>
      <c r="M1389" s="355">
        <v>2836.2751065124771</v>
      </c>
      <c r="N1389" s="355">
        <v>2951.9172245891664</v>
      </c>
      <c r="O1389" s="355">
        <v>3020.8967336173669</v>
      </c>
      <c r="P1389" s="357" t="s">
        <v>39</v>
      </c>
      <c r="Q1389" s="355" t="s">
        <v>38</v>
      </c>
      <c r="R1389" s="357" t="s">
        <v>685</v>
      </c>
      <c r="S1389" s="357" t="s">
        <v>1489</v>
      </c>
      <c r="T1389" s="357" t="s">
        <v>684</v>
      </c>
      <c r="U1389" s="357" t="s">
        <v>35</v>
      </c>
      <c r="V1389" s="357">
        <v>1.65</v>
      </c>
      <c r="W1389" s="357">
        <v>0.99199999999999999</v>
      </c>
      <c r="X1389" s="357">
        <v>3.5000000000000003E-2</v>
      </c>
      <c r="Y1389" s="357">
        <v>1.637</v>
      </c>
      <c r="Z1389" s="357" t="s">
        <v>198</v>
      </c>
      <c r="AA1389" s="357" t="s">
        <v>170</v>
      </c>
      <c r="AB1389" s="357">
        <v>19</v>
      </c>
      <c r="AC1389" s="357" t="s">
        <v>218</v>
      </c>
      <c r="AD1389" s="10"/>
      <c r="AE1389" s="10">
        <f>IFERROR(VLOOKUP(E1389,ppoz!$A$2:$B$42,2,0),0)</f>
        <v>7000</v>
      </c>
      <c r="AH1389">
        <v>4</v>
      </c>
    </row>
    <row r="1390" spans="1:34" x14ac:dyDescent="0.35">
      <c r="A1390" s="354" t="s">
        <v>1785</v>
      </c>
      <c r="B1390" s="355">
        <v>49.6</v>
      </c>
      <c r="C1390" s="356">
        <v>160</v>
      </c>
      <c r="D1390" s="357" t="s">
        <v>1488</v>
      </c>
      <c r="E1390" s="358" t="s">
        <v>14</v>
      </c>
      <c r="F1390" s="357" t="s">
        <v>181</v>
      </c>
      <c r="G1390" s="356">
        <v>45</v>
      </c>
      <c r="H1390" s="356">
        <v>131700</v>
      </c>
      <c r="I1390" s="356">
        <v>140200</v>
      </c>
      <c r="J1390" s="355">
        <v>146500</v>
      </c>
      <c r="K1390" s="355">
        <v>149300</v>
      </c>
      <c r="L1390" s="355">
        <v>2655.2419354838707</v>
      </c>
      <c r="M1390" s="355">
        <v>2826.6129032258063</v>
      </c>
      <c r="N1390" s="355">
        <v>2953.6290322580644</v>
      </c>
      <c r="O1390" s="355">
        <v>3010.0806451612902</v>
      </c>
      <c r="P1390" s="357" t="s">
        <v>39</v>
      </c>
      <c r="Q1390" s="355" t="s">
        <v>38</v>
      </c>
      <c r="R1390" s="357" t="s">
        <v>685</v>
      </c>
      <c r="S1390" s="357" t="s">
        <v>1489</v>
      </c>
      <c r="T1390" s="357" t="s">
        <v>684</v>
      </c>
      <c r="U1390" s="357" t="s">
        <v>35</v>
      </c>
      <c r="V1390" s="357">
        <v>1.65</v>
      </c>
      <c r="W1390" s="357">
        <v>0.99199999999999999</v>
      </c>
      <c r="X1390" s="357">
        <v>3.5000000000000003E-2</v>
      </c>
      <c r="Y1390" s="357">
        <v>1.637</v>
      </c>
      <c r="Z1390" s="357" t="s">
        <v>198</v>
      </c>
      <c r="AA1390" s="357" t="s">
        <v>170</v>
      </c>
      <c r="AB1390" s="357">
        <v>19</v>
      </c>
      <c r="AC1390" s="357" t="s">
        <v>218</v>
      </c>
      <c r="AD1390" s="10"/>
      <c r="AE1390" s="10">
        <f>IFERROR(VLOOKUP(E1390,ppoz!$A$2:$B$42,2,0),0)</f>
        <v>7000</v>
      </c>
      <c r="AH1390">
        <v>4</v>
      </c>
    </row>
    <row r="1391" spans="1:34" x14ac:dyDescent="0.35">
      <c r="A1391" s="354" t="s">
        <v>1786</v>
      </c>
      <c r="B1391" s="355">
        <v>49.91</v>
      </c>
      <c r="C1391" s="356">
        <v>161</v>
      </c>
      <c r="D1391" s="357" t="s">
        <v>1488</v>
      </c>
      <c r="E1391" s="358" t="s">
        <v>14</v>
      </c>
      <c r="F1391" s="357" t="s">
        <v>181</v>
      </c>
      <c r="G1391" s="356">
        <v>45</v>
      </c>
      <c r="H1391" s="356">
        <v>132200</v>
      </c>
      <c r="I1391" s="356">
        <v>140700</v>
      </c>
      <c r="J1391" s="355">
        <v>149500</v>
      </c>
      <c r="K1391" s="355">
        <v>149800</v>
      </c>
      <c r="L1391" s="355">
        <v>2648.7677820076137</v>
      </c>
      <c r="M1391" s="355">
        <v>2819.0743338008415</v>
      </c>
      <c r="N1391" s="355">
        <v>2995.3917050691248</v>
      </c>
      <c r="O1391" s="355">
        <v>3001.4025245441799</v>
      </c>
      <c r="P1391" s="357" t="s">
        <v>39</v>
      </c>
      <c r="Q1391" s="355" t="s">
        <v>38</v>
      </c>
      <c r="R1391" s="357" t="s">
        <v>685</v>
      </c>
      <c r="S1391" s="357" t="s">
        <v>1489</v>
      </c>
      <c r="T1391" s="357" t="s">
        <v>684</v>
      </c>
      <c r="U1391" s="357" t="s">
        <v>35</v>
      </c>
      <c r="V1391" s="357">
        <v>1.65</v>
      </c>
      <c r="W1391" s="357">
        <v>0.99199999999999999</v>
      </c>
      <c r="X1391" s="357">
        <v>3.5000000000000003E-2</v>
      </c>
      <c r="Y1391" s="357">
        <v>1.637</v>
      </c>
      <c r="Z1391" s="357" t="s">
        <v>198</v>
      </c>
      <c r="AA1391" s="357" t="s">
        <v>170</v>
      </c>
      <c r="AB1391" s="357">
        <v>19</v>
      </c>
      <c r="AC1391" s="357" t="s">
        <v>218</v>
      </c>
      <c r="AD1391" s="10"/>
      <c r="AE1391" s="10">
        <f>IFERROR(VLOOKUP(E1391,ppoz!$A$2:$B$42,2,0),0)</f>
        <v>7000</v>
      </c>
      <c r="AH1391">
        <v>4</v>
      </c>
    </row>
    <row r="1392" spans="1:34" x14ac:dyDescent="0.35">
      <c r="A1392" s="354" t="s">
        <v>1787</v>
      </c>
      <c r="B1392" s="355">
        <v>4.34</v>
      </c>
      <c r="C1392" s="356">
        <v>14</v>
      </c>
      <c r="D1392" s="357" t="s">
        <v>1488</v>
      </c>
      <c r="E1392" s="358" t="s">
        <v>15</v>
      </c>
      <c r="F1392" s="357" t="s">
        <v>186</v>
      </c>
      <c r="G1392" s="356">
        <v>4</v>
      </c>
      <c r="H1392" s="356">
        <v>20500</v>
      </c>
      <c r="I1392" s="356">
        <v>21500</v>
      </c>
      <c r="J1392" s="355">
        <v>21800</v>
      </c>
      <c r="K1392" s="355">
        <v>22100</v>
      </c>
      <c r="L1392" s="355">
        <v>4723.502304147466</v>
      </c>
      <c r="M1392" s="355">
        <v>4953.9170506912442</v>
      </c>
      <c r="N1392" s="355">
        <v>5023.0414746543784</v>
      </c>
      <c r="O1392" s="355">
        <v>5092.1658986175116</v>
      </c>
      <c r="P1392" s="357" t="s">
        <v>40</v>
      </c>
      <c r="Q1392" s="355" t="s">
        <v>35</v>
      </c>
      <c r="R1392" s="357" t="s">
        <v>685</v>
      </c>
      <c r="S1392" s="357" t="s">
        <v>1489</v>
      </c>
      <c r="T1392" s="357" t="s">
        <v>684</v>
      </c>
      <c r="U1392" s="357" t="s">
        <v>35</v>
      </c>
      <c r="V1392" s="357">
        <v>1.65</v>
      </c>
      <c r="W1392" s="357">
        <v>0.99199999999999999</v>
      </c>
      <c r="X1392" s="357">
        <v>3.5000000000000003E-2</v>
      </c>
      <c r="Y1392" s="357">
        <v>1.637</v>
      </c>
      <c r="Z1392" s="357" t="s">
        <v>198</v>
      </c>
      <c r="AA1392" s="357" t="s">
        <v>170</v>
      </c>
      <c r="AB1392" s="357">
        <v>19</v>
      </c>
      <c r="AC1392" s="357" t="s">
        <v>218</v>
      </c>
      <c r="AD1392" s="10"/>
      <c r="AE1392" s="10">
        <f>IFERROR(VLOOKUP(E1392,ppoz!$A$2:$B$42,2,0),0)</f>
        <v>0</v>
      </c>
      <c r="AH1392">
        <v>4</v>
      </c>
    </row>
    <row r="1393" spans="1:34" x14ac:dyDescent="0.35">
      <c r="A1393" s="354" t="s">
        <v>1788</v>
      </c>
      <c r="B1393" s="355">
        <v>4.6500000000000004</v>
      </c>
      <c r="C1393" s="356">
        <v>15</v>
      </c>
      <c r="D1393" s="357" t="s">
        <v>1488</v>
      </c>
      <c r="E1393" s="358" t="s">
        <v>15</v>
      </c>
      <c r="F1393" s="357" t="s">
        <v>186</v>
      </c>
      <c r="G1393" s="356">
        <v>4</v>
      </c>
      <c r="H1393" s="356">
        <v>21700</v>
      </c>
      <c r="I1393" s="356">
        <v>22500</v>
      </c>
      <c r="J1393" s="355">
        <v>23400</v>
      </c>
      <c r="K1393" s="355">
        <v>23700</v>
      </c>
      <c r="L1393" s="355">
        <v>4666.6666666666661</v>
      </c>
      <c r="M1393" s="355">
        <v>4838.7096774193542</v>
      </c>
      <c r="N1393" s="355">
        <v>5032.2580645161288</v>
      </c>
      <c r="O1393" s="355">
        <v>5096.7741935483864</v>
      </c>
      <c r="P1393" s="357" t="s">
        <v>40</v>
      </c>
      <c r="Q1393" s="355" t="s">
        <v>35</v>
      </c>
      <c r="R1393" s="357" t="s">
        <v>685</v>
      </c>
      <c r="S1393" s="357" t="s">
        <v>1489</v>
      </c>
      <c r="T1393" s="357" t="s">
        <v>684</v>
      </c>
      <c r="U1393" s="357" t="s">
        <v>35</v>
      </c>
      <c r="V1393" s="357">
        <v>1.65</v>
      </c>
      <c r="W1393" s="357">
        <v>0.99199999999999999</v>
      </c>
      <c r="X1393" s="357">
        <v>3.5000000000000003E-2</v>
      </c>
      <c r="Y1393" s="357">
        <v>1.637</v>
      </c>
      <c r="Z1393" s="357" t="s">
        <v>198</v>
      </c>
      <c r="AA1393" s="357" t="s">
        <v>170</v>
      </c>
      <c r="AB1393" s="357">
        <v>19</v>
      </c>
      <c r="AC1393" s="357" t="s">
        <v>218</v>
      </c>
      <c r="AD1393" s="10"/>
      <c r="AE1393" s="10">
        <f>IFERROR(VLOOKUP(E1393,ppoz!$A$2:$B$42,2,0),0)</f>
        <v>0</v>
      </c>
      <c r="AH1393">
        <v>4</v>
      </c>
    </row>
    <row r="1394" spans="1:34" x14ac:dyDescent="0.35">
      <c r="A1394" s="354" t="s">
        <v>1789</v>
      </c>
      <c r="B1394" s="355">
        <v>4.96</v>
      </c>
      <c r="C1394" s="356">
        <v>16</v>
      </c>
      <c r="D1394" s="357" t="s">
        <v>1488</v>
      </c>
      <c r="E1394" s="358" t="s">
        <v>15</v>
      </c>
      <c r="F1394" s="357" t="s">
        <v>186</v>
      </c>
      <c r="G1394" s="356">
        <v>4</v>
      </c>
      <c r="H1394" s="356">
        <v>22300</v>
      </c>
      <c r="I1394" s="356">
        <v>23700</v>
      </c>
      <c r="J1394" s="355">
        <v>24000</v>
      </c>
      <c r="K1394" s="355">
        <v>24800</v>
      </c>
      <c r="L1394" s="355">
        <v>4495.9677419354839</v>
      </c>
      <c r="M1394" s="355">
        <v>4778.2258064516127</v>
      </c>
      <c r="N1394" s="355">
        <v>4838.7096774193551</v>
      </c>
      <c r="O1394" s="355">
        <v>5000</v>
      </c>
      <c r="P1394" s="357" t="s">
        <v>40</v>
      </c>
      <c r="Q1394" s="355" t="s">
        <v>35</v>
      </c>
      <c r="R1394" s="357" t="s">
        <v>685</v>
      </c>
      <c r="S1394" s="357" t="s">
        <v>1489</v>
      </c>
      <c r="T1394" s="357" t="s">
        <v>684</v>
      </c>
      <c r="U1394" s="357" t="s">
        <v>35</v>
      </c>
      <c r="V1394" s="357">
        <v>1.65</v>
      </c>
      <c r="W1394" s="357">
        <v>0.99199999999999999</v>
      </c>
      <c r="X1394" s="357">
        <v>3.5000000000000003E-2</v>
      </c>
      <c r="Y1394" s="357">
        <v>1.637</v>
      </c>
      <c r="Z1394" s="357" t="s">
        <v>198</v>
      </c>
      <c r="AA1394" s="357" t="s">
        <v>170</v>
      </c>
      <c r="AB1394" s="357">
        <v>19</v>
      </c>
      <c r="AC1394" s="357" t="s">
        <v>218</v>
      </c>
      <c r="AD1394" s="10"/>
      <c r="AE1394" s="10">
        <f>IFERROR(VLOOKUP(E1394,ppoz!$A$2:$B$42,2,0),0)</f>
        <v>0</v>
      </c>
      <c r="AH1394">
        <v>4</v>
      </c>
    </row>
    <row r="1395" spans="1:34" x14ac:dyDescent="0.35">
      <c r="A1395" s="354" t="s">
        <v>1790</v>
      </c>
      <c r="B1395" s="355">
        <v>5.27</v>
      </c>
      <c r="C1395" s="356">
        <v>17</v>
      </c>
      <c r="D1395" s="357" t="s">
        <v>1488</v>
      </c>
      <c r="E1395" s="358" t="s">
        <v>16</v>
      </c>
      <c r="F1395" s="357" t="s">
        <v>186</v>
      </c>
      <c r="G1395" s="356">
        <v>5</v>
      </c>
      <c r="H1395" s="356">
        <v>23800</v>
      </c>
      <c r="I1395" s="356">
        <v>25000</v>
      </c>
      <c r="J1395" s="355">
        <v>25400</v>
      </c>
      <c r="K1395" s="355">
        <v>26100</v>
      </c>
      <c r="L1395" s="355">
        <v>4516.1290322580653</v>
      </c>
      <c r="M1395" s="355">
        <v>4743.833017077799</v>
      </c>
      <c r="N1395" s="355">
        <v>4819.7343453510439</v>
      </c>
      <c r="O1395" s="355">
        <v>4952.5616698292224</v>
      </c>
      <c r="P1395" s="357" t="s">
        <v>40</v>
      </c>
      <c r="Q1395" s="355" t="s">
        <v>35</v>
      </c>
      <c r="R1395" s="357" t="s">
        <v>685</v>
      </c>
      <c r="S1395" s="357" t="s">
        <v>1489</v>
      </c>
      <c r="T1395" s="357" t="s">
        <v>684</v>
      </c>
      <c r="U1395" s="357" t="s">
        <v>35</v>
      </c>
      <c r="V1395" s="357">
        <v>1.65</v>
      </c>
      <c r="W1395" s="357">
        <v>0.99199999999999999</v>
      </c>
      <c r="X1395" s="357">
        <v>3.5000000000000003E-2</v>
      </c>
      <c r="Y1395" s="357">
        <v>1.637</v>
      </c>
      <c r="Z1395" s="357" t="s">
        <v>198</v>
      </c>
      <c r="AA1395" s="357" t="s">
        <v>170</v>
      </c>
      <c r="AB1395" s="357">
        <v>19</v>
      </c>
      <c r="AC1395" s="357" t="s">
        <v>218</v>
      </c>
      <c r="AD1395" s="10"/>
      <c r="AE1395" s="10">
        <f>IFERROR(VLOOKUP(E1395,ppoz!$A$2:$B$42,2,0),0)</f>
        <v>0</v>
      </c>
      <c r="AH1395">
        <v>4</v>
      </c>
    </row>
    <row r="1396" spans="1:34" x14ac:dyDescent="0.35">
      <c r="A1396" s="354" t="s">
        <v>1791</v>
      </c>
      <c r="B1396" s="355">
        <v>5.58</v>
      </c>
      <c r="C1396" s="356">
        <v>18</v>
      </c>
      <c r="D1396" s="357" t="s">
        <v>1488</v>
      </c>
      <c r="E1396" s="358" t="s">
        <v>16</v>
      </c>
      <c r="F1396" s="357" t="s">
        <v>186</v>
      </c>
      <c r="G1396" s="356">
        <v>5</v>
      </c>
      <c r="H1396" s="356">
        <v>24700</v>
      </c>
      <c r="I1396" s="356">
        <v>25800</v>
      </c>
      <c r="J1396" s="355">
        <v>26300</v>
      </c>
      <c r="K1396" s="355">
        <v>27000</v>
      </c>
      <c r="L1396" s="355">
        <v>4426.5232974910396</v>
      </c>
      <c r="M1396" s="355">
        <v>4623.6559139784949</v>
      </c>
      <c r="N1396" s="355">
        <v>4713.2616487455198</v>
      </c>
      <c r="O1396" s="355">
        <v>4838.7096774193551</v>
      </c>
      <c r="P1396" s="357" t="s">
        <v>40</v>
      </c>
      <c r="Q1396" s="355" t="s">
        <v>35</v>
      </c>
      <c r="R1396" s="357" t="s">
        <v>685</v>
      </c>
      <c r="S1396" s="357" t="s">
        <v>1489</v>
      </c>
      <c r="T1396" s="357" t="s">
        <v>684</v>
      </c>
      <c r="U1396" s="357" t="s">
        <v>35</v>
      </c>
      <c r="V1396" s="357">
        <v>1.65</v>
      </c>
      <c r="W1396" s="357">
        <v>0.99199999999999999</v>
      </c>
      <c r="X1396" s="357">
        <v>3.5000000000000003E-2</v>
      </c>
      <c r="Y1396" s="357">
        <v>1.637</v>
      </c>
      <c r="Z1396" s="357" t="s">
        <v>198</v>
      </c>
      <c r="AA1396" s="357" t="s">
        <v>170</v>
      </c>
      <c r="AB1396" s="357">
        <v>19</v>
      </c>
      <c r="AC1396" s="357" t="s">
        <v>218</v>
      </c>
      <c r="AD1396" s="10"/>
      <c r="AE1396" s="10">
        <f>IFERROR(VLOOKUP(E1396,ppoz!$A$2:$B$42,2,0),0)</f>
        <v>0</v>
      </c>
      <c r="AH1396">
        <v>4</v>
      </c>
    </row>
    <row r="1397" spans="1:34" x14ac:dyDescent="0.35">
      <c r="A1397" s="354" t="s">
        <v>1792</v>
      </c>
      <c r="B1397" s="355">
        <v>5.89</v>
      </c>
      <c r="C1397" s="356">
        <v>19</v>
      </c>
      <c r="D1397" s="357" t="s">
        <v>1488</v>
      </c>
      <c r="E1397" s="358" t="s">
        <v>16</v>
      </c>
      <c r="F1397" s="357" t="s">
        <v>186</v>
      </c>
      <c r="G1397" s="356">
        <v>5</v>
      </c>
      <c r="H1397" s="356">
        <v>25400</v>
      </c>
      <c r="I1397" s="356">
        <v>26800</v>
      </c>
      <c r="J1397" s="355">
        <v>27400</v>
      </c>
      <c r="K1397" s="355">
        <v>27900</v>
      </c>
      <c r="L1397" s="355">
        <v>4312.3938879456709</v>
      </c>
      <c r="M1397" s="355">
        <v>4550.0848896434636</v>
      </c>
      <c r="N1397" s="355">
        <v>4651.9524617996603</v>
      </c>
      <c r="O1397" s="355">
        <v>4736.8421052631584</v>
      </c>
      <c r="P1397" s="357" t="s">
        <v>40</v>
      </c>
      <c r="Q1397" s="355" t="s">
        <v>35</v>
      </c>
      <c r="R1397" s="357" t="s">
        <v>685</v>
      </c>
      <c r="S1397" s="357" t="s">
        <v>1489</v>
      </c>
      <c r="T1397" s="357" t="s">
        <v>684</v>
      </c>
      <c r="U1397" s="357" t="s">
        <v>35</v>
      </c>
      <c r="V1397" s="357">
        <v>1.65</v>
      </c>
      <c r="W1397" s="357">
        <v>0.99199999999999999</v>
      </c>
      <c r="X1397" s="357">
        <v>3.5000000000000003E-2</v>
      </c>
      <c r="Y1397" s="357">
        <v>1.637</v>
      </c>
      <c r="Z1397" s="357" t="s">
        <v>198</v>
      </c>
      <c r="AA1397" s="357" t="s">
        <v>170</v>
      </c>
      <c r="AB1397" s="357">
        <v>19</v>
      </c>
      <c r="AC1397" s="357" t="s">
        <v>218</v>
      </c>
      <c r="AD1397" s="10"/>
      <c r="AE1397" s="10">
        <f>IFERROR(VLOOKUP(E1397,ppoz!$A$2:$B$42,2,0),0)</f>
        <v>0</v>
      </c>
      <c r="AH1397">
        <v>4</v>
      </c>
    </row>
    <row r="1398" spans="1:34" x14ac:dyDescent="0.35">
      <c r="A1398" s="354" t="s">
        <v>1793</v>
      </c>
      <c r="B1398" s="355">
        <v>6.2</v>
      </c>
      <c r="C1398" s="356">
        <v>20</v>
      </c>
      <c r="D1398" s="357" t="s">
        <v>1488</v>
      </c>
      <c r="E1398" s="358" t="s">
        <v>17</v>
      </c>
      <c r="F1398" s="357" t="s">
        <v>186</v>
      </c>
      <c r="G1398" s="356">
        <v>6</v>
      </c>
      <c r="H1398" s="356">
        <v>26900</v>
      </c>
      <c r="I1398" s="356">
        <v>28200</v>
      </c>
      <c r="J1398" s="355">
        <v>28800</v>
      </c>
      <c r="K1398" s="355">
        <v>29400</v>
      </c>
      <c r="L1398" s="355">
        <v>4338.7096774193551</v>
      </c>
      <c r="M1398" s="355">
        <v>4548.3870967741932</v>
      </c>
      <c r="N1398" s="355">
        <v>4645.1612903225805</v>
      </c>
      <c r="O1398" s="355">
        <v>4741.9354838709678</v>
      </c>
      <c r="P1398" s="357" t="s">
        <v>40</v>
      </c>
      <c r="Q1398" s="355" t="s">
        <v>35</v>
      </c>
      <c r="R1398" s="357" t="s">
        <v>685</v>
      </c>
      <c r="S1398" s="357" t="s">
        <v>1489</v>
      </c>
      <c r="T1398" s="357" t="s">
        <v>684</v>
      </c>
      <c r="U1398" s="357" t="s">
        <v>35</v>
      </c>
      <c r="V1398" s="357">
        <v>1.65</v>
      </c>
      <c r="W1398" s="357">
        <v>0.99199999999999999</v>
      </c>
      <c r="X1398" s="357">
        <v>3.5000000000000003E-2</v>
      </c>
      <c r="Y1398" s="357">
        <v>1.637</v>
      </c>
      <c r="Z1398" s="357" t="s">
        <v>198</v>
      </c>
      <c r="AA1398" s="357" t="s">
        <v>170</v>
      </c>
      <c r="AB1398" s="357">
        <v>19</v>
      </c>
      <c r="AC1398" s="357" t="s">
        <v>218</v>
      </c>
      <c r="AD1398" s="10"/>
      <c r="AE1398" s="10">
        <f>IFERROR(VLOOKUP(E1398,ppoz!$A$2:$B$42,2,0),0)</f>
        <v>0</v>
      </c>
      <c r="AH1398">
        <v>4</v>
      </c>
    </row>
    <row r="1399" spans="1:34" x14ac:dyDescent="0.35">
      <c r="A1399" s="354" t="s">
        <v>1794</v>
      </c>
      <c r="B1399" s="355">
        <v>6.51</v>
      </c>
      <c r="C1399" s="356">
        <v>21</v>
      </c>
      <c r="D1399" s="357" t="s">
        <v>1488</v>
      </c>
      <c r="E1399" s="358" t="s">
        <v>17</v>
      </c>
      <c r="F1399" s="357" t="s">
        <v>186</v>
      </c>
      <c r="G1399" s="356">
        <v>6</v>
      </c>
      <c r="H1399" s="356">
        <v>27700</v>
      </c>
      <c r="I1399" s="356">
        <v>29000</v>
      </c>
      <c r="J1399" s="355">
        <v>30400</v>
      </c>
      <c r="K1399" s="355">
        <v>30100</v>
      </c>
      <c r="L1399" s="355">
        <v>4254.9923195084484</v>
      </c>
      <c r="M1399" s="355">
        <v>4454.6850998463906</v>
      </c>
      <c r="N1399" s="355">
        <v>4669.7388632872508</v>
      </c>
      <c r="O1399" s="355">
        <v>4623.6559139784949</v>
      </c>
      <c r="P1399" s="357" t="s">
        <v>40</v>
      </c>
      <c r="Q1399" s="355" t="s">
        <v>35</v>
      </c>
      <c r="R1399" s="357" t="s">
        <v>685</v>
      </c>
      <c r="S1399" s="357" t="s">
        <v>1489</v>
      </c>
      <c r="T1399" s="357" t="s">
        <v>684</v>
      </c>
      <c r="U1399" s="357" t="s">
        <v>35</v>
      </c>
      <c r="V1399" s="357">
        <v>1.65</v>
      </c>
      <c r="W1399" s="357">
        <v>0.99199999999999999</v>
      </c>
      <c r="X1399" s="357">
        <v>3.5000000000000003E-2</v>
      </c>
      <c r="Y1399" s="357">
        <v>1.637</v>
      </c>
      <c r="Z1399" s="357" t="s">
        <v>198</v>
      </c>
      <c r="AA1399" s="357" t="s">
        <v>170</v>
      </c>
      <c r="AB1399" s="357">
        <v>19</v>
      </c>
      <c r="AC1399" s="357" t="s">
        <v>218</v>
      </c>
      <c r="AD1399" s="10"/>
      <c r="AE1399" s="10">
        <f>IFERROR(VLOOKUP(E1399,ppoz!$A$2:$B$42,2,0),0)</f>
        <v>0</v>
      </c>
      <c r="AH1399">
        <v>4</v>
      </c>
    </row>
    <row r="1400" spans="1:34" x14ac:dyDescent="0.35">
      <c r="A1400" s="354" t="s">
        <v>1795</v>
      </c>
      <c r="B1400" s="355">
        <v>6.82</v>
      </c>
      <c r="C1400" s="356">
        <v>22</v>
      </c>
      <c r="D1400" s="357" t="s">
        <v>1488</v>
      </c>
      <c r="E1400" s="358" t="s">
        <v>17</v>
      </c>
      <c r="F1400" s="357" t="s">
        <v>186</v>
      </c>
      <c r="G1400" s="356">
        <v>6</v>
      </c>
      <c r="H1400" s="356">
        <v>28800</v>
      </c>
      <c r="I1400" s="356">
        <v>30000</v>
      </c>
      <c r="J1400" s="355">
        <v>31400</v>
      </c>
      <c r="K1400" s="355">
        <v>31200</v>
      </c>
      <c r="L1400" s="355">
        <v>4222.8739002932552</v>
      </c>
      <c r="M1400" s="355">
        <v>4398.8269794721409</v>
      </c>
      <c r="N1400" s="355">
        <v>4604.1055718475072</v>
      </c>
      <c r="O1400" s="355">
        <v>4574.7800586510266</v>
      </c>
      <c r="P1400" s="357" t="s">
        <v>40</v>
      </c>
      <c r="Q1400" s="355" t="s">
        <v>35</v>
      </c>
      <c r="R1400" s="357" t="s">
        <v>685</v>
      </c>
      <c r="S1400" s="357" t="s">
        <v>1489</v>
      </c>
      <c r="T1400" s="357" t="s">
        <v>684</v>
      </c>
      <c r="U1400" s="357" t="s">
        <v>35</v>
      </c>
      <c r="V1400" s="357">
        <v>1.65</v>
      </c>
      <c r="W1400" s="357">
        <v>0.99199999999999999</v>
      </c>
      <c r="X1400" s="357">
        <v>3.5000000000000003E-2</v>
      </c>
      <c r="Y1400" s="357">
        <v>1.637</v>
      </c>
      <c r="Z1400" s="357" t="s">
        <v>198</v>
      </c>
      <c r="AA1400" s="357" t="s">
        <v>170</v>
      </c>
      <c r="AB1400" s="357">
        <v>19</v>
      </c>
      <c r="AC1400" s="357" t="s">
        <v>218</v>
      </c>
      <c r="AD1400" s="10"/>
      <c r="AE1400" s="10">
        <f>IFERROR(VLOOKUP(E1400,ppoz!$A$2:$B$42,2,0),0)</f>
        <v>0</v>
      </c>
      <c r="AH1400">
        <v>4</v>
      </c>
    </row>
    <row r="1401" spans="1:34" x14ac:dyDescent="0.35">
      <c r="A1401" s="354" t="s">
        <v>1796</v>
      </c>
      <c r="B1401" s="355">
        <v>7.13</v>
      </c>
      <c r="C1401" s="356">
        <v>23</v>
      </c>
      <c r="D1401" s="357" t="s">
        <v>1488</v>
      </c>
      <c r="E1401" s="358" t="s">
        <v>18</v>
      </c>
      <c r="F1401" s="357" t="s">
        <v>186</v>
      </c>
      <c r="G1401" s="356">
        <v>7</v>
      </c>
      <c r="H1401" s="356">
        <v>30300</v>
      </c>
      <c r="I1401" s="356">
        <v>31800</v>
      </c>
      <c r="J1401" s="355">
        <v>32700</v>
      </c>
      <c r="K1401" s="355">
        <v>33000</v>
      </c>
      <c r="L1401" s="355">
        <v>4249.6493688639548</v>
      </c>
      <c r="M1401" s="355">
        <v>4460.0280504908833</v>
      </c>
      <c r="N1401" s="355">
        <v>4586.2552594670406</v>
      </c>
      <c r="O1401" s="355">
        <v>4628.3309957924266</v>
      </c>
      <c r="P1401" s="357" t="s">
        <v>40</v>
      </c>
      <c r="Q1401" s="355" t="s">
        <v>35</v>
      </c>
      <c r="R1401" s="357" t="s">
        <v>685</v>
      </c>
      <c r="S1401" s="357" t="s">
        <v>1489</v>
      </c>
      <c r="T1401" s="357" t="s">
        <v>684</v>
      </c>
      <c r="U1401" s="357" t="s">
        <v>35</v>
      </c>
      <c r="V1401" s="357">
        <v>1.65</v>
      </c>
      <c r="W1401" s="357">
        <v>0.99199999999999999</v>
      </c>
      <c r="X1401" s="357">
        <v>3.5000000000000003E-2</v>
      </c>
      <c r="Y1401" s="357">
        <v>1.637</v>
      </c>
      <c r="Z1401" s="357" t="s">
        <v>198</v>
      </c>
      <c r="AA1401" s="357" t="s">
        <v>170</v>
      </c>
      <c r="AB1401" s="357">
        <v>19</v>
      </c>
      <c r="AC1401" s="357" t="s">
        <v>218</v>
      </c>
      <c r="AD1401" s="10"/>
      <c r="AE1401" s="10">
        <f>IFERROR(VLOOKUP(E1401,ppoz!$A$2:$B$42,2,0),0)</f>
        <v>0</v>
      </c>
      <c r="AH1401">
        <v>4</v>
      </c>
    </row>
    <row r="1402" spans="1:34" x14ac:dyDescent="0.35">
      <c r="A1402" s="354" t="s">
        <v>1797</v>
      </c>
      <c r="B1402" s="355">
        <v>7.4399999999999995</v>
      </c>
      <c r="C1402" s="356">
        <v>24</v>
      </c>
      <c r="D1402" s="357" t="s">
        <v>1488</v>
      </c>
      <c r="E1402" s="358" t="s">
        <v>18</v>
      </c>
      <c r="F1402" s="357" t="s">
        <v>186</v>
      </c>
      <c r="G1402" s="356">
        <v>7</v>
      </c>
      <c r="H1402" s="356">
        <v>30700</v>
      </c>
      <c r="I1402" s="356">
        <v>32300</v>
      </c>
      <c r="J1402" s="355">
        <v>33300</v>
      </c>
      <c r="K1402" s="355">
        <v>33400</v>
      </c>
      <c r="L1402" s="355">
        <v>4126.344086021506</v>
      </c>
      <c r="M1402" s="355">
        <v>4341.3978494623661</v>
      </c>
      <c r="N1402" s="355">
        <v>4475.8064516129034</v>
      </c>
      <c r="O1402" s="355">
        <v>4489.2473118279577</v>
      </c>
      <c r="P1402" s="357" t="s">
        <v>40</v>
      </c>
      <c r="Q1402" s="355" t="s">
        <v>35</v>
      </c>
      <c r="R1402" s="357" t="s">
        <v>685</v>
      </c>
      <c r="S1402" s="357" t="s">
        <v>1489</v>
      </c>
      <c r="T1402" s="357" t="s">
        <v>684</v>
      </c>
      <c r="U1402" s="357" t="s">
        <v>35</v>
      </c>
      <c r="V1402" s="357">
        <v>1.65</v>
      </c>
      <c r="W1402" s="357">
        <v>0.99199999999999999</v>
      </c>
      <c r="X1402" s="357">
        <v>3.5000000000000003E-2</v>
      </c>
      <c r="Y1402" s="357">
        <v>1.637</v>
      </c>
      <c r="Z1402" s="357" t="s">
        <v>198</v>
      </c>
      <c r="AA1402" s="357" t="s">
        <v>170</v>
      </c>
      <c r="AB1402" s="357">
        <v>19</v>
      </c>
      <c r="AC1402" s="357" t="s">
        <v>218</v>
      </c>
      <c r="AD1402" s="10"/>
      <c r="AE1402" s="10">
        <f>IFERROR(VLOOKUP(E1402,ppoz!$A$2:$B$42,2,0),0)</f>
        <v>0</v>
      </c>
      <c r="AH1402">
        <v>4</v>
      </c>
    </row>
    <row r="1403" spans="1:34" x14ac:dyDescent="0.35">
      <c r="A1403" s="354" t="s">
        <v>1798</v>
      </c>
      <c r="B1403" s="355">
        <v>7.75</v>
      </c>
      <c r="C1403" s="356">
        <v>25</v>
      </c>
      <c r="D1403" s="357" t="s">
        <v>1488</v>
      </c>
      <c r="E1403" s="358" t="s">
        <v>18</v>
      </c>
      <c r="F1403" s="357" t="s">
        <v>186</v>
      </c>
      <c r="G1403" s="356">
        <v>7</v>
      </c>
      <c r="H1403" s="356">
        <v>31400</v>
      </c>
      <c r="I1403" s="356">
        <v>33000</v>
      </c>
      <c r="J1403" s="355">
        <v>34100</v>
      </c>
      <c r="K1403" s="355">
        <v>34700</v>
      </c>
      <c r="L1403" s="355">
        <v>4051.6129032258063</v>
      </c>
      <c r="M1403" s="355">
        <v>4258.0645161290322</v>
      </c>
      <c r="N1403" s="355">
        <v>4400</v>
      </c>
      <c r="O1403" s="355">
        <v>4477.4193548387093</v>
      </c>
      <c r="P1403" s="357" t="s">
        <v>40</v>
      </c>
      <c r="Q1403" s="355" t="s">
        <v>35</v>
      </c>
      <c r="R1403" s="357" t="s">
        <v>685</v>
      </c>
      <c r="S1403" s="357" t="s">
        <v>1489</v>
      </c>
      <c r="T1403" s="357" t="s">
        <v>684</v>
      </c>
      <c r="U1403" s="357" t="s">
        <v>35</v>
      </c>
      <c r="V1403" s="357">
        <v>1.65</v>
      </c>
      <c r="W1403" s="357">
        <v>0.99199999999999999</v>
      </c>
      <c r="X1403" s="357">
        <v>3.5000000000000003E-2</v>
      </c>
      <c r="Y1403" s="357">
        <v>1.637</v>
      </c>
      <c r="Z1403" s="357" t="s">
        <v>198</v>
      </c>
      <c r="AA1403" s="357" t="s">
        <v>170</v>
      </c>
      <c r="AB1403" s="357">
        <v>19</v>
      </c>
      <c r="AC1403" s="357" t="s">
        <v>218</v>
      </c>
      <c r="AD1403" s="10"/>
      <c r="AE1403" s="10">
        <f>IFERROR(VLOOKUP(E1403,ppoz!$A$2:$B$42,2,0),0)</f>
        <v>0</v>
      </c>
      <c r="AH1403">
        <v>4</v>
      </c>
    </row>
    <row r="1404" spans="1:34" x14ac:dyDescent="0.35">
      <c r="A1404" s="354" t="s">
        <v>1799</v>
      </c>
      <c r="B1404" s="355">
        <v>8.06</v>
      </c>
      <c r="C1404" s="356">
        <v>26</v>
      </c>
      <c r="D1404" s="357" t="s">
        <v>1488</v>
      </c>
      <c r="E1404" s="358" t="s">
        <v>187</v>
      </c>
      <c r="F1404" s="357" t="s">
        <v>186</v>
      </c>
      <c r="G1404" s="356">
        <v>8</v>
      </c>
      <c r="H1404" s="356">
        <v>33200</v>
      </c>
      <c r="I1404" s="356">
        <v>34700</v>
      </c>
      <c r="J1404" s="355">
        <v>35700</v>
      </c>
      <c r="K1404" s="355">
        <v>36400</v>
      </c>
      <c r="L1404" s="355">
        <v>4119.106699751861</v>
      </c>
      <c r="M1404" s="355">
        <v>4305.2109181141441</v>
      </c>
      <c r="N1404" s="355">
        <v>4429.2803970223322</v>
      </c>
      <c r="O1404" s="355">
        <v>4516.1290322580644</v>
      </c>
      <c r="P1404" s="357" t="s">
        <v>40</v>
      </c>
      <c r="Q1404" s="355" t="s">
        <v>35</v>
      </c>
      <c r="R1404" s="357" t="s">
        <v>685</v>
      </c>
      <c r="S1404" s="357" t="s">
        <v>1489</v>
      </c>
      <c r="T1404" s="357" t="s">
        <v>684</v>
      </c>
      <c r="U1404" s="357" t="s">
        <v>35</v>
      </c>
      <c r="V1404" s="357">
        <v>1.65</v>
      </c>
      <c r="W1404" s="357">
        <v>0.99199999999999999</v>
      </c>
      <c r="X1404" s="357">
        <v>3.5000000000000003E-2</v>
      </c>
      <c r="Y1404" s="357">
        <v>1.637</v>
      </c>
      <c r="Z1404" s="357" t="s">
        <v>198</v>
      </c>
      <c r="AA1404" s="357" t="s">
        <v>170</v>
      </c>
      <c r="AB1404" s="357">
        <v>19</v>
      </c>
      <c r="AC1404" s="357" t="s">
        <v>218</v>
      </c>
      <c r="AD1404" s="10"/>
      <c r="AE1404" s="10">
        <f>IFERROR(VLOOKUP(E1404,ppoz!$A$2:$B$42,2,0),0)</f>
        <v>0</v>
      </c>
      <c r="AH1404">
        <v>4</v>
      </c>
    </row>
    <row r="1405" spans="1:34" x14ac:dyDescent="0.35">
      <c r="A1405" s="354" t="s">
        <v>1800</v>
      </c>
      <c r="B1405" s="355">
        <v>8.3699999999999992</v>
      </c>
      <c r="C1405" s="356">
        <v>27</v>
      </c>
      <c r="D1405" s="357" t="s">
        <v>1488</v>
      </c>
      <c r="E1405" s="358" t="s">
        <v>187</v>
      </c>
      <c r="F1405" s="357" t="s">
        <v>186</v>
      </c>
      <c r="G1405" s="356">
        <v>8</v>
      </c>
      <c r="H1405" s="356">
        <v>33900</v>
      </c>
      <c r="I1405" s="356">
        <v>35600</v>
      </c>
      <c r="J1405" s="355">
        <v>36300</v>
      </c>
      <c r="K1405" s="355">
        <v>37300</v>
      </c>
      <c r="L1405" s="355">
        <v>4050.1792114695345</v>
      </c>
      <c r="M1405" s="355">
        <v>4253.2855436081245</v>
      </c>
      <c r="N1405" s="355">
        <v>4336.9175627240147</v>
      </c>
      <c r="O1405" s="355">
        <v>4456.3918757467145</v>
      </c>
      <c r="P1405" s="357" t="s">
        <v>40</v>
      </c>
      <c r="Q1405" s="355" t="s">
        <v>35</v>
      </c>
      <c r="R1405" s="357" t="s">
        <v>685</v>
      </c>
      <c r="S1405" s="357" t="s">
        <v>1489</v>
      </c>
      <c r="T1405" s="357" t="s">
        <v>684</v>
      </c>
      <c r="U1405" s="357" t="s">
        <v>35</v>
      </c>
      <c r="V1405" s="357">
        <v>1.65</v>
      </c>
      <c r="W1405" s="357">
        <v>0.99199999999999999</v>
      </c>
      <c r="X1405" s="357">
        <v>3.5000000000000003E-2</v>
      </c>
      <c r="Y1405" s="357">
        <v>1.637</v>
      </c>
      <c r="Z1405" s="357" t="s">
        <v>198</v>
      </c>
      <c r="AA1405" s="357" t="s">
        <v>170</v>
      </c>
      <c r="AB1405" s="357">
        <v>19</v>
      </c>
      <c r="AC1405" s="357" t="s">
        <v>218</v>
      </c>
      <c r="AD1405" s="10"/>
      <c r="AE1405" s="10">
        <f>IFERROR(VLOOKUP(E1405,ppoz!$A$2:$B$42,2,0),0)</f>
        <v>0</v>
      </c>
      <c r="AH1405">
        <v>4</v>
      </c>
    </row>
    <row r="1406" spans="1:34" x14ac:dyDescent="0.35">
      <c r="A1406" s="354" t="s">
        <v>1801</v>
      </c>
      <c r="B1406" s="355">
        <v>8.68</v>
      </c>
      <c r="C1406" s="356">
        <v>28</v>
      </c>
      <c r="D1406" s="357" t="s">
        <v>1488</v>
      </c>
      <c r="E1406" s="358" t="s">
        <v>187</v>
      </c>
      <c r="F1406" s="357" t="s">
        <v>186</v>
      </c>
      <c r="G1406" s="356">
        <v>8</v>
      </c>
      <c r="H1406" s="356">
        <v>34400</v>
      </c>
      <c r="I1406" s="356">
        <v>36300</v>
      </c>
      <c r="J1406" s="355">
        <v>36900</v>
      </c>
      <c r="K1406" s="355">
        <v>38000</v>
      </c>
      <c r="L1406" s="355">
        <v>3963.1336405529955</v>
      </c>
      <c r="M1406" s="355">
        <v>4182.027649769585</v>
      </c>
      <c r="N1406" s="355">
        <v>4251.1520737327191</v>
      </c>
      <c r="O1406" s="355">
        <v>4377.880184331797</v>
      </c>
      <c r="P1406" s="357" t="s">
        <v>40</v>
      </c>
      <c r="Q1406" s="355" t="s">
        <v>35</v>
      </c>
      <c r="R1406" s="357" t="s">
        <v>685</v>
      </c>
      <c r="S1406" s="357" t="s">
        <v>1489</v>
      </c>
      <c r="T1406" s="357" t="s">
        <v>684</v>
      </c>
      <c r="U1406" s="357" t="s">
        <v>35</v>
      </c>
      <c r="V1406" s="357">
        <v>1.65</v>
      </c>
      <c r="W1406" s="357">
        <v>0.99199999999999999</v>
      </c>
      <c r="X1406" s="357">
        <v>3.5000000000000003E-2</v>
      </c>
      <c r="Y1406" s="357">
        <v>1.637</v>
      </c>
      <c r="Z1406" s="357" t="s">
        <v>198</v>
      </c>
      <c r="AA1406" s="357" t="s">
        <v>170</v>
      </c>
      <c r="AB1406" s="357">
        <v>19</v>
      </c>
      <c r="AC1406" s="357" t="s">
        <v>218</v>
      </c>
      <c r="AD1406" s="10"/>
      <c r="AE1406" s="10">
        <f>IFERROR(VLOOKUP(E1406,ppoz!$A$2:$B$42,2,0),0)</f>
        <v>0</v>
      </c>
      <c r="AH1406">
        <v>4</v>
      </c>
    </row>
    <row r="1407" spans="1:34" x14ac:dyDescent="0.35">
      <c r="A1407" s="354" t="s">
        <v>1802</v>
      </c>
      <c r="B1407" s="355">
        <v>8.99</v>
      </c>
      <c r="C1407" s="356">
        <v>29</v>
      </c>
      <c r="D1407" s="357" t="s">
        <v>1488</v>
      </c>
      <c r="E1407" s="358" t="s">
        <v>187</v>
      </c>
      <c r="F1407" s="357" t="s">
        <v>186</v>
      </c>
      <c r="G1407" s="356">
        <v>8</v>
      </c>
      <c r="H1407" s="356">
        <v>35400</v>
      </c>
      <c r="I1407" s="356">
        <v>37300</v>
      </c>
      <c r="J1407" s="355">
        <v>38500</v>
      </c>
      <c r="K1407" s="355">
        <v>39000</v>
      </c>
      <c r="L1407" s="355">
        <v>3937.7085650723025</v>
      </c>
      <c r="M1407" s="355">
        <v>4149.0545050055616</v>
      </c>
      <c r="N1407" s="355">
        <v>4282.5361512791987</v>
      </c>
      <c r="O1407" s="355">
        <v>4338.1535038932143</v>
      </c>
      <c r="P1407" s="357" t="s">
        <v>40</v>
      </c>
      <c r="Q1407" s="355" t="s">
        <v>35</v>
      </c>
      <c r="R1407" s="357" t="s">
        <v>685</v>
      </c>
      <c r="S1407" s="357" t="s">
        <v>1489</v>
      </c>
      <c r="T1407" s="357" t="s">
        <v>684</v>
      </c>
      <c r="U1407" s="357" t="s">
        <v>35</v>
      </c>
      <c r="V1407" s="357">
        <v>1.65</v>
      </c>
      <c r="W1407" s="357">
        <v>0.99199999999999999</v>
      </c>
      <c r="X1407" s="357">
        <v>3.5000000000000003E-2</v>
      </c>
      <c r="Y1407" s="357">
        <v>1.637</v>
      </c>
      <c r="Z1407" s="357" t="s">
        <v>198</v>
      </c>
      <c r="AA1407" s="357" t="s">
        <v>170</v>
      </c>
      <c r="AB1407" s="357">
        <v>19</v>
      </c>
      <c r="AC1407" s="357" t="s">
        <v>218</v>
      </c>
      <c r="AD1407" s="10"/>
      <c r="AE1407" s="10">
        <f>IFERROR(VLOOKUP(E1407,ppoz!$A$2:$B$42,2,0),0)</f>
        <v>0</v>
      </c>
      <c r="AH1407">
        <v>4</v>
      </c>
    </row>
    <row r="1408" spans="1:34" x14ac:dyDescent="0.35">
      <c r="A1408" s="354" t="s">
        <v>1803</v>
      </c>
      <c r="B1408" s="355">
        <v>9.3000000000000007</v>
      </c>
      <c r="C1408" s="356">
        <v>30</v>
      </c>
      <c r="D1408" s="357" t="s">
        <v>1488</v>
      </c>
      <c r="E1408" s="358" t="s">
        <v>188</v>
      </c>
      <c r="F1408" s="357" t="s">
        <v>186</v>
      </c>
      <c r="G1408" s="356">
        <v>9</v>
      </c>
      <c r="H1408" s="356">
        <v>36800</v>
      </c>
      <c r="I1408" s="356">
        <v>38700</v>
      </c>
      <c r="J1408" s="355">
        <v>40200</v>
      </c>
      <c r="K1408" s="355">
        <v>40400</v>
      </c>
      <c r="L1408" s="355">
        <v>3956.9892473118275</v>
      </c>
      <c r="M1408" s="355">
        <v>4161.2903225806449</v>
      </c>
      <c r="N1408" s="355">
        <v>4322.5806451612898</v>
      </c>
      <c r="O1408" s="355">
        <v>4344.0860215053763</v>
      </c>
      <c r="P1408" s="357" t="s">
        <v>40</v>
      </c>
      <c r="Q1408" s="355" t="s">
        <v>35</v>
      </c>
      <c r="R1408" s="357" t="s">
        <v>685</v>
      </c>
      <c r="S1408" s="357" t="s">
        <v>1489</v>
      </c>
      <c r="T1408" s="357" t="s">
        <v>684</v>
      </c>
      <c r="U1408" s="357" t="s">
        <v>35</v>
      </c>
      <c r="V1408" s="357">
        <v>1.65</v>
      </c>
      <c r="W1408" s="357">
        <v>0.99199999999999999</v>
      </c>
      <c r="X1408" s="357">
        <v>3.5000000000000003E-2</v>
      </c>
      <c r="Y1408" s="357">
        <v>1.637</v>
      </c>
      <c r="Z1408" s="357" t="s">
        <v>198</v>
      </c>
      <c r="AA1408" s="357" t="s">
        <v>170</v>
      </c>
      <c r="AB1408" s="357">
        <v>19</v>
      </c>
      <c r="AC1408" s="357" t="s">
        <v>218</v>
      </c>
      <c r="AD1408" s="10"/>
      <c r="AE1408" s="10">
        <f>IFERROR(VLOOKUP(E1408,ppoz!$A$2:$B$42,2,0),0)</f>
        <v>0</v>
      </c>
      <c r="AH1408">
        <v>4</v>
      </c>
    </row>
    <row r="1409" spans="1:34" x14ac:dyDescent="0.35">
      <c r="A1409" s="354" t="s">
        <v>1804</v>
      </c>
      <c r="B1409" s="355">
        <v>9.61</v>
      </c>
      <c r="C1409" s="356">
        <v>31</v>
      </c>
      <c r="D1409" s="357" t="s">
        <v>1488</v>
      </c>
      <c r="E1409" s="358" t="s">
        <v>188</v>
      </c>
      <c r="F1409" s="357" t="s">
        <v>186</v>
      </c>
      <c r="G1409" s="356">
        <v>9</v>
      </c>
      <c r="H1409" s="356">
        <v>37500</v>
      </c>
      <c r="I1409" s="356">
        <v>39500</v>
      </c>
      <c r="J1409" s="355">
        <v>40700</v>
      </c>
      <c r="K1409" s="355">
        <v>41200</v>
      </c>
      <c r="L1409" s="355">
        <v>3902.1852237252865</v>
      </c>
      <c r="M1409" s="355">
        <v>4110.3017689906346</v>
      </c>
      <c r="N1409" s="355">
        <v>4235.1716961498441</v>
      </c>
      <c r="O1409" s="355">
        <v>4287.2008324661811</v>
      </c>
      <c r="P1409" s="357" t="s">
        <v>40</v>
      </c>
      <c r="Q1409" s="355" t="s">
        <v>35</v>
      </c>
      <c r="R1409" s="357" t="s">
        <v>685</v>
      </c>
      <c r="S1409" s="357" t="s">
        <v>1489</v>
      </c>
      <c r="T1409" s="357" t="s">
        <v>684</v>
      </c>
      <c r="U1409" s="357" t="s">
        <v>35</v>
      </c>
      <c r="V1409" s="357">
        <v>1.65</v>
      </c>
      <c r="W1409" s="357">
        <v>0.99199999999999999</v>
      </c>
      <c r="X1409" s="357">
        <v>3.5000000000000003E-2</v>
      </c>
      <c r="Y1409" s="357">
        <v>1.637</v>
      </c>
      <c r="Z1409" s="357" t="s">
        <v>198</v>
      </c>
      <c r="AA1409" s="357" t="s">
        <v>170</v>
      </c>
      <c r="AB1409" s="357">
        <v>19</v>
      </c>
      <c r="AC1409" s="357" t="s">
        <v>218</v>
      </c>
      <c r="AD1409" s="10"/>
      <c r="AE1409" s="10">
        <f>IFERROR(VLOOKUP(E1409,ppoz!$A$2:$B$42,2,0),0)</f>
        <v>0</v>
      </c>
      <c r="AH1409">
        <v>4</v>
      </c>
    </row>
    <row r="1410" spans="1:34" x14ac:dyDescent="0.35">
      <c r="A1410" s="354" t="s">
        <v>1805</v>
      </c>
      <c r="B1410" s="355">
        <v>9.92</v>
      </c>
      <c r="C1410" s="356">
        <v>32</v>
      </c>
      <c r="D1410" s="357" t="s">
        <v>1488</v>
      </c>
      <c r="E1410" s="358" t="s">
        <v>188</v>
      </c>
      <c r="F1410" s="357" t="s">
        <v>186</v>
      </c>
      <c r="G1410" s="356">
        <v>9</v>
      </c>
      <c r="H1410" s="356">
        <v>38100</v>
      </c>
      <c r="I1410" s="356">
        <v>40200</v>
      </c>
      <c r="J1410" s="355">
        <v>41300</v>
      </c>
      <c r="K1410" s="355">
        <v>41900</v>
      </c>
      <c r="L1410" s="355">
        <v>3840.7258064516132</v>
      </c>
      <c r="M1410" s="355">
        <v>4052.4193548387098</v>
      </c>
      <c r="N1410" s="355">
        <v>4163.3064516129034</v>
      </c>
      <c r="O1410" s="355">
        <v>4223.7903225806449</v>
      </c>
      <c r="P1410" s="357" t="s">
        <v>40</v>
      </c>
      <c r="Q1410" s="355" t="s">
        <v>35</v>
      </c>
      <c r="R1410" s="357" t="s">
        <v>685</v>
      </c>
      <c r="S1410" s="357" t="s">
        <v>1489</v>
      </c>
      <c r="T1410" s="357" t="s">
        <v>684</v>
      </c>
      <c r="U1410" s="357" t="s">
        <v>35</v>
      </c>
      <c r="V1410" s="357">
        <v>1.65</v>
      </c>
      <c r="W1410" s="357">
        <v>0.99199999999999999</v>
      </c>
      <c r="X1410" s="357">
        <v>3.5000000000000003E-2</v>
      </c>
      <c r="Y1410" s="357">
        <v>1.637</v>
      </c>
      <c r="Z1410" s="357" t="s">
        <v>198</v>
      </c>
      <c r="AA1410" s="357" t="s">
        <v>170</v>
      </c>
      <c r="AB1410" s="357">
        <v>19</v>
      </c>
      <c r="AC1410" s="357" t="s">
        <v>218</v>
      </c>
      <c r="AD1410" s="10"/>
      <c r="AE1410" s="10">
        <f>IFERROR(VLOOKUP(E1410,ppoz!$A$2:$B$42,2,0),0)</f>
        <v>0</v>
      </c>
      <c r="AH1410">
        <v>4</v>
      </c>
    </row>
    <row r="1411" spans="1:34" x14ac:dyDescent="0.35">
      <c r="A1411" s="354" t="s">
        <v>1806</v>
      </c>
      <c r="B1411" s="355">
        <v>10.23</v>
      </c>
      <c r="C1411" s="356">
        <v>33</v>
      </c>
      <c r="D1411" s="357" t="s">
        <v>1488</v>
      </c>
      <c r="E1411" s="358" t="s">
        <v>19</v>
      </c>
      <c r="F1411" s="357" t="s">
        <v>186</v>
      </c>
      <c r="G1411" s="356">
        <v>10</v>
      </c>
      <c r="H1411" s="356">
        <v>38800</v>
      </c>
      <c r="I1411" s="356">
        <v>40700</v>
      </c>
      <c r="J1411" s="355">
        <v>42000</v>
      </c>
      <c r="K1411" s="355">
        <v>42500</v>
      </c>
      <c r="L1411" s="355">
        <v>3792.7663734115345</v>
      </c>
      <c r="M1411" s="355">
        <v>3978.494623655914</v>
      </c>
      <c r="N1411" s="355">
        <v>4105.5718475073309</v>
      </c>
      <c r="O1411" s="355">
        <v>4154.4477028347992</v>
      </c>
      <c r="P1411" s="357" t="s">
        <v>40</v>
      </c>
      <c r="Q1411" s="355" t="s">
        <v>35</v>
      </c>
      <c r="R1411" s="357" t="s">
        <v>685</v>
      </c>
      <c r="S1411" s="357" t="s">
        <v>1489</v>
      </c>
      <c r="T1411" s="357" t="s">
        <v>684</v>
      </c>
      <c r="U1411" s="357" t="s">
        <v>35</v>
      </c>
      <c r="V1411" s="357">
        <v>1.65</v>
      </c>
      <c r="W1411" s="357">
        <v>0.99199999999999999</v>
      </c>
      <c r="X1411" s="357">
        <v>3.5000000000000003E-2</v>
      </c>
      <c r="Y1411" s="357">
        <v>1.637</v>
      </c>
      <c r="Z1411" s="357" t="s">
        <v>198</v>
      </c>
      <c r="AA1411" s="357" t="s">
        <v>170</v>
      </c>
      <c r="AB1411" s="357">
        <v>19</v>
      </c>
      <c r="AC1411" s="357" t="s">
        <v>218</v>
      </c>
      <c r="AD1411" s="10"/>
      <c r="AE1411" s="10">
        <f>IFERROR(VLOOKUP(E1411,ppoz!$A$2:$B$42,2,0),0)</f>
        <v>0</v>
      </c>
      <c r="AH1411">
        <v>4</v>
      </c>
    </row>
    <row r="1412" spans="1:34" x14ac:dyDescent="0.35">
      <c r="A1412" s="354" t="s">
        <v>1807</v>
      </c>
      <c r="B1412" s="355">
        <v>10.54</v>
      </c>
      <c r="C1412" s="356">
        <v>34</v>
      </c>
      <c r="D1412" s="357" t="s">
        <v>1488</v>
      </c>
      <c r="E1412" s="358" t="s">
        <v>19</v>
      </c>
      <c r="F1412" s="357" t="s">
        <v>186</v>
      </c>
      <c r="G1412" s="356">
        <v>10</v>
      </c>
      <c r="H1412" s="356">
        <v>39500</v>
      </c>
      <c r="I1412" s="356">
        <v>41600</v>
      </c>
      <c r="J1412" s="355">
        <v>42600</v>
      </c>
      <c r="K1412" s="355">
        <v>43300</v>
      </c>
      <c r="L1412" s="355">
        <v>3747.6280834914614</v>
      </c>
      <c r="M1412" s="355">
        <v>3946.8690702087288</v>
      </c>
      <c r="N1412" s="355">
        <v>4041.7457305502849</v>
      </c>
      <c r="O1412" s="355">
        <v>4108.1593927893746</v>
      </c>
      <c r="P1412" s="357" t="s">
        <v>40</v>
      </c>
      <c r="Q1412" s="355" t="s">
        <v>35</v>
      </c>
      <c r="R1412" s="357" t="s">
        <v>685</v>
      </c>
      <c r="S1412" s="357" t="s">
        <v>1489</v>
      </c>
      <c r="T1412" s="357" t="s">
        <v>684</v>
      </c>
      <c r="U1412" s="357" t="s">
        <v>35</v>
      </c>
      <c r="V1412" s="357">
        <v>1.65</v>
      </c>
      <c r="W1412" s="357">
        <v>0.99199999999999999</v>
      </c>
      <c r="X1412" s="357">
        <v>3.5000000000000003E-2</v>
      </c>
      <c r="Y1412" s="357">
        <v>1.637</v>
      </c>
      <c r="Z1412" s="357" t="s">
        <v>198</v>
      </c>
      <c r="AA1412" s="357" t="s">
        <v>170</v>
      </c>
      <c r="AB1412" s="357">
        <v>19</v>
      </c>
      <c r="AC1412" s="357" t="s">
        <v>218</v>
      </c>
      <c r="AD1412" s="10"/>
      <c r="AE1412" s="10">
        <f>IFERROR(VLOOKUP(E1412,ppoz!$A$2:$B$42,2,0),0)</f>
        <v>0</v>
      </c>
      <c r="AH1412">
        <v>4</v>
      </c>
    </row>
    <row r="1413" spans="1:34" x14ac:dyDescent="0.35">
      <c r="A1413" s="354" t="s">
        <v>1808</v>
      </c>
      <c r="B1413" s="355">
        <v>10.85</v>
      </c>
      <c r="C1413" s="356">
        <v>35</v>
      </c>
      <c r="D1413" s="357" t="s">
        <v>1488</v>
      </c>
      <c r="E1413" s="358" t="s">
        <v>19</v>
      </c>
      <c r="F1413" s="357" t="s">
        <v>186</v>
      </c>
      <c r="G1413" s="356">
        <v>10</v>
      </c>
      <c r="H1413" s="356">
        <v>40200</v>
      </c>
      <c r="I1413" s="356">
        <v>42400</v>
      </c>
      <c r="J1413" s="355">
        <v>43400</v>
      </c>
      <c r="K1413" s="355">
        <v>44700</v>
      </c>
      <c r="L1413" s="355">
        <v>3705.0691244239633</v>
      </c>
      <c r="M1413" s="355">
        <v>3907.8341013824888</v>
      </c>
      <c r="N1413" s="355">
        <v>4000</v>
      </c>
      <c r="O1413" s="355">
        <v>4119.8156682027648</v>
      </c>
      <c r="P1413" s="357" t="s">
        <v>40</v>
      </c>
      <c r="Q1413" s="355" t="s">
        <v>35</v>
      </c>
      <c r="R1413" s="357" t="s">
        <v>685</v>
      </c>
      <c r="S1413" s="357" t="s">
        <v>1489</v>
      </c>
      <c r="T1413" s="357" t="s">
        <v>684</v>
      </c>
      <c r="U1413" s="357" t="s">
        <v>35</v>
      </c>
      <c r="V1413" s="357">
        <v>1.65</v>
      </c>
      <c r="W1413" s="357">
        <v>0.99199999999999999</v>
      </c>
      <c r="X1413" s="357">
        <v>3.5000000000000003E-2</v>
      </c>
      <c r="Y1413" s="357">
        <v>1.637</v>
      </c>
      <c r="Z1413" s="357" t="s">
        <v>198</v>
      </c>
      <c r="AA1413" s="357" t="s">
        <v>170</v>
      </c>
      <c r="AB1413" s="357">
        <v>19</v>
      </c>
      <c r="AC1413" s="357" t="s">
        <v>218</v>
      </c>
      <c r="AD1413" s="10"/>
      <c r="AE1413" s="10">
        <f>IFERROR(VLOOKUP(E1413,ppoz!$A$2:$B$42,2,0),0)</f>
        <v>0</v>
      </c>
      <c r="AH1413">
        <v>4</v>
      </c>
    </row>
    <row r="1414" spans="1:34" x14ac:dyDescent="0.35">
      <c r="A1414" s="354" t="s">
        <v>1809</v>
      </c>
      <c r="B1414" s="355">
        <v>11.16</v>
      </c>
      <c r="C1414" s="356">
        <v>36</v>
      </c>
      <c r="D1414" s="357" t="s">
        <v>1488</v>
      </c>
      <c r="E1414" s="358" t="s">
        <v>19</v>
      </c>
      <c r="F1414" s="357" t="s">
        <v>186</v>
      </c>
      <c r="G1414" s="356">
        <v>10</v>
      </c>
      <c r="H1414" s="356">
        <v>41400</v>
      </c>
      <c r="I1414" s="356">
        <v>43700</v>
      </c>
      <c r="J1414" s="355">
        <v>44800</v>
      </c>
      <c r="K1414" s="355">
        <v>46000</v>
      </c>
      <c r="L1414" s="355">
        <v>3709.6774193548385</v>
      </c>
      <c r="M1414" s="355">
        <v>3915.7706093189963</v>
      </c>
      <c r="N1414" s="355">
        <v>4014.336917562724</v>
      </c>
      <c r="O1414" s="355">
        <v>4121.8637992831536</v>
      </c>
      <c r="P1414" s="357" t="s">
        <v>40</v>
      </c>
      <c r="Q1414" s="355" t="s">
        <v>35</v>
      </c>
      <c r="R1414" s="357" t="s">
        <v>685</v>
      </c>
      <c r="S1414" s="357" t="s">
        <v>1489</v>
      </c>
      <c r="T1414" s="357" t="s">
        <v>684</v>
      </c>
      <c r="U1414" s="357" t="s">
        <v>35</v>
      </c>
      <c r="V1414" s="357">
        <v>1.65</v>
      </c>
      <c r="W1414" s="357">
        <v>0.99199999999999999</v>
      </c>
      <c r="X1414" s="357">
        <v>3.5000000000000003E-2</v>
      </c>
      <c r="Y1414" s="357">
        <v>1.637</v>
      </c>
      <c r="Z1414" s="357" t="s">
        <v>198</v>
      </c>
      <c r="AA1414" s="357" t="s">
        <v>170</v>
      </c>
      <c r="AB1414" s="357">
        <v>19</v>
      </c>
      <c r="AC1414" s="357" t="s">
        <v>218</v>
      </c>
      <c r="AD1414" s="10"/>
      <c r="AE1414" s="10">
        <f>IFERROR(VLOOKUP(E1414,ppoz!$A$2:$B$42,2,0),0)</f>
        <v>0</v>
      </c>
      <c r="AH1414">
        <v>4</v>
      </c>
    </row>
    <row r="1415" spans="1:34" x14ac:dyDescent="0.35">
      <c r="A1415" s="354" t="s">
        <v>1810</v>
      </c>
      <c r="B1415" s="355">
        <v>11.47</v>
      </c>
      <c r="C1415" s="356">
        <v>37</v>
      </c>
      <c r="D1415" s="357" t="s">
        <v>1488</v>
      </c>
      <c r="E1415" s="358" t="s">
        <v>19</v>
      </c>
      <c r="F1415" s="357" t="s">
        <v>186</v>
      </c>
      <c r="G1415" s="356">
        <v>10</v>
      </c>
      <c r="H1415" s="356">
        <v>42200</v>
      </c>
      <c r="I1415" s="356">
        <v>44600</v>
      </c>
      <c r="J1415" s="355">
        <v>46300</v>
      </c>
      <c r="K1415" s="355">
        <v>46900</v>
      </c>
      <c r="L1415" s="355">
        <v>3679.1630340017437</v>
      </c>
      <c r="M1415" s="355">
        <v>3888.4045335658238</v>
      </c>
      <c r="N1415" s="355">
        <v>4036.6172624237138</v>
      </c>
      <c r="O1415" s="355">
        <v>4088.9276373147341</v>
      </c>
      <c r="P1415" s="357" t="s">
        <v>40</v>
      </c>
      <c r="Q1415" s="355" t="s">
        <v>35</v>
      </c>
      <c r="R1415" s="357" t="s">
        <v>685</v>
      </c>
      <c r="S1415" s="357" t="s">
        <v>1489</v>
      </c>
      <c r="T1415" s="357" t="s">
        <v>684</v>
      </c>
      <c r="U1415" s="357" t="s">
        <v>35</v>
      </c>
      <c r="V1415" s="357">
        <v>1.65</v>
      </c>
      <c r="W1415" s="357">
        <v>0.99199999999999999</v>
      </c>
      <c r="X1415" s="357">
        <v>3.5000000000000003E-2</v>
      </c>
      <c r="Y1415" s="357">
        <v>1.637</v>
      </c>
      <c r="Z1415" s="357" t="s">
        <v>198</v>
      </c>
      <c r="AA1415" s="357" t="s">
        <v>170</v>
      </c>
      <c r="AB1415" s="357">
        <v>19</v>
      </c>
      <c r="AC1415" s="357" t="s">
        <v>218</v>
      </c>
      <c r="AD1415" s="10"/>
      <c r="AE1415" s="10">
        <f>IFERROR(VLOOKUP(E1415,ppoz!$A$2:$B$42,2,0),0)</f>
        <v>0</v>
      </c>
      <c r="AH1415">
        <v>4</v>
      </c>
    </row>
    <row r="1416" spans="1:34" x14ac:dyDescent="0.35">
      <c r="A1416" s="354" t="s">
        <v>1811</v>
      </c>
      <c r="B1416" s="355">
        <v>11.78</v>
      </c>
      <c r="C1416" s="356">
        <v>38</v>
      </c>
      <c r="D1416" s="357" t="s">
        <v>1488</v>
      </c>
      <c r="E1416" s="358" t="s">
        <v>19</v>
      </c>
      <c r="F1416" s="357" t="s">
        <v>186</v>
      </c>
      <c r="G1416" s="356">
        <v>10</v>
      </c>
      <c r="H1416" s="356">
        <v>43100</v>
      </c>
      <c r="I1416" s="356">
        <v>45600</v>
      </c>
      <c r="J1416" s="355">
        <v>47300</v>
      </c>
      <c r="K1416" s="355">
        <v>47900</v>
      </c>
      <c r="L1416" s="355">
        <v>3658.7436332767406</v>
      </c>
      <c r="M1416" s="355">
        <v>3870.9677419354839</v>
      </c>
      <c r="N1416" s="355">
        <v>4015.2801358234296</v>
      </c>
      <c r="O1416" s="355">
        <v>4066.213921901528</v>
      </c>
      <c r="P1416" s="357" t="s">
        <v>40</v>
      </c>
      <c r="Q1416" s="355" t="s">
        <v>35</v>
      </c>
      <c r="R1416" s="357" t="s">
        <v>685</v>
      </c>
      <c r="S1416" s="357" t="s">
        <v>1489</v>
      </c>
      <c r="T1416" s="357" t="s">
        <v>684</v>
      </c>
      <c r="U1416" s="357" t="s">
        <v>35</v>
      </c>
      <c r="V1416" s="357">
        <v>1.65</v>
      </c>
      <c r="W1416" s="357">
        <v>0.99199999999999999</v>
      </c>
      <c r="X1416" s="357">
        <v>3.5000000000000003E-2</v>
      </c>
      <c r="Y1416" s="357">
        <v>1.637</v>
      </c>
      <c r="Z1416" s="357" t="s">
        <v>198</v>
      </c>
      <c r="AA1416" s="357" t="s">
        <v>170</v>
      </c>
      <c r="AB1416" s="357">
        <v>19</v>
      </c>
      <c r="AC1416" s="357" t="s">
        <v>218</v>
      </c>
      <c r="AD1416" s="10"/>
      <c r="AE1416" s="10">
        <f>IFERROR(VLOOKUP(E1416,ppoz!$A$2:$B$42,2,0),0)</f>
        <v>0</v>
      </c>
      <c r="AH1416">
        <v>4</v>
      </c>
    </row>
    <row r="1417" spans="1:34" x14ac:dyDescent="0.35">
      <c r="A1417" s="354" t="s">
        <v>1812</v>
      </c>
      <c r="B1417" s="355">
        <v>12.09</v>
      </c>
      <c r="C1417" s="356">
        <v>39</v>
      </c>
      <c r="D1417" s="357" t="s">
        <v>1488</v>
      </c>
      <c r="E1417" s="358" t="s">
        <v>19</v>
      </c>
      <c r="F1417" s="357" t="s">
        <v>186</v>
      </c>
      <c r="G1417" s="356">
        <v>10</v>
      </c>
      <c r="H1417" s="356">
        <v>44500</v>
      </c>
      <c r="I1417" s="356">
        <v>47000</v>
      </c>
      <c r="J1417" s="355">
        <v>48300</v>
      </c>
      <c r="K1417" s="355">
        <v>49300</v>
      </c>
      <c r="L1417" s="355">
        <v>3680.7278742762614</v>
      </c>
      <c r="M1417" s="355">
        <v>3887.5103391232424</v>
      </c>
      <c r="N1417" s="355">
        <v>3995.0372208436725</v>
      </c>
      <c r="O1417" s="355">
        <v>4077.7502067824648</v>
      </c>
      <c r="P1417" s="357" t="s">
        <v>40</v>
      </c>
      <c r="Q1417" s="355" t="s">
        <v>35</v>
      </c>
      <c r="R1417" s="357" t="s">
        <v>685</v>
      </c>
      <c r="S1417" s="357" t="s">
        <v>1489</v>
      </c>
      <c r="T1417" s="357" t="s">
        <v>684</v>
      </c>
      <c r="U1417" s="357" t="s">
        <v>35</v>
      </c>
      <c r="V1417" s="357">
        <v>1.65</v>
      </c>
      <c r="W1417" s="357">
        <v>0.99199999999999999</v>
      </c>
      <c r="X1417" s="357">
        <v>3.5000000000000003E-2</v>
      </c>
      <c r="Y1417" s="357">
        <v>1.637</v>
      </c>
      <c r="Z1417" s="357" t="s">
        <v>198</v>
      </c>
      <c r="AA1417" s="357" t="s">
        <v>170</v>
      </c>
      <c r="AB1417" s="357">
        <v>19</v>
      </c>
      <c r="AC1417" s="357" t="s">
        <v>218</v>
      </c>
      <c r="AD1417" s="10"/>
      <c r="AE1417" s="10">
        <f>IFERROR(VLOOKUP(E1417,ppoz!$A$2:$B$42,2,0),0)</f>
        <v>0</v>
      </c>
      <c r="AH1417">
        <v>4</v>
      </c>
    </row>
    <row r="1418" spans="1:34" x14ac:dyDescent="0.35">
      <c r="A1418" s="354" t="s">
        <v>1813</v>
      </c>
      <c r="B1418" s="355">
        <v>12.4</v>
      </c>
      <c r="C1418" s="356">
        <v>40</v>
      </c>
      <c r="D1418" s="357" t="s">
        <v>1488</v>
      </c>
      <c r="E1418" s="358" t="s">
        <v>19</v>
      </c>
      <c r="F1418" s="357" t="s">
        <v>186</v>
      </c>
      <c r="G1418" s="356">
        <v>10</v>
      </c>
      <c r="H1418" s="356">
        <v>45000</v>
      </c>
      <c r="I1418" s="356">
        <v>47600</v>
      </c>
      <c r="J1418" s="355">
        <v>48900</v>
      </c>
      <c r="K1418" s="355">
        <v>49900</v>
      </c>
      <c r="L1418" s="355">
        <v>3629.0322580645161</v>
      </c>
      <c r="M1418" s="355">
        <v>3838.7096774193546</v>
      </c>
      <c r="N1418" s="355">
        <v>3943.5483870967741</v>
      </c>
      <c r="O1418" s="355">
        <v>4024.1935483870966</v>
      </c>
      <c r="P1418" s="357" t="s">
        <v>40</v>
      </c>
      <c r="Q1418" s="355" t="s">
        <v>35</v>
      </c>
      <c r="R1418" s="357" t="s">
        <v>685</v>
      </c>
      <c r="S1418" s="357" t="s">
        <v>1489</v>
      </c>
      <c r="T1418" s="357" t="s">
        <v>684</v>
      </c>
      <c r="U1418" s="357" t="s">
        <v>35</v>
      </c>
      <c r="V1418" s="357">
        <v>1.65</v>
      </c>
      <c r="W1418" s="357">
        <v>0.99199999999999999</v>
      </c>
      <c r="X1418" s="357">
        <v>3.5000000000000003E-2</v>
      </c>
      <c r="Y1418" s="357">
        <v>1.637</v>
      </c>
      <c r="Z1418" s="357" t="s">
        <v>198</v>
      </c>
      <c r="AA1418" s="357" t="s">
        <v>170</v>
      </c>
      <c r="AB1418" s="357">
        <v>19</v>
      </c>
      <c r="AC1418" s="357" t="s">
        <v>218</v>
      </c>
      <c r="AD1418" s="10"/>
      <c r="AE1418" s="10">
        <f>IFERROR(VLOOKUP(E1418,ppoz!$A$2:$B$42,2,0),0)</f>
        <v>0</v>
      </c>
      <c r="AH1418">
        <v>4</v>
      </c>
    </row>
    <row r="1419" spans="1:34" x14ac:dyDescent="0.35">
      <c r="A1419" s="354" t="s">
        <v>1814</v>
      </c>
      <c r="B1419" s="355">
        <v>12.709999999999999</v>
      </c>
      <c r="C1419" s="356">
        <v>41</v>
      </c>
      <c r="D1419" s="357" t="s">
        <v>1488</v>
      </c>
      <c r="E1419" s="358" t="s">
        <v>189</v>
      </c>
      <c r="F1419" s="357" t="s">
        <v>186</v>
      </c>
      <c r="G1419" s="356">
        <v>12.5</v>
      </c>
      <c r="H1419" s="356">
        <v>46000</v>
      </c>
      <c r="I1419" s="356">
        <v>48400</v>
      </c>
      <c r="J1419" s="355">
        <v>49800</v>
      </c>
      <c r="K1419" s="355">
        <v>50700</v>
      </c>
      <c r="L1419" s="355">
        <v>3619.1974822974039</v>
      </c>
      <c r="M1419" s="355">
        <v>3808.0251770259642</v>
      </c>
      <c r="N1419" s="355">
        <v>3918.1746656176242</v>
      </c>
      <c r="O1419" s="355">
        <v>3988.9850511408345</v>
      </c>
      <c r="P1419" s="357" t="s">
        <v>40</v>
      </c>
      <c r="Q1419" s="355" t="s">
        <v>35</v>
      </c>
      <c r="R1419" s="357" t="s">
        <v>685</v>
      </c>
      <c r="S1419" s="357" t="s">
        <v>1489</v>
      </c>
      <c r="T1419" s="357" t="s">
        <v>684</v>
      </c>
      <c r="U1419" s="357" t="s">
        <v>35</v>
      </c>
      <c r="V1419" s="357">
        <v>1.65</v>
      </c>
      <c r="W1419" s="357">
        <v>0.99199999999999999</v>
      </c>
      <c r="X1419" s="357">
        <v>3.5000000000000003E-2</v>
      </c>
      <c r="Y1419" s="357">
        <v>1.637</v>
      </c>
      <c r="Z1419" s="357" t="s">
        <v>198</v>
      </c>
      <c r="AA1419" s="357" t="s">
        <v>170</v>
      </c>
      <c r="AB1419" s="357">
        <v>19</v>
      </c>
      <c r="AC1419" s="357" t="s">
        <v>218</v>
      </c>
      <c r="AD1419" s="10"/>
      <c r="AE1419" s="10">
        <f>IFERROR(VLOOKUP(E1419,ppoz!$A$2:$B$42,2,0),0)</f>
        <v>0</v>
      </c>
      <c r="AH1419">
        <v>4</v>
      </c>
    </row>
    <row r="1420" spans="1:34" x14ac:dyDescent="0.35">
      <c r="A1420" s="354" t="s">
        <v>1815</v>
      </c>
      <c r="B1420" s="355">
        <v>13.02</v>
      </c>
      <c r="C1420" s="356">
        <v>42</v>
      </c>
      <c r="D1420" s="357" t="s">
        <v>1488</v>
      </c>
      <c r="E1420" s="358" t="s">
        <v>189</v>
      </c>
      <c r="F1420" s="357" t="s">
        <v>186</v>
      </c>
      <c r="G1420" s="356">
        <v>12.5</v>
      </c>
      <c r="H1420" s="356">
        <v>47000</v>
      </c>
      <c r="I1420" s="356">
        <v>49500</v>
      </c>
      <c r="J1420" s="355">
        <v>50900</v>
      </c>
      <c r="K1420" s="355">
        <v>51800</v>
      </c>
      <c r="L1420" s="355">
        <v>3609.8310291858679</v>
      </c>
      <c r="M1420" s="355">
        <v>3801.8433179723502</v>
      </c>
      <c r="N1420" s="355">
        <v>3909.3701996927803</v>
      </c>
      <c r="O1420" s="355">
        <v>3978.494623655914</v>
      </c>
      <c r="P1420" s="357" t="s">
        <v>40</v>
      </c>
      <c r="Q1420" s="355" t="s">
        <v>35</v>
      </c>
      <c r="R1420" s="357" t="s">
        <v>685</v>
      </c>
      <c r="S1420" s="357" t="s">
        <v>1489</v>
      </c>
      <c r="T1420" s="357" t="s">
        <v>684</v>
      </c>
      <c r="U1420" s="357" t="s">
        <v>35</v>
      </c>
      <c r="V1420" s="357">
        <v>1.65</v>
      </c>
      <c r="W1420" s="357">
        <v>0.99199999999999999</v>
      </c>
      <c r="X1420" s="357">
        <v>3.5000000000000003E-2</v>
      </c>
      <c r="Y1420" s="357">
        <v>1.637</v>
      </c>
      <c r="Z1420" s="357" t="s">
        <v>198</v>
      </c>
      <c r="AA1420" s="357" t="s">
        <v>170</v>
      </c>
      <c r="AB1420" s="357">
        <v>19</v>
      </c>
      <c r="AC1420" s="357" t="s">
        <v>218</v>
      </c>
      <c r="AD1420" s="10"/>
      <c r="AE1420" s="10">
        <f>IFERROR(VLOOKUP(E1420,ppoz!$A$2:$B$42,2,0),0)</f>
        <v>0</v>
      </c>
      <c r="AH1420">
        <v>4</v>
      </c>
    </row>
    <row r="1421" spans="1:34" x14ac:dyDescent="0.35">
      <c r="A1421" s="354" t="s">
        <v>1816</v>
      </c>
      <c r="B1421" s="355">
        <v>13.33</v>
      </c>
      <c r="C1421" s="356">
        <v>43</v>
      </c>
      <c r="D1421" s="357" t="s">
        <v>1488</v>
      </c>
      <c r="E1421" s="358" t="s">
        <v>189</v>
      </c>
      <c r="F1421" s="357" t="s">
        <v>186</v>
      </c>
      <c r="G1421" s="356">
        <v>12.5</v>
      </c>
      <c r="H1421" s="356">
        <v>47800</v>
      </c>
      <c r="I1421" s="356">
        <v>50700</v>
      </c>
      <c r="J1421" s="355">
        <v>52400</v>
      </c>
      <c r="K1421" s="355">
        <v>53000</v>
      </c>
      <c r="L1421" s="355">
        <v>3585.8964741185296</v>
      </c>
      <c r="M1421" s="355">
        <v>3803.4508627156788</v>
      </c>
      <c r="N1421" s="355">
        <v>3930.9827456864214</v>
      </c>
      <c r="O1421" s="355">
        <v>3975.9939984996249</v>
      </c>
      <c r="P1421" s="357" t="s">
        <v>40</v>
      </c>
      <c r="Q1421" s="355" t="s">
        <v>35</v>
      </c>
      <c r="R1421" s="357" t="s">
        <v>685</v>
      </c>
      <c r="S1421" s="357" t="s">
        <v>1489</v>
      </c>
      <c r="T1421" s="357" t="s">
        <v>684</v>
      </c>
      <c r="U1421" s="357" t="s">
        <v>35</v>
      </c>
      <c r="V1421" s="357">
        <v>1.65</v>
      </c>
      <c r="W1421" s="357">
        <v>0.99199999999999999</v>
      </c>
      <c r="X1421" s="357">
        <v>3.5000000000000003E-2</v>
      </c>
      <c r="Y1421" s="357">
        <v>1.637</v>
      </c>
      <c r="Z1421" s="357" t="s">
        <v>198</v>
      </c>
      <c r="AA1421" s="357" t="s">
        <v>170</v>
      </c>
      <c r="AB1421" s="357">
        <v>19</v>
      </c>
      <c r="AC1421" s="357" t="s">
        <v>218</v>
      </c>
      <c r="AD1421" s="10"/>
      <c r="AE1421" s="10">
        <f>IFERROR(VLOOKUP(E1421,ppoz!$A$2:$B$42,2,0),0)</f>
        <v>0</v>
      </c>
      <c r="AH1421">
        <v>4</v>
      </c>
    </row>
    <row r="1422" spans="1:34" x14ac:dyDescent="0.35">
      <c r="A1422" s="354" t="s">
        <v>1817</v>
      </c>
      <c r="B1422" s="355">
        <v>13.64</v>
      </c>
      <c r="C1422" s="356">
        <v>44</v>
      </c>
      <c r="D1422" s="357" t="s">
        <v>1488</v>
      </c>
      <c r="E1422" s="358" t="s">
        <v>189</v>
      </c>
      <c r="F1422" s="357" t="s">
        <v>186</v>
      </c>
      <c r="G1422" s="356">
        <v>12.5</v>
      </c>
      <c r="H1422" s="356">
        <v>48600</v>
      </c>
      <c r="I1422" s="356">
        <v>51400</v>
      </c>
      <c r="J1422" s="355">
        <v>53500</v>
      </c>
      <c r="K1422" s="355">
        <v>53700</v>
      </c>
      <c r="L1422" s="355">
        <v>3563.049853372434</v>
      </c>
      <c r="M1422" s="355">
        <v>3768.3284457478003</v>
      </c>
      <c r="N1422" s="355">
        <v>3922.2873900293253</v>
      </c>
      <c r="O1422" s="355">
        <v>3936.950146627566</v>
      </c>
      <c r="P1422" s="357" t="s">
        <v>40</v>
      </c>
      <c r="Q1422" s="355" t="s">
        <v>35</v>
      </c>
      <c r="R1422" s="357" t="s">
        <v>685</v>
      </c>
      <c r="S1422" s="357" t="s">
        <v>1489</v>
      </c>
      <c r="T1422" s="357" t="s">
        <v>684</v>
      </c>
      <c r="U1422" s="357" t="s">
        <v>35</v>
      </c>
      <c r="V1422" s="357">
        <v>1.65</v>
      </c>
      <c r="W1422" s="357">
        <v>0.99199999999999999</v>
      </c>
      <c r="X1422" s="357">
        <v>3.5000000000000003E-2</v>
      </c>
      <c r="Y1422" s="357">
        <v>1.637</v>
      </c>
      <c r="Z1422" s="357" t="s">
        <v>198</v>
      </c>
      <c r="AA1422" s="357" t="s">
        <v>170</v>
      </c>
      <c r="AB1422" s="357">
        <v>19</v>
      </c>
      <c r="AC1422" s="357" t="s">
        <v>218</v>
      </c>
      <c r="AD1422" s="10"/>
      <c r="AE1422" s="10">
        <f>IFERROR(VLOOKUP(E1422,ppoz!$A$2:$B$42,2,0),0)</f>
        <v>0</v>
      </c>
      <c r="AH1422">
        <v>4</v>
      </c>
    </row>
    <row r="1423" spans="1:34" x14ac:dyDescent="0.35">
      <c r="A1423" s="354" t="s">
        <v>1818</v>
      </c>
      <c r="B1423" s="355">
        <v>13.95</v>
      </c>
      <c r="C1423" s="356">
        <v>45</v>
      </c>
      <c r="D1423" s="357" t="s">
        <v>1488</v>
      </c>
      <c r="E1423" s="358" t="s">
        <v>189</v>
      </c>
      <c r="F1423" s="357" t="s">
        <v>186</v>
      </c>
      <c r="G1423" s="356">
        <v>12.5</v>
      </c>
      <c r="H1423" s="356">
        <v>49300</v>
      </c>
      <c r="I1423" s="356">
        <v>52100</v>
      </c>
      <c r="J1423" s="355">
        <v>54100</v>
      </c>
      <c r="K1423" s="355">
        <v>55000</v>
      </c>
      <c r="L1423" s="355">
        <v>3534.0501792114696</v>
      </c>
      <c r="M1423" s="355">
        <v>3734.7670250896058</v>
      </c>
      <c r="N1423" s="355">
        <v>3878.1362007168459</v>
      </c>
      <c r="O1423" s="355">
        <v>3942.652329749104</v>
      </c>
      <c r="P1423" s="357" t="s">
        <v>40</v>
      </c>
      <c r="Q1423" s="355" t="s">
        <v>35</v>
      </c>
      <c r="R1423" s="357" t="s">
        <v>685</v>
      </c>
      <c r="S1423" s="357" t="s">
        <v>1489</v>
      </c>
      <c r="T1423" s="357" t="s">
        <v>684</v>
      </c>
      <c r="U1423" s="357" t="s">
        <v>35</v>
      </c>
      <c r="V1423" s="357">
        <v>1.65</v>
      </c>
      <c r="W1423" s="357">
        <v>0.99199999999999999</v>
      </c>
      <c r="X1423" s="357">
        <v>3.5000000000000003E-2</v>
      </c>
      <c r="Y1423" s="357">
        <v>1.637</v>
      </c>
      <c r="Z1423" s="357" t="s">
        <v>198</v>
      </c>
      <c r="AA1423" s="357" t="s">
        <v>170</v>
      </c>
      <c r="AB1423" s="357">
        <v>19</v>
      </c>
      <c r="AC1423" s="357" t="s">
        <v>218</v>
      </c>
      <c r="AD1423" s="10"/>
      <c r="AE1423" s="10">
        <f>IFERROR(VLOOKUP(E1423,ppoz!$A$2:$B$42,2,0),0)</f>
        <v>0</v>
      </c>
      <c r="AH1423">
        <v>4</v>
      </c>
    </row>
    <row r="1424" spans="1:34" x14ac:dyDescent="0.35">
      <c r="A1424" s="354" t="s">
        <v>1819</v>
      </c>
      <c r="B1424" s="355">
        <v>14.26</v>
      </c>
      <c r="C1424" s="356">
        <v>46</v>
      </c>
      <c r="D1424" s="357" t="s">
        <v>1488</v>
      </c>
      <c r="E1424" s="358" t="s">
        <v>189</v>
      </c>
      <c r="F1424" s="357" t="s">
        <v>186</v>
      </c>
      <c r="G1424" s="356">
        <v>12.5</v>
      </c>
      <c r="H1424" s="356">
        <v>50500</v>
      </c>
      <c r="I1424" s="356">
        <v>53200</v>
      </c>
      <c r="J1424" s="355">
        <v>55200</v>
      </c>
      <c r="K1424" s="355">
        <v>56100</v>
      </c>
      <c r="L1424" s="355">
        <v>3541.3744740532961</v>
      </c>
      <c r="M1424" s="355">
        <v>3730.7152875175316</v>
      </c>
      <c r="N1424" s="355">
        <v>3870.9677419354839</v>
      </c>
      <c r="O1424" s="355">
        <v>3934.0813464235625</v>
      </c>
      <c r="P1424" s="357" t="s">
        <v>40</v>
      </c>
      <c r="Q1424" s="355" t="s">
        <v>35</v>
      </c>
      <c r="R1424" s="357" t="s">
        <v>685</v>
      </c>
      <c r="S1424" s="357" t="s">
        <v>1489</v>
      </c>
      <c r="T1424" s="357" t="s">
        <v>684</v>
      </c>
      <c r="U1424" s="357" t="s">
        <v>35</v>
      </c>
      <c r="V1424" s="357">
        <v>1.65</v>
      </c>
      <c r="W1424" s="357">
        <v>0.99199999999999999</v>
      </c>
      <c r="X1424" s="357">
        <v>3.5000000000000003E-2</v>
      </c>
      <c r="Y1424" s="357">
        <v>1.637</v>
      </c>
      <c r="Z1424" s="357" t="s">
        <v>198</v>
      </c>
      <c r="AA1424" s="357" t="s">
        <v>170</v>
      </c>
      <c r="AB1424" s="357">
        <v>19</v>
      </c>
      <c r="AC1424" s="357" t="s">
        <v>218</v>
      </c>
      <c r="AD1424" s="10"/>
      <c r="AE1424" s="10">
        <f>IFERROR(VLOOKUP(E1424,ppoz!$A$2:$B$42,2,0),0)</f>
        <v>0</v>
      </c>
      <c r="AH1424">
        <v>4</v>
      </c>
    </row>
    <row r="1425" spans="1:34" x14ac:dyDescent="0.35">
      <c r="A1425" s="354" t="s">
        <v>1820</v>
      </c>
      <c r="B1425" s="355">
        <v>14.57</v>
      </c>
      <c r="C1425" s="356">
        <v>47</v>
      </c>
      <c r="D1425" s="357" t="s">
        <v>1488</v>
      </c>
      <c r="E1425" s="358" t="s">
        <v>189</v>
      </c>
      <c r="F1425" s="357" t="s">
        <v>186</v>
      </c>
      <c r="G1425" s="356">
        <v>12.5</v>
      </c>
      <c r="H1425" s="356">
        <v>51200</v>
      </c>
      <c r="I1425" s="356">
        <v>53800</v>
      </c>
      <c r="J1425" s="355">
        <v>55800</v>
      </c>
      <c r="K1425" s="355">
        <v>56700</v>
      </c>
      <c r="L1425" s="355">
        <v>3514.0700068634178</v>
      </c>
      <c r="M1425" s="355">
        <v>3692.5188743994509</v>
      </c>
      <c r="N1425" s="355">
        <v>3829.7872340425533</v>
      </c>
      <c r="O1425" s="355">
        <v>3891.557995881949</v>
      </c>
      <c r="P1425" s="357" t="s">
        <v>40</v>
      </c>
      <c r="Q1425" s="355" t="s">
        <v>35</v>
      </c>
      <c r="R1425" s="357" t="s">
        <v>685</v>
      </c>
      <c r="S1425" s="357" t="s">
        <v>1489</v>
      </c>
      <c r="T1425" s="357" t="s">
        <v>684</v>
      </c>
      <c r="U1425" s="357" t="s">
        <v>35</v>
      </c>
      <c r="V1425" s="357">
        <v>1.65</v>
      </c>
      <c r="W1425" s="357">
        <v>0.99199999999999999</v>
      </c>
      <c r="X1425" s="357">
        <v>3.5000000000000003E-2</v>
      </c>
      <c r="Y1425" s="357">
        <v>1.637</v>
      </c>
      <c r="Z1425" s="357" t="s">
        <v>198</v>
      </c>
      <c r="AA1425" s="357" t="s">
        <v>170</v>
      </c>
      <c r="AB1425" s="357">
        <v>19</v>
      </c>
      <c r="AC1425" s="357" t="s">
        <v>218</v>
      </c>
      <c r="AD1425" s="10"/>
      <c r="AE1425" s="10">
        <f>IFERROR(VLOOKUP(E1425,ppoz!$A$2:$B$42,2,0),0)</f>
        <v>0</v>
      </c>
      <c r="AH1425">
        <v>4</v>
      </c>
    </row>
    <row r="1426" spans="1:34" x14ac:dyDescent="0.35">
      <c r="A1426" s="354" t="s">
        <v>1821</v>
      </c>
      <c r="B1426" s="355">
        <v>14.879999999999999</v>
      </c>
      <c r="C1426" s="356">
        <v>48</v>
      </c>
      <c r="D1426" s="357" t="s">
        <v>1488</v>
      </c>
      <c r="E1426" s="358" t="s">
        <v>189</v>
      </c>
      <c r="F1426" s="357" t="s">
        <v>186</v>
      </c>
      <c r="G1426" s="356">
        <v>12.5</v>
      </c>
      <c r="H1426" s="356">
        <v>51700</v>
      </c>
      <c r="I1426" s="356">
        <v>54500</v>
      </c>
      <c r="J1426" s="355">
        <v>56400</v>
      </c>
      <c r="K1426" s="355">
        <v>57300</v>
      </c>
      <c r="L1426" s="355">
        <v>3474.4623655913979</v>
      </c>
      <c r="M1426" s="355">
        <v>3662.6344086021509</v>
      </c>
      <c r="N1426" s="355">
        <v>3790.3225806451615</v>
      </c>
      <c r="O1426" s="355">
        <v>3850.8064516129034</v>
      </c>
      <c r="P1426" s="357" t="s">
        <v>40</v>
      </c>
      <c r="Q1426" s="355" t="s">
        <v>35</v>
      </c>
      <c r="R1426" s="357" t="s">
        <v>685</v>
      </c>
      <c r="S1426" s="357" t="s">
        <v>1489</v>
      </c>
      <c r="T1426" s="357" t="s">
        <v>684</v>
      </c>
      <c r="U1426" s="357" t="s">
        <v>35</v>
      </c>
      <c r="V1426" s="357">
        <v>1.65</v>
      </c>
      <c r="W1426" s="357">
        <v>0.99199999999999999</v>
      </c>
      <c r="X1426" s="357">
        <v>3.5000000000000003E-2</v>
      </c>
      <c r="Y1426" s="357">
        <v>1.637</v>
      </c>
      <c r="Z1426" s="357" t="s">
        <v>198</v>
      </c>
      <c r="AA1426" s="357" t="s">
        <v>170</v>
      </c>
      <c r="AB1426" s="357">
        <v>19</v>
      </c>
      <c r="AC1426" s="357" t="s">
        <v>218</v>
      </c>
      <c r="AD1426" s="10"/>
      <c r="AE1426" s="10">
        <f>IFERROR(VLOOKUP(E1426,ppoz!$A$2:$B$42,2,0),0)</f>
        <v>0</v>
      </c>
      <c r="AH1426">
        <v>4</v>
      </c>
    </row>
    <row r="1427" spans="1:34" x14ac:dyDescent="0.35">
      <c r="A1427" s="354" t="s">
        <v>1822</v>
      </c>
      <c r="B1427" s="355">
        <v>15.19</v>
      </c>
      <c r="C1427" s="356">
        <v>49</v>
      </c>
      <c r="D1427" s="357" t="s">
        <v>1488</v>
      </c>
      <c r="E1427" s="358" t="s">
        <v>20</v>
      </c>
      <c r="F1427" s="357" t="s">
        <v>186</v>
      </c>
      <c r="G1427" s="356">
        <v>15</v>
      </c>
      <c r="H1427" s="356">
        <v>52100</v>
      </c>
      <c r="I1427" s="356">
        <v>54900</v>
      </c>
      <c r="J1427" s="355">
        <v>56700</v>
      </c>
      <c r="K1427" s="355">
        <v>57800</v>
      </c>
      <c r="L1427" s="355">
        <v>3429.8880842659646</v>
      </c>
      <c r="M1427" s="355">
        <v>3614.2198815009874</v>
      </c>
      <c r="N1427" s="355">
        <v>3732.7188940092169</v>
      </c>
      <c r="O1427" s="355">
        <v>3805.1349572086901</v>
      </c>
      <c r="P1427" s="357" t="s">
        <v>40</v>
      </c>
      <c r="Q1427" s="355" t="s">
        <v>35</v>
      </c>
      <c r="R1427" s="357" t="s">
        <v>685</v>
      </c>
      <c r="S1427" s="357" t="s">
        <v>1489</v>
      </c>
      <c r="T1427" s="357" t="s">
        <v>684</v>
      </c>
      <c r="U1427" s="357" t="s">
        <v>35</v>
      </c>
      <c r="V1427" s="357">
        <v>1.65</v>
      </c>
      <c r="W1427" s="357">
        <v>0.99199999999999999</v>
      </c>
      <c r="X1427" s="357">
        <v>3.5000000000000003E-2</v>
      </c>
      <c r="Y1427" s="357">
        <v>1.637</v>
      </c>
      <c r="Z1427" s="357" t="s">
        <v>198</v>
      </c>
      <c r="AA1427" s="357" t="s">
        <v>170</v>
      </c>
      <c r="AB1427" s="357">
        <v>19</v>
      </c>
      <c r="AC1427" s="357" t="s">
        <v>218</v>
      </c>
      <c r="AD1427" s="10"/>
      <c r="AE1427" s="10">
        <f>IFERROR(VLOOKUP(E1427,ppoz!$A$2:$B$42,2,0),0)</f>
        <v>0</v>
      </c>
      <c r="AH1427">
        <v>4</v>
      </c>
    </row>
    <row r="1428" spans="1:34" x14ac:dyDescent="0.35">
      <c r="A1428" s="354" t="s">
        <v>1823</v>
      </c>
      <c r="B1428" s="355">
        <v>15.5</v>
      </c>
      <c r="C1428" s="356">
        <v>50</v>
      </c>
      <c r="D1428" s="357" t="s">
        <v>1488</v>
      </c>
      <c r="E1428" s="358" t="s">
        <v>20</v>
      </c>
      <c r="F1428" s="357" t="s">
        <v>186</v>
      </c>
      <c r="G1428" s="356">
        <v>15</v>
      </c>
      <c r="H1428" s="356">
        <v>52900</v>
      </c>
      <c r="I1428" s="356">
        <v>56100</v>
      </c>
      <c r="J1428" s="355">
        <v>57400</v>
      </c>
      <c r="K1428" s="355">
        <v>59000</v>
      </c>
      <c r="L1428" s="355">
        <v>3412.9032258064517</v>
      </c>
      <c r="M1428" s="355">
        <v>3619.3548387096776</v>
      </c>
      <c r="N1428" s="355">
        <v>3703.2258064516127</v>
      </c>
      <c r="O1428" s="355">
        <v>3806.4516129032259</v>
      </c>
      <c r="P1428" s="357" t="s">
        <v>40</v>
      </c>
      <c r="Q1428" s="355" t="s">
        <v>35</v>
      </c>
      <c r="R1428" s="357" t="s">
        <v>685</v>
      </c>
      <c r="S1428" s="357" t="s">
        <v>1489</v>
      </c>
      <c r="T1428" s="357" t="s">
        <v>684</v>
      </c>
      <c r="U1428" s="357" t="s">
        <v>35</v>
      </c>
      <c r="V1428" s="357">
        <v>1.65</v>
      </c>
      <c r="W1428" s="357">
        <v>0.99199999999999999</v>
      </c>
      <c r="X1428" s="357">
        <v>3.5000000000000003E-2</v>
      </c>
      <c r="Y1428" s="357">
        <v>1.637</v>
      </c>
      <c r="Z1428" s="357" t="s">
        <v>198</v>
      </c>
      <c r="AA1428" s="357" t="s">
        <v>170</v>
      </c>
      <c r="AB1428" s="357">
        <v>19</v>
      </c>
      <c r="AC1428" s="357" t="s">
        <v>218</v>
      </c>
      <c r="AD1428" s="10"/>
      <c r="AE1428" s="10">
        <f>IFERROR(VLOOKUP(E1428,ppoz!$A$2:$B$42,2,0),0)</f>
        <v>0</v>
      </c>
      <c r="AH1428">
        <v>4</v>
      </c>
    </row>
    <row r="1429" spans="1:34" x14ac:dyDescent="0.35">
      <c r="A1429" s="354" t="s">
        <v>1824</v>
      </c>
      <c r="B1429" s="355">
        <v>15.81</v>
      </c>
      <c r="C1429" s="356">
        <v>51</v>
      </c>
      <c r="D1429" s="357" t="s">
        <v>1488</v>
      </c>
      <c r="E1429" s="358" t="s">
        <v>20</v>
      </c>
      <c r="F1429" s="357" t="s">
        <v>186</v>
      </c>
      <c r="G1429" s="356">
        <v>15</v>
      </c>
      <c r="H1429" s="356">
        <v>53700</v>
      </c>
      <c r="I1429" s="356">
        <v>57100</v>
      </c>
      <c r="J1429" s="355">
        <v>58600</v>
      </c>
      <c r="K1429" s="355">
        <v>60000</v>
      </c>
      <c r="L1429" s="355">
        <v>3396.5844402277039</v>
      </c>
      <c r="M1429" s="355">
        <v>3611.6382036685641</v>
      </c>
      <c r="N1429" s="355">
        <v>3706.5148640101202</v>
      </c>
      <c r="O1429" s="355">
        <v>3795.066413662239</v>
      </c>
      <c r="P1429" s="357" t="s">
        <v>40</v>
      </c>
      <c r="Q1429" s="355" t="s">
        <v>35</v>
      </c>
      <c r="R1429" s="357" t="s">
        <v>685</v>
      </c>
      <c r="S1429" s="357" t="s">
        <v>1489</v>
      </c>
      <c r="T1429" s="357" t="s">
        <v>684</v>
      </c>
      <c r="U1429" s="357" t="s">
        <v>35</v>
      </c>
      <c r="V1429" s="357">
        <v>1.65</v>
      </c>
      <c r="W1429" s="357">
        <v>0.99199999999999999</v>
      </c>
      <c r="X1429" s="357">
        <v>3.5000000000000003E-2</v>
      </c>
      <c r="Y1429" s="357">
        <v>1.637</v>
      </c>
      <c r="Z1429" s="357" t="s">
        <v>198</v>
      </c>
      <c r="AA1429" s="357" t="s">
        <v>170</v>
      </c>
      <c r="AB1429" s="357">
        <v>19</v>
      </c>
      <c r="AC1429" s="357" t="s">
        <v>218</v>
      </c>
      <c r="AD1429" s="10"/>
      <c r="AE1429" s="10">
        <f>IFERROR(VLOOKUP(E1429,ppoz!$A$2:$B$42,2,0),0)</f>
        <v>0</v>
      </c>
      <c r="AH1429">
        <v>4</v>
      </c>
    </row>
    <row r="1430" spans="1:34" x14ac:dyDescent="0.35">
      <c r="A1430" s="354" t="s">
        <v>1825</v>
      </c>
      <c r="B1430" s="355">
        <v>16.12</v>
      </c>
      <c r="C1430" s="356">
        <v>52</v>
      </c>
      <c r="D1430" s="357" t="s">
        <v>1488</v>
      </c>
      <c r="E1430" s="358" t="s">
        <v>20</v>
      </c>
      <c r="F1430" s="357" t="s">
        <v>186</v>
      </c>
      <c r="G1430" s="356">
        <v>15</v>
      </c>
      <c r="H1430" s="356">
        <v>54800</v>
      </c>
      <c r="I1430" s="356">
        <v>58200</v>
      </c>
      <c r="J1430" s="355">
        <v>59600</v>
      </c>
      <c r="K1430" s="355">
        <v>61000</v>
      </c>
      <c r="L1430" s="355">
        <v>3399.5037220843669</v>
      </c>
      <c r="M1430" s="355">
        <v>3610.4218362282877</v>
      </c>
      <c r="N1430" s="355">
        <v>3697.2704714640195</v>
      </c>
      <c r="O1430" s="355">
        <v>3784.1191066997517</v>
      </c>
      <c r="P1430" s="357" t="s">
        <v>40</v>
      </c>
      <c r="Q1430" s="355" t="s">
        <v>35</v>
      </c>
      <c r="R1430" s="357" t="s">
        <v>685</v>
      </c>
      <c r="S1430" s="357" t="s">
        <v>1489</v>
      </c>
      <c r="T1430" s="357" t="s">
        <v>684</v>
      </c>
      <c r="U1430" s="357" t="s">
        <v>35</v>
      </c>
      <c r="V1430" s="357">
        <v>1.65</v>
      </c>
      <c r="W1430" s="357">
        <v>0.99199999999999999</v>
      </c>
      <c r="X1430" s="357">
        <v>3.5000000000000003E-2</v>
      </c>
      <c r="Y1430" s="357">
        <v>1.637</v>
      </c>
      <c r="Z1430" s="357" t="s">
        <v>198</v>
      </c>
      <c r="AA1430" s="357" t="s">
        <v>170</v>
      </c>
      <c r="AB1430" s="357">
        <v>19</v>
      </c>
      <c r="AC1430" s="357" t="s">
        <v>218</v>
      </c>
      <c r="AD1430" s="10"/>
      <c r="AE1430" s="10">
        <f>IFERROR(VLOOKUP(E1430,ppoz!$A$2:$B$42,2,0),0)</f>
        <v>0</v>
      </c>
      <c r="AH1430">
        <v>4</v>
      </c>
    </row>
    <row r="1431" spans="1:34" x14ac:dyDescent="0.35">
      <c r="A1431" s="354" t="s">
        <v>1826</v>
      </c>
      <c r="B1431" s="355">
        <v>16.43</v>
      </c>
      <c r="C1431" s="356">
        <v>53</v>
      </c>
      <c r="D1431" s="357" t="s">
        <v>1488</v>
      </c>
      <c r="E1431" s="358" t="s">
        <v>20</v>
      </c>
      <c r="F1431" s="357" t="s">
        <v>186</v>
      </c>
      <c r="G1431" s="356">
        <v>15</v>
      </c>
      <c r="H1431" s="356">
        <v>55400</v>
      </c>
      <c r="I1431" s="356">
        <v>58800</v>
      </c>
      <c r="J1431" s="355">
        <v>60200</v>
      </c>
      <c r="K1431" s="355">
        <v>61700</v>
      </c>
      <c r="L1431" s="355">
        <v>3371.8807060255631</v>
      </c>
      <c r="M1431" s="355">
        <v>3578.8192331101645</v>
      </c>
      <c r="N1431" s="355">
        <v>3664.0292148508825</v>
      </c>
      <c r="O1431" s="355">
        <v>3755.3256238587951</v>
      </c>
      <c r="P1431" s="357" t="s">
        <v>40</v>
      </c>
      <c r="Q1431" s="355" t="s">
        <v>35</v>
      </c>
      <c r="R1431" s="357" t="s">
        <v>685</v>
      </c>
      <c r="S1431" s="357" t="s">
        <v>1489</v>
      </c>
      <c r="T1431" s="357" t="s">
        <v>684</v>
      </c>
      <c r="U1431" s="357" t="s">
        <v>35</v>
      </c>
      <c r="V1431" s="357">
        <v>1.65</v>
      </c>
      <c r="W1431" s="357">
        <v>0.99199999999999999</v>
      </c>
      <c r="X1431" s="357">
        <v>3.5000000000000003E-2</v>
      </c>
      <c r="Y1431" s="357">
        <v>1.637</v>
      </c>
      <c r="Z1431" s="357" t="s">
        <v>198</v>
      </c>
      <c r="AA1431" s="357" t="s">
        <v>170</v>
      </c>
      <c r="AB1431" s="357">
        <v>19</v>
      </c>
      <c r="AC1431" s="357" t="s">
        <v>218</v>
      </c>
      <c r="AD1431" s="10"/>
      <c r="AE1431" s="10">
        <f>IFERROR(VLOOKUP(E1431,ppoz!$A$2:$B$42,2,0),0)</f>
        <v>0</v>
      </c>
      <c r="AH1431">
        <v>4</v>
      </c>
    </row>
    <row r="1432" spans="1:34" x14ac:dyDescent="0.35">
      <c r="A1432" s="354" t="s">
        <v>1827</v>
      </c>
      <c r="B1432" s="355">
        <v>16.739999999999998</v>
      </c>
      <c r="C1432" s="356">
        <v>54</v>
      </c>
      <c r="D1432" s="357" t="s">
        <v>1488</v>
      </c>
      <c r="E1432" s="358" t="s">
        <v>20</v>
      </c>
      <c r="F1432" s="357" t="s">
        <v>186</v>
      </c>
      <c r="G1432" s="356">
        <v>15</v>
      </c>
      <c r="H1432" s="356">
        <v>56000</v>
      </c>
      <c r="I1432" s="356">
        <v>59400</v>
      </c>
      <c r="J1432" s="355">
        <v>61400</v>
      </c>
      <c r="K1432" s="355">
        <v>62300</v>
      </c>
      <c r="L1432" s="355">
        <v>3345.2807646356036</v>
      </c>
      <c r="M1432" s="355">
        <v>3548.3870967741941</v>
      </c>
      <c r="N1432" s="355">
        <v>3667.8614097968939</v>
      </c>
      <c r="O1432" s="355">
        <v>3721.6248506571092</v>
      </c>
      <c r="P1432" s="357" t="s">
        <v>40</v>
      </c>
      <c r="Q1432" s="355" t="s">
        <v>35</v>
      </c>
      <c r="R1432" s="357" t="s">
        <v>685</v>
      </c>
      <c r="S1432" s="357" t="s">
        <v>1489</v>
      </c>
      <c r="T1432" s="357" t="s">
        <v>684</v>
      </c>
      <c r="U1432" s="357" t="s">
        <v>35</v>
      </c>
      <c r="V1432" s="357">
        <v>1.65</v>
      </c>
      <c r="W1432" s="357">
        <v>0.99199999999999999</v>
      </c>
      <c r="X1432" s="357">
        <v>3.5000000000000003E-2</v>
      </c>
      <c r="Y1432" s="357">
        <v>1.637</v>
      </c>
      <c r="Z1432" s="357" t="s">
        <v>198</v>
      </c>
      <c r="AA1432" s="357" t="s">
        <v>170</v>
      </c>
      <c r="AB1432" s="357">
        <v>19</v>
      </c>
      <c r="AC1432" s="357" t="s">
        <v>218</v>
      </c>
      <c r="AD1432" s="10"/>
      <c r="AE1432" s="10">
        <f>IFERROR(VLOOKUP(E1432,ppoz!$A$2:$B$42,2,0),0)</f>
        <v>0</v>
      </c>
      <c r="AH1432">
        <v>4</v>
      </c>
    </row>
    <row r="1433" spans="1:34" x14ac:dyDescent="0.35">
      <c r="A1433" s="354" t="s">
        <v>1828</v>
      </c>
      <c r="B1433" s="355">
        <v>17.05</v>
      </c>
      <c r="C1433" s="356">
        <v>55</v>
      </c>
      <c r="D1433" s="357" t="s">
        <v>1488</v>
      </c>
      <c r="E1433" s="358" t="s">
        <v>190</v>
      </c>
      <c r="F1433" s="357" t="s">
        <v>186</v>
      </c>
      <c r="G1433" s="356">
        <v>17</v>
      </c>
      <c r="H1433" s="356">
        <v>57500</v>
      </c>
      <c r="I1433" s="356">
        <v>60600</v>
      </c>
      <c r="J1433" s="355">
        <v>62600</v>
      </c>
      <c r="K1433" s="355">
        <v>64100</v>
      </c>
      <c r="L1433" s="355">
        <v>3372.434017595308</v>
      </c>
      <c r="M1433" s="355">
        <v>3554.2521994134895</v>
      </c>
      <c r="N1433" s="355">
        <v>3671.5542521994134</v>
      </c>
      <c r="O1433" s="355">
        <v>3759.5307917888563</v>
      </c>
      <c r="P1433" s="357" t="s">
        <v>40</v>
      </c>
      <c r="Q1433" s="355" t="s">
        <v>35</v>
      </c>
      <c r="R1433" s="357" t="s">
        <v>685</v>
      </c>
      <c r="S1433" s="357" t="s">
        <v>1489</v>
      </c>
      <c r="T1433" s="357" t="s">
        <v>684</v>
      </c>
      <c r="U1433" s="357" t="s">
        <v>35</v>
      </c>
      <c r="V1433" s="357">
        <v>1.65</v>
      </c>
      <c r="W1433" s="357">
        <v>0.99199999999999999</v>
      </c>
      <c r="X1433" s="357">
        <v>3.5000000000000003E-2</v>
      </c>
      <c r="Y1433" s="357">
        <v>1.637</v>
      </c>
      <c r="Z1433" s="357" t="s">
        <v>198</v>
      </c>
      <c r="AA1433" s="357" t="s">
        <v>170</v>
      </c>
      <c r="AB1433" s="357">
        <v>19</v>
      </c>
      <c r="AC1433" s="357" t="s">
        <v>218</v>
      </c>
      <c r="AD1433" s="10"/>
      <c r="AE1433" s="10">
        <f>IFERROR(VLOOKUP(E1433,ppoz!$A$2:$B$42,2,0),0)</f>
        <v>0</v>
      </c>
      <c r="AH1433">
        <v>4</v>
      </c>
    </row>
    <row r="1434" spans="1:34" x14ac:dyDescent="0.35">
      <c r="A1434" s="354" t="s">
        <v>1829</v>
      </c>
      <c r="B1434" s="355">
        <v>17.36</v>
      </c>
      <c r="C1434" s="356">
        <v>56</v>
      </c>
      <c r="D1434" s="357" t="s">
        <v>1488</v>
      </c>
      <c r="E1434" s="358" t="s">
        <v>190</v>
      </c>
      <c r="F1434" s="357" t="s">
        <v>186</v>
      </c>
      <c r="G1434" s="356">
        <v>17</v>
      </c>
      <c r="H1434" s="356">
        <v>58900</v>
      </c>
      <c r="I1434" s="356">
        <v>62100</v>
      </c>
      <c r="J1434" s="355">
        <v>64000</v>
      </c>
      <c r="K1434" s="355">
        <v>65500</v>
      </c>
      <c r="L1434" s="355">
        <v>3392.8571428571431</v>
      </c>
      <c r="M1434" s="355">
        <v>3577.1889400921659</v>
      </c>
      <c r="N1434" s="355">
        <v>3686.6359447004611</v>
      </c>
      <c r="O1434" s="355">
        <v>3773.0414746543779</v>
      </c>
      <c r="P1434" s="357" t="s">
        <v>40</v>
      </c>
      <c r="Q1434" s="355" t="s">
        <v>35</v>
      </c>
      <c r="R1434" s="357" t="s">
        <v>685</v>
      </c>
      <c r="S1434" s="357" t="s">
        <v>1489</v>
      </c>
      <c r="T1434" s="357" t="s">
        <v>684</v>
      </c>
      <c r="U1434" s="357" t="s">
        <v>35</v>
      </c>
      <c r="V1434" s="357">
        <v>1.65</v>
      </c>
      <c r="W1434" s="357">
        <v>0.99199999999999999</v>
      </c>
      <c r="X1434" s="357">
        <v>3.5000000000000003E-2</v>
      </c>
      <c r="Y1434" s="357">
        <v>1.637</v>
      </c>
      <c r="Z1434" s="357" t="s">
        <v>198</v>
      </c>
      <c r="AA1434" s="357" t="s">
        <v>170</v>
      </c>
      <c r="AB1434" s="357">
        <v>19</v>
      </c>
      <c r="AC1434" s="357" t="s">
        <v>218</v>
      </c>
      <c r="AD1434" s="10"/>
      <c r="AE1434" s="10">
        <f>IFERROR(VLOOKUP(E1434,ppoz!$A$2:$B$42,2,0),0)</f>
        <v>0</v>
      </c>
      <c r="AH1434">
        <v>4</v>
      </c>
    </row>
    <row r="1435" spans="1:34" x14ac:dyDescent="0.35">
      <c r="A1435" s="354" t="s">
        <v>1830</v>
      </c>
      <c r="B1435" s="355">
        <v>17.669999999999998</v>
      </c>
      <c r="C1435" s="356">
        <v>57</v>
      </c>
      <c r="D1435" s="357" t="s">
        <v>1488</v>
      </c>
      <c r="E1435" s="358" t="s">
        <v>190</v>
      </c>
      <c r="F1435" s="357" t="s">
        <v>186</v>
      </c>
      <c r="G1435" s="356">
        <v>17</v>
      </c>
      <c r="H1435" s="356">
        <v>59600</v>
      </c>
      <c r="I1435" s="356">
        <v>62900</v>
      </c>
      <c r="J1435" s="355">
        <v>65600</v>
      </c>
      <c r="K1435" s="355">
        <v>66400</v>
      </c>
      <c r="L1435" s="355">
        <v>3372.9485002829661</v>
      </c>
      <c r="M1435" s="355">
        <v>3559.7057159026604</v>
      </c>
      <c r="N1435" s="355">
        <v>3712.5070741369555</v>
      </c>
      <c r="O1435" s="355">
        <v>3757.7815506508209</v>
      </c>
      <c r="P1435" s="357" t="s">
        <v>40</v>
      </c>
      <c r="Q1435" s="355" t="s">
        <v>35</v>
      </c>
      <c r="R1435" s="357" t="s">
        <v>685</v>
      </c>
      <c r="S1435" s="357" t="s">
        <v>1489</v>
      </c>
      <c r="T1435" s="357" t="s">
        <v>684</v>
      </c>
      <c r="U1435" s="357" t="s">
        <v>35</v>
      </c>
      <c r="V1435" s="357">
        <v>1.65</v>
      </c>
      <c r="W1435" s="357">
        <v>0.99199999999999999</v>
      </c>
      <c r="X1435" s="357">
        <v>3.5000000000000003E-2</v>
      </c>
      <c r="Y1435" s="357">
        <v>1.637</v>
      </c>
      <c r="Z1435" s="357" t="s">
        <v>198</v>
      </c>
      <c r="AA1435" s="357" t="s">
        <v>170</v>
      </c>
      <c r="AB1435" s="357">
        <v>19</v>
      </c>
      <c r="AC1435" s="357" t="s">
        <v>218</v>
      </c>
      <c r="AD1435" s="10"/>
      <c r="AE1435" s="10">
        <f>IFERROR(VLOOKUP(E1435,ppoz!$A$2:$B$42,2,0),0)</f>
        <v>0</v>
      </c>
      <c r="AH1435">
        <v>4</v>
      </c>
    </row>
    <row r="1436" spans="1:34" x14ac:dyDescent="0.35">
      <c r="A1436" s="354" t="s">
        <v>1831</v>
      </c>
      <c r="B1436" s="355">
        <v>17.98</v>
      </c>
      <c r="C1436" s="356">
        <v>58</v>
      </c>
      <c r="D1436" s="357" t="s">
        <v>1488</v>
      </c>
      <c r="E1436" s="358" t="s">
        <v>190</v>
      </c>
      <c r="F1436" s="357" t="s">
        <v>186</v>
      </c>
      <c r="G1436" s="356">
        <v>17</v>
      </c>
      <c r="H1436" s="356">
        <v>60300</v>
      </c>
      <c r="I1436" s="356">
        <v>63600</v>
      </c>
      <c r="J1436" s="355">
        <v>66200</v>
      </c>
      <c r="K1436" s="355">
        <v>67000</v>
      </c>
      <c r="L1436" s="355">
        <v>3353.7263626251388</v>
      </c>
      <c r="M1436" s="355">
        <v>3537.2636262513902</v>
      </c>
      <c r="N1436" s="355">
        <v>3681.8687430478308</v>
      </c>
      <c r="O1436" s="355">
        <v>3726.3626251390433</v>
      </c>
      <c r="P1436" s="357" t="s">
        <v>40</v>
      </c>
      <c r="Q1436" s="355" t="s">
        <v>35</v>
      </c>
      <c r="R1436" s="357" t="s">
        <v>685</v>
      </c>
      <c r="S1436" s="357" t="s">
        <v>1489</v>
      </c>
      <c r="T1436" s="357" t="s">
        <v>684</v>
      </c>
      <c r="U1436" s="357" t="s">
        <v>35</v>
      </c>
      <c r="V1436" s="357">
        <v>1.65</v>
      </c>
      <c r="W1436" s="357">
        <v>0.99199999999999999</v>
      </c>
      <c r="X1436" s="357">
        <v>3.5000000000000003E-2</v>
      </c>
      <c r="Y1436" s="357">
        <v>1.637</v>
      </c>
      <c r="Z1436" s="357" t="s">
        <v>198</v>
      </c>
      <c r="AA1436" s="357" t="s">
        <v>170</v>
      </c>
      <c r="AB1436" s="357">
        <v>19</v>
      </c>
      <c r="AC1436" s="357" t="s">
        <v>218</v>
      </c>
      <c r="AD1436" s="10"/>
      <c r="AE1436" s="10">
        <f>IFERROR(VLOOKUP(E1436,ppoz!$A$2:$B$42,2,0),0)</f>
        <v>0</v>
      </c>
      <c r="AH1436">
        <v>4</v>
      </c>
    </row>
    <row r="1437" spans="1:34" x14ac:dyDescent="0.35">
      <c r="A1437" s="354" t="s">
        <v>1832</v>
      </c>
      <c r="B1437" s="355">
        <v>18.29</v>
      </c>
      <c r="C1437" s="356">
        <v>59</v>
      </c>
      <c r="D1437" s="357" t="s">
        <v>1488</v>
      </c>
      <c r="E1437" s="358" t="s">
        <v>190</v>
      </c>
      <c r="F1437" s="357" t="s">
        <v>186</v>
      </c>
      <c r="G1437" s="356">
        <v>17</v>
      </c>
      <c r="H1437" s="356">
        <v>61600</v>
      </c>
      <c r="I1437" s="356">
        <v>65000</v>
      </c>
      <c r="J1437" s="355">
        <v>67200</v>
      </c>
      <c r="K1437" s="355">
        <v>68400</v>
      </c>
      <c r="L1437" s="355">
        <v>3367.9606342263532</v>
      </c>
      <c r="M1437" s="355">
        <v>3553.8545653362494</v>
      </c>
      <c r="N1437" s="355">
        <v>3674.1388737014763</v>
      </c>
      <c r="O1437" s="355">
        <v>3739.7484964461455</v>
      </c>
      <c r="P1437" s="357" t="s">
        <v>40</v>
      </c>
      <c r="Q1437" s="355" t="s">
        <v>35</v>
      </c>
      <c r="R1437" s="357" t="s">
        <v>685</v>
      </c>
      <c r="S1437" s="357" t="s">
        <v>1489</v>
      </c>
      <c r="T1437" s="357" t="s">
        <v>684</v>
      </c>
      <c r="U1437" s="357" t="s">
        <v>35</v>
      </c>
      <c r="V1437" s="357">
        <v>1.65</v>
      </c>
      <c r="W1437" s="357">
        <v>0.99199999999999999</v>
      </c>
      <c r="X1437" s="357">
        <v>3.5000000000000003E-2</v>
      </c>
      <c r="Y1437" s="357">
        <v>1.637</v>
      </c>
      <c r="Z1437" s="357" t="s">
        <v>198</v>
      </c>
      <c r="AA1437" s="357" t="s">
        <v>170</v>
      </c>
      <c r="AB1437" s="357">
        <v>19</v>
      </c>
      <c r="AC1437" s="357" t="s">
        <v>218</v>
      </c>
      <c r="AD1437" s="10"/>
      <c r="AE1437" s="10">
        <f>IFERROR(VLOOKUP(E1437,ppoz!$A$2:$B$42,2,0),0)</f>
        <v>0</v>
      </c>
      <c r="AH1437">
        <v>4</v>
      </c>
    </row>
    <row r="1438" spans="1:34" x14ac:dyDescent="0.35">
      <c r="A1438" s="354" t="s">
        <v>1833</v>
      </c>
      <c r="B1438" s="355">
        <v>18.600000000000001</v>
      </c>
      <c r="C1438" s="356">
        <v>60</v>
      </c>
      <c r="D1438" s="357" t="s">
        <v>1488</v>
      </c>
      <c r="E1438" s="358" t="s">
        <v>190</v>
      </c>
      <c r="F1438" s="357" t="s">
        <v>186</v>
      </c>
      <c r="G1438" s="356">
        <v>17</v>
      </c>
      <c r="H1438" s="356">
        <v>62100</v>
      </c>
      <c r="I1438" s="356">
        <v>65600</v>
      </c>
      <c r="J1438" s="355">
        <v>67800</v>
      </c>
      <c r="K1438" s="355">
        <v>69000</v>
      </c>
      <c r="L1438" s="355">
        <v>3338.7096774193546</v>
      </c>
      <c r="M1438" s="355">
        <v>3526.8817204301072</v>
      </c>
      <c r="N1438" s="355">
        <v>3645.1612903225805</v>
      </c>
      <c r="O1438" s="355">
        <v>3709.6774193548385</v>
      </c>
      <c r="P1438" s="357" t="s">
        <v>40</v>
      </c>
      <c r="Q1438" s="355" t="s">
        <v>35</v>
      </c>
      <c r="R1438" s="357" t="s">
        <v>685</v>
      </c>
      <c r="S1438" s="357" t="s">
        <v>1489</v>
      </c>
      <c r="T1438" s="357" t="s">
        <v>684</v>
      </c>
      <c r="U1438" s="357" t="s">
        <v>35</v>
      </c>
      <c r="V1438" s="357">
        <v>1.65</v>
      </c>
      <c r="W1438" s="357">
        <v>0.99199999999999999</v>
      </c>
      <c r="X1438" s="357">
        <v>3.5000000000000003E-2</v>
      </c>
      <c r="Y1438" s="357">
        <v>1.637</v>
      </c>
      <c r="Z1438" s="357" t="s">
        <v>198</v>
      </c>
      <c r="AA1438" s="357" t="s">
        <v>170</v>
      </c>
      <c r="AB1438" s="357">
        <v>19</v>
      </c>
      <c r="AC1438" s="357" t="s">
        <v>218</v>
      </c>
      <c r="AD1438" s="10"/>
      <c r="AE1438" s="10">
        <f>IFERROR(VLOOKUP(E1438,ppoz!$A$2:$B$42,2,0),0)</f>
        <v>0</v>
      </c>
      <c r="AH1438">
        <v>4</v>
      </c>
    </row>
    <row r="1439" spans="1:34" x14ac:dyDescent="0.35">
      <c r="A1439" s="354" t="s">
        <v>1834</v>
      </c>
      <c r="B1439" s="355">
        <v>18.91</v>
      </c>
      <c r="C1439" s="356">
        <v>61</v>
      </c>
      <c r="D1439" s="357" t="s">
        <v>1488</v>
      </c>
      <c r="E1439" s="358" t="s">
        <v>190</v>
      </c>
      <c r="F1439" s="357" t="s">
        <v>186</v>
      </c>
      <c r="G1439" s="356">
        <v>17</v>
      </c>
      <c r="H1439" s="356">
        <v>63900</v>
      </c>
      <c r="I1439" s="356">
        <v>67300</v>
      </c>
      <c r="J1439" s="355">
        <v>70800</v>
      </c>
      <c r="K1439" s="355">
        <v>70800</v>
      </c>
      <c r="L1439" s="355">
        <v>3379.1644632469593</v>
      </c>
      <c r="M1439" s="355">
        <v>3558.9635113696459</v>
      </c>
      <c r="N1439" s="355">
        <v>3744.0507667900583</v>
      </c>
      <c r="O1439" s="355">
        <v>3744.0507667900583</v>
      </c>
      <c r="P1439" s="357" t="s">
        <v>40</v>
      </c>
      <c r="Q1439" s="355" t="s">
        <v>35</v>
      </c>
      <c r="R1439" s="357" t="s">
        <v>685</v>
      </c>
      <c r="S1439" s="357" t="s">
        <v>1489</v>
      </c>
      <c r="T1439" s="357" t="s">
        <v>684</v>
      </c>
      <c r="U1439" s="357" t="s">
        <v>35</v>
      </c>
      <c r="V1439" s="357">
        <v>1.65</v>
      </c>
      <c r="W1439" s="357">
        <v>0.99199999999999999</v>
      </c>
      <c r="X1439" s="357">
        <v>3.5000000000000003E-2</v>
      </c>
      <c r="Y1439" s="357">
        <v>1.637</v>
      </c>
      <c r="Z1439" s="357" t="s">
        <v>198</v>
      </c>
      <c r="AA1439" s="357" t="s">
        <v>170</v>
      </c>
      <c r="AB1439" s="357">
        <v>19</v>
      </c>
      <c r="AC1439" s="357" t="s">
        <v>218</v>
      </c>
      <c r="AD1439" s="10"/>
      <c r="AE1439" s="10">
        <f>IFERROR(VLOOKUP(E1439,ppoz!$A$2:$B$42,2,0),0)</f>
        <v>0</v>
      </c>
      <c r="AH1439">
        <v>4</v>
      </c>
    </row>
    <row r="1440" spans="1:34" x14ac:dyDescent="0.35">
      <c r="A1440" s="354" t="s">
        <v>1835</v>
      </c>
      <c r="B1440" s="355">
        <v>19.22</v>
      </c>
      <c r="C1440" s="356">
        <v>62</v>
      </c>
      <c r="D1440" s="357" t="s">
        <v>1488</v>
      </c>
      <c r="E1440" s="358" t="s">
        <v>190</v>
      </c>
      <c r="F1440" s="357" t="s">
        <v>186</v>
      </c>
      <c r="G1440" s="356">
        <v>17</v>
      </c>
      <c r="H1440" s="356">
        <v>64900</v>
      </c>
      <c r="I1440" s="356">
        <v>68400</v>
      </c>
      <c r="J1440" s="355">
        <v>71900</v>
      </c>
      <c r="K1440" s="355">
        <v>71900</v>
      </c>
      <c r="L1440" s="355">
        <v>3376.6909469302814</v>
      </c>
      <c r="M1440" s="355">
        <v>3558.792924037461</v>
      </c>
      <c r="N1440" s="355">
        <v>3740.8949011446412</v>
      </c>
      <c r="O1440" s="355">
        <v>3740.8949011446412</v>
      </c>
      <c r="P1440" s="357" t="s">
        <v>40</v>
      </c>
      <c r="Q1440" s="355" t="s">
        <v>35</v>
      </c>
      <c r="R1440" s="357" t="s">
        <v>685</v>
      </c>
      <c r="S1440" s="357" t="s">
        <v>1489</v>
      </c>
      <c r="T1440" s="357" t="s">
        <v>684</v>
      </c>
      <c r="U1440" s="357" t="s">
        <v>35</v>
      </c>
      <c r="V1440" s="357">
        <v>1.65</v>
      </c>
      <c r="W1440" s="357">
        <v>0.99199999999999999</v>
      </c>
      <c r="X1440" s="357">
        <v>3.5000000000000003E-2</v>
      </c>
      <c r="Y1440" s="357">
        <v>1.637</v>
      </c>
      <c r="Z1440" s="357" t="s">
        <v>198</v>
      </c>
      <c r="AA1440" s="357" t="s">
        <v>170</v>
      </c>
      <c r="AB1440" s="357">
        <v>19</v>
      </c>
      <c r="AC1440" s="357" t="s">
        <v>218</v>
      </c>
      <c r="AD1440" s="10"/>
      <c r="AE1440" s="10">
        <f>IFERROR(VLOOKUP(E1440,ppoz!$A$2:$B$42,2,0),0)</f>
        <v>0</v>
      </c>
      <c r="AH1440">
        <v>4</v>
      </c>
    </row>
    <row r="1441" spans="1:34" x14ac:dyDescent="0.35">
      <c r="A1441" s="354" t="s">
        <v>1836</v>
      </c>
      <c r="B1441" s="355">
        <v>19.53</v>
      </c>
      <c r="C1441" s="356">
        <v>63</v>
      </c>
      <c r="D1441" s="357" t="s">
        <v>1488</v>
      </c>
      <c r="E1441" s="358" t="s">
        <v>190</v>
      </c>
      <c r="F1441" s="357" t="s">
        <v>186</v>
      </c>
      <c r="G1441" s="356">
        <v>17</v>
      </c>
      <c r="H1441" s="356">
        <v>66000</v>
      </c>
      <c r="I1441" s="356">
        <v>69200</v>
      </c>
      <c r="J1441" s="355">
        <v>72500</v>
      </c>
      <c r="K1441" s="355">
        <v>72600</v>
      </c>
      <c r="L1441" s="355">
        <v>3379.4162826420888</v>
      </c>
      <c r="M1441" s="355">
        <v>3543.2667690732205</v>
      </c>
      <c r="N1441" s="355">
        <v>3712.2375832053249</v>
      </c>
      <c r="O1441" s="355">
        <v>3717.357910906298</v>
      </c>
      <c r="P1441" s="357" t="s">
        <v>40</v>
      </c>
      <c r="Q1441" s="355" t="s">
        <v>35</v>
      </c>
      <c r="R1441" s="357" t="s">
        <v>685</v>
      </c>
      <c r="S1441" s="357" t="s">
        <v>1489</v>
      </c>
      <c r="T1441" s="357" t="s">
        <v>684</v>
      </c>
      <c r="U1441" s="357" t="s">
        <v>35</v>
      </c>
      <c r="V1441" s="357">
        <v>1.65</v>
      </c>
      <c r="W1441" s="357">
        <v>0.99199999999999999</v>
      </c>
      <c r="X1441" s="357">
        <v>3.5000000000000003E-2</v>
      </c>
      <c r="Y1441" s="357">
        <v>1.637</v>
      </c>
      <c r="Z1441" s="357" t="s">
        <v>198</v>
      </c>
      <c r="AA1441" s="357" t="s">
        <v>170</v>
      </c>
      <c r="AB1441" s="357">
        <v>19</v>
      </c>
      <c r="AC1441" s="357" t="s">
        <v>218</v>
      </c>
      <c r="AD1441" s="10"/>
      <c r="AE1441" s="10">
        <f>IFERROR(VLOOKUP(E1441,ppoz!$A$2:$B$42,2,0),0)</f>
        <v>0</v>
      </c>
      <c r="AH1441">
        <v>4</v>
      </c>
    </row>
    <row r="1442" spans="1:34" x14ac:dyDescent="0.35">
      <c r="A1442" s="354" t="s">
        <v>1837</v>
      </c>
      <c r="B1442" s="355">
        <v>19.84</v>
      </c>
      <c r="C1442" s="356">
        <v>64</v>
      </c>
      <c r="D1442" s="357" t="s">
        <v>1488</v>
      </c>
      <c r="E1442" s="358" t="s">
        <v>190</v>
      </c>
      <c r="F1442" s="357" t="s">
        <v>186</v>
      </c>
      <c r="G1442" s="356">
        <v>17</v>
      </c>
      <c r="H1442" s="356">
        <v>66700</v>
      </c>
      <c r="I1442" s="356">
        <v>69900</v>
      </c>
      <c r="J1442" s="355">
        <v>73200</v>
      </c>
      <c r="K1442" s="355">
        <v>73300</v>
      </c>
      <c r="L1442" s="355">
        <v>3361.8951612903224</v>
      </c>
      <c r="M1442" s="355">
        <v>3523.1854838709678</v>
      </c>
      <c r="N1442" s="355">
        <v>3689.516129032258</v>
      </c>
      <c r="O1442" s="355">
        <v>3694.5564516129034</v>
      </c>
      <c r="P1442" s="357" t="s">
        <v>40</v>
      </c>
      <c r="Q1442" s="355" t="s">
        <v>35</v>
      </c>
      <c r="R1442" s="357" t="s">
        <v>685</v>
      </c>
      <c r="S1442" s="357" t="s">
        <v>1489</v>
      </c>
      <c r="T1442" s="357" t="s">
        <v>684</v>
      </c>
      <c r="U1442" s="357" t="s">
        <v>35</v>
      </c>
      <c r="V1442" s="357">
        <v>1.65</v>
      </c>
      <c r="W1442" s="357">
        <v>0.99199999999999999</v>
      </c>
      <c r="X1442" s="357">
        <v>3.5000000000000003E-2</v>
      </c>
      <c r="Y1442" s="357">
        <v>1.637</v>
      </c>
      <c r="Z1442" s="357" t="s">
        <v>198</v>
      </c>
      <c r="AA1442" s="357" t="s">
        <v>170</v>
      </c>
      <c r="AB1442" s="357">
        <v>19</v>
      </c>
      <c r="AC1442" s="357" t="s">
        <v>218</v>
      </c>
      <c r="AD1442" s="10"/>
      <c r="AE1442" s="10">
        <f>IFERROR(VLOOKUP(E1442,ppoz!$A$2:$B$42,2,0),0)</f>
        <v>0</v>
      </c>
      <c r="AH1442">
        <v>4</v>
      </c>
    </row>
    <row r="1443" spans="1:34" x14ac:dyDescent="0.35">
      <c r="A1443" s="354" t="s">
        <v>1838</v>
      </c>
      <c r="B1443" s="355">
        <v>20.149999999999999</v>
      </c>
      <c r="C1443" s="356">
        <v>65</v>
      </c>
      <c r="D1443" s="357" t="s">
        <v>1488</v>
      </c>
      <c r="E1443" s="358" t="s">
        <v>21</v>
      </c>
      <c r="F1443" s="357" t="s">
        <v>186</v>
      </c>
      <c r="G1443" s="356">
        <v>20</v>
      </c>
      <c r="H1443" s="356">
        <v>73500</v>
      </c>
      <c r="I1443" s="356">
        <v>77200</v>
      </c>
      <c r="J1443" s="355">
        <v>80400</v>
      </c>
      <c r="K1443" s="355">
        <v>81200</v>
      </c>
      <c r="L1443" s="355">
        <v>3647.6426799007445</v>
      </c>
      <c r="M1443" s="355">
        <v>3831.265508684864</v>
      </c>
      <c r="N1443" s="355">
        <v>3990.0744416873454</v>
      </c>
      <c r="O1443" s="355">
        <v>4029.7766749379657</v>
      </c>
      <c r="P1443" s="357" t="s">
        <v>40</v>
      </c>
      <c r="Q1443" s="355" t="s">
        <v>35</v>
      </c>
      <c r="R1443" s="357" t="s">
        <v>685</v>
      </c>
      <c r="S1443" s="357" t="s">
        <v>1489</v>
      </c>
      <c r="T1443" s="357" t="s">
        <v>684</v>
      </c>
      <c r="U1443" s="357" t="s">
        <v>35</v>
      </c>
      <c r="V1443" s="357">
        <v>1.65</v>
      </c>
      <c r="W1443" s="357">
        <v>0.99199999999999999</v>
      </c>
      <c r="X1443" s="357">
        <v>3.5000000000000003E-2</v>
      </c>
      <c r="Y1443" s="357">
        <v>1.637</v>
      </c>
      <c r="Z1443" s="357" t="s">
        <v>198</v>
      </c>
      <c r="AA1443" s="357" t="s">
        <v>170</v>
      </c>
      <c r="AB1443" s="357">
        <v>19</v>
      </c>
      <c r="AC1443" s="357" t="s">
        <v>218</v>
      </c>
      <c r="AD1443" s="10"/>
      <c r="AE1443" s="10">
        <f>IFERROR(VLOOKUP(E1443,ppoz!$A$2:$B$42,2,0),0)</f>
        <v>0</v>
      </c>
      <c r="AH1443">
        <v>4</v>
      </c>
    </row>
    <row r="1444" spans="1:34" x14ac:dyDescent="0.35">
      <c r="A1444" s="354" t="s">
        <v>1839</v>
      </c>
      <c r="B1444" s="355">
        <v>20.46</v>
      </c>
      <c r="C1444" s="356">
        <v>66</v>
      </c>
      <c r="D1444" s="357" t="s">
        <v>1488</v>
      </c>
      <c r="E1444" s="358" t="s">
        <v>21</v>
      </c>
      <c r="F1444" s="357" t="s">
        <v>186</v>
      </c>
      <c r="G1444" s="356">
        <v>20</v>
      </c>
      <c r="H1444" s="356">
        <v>74100</v>
      </c>
      <c r="I1444" s="356">
        <v>77800</v>
      </c>
      <c r="J1444" s="355">
        <v>81000</v>
      </c>
      <c r="K1444" s="355">
        <v>81800</v>
      </c>
      <c r="L1444" s="355">
        <v>3621.7008797653957</v>
      </c>
      <c r="M1444" s="355">
        <v>3802.5415444770283</v>
      </c>
      <c r="N1444" s="355">
        <v>3958.9442815249267</v>
      </c>
      <c r="O1444" s="355">
        <v>3998.0449657869012</v>
      </c>
      <c r="P1444" s="357" t="s">
        <v>40</v>
      </c>
      <c r="Q1444" s="355" t="s">
        <v>35</v>
      </c>
      <c r="R1444" s="357" t="s">
        <v>685</v>
      </c>
      <c r="S1444" s="357" t="s">
        <v>1489</v>
      </c>
      <c r="T1444" s="357" t="s">
        <v>684</v>
      </c>
      <c r="U1444" s="357" t="s">
        <v>35</v>
      </c>
      <c r="V1444" s="357">
        <v>1.65</v>
      </c>
      <c r="W1444" s="357">
        <v>0.99199999999999999</v>
      </c>
      <c r="X1444" s="357">
        <v>3.5000000000000003E-2</v>
      </c>
      <c r="Y1444" s="357">
        <v>1.637</v>
      </c>
      <c r="Z1444" s="357" t="s">
        <v>198</v>
      </c>
      <c r="AA1444" s="357" t="s">
        <v>170</v>
      </c>
      <c r="AB1444" s="357">
        <v>19</v>
      </c>
      <c r="AC1444" s="357" t="s">
        <v>218</v>
      </c>
      <c r="AD1444" s="10"/>
      <c r="AE1444" s="10">
        <f>IFERROR(VLOOKUP(E1444,ppoz!$A$2:$B$42,2,0),0)</f>
        <v>0</v>
      </c>
      <c r="AH1444">
        <v>4</v>
      </c>
    </row>
    <row r="1445" spans="1:34" x14ac:dyDescent="0.35">
      <c r="A1445" s="354" t="s">
        <v>1840</v>
      </c>
      <c r="B1445" s="355">
        <v>20.77</v>
      </c>
      <c r="C1445" s="356">
        <v>67</v>
      </c>
      <c r="D1445" s="357" t="s">
        <v>1488</v>
      </c>
      <c r="E1445" s="358" t="s">
        <v>21</v>
      </c>
      <c r="F1445" s="357" t="s">
        <v>186</v>
      </c>
      <c r="G1445" s="356">
        <v>20</v>
      </c>
      <c r="H1445" s="356">
        <v>75100</v>
      </c>
      <c r="I1445" s="356">
        <v>79500</v>
      </c>
      <c r="J1445" s="355">
        <v>81600</v>
      </c>
      <c r="K1445" s="355">
        <v>83500</v>
      </c>
      <c r="L1445" s="355">
        <v>3615.7920077034187</v>
      </c>
      <c r="M1445" s="355">
        <v>3827.6360134809825</v>
      </c>
      <c r="N1445" s="355">
        <v>3928.7433798748193</v>
      </c>
      <c r="O1445" s="355">
        <v>4020.2214732787675</v>
      </c>
      <c r="P1445" s="357" t="s">
        <v>40</v>
      </c>
      <c r="Q1445" s="355" t="s">
        <v>35</v>
      </c>
      <c r="R1445" s="357" t="s">
        <v>685</v>
      </c>
      <c r="S1445" s="357" t="s">
        <v>1489</v>
      </c>
      <c r="T1445" s="357" t="s">
        <v>684</v>
      </c>
      <c r="U1445" s="357" t="s">
        <v>35</v>
      </c>
      <c r="V1445" s="357">
        <v>1.65</v>
      </c>
      <c r="W1445" s="357">
        <v>0.99199999999999999</v>
      </c>
      <c r="X1445" s="357">
        <v>3.5000000000000003E-2</v>
      </c>
      <c r="Y1445" s="357">
        <v>1.637</v>
      </c>
      <c r="Z1445" s="357" t="s">
        <v>198</v>
      </c>
      <c r="AA1445" s="357" t="s">
        <v>170</v>
      </c>
      <c r="AB1445" s="357">
        <v>19</v>
      </c>
      <c r="AC1445" s="357" t="s">
        <v>218</v>
      </c>
      <c r="AD1445" s="10"/>
      <c r="AE1445" s="10">
        <f>IFERROR(VLOOKUP(E1445,ppoz!$A$2:$B$42,2,0),0)</f>
        <v>0</v>
      </c>
      <c r="AH1445">
        <v>4</v>
      </c>
    </row>
    <row r="1446" spans="1:34" x14ac:dyDescent="0.35">
      <c r="A1446" s="354" t="s">
        <v>1841</v>
      </c>
      <c r="B1446" s="355">
        <v>21.08</v>
      </c>
      <c r="C1446" s="356">
        <v>68</v>
      </c>
      <c r="D1446" s="357" t="s">
        <v>1488</v>
      </c>
      <c r="E1446" s="358" t="s">
        <v>21</v>
      </c>
      <c r="F1446" s="357" t="s">
        <v>186</v>
      </c>
      <c r="G1446" s="356">
        <v>20</v>
      </c>
      <c r="H1446" s="356">
        <v>76100</v>
      </c>
      <c r="I1446" s="356">
        <v>80500</v>
      </c>
      <c r="J1446" s="355">
        <v>82700</v>
      </c>
      <c r="K1446" s="355">
        <v>84500</v>
      </c>
      <c r="L1446" s="355">
        <v>3610.0569259962053</v>
      </c>
      <c r="M1446" s="355">
        <v>3818.7855787476283</v>
      </c>
      <c r="N1446" s="355">
        <v>3923.14990512334</v>
      </c>
      <c r="O1446" s="355">
        <v>4008.5388994307405</v>
      </c>
      <c r="P1446" s="357" t="s">
        <v>40</v>
      </c>
      <c r="Q1446" s="355" t="s">
        <v>35</v>
      </c>
      <c r="R1446" s="357" t="s">
        <v>685</v>
      </c>
      <c r="S1446" s="357" t="s">
        <v>1489</v>
      </c>
      <c r="T1446" s="357" t="s">
        <v>684</v>
      </c>
      <c r="U1446" s="357" t="s">
        <v>35</v>
      </c>
      <c r="V1446" s="357">
        <v>1.65</v>
      </c>
      <c r="W1446" s="357">
        <v>0.99199999999999999</v>
      </c>
      <c r="X1446" s="357">
        <v>3.5000000000000003E-2</v>
      </c>
      <c r="Y1446" s="357">
        <v>1.637</v>
      </c>
      <c r="Z1446" s="357" t="s">
        <v>198</v>
      </c>
      <c r="AA1446" s="357" t="s">
        <v>170</v>
      </c>
      <c r="AB1446" s="357">
        <v>19</v>
      </c>
      <c r="AC1446" s="357" t="s">
        <v>218</v>
      </c>
      <c r="AD1446" s="10"/>
      <c r="AE1446" s="10">
        <f>IFERROR(VLOOKUP(E1446,ppoz!$A$2:$B$42,2,0),0)</f>
        <v>0</v>
      </c>
      <c r="AH1446">
        <v>4</v>
      </c>
    </row>
    <row r="1447" spans="1:34" x14ac:dyDescent="0.35">
      <c r="A1447" s="354" t="s">
        <v>1842</v>
      </c>
      <c r="B1447" s="355">
        <v>21.39</v>
      </c>
      <c r="C1447" s="356">
        <v>69</v>
      </c>
      <c r="D1447" s="357" t="s">
        <v>1488</v>
      </c>
      <c r="E1447" s="358" t="s">
        <v>21</v>
      </c>
      <c r="F1447" s="357" t="s">
        <v>186</v>
      </c>
      <c r="G1447" s="356">
        <v>20</v>
      </c>
      <c r="H1447" s="356">
        <v>76700</v>
      </c>
      <c r="I1447" s="356">
        <v>81100</v>
      </c>
      <c r="J1447" s="355">
        <v>83600</v>
      </c>
      <c r="K1447" s="355">
        <v>85100</v>
      </c>
      <c r="L1447" s="355">
        <v>3585.7877512856476</v>
      </c>
      <c r="M1447" s="355">
        <v>3791.4913510986439</v>
      </c>
      <c r="N1447" s="355">
        <v>3908.3683964469378</v>
      </c>
      <c r="O1447" s="355">
        <v>3978.494623655914</v>
      </c>
      <c r="P1447" s="357" t="s">
        <v>40</v>
      </c>
      <c r="Q1447" s="355" t="s">
        <v>35</v>
      </c>
      <c r="R1447" s="357" t="s">
        <v>685</v>
      </c>
      <c r="S1447" s="357" t="s">
        <v>1489</v>
      </c>
      <c r="T1447" s="357" t="s">
        <v>684</v>
      </c>
      <c r="U1447" s="357" t="s">
        <v>35</v>
      </c>
      <c r="V1447" s="357">
        <v>1.65</v>
      </c>
      <c r="W1447" s="357">
        <v>0.99199999999999999</v>
      </c>
      <c r="X1447" s="357">
        <v>3.5000000000000003E-2</v>
      </c>
      <c r="Y1447" s="357">
        <v>1.637</v>
      </c>
      <c r="Z1447" s="357" t="s">
        <v>198</v>
      </c>
      <c r="AA1447" s="357" t="s">
        <v>170</v>
      </c>
      <c r="AB1447" s="357">
        <v>19</v>
      </c>
      <c r="AC1447" s="357" t="s">
        <v>218</v>
      </c>
      <c r="AD1447" s="10"/>
      <c r="AE1447" s="10">
        <f>IFERROR(VLOOKUP(E1447,ppoz!$A$2:$B$42,2,0),0)</f>
        <v>0</v>
      </c>
      <c r="AH1447">
        <v>4</v>
      </c>
    </row>
    <row r="1448" spans="1:34" x14ac:dyDescent="0.35">
      <c r="A1448" s="354" t="s">
        <v>1843</v>
      </c>
      <c r="B1448" s="355">
        <v>21.7</v>
      </c>
      <c r="C1448" s="356">
        <v>70</v>
      </c>
      <c r="D1448" s="357" t="s">
        <v>1488</v>
      </c>
      <c r="E1448" s="358" t="s">
        <v>21</v>
      </c>
      <c r="F1448" s="357" t="s">
        <v>186</v>
      </c>
      <c r="G1448" s="356">
        <v>20</v>
      </c>
      <c r="H1448" s="356">
        <v>77300</v>
      </c>
      <c r="I1448" s="356">
        <v>81700</v>
      </c>
      <c r="J1448" s="355">
        <v>84200</v>
      </c>
      <c r="K1448" s="355">
        <v>85700</v>
      </c>
      <c r="L1448" s="355">
        <v>3562.2119815668202</v>
      </c>
      <c r="M1448" s="355">
        <v>3764.9769585253457</v>
      </c>
      <c r="N1448" s="355">
        <v>3880.1843317972352</v>
      </c>
      <c r="O1448" s="355">
        <v>3949.308755760369</v>
      </c>
      <c r="P1448" s="357" t="s">
        <v>40</v>
      </c>
      <c r="Q1448" s="355" t="s">
        <v>35</v>
      </c>
      <c r="R1448" s="357" t="s">
        <v>685</v>
      </c>
      <c r="S1448" s="357" t="s">
        <v>1489</v>
      </c>
      <c r="T1448" s="357" t="s">
        <v>684</v>
      </c>
      <c r="U1448" s="357" t="s">
        <v>35</v>
      </c>
      <c r="V1448" s="357">
        <v>1.65</v>
      </c>
      <c r="W1448" s="357">
        <v>0.99199999999999999</v>
      </c>
      <c r="X1448" s="357">
        <v>3.5000000000000003E-2</v>
      </c>
      <c r="Y1448" s="357">
        <v>1.637</v>
      </c>
      <c r="Z1448" s="357" t="s">
        <v>198</v>
      </c>
      <c r="AA1448" s="357" t="s">
        <v>170</v>
      </c>
      <c r="AB1448" s="357">
        <v>19</v>
      </c>
      <c r="AC1448" s="357" t="s">
        <v>218</v>
      </c>
      <c r="AD1448" s="10"/>
      <c r="AE1448" s="10">
        <f>IFERROR(VLOOKUP(E1448,ppoz!$A$2:$B$42,2,0),0)</f>
        <v>0</v>
      </c>
      <c r="AH1448">
        <v>4</v>
      </c>
    </row>
    <row r="1449" spans="1:34" x14ac:dyDescent="0.35">
      <c r="A1449" s="354" t="s">
        <v>1844</v>
      </c>
      <c r="B1449" s="355">
        <v>22.01</v>
      </c>
      <c r="C1449" s="356">
        <v>71</v>
      </c>
      <c r="D1449" s="357" t="s">
        <v>1488</v>
      </c>
      <c r="E1449" s="358" t="s">
        <v>21</v>
      </c>
      <c r="F1449" s="357" t="s">
        <v>186</v>
      </c>
      <c r="G1449" s="356">
        <v>20</v>
      </c>
      <c r="H1449" s="356">
        <v>80000</v>
      </c>
      <c r="I1449" s="356">
        <v>83900</v>
      </c>
      <c r="J1449" s="355">
        <v>86900</v>
      </c>
      <c r="K1449" s="355">
        <v>87900</v>
      </c>
      <c r="L1449" s="355">
        <v>3634.711494775102</v>
      </c>
      <c r="M1449" s="355">
        <v>3811.9036801453881</v>
      </c>
      <c r="N1449" s="355">
        <v>3948.2053611994547</v>
      </c>
      <c r="O1449" s="355">
        <v>3993.6392548841432</v>
      </c>
      <c r="P1449" s="357" t="s">
        <v>40</v>
      </c>
      <c r="Q1449" s="355" t="s">
        <v>35</v>
      </c>
      <c r="R1449" s="357" t="s">
        <v>685</v>
      </c>
      <c r="S1449" s="357" t="s">
        <v>1489</v>
      </c>
      <c r="T1449" s="357" t="s">
        <v>684</v>
      </c>
      <c r="U1449" s="357" t="s">
        <v>35</v>
      </c>
      <c r="V1449" s="357">
        <v>1.65</v>
      </c>
      <c r="W1449" s="357">
        <v>0.99199999999999999</v>
      </c>
      <c r="X1449" s="357">
        <v>3.5000000000000003E-2</v>
      </c>
      <c r="Y1449" s="357">
        <v>1.637</v>
      </c>
      <c r="Z1449" s="357" t="s">
        <v>198</v>
      </c>
      <c r="AA1449" s="357" t="s">
        <v>170</v>
      </c>
      <c r="AB1449" s="357">
        <v>19</v>
      </c>
      <c r="AC1449" s="357" t="s">
        <v>218</v>
      </c>
      <c r="AD1449" s="10"/>
      <c r="AE1449" s="10">
        <f>IFERROR(VLOOKUP(E1449,ppoz!$A$2:$B$42,2,0),0)</f>
        <v>0</v>
      </c>
      <c r="AH1449">
        <v>4</v>
      </c>
    </row>
    <row r="1450" spans="1:34" x14ac:dyDescent="0.35">
      <c r="A1450" s="354" t="s">
        <v>1845</v>
      </c>
      <c r="B1450" s="355">
        <v>22.32</v>
      </c>
      <c r="C1450" s="356">
        <v>72</v>
      </c>
      <c r="D1450" s="357" t="s">
        <v>1488</v>
      </c>
      <c r="E1450" s="358" t="s">
        <v>21</v>
      </c>
      <c r="F1450" s="357" t="s">
        <v>186</v>
      </c>
      <c r="G1450" s="356">
        <v>20</v>
      </c>
      <c r="H1450" s="356">
        <v>80600</v>
      </c>
      <c r="I1450" s="356">
        <v>84500</v>
      </c>
      <c r="J1450" s="355">
        <v>87200</v>
      </c>
      <c r="K1450" s="355">
        <v>88500</v>
      </c>
      <c r="L1450" s="355">
        <v>3611.1111111111109</v>
      </c>
      <c r="M1450" s="355">
        <v>3785.84229390681</v>
      </c>
      <c r="N1450" s="355">
        <v>3906.8100358422939</v>
      </c>
      <c r="O1450" s="355">
        <v>3965.0537634408602</v>
      </c>
      <c r="P1450" s="357" t="s">
        <v>40</v>
      </c>
      <c r="Q1450" s="355" t="s">
        <v>35</v>
      </c>
      <c r="R1450" s="357" t="s">
        <v>685</v>
      </c>
      <c r="S1450" s="357" t="s">
        <v>1489</v>
      </c>
      <c r="T1450" s="357" t="s">
        <v>684</v>
      </c>
      <c r="U1450" s="357" t="s">
        <v>35</v>
      </c>
      <c r="V1450" s="357">
        <v>1.65</v>
      </c>
      <c r="W1450" s="357">
        <v>0.99199999999999999</v>
      </c>
      <c r="X1450" s="357">
        <v>3.5000000000000003E-2</v>
      </c>
      <c r="Y1450" s="357">
        <v>1.637</v>
      </c>
      <c r="Z1450" s="357" t="s">
        <v>198</v>
      </c>
      <c r="AA1450" s="357" t="s">
        <v>170</v>
      </c>
      <c r="AB1450" s="357">
        <v>19</v>
      </c>
      <c r="AC1450" s="357" t="s">
        <v>218</v>
      </c>
      <c r="AD1450" s="10"/>
      <c r="AE1450" s="10">
        <f>IFERROR(VLOOKUP(E1450,ppoz!$A$2:$B$42,2,0),0)</f>
        <v>0</v>
      </c>
      <c r="AH1450">
        <v>4</v>
      </c>
    </row>
    <row r="1451" spans="1:34" x14ac:dyDescent="0.35">
      <c r="A1451" s="354" t="s">
        <v>1846</v>
      </c>
      <c r="B1451" s="355">
        <v>22.63</v>
      </c>
      <c r="C1451" s="356">
        <v>73</v>
      </c>
      <c r="D1451" s="357" t="s">
        <v>1488</v>
      </c>
      <c r="E1451" s="358" t="s">
        <v>191</v>
      </c>
      <c r="F1451" s="357" t="s">
        <v>186</v>
      </c>
      <c r="G1451" s="356">
        <v>22.5</v>
      </c>
      <c r="H1451" s="356">
        <v>81500</v>
      </c>
      <c r="I1451" s="356">
        <v>85900</v>
      </c>
      <c r="J1451" s="355">
        <v>90000</v>
      </c>
      <c r="K1451" s="355">
        <v>89900</v>
      </c>
      <c r="L1451" s="355">
        <v>3601.4140521431727</v>
      </c>
      <c r="M1451" s="355">
        <v>3795.8462218294303</v>
      </c>
      <c r="N1451" s="355">
        <v>3977.0216526734425</v>
      </c>
      <c r="O1451" s="355">
        <v>3972.6027397260277</v>
      </c>
      <c r="P1451" s="357" t="s">
        <v>40</v>
      </c>
      <c r="Q1451" s="355" t="s">
        <v>35</v>
      </c>
      <c r="R1451" s="357" t="s">
        <v>685</v>
      </c>
      <c r="S1451" s="357" t="s">
        <v>1489</v>
      </c>
      <c r="T1451" s="357" t="s">
        <v>684</v>
      </c>
      <c r="U1451" s="357" t="s">
        <v>35</v>
      </c>
      <c r="V1451" s="357">
        <v>1.65</v>
      </c>
      <c r="W1451" s="357">
        <v>0.99199999999999999</v>
      </c>
      <c r="X1451" s="357">
        <v>3.5000000000000003E-2</v>
      </c>
      <c r="Y1451" s="357">
        <v>1.637</v>
      </c>
      <c r="Z1451" s="357" t="s">
        <v>198</v>
      </c>
      <c r="AA1451" s="357" t="s">
        <v>170</v>
      </c>
      <c r="AB1451" s="357">
        <v>19</v>
      </c>
      <c r="AC1451" s="357" t="s">
        <v>218</v>
      </c>
      <c r="AD1451" s="10"/>
      <c r="AE1451" s="10">
        <f>IFERROR(VLOOKUP(E1451,ppoz!$A$2:$B$42,2,0),0)</f>
        <v>0</v>
      </c>
      <c r="AH1451">
        <v>4</v>
      </c>
    </row>
    <row r="1452" spans="1:34" x14ac:dyDescent="0.35">
      <c r="A1452" s="354" t="s">
        <v>1847</v>
      </c>
      <c r="B1452" s="355">
        <v>22.94</v>
      </c>
      <c r="C1452" s="356">
        <v>74</v>
      </c>
      <c r="D1452" s="357" t="s">
        <v>1488</v>
      </c>
      <c r="E1452" s="358" t="s">
        <v>191</v>
      </c>
      <c r="F1452" s="357" t="s">
        <v>186</v>
      </c>
      <c r="G1452" s="356">
        <v>22.5</v>
      </c>
      <c r="H1452" s="356">
        <v>82600</v>
      </c>
      <c r="I1452" s="356">
        <v>87000</v>
      </c>
      <c r="J1452" s="355">
        <v>91000</v>
      </c>
      <c r="K1452" s="355">
        <v>91000</v>
      </c>
      <c r="L1452" s="355">
        <v>3600.6974716652135</v>
      </c>
      <c r="M1452" s="355">
        <v>3792.5021795989537</v>
      </c>
      <c r="N1452" s="355">
        <v>3966.8700959023536</v>
      </c>
      <c r="O1452" s="355">
        <v>3966.8700959023536</v>
      </c>
      <c r="P1452" s="357" t="s">
        <v>40</v>
      </c>
      <c r="Q1452" s="355" t="s">
        <v>35</v>
      </c>
      <c r="R1452" s="357" t="s">
        <v>685</v>
      </c>
      <c r="S1452" s="357" t="s">
        <v>1489</v>
      </c>
      <c r="T1452" s="357" t="s">
        <v>684</v>
      </c>
      <c r="U1452" s="357" t="s">
        <v>35</v>
      </c>
      <c r="V1452" s="357">
        <v>1.65</v>
      </c>
      <c r="W1452" s="357">
        <v>0.99199999999999999</v>
      </c>
      <c r="X1452" s="357">
        <v>3.5000000000000003E-2</v>
      </c>
      <c r="Y1452" s="357">
        <v>1.637</v>
      </c>
      <c r="Z1452" s="357" t="s">
        <v>198</v>
      </c>
      <c r="AA1452" s="357" t="s">
        <v>170</v>
      </c>
      <c r="AB1452" s="357">
        <v>19</v>
      </c>
      <c r="AC1452" s="357" t="s">
        <v>218</v>
      </c>
      <c r="AD1452" s="10"/>
      <c r="AE1452" s="10">
        <f>IFERROR(VLOOKUP(E1452,ppoz!$A$2:$B$42,2,0),0)</f>
        <v>0</v>
      </c>
      <c r="AH1452">
        <v>4</v>
      </c>
    </row>
    <row r="1453" spans="1:34" x14ac:dyDescent="0.35">
      <c r="A1453" s="354" t="s">
        <v>1848</v>
      </c>
      <c r="B1453" s="355">
        <v>23.25</v>
      </c>
      <c r="C1453" s="356">
        <v>75</v>
      </c>
      <c r="D1453" s="357" t="s">
        <v>1488</v>
      </c>
      <c r="E1453" s="358" t="s">
        <v>191</v>
      </c>
      <c r="F1453" s="357" t="s">
        <v>186</v>
      </c>
      <c r="G1453" s="356">
        <v>22.5</v>
      </c>
      <c r="H1453" s="356">
        <v>83900</v>
      </c>
      <c r="I1453" s="356">
        <v>88900</v>
      </c>
      <c r="J1453" s="355">
        <v>92000</v>
      </c>
      <c r="K1453" s="355">
        <v>93500</v>
      </c>
      <c r="L1453" s="355">
        <v>3608.6021505376343</v>
      </c>
      <c r="M1453" s="355">
        <v>3823.6559139784945</v>
      </c>
      <c r="N1453" s="355">
        <v>3956.989247311828</v>
      </c>
      <c r="O1453" s="355">
        <v>4021.505376344086</v>
      </c>
      <c r="P1453" s="357" t="s">
        <v>40</v>
      </c>
      <c r="Q1453" s="355" t="s">
        <v>35</v>
      </c>
      <c r="R1453" s="357" t="s">
        <v>685</v>
      </c>
      <c r="S1453" s="357" t="s">
        <v>1489</v>
      </c>
      <c r="T1453" s="357" t="s">
        <v>684</v>
      </c>
      <c r="U1453" s="357" t="s">
        <v>35</v>
      </c>
      <c r="V1453" s="357">
        <v>1.65</v>
      </c>
      <c r="W1453" s="357">
        <v>0.99199999999999999</v>
      </c>
      <c r="X1453" s="357">
        <v>3.5000000000000003E-2</v>
      </c>
      <c r="Y1453" s="357">
        <v>1.637</v>
      </c>
      <c r="Z1453" s="357" t="s">
        <v>198</v>
      </c>
      <c r="AA1453" s="357" t="s">
        <v>170</v>
      </c>
      <c r="AB1453" s="357">
        <v>19</v>
      </c>
      <c r="AC1453" s="357" t="s">
        <v>218</v>
      </c>
      <c r="AD1453" s="10"/>
      <c r="AE1453" s="10">
        <f>IFERROR(VLOOKUP(E1453,ppoz!$A$2:$B$42,2,0),0)</f>
        <v>0</v>
      </c>
      <c r="AH1453">
        <v>4</v>
      </c>
    </row>
    <row r="1454" spans="1:34" x14ac:dyDescent="0.35">
      <c r="A1454" s="354" t="s">
        <v>1849</v>
      </c>
      <c r="B1454" s="355">
        <v>23.56</v>
      </c>
      <c r="C1454" s="356">
        <v>76</v>
      </c>
      <c r="D1454" s="357" t="s">
        <v>1488</v>
      </c>
      <c r="E1454" s="358" t="s">
        <v>191</v>
      </c>
      <c r="F1454" s="357" t="s">
        <v>186</v>
      </c>
      <c r="G1454" s="356">
        <v>22.5</v>
      </c>
      <c r="H1454" s="356">
        <v>84500</v>
      </c>
      <c r="I1454" s="356">
        <v>89500</v>
      </c>
      <c r="J1454" s="355">
        <v>92600</v>
      </c>
      <c r="K1454" s="355">
        <v>94100</v>
      </c>
      <c r="L1454" s="355">
        <v>3586.5874363327675</v>
      </c>
      <c r="M1454" s="355">
        <v>3798.8115449915113</v>
      </c>
      <c r="N1454" s="355">
        <v>3930.3904923599325</v>
      </c>
      <c r="O1454" s="355">
        <v>3994.0577249575554</v>
      </c>
      <c r="P1454" s="357" t="s">
        <v>40</v>
      </c>
      <c r="Q1454" s="355" t="s">
        <v>35</v>
      </c>
      <c r="R1454" s="357" t="s">
        <v>685</v>
      </c>
      <c r="S1454" s="357" t="s">
        <v>1489</v>
      </c>
      <c r="T1454" s="357" t="s">
        <v>684</v>
      </c>
      <c r="U1454" s="357" t="s">
        <v>35</v>
      </c>
      <c r="V1454" s="357">
        <v>1.65</v>
      </c>
      <c r="W1454" s="357">
        <v>0.99199999999999999</v>
      </c>
      <c r="X1454" s="357">
        <v>3.5000000000000003E-2</v>
      </c>
      <c r="Y1454" s="357">
        <v>1.637</v>
      </c>
      <c r="Z1454" s="357" t="s">
        <v>198</v>
      </c>
      <c r="AA1454" s="357" t="s">
        <v>170</v>
      </c>
      <c r="AB1454" s="357">
        <v>19</v>
      </c>
      <c r="AC1454" s="357" t="s">
        <v>218</v>
      </c>
      <c r="AD1454" s="10"/>
      <c r="AE1454" s="10">
        <f>IFERROR(VLOOKUP(E1454,ppoz!$A$2:$B$42,2,0),0)</f>
        <v>0</v>
      </c>
      <c r="AH1454">
        <v>4</v>
      </c>
    </row>
    <row r="1455" spans="1:34" x14ac:dyDescent="0.35">
      <c r="A1455" s="354" t="s">
        <v>1850</v>
      </c>
      <c r="B1455" s="355">
        <v>23.87</v>
      </c>
      <c r="C1455" s="356">
        <v>77</v>
      </c>
      <c r="D1455" s="357" t="s">
        <v>1488</v>
      </c>
      <c r="E1455" s="358" t="s">
        <v>191</v>
      </c>
      <c r="F1455" s="357" t="s">
        <v>186</v>
      </c>
      <c r="G1455" s="356">
        <v>22.5</v>
      </c>
      <c r="H1455" s="356">
        <v>85000</v>
      </c>
      <c r="I1455" s="356">
        <v>90100</v>
      </c>
      <c r="J1455" s="355">
        <v>93200</v>
      </c>
      <c r="K1455" s="355">
        <v>94700</v>
      </c>
      <c r="L1455" s="355">
        <v>3560.9551738583996</v>
      </c>
      <c r="M1455" s="355">
        <v>3774.6124842899035</v>
      </c>
      <c r="N1455" s="355">
        <v>3904.4826141600333</v>
      </c>
      <c r="O1455" s="355">
        <v>3967.3229995810639</v>
      </c>
      <c r="P1455" s="357" t="s">
        <v>40</v>
      </c>
      <c r="Q1455" s="355" t="s">
        <v>35</v>
      </c>
      <c r="R1455" s="357" t="s">
        <v>685</v>
      </c>
      <c r="S1455" s="357" t="s">
        <v>1489</v>
      </c>
      <c r="T1455" s="357" t="s">
        <v>684</v>
      </c>
      <c r="U1455" s="357" t="s">
        <v>35</v>
      </c>
      <c r="V1455" s="357">
        <v>1.65</v>
      </c>
      <c r="W1455" s="357">
        <v>0.99199999999999999</v>
      </c>
      <c r="X1455" s="357">
        <v>3.5000000000000003E-2</v>
      </c>
      <c r="Y1455" s="357">
        <v>1.637</v>
      </c>
      <c r="Z1455" s="357" t="s">
        <v>198</v>
      </c>
      <c r="AA1455" s="357" t="s">
        <v>170</v>
      </c>
      <c r="AB1455" s="357">
        <v>19</v>
      </c>
      <c r="AC1455" s="357" t="s">
        <v>218</v>
      </c>
      <c r="AD1455" s="10"/>
      <c r="AE1455" s="10">
        <f>IFERROR(VLOOKUP(E1455,ppoz!$A$2:$B$42,2,0),0)</f>
        <v>0</v>
      </c>
      <c r="AH1455">
        <v>4</v>
      </c>
    </row>
    <row r="1456" spans="1:34" x14ac:dyDescent="0.35">
      <c r="A1456" s="354" t="s">
        <v>1851</v>
      </c>
      <c r="B1456" s="355">
        <v>24.18</v>
      </c>
      <c r="C1456" s="356">
        <v>78</v>
      </c>
      <c r="D1456" s="357" t="s">
        <v>1488</v>
      </c>
      <c r="E1456" s="358" t="s">
        <v>191</v>
      </c>
      <c r="F1456" s="357" t="s">
        <v>186</v>
      </c>
      <c r="G1456" s="356">
        <v>22.5</v>
      </c>
      <c r="H1456" s="356">
        <v>86100</v>
      </c>
      <c r="I1456" s="356">
        <v>91100</v>
      </c>
      <c r="J1456" s="355">
        <v>94300</v>
      </c>
      <c r="K1456" s="355">
        <v>95700</v>
      </c>
      <c r="L1456" s="355">
        <v>3560.7940446650123</v>
      </c>
      <c r="M1456" s="355">
        <v>3767.5765095119932</v>
      </c>
      <c r="N1456" s="355">
        <v>3899.9172870140615</v>
      </c>
      <c r="O1456" s="355">
        <v>3957.8163771712161</v>
      </c>
      <c r="P1456" s="357" t="s">
        <v>40</v>
      </c>
      <c r="Q1456" s="355" t="s">
        <v>35</v>
      </c>
      <c r="R1456" s="357" t="s">
        <v>685</v>
      </c>
      <c r="S1456" s="357" t="s">
        <v>1489</v>
      </c>
      <c r="T1456" s="357" t="s">
        <v>684</v>
      </c>
      <c r="U1456" s="357" t="s">
        <v>35</v>
      </c>
      <c r="V1456" s="357">
        <v>1.65</v>
      </c>
      <c r="W1456" s="357">
        <v>0.99199999999999999</v>
      </c>
      <c r="X1456" s="357">
        <v>3.5000000000000003E-2</v>
      </c>
      <c r="Y1456" s="357">
        <v>1.637</v>
      </c>
      <c r="Z1456" s="357" t="s">
        <v>198</v>
      </c>
      <c r="AA1456" s="357" t="s">
        <v>170</v>
      </c>
      <c r="AB1456" s="357">
        <v>19</v>
      </c>
      <c r="AC1456" s="357" t="s">
        <v>218</v>
      </c>
      <c r="AD1456" s="10"/>
      <c r="AE1456" s="10">
        <f>IFERROR(VLOOKUP(E1456,ppoz!$A$2:$B$42,2,0),0)</f>
        <v>0</v>
      </c>
      <c r="AH1456">
        <v>4</v>
      </c>
    </row>
    <row r="1457" spans="1:34" x14ac:dyDescent="0.35">
      <c r="A1457" s="354" t="s">
        <v>1852</v>
      </c>
      <c r="B1457" s="355">
        <v>24.49</v>
      </c>
      <c r="C1457" s="356">
        <v>79</v>
      </c>
      <c r="D1457" s="357" t="s">
        <v>1488</v>
      </c>
      <c r="E1457" s="358" t="s">
        <v>191</v>
      </c>
      <c r="F1457" s="357" t="s">
        <v>186</v>
      </c>
      <c r="G1457" s="356">
        <v>22.5</v>
      </c>
      <c r="H1457" s="356">
        <v>87200</v>
      </c>
      <c r="I1457" s="356">
        <v>91700</v>
      </c>
      <c r="J1457" s="355">
        <v>94900</v>
      </c>
      <c r="K1457" s="355">
        <v>96300</v>
      </c>
      <c r="L1457" s="355">
        <v>3560.6369946917112</v>
      </c>
      <c r="M1457" s="355">
        <v>3744.3854634544714</v>
      </c>
      <c r="N1457" s="355">
        <v>3875.0510412413232</v>
      </c>
      <c r="O1457" s="355">
        <v>3932.217231523071</v>
      </c>
      <c r="P1457" s="357" t="s">
        <v>40</v>
      </c>
      <c r="Q1457" s="355" t="s">
        <v>35</v>
      </c>
      <c r="R1457" s="357" t="s">
        <v>685</v>
      </c>
      <c r="S1457" s="357" t="s">
        <v>1489</v>
      </c>
      <c r="T1457" s="357" t="s">
        <v>684</v>
      </c>
      <c r="U1457" s="357" t="s">
        <v>35</v>
      </c>
      <c r="V1457" s="357">
        <v>1.65</v>
      </c>
      <c r="W1457" s="357">
        <v>0.99199999999999999</v>
      </c>
      <c r="X1457" s="357">
        <v>3.5000000000000003E-2</v>
      </c>
      <c r="Y1457" s="357">
        <v>1.637</v>
      </c>
      <c r="Z1457" s="357" t="s">
        <v>198</v>
      </c>
      <c r="AA1457" s="357" t="s">
        <v>170</v>
      </c>
      <c r="AB1457" s="357">
        <v>19</v>
      </c>
      <c r="AC1457" s="357" t="s">
        <v>218</v>
      </c>
      <c r="AD1457" s="10"/>
      <c r="AE1457" s="10">
        <f>IFERROR(VLOOKUP(E1457,ppoz!$A$2:$B$42,2,0),0)</f>
        <v>0</v>
      </c>
      <c r="AH1457">
        <v>4</v>
      </c>
    </row>
    <row r="1458" spans="1:34" x14ac:dyDescent="0.35">
      <c r="A1458" s="354" t="s">
        <v>1853</v>
      </c>
      <c r="B1458" s="355">
        <v>24.8</v>
      </c>
      <c r="C1458" s="356">
        <v>80</v>
      </c>
      <c r="D1458" s="357" t="s">
        <v>1488</v>
      </c>
      <c r="E1458" s="358" t="s">
        <v>191</v>
      </c>
      <c r="F1458" s="357" t="s">
        <v>186</v>
      </c>
      <c r="G1458" s="356">
        <v>22.5</v>
      </c>
      <c r="H1458" s="356">
        <v>87800</v>
      </c>
      <c r="I1458" s="356">
        <v>92300</v>
      </c>
      <c r="J1458" s="355">
        <v>95500</v>
      </c>
      <c r="K1458" s="355">
        <v>96900</v>
      </c>
      <c r="L1458" s="355">
        <v>3540.322580645161</v>
      </c>
      <c r="M1458" s="355">
        <v>3721.7741935483868</v>
      </c>
      <c r="N1458" s="355">
        <v>3850.8064516129029</v>
      </c>
      <c r="O1458" s="355">
        <v>3907.2580645161288</v>
      </c>
      <c r="P1458" s="357" t="s">
        <v>40</v>
      </c>
      <c r="Q1458" s="355" t="s">
        <v>35</v>
      </c>
      <c r="R1458" s="357" t="s">
        <v>685</v>
      </c>
      <c r="S1458" s="357" t="s">
        <v>1489</v>
      </c>
      <c r="T1458" s="357" t="s">
        <v>684</v>
      </c>
      <c r="U1458" s="357" t="s">
        <v>35</v>
      </c>
      <c r="V1458" s="357">
        <v>1.65</v>
      </c>
      <c r="W1458" s="357">
        <v>0.99199999999999999</v>
      </c>
      <c r="X1458" s="357">
        <v>3.5000000000000003E-2</v>
      </c>
      <c r="Y1458" s="357">
        <v>1.637</v>
      </c>
      <c r="Z1458" s="357" t="s">
        <v>198</v>
      </c>
      <c r="AA1458" s="357" t="s">
        <v>170</v>
      </c>
      <c r="AB1458" s="357">
        <v>19</v>
      </c>
      <c r="AC1458" s="357" t="s">
        <v>218</v>
      </c>
      <c r="AD1458" s="10"/>
      <c r="AE1458" s="10">
        <f>IFERROR(VLOOKUP(E1458,ppoz!$A$2:$B$42,2,0),0)</f>
        <v>0</v>
      </c>
      <c r="AH1458">
        <v>4</v>
      </c>
    </row>
    <row r="1459" spans="1:34" x14ac:dyDescent="0.35">
      <c r="A1459" s="354" t="s">
        <v>1854</v>
      </c>
      <c r="B1459" s="355">
        <v>25.11</v>
      </c>
      <c r="C1459" s="356">
        <v>81</v>
      </c>
      <c r="D1459" s="357" t="s">
        <v>1488</v>
      </c>
      <c r="E1459" s="358" t="s">
        <v>192</v>
      </c>
      <c r="F1459" s="357" t="s">
        <v>186</v>
      </c>
      <c r="G1459" s="356">
        <v>25</v>
      </c>
      <c r="H1459" s="356">
        <v>83600</v>
      </c>
      <c r="I1459" s="356">
        <v>88000</v>
      </c>
      <c r="J1459" s="355">
        <v>92000</v>
      </c>
      <c r="K1459" s="355">
        <v>92600</v>
      </c>
      <c r="L1459" s="355">
        <v>3329.3508562325769</v>
      </c>
      <c r="M1459" s="355">
        <v>3504.57984866587</v>
      </c>
      <c r="N1459" s="355">
        <v>3663.8789326961369</v>
      </c>
      <c r="O1459" s="355">
        <v>3687.7737953006772</v>
      </c>
      <c r="P1459" s="357" t="s">
        <v>40</v>
      </c>
      <c r="Q1459" s="355" t="s">
        <v>35</v>
      </c>
      <c r="R1459" s="357" t="s">
        <v>685</v>
      </c>
      <c r="S1459" s="357" t="s">
        <v>1489</v>
      </c>
      <c r="T1459" s="357" t="s">
        <v>684</v>
      </c>
      <c r="U1459" s="357" t="s">
        <v>35</v>
      </c>
      <c r="V1459" s="357">
        <v>1.65</v>
      </c>
      <c r="W1459" s="357">
        <v>0.99199999999999999</v>
      </c>
      <c r="X1459" s="357">
        <v>3.5000000000000003E-2</v>
      </c>
      <c r="Y1459" s="357">
        <v>1.637</v>
      </c>
      <c r="Z1459" s="357" t="s">
        <v>198</v>
      </c>
      <c r="AA1459" s="357" t="s">
        <v>170</v>
      </c>
      <c r="AB1459" s="357">
        <v>19</v>
      </c>
      <c r="AC1459" s="357" t="s">
        <v>218</v>
      </c>
      <c r="AD1459" s="10"/>
      <c r="AE1459" s="10">
        <f>IFERROR(VLOOKUP(E1459,ppoz!$A$2:$B$42,2,0),0)</f>
        <v>0</v>
      </c>
      <c r="AH1459">
        <v>4</v>
      </c>
    </row>
    <row r="1460" spans="1:34" x14ac:dyDescent="0.35">
      <c r="A1460" s="354" t="s">
        <v>1855</v>
      </c>
      <c r="B1460" s="355">
        <v>25.419999999999998</v>
      </c>
      <c r="C1460" s="356">
        <v>82</v>
      </c>
      <c r="D1460" s="357" t="s">
        <v>1488</v>
      </c>
      <c r="E1460" s="358" t="s">
        <v>192</v>
      </c>
      <c r="F1460" s="357" t="s">
        <v>186</v>
      </c>
      <c r="G1460" s="356">
        <v>25</v>
      </c>
      <c r="H1460" s="356">
        <v>84200</v>
      </c>
      <c r="I1460" s="356">
        <v>88600</v>
      </c>
      <c r="J1460" s="355">
        <v>92600</v>
      </c>
      <c r="K1460" s="355">
        <v>93200</v>
      </c>
      <c r="L1460" s="355">
        <v>3312.3524783634934</v>
      </c>
      <c r="M1460" s="355">
        <v>3485.4445318646735</v>
      </c>
      <c r="N1460" s="355">
        <v>3642.8009441384738</v>
      </c>
      <c r="O1460" s="355">
        <v>3666.4044059795438</v>
      </c>
      <c r="P1460" s="357" t="s">
        <v>40</v>
      </c>
      <c r="Q1460" s="355" t="s">
        <v>35</v>
      </c>
      <c r="R1460" s="357" t="s">
        <v>685</v>
      </c>
      <c r="S1460" s="357" t="s">
        <v>1489</v>
      </c>
      <c r="T1460" s="357" t="s">
        <v>684</v>
      </c>
      <c r="U1460" s="357" t="s">
        <v>35</v>
      </c>
      <c r="V1460" s="357">
        <v>1.65</v>
      </c>
      <c r="W1460" s="357">
        <v>0.99199999999999999</v>
      </c>
      <c r="X1460" s="357">
        <v>3.5000000000000003E-2</v>
      </c>
      <c r="Y1460" s="357">
        <v>1.637</v>
      </c>
      <c r="Z1460" s="357" t="s">
        <v>198</v>
      </c>
      <c r="AA1460" s="357" t="s">
        <v>170</v>
      </c>
      <c r="AB1460" s="357">
        <v>19</v>
      </c>
      <c r="AC1460" s="357" t="s">
        <v>218</v>
      </c>
      <c r="AD1460" s="10"/>
      <c r="AE1460" s="10">
        <f>IFERROR(VLOOKUP(E1460,ppoz!$A$2:$B$42,2,0),0)</f>
        <v>0</v>
      </c>
      <c r="AH1460">
        <v>4</v>
      </c>
    </row>
    <row r="1461" spans="1:34" x14ac:dyDescent="0.35">
      <c r="A1461" s="354" t="s">
        <v>1856</v>
      </c>
      <c r="B1461" s="355">
        <v>25.73</v>
      </c>
      <c r="C1461" s="356">
        <v>83</v>
      </c>
      <c r="D1461" s="357" t="s">
        <v>1488</v>
      </c>
      <c r="E1461" s="358" t="s">
        <v>192</v>
      </c>
      <c r="F1461" s="357" t="s">
        <v>186</v>
      </c>
      <c r="G1461" s="356">
        <v>25</v>
      </c>
      <c r="H1461" s="356">
        <v>84900</v>
      </c>
      <c r="I1461" s="356">
        <v>89700</v>
      </c>
      <c r="J1461" s="355">
        <v>93200</v>
      </c>
      <c r="K1461" s="355">
        <v>94300</v>
      </c>
      <c r="L1461" s="355">
        <v>3299.6502137582588</v>
      </c>
      <c r="M1461" s="355">
        <v>3486.2028760202097</v>
      </c>
      <c r="N1461" s="355">
        <v>3622.2308589195491</v>
      </c>
      <c r="O1461" s="355">
        <v>3664.982510687913</v>
      </c>
      <c r="P1461" s="357" t="s">
        <v>40</v>
      </c>
      <c r="Q1461" s="355" t="s">
        <v>35</v>
      </c>
      <c r="R1461" s="357" t="s">
        <v>685</v>
      </c>
      <c r="S1461" s="357" t="s">
        <v>1489</v>
      </c>
      <c r="T1461" s="357" t="s">
        <v>684</v>
      </c>
      <c r="U1461" s="357" t="s">
        <v>35</v>
      </c>
      <c r="V1461" s="357">
        <v>1.65</v>
      </c>
      <c r="W1461" s="357">
        <v>0.99199999999999999</v>
      </c>
      <c r="X1461" s="357">
        <v>3.5000000000000003E-2</v>
      </c>
      <c r="Y1461" s="357">
        <v>1.637</v>
      </c>
      <c r="Z1461" s="357" t="s">
        <v>198</v>
      </c>
      <c r="AA1461" s="357" t="s">
        <v>170</v>
      </c>
      <c r="AB1461" s="357">
        <v>19</v>
      </c>
      <c r="AC1461" s="357" t="s">
        <v>218</v>
      </c>
      <c r="AD1461" s="10"/>
      <c r="AE1461" s="10">
        <f>IFERROR(VLOOKUP(E1461,ppoz!$A$2:$B$42,2,0),0)</f>
        <v>0</v>
      </c>
      <c r="AH1461">
        <v>4</v>
      </c>
    </row>
    <row r="1462" spans="1:34" x14ac:dyDescent="0.35">
      <c r="A1462" s="354" t="s">
        <v>1857</v>
      </c>
      <c r="B1462" s="355">
        <v>26.04</v>
      </c>
      <c r="C1462" s="356">
        <v>84</v>
      </c>
      <c r="D1462" s="357" t="s">
        <v>1488</v>
      </c>
      <c r="E1462" s="358" t="s">
        <v>192</v>
      </c>
      <c r="F1462" s="357" t="s">
        <v>186</v>
      </c>
      <c r="G1462" s="356">
        <v>25</v>
      </c>
      <c r="H1462" s="356">
        <v>85300</v>
      </c>
      <c r="I1462" s="356">
        <v>90100</v>
      </c>
      <c r="J1462" s="355">
        <v>93600</v>
      </c>
      <c r="K1462" s="355">
        <v>94700</v>
      </c>
      <c r="L1462" s="355">
        <v>3275.7296466973889</v>
      </c>
      <c r="M1462" s="355">
        <v>3460.0614439324117</v>
      </c>
      <c r="N1462" s="355">
        <v>3594.4700460829495</v>
      </c>
      <c r="O1462" s="355">
        <v>3636.7127496159756</v>
      </c>
      <c r="P1462" s="357" t="s">
        <v>40</v>
      </c>
      <c r="Q1462" s="355" t="s">
        <v>35</v>
      </c>
      <c r="R1462" s="357" t="s">
        <v>685</v>
      </c>
      <c r="S1462" s="357" t="s">
        <v>1489</v>
      </c>
      <c r="T1462" s="357" t="s">
        <v>684</v>
      </c>
      <c r="U1462" s="357" t="s">
        <v>35</v>
      </c>
      <c r="V1462" s="357">
        <v>1.65</v>
      </c>
      <c r="W1462" s="357">
        <v>0.99199999999999999</v>
      </c>
      <c r="X1462" s="357">
        <v>3.5000000000000003E-2</v>
      </c>
      <c r="Y1462" s="357">
        <v>1.637</v>
      </c>
      <c r="Z1462" s="357" t="s">
        <v>198</v>
      </c>
      <c r="AA1462" s="357" t="s">
        <v>170</v>
      </c>
      <c r="AB1462" s="357">
        <v>19</v>
      </c>
      <c r="AC1462" s="357" t="s">
        <v>218</v>
      </c>
      <c r="AD1462" s="10"/>
      <c r="AE1462" s="10">
        <f>IFERROR(VLOOKUP(E1462,ppoz!$A$2:$B$42,2,0),0)</f>
        <v>0</v>
      </c>
      <c r="AH1462">
        <v>4</v>
      </c>
    </row>
    <row r="1463" spans="1:34" x14ac:dyDescent="0.35">
      <c r="A1463" s="354" t="s">
        <v>1858</v>
      </c>
      <c r="B1463" s="355">
        <v>26.35</v>
      </c>
      <c r="C1463" s="356">
        <v>85</v>
      </c>
      <c r="D1463" s="357" t="s">
        <v>1488</v>
      </c>
      <c r="E1463" s="358" t="s">
        <v>192</v>
      </c>
      <c r="F1463" s="357" t="s">
        <v>186</v>
      </c>
      <c r="G1463" s="356">
        <v>25</v>
      </c>
      <c r="H1463" s="356">
        <v>86100</v>
      </c>
      <c r="I1463" s="356">
        <v>90900</v>
      </c>
      <c r="J1463" s="355">
        <v>94200</v>
      </c>
      <c r="K1463" s="355">
        <v>96000</v>
      </c>
      <c r="L1463" s="355">
        <v>3267.5521821631878</v>
      </c>
      <c r="M1463" s="355">
        <v>3449.7153700189751</v>
      </c>
      <c r="N1463" s="355">
        <v>3574.9525616698288</v>
      </c>
      <c r="O1463" s="355">
        <v>3643.2637571157493</v>
      </c>
      <c r="P1463" s="357" t="s">
        <v>40</v>
      </c>
      <c r="Q1463" s="355" t="s">
        <v>35</v>
      </c>
      <c r="R1463" s="357" t="s">
        <v>685</v>
      </c>
      <c r="S1463" s="357" t="s">
        <v>1489</v>
      </c>
      <c r="T1463" s="357" t="s">
        <v>684</v>
      </c>
      <c r="U1463" s="357" t="s">
        <v>35</v>
      </c>
      <c r="V1463" s="357">
        <v>1.65</v>
      </c>
      <c r="W1463" s="357">
        <v>0.99199999999999999</v>
      </c>
      <c r="X1463" s="357">
        <v>3.5000000000000003E-2</v>
      </c>
      <c r="Y1463" s="357">
        <v>1.637</v>
      </c>
      <c r="Z1463" s="357" t="s">
        <v>198</v>
      </c>
      <c r="AA1463" s="357" t="s">
        <v>170</v>
      </c>
      <c r="AB1463" s="357">
        <v>19</v>
      </c>
      <c r="AC1463" s="357" t="s">
        <v>218</v>
      </c>
      <c r="AD1463" s="10"/>
      <c r="AE1463" s="10">
        <f>IFERROR(VLOOKUP(E1463,ppoz!$A$2:$B$42,2,0),0)</f>
        <v>0</v>
      </c>
      <c r="AH1463">
        <v>4</v>
      </c>
    </row>
    <row r="1464" spans="1:34" x14ac:dyDescent="0.35">
      <c r="A1464" s="354" t="s">
        <v>1859</v>
      </c>
      <c r="B1464" s="355">
        <v>26.66</v>
      </c>
      <c r="C1464" s="356">
        <v>86</v>
      </c>
      <c r="D1464" s="357" t="s">
        <v>1488</v>
      </c>
      <c r="E1464" s="358" t="s">
        <v>192</v>
      </c>
      <c r="F1464" s="357" t="s">
        <v>186</v>
      </c>
      <c r="G1464" s="356">
        <v>25</v>
      </c>
      <c r="H1464" s="356">
        <v>86900</v>
      </c>
      <c r="I1464" s="356">
        <v>91500</v>
      </c>
      <c r="J1464" s="355">
        <v>94800</v>
      </c>
      <c r="K1464" s="355">
        <v>96600</v>
      </c>
      <c r="L1464" s="355">
        <v>3259.5648912228057</v>
      </c>
      <c r="M1464" s="355">
        <v>3432.1080270067519</v>
      </c>
      <c r="N1464" s="355">
        <v>3555.8889722430608</v>
      </c>
      <c r="O1464" s="355">
        <v>3623.4058514628655</v>
      </c>
      <c r="P1464" s="357" t="s">
        <v>40</v>
      </c>
      <c r="Q1464" s="355" t="s">
        <v>35</v>
      </c>
      <c r="R1464" s="357" t="s">
        <v>685</v>
      </c>
      <c r="S1464" s="357" t="s">
        <v>1489</v>
      </c>
      <c r="T1464" s="357" t="s">
        <v>684</v>
      </c>
      <c r="U1464" s="357" t="s">
        <v>35</v>
      </c>
      <c r="V1464" s="357">
        <v>1.65</v>
      </c>
      <c r="W1464" s="357">
        <v>0.99199999999999999</v>
      </c>
      <c r="X1464" s="357">
        <v>3.5000000000000003E-2</v>
      </c>
      <c r="Y1464" s="357">
        <v>1.637</v>
      </c>
      <c r="Z1464" s="357" t="s">
        <v>198</v>
      </c>
      <c r="AA1464" s="357" t="s">
        <v>170</v>
      </c>
      <c r="AB1464" s="357">
        <v>19</v>
      </c>
      <c r="AC1464" s="357" t="s">
        <v>218</v>
      </c>
      <c r="AD1464" s="10"/>
      <c r="AE1464" s="10">
        <f>IFERROR(VLOOKUP(E1464,ppoz!$A$2:$B$42,2,0),0)</f>
        <v>0</v>
      </c>
      <c r="AH1464">
        <v>4</v>
      </c>
    </row>
    <row r="1465" spans="1:34" x14ac:dyDescent="0.35">
      <c r="A1465" s="354" t="s">
        <v>1860</v>
      </c>
      <c r="B1465" s="355">
        <v>26.97</v>
      </c>
      <c r="C1465" s="356">
        <v>87</v>
      </c>
      <c r="D1465" s="357" t="s">
        <v>1488</v>
      </c>
      <c r="E1465" s="358" t="s">
        <v>192</v>
      </c>
      <c r="F1465" s="357" t="s">
        <v>186</v>
      </c>
      <c r="G1465" s="356">
        <v>25</v>
      </c>
      <c r="H1465" s="356">
        <v>87800</v>
      </c>
      <c r="I1465" s="356">
        <v>92200</v>
      </c>
      <c r="J1465" s="355">
        <v>95400</v>
      </c>
      <c r="K1465" s="355">
        <v>97300</v>
      </c>
      <c r="L1465" s="355">
        <v>3255.4690396737114</v>
      </c>
      <c r="M1465" s="355">
        <v>3418.6132740081575</v>
      </c>
      <c r="N1465" s="355">
        <v>3537.2636262513906</v>
      </c>
      <c r="O1465" s="355">
        <v>3607.7122728958102</v>
      </c>
      <c r="P1465" s="357" t="s">
        <v>40</v>
      </c>
      <c r="Q1465" s="355" t="s">
        <v>35</v>
      </c>
      <c r="R1465" s="357" t="s">
        <v>685</v>
      </c>
      <c r="S1465" s="357" t="s">
        <v>1489</v>
      </c>
      <c r="T1465" s="357" t="s">
        <v>684</v>
      </c>
      <c r="U1465" s="357" t="s">
        <v>35</v>
      </c>
      <c r="V1465" s="357">
        <v>1.65</v>
      </c>
      <c r="W1465" s="357">
        <v>0.99199999999999999</v>
      </c>
      <c r="X1465" s="357">
        <v>3.5000000000000003E-2</v>
      </c>
      <c r="Y1465" s="357">
        <v>1.637</v>
      </c>
      <c r="Z1465" s="357" t="s">
        <v>198</v>
      </c>
      <c r="AA1465" s="357" t="s">
        <v>170</v>
      </c>
      <c r="AB1465" s="357">
        <v>19</v>
      </c>
      <c r="AC1465" s="357" t="s">
        <v>218</v>
      </c>
      <c r="AD1465" s="10"/>
      <c r="AE1465" s="10">
        <f>IFERROR(VLOOKUP(E1465,ppoz!$A$2:$B$42,2,0),0)</f>
        <v>0</v>
      </c>
      <c r="AH1465">
        <v>4</v>
      </c>
    </row>
    <row r="1466" spans="1:34" x14ac:dyDescent="0.35">
      <c r="A1466" s="354" t="s">
        <v>1861</v>
      </c>
      <c r="B1466" s="355">
        <v>27.28</v>
      </c>
      <c r="C1466" s="356">
        <v>88</v>
      </c>
      <c r="D1466" s="357" t="s">
        <v>1488</v>
      </c>
      <c r="E1466" s="358" t="s">
        <v>192</v>
      </c>
      <c r="F1466" s="357" t="s">
        <v>186</v>
      </c>
      <c r="G1466" s="356">
        <v>25</v>
      </c>
      <c r="H1466" s="356">
        <v>88800</v>
      </c>
      <c r="I1466" s="356">
        <v>93200</v>
      </c>
      <c r="J1466" s="355">
        <v>96400</v>
      </c>
      <c r="K1466" s="355">
        <v>98300</v>
      </c>
      <c r="L1466" s="355">
        <v>3255.131964809384</v>
      </c>
      <c r="M1466" s="355">
        <v>3416.4222873900294</v>
      </c>
      <c r="N1466" s="355">
        <v>3533.7243401759529</v>
      </c>
      <c r="O1466" s="355">
        <v>3603.372434017595</v>
      </c>
      <c r="P1466" s="357" t="s">
        <v>40</v>
      </c>
      <c r="Q1466" s="355" t="s">
        <v>35</v>
      </c>
      <c r="R1466" s="357" t="s">
        <v>685</v>
      </c>
      <c r="S1466" s="357" t="s">
        <v>1489</v>
      </c>
      <c r="T1466" s="357" t="s">
        <v>684</v>
      </c>
      <c r="U1466" s="357" t="s">
        <v>35</v>
      </c>
      <c r="V1466" s="357">
        <v>1.65</v>
      </c>
      <c r="W1466" s="357">
        <v>0.99199999999999999</v>
      </c>
      <c r="X1466" s="357">
        <v>3.5000000000000003E-2</v>
      </c>
      <c r="Y1466" s="357">
        <v>1.637</v>
      </c>
      <c r="Z1466" s="357" t="s">
        <v>198</v>
      </c>
      <c r="AA1466" s="357" t="s">
        <v>170</v>
      </c>
      <c r="AB1466" s="357">
        <v>19</v>
      </c>
      <c r="AC1466" s="357" t="s">
        <v>218</v>
      </c>
      <c r="AD1466" s="10"/>
      <c r="AE1466" s="10">
        <f>IFERROR(VLOOKUP(E1466,ppoz!$A$2:$B$42,2,0),0)</f>
        <v>0</v>
      </c>
      <c r="AH1466">
        <v>4</v>
      </c>
    </row>
    <row r="1467" spans="1:34" x14ac:dyDescent="0.35">
      <c r="A1467" s="354" t="s">
        <v>1862</v>
      </c>
      <c r="B1467" s="355">
        <v>27.59</v>
      </c>
      <c r="C1467" s="356">
        <v>89</v>
      </c>
      <c r="D1467" s="357" t="s">
        <v>1488</v>
      </c>
      <c r="E1467" s="358" t="s">
        <v>192</v>
      </c>
      <c r="F1467" s="357" t="s">
        <v>186</v>
      </c>
      <c r="G1467" s="356">
        <v>25</v>
      </c>
      <c r="H1467" s="356">
        <v>89600</v>
      </c>
      <c r="I1467" s="356">
        <v>94200</v>
      </c>
      <c r="J1467" s="355">
        <v>99400</v>
      </c>
      <c r="K1467" s="355">
        <v>99300</v>
      </c>
      <c r="L1467" s="355">
        <v>3247.5534613990576</v>
      </c>
      <c r="M1467" s="355">
        <v>3414.2805364262413</v>
      </c>
      <c r="N1467" s="355">
        <v>3602.7546212395796</v>
      </c>
      <c r="O1467" s="355">
        <v>3599.1301196085537</v>
      </c>
      <c r="P1467" s="357" t="s">
        <v>40</v>
      </c>
      <c r="Q1467" s="355" t="s">
        <v>35</v>
      </c>
      <c r="R1467" s="357" t="s">
        <v>685</v>
      </c>
      <c r="S1467" s="357" t="s">
        <v>1489</v>
      </c>
      <c r="T1467" s="357" t="s">
        <v>684</v>
      </c>
      <c r="U1467" s="357" t="s">
        <v>35</v>
      </c>
      <c r="V1467" s="357">
        <v>1.65</v>
      </c>
      <c r="W1467" s="357">
        <v>0.99199999999999999</v>
      </c>
      <c r="X1467" s="357">
        <v>3.5000000000000003E-2</v>
      </c>
      <c r="Y1467" s="357">
        <v>1.637</v>
      </c>
      <c r="Z1467" s="357" t="s">
        <v>198</v>
      </c>
      <c r="AA1467" s="357" t="s">
        <v>170</v>
      </c>
      <c r="AB1467" s="357">
        <v>19</v>
      </c>
      <c r="AC1467" s="357" t="s">
        <v>218</v>
      </c>
      <c r="AD1467" s="10"/>
      <c r="AE1467" s="10">
        <f>IFERROR(VLOOKUP(E1467,ppoz!$A$2:$B$42,2,0),0)</f>
        <v>0</v>
      </c>
      <c r="AH1467">
        <v>4</v>
      </c>
    </row>
    <row r="1468" spans="1:34" x14ac:dyDescent="0.35">
      <c r="A1468" s="354" t="s">
        <v>1863</v>
      </c>
      <c r="B1468" s="355">
        <v>27.9</v>
      </c>
      <c r="C1468" s="356">
        <v>90</v>
      </c>
      <c r="D1468" s="357" t="s">
        <v>1488</v>
      </c>
      <c r="E1468" s="358" t="s">
        <v>22</v>
      </c>
      <c r="F1468" s="357" t="s">
        <v>186</v>
      </c>
      <c r="G1468" s="356">
        <v>27.6</v>
      </c>
      <c r="H1468" s="356">
        <v>90300</v>
      </c>
      <c r="I1468" s="356">
        <v>94900</v>
      </c>
      <c r="J1468" s="355">
        <v>100100</v>
      </c>
      <c r="K1468" s="355">
        <v>100100</v>
      </c>
      <c r="L1468" s="355">
        <v>3236.5591397849462</v>
      </c>
      <c r="M1468" s="355">
        <v>3401.4336917562728</v>
      </c>
      <c r="N1468" s="355">
        <v>3587.8136200716849</v>
      </c>
      <c r="O1468" s="355">
        <v>3587.8136200716849</v>
      </c>
      <c r="P1468" s="357" t="s">
        <v>40</v>
      </c>
      <c r="Q1468" s="355" t="s">
        <v>35</v>
      </c>
      <c r="R1468" s="357" t="s">
        <v>685</v>
      </c>
      <c r="S1468" s="357" t="s">
        <v>1489</v>
      </c>
      <c r="T1468" s="357" t="s">
        <v>684</v>
      </c>
      <c r="U1468" s="357" t="s">
        <v>35</v>
      </c>
      <c r="V1468" s="357">
        <v>1.65</v>
      </c>
      <c r="W1468" s="357">
        <v>0.99199999999999999</v>
      </c>
      <c r="X1468" s="357">
        <v>3.5000000000000003E-2</v>
      </c>
      <c r="Y1468" s="357">
        <v>1.637</v>
      </c>
      <c r="Z1468" s="357" t="s">
        <v>198</v>
      </c>
      <c r="AA1468" s="357" t="s">
        <v>170</v>
      </c>
      <c r="AB1468" s="357">
        <v>19</v>
      </c>
      <c r="AC1468" s="357" t="s">
        <v>218</v>
      </c>
      <c r="AD1468" s="10"/>
      <c r="AE1468" s="10">
        <f>IFERROR(VLOOKUP(E1468,ppoz!$A$2:$B$42,2,0),0)</f>
        <v>0</v>
      </c>
      <c r="AH1468">
        <v>4</v>
      </c>
    </row>
    <row r="1469" spans="1:34" x14ac:dyDescent="0.35">
      <c r="A1469" s="354" t="s">
        <v>1864</v>
      </c>
      <c r="B1469" s="355">
        <v>28.21</v>
      </c>
      <c r="C1469" s="356">
        <v>91</v>
      </c>
      <c r="D1469" s="357" t="s">
        <v>1488</v>
      </c>
      <c r="E1469" s="358" t="s">
        <v>22</v>
      </c>
      <c r="F1469" s="357" t="s">
        <v>186</v>
      </c>
      <c r="G1469" s="356">
        <v>27.6</v>
      </c>
      <c r="H1469" s="356">
        <v>91200</v>
      </c>
      <c r="I1469" s="356">
        <v>96100</v>
      </c>
      <c r="J1469" s="355">
        <v>101100</v>
      </c>
      <c r="K1469" s="355">
        <v>101300</v>
      </c>
      <c r="L1469" s="355">
        <v>3232.8961361219426</v>
      </c>
      <c r="M1469" s="355">
        <v>3406.5934065934066</v>
      </c>
      <c r="N1469" s="355">
        <v>3583.8355193193902</v>
      </c>
      <c r="O1469" s="355">
        <v>3590.9252038284294</v>
      </c>
      <c r="P1469" s="357" t="s">
        <v>40</v>
      </c>
      <c r="Q1469" s="355" t="s">
        <v>35</v>
      </c>
      <c r="R1469" s="357" t="s">
        <v>685</v>
      </c>
      <c r="S1469" s="357" t="s">
        <v>1489</v>
      </c>
      <c r="T1469" s="357" t="s">
        <v>684</v>
      </c>
      <c r="U1469" s="357" t="s">
        <v>35</v>
      </c>
      <c r="V1469" s="357">
        <v>1.65</v>
      </c>
      <c r="W1469" s="357">
        <v>0.99199999999999999</v>
      </c>
      <c r="X1469" s="357">
        <v>3.5000000000000003E-2</v>
      </c>
      <c r="Y1469" s="357">
        <v>1.637</v>
      </c>
      <c r="Z1469" s="357" t="s">
        <v>198</v>
      </c>
      <c r="AA1469" s="357" t="s">
        <v>170</v>
      </c>
      <c r="AB1469" s="357">
        <v>19</v>
      </c>
      <c r="AC1469" s="357" t="s">
        <v>218</v>
      </c>
      <c r="AD1469" s="10"/>
      <c r="AE1469" s="10">
        <f>IFERROR(VLOOKUP(E1469,ppoz!$A$2:$B$42,2,0),0)</f>
        <v>0</v>
      </c>
      <c r="AH1469">
        <v>4</v>
      </c>
    </row>
    <row r="1470" spans="1:34" x14ac:dyDescent="0.35">
      <c r="A1470" s="354" t="s">
        <v>1865</v>
      </c>
      <c r="B1470" s="355">
        <v>28.52</v>
      </c>
      <c r="C1470" s="356">
        <v>92</v>
      </c>
      <c r="D1470" s="357" t="s">
        <v>1488</v>
      </c>
      <c r="E1470" s="358" t="s">
        <v>22</v>
      </c>
      <c r="F1470" s="357" t="s">
        <v>186</v>
      </c>
      <c r="G1470" s="356">
        <v>27.6</v>
      </c>
      <c r="H1470" s="356">
        <v>92600</v>
      </c>
      <c r="I1470" s="356">
        <v>96800</v>
      </c>
      <c r="J1470" s="355">
        <v>101700</v>
      </c>
      <c r="K1470" s="355">
        <v>102000</v>
      </c>
      <c r="L1470" s="355">
        <v>3246.844319775596</v>
      </c>
      <c r="M1470" s="355">
        <v>3394.1093969144463</v>
      </c>
      <c r="N1470" s="355">
        <v>3565.9186535764375</v>
      </c>
      <c r="O1470" s="355">
        <v>3576.4375876577842</v>
      </c>
      <c r="P1470" s="357" t="s">
        <v>40</v>
      </c>
      <c r="Q1470" s="355" t="s">
        <v>35</v>
      </c>
      <c r="R1470" s="357" t="s">
        <v>685</v>
      </c>
      <c r="S1470" s="357" t="s">
        <v>1489</v>
      </c>
      <c r="T1470" s="357" t="s">
        <v>684</v>
      </c>
      <c r="U1470" s="357" t="s">
        <v>35</v>
      </c>
      <c r="V1470" s="357">
        <v>1.65</v>
      </c>
      <c r="W1470" s="357">
        <v>0.99199999999999999</v>
      </c>
      <c r="X1470" s="357">
        <v>3.5000000000000003E-2</v>
      </c>
      <c r="Y1470" s="357">
        <v>1.637</v>
      </c>
      <c r="Z1470" s="357" t="s">
        <v>198</v>
      </c>
      <c r="AA1470" s="357" t="s">
        <v>170</v>
      </c>
      <c r="AB1470" s="357">
        <v>19</v>
      </c>
      <c r="AC1470" s="357" t="s">
        <v>218</v>
      </c>
      <c r="AD1470" s="10"/>
      <c r="AE1470" s="10">
        <f>IFERROR(VLOOKUP(E1470,ppoz!$A$2:$B$42,2,0),0)</f>
        <v>0</v>
      </c>
      <c r="AH1470">
        <v>4</v>
      </c>
    </row>
    <row r="1471" spans="1:34" x14ac:dyDescent="0.35">
      <c r="A1471" s="354" t="s">
        <v>1866</v>
      </c>
      <c r="B1471" s="355">
        <v>28.83</v>
      </c>
      <c r="C1471" s="356">
        <v>93</v>
      </c>
      <c r="D1471" s="357" t="s">
        <v>1488</v>
      </c>
      <c r="E1471" s="358" t="s">
        <v>22</v>
      </c>
      <c r="F1471" s="357" t="s">
        <v>186</v>
      </c>
      <c r="G1471" s="356">
        <v>27.6</v>
      </c>
      <c r="H1471" s="356">
        <v>93200</v>
      </c>
      <c r="I1471" s="356">
        <v>97600</v>
      </c>
      <c r="J1471" s="355">
        <v>102300</v>
      </c>
      <c r="K1471" s="355">
        <v>102800</v>
      </c>
      <c r="L1471" s="355">
        <v>3232.743669788415</v>
      </c>
      <c r="M1471" s="355">
        <v>3385.3624696496709</v>
      </c>
      <c r="N1471" s="355">
        <v>3548.3870967741937</v>
      </c>
      <c r="O1471" s="355">
        <v>3565.7301422129726</v>
      </c>
      <c r="P1471" s="357" t="s">
        <v>40</v>
      </c>
      <c r="Q1471" s="355" t="s">
        <v>35</v>
      </c>
      <c r="R1471" s="357" t="s">
        <v>685</v>
      </c>
      <c r="S1471" s="357" t="s">
        <v>1489</v>
      </c>
      <c r="T1471" s="357" t="s">
        <v>684</v>
      </c>
      <c r="U1471" s="357" t="s">
        <v>35</v>
      </c>
      <c r="V1471" s="357">
        <v>1.65</v>
      </c>
      <c r="W1471" s="357">
        <v>0.99199999999999999</v>
      </c>
      <c r="X1471" s="357">
        <v>3.5000000000000003E-2</v>
      </c>
      <c r="Y1471" s="357">
        <v>1.637</v>
      </c>
      <c r="Z1471" s="357" t="s">
        <v>198</v>
      </c>
      <c r="AA1471" s="357" t="s">
        <v>170</v>
      </c>
      <c r="AB1471" s="357">
        <v>19</v>
      </c>
      <c r="AC1471" s="357" t="s">
        <v>218</v>
      </c>
      <c r="AD1471" s="10"/>
      <c r="AE1471" s="10">
        <f>IFERROR(VLOOKUP(E1471,ppoz!$A$2:$B$42,2,0),0)</f>
        <v>0</v>
      </c>
      <c r="AH1471">
        <v>4</v>
      </c>
    </row>
    <row r="1472" spans="1:34" x14ac:dyDescent="0.35">
      <c r="A1472" s="354" t="s">
        <v>1867</v>
      </c>
      <c r="B1472" s="355">
        <v>29.14</v>
      </c>
      <c r="C1472" s="356">
        <v>94</v>
      </c>
      <c r="D1472" s="357" t="s">
        <v>1488</v>
      </c>
      <c r="E1472" s="358" t="s">
        <v>22</v>
      </c>
      <c r="F1472" s="357" t="s">
        <v>186</v>
      </c>
      <c r="G1472" s="356">
        <v>27.6</v>
      </c>
      <c r="H1472" s="356">
        <v>94200</v>
      </c>
      <c r="I1472" s="356">
        <v>98900</v>
      </c>
      <c r="J1472" s="355">
        <v>103300</v>
      </c>
      <c r="K1472" s="355">
        <v>104100</v>
      </c>
      <c r="L1472" s="355">
        <v>3232.6698695950581</v>
      </c>
      <c r="M1472" s="355">
        <v>3393.9601921757035</v>
      </c>
      <c r="N1472" s="355">
        <v>3544.9553877831158</v>
      </c>
      <c r="O1472" s="355">
        <v>3572.4090597117365</v>
      </c>
      <c r="P1472" s="357" t="s">
        <v>40</v>
      </c>
      <c r="Q1472" s="355" t="s">
        <v>35</v>
      </c>
      <c r="R1472" s="357" t="s">
        <v>685</v>
      </c>
      <c r="S1472" s="357" t="s">
        <v>1489</v>
      </c>
      <c r="T1472" s="357" t="s">
        <v>684</v>
      </c>
      <c r="U1472" s="357" t="s">
        <v>35</v>
      </c>
      <c r="V1472" s="357">
        <v>1.65</v>
      </c>
      <c r="W1472" s="357">
        <v>0.99199999999999999</v>
      </c>
      <c r="X1472" s="357">
        <v>3.5000000000000003E-2</v>
      </c>
      <c r="Y1472" s="357">
        <v>1.637</v>
      </c>
      <c r="Z1472" s="357" t="s">
        <v>198</v>
      </c>
      <c r="AA1472" s="357" t="s">
        <v>170</v>
      </c>
      <c r="AB1472" s="357">
        <v>19</v>
      </c>
      <c r="AC1472" s="357" t="s">
        <v>218</v>
      </c>
      <c r="AD1472" s="10"/>
      <c r="AE1472" s="10">
        <f>IFERROR(VLOOKUP(E1472,ppoz!$A$2:$B$42,2,0),0)</f>
        <v>0</v>
      </c>
      <c r="AH1472">
        <v>4</v>
      </c>
    </row>
    <row r="1473" spans="1:34" x14ac:dyDescent="0.35">
      <c r="A1473" s="354" t="s">
        <v>1868</v>
      </c>
      <c r="B1473" s="355">
        <v>29.45</v>
      </c>
      <c r="C1473" s="356">
        <v>95</v>
      </c>
      <c r="D1473" s="357" t="s">
        <v>1488</v>
      </c>
      <c r="E1473" s="358" t="s">
        <v>22</v>
      </c>
      <c r="F1473" s="357" t="s">
        <v>186</v>
      </c>
      <c r="G1473" s="356">
        <v>27.6</v>
      </c>
      <c r="H1473" s="356">
        <v>94800</v>
      </c>
      <c r="I1473" s="356">
        <v>99500</v>
      </c>
      <c r="J1473" s="355">
        <v>103900</v>
      </c>
      <c r="K1473" s="355">
        <v>105300</v>
      </c>
      <c r="L1473" s="355">
        <v>3219.0152801358236</v>
      </c>
      <c r="M1473" s="355">
        <v>3378.607809847199</v>
      </c>
      <c r="N1473" s="355">
        <v>3528.0135823429541</v>
      </c>
      <c r="O1473" s="355">
        <v>3575.551782682513</v>
      </c>
      <c r="P1473" s="357" t="s">
        <v>40</v>
      </c>
      <c r="Q1473" s="355" t="s">
        <v>35</v>
      </c>
      <c r="R1473" s="357" t="s">
        <v>685</v>
      </c>
      <c r="S1473" s="357" t="s">
        <v>1489</v>
      </c>
      <c r="T1473" s="357" t="s">
        <v>684</v>
      </c>
      <c r="U1473" s="357" t="s">
        <v>35</v>
      </c>
      <c r="V1473" s="357">
        <v>1.65</v>
      </c>
      <c r="W1473" s="357">
        <v>0.99199999999999999</v>
      </c>
      <c r="X1473" s="357">
        <v>3.5000000000000003E-2</v>
      </c>
      <c r="Y1473" s="357">
        <v>1.637</v>
      </c>
      <c r="Z1473" s="357" t="s">
        <v>198</v>
      </c>
      <c r="AA1473" s="357" t="s">
        <v>170</v>
      </c>
      <c r="AB1473" s="357">
        <v>19</v>
      </c>
      <c r="AC1473" s="357" t="s">
        <v>218</v>
      </c>
      <c r="AD1473" s="10"/>
      <c r="AE1473" s="10">
        <f>IFERROR(VLOOKUP(E1473,ppoz!$A$2:$B$42,2,0),0)</f>
        <v>0</v>
      </c>
      <c r="AH1473">
        <v>4</v>
      </c>
    </row>
    <row r="1474" spans="1:34" x14ac:dyDescent="0.35">
      <c r="A1474" s="354" t="s">
        <v>1869</v>
      </c>
      <c r="B1474" s="355">
        <v>29.759999999999998</v>
      </c>
      <c r="C1474" s="356">
        <v>96</v>
      </c>
      <c r="D1474" s="357" t="s">
        <v>1488</v>
      </c>
      <c r="E1474" s="358" t="s">
        <v>22</v>
      </c>
      <c r="F1474" s="357" t="s">
        <v>186</v>
      </c>
      <c r="G1474" s="356">
        <v>27.6</v>
      </c>
      <c r="H1474" s="356">
        <v>95400</v>
      </c>
      <c r="I1474" s="356">
        <v>100200</v>
      </c>
      <c r="J1474" s="355">
        <v>104500</v>
      </c>
      <c r="K1474" s="355">
        <v>106000</v>
      </c>
      <c r="L1474" s="355">
        <v>3205.6451612903229</v>
      </c>
      <c r="M1474" s="355">
        <v>3366.9354838709678</v>
      </c>
      <c r="N1474" s="355">
        <v>3511.4247311827958</v>
      </c>
      <c r="O1474" s="355">
        <v>3561.8279569892475</v>
      </c>
      <c r="P1474" s="357" t="s">
        <v>40</v>
      </c>
      <c r="Q1474" s="355" t="s">
        <v>35</v>
      </c>
      <c r="R1474" s="357" t="s">
        <v>685</v>
      </c>
      <c r="S1474" s="357" t="s">
        <v>1489</v>
      </c>
      <c r="T1474" s="357" t="s">
        <v>684</v>
      </c>
      <c r="U1474" s="357" t="s">
        <v>35</v>
      </c>
      <c r="V1474" s="357">
        <v>1.65</v>
      </c>
      <c r="W1474" s="357">
        <v>0.99199999999999999</v>
      </c>
      <c r="X1474" s="357">
        <v>3.5000000000000003E-2</v>
      </c>
      <c r="Y1474" s="357">
        <v>1.637</v>
      </c>
      <c r="Z1474" s="357" t="s">
        <v>198</v>
      </c>
      <c r="AA1474" s="357" t="s">
        <v>170</v>
      </c>
      <c r="AB1474" s="357">
        <v>19</v>
      </c>
      <c r="AC1474" s="357" t="s">
        <v>218</v>
      </c>
      <c r="AD1474" s="10"/>
      <c r="AE1474" s="10">
        <f>IFERROR(VLOOKUP(E1474,ppoz!$A$2:$B$42,2,0),0)</f>
        <v>0</v>
      </c>
      <c r="AH1474">
        <v>4</v>
      </c>
    </row>
    <row r="1475" spans="1:34" x14ac:dyDescent="0.35">
      <c r="A1475" s="354" t="s">
        <v>1870</v>
      </c>
      <c r="B1475" s="355">
        <v>30.07</v>
      </c>
      <c r="C1475" s="356">
        <v>97</v>
      </c>
      <c r="D1475" s="357" t="s">
        <v>1488</v>
      </c>
      <c r="E1475" s="358" t="s">
        <v>22</v>
      </c>
      <c r="F1475" s="357" t="s">
        <v>186</v>
      </c>
      <c r="G1475" s="356">
        <v>27.6</v>
      </c>
      <c r="H1475" s="356">
        <v>96600</v>
      </c>
      <c r="I1475" s="356">
        <v>101600</v>
      </c>
      <c r="J1475" s="355">
        <v>105500</v>
      </c>
      <c r="K1475" s="355">
        <v>107300</v>
      </c>
      <c r="L1475" s="355">
        <v>3212.5041569670766</v>
      </c>
      <c r="M1475" s="355">
        <v>3378.7828400399067</v>
      </c>
      <c r="N1475" s="355">
        <v>3508.4802128367141</v>
      </c>
      <c r="O1475" s="355">
        <v>3568.3405387429329</v>
      </c>
      <c r="P1475" s="357" t="s">
        <v>40</v>
      </c>
      <c r="Q1475" s="355" t="s">
        <v>35</v>
      </c>
      <c r="R1475" s="357" t="s">
        <v>685</v>
      </c>
      <c r="S1475" s="357" t="s">
        <v>1489</v>
      </c>
      <c r="T1475" s="357" t="s">
        <v>684</v>
      </c>
      <c r="U1475" s="357" t="s">
        <v>35</v>
      </c>
      <c r="V1475" s="357">
        <v>1.65</v>
      </c>
      <c r="W1475" s="357">
        <v>0.99199999999999999</v>
      </c>
      <c r="X1475" s="357">
        <v>3.5000000000000003E-2</v>
      </c>
      <c r="Y1475" s="357">
        <v>1.637</v>
      </c>
      <c r="Z1475" s="357" t="s">
        <v>198</v>
      </c>
      <c r="AA1475" s="357" t="s">
        <v>170</v>
      </c>
      <c r="AB1475" s="357">
        <v>19</v>
      </c>
      <c r="AC1475" s="357" t="s">
        <v>218</v>
      </c>
      <c r="AD1475" s="10"/>
      <c r="AE1475" s="10">
        <f>IFERROR(VLOOKUP(E1475,ppoz!$A$2:$B$42,2,0),0)</f>
        <v>0</v>
      </c>
      <c r="AH1475">
        <v>4</v>
      </c>
    </row>
    <row r="1476" spans="1:34" x14ac:dyDescent="0.35">
      <c r="A1476" s="354" t="s">
        <v>1871</v>
      </c>
      <c r="B1476" s="355">
        <v>30.38</v>
      </c>
      <c r="C1476" s="356">
        <v>98</v>
      </c>
      <c r="D1476" s="357" t="s">
        <v>1488</v>
      </c>
      <c r="E1476" s="358" t="s">
        <v>22</v>
      </c>
      <c r="F1476" s="357" t="s">
        <v>186</v>
      </c>
      <c r="G1476" s="356">
        <v>27.6</v>
      </c>
      <c r="H1476" s="356">
        <v>99000</v>
      </c>
      <c r="I1476" s="356">
        <v>104300</v>
      </c>
      <c r="J1476" s="355">
        <v>109200</v>
      </c>
      <c r="K1476" s="355">
        <v>110100</v>
      </c>
      <c r="L1476" s="355">
        <v>3258.7228439763003</v>
      </c>
      <c r="M1476" s="355">
        <v>3433.1797235023041</v>
      </c>
      <c r="N1476" s="355">
        <v>3594.4700460829495</v>
      </c>
      <c r="O1476" s="355">
        <v>3624.0947992100068</v>
      </c>
      <c r="P1476" s="357" t="s">
        <v>40</v>
      </c>
      <c r="Q1476" s="355" t="s">
        <v>35</v>
      </c>
      <c r="R1476" s="357" t="s">
        <v>685</v>
      </c>
      <c r="S1476" s="357" t="s">
        <v>1489</v>
      </c>
      <c r="T1476" s="357" t="s">
        <v>684</v>
      </c>
      <c r="U1476" s="357" t="s">
        <v>35</v>
      </c>
      <c r="V1476" s="357">
        <v>1.65</v>
      </c>
      <c r="W1476" s="357">
        <v>0.99199999999999999</v>
      </c>
      <c r="X1476" s="357">
        <v>3.5000000000000003E-2</v>
      </c>
      <c r="Y1476" s="357">
        <v>1.637</v>
      </c>
      <c r="Z1476" s="357" t="s">
        <v>198</v>
      </c>
      <c r="AA1476" s="357" t="s">
        <v>170</v>
      </c>
      <c r="AB1476" s="357">
        <v>19</v>
      </c>
      <c r="AC1476" s="357" t="s">
        <v>218</v>
      </c>
      <c r="AD1476" s="10"/>
      <c r="AE1476" s="10">
        <f>IFERROR(VLOOKUP(E1476,ppoz!$A$2:$B$42,2,0),0)</f>
        <v>0</v>
      </c>
      <c r="AH1476">
        <v>4</v>
      </c>
    </row>
    <row r="1477" spans="1:34" x14ac:dyDescent="0.35">
      <c r="A1477" s="354" t="s">
        <v>1872</v>
      </c>
      <c r="B1477" s="355">
        <v>30.69</v>
      </c>
      <c r="C1477" s="356">
        <v>99</v>
      </c>
      <c r="D1477" s="357" t="s">
        <v>1488</v>
      </c>
      <c r="E1477" s="358" t="s">
        <v>22</v>
      </c>
      <c r="F1477" s="357" t="s">
        <v>186</v>
      </c>
      <c r="G1477" s="356">
        <v>27.6</v>
      </c>
      <c r="H1477" s="356">
        <v>99700</v>
      </c>
      <c r="I1477" s="356">
        <v>104900</v>
      </c>
      <c r="J1477" s="355">
        <v>109800</v>
      </c>
      <c r="K1477" s="355">
        <v>110700</v>
      </c>
      <c r="L1477" s="355">
        <v>3248.6151840990551</v>
      </c>
      <c r="M1477" s="355">
        <v>3418.0514825676114</v>
      </c>
      <c r="N1477" s="355">
        <v>3577.7126099706743</v>
      </c>
      <c r="O1477" s="355">
        <v>3607.0381231671554</v>
      </c>
      <c r="P1477" s="357" t="s">
        <v>40</v>
      </c>
      <c r="Q1477" s="355" t="s">
        <v>35</v>
      </c>
      <c r="R1477" s="357" t="s">
        <v>685</v>
      </c>
      <c r="S1477" s="357" t="s">
        <v>1489</v>
      </c>
      <c r="T1477" s="357" t="s">
        <v>684</v>
      </c>
      <c r="U1477" s="357" t="s">
        <v>35</v>
      </c>
      <c r="V1477" s="357">
        <v>1.65</v>
      </c>
      <c r="W1477" s="357">
        <v>0.99199999999999999</v>
      </c>
      <c r="X1477" s="357">
        <v>3.5000000000000003E-2</v>
      </c>
      <c r="Y1477" s="357">
        <v>1.637</v>
      </c>
      <c r="Z1477" s="357" t="s">
        <v>198</v>
      </c>
      <c r="AA1477" s="357" t="s">
        <v>170</v>
      </c>
      <c r="AB1477" s="357">
        <v>19</v>
      </c>
      <c r="AC1477" s="357" t="s">
        <v>218</v>
      </c>
      <c r="AD1477" s="10"/>
      <c r="AE1477" s="10">
        <f>IFERROR(VLOOKUP(E1477,ppoz!$A$2:$B$42,2,0),0)</f>
        <v>0</v>
      </c>
      <c r="AH1477">
        <v>4</v>
      </c>
    </row>
    <row r="1478" spans="1:34" x14ac:dyDescent="0.35">
      <c r="A1478" s="354" t="s">
        <v>1873</v>
      </c>
      <c r="B1478" s="355">
        <v>31</v>
      </c>
      <c r="C1478" s="356">
        <v>100</v>
      </c>
      <c r="D1478" s="357" t="s">
        <v>1488</v>
      </c>
      <c r="E1478" s="358" t="s">
        <v>22</v>
      </c>
      <c r="F1478" s="357" t="s">
        <v>186</v>
      </c>
      <c r="G1478" s="356">
        <v>27.6</v>
      </c>
      <c r="H1478" s="356">
        <v>100200</v>
      </c>
      <c r="I1478" s="356">
        <v>105500</v>
      </c>
      <c r="J1478" s="355">
        <v>110400</v>
      </c>
      <c r="K1478" s="355">
        <v>111300</v>
      </c>
      <c r="L1478" s="355">
        <v>3232.2580645161293</v>
      </c>
      <c r="M1478" s="355">
        <v>3403.2258064516127</v>
      </c>
      <c r="N1478" s="355">
        <v>3561.2903225806454</v>
      </c>
      <c r="O1478" s="355">
        <v>3590.3225806451615</v>
      </c>
      <c r="P1478" s="357" t="s">
        <v>40</v>
      </c>
      <c r="Q1478" s="355" t="s">
        <v>35</v>
      </c>
      <c r="R1478" s="357" t="s">
        <v>685</v>
      </c>
      <c r="S1478" s="357" t="s">
        <v>1489</v>
      </c>
      <c r="T1478" s="357" t="s">
        <v>684</v>
      </c>
      <c r="U1478" s="357" t="s">
        <v>35</v>
      </c>
      <c r="V1478" s="357">
        <v>1.65</v>
      </c>
      <c r="W1478" s="357">
        <v>0.99199999999999999</v>
      </c>
      <c r="X1478" s="357">
        <v>3.5000000000000003E-2</v>
      </c>
      <c r="Y1478" s="357">
        <v>1.637</v>
      </c>
      <c r="Z1478" s="357" t="s">
        <v>198</v>
      </c>
      <c r="AA1478" s="357" t="s">
        <v>170</v>
      </c>
      <c r="AB1478" s="357">
        <v>19</v>
      </c>
      <c r="AC1478" s="357" t="s">
        <v>218</v>
      </c>
      <c r="AD1478" s="10"/>
      <c r="AE1478" s="10">
        <f>IFERROR(VLOOKUP(E1478,ppoz!$A$2:$B$42,2,0),0)</f>
        <v>0</v>
      </c>
      <c r="AH1478">
        <v>4</v>
      </c>
    </row>
    <row r="1479" spans="1:34" x14ac:dyDescent="0.35">
      <c r="A1479" s="354" t="s">
        <v>1874</v>
      </c>
      <c r="B1479" s="355">
        <v>31.31</v>
      </c>
      <c r="C1479" s="356">
        <v>101</v>
      </c>
      <c r="D1479" s="357" t="s">
        <v>1488</v>
      </c>
      <c r="E1479" s="358" t="s">
        <v>22</v>
      </c>
      <c r="F1479" s="357" t="s">
        <v>186</v>
      </c>
      <c r="G1479" s="356">
        <v>27.6</v>
      </c>
      <c r="H1479" s="356">
        <v>101300</v>
      </c>
      <c r="I1479" s="356">
        <v>106600</v>
      </c>
      <c r="J1479" s="355">
        <v>111500</v>
      </c>
      <c r="K1479" s="355">
        <v>112300</v>
      </c>
      <c r="L1479" s="355">
        <v>3235.3880549345258</v>
      </c>
      <c r="M1479" s="355">
        <v>3404.6630469498564</v>
      </c>
      <c r="N1479" s="355">
        <v>3561.1625678696905</v>
      </c>
      <c r="O1479" s="355">
        <v>3586.7135100606838</v>
      </c>
      <c r="P1479" s="357" t="s">
        <v>40</v>
      </c>
      <c r="Q1479" s="355" t="s">
        <v>35</v>
      </c>
      <c r="R1479" s="357" t="s">
        <v>685</v>
      </c>
      <c r="S1479" s="357" t="s">
        <v>1489</v>
      </c>
      <c r="T1479" s="357" t="s">
        <v>684</v>
      </c>
      <c r="U1479" s="357" t="s">
        <v>35</v>
      </c>
      <c r="V1479" s="357">
        <v>1.65</v>
      </c>
      <c r="W1479" s="357">
        <v>0.99199999999999999</v>
      </c>
      <c r="X1479" s="357">
        <v>3.5000000000000003E-2</v>
      </c>
      <c r="Y1479" s="357">
        <v>1.637</v>
      </c>
      <c r="Z1479" s="357" t="s">
        <v>198</v>
      </c>
      <c r="AA1479" s="357" t="s">
        <v>170</v>
      </c>
      <c r="AB1479" s="357">
        <v>19</v>
      </c>
      <c r="AC1479" s="357" t="s">
        <v>218</v>
      </c>
      <c r="AD1479" s="10"/>
      <c r="AE1479" s="10">
        <f>IFERROR(VLOOKUP(E1479,ppoz!$A$2:$B$42,2,0),0)</f>
        <v>0</v>
      </c>
      <c r="AH1479">
        <v>4</v>
      </c>
    </row>
    <row r="1480" spans="1:34" x14ac:dyDescent="0.35">
      <c r="A1480" s="354" t="s">
        <v>1875</v>
      </c>
      <c r="B1480" s="355">
        <v>31.62</v>
      </c>
      <c r="C1480" s="356">
        <v>102</v>
      </c>
      <c r="D1480" s="357" t="s">
        <v>1488</v>
      </c>
      <c r="E1480" s="358" t="s">
        <v>22</v>
      </c>
      <c r="F1480" s="357" t="s">
        <v>186</v>
      </c>
      <c r="G1480" s="356">
        <v>27.6</v>
      </c>
      <c r="H1480" s="356">
        <v>101900</v>
      </c>
      <c r="I1480" s="356">
        <v>107700</v>
      </c>
      <c r="J1480" s="355">
        <v>112200</v>
      </c>
      <c r="K1480" s="355">
        <v>113400</v>
      </c>
      <c r="L1480" s="355">
        <v>3222.6438962681846</v>
      </c>
      <c r="M1480" s="355">
        <v>3406.0721062618595</v>
      </c>
      <c r="N1480" s="355">
        <v>3548.3870967741937</v>
      </c>
      <c r="O1480" s="355">
        <v>3586.3377609108156</v>
      </c>
      <c r="P1480" s="357" t="s">
        <v>40</v>
      </c>
      <c r="Q1480" s="355" t="s">
        <v>35</v>
      </c>
      <c r="R1480" s="357" t="s">
        <v>685</v>
      </c>
      <c r="S1480" s="357" t="s">
        <v>1489</v>
      </c>
      <c r="T1480" s="357" t="s">
        <v>684</v>
      </c>
      <c r="U1480" s="357" t="s">
        <v>35</v>
      </c>
      <c r="V1480" s="357">
        <v>1.65</v>
      </c>
      <c r="W1480" s="357">
        <v>0.99199999999999999</v>
      </c>
      <c r="X1480" s="357">
        <v>3.5000000000000003E-2</v>
      </c>
      <c r="Y1480" s="357">
        <v>1.637</v>
      </c>
      <c r="Z1480" s="357" t="s">
        <v>198</v>
      </c>
      <c r="AA1480" s="357" t="s">
        <v>170</v>
      </c>
      <c r="AB1480" s="357">
        <v>19</v>
      </c>
      <c r="AC1480" s="357" t="s">
        <v>218</v>
      </c>
      <c r="AD1480" s="10"/>
      <c r="AE1480" s="10">
        <f>IFERROR(VLOOKUP(E1480,ppoz!$A$2:$B$42,2,0),0)</f>
        <v>0</v>
      </c>
      <c r="AH1480">
        <v>4</v>
      </c>
    </row>
    <row r="1481" spans="1:34" x14ac:dyDescent="0.35">
      <c r="A1481" s="354" t="s">
        <v>1876</v>
      </c>
      <c r="B1481" s="355">
        <v>31.93</v>
      </c>
      <c r="C1481" s="356">
        <v>103</v>
      </c>
      <c r="D1481" s="357" t="s">
        <v>1488</v>
      </c>
      <c r="E1481" s="358" t="s">
        <v>22</v>
      </c>
      <c r="F1481" s="357" t="s">
        <v>186</v>
      </c>
      <c r="G1481" s="356">
        <v>27.6</v>
      </c>
      <c r="H1481" s="356">
        <v>102600</v>
      </c>
      <c r="I1481" s="356">
        <v>108100</v>
      </c>
      <c r="J1481" s="355">
        <v>112700</v>
      </c>
      <c r="K1481" s="355">
        <v>113900</v>
      </c>
      <c r="L1481" s="355">
        <v>3213.2790479173191</v>
      </c>
      <c r="M1481" s="355">
        <v>3385.5308487316006</v>
      </c>
      <c r="N1481" s="355">
        <v>3529.5959912308176</v>
      </c>
      <c r="O1481" s="355">
        <v>3567.1782023175697</v>
      </c>
      <c r="P1481" s="357" t="s">
        <v>40</v>
      </c>
      <c r="Q1481" s="355" t="s">
        <v>35</v>
      </c>
      <c r="R1481" s="357" t="s">
        <v>685</v>
      </c>
      <c r="S1481" s="357" t="s">
        <v>1489</v>
      </c>
      <c r="T1481" s="357" t="s">
        <v>684</v>
      </c>
      <c r="U1481" s="357" t="s">
        <v>35</v>
      </c>
      <c r="V1481" s="357">
        <v>1.65</v>
      </c>
      <c r="W1481" s="357">
        <v>0.99199999999999999</v>
      </c>
      <c r="X1481" s="357">
        <v>3.5000000000000003E-2</v>
      </c>
      <c r="Y1481" s="357">
        <v>1.637</v>
      </c>
      <c r="Z1481" s="357" t="s">
        <v>198</v>
      </c>
      <c r="AA1481" s="357" t="s">
        <v>170</v>
      </c>
      <c r="AB1481" s="357">
        <v>19</v>
      </c>
      <c r="AC1481" s="357" t="s">
        <v>218</v>
      </c>
      <c r="AD1481" s="10"/>
      <c r="AE1481" s="10">
        <f>IFERROR(VLOOKUP(E1481,ppoz!$A$2:$B$42,2,0),0)</f>
        <v>0</v>
      </c>
      <c r="AH1481">
        <v>4</v>
      </c>
    </row>
    <row r="1482" spans="1:34" x14ac:dyDescent="0.35">
      <c r="A1482" s="354" t="s">
        <v>1877</v>
      </c>
      <c r="B1482" s="355">
        <v>32.24</v>
      </c>
      <c r="C1482" s="356">
        <v>104</v>
      </c>
      <c r="D1482" s="357" t="s">
        <v>1488</v>
      </c>
      <c r="E1482" s="358" t="s">
        <v>193</v>
      </c>
      <c r="F1482" s="357" t="s">
        <v>186</v>
      </c>
      <c r="G1482" s="356">
        <v>32</v>
      </c>
      <c r="H1482" s="356">
        <v>108100</v>
      </c>
      <c r="I1482" s="356">
        <v>113300</v>
      </c>
      <c r="J1482" s="355">
        <v>117800</v>
      </c>
      <c r="K1482" s="355">
        <v>119100</v>
      </c>
      <c r="L1482" s="355">
        <v>3352.9776674937962</v>
      </c>
      <c r="M1482" s="355">
        <v>3514.2679900744415</v>
      </c>
      <c r="N1482" s="355">
        <v>3653.8461538461538</v>
      </c>
      <c r="O1482" s="355">
        <v>3694.1687344913148</v>
      </c>
      <c r="P1482" s="357" t="s">
        <v>40</v>
      </c>
      <c r="Q1482" s="355" t="s">
        <v>35</v>
      </c>
      <c r="R1482" s="357" t="s">
        <v>685</v>
      </c>
      <c r="S1482" s="357" t="s">
        <v>1489</v>
      </c>
      <c r="T1482" s="357" t="s">
        <v>684</v>
      </c>
      <c r="U1482" s="357" t="s">
        <v>35</v>
      </c>
      <c r="V1482" s="357">
        <v>1.65</v>
      </c>
      <c r="W1482" s="357">
        <v>0.99199999999999999</v>
      </c>
      <c r="X1482" s="357">
        <v>3.5000000000000003E-2</v>
      </c>
      <c r="Y1482" s="357">
        <v>1.637</v>
      </c>
      <c r="Z1482" s="357" t="s">
        <v>198</v>
      </c>
      <c r="AA1482" s="357" t="s">
        <v>170</v>
      </c>
      <c r="AB1482" s="357">
        <v>19</v>
      </c>
      <c r="AC1482" s="357" t="s">
        <v>218</v>
      </c>
      <c r="AD1482" s="10"/>
      <c r="AE1482" s="10">
        <f>IFERROR(VLOOKUP(E1482,ppoz!$A$2:$B$42,2,0),0)</f>
        <v>0</v>
      </c>
      <c r="AH1482">
        <v>4</v>
      </c>
    </row>
    <row r="1483" spans="1:34" x14ac:dyDescent="0.35">
      <c r="A1483" s="354" t="s">
        <v>1878</v>
      </c>
      <c r="B1483" s="355">
        <v>32.549999999999997</v>
      </c>
      <c r="C1483" s="356">
        <v>105</v>
      </c>
      <c r="D1483" s="357" t="s">
        <v>1488</v>
      </c>
      <c r="E1483" s="358" t="s">
        <v>193</v>
      </c>
      <c r="F1483" s="357" t="s">
        <v>186</v>
      </c>
      <c r="G1483" s="356">
        <v>32</v>
      </c>
      <c r="H1483" s="356">
        <v>108700</v>
      </c>
      <c r="I1483" s="356">
        <v>114500</v>
      </c>
      <c r="J1483" s="355">
        <v>118400</v>
      </c>
      <c r="K1483" s="355">
        <v>120800</v>
      </c>
      <c r="L1483" s="355">
        <v>3339.477726574501</v>
      </c>
      <c r="M1483" s="355">
        <v>3517.6651305683567</v>
      </c>
      <c r="N1483" s="355">
        <v>3637.4807987711215</v>
      </c>
      <c r="O1483" s="355">
        <v>3711.2135176651309</v>
      </c>
      <c r="P1483" s="357" t="s">
        <v>40</v>
      </c>
      <c r="Q1483" s="355" t="s">
        <v>35</v>
      </c>
      <c r="R1483" s="357" t="s">
        <v>685</v>
      </c>
      <c r="S1483" s="357" t="s">
        <v>1489</v>
      </c>
      <c r="T1483" s="357" t="s">
        <v>684</v>
      </c>
      <c r="U1483" s="357" t="s">
        <v>35</v>
      </c>
      <c r="V1483" s="357">
        <v>1.65</v>
      </c>
      <c r="W1483" s="357">
        <v>0.99199999999999999</v>
      </c>
      <c r="X1483" s="357">
        <v>3.5000000000000003E-2</v>
      </c>
      <c r="Y1483" s="357">
        <v>1.637</v>
      </c>
      <c r="Z1483" s="357" t="s">
        <v>198</v>
      </c>
      <c r="AA1483" s="357" t="s">
        <v>170</v>
      </c>
      <c r="AB1483" s="357">
        <v>19</v>
      </c>
      <c r="AC1483" s="357" t="s">
        <v>218</v>
      </c>
      <c r="AD1483" s="10"/>
      <c r="AE1483" s="10">
        <f>IFERROR(VLOOKUP(E1483,ppoz!$A$2:$B$42,2,0),0)</f>
        <v>0</v>
      </c>
      <c r="AH1483">
        <v>4</v>
      </c>
    </row>
    <row r="1484" spans="1:34" x14ac:dyDescent="0.35">
      <c r="A1484" s="354" t="s">
        <v>1879</v>
      </c>
      <c r="B1484" s="355">
        <v>32.86</v>
      </c>
      <c r="C1484" s="356">
        <v>106</v>
      </c>
      <c r="D1484" s="357" t="s">
        <v>1488</v>
      </c>
      <c r="E1484" s="358" t="s">
        <v>193</v>
      </c>
      <c r="F1484" s="357" t="s">
        <v>186</v>
      </c>
      <c r="G1484" s="356">
        <v>32</v>
      </c>
      <c r="H1484" s="356">
        <v>109700</v>
      </c>
      <c r="I1484" s="356">
        <v>115200</v>
      </c>
      <c r="J1484" s="355">
        <v>119000</v>
      </c>
      <c r="K1484" s="355">
        <v>121500</v>
      </c>
      <c r="L1484" s="355">
        <v>3338.4053560559951</v>
      </c>
      <c r="M1484" s="355">
        <v>3505.7821059038347</v>
      </c>
      <c r="N1484" s="355">
        <v>3621.4242239805235</v>
      </c>
      <c r="O1484" s="355">
        <v>3697.5045648204505</v>
      </c>
      <c r="P1484" s="357" t="s">
        <v>40</v>
      </c>
      <c r="Q1484" s="355" t="s">
        <v>35</v>
      </c>
      <c r="R1484" s="357" t="s">
        <v>685</v>
      </c>
      <c r="S1484" s="357" t="s">
        <v>1489</v>
      </c>
      <c r="T1484" s="357" t="s">
        <v>684</v>
      </c>
      <c r="U1484" s="357" t="s">
        <v>35</v>
      </c>
      <c r="V1484" s="357">
        <v>1.65</v>
      </c>
      <c r="W1484" s="357">
        <v>0.99199999999999999</v>
      </c>
      <c r="X1484" s="357">
        <v>3.5000000000000003E-2</v>
      </c>
      <c r="Y1484" s="357">
        <v>1.637</v>
      </c>
      <c r="Z1484" s="357" t="s">
        <v>198</v>
      </c>
      <c r="AA1484" s="357" t="s">
        <v>170</v>
      </c>
      <c r="AB1484" s="357">
        <v>19</v>
      </c>
      <c r="AC1484" s="357" t="s">
        <v>218</v>
      </c>
      <c r="AD1484" s="10"/>
      <c r="AE1484" s="10">
        <f>IFERROR(VLOOKUP(E1484,ppoz!$A$2:$B$42,2,0),0)</f>
        <v>0</v>
      </c>
      <c r="AH1484">
        <v>4</v>
      </c>
    </row>
    <row r="1485" spans="1:34" x14ac:dyDescent="0.35">
      <c r="A1485" s="354" t="s">
        <v>1880</v>
      </c>
      <c r="B1485" s="355">
        <v>33.17</v>
      </c>
      <c r="C1485" s="356">
        <v>107</v>
      </c>
      <c r="D1485" s="357" t="s">
        <v>1488</v>
      </c>
      <c r="E1485" s="358" t="s">
        <v>193</v>
      </c>
      <c r="F1485" s="357" t="s">
        <v>186</v>
      </c>
      <c r="G1485" s="356">
        <v>32</v>
      </c>
      <c r="H1485" s="356">
        <v>110700</v>
      </c>
      <c r="I1485" s="356">
        <v>116200</v>
      </c>
      <c r="J1485" s="355">
        <v>120000</v>
      </c>
      <c r="K1485" s="355">
        <v>122500</v>
      </c>
      <c r="L1485" s="355">
        <v>3337.3530298462465</v>
      </c>
      <c r="M1485" s="355">
        <v>3503.1655110039192</v>
      </c>
      <c r="N1485" s="355">
        <v>3617.7268616219471</v>
      </c>
      <c r="O1485" s="355">
        <v>3693.0961712390713</v>
      </c>
      <c r="P1485" s="357" t="s">
        <v>40</v>
      </c>
      <c r="Q1485" s="355" t="s">
        <v>35</v>
      </c>
      <c r="R1485" s="357" t="s">
        <v>685</v>
      </c>
      <c r="S1485" s="357" t="s">
        <v>1489</v>
      </c>
      <c r="T1485" s="357" t="s">
        <v>684</v>
      </c>
      <c r="U1485" s="357" t="s">
        <v>35</v>
      </c>
      <c r="V1485" s="357">
        <v>1.65</v>
      </c>
      <c r="W1485" s="357">
        <v>0.99199999999999999</v>
      </c>
      <c r="X1485" s="357">
        <v>3.5000000000000003E-2</v>
      </c>
      <c r="Y1485" s="357">
        <v>1.637</v>
      </c>
      <c r="Z1485" s="357" t="s">
        <v>198</v>
      </c>
      <c r="AA1485" s="357" t="s">
        <v>170</v>
      </c>
      <c r="AB1485" s="357">
        <v>19</v>
      </c>
      <c r="AC1485" s="357" t="s">
        <v>218</v>
      </c>
      <c r="AD1485" s="10"/>
      <c r="AE1485" s="10">
        <f>IFERROR(VLOOKUP(E1485,ppoz!$A$2:$B$42,2,0),0)</f>
        <v>0</v>
      </c>
      <c r="AH1485">
        <v>4</v>
      </c>
    </row>
    <row r="1486" spans="1:34" x14ac:dyDescent="0.35">
      <c r="A1486" s="354" t="s">
        <v>1881</v>
      </c>
      <c r="B1486" s="355">
        <v>33.479999999999997</v>
      </c>
      <c r="C1486" s="356">
        <v>108</v>
      </c>
      <c r="D1486" s="357" t="s">
        <v>1488</v>
      </c>
      <c r="E1486" s="358" t="s">
        <v>193</v>
      </c>
      <c r="F1486" s="357" t="s">
        <v>186</v>
      </c>
      <c r="G1486" s="356">
        <v>32</v>
      </c>
      <c r="H1486" s="356">
        <v>111400</v>
      </c>
      <c r="I1486" s="356">
        <v>116800</v>
      </c>
      <c r="J1486" s="355">
        <v>120600</v>
      </c>
      <c r="K1486" s="355">
        <v>123200</v>
      </c>
      <c r="L1486" s="355">
        <v>3327.3596176821989</v>
      </c>
      <c r="M1486" s="355">
        <v>3488.6499402628438</v>
      </c>
      <c r="N1486" s="355">
        <v>3602.1505376344089</v>
      </c>
      <c r="O1486" s="355">
        <v>3679.8088410991641</v>
      </c>
      <c r="P1486" s="357" t="s">
        <v>40</v>
      </c>
      <c r="Q1486" s="355" t="s">
        <v>35</v>
      </c>
      <c r="R1486" s="357" t="s">
        <v>685</v>
      </c>
      <c r="S1486" s="357" t="s">
        <v>1489</v>
      </c>
      <c r="T1486" s="357" t="s">
        <v>684</v>
      </c>
      <c r="U1486" s="357" t="s">
        <v>35</v>
      </c>
      <c r="V1486" s="357">
        <v>1.65</v>
      </c>
      <c r="W1486" s="357">
        <v>0.99199999999999999</v>
      </c>
      <c r="X1486" s="357">
        <v>3.5000000000000003E-2</v>
      </c>
      <c r="Y1486" s="357">
        <v>1.637</v>
      </c>
      <c r="Z1486" s="357" t="s">
        <v>198</v>
      </c>
      <c r="AA1486" s="357" t="s">
        <v>170</v>
      </c>
      <c r="AB1486" s="357">
        <v>19</v>
      </c>
      <c r="AC1486" s="357" t="s">
        <v>218</v>
      </c>
      <c r="AD1486" s="10"/>
      <c r="AE1486" s="10">
        <f>IFERROR(VLOOKUP(E1486,ppoz!$A$2:$B$42,2,0),0)</f>
        <v>0</v>
      </c>
      <c r="AH1486">
        <v>4</v>
      </c>
    </row>
    <row r="1487" spans="1:34" x14ac:dyDescent="0.35">
      <c r="A1487" s="354" t="s">
        <v>1882</v>
      </c>
      <c r="B1487" s="355">
        <v>33.79</v>
      </c>
      <c r="C1487" s="356">
        <v>109</v>
      </c>
      <c r="D1487" s="357" t="s">
        <v>1488</v>
      </c>
      <c r="E1487" s="358" t="s">
        <v>193</v>
      </c>
      <c r="F1487" s="357" t="s">
        <v>186</v>
      </c>
      <c r="G1487" s="356">
        <v>32</v>
      </c>
      <c r="H1487" s="356">
        <v>112000</v>
      </c>
      <c r="I1487" s="356">
        <v>117800</v>
      </c>
      <c r="J1487" s="355">
        <v>124100</v>
      </c>
      <c r="K1487" s="355">
        <v>124100</v>
      </c>
      <c r="L1487" s="355">
        <v>3314.5901154187632</v>
      </c>
      <c r="M1487" s="355">
        <v>3486.2385321100919</v>
      </c>
      <c r="N1487" s="355">
        <v>3672.6842261023971</v>
      </c>
      <c r="O1487" s="355">
        <v>3672.6842261023971</v>
      </c>
      <c r="P1487" s="357" t="s">
        <v>40</v>
      </c>
      <c r="Q1487" s="355" t="s">
        <v>35</v>
      </c>
      <c r="R1487" s="357" t="s">
        <v>685</v>
      </c>
      <c r="S1487" s="357" t="s">
        <v>1489</v>
      </c>
      <c r="T1487" s="357" t="s">
        <v>684</v>
      </c>
      <c r="U1487" s="357" t="s">
        <v>35</v>
      </c>
      <c r="V1487" s="357">
        <v>1.65</v>
      </c>
      <c r="W1487" s="357">
        <v>0.99199999999999999</v>
      </c>
      <c r="X1487" s="357">
        <v>3.5000000000000003E-2</v>
      </c>
      <c r="Y1487" s="357">
        <v>1.637</v>
      </c>
      <c r="Z1487" s="357" t="s">
        <v>198</v>
      </c>
      <c r="AA1487" s="357" t="s">
        <v>170</v>
      </c>
      <c r="AB1487" s="357">
        <v>19</v>
      </c>
      <c r="AC1487" s="357" t="s">
        <v>218</v>
      </c>
      <c r="AD1487" s="10"/>
      <c r="AE1487" s="10">
        <f>IFERROR(VLOOKUP(E1487,ppoz!$A$2:$B$42,2,0),0)</f>
        <v>0</v>
      </c>
      <c r="AH1487">
        <v>4</v>
      </c>
    </row>
    <row r="1488" spans="1:34" x14ac:dyDescent="0.35">
      <c r="A1488" s="354" t="s">
        <v>1883</v>
      </c>
      <c r="B1488" s="355">
        <v>34.1</v>
      </c>
      <c r="C1488" s="356">
        <v>110</v>
      </c>
      <c r="D1488" s="357" t="s">
        <v>1488</v>
      </c>
      <c r="E1488" s="358" t="s">
        <v>193</v>
      </c>
      <c r="F1488" s="357" t="s">
        <v>186</v>
      </c>
      <c r="G1488" s="356">
        <v>32</v>
      </c>
      <c r="H1488" s="356">
        <v>113000</v>
      </c>
      <c r="I1488" s="356">
        <v>118800</v>
      </c>
      <c r="J1488" s="355">
        <v>125100</v>
      </c>
      <c r="K1488" s="355">
        <v>125100</v>
      </c>
      <c r="L1488" s="355">
        <v>3313.7829912023458</v>
      </c>
      <c r="M1488" s="355">
        <v>3483.8709677419351</v>
      </c>
      <c r="N1488" s="355">
        <v>3668.6217008797653</v>
      </c>
      <c r="O1488" s="355">
        <v>3668.6217008797653</v>
      </c>
      <c r="P1488" s="357" t="s">
        <v>40</v>
      </c>
      <c r="Q1488" s="355" t="s">
        <v>35</v>
      </c>
      <c r="R1488" s="357" t="s">
        <v>685</v>
      </c>
      <c r="S1488" s="357" t="s">
        <v>1489</v>
      </c>
      <c r="T1488" s="357" t="s">
        <v>684</v>
      </c>
      <c r="U1488" s="357" t="s">
        <v>35</v>
      </c>
      <c r="V1488" s="357">
        <v>1.65</v>
      </c>
      <c r="W1488" s="357">
        <v>0.99199999999999999</v>
      </c>
      <c r="X1488" s="357">
        <v>3.5000000000000003E-2</v>
      </c>
      <c r="Y1488" s="357">
        <v>1.637</v>
      </c>
      <c r="Z1488" s="357" t="s">
        <v>198</v>
      </c>
      <c r="AA1488" s="357" t="s">
        <v>170</v>
      </c>
      <c r="AB1488" s="357">
        <v>19</v>
      </c>
      <c r="AC1488" s="357" t="s">
        <v>218</v>
      </c>
      <c r="AD1488" s="10"/>
      <c r="AE1488" s="10">
        <f>IFERROR(VLOOKUP(E1488,ppoz!$A$2:$B$42,2,0),0)</f>
        <v>0</v>
      </c>
      <c r="AH1488">
        <v>4</v>
      </c>
    </row>
    <row r="1489" spans="1:34" x14ac:dyDescent="0.35">
      <c r="A1489" s="354" t="s">
        <v>1884</v>
      </c>
      <c r="B1489" s="355">
        <v>34.409999999999997</v>
      </c>
      <c r="C1489" s="356">
        <v>111</v>
      </c>
      <c r="D1489" s="357" t="s">
        <v>1488</v>
      </c>
      <c r="E1489" s="358" t="s">
        <v>193</v>
      </c>
      <c r="F1489" s="357" t="s">
        <v>186</v>
      </c>
      <c r="G1489" s="356">
        <v>32</v>
      </c>
      <c r="H1489" s="356">
        <v>113600</v>
      </c>
      <c r="I1489" s="356">
        <v>119500</v>
      </c>
      <c r="J1489" s="355">
        <v>125700</v>
      </c>
      <c r="K1489" s="355">
        <v>125800</v>
      </c>
      <c r="L1489" s="355">
        <v>3301.3658820110436</v>
      </c>
      <c r="M1489" s="355">
        <v>3472.8276663760539</v>
      </c>
      <c r="N1489" s="355">
        <v>3653.0078465562342</v>
      </c>
      <c r="O1489" s="355">
        <v>3655.9139784946242</v>
      </c>
      <c r="P1489" s="357" t="s">
        <v>40</v>
      </c>
      <c r="Q1489" s="355" t="s">
        <v>35</v>
      </c>
      <c r="R1489" s="357" t="s">
        <v>685</v>
      </c>
      <c r="S1489" s="357" t="s">
        <v>1489</v>
      </c>
      <c r="T1489" s="357" t="s">
        <v>684</v>
      </c>
      <c r="U1489" s="357" t="s">
        <v>35</v>
      </c>
      <c r="V1489" s="357">
        <v>1.65</v>
      </c>
      <c r="W1489" s="357">
        <v>0.99199999999999999</v>
      </c>
      <c r="X1489" s="357">
        <v>3.5000000000000003E-2</v>
      </c>
      <c r="Y1489" s="357">
        <v>1.637</v>
      </c>
      <c r="Z1489" s="357" t="s">
        <v>198</v>
      </c>
      <c r="AA1489" s="357" t="s">
        <v>170</v>
      </c>
      <c r="AB1489" s="357">
        <v>19</v>
      </c>
      <c r="AC1489" s="357" t="s">
        <v>218</v>
      </c>
      <c r="AD1489" s="10"/>
      <c r="AE1489" s="10">
        <f>IFERROR(VLOOKUP(E1489,ppoz!$A$2:$B$42,2,0),0)</f>
        <v>0</v>
      </c>
      <c r="AH1489">
        <v>4</v>
      </c>
    </row>
    <row r="1490" spans="1:34" x14ac:dyDescent="0.35">
      <c r="A1490" s="354" t="s">
        <v>1885</v>
      </c>
      <c r="B1490" s="355">
        <v>34.72</v>
      </c>
      <c r="C1490" s="356">
        <v>112</v>
      </c>
      <c r="D1490" s="357" t="s">
        <v>1488</v>
      </c>
      <c r="E1490" s="358" t="s">
        <v>193</v>
      </c>
      <c r="F1490" s="357" t="s">
        <v>186</v>
      </c>
      <c r="G1490" s="356">
        <v>32</v>
      </c>
      <c r="H1490" s="356">
        <v>114600</v>
      </c>
      <c r="I1490" s="356">
        <v>120200</v>
      </c>
      <c r="J1490" s="355">
        <v>126300</v>
      </c>
      <c r="K1490" s="355">
        <v>126500</v>
      </c>
      <c r="L1490" s="355">
        <v>3300.6912442396315</v>
      </c>
      <c r="M1490" s="355">
        <v>3461.9815668202764</v>
      </c>
      <c r="N1490" s="355">
        <v>3637.6728110599079</v>
      </c>
      <c r="O1490" s="355">
        <v>3643.4331797235022</v>
      </c>
      <c r="P1490" s="357" t="s">
        <v>40</v>
      </c>
      <c r="Q1490" s="355" t="s">
        <v>35</v>
      </c>
      <c r="R1490" s="357" t="s">
        <v>685</v>
      </c>
      <c r="S1490" s="357" t="s">
        <v>1489</v>
      </c>
      <c r="T1490" s="357" t="s">
        <v>684</v>
      </c>
      <c r="U1490" s="357" t="s">
        <v>35</v>
      </c>
      <c r="V1490" s="357">
        <v>1.65</v>
      </c>
      <c r="W1490" s="357">
        <v>0.99199999999999999</v>
      </c>
      <c r="X1490" s="357">
        <v>3.5000000000000003E-2</v>
      </c>
      <c r="Y1490" s="357">
        <v>1.637</v>
      </c>
      <c r="Z1490" s="357" t="s">
        <v>198</v>
      </c>
      <c r="AA1490" s="357" t="s">
        <v>170</v>
      </c>
      <c r="AB1490" s="357">
        <v>19</v>
      </c>
      <c r="AC1490" s="357" t="s">
        <v>218</v>
      </c>
      <c r="AD1490" s="10"/>
      <c r="AE1490" s="10">
        <f>IFERROR(VLOOKUP(E1490,ppoz!$A$2:$B$42,2,0),0)</f>
        <v>0</v>
      </c>
      <c r="AH1490">
        <v>4</v>
      </c>
    </row>
    <row r="1491" spans="1:34" x14ac:dyDescent="0.35">
      <c r="A1491" s="354" t="s">
        <v>1886</v>
      </c>
      <c r="B1491" s="355">
        <v>35.03</v>
      </c>
      <c r="C1491" s="356">
        <v>113</v>
      </c>
      <c r="D1491" s="357" t="s">
        <v>1488</v>
      </c>
      <c r="E1491" s="358" t="s">
        <v>193</v>
      </c>
      <c r="F1491" s="357" t="s">
        <v>186</v>
      </c>
      <c r="G1491" s="356">
        <v>32</v>
      </c>
      <c r="H1491" s="356">
        <v>115800</v>
      </c>
      <c r="I1491" s="356">
        <v>121800</v>
      </c>
      <c r="J1491" s="355">
        <v>127300</v>
      </c>
      <c r="K1491" s="355">
        <v>128100</v>
      </c>
      <c r="L1491" s="355">
        <v>3305.7379389095058</v>
      </c>
      <c r="M1491" s="355">
        <v>3477.0196974022265</v>
      </c>
      <c r="N1491" s="355">
        <v>3634.0279760205535</v>
      </c>
      <c r="O1491" s="355">
        <v>3656.8655438195833</v>
      </c>
      <c r="P1491" s="357" t="s">
        <v>40</v>
      </c>
      <c r="Q1491" s="355" t="s">
        <v>35</v>
      </c>
      <c r="R1491" s="357" t="s">
        <v>685</v>
      </c>
      <c r="S1491" s="357" t="s">
        <v>1489</v>
      </c>
      <c r="T1491" s="357" t="s">
        <v>684</v>
      </c>
      <c r="U1491" s="357" t="s">
        <v>35</v>
      </c>
      <c r="V1491" s="357">
        <v>1.65</v>
      </c>
      <c r="W1491" s="357">
        <v>0.99199999999999999</v>
      </c>
      <c r="X1491" s="357">
        <v>3.5000000000000003E-2</v>
      </c>
      <c r="Y1491" s="357">
        <v>1.637</v>
      </c>
      <c r="Z1491" s="357" t="s">
        <v>198</v>
      </c>
      <c r="AA1491" s="357" t="s">
        <v>170</v>
      </c>
      <c r="AB1491" s="357">
        <v>19</v>
      </c>
      <c r="AC1491" s="357" t="s">
        <v>218</v>
      </c>
      <c r="AD1491" s="10"/>
      <c r="AE1491" s="10">
        <f>IFERROR(VLOOKUP(E1491,ppoz!$A$2:$B$42,2,0),0)</f>
        <v>0</v>
      </c>
      <c r="AH1491">
        <v>4</v>
      </c>
    </row>
    <row r="1492" spans="1:34" x14ac:dyDescent="0.35">
      <c r="A1492" s="354" t="s">
        <v>1887</v>
      </c>
      <c r="B1492" s="355">
        <v>35.339999999999996</v>
      </c>
      <c r="C1492" s="356">
        <v>114</v>
      </c>
      <c r="D1492" s="357" t="s">
        <v>1488</v>
      </c>
      <c r="E1492" s="358" t="s">
        <v>193</v>
      </c>
      <c r="F1492" s="357" t="s">
        <v>186</v>
      </c>
      <c r="G1492" s="356">
        <v>32</v>
      </c>
      <c r="H1492" s="356">
        <v>116600</v>
      </c>
      <c r="I1492" s="356">
        <v>122500</v>
      </c>
      <c r="J1492" s="355">
        <v>127800</v>
      </c>
      <c r="K1492" s="355">
        <v>128800</v>
      </c>
      <c r="L1492" s="355">
        <v>3299.3774759479347</v>
      </c>
      <c r="M1492" s="355">
        <v>3466.327108092813</v>
      </c>
      <c r="N1492" s="355">
        <v>3616.2988115449921</v>
      </c>
      <c r="O1492" s="355">
        <v>3644.5953593661579</v>
      </c>
      <c r="P1492" s="357" t="s">
        <v>40</v>
      </c>
      <c r="Q1492" s="355" t="s">
        <v>35</v>
      </c>
      <c r="R1492" s="357" t="s">
        <v>685</v>
      </c>
      <c r="S1492" s="357" t="s">
        <v>1489</v>
      </c>
      <c r="T1492" s="357" t="s">
        <v>684</v>
      </c>
      <c r="U1492" s="357" t="s">
        <v>35</v>
      </c>
      <c r="V1492" s="357">
        <v>1.65</v>
      </c>
      <c r="W1492" s="357">
        <v>0.99199999999999999</v>
      </c>
      <c r="X1492" s="357">
        <v>3.5000000000000003E-2</v>
      </c>
      <c r="Y1492" s="357">
        <v>1.637</v>
      </c>
      <c r="Z1492" s="357" t="s">
        <v>198</v>
      </c>
      <c r="AA1492" s="357" t="s">
        <v>170</v>
      </c>
      <c r="AB1492" s="357">
        <v>19</v>
      </c>
      <c r="AC1492" s="357" t="s">
        <v>218</v>
      </c>
      <c r="AD1492" s="10"/>
      <c r="AE1492" s="10">
        <f>IFERROR(VLOOKUP(E1492,ppoz!$A$2:$B$42,2,0),0)</f>
        <v>0</v>
      </c>
      <c r="AH1492">
        <v>4</v>
      </c>
    </row>
    <row r="1493" spans="1:34" x14ac:dyDescent="0.35">
      <c r="A1493" s="354" t="s">
        <v>1888</v>
      </c>
      <c r="B1493" s="355">
        <v>35.65</v>
      </c>
      <c r="C1493" s="356">
        <v>115</v>
      </c>
      <c r="D1493" s="357" t="s">
        <v>1488</v>
      </c>
      <c r="E1493" s="358" t="s">
        <v>193</v>
      </c>
      <c r="F1493" s="357" t="s">
        <v>186</v>
      </c>
      <c r="G1493" s="356">
        <v>32</v>
      </c>
      <c r="H1493" s="356">
        <v>117200</v>
      </c>
      <c r="I1493" s="356">
        <v>123100</v>
      </c>
      <c r="J1493" s="355">
        <v>128400</v>
      </c>
      <c r="K1493" s="355">
        <v>130000</v>
      </c>
      <c r="L1493" s="355">
        <v>3287.5175315568022</v>
      </c>
      <c r="M1493" s="355">
        <v>3453.0154277699862</v>
      </c>
      <c r="N1493" s="355">
        <v>3601.6830294530155</v>
      </c>
      <c r="O1493" s="355">
        <v>3646.5638148667604</v>
      </c>
      <c r="P1493" s="357" t="s">
        <v>40</v>
      </c>
      <c r="Q1493" s="355" t="s">
        <v>35</v>
      </c>
      <c r="R1493" s="357" t="s">
        <v>685</v>
      </c>
      <c r="S1493" s="357" t="s">
        <v>1489</v>
      </c>
      <c r="T1493" s="357" t="s">
        <v>684</v>
      </c>
      <c r="U1493" s="357" t="s">
        <v>35</v>
      </c>
      <c r="V1493" s="357">
        <v>1.65</v>
      </c>
      <c r="W1493" s="357">
        <v>0.99199999999999999</v>
      </c>
      <c r="X1493" s="357">
        <v>3.5000000000000003E-2</v>
      </c>
      <c r="Y1493" s="357">
        <v>1.637</v>
      </c>
      <c r="Z1493" s="357" t="s">
        <v>198</v>
      </c>
      <c r="AA1493" s="357" t="s">
        <v>170</v>
      </c>
      <c r="AB1493" s="357">
        <v>19</v>
      </c>
      <c r="AC1493" s="357" t="s">
        <v>218</v>
      </c>
      <c r="AD1493" s="10"/>
      <c r="AE1493" s="10">
        <f>IFERROR(VLOOKUP(E1493,ppoz!$A$2:$B$42,2,0),0)</f>
        <v>0</v>
      </c>
      <c r="AH1493">
        <v>4</v>
      </c>
    </row>
    <row r="1494" spans="1:34" x14ac:dyDescent="0.35">
      <c r="A1494" s="354" t="s">
        <v>1889</v>
      </c>
      <c r="B1494" s="355">
        <v>35.96</v>
      </c>
      <c r="C1494" s="356">
        <v>116</v>
      </c>
      <c r="D1494" s="357" t="s">
        <v>1488</v>
      </c>
      <c r="E1494" s="358" t="s">
        <v>193</v>
      </c>
      <c r="F1494" s="357" t="s">
        <v>186</v>
      </c>
      <c r="G1494" s="356">
        <v>32</v>
      </c>
      <c r="H1494" s="356">
        <v>117800</v>
      </c>
      <c r="I1494" s="356">
        <v>124200</v>
      </c>
      <c r="J1494" s="355">
        <v>129000</v>
      </c>
      <c r="K1494" s="355">
        <v>131100</v>
      </c>
      <c r="L1494" s="355">
        <v>3275.8620689655172</v>
      </c>
      <c r="M1494" s="355">
        <v>3453.8375973303669</v>
      </c>
      <c r="N1494" s="355">
        <v>3587.3192436040044</v>
      </c>
      <c r="O1494" s="355">
        <v>3645.7174638487209</v>
      </c>
      <c r="P1494" s="357" t="s">
        <v>40</v>
      </c>
      <c r="Q1494" s="355" t="s">
        <v>35</v>
      </c>
      <c r="R1494" s="357" t="s">
        <v>685</v>
      </c>
      <c r="S1494" s="357" t="s">
        <v>1489</v>
      </c>
      <c r="T1494" s="357" t="s">
        <v>684</v>
      </c>
      <c r="U1494" s="357" t="s">
        <v>35</v>
      </c>
      <c r="V1494" s="357">
        <v>1.65</v>
      </c>
      <c r="W1494" s="357">
        <v>0.99199999999999999</v>
      </c>
      <c r="X1494" s="357">
        <v>3.5000000000000003E-2</v>
      </c>
      <c r="Y1494" s="357">
        <v>1.637</v>
      </c>
      <c r="Z1494" s="357" t="s">
        <v>198</v>
      </c>
      <c r="AA1494" s="357" t="s">
        <v>170</v>
      </c>
      <c r="AB1494" s="357">
        <v>19</v>
      </c>
      <c r="AC1494" s="357" t="s">
        <v>218</v>
      </c>
      <c r="AD1494" s="10"/>
      <c r="AE1494" s="10">
        <f>IFERROR(VLOOKUP(E1494,ppoz!$A$2:$B$42,2,0),0)</f>
        <v>0</v>
      </c>
      <c r="AH1494">
        <v>4</v>
      </c>
    </row>
    <row r="1495" spans="1:34" x14ac:dyDescent="0.35">
      <c r="A1495" s="354" t="s">
        <v>1890</v>
      </c>
      <c r="B1495" s="355">
        <v>36.270000000000003</v>
      </c>
      <c r="C1495" s="356">
        <v>117</v>
      </c>
      <c r="D1495" s="357" t="s">
        <v>1488</v>
      </c>
      <c r="E1495" s="358" t="s">
        <v>193</v>
      </c>
      <c r="F1495" s="357" t="s">
        <v>186</v>
      </c>
      <c r="G1495" s="356">
        <v>32</v>
      </c>
      <c r="H1495" s="356">
        <v>118900</v>
      </c>
      <c r="I1495" s="356">
        <v>125200</v>
      </c>
      <c r="J1495" s="355">
        <v>130000</v>
      </c>
      <c r="K1495" s="355">
        <v>132100</v>
      </c>
      <c r="L1495" s="355">
        <v>3278.1913427074714</v>
      </c>
      <c r="M1495" s="355">
        <v>3451.8886131789354</v>
      </c>
      <c r="N1495" s="355">
        <v>3584.2293906810032</v>
      </c>
      <c r="O1495" s="355">
        <v>3642.1284808381579</v>
      </c>
      <c r="P1495" s="357" t="s">
        <v>40</v>
      </c>
      <c r="Q1495" s="355" t="s">
        <v>35</v>
      </c>
      <c r="R1495" s="357" t="s">
        <v>685</v>
      </c>
      <c r="S1495" s="357" t="s">
        <v>1489</v>
      </c>
      <c r="T1495" s="357" t="s">
        <v>684</v>
      </c>
      <c r="U1495" s="357" t="s">
        <v>35</v>
      </c>
      <c r="V1495" s="357">
        <v>1.65</v>
      </c>
      <c r="W1495" s="357">
        <v>0.99199999999999999</v>
      </c>
      <c r="X1495" s="357">
        <v>3.5000000000000003E-2</v>
      </c>
      <c r="Y1495" s="357">
        <v>1.637</v>
      </c>
      <c r="Z1495" s="357" t="s">
        <v>198</v>
      </c>
      <c r="AA1495" s="357" t="s">
        <v>170</v>
      </c>
      <c r="AB1495" s="357">
        <v>19</v>
      </c>
      <c r="AC1495" s="357" t="s">
        <v>218</v>
      </c>
      <c r="AD1495" s="10"/>
      <c r="AE1495" s="10">
        <f>IFERROR(VLOOKUP(E1495,ppoz!$A$2:$B$42,2,0),0)</f>
        <v>0</v>
      </c>
      <c r="AH1495">
        <v>4</v>
      </c>
    </row>
    <row r="1496" spans="1:34" x14ac:dyDescent="0.35">
      <c r="A1496" s="354" t="s">
        <v>1891</v>
      </c>
      <c r="B1496" s="355">
        <v>36.58</v>
      </c>
      <c r="C1496" s="356">
        <v>118</v>
      </c>
      <c r="D1496" s="357" t="s">
        <v>1488</v>
      </c>
      <c r="E1496" s="358" t="s">
        <v>193</v>
      </c>
      <c r="F1496" s="357" t="s">
        <v>186</v>
      </c>
      <c r="G1496" s="356">
        <v>32</v>
      </c>
      <c r="H1496" s="356">
        <v>120200</v>
      </c>
      <c r="I1496" s="356">
        <v>126000</v>
      </c>
      <c r="J1496" s="355">
        <v>130600</v>
      </c>
      <c r="K1496" s="355">
        <v>132900</v>
      </c>
      <c r="L1496" s="355">
        <v>3285.9486057955169</v>
      </c>
      <c r="M1496" s="355">
        <v>3444.5051940951339</v>
      </c>
      <c r="N1496" s="355">
        <v>3570.2569710224166</v>
      </c>
      <c r="O1496" s="355">
        <v>3633.1328594860584</v>
      </c>
      <c r="P1496" s="357" t="s">
        <v>40</v>
      </c>
      <c r="Q1496" s="355" t="s">
        <v>35</v>
      </c>
      <c r="R1496" s="357" t="s">
        <v>685</v>
      </c>
      <c r="S1496" s="357" t="s">
        <v>1489</v>
      </c>
      <c r="T1496" s="357" t="s">
        <v>684</v>
      </c>
      <c r="U1496" s="357" t="s">
        <v>35</v>
      </c>
      <c r="V1496" s="357">
        <v>1.65</v>
      </c>
      <c r="W1496" s="357">
        <v>0.99199999999999999</v>
      </c>
      <c r="X1496" s="357">
        <v>3.5000000000000003E-2</v>
      </c>
      <c r="Y1496" s="357">
        <v>1.637</v>
      </c>
      <c r="Z1496" s="357" t="s">
        <v>198</v>
      </c>
      <c r="AA1496" s="357" t="s">
        <v>170</v>
      </c>
      <c r="AB1496" s="357">
        <v>19</v>
      </c>
      <c r="AC1496" s="357" t="s">
        <v>218</v>
      </c>
      <c r="AD1496" s="10"/>
      <c r="AE1496" s="10">
        <f>IFERROR(VLOOKUP(E1496,ppoz!$A$2:$B$42,2,0),0)</f>
        <v>0</v>
      </c>
      <c r="AH1496">
        <v>4</v>
      </c>
    </row>
    <row r="1497" spans="1:34" x14ac:dyDescent="0.35">
      <c r="A1497" s="354" t="s">
        <v>1892</v>
      </c>
      <c r="B1497" s="355">
        <v>36.89</v>
      </c>
      <c r="C1497" s="356">
        <v>119</v>
      </c>
      <c r="D1497" s="357" t="s">
        <v>1488</v>
      </c>
      <c r="E1497" s="358" t="s">
        <v>193</v>
      </c>
      <c r="F1497" s="357" t="s">
        <v>186</v>
      </c>
      <c r="G1497" s="356">
        <v>32</v>
      </c>
      <c r="H1497" s="356">
        <v>120900</v>
      </c>
      <c r="I1497" s="356">
        <v>126600</v>
      </c>
      <c r="J1497" s="355">
        <v>131200</v>
      </c>
      <c r="K1497" s="355">
        <v>133500</v>
      </c>
      <c r="L1497" s="355">
        <v>3277.3109243697477</v>
      </c>
      <c r="M1497" s="355">
        <v>3431.8243426402819</v>
      </c>
      <c r="N1497" s="355">
        <v>3556.519381946327</v>
      </c>
      <c r="O1497" s="355">
        <v>3618.8669015993491</v>
      </c>
      <c r="P1497" s="357" t="s">
        <v>40</v>
      </c>
      <c r="Q1497" s="355" t="s">
        <v>35</v>
      </c>
      <c r="R1497" s="357" t="s">
        <v>685</v>
      </c>
      <c r="S1497" s="357" t="s">
        <v>1489</v>
      </c>
      <c r="T1497" s="357" t="s">
        <v>684</v>
      </c>
      <c r="U1497" s="357" t="s">
        <v>35</v>
      </c>
      <c r="V1497" s="357">
        <v>1.65</v>
      </c>
      <c r="W1497" s="357">
        <v>0.99199999999999999</v>
      </c>
      <c r="X1497" s="357">
        <v>3.5000000000000003E-2</v>
      </c>
      <c r="Y1497" s="357">
        <v>1.637</v>
      </c>
      <c r="Z1497" s="357" t="s">
        <v>198</v>
      </c>
      <c r="AA1497" s="357" t="s">
        <v>170</v>
      </c>
      <c r="AB1497" s="357">
        <v>19</v>
      </c>
      <c r="AC1497" s="357" t="s">
        <v>218</v>
      </c>
      <c r="AD1497" s="10"/>
      <c r="AE1497" s="10">
        <f>IFERROR(VLOOKUP(E1497,ppoz!$A$2:$B$42,2,0),0)</f>
        <v>0</v>
      </c>
      <c r="AH1497">
        <v>4</v>
      </c>
    </row>
    <row r="1498" spans="1:34" x14ac:dyDescent="0.35">
      <c r="A1498" s="354" t="s">
        <v>1893</v>
      </c>
      <c r="B1498" s="355">
        <v>37.200000000000003</v>
      </c>
      <c r="C1498" s="356">
        <v>120</v>
      </c>
      <c r="D1498" s="357" t="s">
        <v>1488</v>
      </c>
      <c r="E1498" s="358" t="s">
        <v>193</v>
      </c>
      <c r="F1498" s="357" t="s">
        <v>186</v>
      </c>
      <c r="G1498" s="356">
        <v>32</v>
      </c>
      <c r="H1498" s="356">
        <v>121900</v>
      </c>
      <c r="I1498" s="356">
        <v>127600</v>
      </c>
      <c r="J1498" s="355">
        <v>132200</v>
      </c>
      <c r="K1498" s="355">
        <v>134500</v>
      </c>
      <c r="L1498" s="355">
        <v>3276.8817204301072</v>
      </c>
      <c r="M1498" s="355">
        <v>3430.1075268817203</v>
      </c>
      <c r="N1498" s="355">
        <v>3553.7634408602148</v>
      </c>
      <c r="O1498" s="355">
        <v>3615.5913978494623</v>
      </c>
      <c r="P1498" s="357" t="s">
        <v>40</v>
      </c>
      <c r="Q1498" s="355" t="s">
        <v>35</v>
      </c>
      <c r="R1498" s="357" t="s">
        <v>685</v>
      </c>
      <c r="S1498" s="357" t="s">
        <v>1489</v>
      </c>
      <c r="T1498" s="357" t="s">
        <v>684</v>
      </c>
      <c r="U1498" s="357" t="s">
        <v>35</v>
      </c>
      <c r="V1498" s="357">
        <v>1.65</v>
      </c>
      <c r="W1498" s="357">
        <v>0.99199999999999999</v>
      </c>
      <c r="X1498" s="357">
        <v>3.5000000000000003E-2</v>
      </c>
      <c r="Y1498" s="357">
        <v>1.637</v>
      </c>
      <c r="Z1498" s="357" t="s">
        <v>198</v>
      </c>
      <c r="AA1498" s="357" t="s">
        <v>170</v>
      </c>
      <c r="AB1498" s="357">
        <v>19</v>
      </c>
      <c r="AC1498" s="357" t="s">
        <v>218</v>
      </c>
      <c r="AD1498" s="10"/>
      <c r="AE1498" s="10">
        <f>IFERROR(VLOOKUP(E1498,ppoz!$A$2:$B$42,2,0),0)</f>
        <v>0</v>
      </c>
      <c r="AH1498">
        <v>4</v>
      </c>
    </row>
    <row r="1499" spans="1:34" x14ac:dyDescent="0.35">
      <c r="A1499" s="354" t="s">
        <v>1894</v>
      </c>
      <c r="B1499" s="355">
        <v>37.51</v>
      </c>
      <c r="C1499" s="356">
        <v>121</v>
      </c>
      <c r="D1499" s="357" t="s">
        <v>1488</v>
      </c>
      <c r="E1499" s="358" t="s">
        <v>193</v>
      </c>
      <c r="F1499" s="357" t="s">
        <v>186</v>
      </c>
      <c r="G1499" s="356">
        <v>32</v>
      </c>
      <c r="H1499" s="356">
        <v>122500</v>
      </c>
      <c r="I1499" s="356">
        <v>128300</v>
      </c>
      <c r="J1499" s="355">
        <v>136100</v>
      </c>
      <c r="K1499" s="355">
        <v>135200</v>
      </c>
      <c r="L1499" s="355">
        <v>3265.795787789923</v>
      </c>
      <c r="M1499" s="355">
        <v>3420.4212210077317</v>
      </c>
      <c r="N1499" s="355">
        <v>3628.3657691282328</v>
      </c>
      <c r="O1499" s="355">
        <v>3604.372167422021</v>
      </c>
      <c r="P1499" s="357" t="s">
        <v>40</v>
      </c>
      <c r="Q1499" s="355" t="s">
        <v>35</v>
      </c>
      <c r="R1499" s="357" t="s">
        <v>685</v>
      </c>
      <c r="S1499" s="357" t="s">
        <v>1489</v>
      </c>
      <c r="T1499" s="357" t="s">
        <v>684</v>
      </c>
      <c r="U1499" s="357" t="s">
        <v>35</v>
      </c>
      <c r="V1499" s="357">
        <v>1.65</v>
      </c>
      <c r="W1499" s="357">
        <v>0.99199999999999999</v>
      </c>
      <c r="X1499" s="357">
        <v>3.5000000000000003E-2</v>
      </c>
      <c r="Y1499" s="357">
        <v>1.637</v>
      </c>
      <c r="Z1499" s="357" t="s">
        <v>198</v>
      </c>
      <c r="AA1499" s="357" t="s">
        <v>170</v>
      </c>
      <c r="AB1499" s="357">
        <v>19</v>
      </c>
      <c r="AC1499" s="357" t="s">
        <v>218</v>
      </c>
      <c r="AD1499" s="10"/>
      <c r="AE1499" s="10">
        <f>IFERROR(VLOOKUP(E1499,ppoz!$A$2:$B$42,2,0),0)</f>
        <v>0</v>
      </c>
      <c r="AH1499">
        <v>4</v>
      </c>
    </row>
    <row r="1500" spans="1:34" x14ac:dyDescent="0.35">
      <c r="A1500" s="354" t="s">
        <v>1895</v>
      </c>
      <c r="B1500" s="355">
        <v>37.82</v>
      </c>
      <c r="C1500" s="356">
        <v>122</v>
      </c>
      <c r="D1500" s="357" t="s">
        <v>1488</v>
      </c>
      <c r="E1500" s="358" t="s">
        <v>23</v>
      </c>
      <c r="F1500" s="357" t="s">
        <v>186</v>
      </c>
      <c r="G1500" s="356">
        <v>37.6</v>
      </c>
      <c r="H1500" s="356">
        <v>125100</v>
      </c>
      <c r="I1500" s="356">
        <v>131900</v>
      </c>
      <c r="J1500" s="355">
        <v>138600</v>
      </c>
      <c r="K1500" s="355">
        <v>138800</v>
      </c>
      <c r="L1500" s="355">
        <v>3307.7736647276574</v>
      </c>
      <c r="M1500" s="355">
        <v>3487.5727128503436</v>
      </c>
      <c r="N1500" s="355">
        <v>3664.727657324167</v>
      </c>
      <c r="O1500" s="355">
        <v>3670.0158646218933</v>
      </c>
      <c r="P1500" s="357" t="s">
        <v>40</v>
      </c>
      <c r="Q1500" s="355" t="s">
        <v>35</v>
      </c>
      <c r="R1500" s="357" t="s">
        <v>685</v>
      </c>
      <c r="S1500" s="357" t="s">
        <v>1489</v>
      </c>
      <c r="T1500" s="357" t="s">
        <v>684</v>
      </c>
      <c r="U1500" s="357" t="s">
        <v>35</v>
      </c>
      <c r="V1500" s="357">
        <v>1.65</v>
      </c>
      <c r="W1500" s="357">
        <v>0.99199999999999999</v>
      </c>
      <c r="X1500" s="357">
        <v>3.5000000000000003E-2</v>
      </c>
      <c r="Y1500" s="357">
        <v>1.637</v>
      </c>
      <c r="Z1500" s="357" t="s">
        <v>198</v>
      </c>
      <c r="AA1500" s="357" t="s">
        <v>170</v>
      </c>
      <c r="AB1500" s="357">
        <v>19</v>
      </c>
      <c r="AC1500" s="357" t="s">
        <v>218</v>
      </c>
      <c r="AD1500" s="10"/>
      <c r="AE1500" s="10">
        <f>IFERROR(VLOOKUP(E1500,ppoz!$A$2:$B$42,2,0),0)</f>
        <v>0</v>
      </c>
      <c r="AH1500">
        <v>4</v>
      </c>
    </row>
    <row r="1501" spans="1:34" x14ac:dyDescent="0.35">
      <c r="A1501" s="354" t="s">
        <v>1896</v>
      </c>
      <c r="B1501" s="355">
        <v>38.130000000000003</v>
      </c>
      <c r="C1501" s="356">
        <v>123</v>
      </c>
      <c r="D1501" s="357" t="s">
        <v>1488</v>
      </c>
      <c r="E1501" s="358" t="s">
        <v>23</v>
      </c>
      <c r="F1501" s="357" t="s">
        <v>186</v>
      </c>
      <c r="G1501" s="356">
        <v>37.6</v>
      </c>
      <c r="H1501" s="356">
        <v>126100</v>
      </c>
      <c r="I1501" s="356">
        <v>132900</v>
      </c>
      <c r="J1501" s="355">
        <v>139600</v>
      </c>
      <c r="K1501" s="355">
        <v>139800</v>
      </c>
      <c r="L1501" s="355">
        <v>3307.1072646210332</v>
      </c>
      <c r="M1501" s="355">
        <v>3485.4445318646731</v>
      </c>
      <c r="N1501" s="355">
        <v>3661.1591922370835</v>
      </c>
      <c r="O1501" s="355">
        <v>3666.4044059795433</v>
      </c>
      <c r="P1501" s="357" t="s">
        <v>40</v>
      </c>
      <c r="Q1501" s="355" t="s">
        <v>35</v>
      </c>
      <c r="R1501" s="357" t="s">
        <v>685</v>
      </c>
      <c r="S1501" s="357" t="s">
        <v>1489</v>
      </c>
      <c r="T1501" s="357" t="s">
        <v>684</v>
      </c>
      <c r="U1501" s="357" t="s">
        <v>35</v>
      </c>
      <c r="V1501" s="357">
        <v>1.65</v>
      </c>
      <c r="W1501" s="357">
        <v>0.99199999999999999</v>
      </c>
      <c r="X1501" s="357">
        <v>3.5000000000000003E-2</v>
      </c>
      <c r="Y1501" s="357">
        <v>1.637</v>
      </c>
      <c r="Z1501" s="357" t="s">
        <v>198</v>
      </c>
      <c r="AA1501" s="357" t="s">
        <v>170</v>
      </c>
      <c r="AB1501" s="357">
        <v>19</v>
      </c>
      <c r="AC1501" s="357" t="s">
        <v>218</v>
      </c>
      <c r="AD1501" s="10"/>
      <c r="AE1501" s="10">
        <f>IFERROR(VLOOKUP(E1501,ppoz!$A$2:$B$42,2,0),0)</f>
        <v>0</v>
      </c>
      <c r="AH1501">
        <v>4</v>
      </c>
    </row>
    <row r="1502" spans="1:34" x14ac:dyDescent="0.35">
      <c r="A1502" s="354" t="s">
        <v>1897</v>
      </c>
      <c r="B1502" s="355">
        <v>38.44</v>
      </c>
      <c r="C1502" s="356">
        <v>124</v>
      </c>
      <c r="D1502" s="357" t="s">
        <v>1488</v>
      </c>
      <c r="E1502" s="358" t="s">
        <v>23</v>
      </c>
      <c r="F1502" s="357" t="s">
        <v>186</v>
      </c>
      <c r="G1502" s="356">
        <v>37.6</v>
      </c>
      <c r="H1502" s="356">
        <v>126700</v>
      </c>
      <c r="I1502" s="356">
        <v>133600</v>
      </c>
      <c r="J1502" s="355">
        <v>140200</v>
      </c>
      <c r="K1502" s="355">
        <v>140500</v>
      </c>
      <c r="L1502" s="355">
        <v>3296.0457856399585</v>
      </c>
      <c r="M1502" s="355">
        <v>3475.546305931322</v>
      </c>
      <c r="N1502" s="355">
        <v>3647.2424557752342</v>
      </c>
      <c r="O1502" s="355">
        <v>3655.046826222685</v>
      </c>
      <c r="P1502" s="357" t="s">
        <v>40</v>
      </c>
      <c r="Q1502" s="355" t="s">
        <v>35</v>
      </c>
      <c r="R1502" s="357" t="s">
        <v>685</v>
      </c>
      <c r="S1502" s="357" t="s">
        <v>1489</v>
      </c>
      <c r="T1502" s="357" t="s">
        <v>684</v>
      </c>
      <c r="U1502" s="357" t="s">
        <v>35</v>
      </c>
      <c r="V1502" s="357">
        <v>1.65</v>
      </c>
      <c r="W1502" s="357">
        <v>0.99199999999999999</v>
      </c>
      <c r="X1502" s="357">
        <v>3.5000000000000003E-2</v>
      </c>
      <c r="Y1502" s="357">
        <v>1.637</v>
      </c>
      <c r="Z1502" s="357" t="s">
        <v>198</v>
      </c>
      <c r="AA1502" s="357" t="s">
        <v>170</v>
      </c>
      <c r="AB1502" s="357">
        <v>19</v>
      </c>
      <c r="AC1502" s="357" t="s">
        <v>218</v>
      </c>
      <c r="AD1502" s="10"/>
      <c r="AE1502" s="10">
        <f>IFERROR(VLOOKUP(E1502,ppoz!$A$2:$B$42,2,0),0)</f>
        <v>0</v>
      </c>
      <c r="AH1502">
        <v>4</v>
      </c>
    </row>
    <row r="1503" spans="1:34" x14ac:dyDescent="0.35">
      <c r="A1503" s="354" t="s">
        <v>1898</v>
      </c>
      <c r="B1503" s="355">
        <v>38.75</v>
      </c>
      <c r="C1503" s="356">
        <v>125</v>
      </c>
      <c r="D1503" s="357" t="s">
        <v>1488</v>
      </c>
      <c r="E1503" s="358" t="s">
        <v>23</v>
      </c>
      <c r="F1503" s="357" t="s">
        <v>186</v>
      </c>
      <c r="G1503" s="356">
        <v>37.6</v>
      </c>
      <c r="H1503" s="356">
        <v>127300</v>
      </c>
      <c r="I1503" s="356">
        <v>134200</v>
      </c>
      <c r="J1503" s="355">
        <v>140800</v>
      </c>
      <c r="K1503" s="355">
        <v>141600</v>
      </c>
      <c r="L1503" s="355">
        <v>3285.1612903225805</v>
      </c>
      <c r="M1503" s="355">
        <v>3463.2258064516127</v>
      </c>
      <c r="N1503" s="355">
        <v>3633.5483870967741</v>
      </c>
      <c r="O1503" s="355">
        <v>3654.1935483870966</v>
      </c>
      <c r="P1503" s="357" t="s">
        <v>40</v>
      </c>
      <c r="Q1503" s="355" t="s">
        <v>35</v>
      </c>
      <c r="R1503" s="357" t="s">
        <v>685</v>
      </c>
      <c r="S1503" s="357" t="s">
        <v>1489</v>
      </c>
      <c r="T1503" s="357" t="s">
        <v>684</v>
      </c>
      <c r="U1503" s="357" t="s">
        <v>35</v>
      </c>
      <c r="V1503" s="357">
        <v>1.65</v>
      </c>
      <c r="W1503" s="357">
        <v>0.99199999999999999</v>
      </c>
      <c r="X1503" s="357">
        <v>3.5000000000000003E-2</v>
      </c>
      <c r="Y1503" s="357">
        <v>1.637</v>
      </c>
      <c r="Z1503" s="357" t="s">
        <v>198</v>
      </c>
      <c r="AA1503" s="357" t="s">
        <v>170</v>
      </c>
      <c r="AB1503" s="357">
        <v>19</v>
      </c>
      <c r="AC1503" s="357" t="s">
        <v>218</v>
      </c>
      <c r="AD1503" s="10"/>
      <c r="AE1503" s="10">
        <f>IFERROR(VLOOKUP(E1503,ppoz!$A$2:$B$42,2,0),0)</f>
        <v>0</v>
      </c>
      <c r="AH1503">
        <v>4</v>
      </c>
    </row>
    <row r="1504" spans="1:34" x14ac:dyDescent="0.35">
      <c r="A1504" s="354" t="s">
        <v>1899</v>
      </c>
      <c r="B1504" s="355">
        <v>39.06</v>
      </c>
      <c r="C1504" s="356">
        <v>126</v>
      </c>
      <c r="D1504" s="357" t="s">
        <v>1488</v>
      </c>
      <c r="E1504" s="358" t="s">
        <v>23</v>
      </c>
      <c r="F1504" s="357" t="s">
        <v>186</v>
      </c>
      <c r="G1504" s="356">
        <v>37.6</v>
      </c>
      <c r="H1504" s="356">
        <v>128400</v>
      </c>
      <c r="I1504" s="356">
        <v>135300</v>
      </c>
      <c r="J1504" s="355">
        <v>141800</v>
      </c>
      <c r="K1504" s="355">
        <v>142600</v>
      </c>
      <c r="L1504" s="355">
        <v>3287.2503840245772</v>
      </c>
      <c r="M1504" s="355">
        <v>3463.901689708141</v>
      </c>
      <c r="N1504" s="355">
        <v>3630.312339989759</v>
      </c>
      <c r="O1504" s="355">
        <v>3650.7936507936506</v>
      </c>
      <c r="P1504" s="357" t="s">
        <v>40</v>
      </c>
      <c r="Q1504" s="355" t="s">
        <v>35</v>
      </c>
      <c r="R1504" s="357" t="s">
        <v>685</v>
      </c>
      <c r="S1504" s="357" t="s">
        <v>1489</v>
      </c>
      <c r="T1504" s="357" t="s">
        <v>684</v>
      </c>
      <c r="U1504" s="357" t="s">
        <v>35</v>
      </c>
      <c r="V1504" s="357">
        <v>1.65</v>
      </c>
      <c r="W1504" s="357">
        <v>0.99199999999999999</v>
      </c>
      <c r="X1504" s="357">
        <v>3.5000000000000003E-2</v>
      </c>
      <c r="Y1504" s="357">
        <v>1.637</v>
      </c>
      <c r="Z1504" s="357" t="s">
        <v>198</v>
      </c>
      <c r="AA1504" s="357" t="s">
        <v>170</v>
      </c>
      <c r="AB1504" s="357">
        <v>19</v>
      </c>
      <c r="AC1504" s="357" t="s">
        <v>218</v>
      </c>
      <c r="AD1504" s="10"/>
      <c r="AE1504" s="10">
        <f>IFERROR(VLOOKUP(E1504,ppoz!$A$2:$B$42,2,0),0)</f>
        <v>0</v>
      </c>
      <c r="AH1504">
        <v>4</v>
      </c>
    </row>
    <row r="1505" spans="1:34" x14ac:dyDescent="0.35">
      <c r="A1505" s="354" t="s">
        <v>1900</v>
      </c>
      <c r="B1505" s="355">
        <v>39.369999999999997</v>
      </c>
      <c r="C1505" s="356">
        <v>127</v>
      </c>
      <c r="D1505" s="357" t="s">
        <v>1488</v>
      </c>
      <c r="E1505" s="358" t="s">
        <v>23</v>
      </c>
      <c r="F1505" s="357" t="s">
        <v>186</v>
      </c>
      <c r="G1505" s="356">
        <v>37.6</v>
      </c>
      <c r="H1505" s="356">
        <v>129100</v>
      </c>
      <c r="I1505" s="356">
        <v>135900</v>
      </c>
      <c r="J1505" s="355">
        <v>142400</v>
      </c>
      <c r="K1505" s="355">
        <v>143200</v>
      </c>
      <c r="L1505" s="355">
        <v>3279.1465582931169</v>
      </c>
      <c r="M1505" s="355">
        <v>3451.8669037338077</v>
      </c>
      <c r="N1505" s="355">
        <v>3616.9672339344679</v>
      </c>
      <c r="O1505" s="355">
        <v>3637.2872745745494</v>
      </c>
      <c r="P1505" s="357" t="s">
        <v>40</v>
      </c>
      <c r="Q1505" s="355" t="s">
        <v>35</v>
      </c>
      <c r="R1505" s="357" t="s">
        <v>685</v>
      </c>
      <c r="S1505" s="357" t="s">
        <v>1489</v>
      </c>
      <c r="T1505" s="357" t="s">
        <v>684</v>
      </c>
      <c r="U1505" s="357" t="s">
        <v>35</v>
      </c>
      <c r="V1505" s="357">
        <v>1.65</v>
      </c>
      <c r="W1505" s="357">
        <v>0.99199999999999999</v>
      </c>
      <c r="X1505" s="357">
        <v>3.5000000000000003E-2</v>
      </c>
      <c r="Y1505" s="357">
        <v>1.637</v>
      </c>
      <c r="Z1505" s="357" t="s">
        <v>198</v>
      </c>
      <c r="AA1505" s="357" t="s">
        <v>170</v>
      </c>
      <c r="AB1505" s="357">
        <v>19</v>
      </c>
      <c r="AC1505" s="357" t="s">
        <v>218</v>
      </c>
      <c r="AD1505" s="10"/>
      <c r="AE1505" s="10">
        <f>IFERROR(VLOOKUP(E1505,ppoz!$A$2:$B$42,2,0),0)</f>
        <v>0</v>
      </c>
      <c r="AH1505">
        <v>4</v>
      </c>
    </row>
    <row r="1506" spans="1:34" x14ac:dyDescent="0.35">
      <c r="A1506" s="354" t="s">
        <v>1901</v>
      </c>
      <c r="B1506" s="355">
        <v>39.68</v>
      </c>
      <c r="C1506" s="356">
        <v>128</v>
      </c>
      <c r="D1506" s="357" t="s">
        <v>1488</v>
      </c>
      <c r="E1506" s="358" t="s">
        <v>23</v>
      </c>
      <c r="F1506" s="357" t="s">
        <v>186</v>
      </c>
      <c r="G1506" s="356">
        <v>37.6</v>
      </c>
      <c r="H1506" s="356">
        <v>130500</v>
      </c>
      <c r="I1506" s="356">
        <v>137000</v>
      </c>
      <c r="J1506" s="355">
        <v>144700</v>
      </c>
      <c r="K1506" s="355">
        <v>144400</v>
      </c>
      <c r="L1506" s="355">
        <v>3288.8104838709678</v>
      </c>
      <c r="M1506" s="355">
        <v>3452.6209677419356</v>
      </c>
      <c r="N1506" s="355">
        <v>3646.6733870967741</v>
      </c>
      <c r="O1506" s="355">
        <v>3639.1129032258063</v>
      </c>
      <c r="P1506" s="357" t="s">
        <v>40</v>
      </c>
      <c r="Q1506" s="355" t="s">
        <v>35</v>
      </c>
      <c r="R1506" s="357" t="s">
        <v>685</v>
      </c>
      <c r="S1506" s="357" t="s">
        <v>1489</v>
      </c>
      <c r="T1506" s="357" t="s">
        <v>684</v>
      </c>
      <c r="U1506" s="357" t="s">
        <v>35</v>
      </c>
      <c r="V1506" s="357">
        <v>1.65</v>
      </c>
      <c r="W1506" s="357">
        <v>0.99199999999999999</v>
      </c>
      <c r="X1506" s="357">
        <v>3.5000000000000003E-2</v>
      </c>
      <c r="Y1506" s="357">
        <v>1.637</v>
      </c>
      <c r="Z1506" s="357" t="s">
        <v>198</v>
      </c>
      <c r="AA1506" s="357" t="s">
        <v>170</v>
      </c>
      <c r="AB1506" s="357">
        <v>19</v>
      </c>
      <c r="AC1506" s="357" t="s">
        <v>218</v>
      </c>
      <c r="AD1506" s="10"/>
      <c r="AE1506" s="10">
        <f>IFERROR(VLOOKUP(E1506,ppoz!$A$2:$B$42,2,0),0)</f>
        <v>0</v>
      </c>
      <c r="AH1506">
        <v>4</v>
      </c>
    </row>
    <row r="1507" spans="1:34" x14ac:dyDescent="0.35">
      <c r="A1507" s="354" t="s">
        <v>1902</v>
      </c>
      <c r="B1507" s="355">
        <v>39.99</v>
      </c>
      <c r="C1507" s="356">
        <v>129</v>
      </c>
      <c r="D1507" s="357" t="s">
        <v>1488</v>
      </c>
      <c r="E1507" s="358" t="s">
        <v>23</v>
      </c>
      <c r="F1507" s="357" t="s">
        <v>186</v>
      </c>
      <c r="G1507" s="356">
        <v>37.6</v>
      </c>
      <c r="H1507" s="356">
        <v>131200</v>
      </c>
      <c r="I1507" s="356">
        <v>137600</v>
      </c>
      <c r="J1507" s="355">
        <v>145300</v>
      </c>
      <c r="K1507" s="355">
        <v>145000</v>
      </c>
      <c r="L1507" s="355">
        <v>3280.8202050512627</v>
      </c>
      <c r="M1507" s="355">
        <v>3440.8602150537631</v>
      </c>
      <c r="N1507" s="355">
        <v>3633.4083520880217</v>
      </c>
      <c r="O1507" s="355">
        <v>3625.9064766191545</v>
      </c>
      <c r="P1507" s="357" t="s">
        <v>40</v>
      </c>
      <c r="Q1507" s="355" t="s">
        <v>35</v>
      </c>
      <c r="R1507" s="357" t="s">
        <v>685</v>
      </c>
      <c r="S1507" s="357" t="s">
        <v>1489</v>
      </c>
      <c r="T1507" s="357" t="s">
        <v>684</v>
      </c>
      <c r="U1507" s="357" t="s">
        <v>35</v>
      </c>
      <c r="V1507" s="357">
        <v>1.65</v>
      </c>
      <c r="W1507" s="357">
        <v>0.99199999999999999</v>
      </c>
      <c r="X1507" s="357">
        <v>3.5000000000000003E-2</v>
      </c>
      <c r="Y1507" s="357">
        <v>1.637</v>
      </c>
      <c r="Z1507" s="357" t="s">
        <v>198</v>
      </c>
      <c r="AA1507" s="357" t="s">
        <v>170</v>
      </c>
      <c r="AB1507" s="357">
        <v>19</v>
      </c>
      <c r="AC1507" s="357" t="s">
        <v>218</v>
      </c>
      <c r="AD1507" s="10"/>
      <c r="AE1507" s="10">
        <f>IFERROR(VLOOKUP(E1507,ppoz!$A$2:$B$42,2,0),0)</f>
        <v>0</v>
      </c>
      <c r="AH1507">
        <v>4</v>
      </c>
    </row>
    <row r="1508" spans="1:34" x14ac:dyDescent="0.35">
      <c r="A1508" s="354" t="s">
        <v>1903</v>
      </c>
      <c r="B1508" s="355">
        <v>40.299999999999997</v>
      </c>
      <c r="C1508" s="356">
        <v>130</v>
      </c>
      <c r="D1508" s="357" t="s">
        <v>1488</v>
      </c>
      <c r="E1508" s="358" t="s">
        <v>23</v>
      </c>
      <c r="F1508" s="357" t="s">
        <v>186</v>
      </c>
      <c r="G1508" s="356">
        <v>37.6</v>
      </c>
      <c r="H1508" s="356">
        <v>132300</v>
      </c>
      <c r="I1508" s="356">
        <v>139000</v>
      </c>
      <c r="J1508" s="355">
        <v>146300</v>
      </c>
      <c r="K1508" s="355">
        <v>146300</v>
      </c>
      <c r="L1508" s="355">
        <v>3282.8784119106704</v>
      </c>
      <c r="M1508" s="355">
        <v>3449.1315136476428</v>
      </c>
      <c r="N1508" s="355">
        <v>3630.2729528535983</v>
      </c>
      <c r="O1508" s="355">
        <v>3630.2729528535983</v>
      </c>
      <c r="P1508" s="357" t="s">
        <v>40</v>
      </c>
      <c r="Q1508" s="355" t="s">
        <v>35</v>
      </c>
      <c r="R1508" s="357" t="s">
        <v>685</v>
      </c>
      <c r="S1508" s="357" t="s">
        <v>1489</v>
      </c>
      <c r="T1508" s="357" t="s">
        <v>684</v>
      </c>
      <c r="U1508" s="357" t="s">
        <v>35</v>
      </c>
      <c r="V1508" s="357">
        <v>1.65</v>
      </c>
      <c r="W1508" s="357">
        <v>0.99199999999999999</v>
      </c>
      <c r="X1508" s="357">
        <v>3.5000000000000003E-2</v>
      </c>
      <c r="Y1508" s="357">
        <v>1.637</v>
      </c>
      <c r="Z1508" s="357" t="s">
        <v>198</v>
      </c>
      <c r="AA1508" s="357" t="s">
        <v>170</v>
      </c>
      <c r="AB1508" s="357">
        <v>19</v>
      </c>
      <c r="AC1508" s="357" t="s">
        <v>218</v>
      </c>
      <c r="AD1508" s="10"/>
      <c r="AE1508" s="10">
        <f>IFERROR(VLOOKUP(E1508,ppoz!$A$2:$B$42,2,0),0)</f>
        <v>0</v>
      </c>
      <c r="AH1508">
        <v>4</v>
      </c>
    </row>
    <row r="1509" spans="1:34" x14ac:dyDescent="0.35">
      <c r="A1509" s="354" t="s">
        <v>1904</v>
      </c>
      <c r="B1509" s="355">
        <v>40.61</v>
      </c>
      <c r="C1509" s="356">
        <v>131</v>
      </c>
      <c r="D1509" s="357" t="s">
        <v>1488</v>
      </c>
      <c r="E1509" s="358" t="s">
        <v>23</v>
      </c>
      <c r="F1509" s="357" t="s">
        <v>186</v>
      </c>
      <c r="G1509" s="356">
        <v>37.6</v>
      </c>
      <c r="H1509" s="356">
        <v>132900</v>
      </c>
      <c r="I1509" s="356">
        <v>139600</v>
      </c>
      <c r="J1509" s="355">
        <v>146900</v>
      </c>
      <c r="K1509" s="355">
        <v>146900</v>
      </c>
      <c r="L1509" s="355">
        <v>3272.5929573996555</v>
      </c>
      <c r="M1509" s="355">
        <v>3437.5769514897811</v>
      </c>
      <c r="N1509" s="355">
        <v>3617.3356316178283</v>
      </c>
      <c r="O1509" s="355">
        <v>3617.3356316178283</v>
      </c>
      <c r="P1509" s="357" t="s">
        <v>40</v>
      </c>
      <c r="Q1509" s="355" t="s">
        <v>35</v>
      </c>
      <c r="R1509" s="357" t="s">
        <v>685</v>
      </c>
      <c r="S1509" s="357" t="s">
        <v>1489</v>
      </c>
      <c r="T1509" s="357" t="s">
        <v>684</v>
      </c>
      <c r="U1509" s="357" t="s">
        <v>35</v>
      </c>
      <c r="V1509" s="357">
        <v>1.65</v>
      </c>
      <c r="W1509" s="357">
        <v>0.99199999999999999</v>
      </c>
      <c r="X1509" s="357">
        <v>3.5000000000000003E-2</v>
      </c>
      <c r="Y1509" s="357">
        <v>1.637</v>
      </c>
      <c r="Z1509" s="357" t="s">
        <v>198</v>
      </c>
      <c r="AA1509" s="357" t="s">
        <v>170</v>
      </c>
      <c r="AB1509" s="357">
        <v>19</v>
      </c>
      <c r="AC1509" s="357" t="s">
        <v>218</v>
      </c>
      <c r="AD1509" s="10"/>
      <c r="AE1509" s="10">
        <f>IFERROR(VLOOKUP(E1509,ppoz!$A$2:$B$42,2,0),0)</f>
        <v>0</v>
      </c>
      <c r="AH1509">
        <v>4</v>
      </c>
    </row>
    <row r="1510" spans="1:34" x14ac:dyDescent="0.35">
      <c r="A1510" s="354" t="s">
        <v>1905</v>
      </c>
      <c r="B1510" s="355">
        <v>40.92</v>
      </c>
      <c r="C1510" s="356">
        <v>132</v>
      </c>
      <c r="D1510" s="357" t="s">
        <v>1488</v>
      </c>
      <c r="E1510" s="358" t="s">
        <v>23</v>
      </c>
      <c r="F1510" s="357" t="s">
        <v>186</v>
      </c>
      <c r="G1510" s="356">
        <v>37.6</v>
      </c>
      <c r="H1510" s="356">
        <v>133500</v>
      </c>
      <c r="I1510" s="356">
        <v>139900</v>
      </c>
      <c r="J1510" s="355">
        <v>147500</v>
      </c>
      <c r="K1510" s="355">
        <v>147300</v>
      </c>
      <c r="L1510" s="355">
        <v>3262.4633431085044</v>
      </c>
      <c r="M1510" s="355">
        <v>3418.8660801564024</v>
      </c>
      <c r="N1510" s="355">
        <v>3604.5943304007819</v>
      </c>
      <c r="O1510" s="355">
        <v>3599.706744868035</v>
      </c>
      <c r="P1510" s="357" t="s">
        <v>40</v>
      </c>
      <c r="Q1510" s="355" t="s">
        <v>35</v>
      </c>
      <c r="R1510" s="357" t="s">
        <v>685</v>
      </c>
      <c r="S1510" s="357" t="s">
        <v>1489</v>
      </c>
      <c r="T1510" s="357" t="s">
        <v>684</v>
      </c>
      <c r="U1510" s="357" t="s">
        <v>35</v>
      </c>
      <c r="V1510" s="357">
        <v>1.65</v>
      </c>
      <c r="W1510" s="357">
        <v>0.99199999999999999</v>
      </c>
      <c r="X1510" s="357">
        <v>3.5000000000000003E-2</v>
      </c>
      <c r="Y1510" s="357">
        <v>1.637</v>
      </c>
      <c r="Z1510" s="357" t="s">
        <v>198</v>
      </c>
      <c r="AA1510" s="357" t="s">
        <v>170</v>
      </c>
      <c r="AB1510" s="357">
        <v>19</v>
      </c>
      <c r="AC1510" s="357" t="s">
        <v>218</v>
      </c>
      <c r="AD1510" s="10"/>
      <c r="AE1510" s="10">
        <f>IFERROR(VLOOKUP(E1510,ppoz!$A$2:$B$42,2,0),0)</f>
        <v>0</v>
      </c>
      <c r="AH1510">
        <v>4</v>
      </c>
    </row>
    <row r="1511" spans="1:34" x14ac:dyDescent="0.35">
      <c r="A1511" s="354" t="s">
        <v>1906</v>
      </c>
      <c r="B1511" s="355">
        <v>41.23</v>
      </c>
      <c r="C1511" s="356">
        <v>133</v>
      </c>
      <c r="D1511" s="357" t="s">
        <v>1488</v>
      </c>
      <c r="E1511" s="358" t="s">
        <v>23</v>
      </c>
      <c r="F1511" s="357" t="s">
        <v>186</v>
      </c>
      <c r="G1511" s="356">
        <v>37.6</v>
      </c>
      <c r="H1511" s="356">
        <v>134600</v>
      </c>
      <c r="I1511" s="356">
        <v>141700</v>
      </c>
      <c r="J1511" s="355">
        <v>148500</v>
      </c>
      <c r="K1511" s="355">
        <v>149100</v>
      </c>
      <c r="L1511" s="355">
        <v>3264.6131457676452</v>
      </c>
      <c r="M1511" s="355">
        <v>3436.8178510793114</v>
      </c>
      <c r="N1511" s="355">
        <v>3601.7463012369635</v>
      </c>
      <c r="O1511" s="355">
        <v>3616.2988115449916</v>
      </c>
      <c r="P1511" s="357" t="s">
        <v>40</v>
      </c>
      <c r="Q1511" s="355" t="s">
        <v>35</v>
      </c>
      <c r="R1511" s="357" t="s">
        <v>685</v>
      </c>
      <c r="S1511" s="357" t="s">
        <v>1489</v>
      </c>
      <c r="T1511" s="357" t="s">
        <v>684</v>
      </c>
      <c r="U1511" s="357" t="s">
        <v>35</v>
      </c>
      <c r="V1511" s="357">
        <v>1.65</v>
      </c>
      <c r="W1511" s="357">
        <v>0.99199999999999999</v>
      </c>
      <c r="X1511" s="357">
        <v>3.5000000000000003E-2</v>
      </c>
      <c r="Y1511" s="357">
        <v>1.637</v>
      </c>
      <c r="Z1511" s="357" t="s">
        <v>198</v>
      </c>
      <c r="AA1511" s="357" t="s">
        <v>170</v>
      </c>
      <c r="AB1511" s="357">
        <v>19</v>
      </c>
      <c r="AC1511" s="357" t="s">
        <v>218</v>
      </c>
      <c r="AD1511" s="10"/>
      <c r="AE1511" s="10">
        <f>IFERROR(VLOOKUP(E1511,ppoz!$A$2:$B$42,2,0),0)</f>
        <v>0</v>
      </c>
      <c r="AH1511">
        <v>4</v>
      </c>
    </row>
    <row r="1512" spans="1:34" x14ac:dyDescent="0.35">
      <c r="A1512" s="354" t="s">
        <v>1907</v>
      </c>
      <c r="B1512" s="355">
        <v>41.54</v>
      </c>
      <c r="C1512" s="356">
        <v>134</v>
      </c>
      <c r="D1512" s="357" t="s">
        <v>1488</v>
      </c>
      <c r="E1512" s="358" t="s">
        <v>23</v>
      </c>
      <c r="F1512" s="357" t="s">
        <v>186</v>
      </c>
      <c r="G1512" s="356">
        <v>37.6</v>
      </c>
      <c r="H1512" s="356">
        <v>135300</v>
      </c>
      <c r="I1512" s="356">
        <v>142600</v>
      </c>
      <c r="J1512" s="355">
        <v>149100</v>
      </c>
      <c r="K1512" s="355">
        <v>149900</v>
      </c>
      <c r="L1512" s="355">
        <v>3257.1015888300435</v>
      </c>
      <c r="M1512" s="355">
        <v>3432.8358208955224</v>
      </c>
      <c r="N1512" s="355">
        <v>3589.3115069812229</v>
      </c>
      <c r="O1512" s="355">
        <v>3608.5700529610017</v>
      </c>
      <c r="P1512" s="357" t="s">
        <v>40</v>
      </c>
      <c r="Q1512" s="355" t="s">
        <v>35</v>
      </c>
      <c r="R1512" s="357" t="s">
        <v>685</v>
      </c>
      <c r="S1512" s="357" t="s">
        <v>1489</v>
      </c>
      <c r="T1512" s="357" t="s">
        <v>684</v>
      </c>
      <c r="U1512" s="357" t="s">
        <v>35</v>
      </c>
      <c r="V1512" s="357">
        <v>1.65</v>
      </c>
      <c r="W1512" s="357">
        <v>0.99199999999999999</v>
      </c>
      <c r="X1512" s="357">
        <v>3.5000000000000003E-2</v>
      </c>
      <c r="Y1512" s="357">
        <v>1.637</v>
      </c>
      <c r="Z1512" s="357" t="s">
        <v>198</v>
      </c>
      <c r="AA1512" s="357" t="s">
        <v>170</v>
      </c>
      <c r="AB1512" s="357">
        <v>19</v>
      </c>
      <c r="AC1512" s="357" t="s">
        <v>218</v>
      </c>
      <c r="AD1512" s="10"/>
      <c r="AE1512" s="10">
        <f>IFERROR(VLOOKUP(E1512,ppoz!$A$2:$B$42,2,0),0)</f>
        <v>0</v>
      </c>
      <c r="AH1512">
        <v>4</v>
      </c>
    </row>
    <row r="1513" spans="1:34" x14ac:dyDescent="0.35">
      <c r="A1513" s="354" t="s">
        <v>1908</v>
      </c>
      <c r="B1513" s="355">
        <v>41.85</v>
      </c>
      <c r="C1513" s="356">
        <v>135</v>
      </c>
      <c r="D1513" s="357" t="s">
        <v>1488</v>
      </c>
      <c r="E1513" s="358" t="s">
        <v>23</v>
      </c>
      <c r="F1513" s="357" t="s">
        <v>186</v>
      </c>
      <c r="G1513" s="356">
        <v>37.6</v>
      </c>
      <c r="H1513" s="356">
        <v>136200</v>
      </c>
      <c r="I1513" s="356">
        <v>143200</v>
      </c>
      <c r="J1513" s="355">
        <v>149700</v>
      </c>
      <c r="K1513" s="355">
        <v>151200</v>
      </c>
      <c r="L1513" s="355">
        <v>3254.480286738351</v>
      </c>
      <c r="M1513" s="355">
        <v>3421.7443249701314</v>
      </c>
      <c r="N1513" s="355">
        <v>3577.0609318996417</v>
      </c>
      <c r="O1513" s="355">
        <v>3612.9032258064517</v>
      </c>
      <c r="P1513" s="357" t="s">
        <v>40</v>
      </c>
      <c r="Q1513" s="355" t="s">
        <v>35</v>
      </c>
      <c r="R1513" s="357" t="s">
        <v>685</v>
      </c>
      <c r="S1513" s="357" t="s">
        <v>1489</v>
      </c>
      <c r="T1513" s="357" t="s">
        <v>684</v>
      </c>
      <c r="U1513" s="357" t="s">
        <v>35</v>
      </c>
      <c r="V1513" s="357">
        <v>1.65</v>
      </c>
      <c r="W1513" s="357">
        <v>0.99199999999999999</v>
      </c>
      <c r="X1513" s="357">
        <v>3.5000000000000003E-2</v>
      </c>
      <c r="Y1513" s="357">
        <v>1.637</v>
      </c>
      <c r="Z1513" s="357" t="s">
        <v>198</v>
      </c>
      <c r="AA1513" s="357" t="s">
        <v>170</v>
      </c>
      <c r="AB1513" s="357">
        <v>19</v>
      </c>
      <c r="AC1513" s="357" t="s">
        <v>218</v>
      </c>
      <c r="AD1513" s="10"/>
      <c r="AE1513" s="10">
        <f>IFERROR(VLOOKUP(E1513,ppoz!$A$2:$B$42,2,0),0)</f>
        <v>0</v>
      </c>
      <c r="AH1513">
        <v>4</v>
      </c>
    </row>
    <row r="1514" spans="1:34" x14ac:dyDescent="0.35">
      <c r="A1514" s="354" t="s">
        <v>1909</v>
      </c>
      <c r="B1514" s="355">
        <v>42.16</v>
      </c>
      <c r="C1514" s="356">
        <v>136</v>
      </c>
      <c r="D1514" s="357" t="s">
        <v>1488</v>
      </c>
      <c r="E1514" s="358" t="s">
        <v>23</v>
      </c>
      <c r="F1514" s="357" t="s">
        <v>186</v>
      </c>
      <c r="G1514" s="356">
        <v>37.6</v>
      </c>
      <c r="H1514" s="356">
        <v>137300</v>
      </c>
      <c r="I1514" s="356">
        <v>144400</v>
      </c>
      <c r="J1514" s="355">
        <v>150700</v>
      </c>
      <c r="K1514" s="355">
        <v>152300</v>
      </c>
      <c r="L1514" s="355">
        <v>3256.6413662239092</v>
      </c>
      <c r="M1514" s="355">
        <v>3425.0474383301712</v>
      </c>
      <c r="N1514" s="355">
        <v>3574.4781783681219</v>
      </c>
      <c r="O1514" s="355">
        <v>3612.4288425047444</v>
      </c>
      <c r="P1514" s="357" t="s">
        <v>40</v>
      </c>
      <c r="Q1514" s="355" t="s">
        <v>35</v>
      </c>
      <c r="R1514" s="357" t="s">
        <v>685</v>
      </c>
      <c r="S1514" s="357" t="s">
        <v>1489</v>
      </c>
      <c r="T1514" s="357" t="s">
        <v>684</v>
      </c>
      <c r="U1514" s="357" t="s">
        <v>35</v>
      </c>
      <c r="V1514" s="357">
        <v>1.65</v>
      </c>
      <c r="W1514" s="357">
        <v>0.99199999999999999</v>
      </c>
      <c r="X1514" s="357">
        <v>3.5000000000000003E-2</v>
      </c>
      <c r="Y1514" s="357">
        <v>1.637</v>
      </c>
      <c r="Z1514" s="357" t="s">
        <v>198</v>
      </c>
      <c r="AA1514" s="357" t="s">
        <v>170</v>
      </c>
      <c r="AB1514" s="357">
        <v>19</v>
      </c>
      <c r="AC1514" s="357" t="s">
        <v>218</v>
      </c>
      <c r="AD1514" s="10"/>
      <c r="AE1514" s="10">
        <f>IFERROR(VLOOKUP(E1514,ppoz!$A$2:$B$42,2,0),0)</f>
        <v>0</v>
      </c>
      <c r="AH1514">
        <v>4</v>
      </c>
    </row>
    <row r="1515" spans="1:34" x14ac:dyDescent="0.35">
      <c r="A1515" s="354" t="s">
        <v>1910</v>
      </c>
      <c r="B1515" s="355">
        <v>42.47</v>
      </c>
      <c r="C1515" s="356">
        <v>137</v>
      </c>
      <c r="D1515" s="357" t="s">
        <v>1488</v>
      </c>
      <c r="E1515" s="358" t="s">
        <v>23</v>
      </c>
      <c r="F1515" s="357" t="s">
        <v>186</v>
      </c>
      <c r="G1515" s="356">
        <v>37.6</v>
      </c>
      <c r="H1515" s="356">
        <v>138000</v>
      </c>
      <c r="I1515" s="356">
        <v>145100</v>
      </c>
      <c r="J1515" s="355">
        <v>151300</v>
      </c>
      <c r="K1515" s="355">
        <v>153100</v>
      </c>
      <c r="L1515" s="355">
        <v>3249.3524841064282</v>
      </c>
      <c r="M1515" s="355">
        <v>3416.5293148104547</v>
      </c>
      <c r="N1515" s="355">
        <v>3562.5147162703083</v>
      </c>
      <c r="O1515" s="355">
        <v>3604.8975747586533</v>
      </c>
      <c r="P1515" s="357" t="s">
        <v>40</v>
      </c>
      <c r="Q1515" s="355" t="s">
        <v>35</v>
      </c>
      <c r="R1515" s="357" t="s">
        <v>685</v>
      </c>
      <c r="S1515" s="357" t="s">
        <v>1489</v>
      </c>
      <c r="T1515" s="357" t="s">
        <v>684</v>
      </c>
      <c r="U1515" s="357" t="s">
        <v>35</v>
      </c>
      <c r="V1515" s="357">
        <v>1.65</v>
      </c>
      <c r="W1515" s="357">
        <v>0.99199999999999999</v>
      </c>
      <c r="X1515" s="357">
        <v>3.5000000000000003E-2</v>
      </c>
      <c r="Y1515" s="357">
        <v>1.637</v>
      </c>
      <c r="Z1515" s="357" t="s">
        <v>198</v>
      </c>
      <c r="AA1515" s="357" t="s">
        <v>170</v>
      </c>
      <c r="AB1515" s="357">
        <v>19</v>
      </c>
      <c r="AC1515" s="357" t="s">
        <v>218</v>
      </c>
      <c r="AD1515" s="10"/>
      <c r="AE1515" s="10">
        <f>IFERROR(VLOOKUP(E1515,ppoz!$A$2:$B$42,2,0),0)</f>
        <v>0</v>
      </c>
      <c r="AH1515">
        <v>4</v>
      </c>
    </row>
    <row r="1516" spans="1:34" x14ac:dyDescent="0.35">
      <c r="A1516" s="354" t="s">
        <v>1911</v>
      </c>
      <c r="B1516" s="355">
        <v>42.78</v>
      </c>
      <c r="C1516" s="356">
        <v>138</v>
      </c>
      <c r="D1516" s="357" t="s">
        <v>1488</v>
      </c>
      <c r="E1516" s="358" t="s">
        <v>23</v>
      </c>
      <c r="F1516" s="357" t="s">
        <v>186</v>
      </c>
      <c r="G1516" s="356">
        <v>37.6</v>
      </c>
      <c r="H1516" s="356">
        <v>138600</v>
      </c>
      <c r="I1516" s="356">
        <v>145900</v>
      </c>
      <c r="J1516" s="355">
        <v>151900</v>
      </c>
      <c r="K1516" s="355">
        <v>153800</v>
      </c>
      <c r="L1516" s="355">
        <v>3239.8316970546985</v>
      </c>
      <c r="M1516" s="355">
        <v>3410.4721832632072</v>
      </c>
      <c r="N1516" s="355">
        <v>3550.7246376811595</v>
      </c>
      <c r="O1516" s="355">
        <v>3595.1379149135109</v>
      </c>
      <c r="P1516" s="357" t="s">
        <v>40</v>
      </c>
      <c r="Q1516" s="355" t="s">
        <v>35</v>
      </c>
      <c r="R1516" s="357" t="s">
        <v>685</v>
      </c>
      <c r="S1516" s="357" t="s">
        <v>1489</v>
      </c>
      <c r="T1516" s="357" t="s">
        <v>684</v>
      </c>
      <c r="U1516" s="357" t="s">
        <v>35</v>
      </c>
      <c r="V1516" s="357">
        <v>1.65</v>
      </c>
      <c r="W1516" s="357">
        <v>0.99199999999999999</v>
      </c>
      <c r="X1516" s="357">
        <v>3.5000000000000003E-2</v>
      </c>
      <c r="Y1516" s="357">
        <v>1.637</v>
      </c>
      <c r="Z1516" s="357" t="s">
        <v>198</v>
      </c>
      <c r="AA1516" s="357" t="s">
        <v>170</v>
      </c>
      <c r="AB1516" s="357">
        <v>19</v>
      </c>
      <c r="AC1516" s="357" t="s">
        <v>218</v>
      </c>
      <c r="AD1516" s="10"/>
      <c r="AE1516" s="10">
        <f>IFERROR(VLOOKUP(E1516,ppoz!$A$2:$B$42,2,0),0)</f>
        <v>0</v>
      </c>
      <c r="AH1516">
        <v>4</v>
      </c>
    </row>
    <row r="1517" spans="1:34" x14ac:dyDescent="0.35">
      <c r="A1517" s="354" t="s">
        <v>1912</v>
      </c>
      <c r="B1517" s="355">
        <v>43.089999999999996</v>
      </c>
      <c r="C1517" s="356">
        <v>139</v>
      </c>
      <c r="D1517" s="357" t="s">
        <v>1488</v>
      </c>
      <c r="E1517" s="358" t="s">
        <v>23</v>
      </c>
      <c r="F1517" s="357" t="s">
        <v>186</v>
      </c>
      <c r="G1517" s="356">
        <v>37.6</v>
      </c>
      <c r="H1517" s="356">
        <v>139700</v>
      </c>
      <c r="I1517" s="356">
        <v>147100</v>
      </c>
      <c r="J1517" s="355">
        <v>152900</v>
      </c>
      <c r="K1517" s="355">
        <v>155000</v>
      </c>
      <c r="L1517" s="355">
        <v>3242.0515200742634</v>
      </c>
      <c r="M1517" s="355">
        <v>3413.785100951497</v>
      </c>
      <c r="N1517" s="355">
        <v>3548.3870967741937</v>
      </c>
      <c r="O1517" s="355">
        <v>3597.1223021582737</v>
      </c>
      <c r="P1517" s="357" t="s">
        <v>40</v>
      </c>
      <c r="Q1517" s="355" t="s">
        <v>35</v>
      </c>
      <c r="R1517" s="357" t="s">
        <v>685</v>
      </c>
      <c r="S1517" s="357" t="s">
        <v>1489</v>
      </c>
      <c r="T1517" s="357" t="s">
        <v>684</v>
      </c>
      <c r="U1517" s="357" t="s">
        <v>35</v>
      </c>
      <c r="V1517" s="357">
        <v>1.65</v>
      </c>
      <c r="W1517" s="357">
        <v>0.99199999999999999</v>
      </c>
      <c r="X1517" s="357">
        <v>3.5000000000000003E-2</v>
      </c>
      <c r="Y1517" s="357">
        <v>1.637</v>
      </c>
      <c r="Z1517" s="357" t="s">
        <v>198</v>
      </c>
      <c r="AA1517" s="357" t="s">
        <v>170</v>
      </c>
      <c r="AB1517" s="357">
        <v>19</v>
      </c>
      <c r="AC1517" s="357" t="s">
        <v>218</v>
      </c>
      <c r="AD1517" s="10"/>
      <c r="AE1517" s="10">
        <f>IFERROR(VLOOKUP(E1517,ppoz!$A$2:$B$42,2,0),0)</f>
        <v>0</v>
      </c>
      <c r="AH1517">
        <v>4</v>
      </c>
    </row>
    <row r="1518" spans="1:34" x14ac:dyDescent="0.35">
      <c r="A1518" s="354" t="s">
        <v>1913</v>
      </c>
      <c r="B1518" s="355">
        <v>43.4</v>
      </c>
      <c r="C1518" s="356">
        <v>140</v>
      </c>
      <c r="D1518" s="357" t="s">
        <v>1488</v>
      </c>
      <c r="E1518" s="358" t="s">
        <v>23</v>
      </c>
      <c r="F1518" s="357" t="s">
        <v>186</v>
      </c>
      <c r="G1518" s="356">
        <v>37.6</v>
      </c>
      <c r="H1518" s="356">
        <v>141500</v>
      </c>
      <c r="I1518" s="356">
        <v>148900</v>
      </c>
      <c r="J1518" s="355">
        <v>154600</v>
      </c>
      <c r="K1518" s="355">
        <v>156900</v>
      </c>
      <c r="L1518" s="355">
        <v>3260.36866359447</v>
      </c>
      <c r="M1518" s="355">
        <v>3430.8755760368663</v>
      </c>
      <c r="N1518" s="355">
        <v>3562.2119815668202</v>
      </c>
      <c r="O1518" s="355">
        <v>3615.2073732718895</v>
      </c>
      <c r="P1518" s="357" t="s">
        <v>40</v>
      </c>
      <c r="Q1518" s="355" t="s">
        <v>35</v>
      </c>
      <c r="R1518" s="357" t="s">
        <v>685</v>
      </c>
      <c r="S1518" s="357" t="s">
        <v>1489</v>
      </c>
      <c r="T1518" s="357" t="s">
        <v>684</v>
      </c>
      <c r="U1518" s="357" t="s">
        <v>35</v>
      </c>
      <c r="V1518" s="357">
        <v>1.65</v>
      </c>
      <c r="W1518" s="357">
        <v>0.99199999999999999</v>
      </c>
      <c r="X1518" s="357">
        <v>3.5000000000000003E-2</v>
      </c>
      <c r="Y1518" s="357">
        <v>1.637</v>
      </c>
      <c r="Z1518" s="357" t="s">
        <v>198</v>
      </c>
      <c r="AA1518" s="357" t="s">
        <v>170</v>
      </c>
      <c r="AB1518" s="357">
        <v>19</v>
      </c>
      <c r="AC1518" s="357" t="s">
        <v>218</v>
      </c>
      <c r="AD1518" s="10"/>
      <c r="AE1518" s="10">
        <f>IFERROR(VLOOKUP(E1518,ppoz!$A$2:$B$42,2,0),0)</f>
        <v>0</v>
      </c>
      <c r="AH1518">
        <v>4</v>
      </c>
    </row>
    <row r="1519" spans="1:34" x14ac:dyDescent="0.35">
      <c r="A1519" s="354" t="s">
        <v>1914</v>
      </c>
      <c r="B1519" s="355">
        <v>43.71</v>
      </c>
      <c r="C1519" s="356">
        <v>141</v>
      </c>
      <c r="D1519" s="357" t="s">
        <v>1488</v>
      </c>
      <c r="E1519" s="358" t="s">
        <v>23</v>
      </c>
      <c r="F1519" s="357" t="s">
        <v>186</v>
      </c>
      <c r="G1519" s="356">
        <v>37.6</v>
      </c>
      <c r="H1519" s="356">
        <v>142100</v>
      </c>
      <c r="I1519" s="356">
        <v>149500</v>
      </c>
      <c r="J1519" s="355">
        <v>158600</v>
      </c>
      <c r="K1519" s="355">
        <v>157500</v>
      </c>
      <c r="L1519" s="355">
        <v>3250.9723175474719</v>
      </c>
      <c r="M1519" s="355">
        <v>3420.2699611072981</v>
      </c>
      <c r="N1519" s="355">
        <v>3628.4603065660031</v>
      </c>
      <c r="O1519" s="355">
        <v>3603.2944406314346</v>
      </c>
      <c r="P1519" s="357" t="s">
        <v>40</v>
      </c>
      <c r="Q1519" s="355" t="s">
        <v>35</v>
      </c>
      <c r="R1519" s="357" t="s">
        <v>685</v>
      </c>
      <c r="S1519" s="357" t="s">
        <v>1489</v>
      </c>
      <c r="T1519" s="357" t="s">
        <v>684</v>
      </c>
      <c r="U1519" s="357" t="s">
        <v>35</v>
      </c>
      <c r="V1519" s="357">
        <v>1.65</v>
      </c>
      <c r="W1519" s="357">
        <v>0.99199999999999999</v>
      </c>
      <c r="X1519" s="357">
        <v>3.5000000000000003E-2</v>
      </c>
      <c r="Y1519" s="357">
        <v>1.637</v>
      </c>
      <c r="Z1519" s="357" t="s">
        <v>198</v>
      </c>
      <c r="AA1519" s="357" t="s">
        <v>170</v>
      </c>
      <c r="AB1519" s="357">
        <v>19</v>
      </c>
      <c r="AC1519" s="357" t="s">
        <v>218</v>
      </c>
      <c r="AD1519" s="10"/>
      <c r="AE1519" s="10">
        <f>IFERROR(VLOOKUP(E1519,ppoz!$A$2:$B$42,2,0),0)</f>
        <v>0</v>
      </c>
      <c r="AH1519">
        <v>4</v>
      </c>
    </row>
    <row r="1520" spans="1:34" x14ac:dyDescent="0.35">
      <c r="A1520" s="354" t="s">
        <v>1915</v>
      </c>
      <c r="B1520" s="355">
        <v>44.02</v>
      </c>
      <c r="C1520" s="356">
        <v>142</v>
      </c>
      <c r="D1520" s="357" t="s">
        <v>1488</v>
      </c>
      <c r="E1520" s="358" t="s">
        <v>23</v>
      </c>
      <c r="F1520" s="357" t="s">
        <v>186</v>
      </c>
      <c r="G1520" s="356">
        <v>37.6</v>
      </c>
      <c r="H1520" s="356">
        <v>143300</v>
      </c>
      <c r="I1520" s="356">
        <v>150600</v>
      </c>
      <c r="J1520" s="355">
        <v>159600</v>
      </c>
      <c r="K1520" s="355">
        <v>158600</v>
      </c>
      <c r="L1520" s="355">
        <v>3255.3384825079506</v>
      </c>
      <c r="M1520" s="355">
        <v>3421.1721944570645</v>
      </c>
      <c r="N1520" s="355">
        <v>3625.624716038164</v>
      </c>
      <c r="O1520" s="355">
        <v>3602.90776919582</v>
      </c>
      <c r="P1520" s="357" t="s">
        <v>40</v>
      </c>
      <c r="Q1520" s="355" t="s">
        <v>35</v>
      </c>
      <c r="R1520" s="357" t="s">
        <v>685</v>
      </c>
      <c r="S1520" s="357" t="s">
        <v>1489</v>
      </c>
      <c r="T1520" s="357" t="s">
        <v>684</v>
      </c>
      <c r="U1520" s="357" t="s">
        <v>35</v>
      </c>
      <c r="V1520" s="357">
        <v>1.65</v>
      </c>
      <c r="W1520" s="357">
        <v>0.99199999999999999</v>
      </c>
      <c r="X1520" s="357">
        <v>3.5000000000000003E-2</v>
      </c>
      <c r="Y1520" s="357">
        <v>1.637</v>
      </c>
      <c r="Z1520" s="357" t="s">
        <v>198</v>
      </c>
      <c r="AA1520" s="357" t="s">
        <v>170</v>
      </c>
      <c r="AB1520" s="357">
        <v>19</v>
      </c>
      <c r="AC1520" s="357" t="s">
        <v>218</v>
      </c>
      <c r="AD1520" s="10"/>
      <c r="AE1520" s="10">
        <f>IFERROR(VLOOKUP(E1520,ppoz!$A$2:$B$42,2,0),0)</f>
        <v>0</v>
      </c>
      <c r="AH1520">
        <v>4</v>
      </c>
    </row>
    <row r="1521" spans="1:34" x14ac:dyDescent="0.35">
      <c r="A1521" s="354" t="s">
        <v>1916</v>
      </c>
      <c r="B1521" s="355">
        <v>44.33</v>
      </c>
      <c r="C1521" s="356">
        <v>143</v>
      </c>
      <c r="D1521" s="357" t="s">
        <v>1488</v>
      </c>
      <c r="E1521" s="358" t="s">
        <v>23</v>
      </c>
      <c r="F1521" s="357" t="s">
        <v>186</v>
      </c>
      <c r="G1521" s="356">
        <v>37.6</v>
      </c>
      <c r="H1521" s="356">
        <v>143900</v>
      </c>
      <c r="I1521" s="356">
        <v>151300</v>
      </c>
      <c r="J1521" s="355">
        <v>160200</v>
      </c>
      <c r="K1521" s="355">
        <v>159200</v>
      </c>
      <c r="L1521" s="355">
        <v>3246.1087299796977</v>
      </c>
      <c r="M1521" s="355">
        <v>3413.0385743288971</v>
      </c>
      <c r="N1521" s="355">
        <v>3613.8055492894205</v>
      </c>
      <c r="O1521" s="355">
        <v>3591.2474622152045</v>
      </c>
      <c r="P1521" s="357" t="s">
        <v>40</v>
      </c>
      <c r="Q1521" s="355" t="s">
        <v>35</v>
      </c>
      <c r="R1521" s="357" t="s">
        <v>685</v>
      </c>
      <c r="S1521" s="357" t="s">
        <v>1489</v>
      </c>
      <c r="T1521" s="357" t="s">
        <v>684</v>
      </c>
      <c r="U1521" s="357" t="s">
        <v>35</v>
      </c>
      <c r="V1521" s="357">
        <v>1.65</v>
      </c>
      <c r="W1521" s="357">
        <v>0.99199999999999999</v>
      </c>
      <c r="X1521" s="357">
        <v>3.5000000000000003E-2</v>
      </c>
      <c r="Y1521" s="357">
        <v>1.637</v>
      </c>
      <c r="Z1521" s="357" t="s">
        <v>198</v>
      </c>
      <c r="AA1521" s="357" t="s">
        <v>170</v>
      </c>
      <c r="AB1521" s="357">
        <v>19</v>
      </c>
      <c r="AC1521" s="357" t="s">
        <v>218</v>
      </c>
      <c r="AD1521" s="10"/>
      <c r="AE1521" s="10">
        <f>IFERROR(VLOOKUP(E1521,ppoz!$A$2:$B$42,2,0),0)</f>
        <v>0</v>
      </c>
      <c r="AH1521">
        <v>4</v>
      </c>
    </row>
    <row r="1522" spans="1:34" x14ac:dyDescent="0.35">
      <c r="A1522" s="354" t="s">
        <v>1917</v>
      </c>
      <c r="B1522" s="355">
        <v>44.64</v>
      </c>
      <c r="C1522" s="356">
        <v>144</v>
      </c>
      <c r="D1522" s="357" t="s">
        <v>1488</v>
      </c>
      <c r="E1522" s="358" t="s">
        <v>23</v>
      </c>
      <c r="F1522" s="357" t="s">
        <v>186</v>
      </c>
      <c r="G1522" s="356">
        <v>37.6</v>
      </c>
      <c r="H1522" s="356">
        <v>144600</v>
      </c>
      <c r="I1522" s="356">
        <v>152000</v>
      </c>
      <c r="J1522" s="355">
        <v>160800</v>
      </c>
      <c r="K1522" s="355">
        <v>159900</v>
      </c>
      <c r="L1522" s="355">
        <v>3239.2473118279568</v>
      </c>
      <c r="M1522" s="355">
        <v>3405.0179211469535</v>
      </c>
      <c r="N1522" s="355">
        <v>3602.1505376344085</v>
      </c>
      <c r="O1522" s="355">
        <v>3581.989247311828</v>
      </c>
      <c r="P1522" s="357" t="s">
        <v>40</v>
      </c>
      <c r="Q1522" s="355" t="s">
        <v>35</v>
      </c>
      <c r="R1522" s="357" t="s">
        <v>685</v>
      </c>
      <c r="S1522" s="357" t="s">
        <v>1489</v>
      </c>
      <c r="T1522" s="357" t="s">
        <v>684</v>
      </c>
      <c r="U1522" s="357" t="s">
        <v>35</v>
      </c>
      <c r="V1522" s="357">
        <v>1.65</v>
      </c>
      <c r="W1522" s="357">
        <v>0.99199999999999999</v>
      </c>
      <c r="X1522" s="357">
        <v>3.5000000000000003E-2</v>
      </c>
      <c r="Y1522" s="357">
        <v>1.637</v>
      </c>
      <c r="Z1522" s="357" t="s">
        <v>198</v>
      </c>
      <c r="AA1522" s="357" t="s">
        <v>170</v>
      </c>
      <c r="AB1522" s="357">
        <v>19</v>
      </c>
      <c r="AC1522" s="357" t="s">
        <v>218</v>
      </c>
      <c r="AD1522" s="10"/>
      <c r="AE1522" s="10">
        <f>IFERROR(VLOOKUP(E1522,ppoz!$A$2:$B$42,2,0),0)</f>
        <v>0</v>
      </c>
      <c r="AH1522">
        <v>4</v>
      </c>
    </row>
    <row r="1523" spans="1:34" x14ac:dyDescent="0.35">
      <c r="A1523" s="354" t="s">
        <v>1918</v>
      </c>
      <c r="B1523" s="355">
        <v>44.95</v>
      </c>
      <c r="C1523" s="356">
        <v>145</v>
      </c>
      <c r="D1523" s="357" t="s">
        <v>1488</v>
      </c>
      <c r="E1523" s="358" t="s">
        <v>23</v>
      </c>
      <c r="F1523" s="357" t="s">
        <v>186</v>
      </c>
      <c r="G1523" s="356">
        <v>37.6</v>
      </c>
      <c r="H1523" s="356">
        <v>145700</v>
      </c>
      <c r="I1523" s="356">
        <v>153200</v>
      </c>
      <c r="J1523" s="355">
        <v>161300</v>
      </c>
      <c r="K1523" s="355">
        <v>161700</v>
      </c>
      <c r="L1523" s="355">
        <v>3241.3793103448274</v>
      </c>
      <c r="M1523" s="355">
        <v>3408.2313681868741</v>
      </c>
      <c r="N1523" s="355">
        <v>3588.4315906562847</v>
      </c>
      <c r="O1523" s="355">
        <v>3597.3303670745272</v>
      </c>
      <c r="P1523" s="357" t="s">
        <v>40</v>
      </c>
      <c r="Q1523" s="355" t="s">
        <v>35</v>
      </c>
      <c r="R1523" s="357" t="s">
        <v>685</v>
      </c>
      <c r="S1523" s="357" t="s">
        <v>1489</v>
      </c>
      <c r="T1523" s="357" t="s">
        <v>684</v>
      </c>
      <c r="U1523" s="357" t="s">
        <v>35</v>
      </c>
      <c r="V1523" s="357">
        <v>1.65</v>
      </c>
      <c r="W1523" s="357">
        <v>0.99199999999999999</v>
      </c>
      <c r="X1523" s="357">
        <v>3.5000000000000003E-2</v>
      </c>
      <c r="Y1523" s="357">
        <v>1.637</v>
      </c>
      <c r="Z1523" s="357" t="s">
        <v>198</v>
      </c>
      <c r="AA1523" s="357" t="s">
        <v>170</v>
      </c>
      <c r="AB1523" s="357">
        <v>19</v>
      </c>
      <c r="AC1523" s="357" t="s">
        <v>218</v>
      </c>
      <c r="AD1523" s="10"/>
      <c r="AE1523" s="10">
        <f>IFERROR(VLOOKUP(E1523,ppoz!$A$2:$B$42,2,0),0)</f>
        <v>0</v>
      </c>
      <c r="AH1523">
        <v>4</v>
      </c>
    </row>
    <row r="1524" spans="1:34" x14ac:dyDescent="0.35">
      <c r="A1524" s="354" t="s">
        <v>1919</v>
      </c>
      <c r="B1524" s="355">
        <v>45.26</v>
      </c>
      <c r="C1524" s="356">
        <v>146</v>
      </c>
      <c r="D1524" s="357" t="s">
        <v>1488</v>
      </c>
      <c r="E1524" s="358" t="s">
        <v>2359</v>
      </c>
      <c r="F1524" s="357" t="s">
        <v>186</v>
      </c>
      <c r="G1524" s="356">
        <v>48</v>
      </c>
      <c r="H1524" s="356">
        <v>150400</v>
      </c>
      <c r="I1524" s="356">
        <v>158100</v>
      </c>
      <c r="J1524" s="355">
        <v>166100</v>
      </c>
      <c r="K1524" s="355">
        <v>166600</v>
      </c>
      <c r="L1524" s="355">
        <v>3323.022536456032</v>
      </c>
      <c r="M1524" s="355">
        <v>3493.1506849315069</v>
      </c>
      <c r="N1524" s="355">
        <v>3669.9072028281043</v>
      </c>
      <c r="O1524" s="355">
        <v>3680.9544851966416</v>
      </c>
      <c r="P1524" s="357" t="s">
        <v>40</v>
      </c>
      <c r="Q1524" s="355" t="s">
        <v>35</v>
      </c>
      <c r="R1524" s="357" t="s">
        <v>685</v>
      </c>
      <c r="S1524" s="357" t="s">
        <v>1489</v>
      </c>
      <c r="T1524" s="357" t="s">
        <v>684</v>
      </c>
      <c r="U1524" s="357" t="s">
        <v>35</v>
      </c>
      <c r="V1524" s="357">
        <v>1.65</v>
      </c>
      <c r="W1524" s="357">
        <v>0.99199999999999999</v>
      </c>
      <c r="X1524" s="357">
        <v>3.5000000000000003E-2</v>
      </c>
      <c r="Y1524" s="357">
        <v>1.637</v>
      </c>
      <c r="Z1524" s="357" t="s">
        <v>198</v>
      </c>
      <c r="AA1524" s="357" t="s">
        <v>170</v>
      </c>
      <c r="AB1524" s="357">
        <v>19</v>
      </c>
      <c r="AC1524" s="357" t="s">
        <v>218</v>
      </c>
      <c r="AD1524" s="10"/>
      <c r="AE1524" s="10">
        <f>IFERROR(VLOOKUP(E1524,ppoz!$A$2:$B$42,2,0),0)</f>
        <v>0</v>
      </c>
      <c r="AH1524">
        <v>4</v>
      </c>
    </row>
    <row r="1525" spans="1:34" x14ac:dyDescent="0.35">
      <c r="A1525" s="354" t="s">
        <v>1920</v>
      </c>
      <c r="B1525" s="355">
        <v>45.57</v>
      </c>
      <c r="C1525" s="356">
        <v>147</v>
      </c>
      <c r="D1525" s="357" t="s">
        <v>1488</v>
      </c>
      <c r="E1525" s="358" t="s">
        <v>2359</v>
      </c>
      <c r="F1525" s="357" t="s">
        <v>186</v>
      </c>
      <c r="G1525" s="356">
        <v>48</v>
      </c>
      <c r="H1525" s="356">
        <v>151100</v>
      </c>
      <c r="I1525" s="356">
        <v>158900</v>
      </c>
      <c r="J1525" s="355">
        <v>166700</v>
      </c>
      <c r="K1525" s="355">
        <v>167400</v>
      </c>
      <c r="L1525" s="355">
        <v>3315.7779240728551</v>
      </c>
      <c r="M1525" s="355">
        <v>3486.9431643625194</v>
      </c>
      <c r="N1525" s="355">
        <v>3658.1084046521833</v>
      </c>
      <c r="O1525" s="355">
        <v>3673.4693877551022</v>
      </c>
      <c r="P1525" s="357" t="s">
        <v>40</v>
      </c>
      <c r="Q1525" s="355" t="s">
        <v>35</v>
      </c>
      <c r="R1525" s="357" t="s">
        <v>685</v>
      </c>
      <c r="S1525" s="357" t="s">
        <v>1489</v>
      </c>
      <c r="T1525" s="357" t="s">
        <v>684</v>
      </c>
      <c r="U1525" s="357" t="s">
        <v>35</v>
      </c>
      <c r="V1525" s="357">
        <v>1.65</v>
      </c>
      <c r="W1525" s="357">
        <v>0.99199999999999999</v>
      </c>
      <c r="X1525" s="357">
        <v>3.5000000000000003E-2</v>
      </c>
      <c r="Y1525" s="357">
        <v>1.637</v>
      </c>
      <c r="Z1525" s="357" t="s">
        <v>198</v>
      </c>
      <c r="AA1525" s="357" t="s">
        <v>170</v>
      </c>
      <c r="AB1525" s="357">
        <v>19</v>
      </c>
      <c r="AC1525" s="357" t="s">
        <v>218</v>
      </c>
      <c r="AD1525" s="10"/>
      <c r="AE1525" s="10">
        <f>IFERROR(VLOOKUP(E1525,ppoz!$A$2:$B$42,2,0),0)</f>
        <v>0</v>
      </c>
      <c r="AH1525">
        <v>4</v>
      </c>
    </row>
    <row r="1526" spans="1:34" x14ac:dyDescent="0.35">
      <c r="A1526" s="354" t="s">
        <v>1921</v>
      </c>
      <c r="B1526" s="355">
        <v>45.88</v>
      </c>
      <c r="C1526" s="356">
        <v>148</v>
      </c>
      <c r="D1526" s="357" t="s">
        <v>1488</v>
      </c>
      <c r="E1526" s="358" t="s">
        <v>2359</v>
      </c>
      <c r="F1526" s="357" t="s">
        <v>186</v>
      </c>
      <c r="G1526" s="356">
        <v>48</v>
      </c>
      <c r="H1526" s="356">
        <v>151900</v>
      </c>
      <c r="I1526" s="356">
        <v>159600</v>
      </c>
      <c r="J1526" s="355">
        <v>167300</v>
      </c>
      <c r="K1526" s="355">
        <v>168100</v>
      </c>
      <c r="L1526" s="355">
        <v>3310.8108108108108</v>
      </c>
      <c r="M1526" s="355">
        <v>3478.6399302528334</v>
      </c>
      <c r="N1526" s="355">
        <v>3646.469049694856</v>
      </c>
      <c r="O1526" s="355">
        <v>3663.905841325196</v>
      </c>
      <c r="P1526" s="357" t="s">
        <v>40</v>
      </c>
      <c r="Q1526" s="355" t="s">
        <v>35</v>
      </c>
      <c r="R1526" s="357" t="s">
        <v>685</v>
      </c>
      <c r="S1526" s="357" t="s">
        <v>1489</v>
      </c>
      <c r="T1526" s="357" t="s">
        <v>684</v>
      </c>
      <c r="U1526" s="357" t="s">
        <v>35</v>
      </c>
      <c r="V1526" s="357">
        <v>1.65</v>
      </c>
      <c r="W1526" s="357">
        <v>0.99199999999999999</v>
      </c>
      <c r="X1526" s="357">
        <v>3.5000000000000003E-2</v>
      </c>
      <c r="Y1526" s="357">
        <v>1.637</v>
      </c>
      <c r="Z1526" s="357" t="s">
        <v>198</v>
      </c>
      <c r="AA1526" s="357" t="s">
        <v>170</v>
      </c>
      <c r="AB1526" s="357">
        <v>19</v>
      </c>
      <c r="AC1526" s="357" t="s">
        <v>218</v>
      </c>
      <c r="AD1526" s="10"/>
      <c r="AE1526" s="10">
        <f>IFERROR(VLOOKUP(E1526,ppoz!$A$2:$B$42,2,0),0)</f>
        <v>0</v>
      </c>
      <c r="AH1526">
        <v>4</v>
      </c>
    </row>
    <row r="1527" spans="1:34" x14ac:dyDescent="0.35">
      <c r="A1527" s="354" t="s">
        <v>1922</v>
      </c>
      <c r="B1527" s="355">
        <v>46.19</v>
      </c>
      <c r="C1527" s="356">
        <v>149</v>
      </c>
      <c r="D1527" s="357" t="s">
        <v>1488</v>
      </c>
      <c r="E1527" s="358" t="s">
        <v>2359</v>
      </c>
      <c r="F1527" s="357" t="s">
        <v>186</v>
      </c>
      <c r="G1527" s="356">
        <v>48</v>
      </c>
      <c r="H1527" s="356">
        <v>152900</v>
      </c>
      <c r="I1527" s="356">
        <v>160800</v>
      </c>
      <c r="J1527" s="355">
        <v>168300</v>
      </c>
      <c r="K1527" s="355">
        <v>169300</v>
      </c>
      <c r="L1527" s="355">
        <v>3310.2403117557915</v>
      </c>
      <c r="M1527" s="355">
        <v>3481.273002814462</v>
      </c>
      <c r="N1527" s="355">
        <v>3643.6458107815547</v>
      </c>
      <c r="O1527" s="355">
        <v>3665.2955185105002</v>
      </c>
      <c r="P1527" s="357" t="s">
        <v>40</v>
      </c>
      <c r="Q1527" s="355" t="s">
        <v>35</v>
      </c>
      <c r="R1527" s="357" t="s">
        <v>685</v>
      </c>
      <c r="S1527" s="357" t="s">
        <v>1489</v>
      </c>
      <c r="T1527" s="357" t="s">
        <v>684</v>
      </c>
      <c r="U1527" s="357" t="s">
        <v>35</v>
      </c>
      <c r="V1527" s="357">
        <v>1.65</v>
      </c>
      <c r="W1527" s="357">
        <v>0.99199999999999999</v>
      </c>
      <c r="X1527" s="357">
        <v>3.5000000000000003E-2</v>
      </c>
      <c r="Y1527" s="357">
        <v>1.637</v>
      </c>
      <c r="Z1527" s="357" t="s">
        <v>198</v>
      </c>
      <c r="AA1527" s="357" t="s">
        <v>170</v>
      </c>
      <c r="AB1527" s="357">
        <v>19</v>
      </c>
      <c r="AC1527" s="357" t="s">
        <v>218</v>
      </c>
      <c r="AD1527" s="10"/>
      <c r="AE1527" s="10">
        <f>IFERROR(VLOOKUP(E1527,ppoz!$A$2:$B$42,2,0),0)</f>
        <v>0</v>
      </c>
      <c r="AH1527">
        <v>4</v>
      </c>
    </row>
    <row r="1528" spans="1:34" x14ac:dyDescent="0.35">
      <c r="A1528" s="354" t="s">
        <v>1923</v>
      </c>
      <c r="B1528" s="355">
        <v>46.5</v>
      </c>
      <c r="C1528" s="356">
        <v>150</v>
      </c>
      <c r="D1528" s="357" t="s">
        <v>1488</v>
      </c>
      <c r="E1528" s="358" t="s">
        <v>2359</v>
      </c>
      <c r="F1528" s="357" t="s">
        <v>186</v>
      </c>
      <c r="G1528" s="356">
        <v>48</v>
      </c>
      <c r="H1528" s="356">
        <v>153500</v>
      </c>
      <c r="I1528" s="356">
        <v>161500</v>
      </c>
      <c r="J1528" s="355">
        <v>168900</v>
      </c>
      <c r="K1528" s="355">
        <v>170000</v>
      </c>
      <c r="L1528" s="355">
        <v>3301.0752688172042</v>
      </c>
      <c r="M1528" s="355">
        <v>3473.1182795698924</v>
      </c>
      <c r="N1528" s="355">
        <v>3632.2580645161293</v>
      </c>
      <c r="O1528" s="355">
        <v>3655.9139784946237</v>
      </c>
      <c r="P1528" s="357" t="s">
        <v>40</v>
      </c>
      <c r="Q1528" s="355" t="s">
        <v>35</v>
      </c>
      <c r="R1528" s="357" t="s">
        <v>685</v>
      </c>
      <c r="S1528" s="357" t="s">
        <v>1489</v>
      </c>
      <c r="T1528" s="357" t="s">
        <v>684</v>
      </c>
      <c r="U1528" s="357" t="s">
        <v>35</v>
      </c>
      <c r="V1528" s="357">
        <v>1.65</v>
      </c>
      <c r="W1528" s="357">
        <v>0.99199999999999999</v>
      </c>
      <c r="X1528" s="357">
        <v>3.5000000000000003E-2</v>
      </c>
      <c r="Y1528" s="357">
        <v>1.637</v>
      </c>
      <c r="Z1528" s="357" t="s">
        <v>198</v>
      </c>
      <c r="AA1528" s="357" t="s">
        <v>170</v>
      </c>
      <c r="AB1528" s="357">
        <v>19</v>
      </c>
      <c r="AC1528" s="357" t="s">
        <v>218</v>
      </c>
      <c r="AD1528" s="10"/>
      <c r="AE1528" s="10">
        <f>IFERROR(VLOOKUP(E1528,ppoz!$A$2:$B$42,2,0),0)</f>
        <v>0</v>
      </c>
      <c r="AH1528">
        <v>4</v>
      </c>
    </row>
    <row r="1529" spans="1:34" x14ac:dyDescent="0.35">
      <c r="A1529" s="354" t="s">
        <v>1924</v>
      </c>
      <c r="B1529" s="355">
        <v>46.81</v>
      </c>
      <c r="C1529" s="356">
        <v>151</v>
      </c>
      <c r="D1529" s="357" t="s">
        <v>1488</v>
      </c>
      <c r="E1529" s="358" t="s">
        <v>2359</v>
      </c>
      <c r="F1529" s="357" t="s">
        <v>186</v>
      </c>
      <c r="G1529" s="356">
        <v>48</v>
      </c>
      <c r="H1529" s="356">
        <v>154200</v>
      </c>
      <c r="I1529" s="356">
        <v>162200</v>
      </c>
      <c r="J1529" s="355">
        <v>169500</v>
      </c>
      <c r="K1529" s="355">
        <v>170700</v>
      </c>
      <c r="L1529" s="355">
        <v>3294.167912839137</v>
      </c>
      <c r="M1529" s="355">
        <v>3465.071565904721</v>
      </c>
      <c r="N1529" s="355">
        <v>3621.0211493270667</v>
      </c>
      <c r="O1529" s="355">
        <v>3646.6566972869045</v>
      </c>
      <c r="P1529" s="357" t="s">
        <v>40</v>
      </c>
      <c r="Q1529" s="355" t="s">
        <v>35</v>
      </c>
      <c r="R1529" s="357" t="s">
        <v>685</v>
      </c>
      <c r="S1529" s="357" t="s">
        <v>1489</v>
      </c>
      <c r="T1529" s="357" t="s">
        <v>684</v>
      </c>
      <c r="U1529" s="357" t="s">
        <v>35</v>
      </c>
      <c r="V1529" s="357">
        <v>1.65</v>
      </c>
      <c r="W1529" s="357">
        <v>0.99199999999999999</v>
      </c>
      <c r="X1529" s="357">
        <v>3.5000000000000003E-2</v>
      </c>
      <c r="Y1529" s="357">
        <v>1.637</v>
      </c>
      <c r="Z1529" s="357" t="s">
        <v>198</v>
      </c>
      <c r="AA1529" s="357" t="s">
        <v>170</v>
      </c>
      <c r="AB1529" s="357">
        <v>19</v>
      </c>
      <c r="AC1529" s="357" t="s">
        <v>218</v>
      </c>
      <c r="AD1529" s="10"/>
      <c r="AE1529" s="10">
        <f>IFERROR(VLOOKUP(E1529,ppoz!$A$2:$B$42,2,0),0)</f>
        <v>0</v>
      </c>
      <c r="AH1529">
        <v>4</v>
      </c>
    </row>
    <row r="1530" spans="1:34" x14ac:dyDescent="0.35">
      <c r="A1530" s="354" t="s">
        <v>1925</v>
      </c>
      <c r="B1530" s="355">
        <v>47.12</v>
      </c>
      <c r="C1530" s="356">
        <v>152</v>
      </c>
      <c r="D1530" s="357" t="s">
        <v>1488</v>
      </c>
      <c r="E1530" s="358" t="s">
        <v>2359</v>
      </c>
      <c r="F1530" s="357" t="s">
        <v>186</v>
      </c>
      <c r="G1530" s="356">
        <v>48</v>
      </c>
      <c r="H1530" s="356">
        <v>155600</v>
      </c>
      <c r="I1530" s="356">
        <v>163200</v>
      </c>
      <c r="J1530" s="355">
        <v>170500</v>
      </c>
      <c r="K1530" s="355">
        <v>171700</v>
      </c>
      <c r="L1530" s="355">
        <v>3302.2071307300512</v>
      </c>
      <c r="M1530" s="355">
        <v>3463.4974533106961</v>
      </c>
      <c r="N1530" s="355">
        <v>3618.4210526315792</v>
      </c>
      <c r="O1530" s="355">
        <v>3643.8879456706286</v>
      </c>
      <c r="P1530" s="357" t="s">
        <v>40</v>
      </c>
      <c r="Q1530" s="355" t="s">
        <v>35</v>
      </c>
      <c r="R1530" s="357" t="s">
        <v>685</v>
      </c>
      <c r="S1530" s="357" t="s">
        <v>1489</v>
      </c>
      <c r="T1530" s="357" t="s">
        <v>684</v>
      </c>
      <c r="U1530" s="357" t="s">
        <v>35</v>
      </c>
      <c r="V1530" s="357">
        <v>1.65</v>
      </c>
      <c r="W1530" s="357">
        <v>0.99199999999999999</v>
      </c>
      <c r="X1530" s="357">
        <v>3.5000000000000003E-2</v>
      </c>
      <c r="Y1530" s="357">
        <v>1.637</v>
      </c>
      <c r="Z1530" s="357" t="s">
        <v>198</v>
      </c>
      <c r="AA1530" s="357" t="s">
        <v>170</v>
      </c>
      <c r="AB1530" s="357">
        <v>19</v>
      </c>
      <c r="AC1530" s="357" t="s">
        <v>218</v>
      </c>
      <c r="AD1530" s="10"/>
      <c r="AE1530" s="10">
        <f>IFERROR(VLOOKUP(E1530,ppoz!$A$2:$B$42,2,0),0)</f>
        <v>0</v>
      </c>
      <c r="AH1530">
        <v>4</v>
      </c>
    </row>
    <row r="1531" spans="1:34" x14ac:dyDescent="0.35">
      <c r="A1531" s="354" t="s">
        <v>1926</v>
      </c>
      <c r="B1531" s="355">
        <v>47.43</v>
      </c>
      <c r="C1531" s="356">
        <v>153</v>
      </c>
      <c r="D1531" s="357" t="s">
        <v>1488</v>
      </c>
      <c r="E1531" s="358" t="s">
        <v>2359</v>
      </c>
      <c r="F1531" s="357" t="s">
        <v>186</v>
      </c>
      <c r="G1531" s="356">
        <v>48</v>
      </c>
      <c r="H1531" s="356">
        <v>156300</v>
      </c>
      <c r="I1531" s="356">
        <v>163800</v>
      </c>
      <c r="J1531" s="355">
        <v>171100</v>
      </c>
      <c r="K1531" s="355">
        <v>172300</v>
      </c>
      <c r="L1531" s="355">
        <v>3295.382669196711</v>
      </c>
      <c r="M1531" s="355">
        <v>3453.5104364326376</v>
      </c>
      <c r="N1531" s="355">
        <v>3607.4214632089397</v>
      </c>
      <c r="O1531" s="355">
        <v>3632.7219059666877</v>
      </c>
      <c r="P1531" s="357" t="s">
        <v>40</v>
      </c>
      <c r="Q1531" s="355" t="s">
        <v>35</v>
      </c>
      <c r="R1531" s="357" t="s">
        <v>685</v>
      </c>
      <c r="S1531" s="357" t="s">
        <v>1489</v>
      </c>
      <c r="T1531" s="357" t="s">
        <v>684</v>
      </c>
      <c r="U1531" s="357" t="s">
        <v>35</v>
      </c>
      <c r="V1531" s="357">
        <v>1.65</v>
      </c>
      <c r="W1531" s="357">
        <v>0.99199999999999999</v>
      </c>
      <c r="X1531" s="357">
        <v>3.5000000000000003E-2</v>
      </c>
      <c r="Y1531" s="357">
        <v>1.637</v>
      </c>
      <c r="Z1531" s="357" t="s">
        <v>198</v>
      </c>
      <c r="AA1531" s="357" t="s">
        <v>170</v>
      </c>
      <c r="AB1531" s="357">
        <v>19</v>
      </c>
      <c r="AC1531" s="357" t="s">
        <v>218</v>
      </c>
      <c r="AD1531" s="10"/>
      <c r="AE1531" s="10">
        <f>IFERROR(VLOOKUP(E1531,ppoz!$A$2:$B$42,2,0),0)</f>
        <v>0</v>
      </c>
      <c r="AH1531">
        <v>4</v>
      </c>
    </row>
    <row r="1532" spans="1:34" x14ac:dyDescent="0.35">
      <c r="A1532" s="354" t="s">
        <v>1927</v>
      </c>
      <c r="B1532" s="355">
        <v>47.74</v>
      </c>
      <c r="C1532" s="356">
        <v>154</v>
      </c>
      <c r="D1532" s="357" t="s">
        <v>1488</v>
      </c>
      <c r="E1532" s="358" t="s">
        <v>2359</v>
      </c>
      <c r="F1532" s="357" t="s">
        <v>186</v>
      </c>
      <c r="G1532" s="356">
        <v>48</v>
      </c>
      <c r="H1532" s="356">
        <v>156900</v>
      </c>
      <c r="I1532" s="356">
        <v>164500</v>
      </c>
      <c r="J1532" s="355">
        <v>171700</v>
      </c>
      <c r="K1532" s="355">
        <v>173000</v>
      </c>
      <c r="L1532" s="355">
        <v>3286.5521575198995</v>
      </c>
      <c r="M1532" s="355">
        <v>3445.74780058651</v>
      </c>
      <c r="N1532" s="355">
        <v>3596.5647255969834</v>
      </c>
      <c r="O1532" s="355">
        <v>3623.7955592794301</v>
      </c>
      <c r="P1532" s="357" t="s">
        <v>40</v>
      </c>
      <c r="Q1532" s="355" t="s">
        <v>35</v>
      </c>
      <c r="R1532" s="357" t="s">
        <v>685</v>
      </c>
      <c r="S1532" s="357" t="s">
        <v>1489</v>
      </c>
      <c r="T1532" s="357" t="s">
        <v>684</v>
      </c>
      <c r="U1532" s="357" t="s">
        <v>35</v>
      </c>
      <c r="V1532" s="357">
        <v>1.65</v>
      </c>
      <c r="W1532" s="357">
        <v>0.99199999999999999</v>
      </c>
      <c r="X1532" s="357">
        <v>3.5000000000000003E-2</v>
      </c>
      <c r="Y1532" s="357">
        <v>1.637</v>
      </c>
      <c r="Z1532" s="357" t="s">
        <v>198</v>
      </c>
      <c r="AA1532" s="357" t="s">
        <v>170</v>
      </c>
      <c r="AB1532" s="357">
        <v>19</v>
      </c>
      <c r="AC1532" s="357" t="s">
        <v>218</v>
      </c>
      <c r="AD1532" s="10"/>
      <c r="AE1532" s="10">
        <f>IFERROR(VLOOKUP(E1532,ppoz!$A$2:$B$42,2,0),0)</f>
        <v>0</v>
      </c>
      <c r="AH1532">
        <v>4</v>
      </c>
    </row>
    <row r="1533" spans="1:34" x14ac:dyDescent="0.35">
      <c r="A1533" s="354" t="s">
        <v>1928</v>
      </c>
      <c r="B1533" s="355">
        <v>48.05</v>
      </c>
      <c r="C1533" s="356">
        <v>155</v>
      </c>
      <c r="D1533" s="357" t="s">
        <v>1488</v>
      </c>
      <c r="E1533" s="358" t="s">
        <v>2359</v>
      </c>
      <c r="F1533" s="357" t="s">
        <v>186</v>
      </c>
      <c r="G1533" s="356">
        <v>48</v>
      </c>
      <c r="H1533" s="356">
        <v>158000</v>
      </c>
      <c r="I1533" s="356">
        <v>165900</v>
      </c>
      <c r="J1533" s="355">
        <v>172700</v>
      </c>
      <c r="K1533" s="355">
        <v>175000</v>
      </c>
      <c r="L1533" s="355">
        <v>3288.2414151925082</v>
      </c>
      <c r="M1533" s="355">
        <v>3452.6534859521335</v>
      </c>
      <c r="N1533" s="355">
        <v>3594.1727367325702</v>
      </c>
      <c r="O1533" s="355">
        <v>3642.0395421436006</v>
      </c>
      <c r="P1533" s="357" t="s">
        <v>40</v>
      </c>
      <c r="Q1533" s="355" t="s">
        <v>35</v>
      </c>
      <c r="R1533" s="357" t="s">
        <v>685</v>
      </c>
      <c r="S1533" s="357" t="s">
        <v>1489</v>
      </c>
      <c r="T1533" s="357" t="s">
        <v>684</v>
      </c>
      <c r="U1533" s="357" t="s">
        <v>35</v>
      </c>
      <c r="V1533" s="357">
        <v>1.65</v>
      </c>
      <c r="W1533" s="357">
        <v>0.99199999999999999</v>
      </c>
      <c r="X1533" s="357">
        <v>3.5000000000000003E-2</v>
      </c>
      <c r="Y1533" s="357">
        <v>1.637</v>
      </c>
      <c r="Z1533" s="357" t="s">
        <v>198</v>
      </c>
      <c r="AA1533" s="357" t="s">
        <v>170</v>
      </c>
      <c r="AB1533" s="357">
        <v>19</v>
      </c>
      <c r="AC1533" s="357" t="s">
        <v>218</v>
      </c>
      <c r="AD1533" s="10"/>
      <c r="AE1533" s="10">
        <f>IFERROR(VLOOKUP(E1533,ppoz!$A$2:$B$42,2,0),0)</f>
        <v>0</v>
      </c>
      <c r="AH1533">
        <v>4</v>
      </c>
    </row>
    <row r="1534" spans="1:34" x14ac:dyDescent="0.35">
      <c r="A1534" s="354" t="s">
        <v>1929</v>
      </c>
      <c r="B1534" s="355">
        <v>48.36</v>
      </c>
      <c r="C1534" s="356">
        <v>156</v>
      </c>
      <c r="D1534" s="357" t="s">
        <v>1488</v>
      </c>
      <c r="E1534" s="358" t="s">
        <v>2359</v>
      </c>
      <c r="F1534" s="357" t="s">
        <v>186</v>
      </c>
      <c r="G1534" s="356">
        <v>48</v>
      </c>
      <c r="H1534" s="356">
        <v>158600</v>
      </c>
      <c r="I1534" s="356">
        <v>166700</v>
      </c>
      <c r="J1534" s="355">
        <v>173300</v>
      </c>
      <c r="K1534" s="355">
        <v>175800</v>
      </c>
      <c r="L1534" s="355">
        <v>3279.5698924731182</v>
      </c>
      <c r="M1534" s="355">
        <v>3447.0636889991729</v>
      </c>
      <c r="N1534" s="355">
        <v>3583.5401157981805</v>
      </c>
      <c r="O1534" s="355">
        <v>3635.2357320099254</v>
      </c>
      <c r="P1534" s="357" t="s">
        <v>40</v>
      </c>
      <c r="Q1534" s="355" t="s">
        <v>35</v>
      </c>
      <c r="R1534" s="357" t="s">
        <v>685</v>
      </c>
      <c r="S1534" s="357" t="s">
        <v>1489</v>
      </c>
      <c r="T1534" s="357" t="s">
        <v>684</v>
      </c>
      <c r="U1534" s="357" t="s">
        <v>35</v>
      </c>
      <c r="V1534" s="357">
        <v>1.65</v>
      </c>
      <c r="W1534" s="357">
        <v>0.99199999999999999</v>
      </c>
      <c r="X1534" s="357">
        <v>3.5000000000000003E-2</v>
      </c>
      <c r="Y1534" s="357">
        <v>1.637</v>
      </c>
      <c r="Z1534" s="357" t="s">
        <v>198</v>
      </c>
      <c r="AA1534" s="357" t="s">
        <v>170</v>
      </c>
      <c r="AB1534" s="357">
        <v>19</v>
      </c>
      <c r="AC1534" s="357" t="s">
        <v>218</v>
      </c>
      <c r="AD1534" s="10"/>
      <c r="AE1534" s="10">
        <f>IFERROR(VLOOKUP(E1534,ppoz!$A$2:$B$42,2,0),0)</f>
        <v>0</v>
      </c>
      <c r="AH1534">
        <v>4</v>
      </c>
    </row>
    <row r="1535" spans="1:34" x14ac:dyDescent="0.35">
      <c r="A1535" s="354" t="s">
        <v>1930</v>
      </c>
      <c r="B1535" s="355">
        <v>48.67</v>
      </c>
      <c r="C1535" s="356">
        <v>157</v>
      </c>
      <c r="D1535" s="357" t="s">
        <v>1488</v>
      </c>
      <c r="E1535" s="358" t="s">
        <v>2359</v>
      </c>
      <c r="F1535" s="357" t="s">
        <v>186</v>
      </c>
      <c r="G1535" s="356">
        <v>48</v>
      </c>
      <c r="H1535" s="356">
        <v>159300</v>
      </c>
      <c r="I1535" s="356">
        <v>167700</v>
      </c>
      <c r="J1535" s="355">
        <v>173900</v>
      </c>
      <c r="K1535" s="355">
        <v>176800</v>
      </c>
      <c r="L1535" s="355">
        <v>3273.0634888021368</v>
      </c>
      <c r="M1535" s="355">
        <v>3445.6544072323813</v>
      </c>
      <c r="N1535" s="355">
        <v>3573.0429422642283</v>
      </c>
      <c r="O1535" s="355">
        <v>3632.6279021984792</v>
      </c>
      <c r="P1535" s="357" t="s">
        <v>40</v>
      </c>
      <c r="Q1535" s="355" t="s">
        <v>35</v>
      </c>
      <c r="R1535" s="357" t="s">
        <v>685</v>
      </c>
      <c r="S1535" s="357" t="s">
        <v>1489</v>
      </c>
      <c r="T1535" s="357" t="s">
        <v>684</v>
      </c>
      <c r="U1535" s="357" t="s">
        <v>35</v>
      </c>
      <c r="V1535" s="357">
        <v>1.65</v>
      </c>
      <c r="W1535" s="357">
        <v>0.99199999999999999</v>
      </c>
      <c r="X1535" s="357">
        <v>3.5000000000000003E-2</v>
      </c>
      <c r="Y1535" s="357">
        <v>1.637</v>
      </c>
      <c r="Z1535" s="357" t="s">
        <v>198</v>
      </c>
      <c r="AA1535" s="357" t="s">
        <v>170</v>
      </c>
      <c r="AB1535" s="357">
        <v>19</v>
      </c>
      <c r="AC1535" s="357" t="s">
        <v>218</v>
      </c>
      <c r="AD1535" s="10"/>
      <c r="AE1535" s="10">
        <f>IFERROR(VLOOKUP(E1535,ppoz!$A$2:$B$42,2,0),0)</f>
        <v>0</v>
      </c>
      <c r="AH1535">
        <v>4</v>
      </c>
    </row>
    <row r="1536" spans="1:34" x14ac:dyDescent="0.35">
      <c r="A1536" s="354" t="s">
        <v>1931</v>
      </c>
      <c r="B1536" s="355">
        <v>48.98</v>
      </c>
      <c r="C1536" s="356">
        <v>158</v>
      </c>
      <c r="D1536" s="357" t="s">
        <v>1488</v>
      </c>
      <c r="E1536" s="358" t="s">
        <v>2359</v>
      </c>
      <c r="F1536" s="357" t="s">
        <v>186</v>
      </c>
      <c r="G1536" s="356">
        <v>48</v>
      </c>
      <c r="H1536" s="356">
        <v>160200</v>
      </c>
      <c r="I1536" s="356">
        <v>168700</v>
      </c>
      <c r="J1536" s="355">
        <v>174500</v>
      </c>
      <c r="K1536" s="355">
        <v>177800</v>
      </c>
      <c r="L1536" s="355">
        <v>3270.7227439771336</v>
      </c>
      <c r="M1536" s="355">
        <v>3444.2629644752965</v>
      </c>
      <c r="N1536" s="355">
        <v>3562.6786443446308</v>
      </c>
      <c r="O1536" s="355">
        <v>3630.0530828909759</v>
      </c>
      <c r="P1536" s="357" t="s">
        <v>40</v>
      </c>
      <c r="Q1536" s="355" t="s">
        <v>35</v>
      </c>
      <c r="R1536" s="357" t="s">
        <v>685</v>
      </c>
      <c r="S1536" s="357" t="s">
        <v>1489</v>
      </c>
      <c r="T1536" s="357" t="s">
        <v>684</v>
      </c>
      <c r="U1536" s="357" t="s">
        <v>35</v>
      </c>
      <c r="V1536" s="357">
        <v>1.65</v>
      </c>
      <c r="W1536" s="357">
        <v>0.99199999999999999</v>
      </c>
      <c r="X1536" s="357">
        <v>3.5000000000000003E-2</v>
      </c>
      <c r="Y1536" s="357">
        <v>1.637</v>
      </c>
      <c r="Z1536" s="357" t="s">
        <v>198</v>
      </c>
      <c r="AA1536" s="357" t="s">
        <v>170</v>
      </c>
      <c r="AB1536" s="357">
        <v>19</v>
      </c>
      <c r="AC1536" s="357" t="s">
        <v>218</v>
      </c>
      <c r="AD1536" s="10"/>
      <c r="AE1536" s="10">
        <f>IFERROR(VLOOKUP(E1536,ppoz!$A$2:$B$42,2,0),0)</f>
        <v>0</v>
      </c>
      <c r="AH1536">
        <v>4</v>
      </c>
    </row>
    <row r="1537" spans="1:34" x14ac:dyDescent="0.35">
      <c r="A1537" s="354" t="s">
        <v>1932</v>
      </c>
      <c r="B1537" s="355">
        <v>49.29</v>
      </c>
      <c r="C1537" s="356">
        <v>159</v>
      </c>
      <c r="D1537" s="357" t="s">
        <v>1488</v>
      </c>
      <c r="E1537" s="358" t="s">
        <v>2359</v>
      </c>
      <c r="F1537" s="357" t="s">
        <v>186</v>
      </c>
      <c r="G1537" s="356">
        <v>48</v>
      </c>
      <c r="H1537" s="356">
        <v>161200</v>
      </c>
      <c r="I1537" s="356">
        <v>169700</v>
      </c>
      <c r="J1537" s="355">
        <v>175500</v>
      </c>
      <c r="K1537" s="355">
        <v>178800</v>
      </c>
      <c r="L1537" s="355">
        <v>3270.4402515723273</v>
      </c>
      <c r="M1537" s="355">
        <v>3442.889024142828</v>
      </c>
      <c r="N1537" s="355">
        <v>3560.5599513085817</v>
      </c>
      <c r="O1537" s="355">
        <v>3627.5106512477178</v>
      </c>
      <c r="P1537" s="357" t="s">
        <v>40</v>
      </c>
      <c r="Q1537" s="355" t="s">
        <v>35</v>
      </c>
      <c r="R1537" s="357" t="s">
        <v>685</v>
      </c>
      <c r="S1537" s="357" t="s">
        <v>1489</v>
      </c>
      <c r="T1537" s="357" t="s">
        <v>684</v>
      </c>
      <c r="U1537" s="357" t="s">
        <v>35</v>
      </c>
      <c r="V1537" s="357">
        <v>1.65</v>
      </c>
      <c r="W1537" s="357">
        <v>0.99199999999999999</v>
      </c>
      <c r="X1537" s="357">
        <v>3.5000000000000003E-2</v>
      </c>
      <c r="Y1537" s="357">
        <v>1.637</v>
      </c>
      <c r="Z1537" s="357" t="s">
        <v>198</v>
      </c>
      <c r="AA1537" s="357" t="s">
        <v>170</v>
      </c>
      <c r="AB1537" s="357">
        <v>19</v>
      </c>
      <c r="AC1537" s="357" t="s">
        <v>218</v>
      </c>
      <c r="AD1537" s="10"/>
      <c r="AE1537" s="10">
        <f>IFERROR(VLOOKUP(E1537,ppoz!$A$2:$B$42,2,0),0)</f>
        <v>0</v>
      </c>
      <c r="AH1537">
        <v>4</v>
      </c>
    </row>
    <row r="1538" spans="1:34" x14ac:dyDescent="0.35">
      <c r="A1538" s="354" t="s">
        <v>1933</v>
      </c>
      <c r="B1538" s="355">
        <v>49.6</v>
      </c>
      <c r="C1538" s="356">
        <v>160</v>
      </c>
      <c r="D1538" s="357" t="s">
        <v>1488</v>
      </c>
      <c r="E1538" s="358" t="s">
        <v>2359</v>
      </c>
      <c r="F1538" s="357" t="s">
        <v>186</v>
      </c>
      <c r="G1538" s="356">
        <v>48</v>
      </c>
      <c r="H1538" s="356">
        <v>161900</v>
      </c>
      <c r="I1538" s="356">
        <v>170400</v>
      </c>
      <c r="J1538" s="355">
        <v>176600</v>
      </c>
      <c r="K1538" s="355">
        <v>179400</v>
      </c>
      <c r="L1538" s="355">
        <v>3264.1129032258063</v>
      </c>
      <c r="M1538" s="355">
        <v>3435.483870967742</v>
      </c>
      <c r="N1538" s="355">
        <v>3560.483870967742</v>
      </c>
      <c r="O1538" s="355">
        <v>3616.9354838709678</v>
      </c>
      <c r="P1538" s="357" t="s">
        <v>40</v>
      </c>
      <c r="Q1538" s="355" t="s">
        <v>35</v>
      </c>
      <c r="R1538" s="357" t="s">
        <v>685</v>
      </c>
      <c r="S1538" s="357" t="s">
        <v>1489</v>
      </c>
      <c r="T1538" s="357" t="s">
        <v>684</v>
      </c>
      <c r="U1538" s="357" t="s">
        <v>35</v>
      </c>
      <c r="V1538" s="357">
        <v>1.65</v>
      </c>
      <c r="W1538" s="357">
        <v>0.99199999999999999</v>
      </c>
      <c r="X1538" s="357">
        <v>3.5000000000000003E-2</v>
      </c>
      <c r="Y1538" s="357">
        <v>1.637</v>
      </c>
      <c r="Z1538" s="357" t="s">
        <v>198</v>
      </c>
      <c r="AA1538" s="357" t="s">
        <v>170</v>
      </c>
      <c r="AB1538" s="357">
        <v>19</v>
      </c>
      <c r="AC1538" s="357" t="s">
        <v>218</v>
      </c>
      <c r="AD1538" s="10"/>
      <c r="AE1538" s="10">
        <f>IFERROR(VLOOKUP(E1538,ppoz!$A$2:$B$42,2,0),0)</f>
        <v>0</v>
      </c>
      <c r="AH1538">
        <v>4</v>
      </c>
    </row>
    <row r="1539" spans="1:34" x14ac:dyDescent="0.35">
      <c r="A1539" s="354" t="s">
        <v>1934</v>
      </c>
      <c r="B1539" s="355">
        <v>49.91</v>
      </c>
      <c r="C1539" s="356">
        <v>161</v>
      </c>
      <c r="D1539" s="357" t="s">
        <v>1488</v>
      </c>
      <c r="E1539" s="358" t="s">
        <v>2359</v>
      </c>
      <c r="F1539" s="357" t="s">
        <v>186</v>
      </c>
      <c r="G1539" s="356">
        <v>48</v>
      </c>
      <c r="H1539" s="356">
        <v>162600</v>
      </c>
      <c r="I1539" s="356">
        <v>171100</v>
      </c>
      <c r="J1539" s="355">
        <v>179900</v>
      </c>
      <c r="K1539" s="355">
        <v>180200</v>
      </c>
      <c r="L1539" s="355">
        <v>3257.8641554798642</v>
      </c>
      <c r="M1539" s="355">
        <v>3428.1707072730919</v>
      </c>
      <c r="N1539" s="355">
        <v>3604.4880785413748</v>
      </c>
      <c r="O1539" s="355">
        <v>3610.4988980164298</v>
      </c>
      <c r="P1539" s="357" t="s">
        <v>40</v>
      </c>
      <c r="Q1539" s="355" t="s">
        <v>35</v>
      </c>
      <c r="R1539" s="357" t="s">
        <v>685</v>
      </c>
      <c r="S1539" s="357" t="s">
        <v>1489</v>
      </c>
      <c r="T1539" s="357" t="s">
        <v>684</v>
      </c>
      <c r="U1539" s="357" t="s">
        <v>35</v>
      </c>
      <c r="V1539" s="357">
        <v>1.65</v>
      </c>
      <c r="W1539" s="357">
        <v>0.99199999999999999</v>
      </c>
      <c r="X1539" s="357">
        <v>3.5000000000000003E-2</v>
      </c>
      <c r="Y1539" s="357">
        <v>1.637</v>
      </c>
      <c r="Z1539" s="357" t="s">
        <v>198</v>
      </c>
      <c r="AA1539" s="357" t="s">
        <v>170</v>
      </c>
      <c r="AB1539" s="357">
        <v>19</v>
      </c>
      <c r="AC1539" s="357" t="s">
        <v>218</v>
      </c>
      <c r="AD1539" s="10"/>
      <c r="AE1539" s="10">
        <f>IFERROR(VLOOKUP(E1539,ppoz!$A$2:$B$42,2,0),0)</f>
        <v>0</v>
      </c>
      <c r="AH1539">
        <v>4</v>
      </c>
    </row>
    <row r="1540" spans="1:34" s="105" customFormat="1" x14ac:dyDescent="0.35">
      <c r="A1540" s="354" t="s">
        <v>662</v>
      </c>
      <c r="B1540" s="359">
        <v>3.35</v>
      </c>
      <c r="C1540" s="360">
        <v>10</v>
      </c>
      <c r="D1540" s="354" t="s">
        <v>255</v>
      </c>
      <c r="E1540" s="360" t="s">
        <v>41</v>
      </c>
      <c r="F1540" s="354" t="s">
        <v>171</v>
      </c>
      <c r="G1540" s="360">
        <v>3</v>
      </c>
      <c r="H1540" s="361">
        <v>15300</v>
      </c>
      <c r="I1540" s="361">
        <v>16100</v>
      </c>
      <c r="J1540" s="361">
        <v>16400</v>
      </c>
      <c r="K1540" s="361">
        <v>16700</v>
      </c>
      <c r="L1540" s="361">
        <v>4567.1641791044776</v>
      </c>
      <c r="M1540" s="361">
        <v>4805.9701492537315</v>
      </c>
      <c r="N1540" s="361">
        <v>4895.5223880597014</v>
      </c>
      <c r="O1540" s="361">
        <v>4985.0746268656712</v>
      </c>
      <c r="P1540" s="354" t="s">
        <v>55</v>
      </c>
      <c r="Q1540" s="354" t="s">
        <v>37</v>
      </c>
      <c r="R1540" s="354" t="s">
        <v>203</v>
      </c>
      <c r="S1540" s="362">
        <v>0.19900000000000001</v>
      </c>
      <c r="T1540" s="354" t="s">
        <v>683</v>
      </c>
      <c r="U1540" s="354" t="s">
        <v>35</v>
      </c>
      <c r="V1540" s="354">
        <v>1.6850000000000001</v>
      </c>
      <c r="W1540" s="354">
        <v>1</v>
      </c>
      <c r="X1540" s="354">
        <v>3.2000000000000001E-2</v>
      </c>
      <c r="Y1540" s="354">
        <f>V1540*W1540</f>
        <v>1.6850000000000001</v>
      </c>
      <c r="Z1540" s="354" t="s">
        <v>198</v>
      </c>
      <c r="AA1540" s="354" t="s">
        <v>170</v>
      </c>
      <c r="AB1540" s="354">
        <v>18.7</v>
      </c>
      <c r="AC1540" s="354" t="s">
        <v>218</v>
      </c>
      <c r="AD1540" s="354"/>
      <c r="AE1540" s="10">
        <f>IFERROR(VLOOKUP(E1540,ppoz!$A$2:$B$42,2,0),0)</f>
        <v>0</v>
      </c>
    </row>
    <row r="1541" spans="1:34" s="105" customFormat="1" x14ac:dyDescent="0.35">
      <c r="A1541" s="354" t="s">
        <v>256</v>
      </c>
      <c r="B1541" s="359">
        <v>4.0200000000000005</v>
      </c>
      <c r="C1541" s="360">
        <v>12</v>
      </c>
      <c r="D1541" s="354" t="s">
        <v>255</v>
      </c>
      <c r="E1541" s="360" t="s">
        <v>42</v>
      </c>
      <c r="F1541" s="354" t="s">
        <v>171</v>
      </c>
      <c r="G1541" s="360">
        <v>4</v>
      </c>
      <c r="H1541" s="361">
        <v>16700</v>
      </c>
      <c r="I1541" s="361">
        <v>17300</v>
      </c>
      <c r="J1541" s="361">
        <v>18100</v>
      </c>
      <c r="K1541" s="361">
        <v>17900</v>
      </c>
      <c r="L1541" s="361">
        <v>4154.2288557213924</v>
      </c>
      <c r="M1541" s="361">
        <v>4303.4825870646764</v>
      </c>
      <c r="N1541" s="361">
        <v>4502.4875621890542</v>
      </c>
      <c r="O1541" s="361">
        <v>4452.7363184079595</v>
      </c>
      <c r="P1541" s="354" t="s">
        <v>55</v>
      </c>
      <c r="Q1541" s="354" t="s">
        <v>37</v>
      </c>
      <c r="R1541" s="354" t="s">
        <v>203</v>
      </c>
      <c r="S1541" s="362">
        <v>0.19900000000000001</v>
      </c>
      <c r="T1541" s="354" t="s">
        <v>683</v>
      </c>
      <c r="U1541" s="354" t="s">
        <v>35</v>
      </c>
      <c r="V1541" s="354">
        <v>1.6850000000000001</v>
      </c>
      <c r="W1541" s="354">
        <v>1</v>
      </c>
      <c r="X1541" s="354">
        <v>3.2000000000000001E-2</v>
      </c>
      <c r="Y1541" s="354">
        <f t="shared" ref="Y1541:Y1604" si="19">V1541*W1541</f>
        <v>1.6850000000000001</v>
      </c>
      <c r="Z1541" s="354" t="s">
        <v>198</v>
      </c>
      <c r="AA1541" s="354" t="s">
        <v>170</v>
      </c>
      <c r="AB1541" s="354">
        <v>18.7</v>
      </c>
      <c r="AC1541" s="354" t="s">
        <v>218</v>
      </c>
      <c r="AD1541" s="354"/>
      <c r="AE1541" s="10">
        <f>IFERROR(VLOOKUP(E1541,ppoz!$A$2:$B$42,2,0),0)</f>
        <v>0</v>
      </c>
    </row>
    <row r="1542" spans="1:34" s="105" customFormat="1" x14ac:dyDescent="0.35">
      <c r="A1542" s="354" t="s">
        <v>257</v>
      </c>
      <c r="B1542" s="359">
        <v>4.3550000000000004</v>
      </c>
      <c r="C1542" s="360">
        <v>13</v>
      </c>
      <c r="D1542" s="354" t="s">
        <v>255</v>
      </c>
      <c r="E1542" s="360" t="s">
        <v>42</v>
      </c>
      <c r="F1542" s="354" t="s">
        <v>171</v>
      </c>
      <c r="G1542" s="360">
        <v>4</v>
      </c>
      <c r="H1542" s="361">
        <v>17300</v>
      </c>
      <c r="I1542" s="361">
        <v>18100</v>
      </c>
      <c r="J1542" s="361">
        <v>18700</v>
      </c>
      <c r="K1542" s="361">
        <v>18700</v>
      </c>
      <c r="L1542" s="361">
        <v>3972.445464982778</v>
      </c>
      <c r="M1542" s="361">
        <v>4156.1423650975885</v>
      </c>
      <c r="N1542" s="361">
        <v>4293.9150401836969</v>
      </c>
      <c r="O1542" s="361">
        <v>4293.9150401836969</v>
      </c>
      <c r="P1542" s="354" t="s">
        <v>55</v>
      </c>
      <c r="Q1542" s="354" t="s">
        <v>37</v>
      </c>
      <c r="R1542" s="354" t="s">
        <v>203</v>
      </c>
      <c r="S1542" s="362">
        <v>0.19900000000000001</v>
      </c>
      <c r="T1542" s="354" t="s">
        <v>683</v>
      </c>
      <c r="U1542" s="354" t="s">
        <v>35</v>
      </c>
      <c r="V1542" s="354">
        <v>1.6850000000000001</v>
      </c>
      <c r="W1542" s="354">
        <v>1</v>
      </c>
      <c r="X1542" s="354">
        <v>3.2000000000000001E-2</v>
      </c>
      <c r="Y1542" s="354">
        <f t="shared" si="19"/>
        <v>1.6850000000000001</v>
      </c>
      <c r="Z1542" s="354" t="s">
        <v>198</v>
      </c>
      <c r="AA1542" s="354" t="s">
        <v>170</v>
      </c>
      <c r="AB1542" s="354">
        <v>18.7</v>
      </c>
      <c r="AC1542" s="354" t="s">
        <v>218</v>
      </c>
      <c r="AD1542" s="354"/>
      <c r="AE1542" s="10">
        <f>IFERROR(VLOOKUP(E1542,ppoz!$A$2:$B$42,2,0),0)</f>
        <v>0</v>
      </c>
    </row>
    <row r="1543" spans="1:34" s="105" customFormat="1" x14ac:dyDescent="0.35">
      <c r="A1543" s="354" t="s">
        <v>258</v>
      </c>
      <c r="B1543" s="359">
        <v>4.6900000000000004</v>
      </c>
      <c r="C1543" s="360">
        <v>14</v>
      </c>
      <c r="D1543" s="354" t="s">
        <v>255</v>
      </c>
      <c r="E1543" s="360" t="s">
        <v>42</v>
      </c>
      <c r="F1543" s="354" t="s">
        <v>171</v>
      </c>
      <c r="G1543" s="360">
        <v>4</v>
      </c>
      <c r="H1543" s="361">
        <v>17900</v>
      </c>
      <c r="I1543" s="361">
        <v>18900</v>
      </c>
      <c r="J1543" s="361">
        <v>19200</v>
      </c>
      <c r="K1543" s="361">
        <v>19500</v>
      </c>
      <c r="L1543" s="361">
        <v>3816.6311300639654</v>
      </c>
      <c r="M1543" s="361">
        <v>4029.8507462686562</v>
      </c>
      <c r="N1543" s="361">
        <v>4093.8166311300638</v>
      </c>
      <c r="O1543" s="361">
        <v>4157.782515991471</v>
      </c>
      <c r="P1543" s="354" t="s">
        <v>55</v>
      </c>
      <c r="Q1543" s="354" t="s">
        <v>37</v>
      </c>
      <c r="R1543" s="354" t="s">
        <v>203</v>
      </c>
      <c r="S1543" s="362">
        <v>0.19900000000000001</v>
      </c>
      <c r="T1543" s="354" t="s">
        <v>683</v>
      </c>
      <c r="U1543" s="354" t="s">
        <v>35</v>
      </c>
      <c r="V1543" s="354">
        <v>1.6850000000000001</v>
      </c>
      <c r="W1543" s="354">
        <v>1</v>
      </c>
      <c r="X1543" s="354">
        <v>3.2000000000000001E-2</v>
      </c>
      <c r="Y1543" s="354">
        <f t="shared" si="19"/>
        <v>1.6850000000000001</v>
      </c>
      <c r="Z1543" s="354" t="s">
        <v>198</v>
      </c>
      <c r="AA1543" s="354" t="s">
        <v>170</v>
      </c>
      <c r="AB1543" s="354">
        <v>18.7</v>
      </c>
      <c r="AC1543" s="354" t="s">
        <v>218</v>
      </c>
      <c r="AD1543" s="354"/>
      <c r="AE1543" s="10">
        <f>IFERROR(VLOOKUP(E1543,ppoz!$A$2:$B$42,2,0),0)</f>
        <v>0</v>
      </c>
    </row>
    <row r="1544" spans="1:34" s="105" customFormat="1" x14ac:dyDescent="0.35">
      <c r="A1544" s="354" t="s">
        <v>259</v>
      </c>
      <c r="B1544" s="359">
        <v>5.0250000000000004</v>
      </c>
      <c r="C1544" s="360">
        <v>15</v>
      </c>
      <c r="D1544" s="354" t="s">
        <v>255</v>
      </c>
      <c r="E1544" s="360" t="s">
        <v>43</v>
      </c>
      <c r="F1544" s="354" t="s">
        <v>171</v>
      </c>
      <c r="G1544" s="360">
        <v>5</v>
      </c>
      <c r="H1544" s="361">
        <v>19700</v>
      </c>
      <c r="I1544" s="361">
        <v>20500</v>
      </c>
      <c r="J1544" s="361">
        <v>21400</v>
      </c>
      <c r="K1544" s="361">
        <v>21600</v>
      </c>
      <c r="L1544" s="361">
        <v>3920.3980099502483</v>
      </c>
      <c r="M1544" s="361">
        <v>4079.6019900497508</v>
      </c>
      <c r="N1544" s="361">
        <v>4258.706467661691</v>
      </c>
      <c r="O1544" s="361">
        <v>4298.5074626865671</v>
      </c>
      <c r="P1544" s="354" t="s">
        <v>55</v>
      </c>
      <c r="Q1544" s="354" t="s">
        <v>37</v>
      </c>
      <c r="R1544" s="354" t="s">
        <v>203</v>
      </c>
      <c r="S1544" s="362">
        <v>0.19900000000000001</v>
      </c>
      <c r="T1544" s="354" t="s">
        <v>683</v>
      </c>
      <c r="U1544" s="354" t="s">
        <v>35</v>
      </c>
      <c r="V1544" s="354">
        <v>1.6850000000000001</v>
      </c>
      <c r="W1544" s="354">
        <v>1</v>
      </c>
      <c r="X1544" s="354">
        <v>3.2000000000000001E-2</v>
      </c>
      <c r="Y1544" s="354">
        <f t="shared" si="19"/>
        <v>1.6850000000000001</v>
      </c>
      <c r="Z1544" s="354" t="s">
        <v>198</v>
      </c>
      <c r="AA1544" s="354" t="s">
        <v>170</v>
      </c>
      <c r="AB1544" s="354">
        <v>18.7</v>
      </c>
      <c r="AC1544" s="354" t="s">
        <v>218</v>
      </c>
      <c r="AD1544" s="354"/>
      <c r="AE1544" s="10">
        <f>IFERROR(VLOOKUP(E1544,ppoz!$A$2:$B$42,2,0),0)</f>
        <v>0</v>
      </c>
    </row>
    <row r="1545" spans="1:34" s="105" customFormat="1" x14ac:dyDescent="0.35">
      <c r="A1545" s="354" t="s">
        <v>260</v>
      </c>
      <c r="B1545" s="359">
        <v>5.36</v>
      </c>
      <c r="C1545" s="360">
        <v>16</v>
      </c>
      <c r="D1545" s="354" t="s">
        <v>255</v>
      </c>
      <c r="E1545" s="360" t="s">
        <v>43</v>
      </c>
      <c r="F1545" s="354" t="s">
        <v>171</v>
      </c>
      <c r="G1545" s="360">
        <v>5</v>
      </c>
      <c r="H1545" s="361">
        <v>20100</v>
      </c>
      <c r="I1545" s="361">
        <v>21500</v>
      </c>
      <c r="J1545" s="361">
        <v>21800</v>
      </c>
      <c r="K1545" s="361">
        <v>22600</v>
      </c>
      <c r="L1545" s="361">
        <v>3750</v>
      </c>
      <c r="M1545" s="361">
        <v>4011.1940298507461</v>
      </c>
      <c r="N1545" s="361">
        <v>4067.1641791044772</v>
      </c>
      <c r="O1545" s="361">
        <v>4216.4179104477607</v>
      </c>
      <c r="P1545" s="354" t="s">
        <v>55</v>
      </c>
      <c r="Q1545" s="354" t="s">
        <v>37</v>
      </c>
      <c r="R1545" s="354" t="s">
        <v>203</v>
      </c>
      <c r="S1545" s="362">
        <v>0.19900000000000001</v>
      </c>
      <c r="T1545" s="354" t="s">
        <v>683</v>
      </c>
      <c r="U1545" s="354" t="s">
        <v>35</v>
      </c>
      <c r="V1545" s="354">
        <v>1.6850000000000001</v>
      </c>
      <c r="W1545" s="354">
        <v>1</v>
      </c>
      <c r="X1545" s="354">
        <v>3.2000000000000001E-2</v>
      </c>
      <c r="Y1545" s="354">
        <f t="shared" si="19"/>
        <v>1.6850000000000001</v>
      </c>
      <c r="Z1545" s="354" t="s">
        <v>198</v>
      </c>
      <c r="AA1545" s="354" t="s">
        <v>170</v>
      </c>
      <c r="AB1545" s="354">
        <v>18.7</v>
      </c>
      <c r="AC1545" s="354" t="s">
        <v>218</v>
      </c>
      <c r="AD1545" s="354"/>
      <c r="AE1545" s="10">
        <f>IFERROR(VLOOKUP(E1545,ppoz!$A$2:$B$42,2,0),0)</f>
        <v>0</v>
      </c>
    </row>
    <row r="1546" spans="1:34" s="105" customFormat="1" x14ac:dyDescent="0.35">
      <c r="A1546" s="354" t="s">
        <v>261</v>
      </c>
      <c r="B1546" s="359">
        <v>5.6950000000000003</v>
      </c>
      <c r="C1546" s="360">
        <v>17</v>
      </c>
      <c r="D1546" s="354" t="s">
        <v>255</v>
      </c>
      <c r="E1546" s="360" t="s">
        <v>43</v>
      </c>
      <c r="F1546" s="354" t="s">
        <v>171</v>
      </c>
      <c r="G1546" s="360">
        <v>5</v>
      </c>
      <c r="H1546" s="361">
        <v>20800</v>
      </c>
      <c r="I1546" s="361">
        <v>22000</v>
      </c>
      <c r="J1546" s="361">
        <v>22500</v>
      </c>
      <c r="K1546" s="361">
        <v>23200</v>
      </c>
      <c r="L1546" s="361">
        <v>3652.3266022827038</v>
      </c>
      <c r="M1546" s="361">
        <v>3863.0377524143983</v>
      </c>
      <c r="N1546" s="361">
        <v>3950.8340649692709</v>
      </c>
      <c r="O1546" s="361">
        <v>4073.7489025460927</v>
      </c>
      <c r="P1546" s="354" t="s">
        <v>55</v>
      </c>
      <c r="Q1546" s="354" t="s">
        <v>37</v>
      </c>
      <c r="R1546" s="354" t="s">
        <v>203</v>
      </c>
      <c r="S1546" s="362">
        <v>0.19900000000000001</v>
      </c>
      <c r="T1546" s="354" t="s">
        <v>683</v>
      </c>
      <c r="U1546" s="354" t="s">
        <v>35</v>
      </c>
      <c r="V1546" s="354">
        <v>1.6850000000000001</v>
      </c>
      <c r="W1546" s="354">
        <v>1</v>
      </c>
      <c r="X1546" s="354">
        <v>3.2000000000000001E-2</v>
      </c>
      <c r="Y1546" s="354">
        <f t="shared" si="19"/>
        <v>1.6850000000000001</v>
      </c>
      <c r="Z1546" s="354" t="s">
        <v>198</v>
      </c>
      <c r="AA1546" s="354" t="s">
        <v>170</v>
      </c>
      <c r="AB1546" s="354">
        <v>18.7</v>
      </c>
      <c r="AC1546" s="354" t="s">
        <v>218</v>
      </c>
      <c r="AD1546" s="354"/>
      <c r="AE1546" s="10">
        <f>IFERROR(VLOOKUP(E1546,ppoz!$A$2:$B$42,2,0),0)</f>
        <v>0</v>
      </c>
    </row>
    <row r="1547" spans="1:34" s="105" customFormat="1" x14ac:dyDescent="0.35">
      <c r="A1547" s="354" t="s">
        <v>262</v>
      </c>
      <c r="B1547" s="359">
        <v>6.03</v>
      </c>
      <c r="C1547" s="360">
        <v>18</v>
      </c>
      <c r="D1547" s="354" t="s">
        <v>255</v>
      </c>
      <c r="E1547" s="360" t="s">
        <v>44</v>
      </c>
      <c r="F1547" s="354" t="s">
        <v>171</v>
      </c>
      <c r="G1547" s="360">
        <v>6</v>
      </c>
      <c r="H1547" s="361">
        <v>22400</v>
      </c>
      <c r="I1547" s="361">
        <v>23500</v>
      </c>
      <c r="J1547" s="361">
        <v>24000</v>
      </c>
      <c r="K1547" s="361">
        <v>24700</v>
      </c>
      <c r="L1547" s="361">
        <v>3714.7595356550578</v>
      </c>
      <c r="M1547" s="361">
        <v>3897.1807628524043</v>
      </c>
      <c r="N1547" s="361">
        <v>3980.0995024875619</v>
      </c>
      <c r="O1547" s="361">
        <v>4096.1857379767825</v>
      </c>
      <c r="P1547" s="354" t="s">
        <v>55</v>
      </c>
      <c r="Q1547" s="354" t="s">
        <v>37</v>
      </c>
      <c r="R1547" s="354" t="s">
        <v>203</v>
      </c>
      <c r="S1547" s="362">
        <v>0.19900000000000001</v>
      </c>
      <c r="T1547" s="354" t="s">
        <v>683</v>
      </c>
      <c r="U1547" s="354" t="s">
        <v>35</v>
      </c>
      <c r="V1547" s="354">
        <v>1.6850000000000001</v>
      </c>
      <c r="W1547" s="354">
        <v>1</v>
      </c>
      <c r="X1547" s="354">
        <v>3.2000000000000001E-2</v>
      </c>
      <c r="Y1547" s="354">
        <f t="shared" si="19"/>
        <v>1.6850000000000001</v>
      </c>
      <c r="Z1547" s="354" t="s">
        <v>198</v>
      </c>
      <c r="AA1547" s="354" t="s">
        <v>170</v>
      </c>
      <c r="AB1547" s="354">
        <v>18.7</v>
      </c>
      <c r="AC1547" s="354" t="s">
        <v>218</v>
      </c>
      <c r="AD1547" s="354"/>
      <c r="AE1547" s="10">
        <f>IFERROR(VLOOKUP(E1547,ppoz!$A$2:$B$42,2,0),0)</f>
        <v>3500</v>
      </c>
    </row>
    <row r="1548" spans="1:34" s="105" customFormat="1" x14ac:dyDescent="0.35">
      <c r="A1548" s="354" t="s">
        <v>263</v>
      </c>
      <c r="B1548" s="359">
        <v>6.3650000000000002</v>
      </c>
      <c r="C1548" s="360">
        <v>19</v>
      </c>
      <c r="D1548" s="354" t="s">
        <v>255</v>
      </c>
      <c r="E1548" s="360" t="s">
        <v>44</v>
      </c>
      <c r="F1548" s="354" t="s">
        <v>171</v>
      </c>
      <c r="G1548" s="360">
        <v>6</v>
      </c>
      <c r="H1548" s="361">
        <v>23000</v>
      </c>
      <c r="I1548" s="361">
        <v>24300</v>
      </c>
      <c r="J1548" s="361">
        <v>25000</v>
      </c>
      <c r="K1548" s="361">
        <v>25500</v>
      </c>
      <c r="L1548" s="361">
        <v>3613.5113904163391</v>
      </c>
      <c r="M1548" s="361">
        <v>3817.7533385703064</v>
      </c>
      <c r="N1548" s="361">
        <v>3927.729772191673</v>
      </c>
      <c r="O1548" s="361">
        <v>4006.2843676355064</v>
      </c>
      <c r="P1548" s="354" t="s">
        <v>55</v>
      </c>
      <c r="Q1548" s="354" t="s">
        <v>37</v>
      </c>
      <c r="R1548" s="354" t="s">
        <v>203</v>
      </c>
      <c r="S1548" s="362">
        <v>0.19900000000000001</v>
      </c>
      <c r="T1548" s="354" t="s">
        <v>683</v>
      </c>
      <c r="U1548" s="354" t="s">
        <v>35</v>
      </c>
      <c r="V1548" s="354">
        <v>1.6850000000000001</v>
      </c>
      <c r="W1548" s="354">
        <v>1</v>
      </c>
      <c r="X1548" s="354">
        <v>3.2000000000000001E-2</v>
      </c>
      <c r="Y1548" s="354">
        <f t="shared" si="19"/>
        <v>1.6850000000000001</v>
      </c>
      <c r="Z1548" s="354" t="s">
        <v>198</v>
      </c>
      <c r="AA1548" s="354" t="s">
        <v>170</v>
      </c>
      <c r="AB1548" s="354">
        <v>18.7</v>
      </c>
      <c r="AC1548" s="354" t="s">
        <v>218</v>
      </c>
      <c r="AD1548" s="354"/>
      <c r="AE1548" s="10">
        <f>IFERROR(VLOOKUP(E1548,ppoz!$A$2:$B$42,2,0),0)</f>
        <v>3500</v>
      </c>
    </row>
    <row r="1549" spans="1:34" s="105" customFormat="1" x14ac:dyDescent="0.35">
      <c r="A1549" s="354" t="s">
        <v>264</v>
      </c>
      <c r="B1549" s="359">
        <v>6.7</v>
      </c>
      <c r="C1549" s="360">
        <v>20</v>
      </c>
      <c r="D1549" s="354" t="s">
        <v>255</v>
      </c>
      <c r="E1549" s="360" t="s">
        <v>44</v>
      </c>
      <c r="F1549" s="354" t="s">
        <v>171</v>
      </c>
      <c r="G1549" s="360">
        <v>6</v>
      </c>
      <c r="H1549" s="361">
        <v>23500</v>
      </c>
      <c r="I1549" s="361">
        <v>24800</v>
      </c>
      <c r="J1549" s="361">
        <v>25500</v>
      </c>
      <c r="K1549" s="361">
        <v>26000</v>
      </c>
      <c r="L1549" s="361">
        <v>3507.4626865671639</v>
      </c>
      <c r="M1549" s="361">
        <v>3701.4925373134329</v>
      </c>
      <c r="N1549" s="361">
        <v>3805.9701492537311</v>
      </c>
      <c r="O1549" s="361">
        <v>3880.5970149253731</v>
      </c>
      <c r="P1549" s="354" t="s">
        <v>55</v>
      </c>
      <c r="Q1549" s="354" t="s">
        <v>37</v>
      </c>
      <c r="R1549" s="354" t="s">
        <v>203</v>
      </c>
      <c r="S1549" s="362">
        <v>0.19900000000000001</v>
      </c>
      <c r="T1549" s="354" t="s">
        <v>683</v>
      </c>
      <c r="U1549" s="354" t="s">
        <v>35</v>
      </c>
      <c r="V1549" s="354">
        <v>1.6850000000000001</v>
      </c>
      <c r="W1549" s="354">
        <v>1</v>
      </c>
      <c r="X1549" s="354">
        <v>3.2000000000000001E-2</v>
      </c>
      <c r="Y1549" s="354">
        <f t="shared" si="19"/>
        <v>1.6850000000000001</v>
      </c>
      <c r="Z1549" s="354" t="s">
        <v>198</v>
      </c>
      <c r="AA1549" s="354" t="s">
        <v>170</v>
      </c>
      <c r="AB1549" s="354">
        <v>18.7</v>
      </c>
      <c r="AC1549" s="354" t="s">
        <v>218</v>
      </c>
      <c r="AD1549" s="354"/>
      <c r="AE1549" s="10">
        <f>IFERROR(VLOOKUP(E1549,ppoz!$A$2:$B$42,2,0),0)</f>
        <v>3500</v>
      </c>
    </row>
    <row r="1550" spans="1:34" s="105" customFormat="1" x14ac:dyDescent="0.35">
      <c r="A1550" s="354" t="s">
        <v>265</v>
      </c>
      <c r="B1550" s="359">
        <v>7.0350000000000001</v>
      </c>
      <c r="C1550" s="360">
        <v>21</v>
      </c>
      <c r="D1550" s="354" t="s">
        <v>255</v>
      </c>
      <c r="E1550" s="360" t="s">
        <v>173</v>
      </c>
      <c r="F1550" s="354" t="s">
        <v>171</v>
      </c>
      <c r="G1550" s="360">
        <v>7</v>
      </c>
      <c r="H1550" s="361">
        <v>25500</v>
      </c>
      <c r="I1550" s="361">
        <v>26800</v>
      </c>
      <c r="J1550" s="361">
        <v>28300</v>
      </c>
      <c r="K1550" s="361">
        <v>28000</v>
      </c>
      <c r="L1550" s="361">
        <v>3624.7334754797439</v>
      </c>
      <c r="M1550" s="361">
        <v>3809.5238095238096</v>
      </c>
      <c r="N1550" s="361">
        <v>4022.7434257285004</v>
      </c>
      <c r="O1550" s="361">
        <v>3980.0995024875619</v>
      </c>
      <c r="P1550" s="354" t="s">
        <v>55</v>
      </c>
      <c r="Q1550" s="354" t="s">
        <v>37</v>
      </c>
      <c r="R1550" s="354" t="s">
        <v>203</v>
      </c>
      <c r="S1550" s="362">
        <v>0.19900000000000001</v>
      </c>
      <c r="T1550" s="354" t="s">
        <v>683</v>
      </c>
      <c r="U1550" s="354" t="s">
        <v>35</v>
      </c>
      <c r="V1550" s="354">
        <v>1.6850000000000001</v>
      </c>
      <c r="W1550" s="354">
        <v>1</v>
      </c>
      <c r="X1550" s="354">
        <v>3.2000000000000001E-2</v>
      </c>
      <c r="Y1550" s="354">
        <f t="shared" si="19"/>
        <v>1.6850000000000001</v>
      </c>
      <c r="Z1550" s="354" t="s">
        <v>198</v>
      </c>
      <c r="AA1550" s="354" t="s">
        <v>170</v>
      </c>
      <c r="AB1550" s="354">
        <v>18.7</v>
      </c>
      <c r="AC1550" s="354" t="s">
        <v>218</v>
      </c>
      <c r="AD1550" s="354"/>
      <c r="AE1550" s="10">
        <f>IFERROR(VLOOKUP(E1550,ppoz!$A$2:$B$42,2,0),0)</f>
        <v>3500</v>
      </c>
    </row>
    <row r="1551" spans="1:34" s="99" customFormat="1" x14ac:dyDescent="0.35">
      <c r="A1551" s="354" t="s">
        <v>266</v>
      </c>
      <c r="B1551" s="359">
        <v>7.37</v>
      </c>
      <c r="C1551" s="360">
        <v>22</v>
      </c>
      <c r="D1551" s="354" t="s">
        <v>255</v>
      </c>
      <c r="E1551" s="360" t="s">
        <v>173</v>
      </c>
      <c r="F1551" s="363" t="s">
        <v>171</v>
      </c>
      <c r="G1551" s="360">
        <v>7</v>
      </c>
      <c r="H1551" s="361">
        <v>26500</v>
      </c>
      <c r="I1551" s="361">
        <v>27700</v>
      </c>
      <c r="J1551" s="361">
        <v>29100</v>
      </c>
      <c r="K1551" s="361">
        <v>28900</v>
      </c>
      <c r="L1551" s="361">
        <v>3595.6580732700136</v>
      </c>
      <c r="M1551" s="361">
        <v>3758.4803256445048</v>
      </c>
      <c r="N1551" s="361">
        <v>3948.4396200814112</v>
      </c>
      <c r="O1551" s="361">
        <v>3921.302578018996</v>
      </c>
      <c r="P1551" s="354" t="s">
        <v>55</v>
      </c>
      <c r="Q1551" s="354" t="s">
        <v>37</v>
      </c>
      <c r="R1551" s="354" t="s">
        <v>203</v>
      </c>
      <c r="S1551" s="362">
        <v>0.19900000000000001</v>
      </c>
      <c r="T1551" s="354" t="s">
        <v>683</v>
      </c>
      <c r="U1551" s="354" t="s">
        <v>35</v>
      </c>
      <c r="V1551" s="354">
        <v>1.6850000000000001</v>
      </c>
      <c r="W1551" s="354">
        <v>1</v>
      </c>
      <c r="X1551" s="354">
        <v>3.2000000000000001E-2</v>
      </c>
      <c r="Y1551" s="354">
        <f t="shared" si="19"/>
        <v>1.6850000000000001</v>
      </c>
      <c r="Z1551" s="354" t="s">
        <v>198</v>
      </c>
      <c r="AA1551" s="354" t="s">
        <v>170</v>
      </c>
      <c r="AB1551" s="354">
        <v>18.7</v>
      </c>
      <c r="AC1551" s="354" t="s">
        <v>218</v>
      </c>
      <c r="AD1551" s="363"/>
      <c r="AE1551" s="10">
        <f>IFERROR(VLOOKUP(E1551,ppoz!$A$2:$B$42,2,0),0)</f>
        <v>3500</v>
      </c>
    </row>
    <row r="1552" spans="1:34" s="99" customFormat="1" x14ac:dyDescent="0.35">
      <c r="A1552" s="354" t="s">
        <v>267</v>
      </c>
      <c r="B1552" s="359">
        <v>7.7050000000000001</v>
      </c>
      <c r="C1552" s="360">
        <v>23</v>
      </c>
      <c r="D1552" s="354" t="s">
        <v>255</v>
      </c>
      <c r="E1552" s="360" t="s">
        <v>173</v>
      </c>
      <c r="F1552" s="363" t="s">
        <v>171</v>
      </c>
      <c r="G1552" s="360">
        <v>7</v>
      </c>
      <c r="H1552" s="361">
        <v>27200</v>
      </c>
      <c r="I1552" s="361">
        <v>28700</v>
      </c>
      <c r="J1552" s="361">
        <v>29700</v>
      </c>
      <c r="K1552" s="361">
        <v>29900</v>
      </c>
      <c r="L1552" s="361">
        <v>3530.1752109020117</v>
      </c>
      <c r="M1552" s="361">
        <v>3724.8539909149904</v>
      </c>
      <c r="N1552" s="361">
        <v>3854.6398442569762</v>
      </c>
      <c r="O1552" s="361">
        <v>3880.5970149253731</v>
      </c>
      <c r="P1552" s="354" t="s">
        <v>55</v>
      </c>
      <c r="Q1552" s="354" t="s">
        <v>37</v>
      </c>
      <c r="R1552" s="354" t="s">
        <v>203</v>
      </c>
      <c r="S1552" s="362">
        <v>0.19900000000000001</v>
      </c>
      <c r="T1552" s="354" t="s">
        <v>683</v>
      </c>
      <c r="U1552" s="354" t="s">
        <v>35</v>
      </c>
      <c r="V1552" s="354">
        <v>1.6850000000000001</v>
      </c>
      <c r="W1552" s="354">
        <v>1</v>
      </c>
      <c r="X1552" s="354">
        <v>3.2000000000000001E-2</v>
      </c>
      <c r="Y1552" s="354">
        <f t="shared" si="19"/>
        <v>1.6850000000000001</v>
      </c>
      <c r="Z1552" s="354" t="s">
        <v>198</v>
      </c>
      <c r="AA1552" s="354" t="s">
        <v>170</v>
      </c>
      <c r="AB1552" s="354">
        <v>18.7</v>
      </c>
      <c r="AC1552" s="354" t="s">
        <v>218</v>
      </c>
      <c r="AD1552" s="363"/>
      <c r="AE1552" s="10">
        <f>IFERROR(VLOOKUP(E1552,ppoz!$A$2:$B$42,2,0),0)</f>
        <v>3500</v>
      </c>
    </row>
    <row r="1553" spans="1:31" s="99" customFormat="1" x14ac:dyDescent="0.35">
      <c r="A1553" s="354" t="s">
        <v>268</v>
      </c>
      <c r="B1553" s="359">
        <v>8.0400000000000009</v>
      </c>
      <c r="C1553" s="360">
        <v>24</v>
      </c>
      <c r="D1553" s="354" t="s">
        <v>255</v>
      </c>
      <c r="E1553" s="360" t="s">
        <v>45</v>
      </c>
      <c r="F1553" s="363" t="s">
        <v>171</v>
      </c>
      <c r="G1553" s="360">
        <v>8</v>
      </c>
      <c r="H1553" s="361">
        <v>27800</v>
      </c>
      <c r="I1553" s="361">
        <v>29400</v>
      </c>
      <c r="J1553" s="361">
        <v>30500</v>
      </c>
      <c r="K1553" s="361">
        <v>30600</v>
      </c>
      <c r="L1553" s="361">
        <v>3457.7114427860693</v>
      </c>
      <c r="M1553" s="361">
        <v>3656.7164179104475</v>
      </c>
      <c r="N1553" s="361">
        <v>3793.5323383084574</v>
      </c>
      <c r="O1553" s="361">
        <v>3805.9701492537311</v>
      </c>
      <c r="P1553" s="354" t="s">
        <v>55</v>
      </c>
      <c r="Q1553" s="354" t="s">
        <v>37</v>
      </c>
      <c r="R1553" s="354" t="s">
        <v>203</v>
      </c>
      <c r="S1553" s="362">
        <v>0.19900000000000001</v>
      </c>
      <c r="T1553" s="354" t="s">
        <v>683</v>
      </c>
      <c r="U1553" s="354" t="s">
        <v>35</v>
      </c>
      <c r="V1553" s="354">
        <v>1.6850000000000001</v>
      </c>
      <c r="W1553" s="354">
        <v>1</v>
      </c>
      <c r="X1553" s="354">
        <v>3.2000000000000001E-2</v>
      </c>
      <c r="Y1553" s="354">
        <f t="shared" si="19"/>
        <v>1.6850000000000001</v>
      </c>
      <c r="Z1553" s="354" t="s">
        <v>198</v>
      </c>
      <c r="AA1553" s="354" t="s">
        <v>170</v>
      </c>
      <c r="AB1553" s="354">
        <v>18.7</v>
      </c>
      <c r="AC1553" s="354" t="s">
        <v>218</v>
      </c>
      <c r="AD1553" s="363"/>
      <c r="AE1553" s="10">
        <f>IFERROR(VLOOKUP(E1553,ppoz!$A$2:$B$42,2,0),0)</f>
        <v>3500</v>
      </c>
    </row>
    <row r="1554" spans="1:31" s="99" customFormat="1" x14ac:dyDescent="0.35">
      <c r="A1554" s="354" t="s">
        <v>269</v>
      </c>
      <c r="B1554" s="359">
        <v>8.375</v>
      </c>
      <c r="C1554" s="360">
        <v>25</v>
      </c>
      <c r="D1554" s="354" t="s">
        <v>255</v>
      </c>
      <c r="E1554" s="360" t="s">
        <v>45</v>
      </c>
      <c r="F1554" s="363" t="s">
        <v>171</v>
      </c>
      <c r="G1554" s="360">
        <v>8</v>
      </c>
      <c r="H1554" s="361">
        <v>28400</v>
      </c>
      <c r="I1554" s="361">
        <v>30000</v>
      </c>
      <c r="J1554" s="361">
        <v>31100</v>
      </c>
      <c r="K1554" s="361">
        <v>31700</v>
      </c>
      <c r="L1554" s="361">
        <v>3391.0447761194032</v>
      </c>
      <c r="M1554" s="361">
        <v>3582.0895522388059</v>
      </c>
      <c r="N1554" s="361">
        <v>3713.4328358208954</v>
      </c>
      <c r="O1554" s="361">
        <v>3785.0746268656717</v>
      </c>
      <c r="P1554" s="354" t="s">
        <v>55</v>
      </c>
      <c r="Q1554" s="354" t="s">
        <v>37</v>
      </c>
      <c r="R1554" s="354" t="s">
        <v>203</v>
      </c>
      <c r="S1554" s="362">
        <v>0.19900000000000001</v>
      </c>
      <c r="T1554" s="354" t="s">
        <v>683</v>
      </c>
      <c r="U1554" s="354" t="s">
        <v>35</v>
      </c>
      <c r="V1554" s="354">
        <v>1.6850000000000001</v>
      </c>
      <c r="W1554" s="354">
        <v>1</v>
      </c>
      <c r="X1554" s="354">
        <v>3.2000000000000001E-2</v>
      </c>
      <c r="Y1554" s="354">
        <f t="shared" si="19"/>
        <v>1.6850000000000001</v>
      </c>
      <c r="Z1554" s="354" t="s">
        <v>198</v>
      </c>
      <c r="AA1554" s="354" t="s">
        <v>170</v>
      </c>
      <c r="AB1554" s="354">
        <v>18.7</v>
      </c>
      <c r="AC1554" s="354" t="s">
        <v>218</v>
      </c>
      <c r="AD1554" s="363"/>
      <c r="AE1554" s="10">
        <f>IFERROR(VLOOKUP(E1554,ppoz!$A$2:$B$42,2,0),0)</f>
        <v>3500</v>
      </c>
    </row>
    <row r="1555" spans="1:31" s="99" customFormat="1" x14ac:dyDescent="0.35">
      <c r="A1555" s="354" t="s">
        <v>270</v>
      </c>
      <c r="B1555" s="359">
        <v>8.7100000000000009</v>
      </c>
      <c r="C1555" s="360">
        <v>26</v>
      </c>
      <c r="D1555" s="354" t="s">
        <v>255</v>
      </c>
      <c r="E1555" s="360" t="s">
        <v>45</v>
      </c>
      <c r="F1555" s="363" t="s">
        <v>171</v>
      </c>
      <c r="G1555" s="360">
        <v>8</v>
      </c>
      <c r="H1555" s="361">
        <v>29200</v>
      </c>
      <c r="I1555" s="361">
        <v>30600</v>
      </c>
      <c r="J1555" s="361">
        <v>31600</v>
      </c>
      <c r="K1555" s="361">
        <v>32400</v>
      </c>
      <c r="L1555" s="361">
        <v>3352.4684270952926</v>
      </c>
      <c r="M1555" s="361">
        <v>3513.2032146957517</v>
      </c>
      <c r="N1555" s="361">
        <v>3628.0137772675084</v>
      </c>
      <c r="O1555" s="361">
        <v>3719.8622273249134</v>
      </c>
      <c r="P1555" s="354" t="s">
        <v>55</v>
      </c>
      <c r="Q1555" s="354" t="s">
        <v>37</v>
      </c>
      <c r="R1555" s="354" t="s">
        <v>203</v>
      </c>
      <c r="S1555" s="362">
        <v>0.19900000000000001</v>
      </c>
      <c r="T1555" s="354" t="s">
        <v>683</v>
      </c>
      <c r="U1555" s="354" t="s">
        <v>35</v>
      </c>
      <c r="V1555" s="354">
        <v>1.6850000000000001</v>
      </c>
      <c r="W1555" s="354">
        <v>1</v>
      </c>
      <c r="X1555" s="354">
        <v>3.2000000000000001E-2</v>
      </c>
      <c r="Y1555" s="354">
        <f t="shared" si="19"/>
        <v>1.6850000000000001</v>
      </c>
      <c r="Z1555" s="354" t="s">
        <v>198</v>
      </c>
      <c r="AA1555" s="354" t="s">
        <v>170</v>
      </c>
      <c r="AB1555" s="354">
        <v>18.7</v>
      </c>
      <c r="AC1555" s="354" t="s">
        <v>218</v>
      </c>
      <c r="AD1555" s="363"/>
      <c r="AE1555" s="10">
        <f>IFERROR(VLOOKUP(E1555,ppoz!$A$2:$B$42,2,0),0)</f>
        <v>3500</v>
      </c>
    </row>
    <row r="1556" spans="1:31" s="99" customFormat="1" x14ac:dyDescent="0.35">
      <c r="A1556" s="354" t="s">
        <v>271</v>
      </c>
      <c r="B1556" s="359">
        <v>9.0449999999999999</v>
      </c>
      <c r="C1556" s="360">
        <v>27</v>
      </c>
      <c r="D1556" s="354" t="s">
        <v>255</v>
      </c>
      <c r="E1556" s="360" t="s">
        <v>174</v>
      </c>
      <c r="F1556" s="363" t="s">
        <v>171</v>
      </c>
      <c r="G1556" s="360">
        <v>9</v>
      </c>
      <c r="H1556" s="361">
        <v>30500</v>
      </c>
      <c r="I1556" s="361">
        <v>32200</v>
      </c>
      <c r="J1556" s="361">
        <v>33200</v>
      </c>
      <c r="K1556" s="361">
        <v>33900</v>
      </c>
      <c r="L1556" s="361">
        <v>3372.0287451630734</v>
      </c>
      <c r="M1556" s="361">
        <v>3559.9778883360973</v>
      </c>
      <c r="N1556" s="361">
        <v>3670.5362078496405</v>
      </c>
      <c r="O1556" s="361">
        <v>3747.9270315091212</v>
      </c>
      <c r="P1556" s="354" t="s">
        <v>55</v>
      </c>
      <c r="Q1556" s="354" t="s">
        <v>37</v>
      </c>
      <c r="R1556" s="354" t="s">
        <v>203</v>
      </c>
      <c r="S1556" s="362">
        <v>0.19900000000000001</v>
      </c>
      <c r="T1556" s="354" t="s">
        <v>683</v>
      </c>
      <c r="U1556" s="354" t="s">
        <v>35</v>
      </c>
      <c r="V1556" s="354">
        <v>1.6850000000000001</v>
      </c>
      <c r="W1556" s="354">
        <v>1</v>
      </c>
      <c r="X1556" s="354">
        <v>3.2000000000000001E-2</v>
      </c>
      <c r="Y1556" s="354">
        <f t="shared" si="19"/>
        <v>1.6850000000000001</v>
      </c>
      <c r="Z1556" s="354" t="s">
        <v>198</v>
      </c>
      <c r="AA1556" s="354" t="s">
        <v>170</v>
      </c>
      <c r="AB1556" s="354">
        <v>18.7</v>
      </c>
      <c r="AC1556" s="354" t="s">
        <v>218</v>
      </c>
      <c r="AD1556" s="363"/>
      <c r="AE1556" s="10">
        <f>IFERROR(VLOOKUP(E1556,ppoz!$A$2:$B$42,2,0),0)</f>
        <v>3500</v>
      </c>
    </row>
    <row r="1557" spans="1:31" s="99" customFormat="1" x14ac:dyDescent="0.35">
      <c r="A1557" s="354" t="s">
        <v>272</v>
      </c>
      <c r="B1557" s="359">
        <v>9.3800000000000008</v>
      </c>
      <c r="C1557" s="360">
        <v>28</v>
      </c>
      <c r="D1557" s="354" t="s">
        <v>255</v>
      </c>
      <c r="E1557" s="360" t="s">
        <v>174</v>
      </c>
      <c r="F1557" s="363" t="s">
        <v>171</v>
      </c>
      <c r="G1557" s="360">
        <v>9</v>
      </c>
      <c r="H1557" s="361">
        <v>30900</v>
      </c>
      <c r="I1557" s="361">
        <v>32700</v>
      </c>
      <c r="J1557" s="361">
        <v>33700</v>
      </c>
      <c r="K1557" s="361">
        <v>34500</v>
      </c>
      <c r="L1557" s="361">
        <v>3294.2430703624732</v>
      </c>
      <c r="M1557" s="361">
        <v>3486.1407249466947</v>
      </c>
      <c r="N1557" s="361">
        <v>3592.7505330490403</v>
      </c>
      <c r="O1557" s="361">
        <v>3678.0383795309167</v>
      </c>
      <c r="P1557" s="354" t="s">
        <v>55</v>
      </c>
      <c r="Q1557" s="354" t="s">
        <v>37</v>
      </c>
      <c r="R1557" s="354" t="s">
        <v>203</v>
      </c>
      <c r="S1557" s="362">
        <v>0.19900000000000001</v>
      </c>
      <c r="T1557" s="354" t="s">
        <v>683</v>
      </c>
      <c r="U1557" s="354" t="s">
        <v>35</v>
      </c>
      <c r="V1557" s="354">
        <v>1.6850000000000001</v>
      </c>
      <c r="W1557" s="354">
        <v>1</v>
      </c>
      <c r="X1557" s="354">
        <v>3.2000000000000001E-2</v>
      </c>
      <c r="Y1557" s="354">
        <f t="shared" si="19"/>
        <v>1.6850000000000001</v>
      </c>
      <c r="Z1557" s="354" t="s">
        <v>198</v>
      </c>
      <c r="AA1557" s="354" t="s">
        <v>170</v>
      </c>
      <c r="AB1557" s="354">
        <v>18.7</v>
      </c>
      <c r="AC1557" s="354" t="s">
        <v>218</v>
      </c>
      <c r="AD1557" s="363"/>
      <c r="AE1557" s="10">
        <f>IFERROR(VLOOKUP(E1557,ppoz!$A$2:$B$42,2,0),0)</f>
        <v>3500</v>
      </c>
    </row>
    <row r="1558" spans="1:31" s="99" customFormat="1" x14ac:dyDescent="0.35">
      <c r="A1558" s="354" t="s">
        <v>273</v>
      </c>
      <c r="B1558" s="359">
        <v>9.7149999999999999</v>
      </c>
      <c r="C1558" s="360">
        <v>29</v>
      </c>
      <c r="D1558" s="354" t="s">
        <v>255</v>
      </c>
      <c r="E1558" s="360" t="s">
        <v>174</v>
      </c>
      <c r="F1558" s="363" t="s">
        <v>171</v>
      </c>
      <c r="G1558" s="360">
        <v>9</v>
      </c>
      <c r="H1558" s="361">
        <v>31500</v>
      </c>
      <c r="I1558" s="361">
        <v>33400</v>
      </c>
      <c r="J1558" s="361">
        <v>34600</v>
      </c>
      <c r="K1558" s="361">
        <v>35100</v>
      </c>
      <c r="L1558" s="361">
        <v>3242.4086464230572</v>
      </c>
      <c r="M1558" s="361">
        <v>3437.98250128667</v>
      </c>
      <c r="N1558" s="361">
        <v>3561.5028306742151</v>
      </c>
      <c r="O1558" s="361">
        <v>3612.9696345856923</v>
      </c>
      <c r="P1558" s="354" t="s">
        <v>55</v>
      </c>
      <c r="Q1558" s="354" t="s">
        <v>37</v>
      </c>
      <c r="R1558" s="354" t="s">
        <v>203</v>
      </c>
      <c r="S1558" s="362">
        <v>0.19900000000000001</v>
      </c>
      <c r="T1558" s="354" t="s">
        <v>683</v>
      </c>
      <c r="U1558" s="354" t="s">
        <v>35</v>
      </c>
      <c r="V1558" s="354">
        <v>1.6850000000000001</v>
      </c>
      <c r="W1558" s="354">
        <v>1</v>
      </c>
      <c r="X1558" s="354">
        <v>3.2000000000000001E-2</v>
      </c>
      <c r="Y1558" s="354">
        <f t="shared" si="19"/>
        <v>1.6850000000000001</v>
      </c>
      <c r="Z1558" s="354" t="s">
        <v>198</v>
      </c>
      <c r="AA1558" s="354" t="s">
        <v>170</v>
      </c>
      <c r="AB1558" s="354">
        <v>18.7</v>
      </c>
      <c r="AC1558" s="354" t="s">
        <v>218</v>
      </c>
      <c r="AD1558" s="363"/>
      <c r="AE1558" s="10">
        <f>IFERROR(VLOOKUP(E1558,ppoz!$A$2:$B$42,2,0),0)</f>
        <v>3500</v>
      </c>
    </row>
    <row r="1559" spans="1:31" s="99" customFormat="1" x14ac:dyDescent="0.35">
      <c r="A1559" s="354" t="s">
        <v>274</v>
      </c>
      <c r="B1559" s="359">
        <v>10.050000000000001</v>
      </c>
      <c r="C1559" s="360">
        <v>30</v>
      </c>
      <c r="D1559" s="354" t="s">
        <v>255</v>
      </c>
      <c r="E1559" s="360" t="s">
        <v>46</v>
      </c>
      <c r="F1559" s="363" t="s">
        <v>171</v>
      </c>
      <c r="G1559" s="360">
        <v>10</v>
      </c>
      <c r="H1559" s="361">
        <v>32100</v>
      </c>
      <c r="I1559" s="361">
        <v>34000</v>
      </c>
      <c r="J1559" s="361">
        <v>35400</v>
      </c>
      <c r="K1559" s="361">
        <v>35700</v>
      </c>
      <c r="L1559" s="361">
        <v>3194.0298507462685</v>
      </c>
      <c r="M1559" s="361">
        <v>3383.0845771144277</v>
      </c>
      <c r="N1559" s="361">
        <v>3522.3880597014922</v>
      </c>
      <c r="O1559" s="361">
        <v>3552.2388059701489</v>
      </c>
      <c r="P1559" s="354" t="s">
        <v>55</v>
      </c>
      <c r="Q1559" s="354" t="s">
        <v>37</v>
      </c>
      <c r="R1559" s="354" t="s">
        <v>203</v>
      </c>
      <c r="S1559" s="362">
        <v>0.19900000000000001</v>
      </c>
      <c r="T1559" s="354" t="s">
        <v>683</v>
      </c>
      <c r="U1559" s="354" t="s">
        <v>35</v>
      </c>
      <c r="V1559" s="354">
        <v>1.6850000000000001</v>
      </c>
      <c r="W1559" s="354">
        <v>1</v>
      </c>
      <c r="X1559" s="354">
        <v>3.2000000000000001E-2</v>
      </c>
      <c r="Y1559" s="354">
        <f t="shared" si="19"/>
        <v>1.6850000000000001</v>
      </c>
      <c r="Z1559" s="354" t="s">
        <v>198</v>
      </c>
      <c r="AA1559" s="354" t="s">
        <v>170</v>
      </c>
      <c r="AB1559" s="354">
        <v>18.7</v>
      </c>
      <c r="AC1559" s="354" t="s">
        <v>218</v>
      </c>
      <c r="AD1559" s="363"/>
      <c r="AE1559" s="10">
        <f>IFERROR(VLOOKUP(E1559,ppoz!$A$2:$B$42,2,0),0)</f>
        <v>3500</v>
      </c>
    </row>
    <row r="1560" spans="1:31" s="99" customFormat="1" x14ac:dyDescent="0.35">
      <c r="A1560" s="354" t="s">
        <v>275</v>
      </c>
      <c r="B1560" s="359">
        <v>10.385</v>
      </c>
      <c r="C1560" s="360">
        <v>31</v>
      </c>
      <c r="D1560" s="354" t="s">
        <v>255</v>
      </c>
      <c r="E1560" s="360" t="s">
        <v>46</v>
      </c>
      <c r="F1560" s="363" t="s">
        <v>171</v>
      </c>
      <c r="G1560" s="360">
        <v>10</v>
      </c>
      <c r="H1560" s="361">
        <v>32600</v>
      </c>
      <c r="I1560" s="361">
        <v>34600</v>
      </c>
      <c r="J1560" s="361">
        <v>35900</v>
      </c>
      <c r="K1560" s="361">
        <v>36300</v>
      </c>
      <c r="L1560" s="361">
        <v>3139.1429947039001</v>
      </c>
      <c r="M1560" s="361">
        <v>3331.7284545016851</v>
      </c>
      <c r="N1560" s="361">
        <v>3456.9090033702455</v>
      </c>
      <c r="O1560" s="361">
        <v>3495.4260953298026</v>
      </c>
      <c r="P1560" s="354" t="s">
        <v>55</v>
      </c>
      <c r="Q1560" s="354" t="s">
        <v>37</v>
      </c>
      <c r="R1560" s="354" t="s">
        <v>203</v>
      </c>
      <c r="S1560" s="362">
        <v>0.19900000000000001</v>
      </c>
      <c r="T1560" s="354" t="s">
        <v>683</v>
      </c>
      <c r="U1560" s="354" t="s">
        <v>35</v>
      </c>
      <c r="V1560" s="354">
        <v>1.6850000000000001</v>
      </c>
      <c r="W1560" s="354">
        <v>1</v>
      </c>
      <c r="X1560" s="354">
        <v>3.2000000000000001E-2</v>
      </c>
      <c r="Y1560" s="354">
        <f t="shared" si="19"/>
        <v>1.6850000000000001</v>
      </c>
      <c r="Z1560" s="354" t="s">
        <v>198</v>
      </c>
      <c r="AA1560" s="354" t="s">
        <v>170</v>
      </c>
      <c r="AB1560" s="354">
        <v>18.7</v>
      </c>
      <c r="AC1560" s="354" t="s">
        <v>218</v>
      </c>
      <c r="AD1560" s="363"/>
      <c r="AE1560" s="10">
        <f>IFERROR(VLOOKUP(E1560,ppoz!$A$2:$B$42,2,0),0)</f>
        <v>3500</v>
      </c>
    </row>
    <row r="1561" spans="1:31" s="99" customFormat="1" x14ac:dyDescent="0.35">
      <c r="A1561" s="354" t="s">
        <v>276</v>
      </c>
      <c r="B1561" s="359">
        <v>10.72</v>
      </c>
      <c r="C1561" s="360">
        <v>32</v>
      </c>
      <c r="D1561" s="354" t="s">
        <v>255</v>
      </c>
      <c r="E1561" s="360" t="s">
        <v>46</v>
      </c>
      <c r="F1561" s="363" t="s">
        <v>171</v>
      </c>
      <c r="G1561" s="360">
        <v>10</v>
      </c>
      <c r="H1561" s="361">
        <v>33100</v>
      </c>
      <c r="I1561" s="361">
        <v>35200</v>
      </c>
      <c r="J1561" s="361">
        <v>36400</v>
      </c>
      <c r="K1561" s="361">
        <v>36900</v>
      </c>
      <c r="L1561" s="361">
        <v>3087.686567164179</v>
      </c>
      <c r="M1561" s="361">
        <v>3283.5820895522388</v>
      </c>
      <c r="N1561" s="361">
        <v>3395.5223880597014</v>
      </c>
      <c r="O1561" s="361">
        <v>3442.1641791044776</v>
      </c>
      <c r="P1561" s="354" t="s">
        <v>55</v>
      </c>
      <c r="Q1561" s="354" t="s">
        <v>37</v>
      </c>
      <c r="R1561" s="354" t="s">
        <v>203</v>
      </c>
      <c r="S1561" s="362">
        <v>0.19900000000000001</v>
      </c>
      <c r="T1561" s="354" t="s">
        <v>683</v>
      </c>
      <c r="U1561" s="354" t="s">
        <v>35</v>
      </c>
      <c r="V1561" s="354">
        <v>1.6850000000000001</v>
      </c>
      <c r="W1561" s="354">
        <v>1</v>
      </c>
      <c r="X1561" s="354">
        <v>3.2000000000000001E-2</v>
      </c>
      <c r="Y1561" s="354">
        <f t="shared" si="19"/>
        <v>1.6850000000000001</v>
      </c>
      <c r="Z1561" s="354" t="s">
        <v>198</v>
      </c>
      <c r="AA1561" s="354" t="s">
        <v>170</v>
      </c>
      <c r="AB1561" s="354">
        <v>18.7</v>
      </c>
      <c r="AC1561" s="354" t="s">
        <v>218</v>
      </c>
      <c r="AD1561" s="363"/>
      <c r="AE1561" s="10">
        <f>IFERROR(VLOOKUP(E1561,ppoz!$A$2:$B$42,2,0),0)</f>
        <v>3500</v>
      </c>
    </row>
    <row r="1562" spans="1:31" s="99" customFormat="1" x14ac:dyDescent="0.35">
      <c r="A1562" s="354" t="s">
        <v>277</v>
      </c>
      <c r="B1562" s="359">
        <v>11.055000000000001</v>
      </c>
      <c r="C1562" s="360">
        <v>33</v>
      </c>
      <c r="D1562" s="354" t="s">
        <v>255</v>
      </c>
      <c r="E1562" s="360" t="s">
        <v>46</v>
      </c>
      <c r="F1562" s="363" t="s">
        <v>171</v>
      </c>
      <c r="G1562" s="360">
        <v>10</v>
      </c>
      <c r="H1562" s="361">
        <v>34100</v>
      </c>
      <c r="I1562" s="361">
        <v>36100</v>
      </c>
      <c r="J1562" s="361">
        <v>37700</v>
      </c>
      <c r="K1562" s="361">
        <v>37800</v>
      </c>
      <c r="L1562" s="361">
        <v>3084.5771144278601</v>
      </c>
      <c r="M1562" s="361">
        <v>3265.4907281772948</v>
      </c>
      <c r="N1562" s="361">
        <v>3410.2216191768425</v>
      </c>
      <c r="O1562" s="361">
        <v>3419.2672998643143</v>
      </c>
      <c r="P1562" s="354" t="s">
        <v>55</v>
      </c>
      <c r="Q1562" s="354" t="s">
        <v>37</v>
      </c>
      <c r="R1562" s="354" t="s">
        <v>203</v>
      </c>
      <c r="S1562" s="362">
        <v>0.19900000000000001</v>
      </c>
      <c r="T1562" s="354" t="s">
        <v>683</v>
      </c>
      <c r="U1562" s="354" t="s">
        <v>35</v>
      </c>
      <c r="V1562" s="354">
        <v>1.6850000000000001</v>
      </c>
      <c r="W1562" s="354">
        <v>1</v>
      </c>
      <c r="X1562" s="354">
        <v>3.2000000000000001E-2</v>
      </c>
      <c r="Y1562" s="354">
        <f t="shared" si="19"/>
        <v>1.6850000000000001</v>
      </c>
      <c r="Z1562" s="354" t="s">
        <v>198</v>
      </c>
      <c r="AA1562" s="354" t="s">
        <v>170</v>
      </c>
      <c r="AB1562" s="354">
        <v>18.7</v>
      </c>
      <c r="AC1562" s="354" t="s">
        <v>218</v>
      </c>
      <c r="AD1562" s="363"/>
      <c r="AE1562" s="10">
        <f>IFERROR(VLOOKUP(E1562,ppoz!$A$2:$B$42,2,0),0)</f>
        <v>3500</v>
      </c>
    </row>
    <row r="1563" spans="1:31" s="99" customFormat="1" x14ac:dyDescent="0.35">
      <c r="A1563" s="354" t="s">
        <v>278</v>
      </c>
      <c r="B1563" s="359">
        <v>11.39</v>
      </c>
      <c r="C1563" s="360">
        <v>34</v>
      </c>
      <c r="D1563" s="354" t="s">
        <v>255</v>
      </c>
      <c r="E1563" s="360" t="s">
        <v>46</v>
      </c>
      <c r="F1563" s="363" t="s">
        <v>171</v>
      </c>
      <c r="G1563" s="360">
        <v>10</v>
      </c>
      <c r="H1563" s="361">
        <v>34700</v>
      </c>
      <c r="I1563" s="361">
        <v>36800</v>
      </c>
      <c r="J1563" s="361">
        <v>38100</v>
      </c>
      <c r="K1563" s="361">
        <v>38500</v>
      </c>
      <c r="L1563" s="361">
        <v>3046.5320456540826</v>
      </c>
      <c r="M1563" s="361">
        <v>3230.9043020193149</v>
      </c>
      <c r="N1563" s="361">
        <v>3345.0395083406497</v>
      </c>
      <c r="O1563" s="361">
        <v>3380.1580333625984</v>
      </c>
      <c r="P1563" s="354" t="s">
        <v>55</v>
      </c>
      <c r="Q1563" s="354" t="s">
        <v>37</v>
      </c>
      <c r="R1563" s="354" t="s">
        <v>203</v>
      </c>
      <c r="S1563" s="362">
        <v>0.19900000000000001</v>
      </c>
      <c r="T1563" s="354" t="s">
        <v>683</v>
      </c>
      <c r="U1563" s="354" t="s">
        <v>35</v>
      </c>
      <c r="V1563" s="354">
        <v>1.6850000000000001</v>
      </c>
      <c r="W1563" s="354">
        <v>1</v>
      </c>
      <c r="X1563" s="354">
        <v>3.2000000000000001E-2</v>
      </c>
      <c r="Y1563" s="354">
        <f t="shared" si="19"/>
        <v>1.6850000000000001</v>
      </c>
      <c r="Z1563" s="354" t="s">
        <v>198</v>
      </c>
      <c r="AA1563" s="354" t="s">
        <v>170</v>
      </c>
      <c r="AB1563" s="354">
        <v>18.7</v>
      </c>
      <c r="AC1563" s="354" t="s">
        <v>218</v>
      </c>
      <c r="AD1563" s="363"/>
      <c r="AE1563" s="10">
        <f>IFERROR(VLOOKUP(E1563,ppoz!$A$2:$B$42,2,0),0)</f>
        <v>3500</v>
      </c>
    </row>
    <row r="1564" spans="1:31" s="99" customFormat="1" x14ac:dyDescent="0.35">
      <c r="A1564" s="354" t="s">
        <v>279</v>
      </c>
      <c r="B1564" s="359">
        <v>11.725000000000001</v>
      </c>
      <c r="C1564" s="360">
        <v>35</v>
      </c>
      <c r="D1564" s="354" t="s">
        <v>255</v>
      </c>
      <c r="E1564" s="360" t="s">
        <v>46</v>
      </c>
      <c r="F1564" s="363" t="s">
        <v>171</v>
      </c>
      <c r="G1564" s="360">
        <v>10</v>
      </c>
      <c r="H1564" s="361">
        <v>35300</v>
      </c>
      <c r="I1564" s="361">
        <v>37500</v>
      </c>
      <c r="J1564" s="361">
        <v>38800</v>
      </c>
      <c r="K1564" s="361">
        <v>39800</v>
      </c>
      <c r="L1564" s="361">
        <v>3010.6609808102344</v>
      </c>
      <c r="M1564" s="361">
        <v>3198.294243070362</v>
      </c>
      <c r="N1564" s="361">
        <v>3309.1684434968015</v>
      </c>
      <c r="O1564" s="361">
        <v>3394.4562899786774</v>
      </c>
      <c r="P1564" s="354" t="s">
        <v>55</v>
      </c>
      <c r="Q1564" s="354" t="s">
        <v>37</v>
      </c>
      <c r="R1564" s="354" t="s">
        <v>203</v>
      </c>
      <c r="S1564" s="362">
        <v>0.19900000000000001</v>
      </c>
      <c r="T1564" s="354" t="s">
        <v>683</v>
      </c>
      <c r="U1564" s="354" t="s">
        <v>35</v>
      </c>
      <c r="V1564" s="354">
        <v>1.6850000000000001</v>
      </c>
      <c r="W1564" s="354">
        <v>1</v>
      </c>
      <c r="X1564" s="354">
        <v>3.2000000000000001E-2</v>
      </c>
      <c r="Y1564" s="354">
        <f t="shared" si="19"/>
        <v>1.6850000000000001</v>
      </c>
      <c r="Z1564" s="354" t="s">
        <v>198</v>
      </c>
      <c r="AA1564" s="354" t="s">
        <v>170</v>
      </c>
      <c r="AB1564" s="354">
        <v>18.7</v>
      </c>
      <c r="AC1564" s="354" t="s">
        <v>218</v>
      </c>
      <c r="AD1564" s="363"/>
      <c r="AE1564" s="10">
        <f>IFERROR(VLOOKUP(E1564,ppoz!$A$2:$B$42,2,0),0)</f>
        <v>3500</v>
      </c>
    </row>
    <row r="1565" spans="1:31" s="99" customFormat="1" x14ac:dyDescent="0.35">
      <c r="A1565" s="354" t="s">
        <v>280</v>
      </c>
      <c r="B1565" s="359">
        <v>12.06</v>
      </c>
      <c r="C1565" s="360">
        <v>36</v>
      </c>
      <c r="D1565" s="354" t="s">
        <v>255</v>
      </c>
      <c r="E1565" s="360" t="s">
        <v>175</v>
      </c>
      <c r="F1565" s="363" t="s">
        <v>171</v>
      </c>
      <c r="G1565" s="360">
        <v>12</v>
      </c>
      <c r="H1565" s="361">
        <v>37600</v>
      </c>
      <c r="I1565" s="361">
        <v>39900</v>
      </c>
      <c r="J1565" s="361">
        <v>41000</v>
      </c>
      <c r="K1565" s="361">
        <v>42200</v>
      </c>
      <c r="L1565" s="361">
        <v>3117.7446102819235</v>
      </c>
      <c r="M1565" s="361">
        <v>3308.4577114427861</v>
      </c>
      <c r="N1565" s="361">
        <v>3399.6683250414594</v>
      </c>
      <c r="O1565" s="361">
        <v>3499.1708126036483</v>
      </c>
      <c r="P1565" s="354" t="s">
        <v>55</v>
      </c>
      <c r="Q1565" s="354" t="s">
        <v>37</v>
      </c>
      <c r="R1565" s="354" t="s">
        <v>203</v>
      </c>
      <c r="S1565" s="362">
        <v>0.19900000000000001</v>
      </c>
      <c r="T1565" s="354" t="s">
        <v>683</v>
      </c>
      <c r="U1565" s="354" t="s">
        <v>35</v>
      </c>
      <c r="V1565" s="354">
        <v>1.6850000000000001</v>
      </c>
      <c r="W1565" s="354">
        <v>1</v>
      </c>
      <c r="X1565" s="354">
        <v>3.2000000000000001E-2</v>
      </c>
      <c r="Y1565" s="354">
        <f t="shared" si="19"/>
        <v>1.6850000000000001</v>
      </c>
      <c r="Z1565" s="354" t="s">
        <v>198</v>
      </c>
      <c r="AA1565" s="354" t="s">
        <v>170</v>
      </c>
      <c r="AB1565" s="354">
        <v>18.7</v>
      </c>
      <c r="AC1565" s="354" t="s">
        <v>218</v>
      </c>
      <c r="AD1565" s="363"/>
      <c r="AE1565" s="10">
        <f>IFERROR(VLOOKUP(E1565,ppoz!$A$2:$B$42,2,0),0)</f>
        <v>3500</v>
      </c>
    </row>
    <row r="1566" spans="1:31" s="99" customFormat="1" x14ac:dyDescent="0.35">
      <c r="A1566" s="354" t="s">
        <v>281</v>
      </c>
      <c r="B1566" s="359">
        <v>12.395000000000001</v>
      </c>
      <c r="C1566" s="360">
        <v>37</v>
      </c>
      <c r="D1566" s="354" t="s">
        <v>255</v>
      </c>
      <c r="E1566" s="360" t="s">
        <v>175</v>
      </c>
      <c r="F1566" s="363" t="s">
        <v>171</v>
      </c>
      <c r="G1566" s="360">
        <v>12</v>
      </c>
      <c r="H1566" s="361">
        <v>38300</v>
      </c>
      <c r="I1566" s="361">
        <v>40700</v>
      </c>
      <c r="J1566" s="361">
        <v>42400</v>
      </c>
      <c r="K1566" s="361">
        <v>43000</v>
      </c>
      <c r="L1566" s="361">
        <v>3089.9556272690597</v>
      </c>
      <c r="M1566" s="361">
        <v>3283.5820895522384</v>
      </c>
      <c r="N1566" s="361">
        <v>3420.7341670028231</v>
      </c>
      <c r="O1566" s="361">
        <v>3469.1407825736178</v>
      </c>
      <c r="P1566" s="354" t="s">
        <v>55</v>
      </c>
      <c r="Q1566" s="354" t="s">
        <v>37</v>
      </c>
      <c r="R1566" s="354" t="s">
        <v>203</v>
      </c>
      <c r="S1566" s="362">
        <v>0.19900000000000001</v>
      </c>
      <c r="T1566" s="354" t="s">
        <v>683</v>
      </c>
      <c r="U1566" s="354" t="s">
        <v>35</v>
      </c>
      <c r="V1566" s="354">
        <v>1.6850000000000001</v>
      </c>
      <c r="W1566" s="354">
        <v>1</v>
      </c>
      <c r="X1566" s="354">
        <v>3.2000000000000001E-2</v>
      </c>
      <c r="Y1566" s="354">
        <f t="shared" si="19"/>
        <v>1.6850000000000001</v>
      </c>
      <c r="Z1566" s="354" t="s">
        <v>198</v>
      </c>
      <c r="AA1566" s="354" t="s">
        <v>170</v>
      </c>
      <c r="AB1566" s="354">
        <v>18.7</v>
      </c>
      <c r="AC1566" s="354" t="s">
        <v>218</v>
      </c>
      <c r="AD1566" s="363"/>
      <c r="AE1566" s="10">
        <f>IFERROR(VLOOKUP(E1566,ppoz!$A$2:$B$42,2,0),0)</f>
        <v>3500</v>
      </c>
    </row>
    <row r="1567" spans="1:31" s="99" customFormat="1" x14ac:dyDescent="0.35">
      <c r="A1567" s="354" t="s">
        <v>282</v>
      </c>
      <c r="B1567" s="359">
        <v>12.73</v>
      </c>
      <c r="C1567" s="360">
        <v>38</v>
      </c>
      <c r="D1567" s="354" t="s">
        <v>255</v>
      </c>
      <c r="E1567" s="360" t="s">
        <v>175</v>
      </c>
      <c r="F1567" s="363" t="s">
        <v>171</v>
      </c>
      <c r="G1567" s="360">
        <v>12</v>
      </c>
      <c r="H1567" s="361">
        <v>39100</v>
      </c>
      <c r="I1567" s="361">
        <v>41500</v>
      </c>
      <c r="J1567" s="361">
        <v>43200</v>
      </c>
      <c r="K1567" s="361">
        <v>43800</v>
      </c>
      <c r="L1567" s="361">
        <v>3071.4846818538886</v>
      </c>
      <c r="M1567" s="361">
        <v>3260.0157109190886</v>
      </c>
      <c r="N1567" s="361">
        <v>3393.5585231736054</v>
      </c>
      <c r="O1567" s="361">
        <v>3440.6912804399058</v>
      </c>
      <c r="P1567" s="354" t="s">
        <v>55</v>
      </c>
      <c r="Q1567" s="354" t="s">
        <v>37</v>
      </c>
      <c r="R1567" s="354" t="s">
        <v>203</v>
      </c>
      <c r="S1567" s="362">
        <v>0.19900000000000001</v>
      </c>
      <c r="T1567" s="354" t="s">
        <v>683</v>
      </c>
      <c r="U1567" s="354" t="s">
        <v>35</v>
      </c>
      <c r="V1567" s="354">
        <v>1.6850000000000001</v>
      </c>
      <c r="W1567" s="354">
        <v>1</v>
      </c>
      <c r="X1567" s="354">
        <v>3.2000000000000001E-2</v>
      </c>
      <c r="Y1567" s="354">
        <f t="shared" si="19"/>
        <v>1.6850000000000001</v>
      </c>
      <c r="Z1567" s="354" t="s">
        <v>198</v>
      </c>
      <c r="AA1567" s="354" t="s">
        <v>170</v>
      </c>
      <c r="AB1567" s="354">
        <v>18.7</v>
      </c>
      <c r="AC1567" s="354" t="s">
        <v>218</v>
      </c>
      <c r="AD1567" s="363"/>
      <c r="AE1567" s="10">
        <f>IFERROR(VLOOKUP(E1567,ppoz!$A$2:$B$42,2,0),0)</f>
        <v>3500</v>
      </c>
    </row>
    <row r="1568" spans="1:31" s="99" customFormat="1" x14ac:dyDescent="0.35">
      <c r="A1568" s="354" t="s">
        <v>283</v>
      </c>
      <c r="B1568" s="359">
        <v>13.065000000000001</v>
      </c>
      <c r="C1568" s="360">
        <v>39</v>
      </c>
      <c r="D1568" s="354" t="s">
        <v>255</v>
      </c>
      <c r="E1568" s="360" t="s">
        <v>175</v>
      </c>
      <c r="F1568" s="363" t="s">
        <v>171</v>
      </c>
      <c r="G1568" s="360">
        <v>12</v>
      </c>
      <c r="H1568" s="361">
        <v>40200</v>
      </c>
      <c r="I1568" s="361">
        <v>42700</v>
      </c>
      <c r="J1568" s="361">
        <v>44100</v>
      </c>
      <c r="K1568" s="361">
        <v>45000</v>
      </c>
      <c r="L1568" s="361">
        <v>3076.9230769230767</v>
      </c>
      <c r="M1568" s="361">
        <v>3268.274014542671</v>
      </c>
      <c r="N1568" s="361">
        <v>3375.4305396096438</v>
      </c>
      <c r="O1568" s="361">
        <v>3444.3168771526975</v>
      </c>
      <c r="P1568" s="354" t="s">
        <v>55</v>
      </c>
      <c r="Q1568" s="354" t="s">
        <v>37</v>
      </c>
      <c r="R1568" s="354" t="s">
        <v>203</v>
      </c>
      <c r="S1568" s="362">
        <v>0.19900000000000001</v>
      </c>
      <c r="T1568" s="354" t="s">
        <v>683</v>
      </c>
      <c r="U1568" s="354" t="s">
        <v>35</v>
      </c>
      <c r="V1568" s="354">
        <v>1.6850000000000001</v>
      </c>
      <c r="W1568" s="354">
        <v>1</v>
      </c>
      <c r="X1568" s="354">
        <v>3.2000000000000001E-2</v>
      </c>
      <c r="Y1568" s="354">
        <f t="shared" si="19"/>
        <v>1.6850000000000001</v>
      </c>
      <c r="Z1568" s="354" t="s">
        <v>198</v>
      </c>
      <c r="AA1568" s="354" t="s">
        <v>170</v>
      </c>
      <c r="AB1568" s="354">
        <v>18.7</v>
      </c>
      <c r="AC1568" s="354" t="s">
        <v>218</v>
      </c>
      <c r="AD1568" s="363"/>
      <c r="AE1568" s="10">
        <f>IFERROR(VLOOKUP(E1568,ppoz!$A$2:$B$42,2,0),0)</f>
        <v>3500</v>
      </c>
    </row>
    <row r="1569" spans="1:31" s="99" customFormat="1" x14ac:dyDescent="0.35">
      <c r="A1569" s="354" t="s">
        <v>284</v>
      </c>
      <c r="B1569" s="359">
        <v>13.4</v>
      </c>
      <c r="C1569" s="360">
        <v>40</v>
      </c>
      <c r="D1569" s="354" t="s">
        <v>255</v>
      </c>
      <c r="E1569" s="360" t="s">
        <v>175</v>
      </c>
      <c r="F1569" s="363" t="s">
        <v>171</v>
      </c>
      <c r="G1569" s="360">
        <v>12</v>
      </c>
      <c r="H1569" s="361">
        <v>40700</v>
      </c>
      <c r="I1569" s="361">
        <v>43200</v>
      </c>
      <c r="J1569" s="361">
        <v>44600</v>
      </c>
      <c r="K1569" s="361">
        <v>45500</v>
      </c>
      <c r="L1569" s="361">
        <v>3037.313432835821</v>
      </c>
      <c r="M1569" s="361">
        <v>3223.8805970149251</v>
      </c>
      <c r="N1569" s="361">
        <v>3328.3582089552237</v>
      </c>
      <c r="O1569" s="361">
        <v>3395.5223880597014</v>
      </c>
      <c r="P1569" s="354" t="s">
        <v>55</v>
      </c>
      <c r="Q1569" s="354" t="s">
        <v>37</v>
      </c>
      <c r="R1569" s="354" t="s">
        <v>203</v>
      </c>
      <c r="S1569" s="362">
        <v>0.19900000000000001</v>
      </c>
      <c r="T1569" s="354" t="s">
        <v>683</v>
      </c>
      <c r="U1569" s="354" t="s">
        <v>35</v>
      </c>
      <c r="V1569" s="354">
        <v>1.6850000000000001</v>
      </c>
      <c r="W1569" s="354">
        <v>1</v>
      </c>
      <c r="X1569" s="354">
        <v>3.2000000000000001E-2</v>
      </c>
      <c r="Y1569" s="354">
        <f t="shared" si="19"/>
        <v>1.6850000000000001</v>
      </c>
      <c r="Z1569" s="354" t="s">
        <v>198</v>
      </c>
      <c r="AA1569" s="354" t="s">
        <v>170</v>
      </c>
      <c r="AB1569" s="354">
        <v>18.7</v>
      </c>
      <c r="AC1569" s="354" t="s">
        <v>218</v>
      </c>
      <c r="AD1569" s="363"/>
      <c r="AE1569" s="10">
        <f>IFERROR(VLOOKUP(E1569,ppoz!$A$2:$B$42,2,0),0)</f>
        <v>3500</v>
      </c>
    </row>
    <row r="1570" spans="1:31" s="99" customFormat="1" x14ac:dyDescent="0.35">
      <c r="A1570" s="354" t="s">
        <v>285</v>
      </c>
      <c r="B1570" s="359">
        <v>13.735000000000001</v>
      </c>
      <c r="C1570" s="360">
        <v>41</v>
      </c>
      <c r="D1570" s="354" t="s">
        <v>255</v>
      </c>
      <c r="E1570" s="360" t="s">
        <v>175</v>
      </c>
      <c r="F1570" s="363" t="s">
        <v>171</v>
      </c>
      <c r="G1570" s="360">
        <v>12</v>
      </c>
      <c r="H1570" s="361">
        <v>41200</v>
      </c>
      <c r="I1570" s="361">
        <v>43700</v>
      </c>
      <c r="J1570" s="361">
        <v>45100</v>
      </c>
      <c r="K1570" s="361">
        <v>46000</v>
      </c>
      <c r="L1570" s="361">
        <v>2999.6359665089185</v>
      </c>
      <c r="M1570" s="361">
        <v>3181.6527120495084</v>
      </c>
      <c r="N1570" s="361">
        <v>3283.5820895522384</v>
      </c>
      <c r="O1570" s="361">
        <v>3349.1081179468506</v>
      </c>
      <c r="P1570" s="354" t="s">
        <v>55</v>
      </c>
      <c r="Q1570" s="354" t="s">
        <v>37</v>
      </c>
      <c r="R1570" s="354" t="s">
        <v>203</v>
      </c>
      <c r="S1570" s="362">
        <v>0.19900000000000001</v>
      </c>
      <c r="T1570" s="354" t="s">
        <v>683</v>
      </c>
      <c r="U1570" s="354" t="s">
        <v>35</v>
      </c>
      <c r="V1570" s="354">
        <v>1.6850000000000001</v>
      </c>
      <c r="W1570" s="354">
        <v>1</v>
      </c>
      <c r="X1570" s="354">
        <v>3.2000000000000001E-2</v>
      </c>
      <c r="Y1570" s="354">
        <f t="shared" si="19"/>
        <v>1.6850000000000001</v>
      </c>
      <c r="Z1570" s="354" t="s">
        <v>198</v>
      </c>
      <c r="AA1570" s="354" t="s">
        <v>170</v>
      </c>
      <c r="AB1570" s="354">
        <v>18.7</v>
      </c>
      <c r="AC1570" s="354" t="s">
        <v>218</v>
      </c>
      <c r="AD1570" s="363"/>
      <c r="AE1570" s="10">
        <f>IFERROR(VLOOKUP(E1570,ppoz!$A$2:$B$42,2,0),0)</f>
        <v>3500</v>
      </c>
    </row>
    <row r="1571" spans="1:31" s="99" customFormat="1" x14ac:dyDescent="0.35">
      <c r="A1571" s="354" t="s">
        <v>286</v>
      </c>
      <c r="B1571" s="359">
        <v>14.07</v>
      </c>
      <c r="C1571" s="360">
        <v>42</v>
      </c>
      <c r="D1571" s="354" t="s">
        <v>255</v>
      </c>
      <c r="E1571" s="360" t="s">
        <v>175</v>
      </c>
      <c r="F1571" s="363" t="s">
        <v>171</v>
      </c>
      <c r="G1571" s="360">
        <v>12</v>
      </c>
      <c r="H1571" s="361">
        <v>42200</v>
      </c>
      <c r="I1571" s="361">
        <v>44600</v>
      </c>
      <c r="J1571" s="361">
        <v>46000</v>
      </c>
      <c r="K1571" s="361">
        <v>46900</v>
      </c>
      <c r="L1571" s="361">
        <v>2999.2892679459842</v>
      </c>
      <c r="M1571" s="361">
        <v>3169.864960909737</v>
      </c>
      <c r="N1571" s="361">
        <v>3269.3674484719259</v>
      </c>
      <c r="O1571" s="361">
        <v>3333.3333333333335</v>
      </c>
      <c r="P1571" s="354" t="s">
        <v>55</v>
      </c>
      <c r="Q1571" s="354" t="s">
        <v>37</v>
      </c>
      <c r="R1571" s="354" t="s">
        <v>203</v>
      </c>
      <c r="S1571" s="362">
        <v>0.19900000000000001</v>
      </c>
      <c r="T1571" s="354" t="s">
        <v>683</v>
      </c>
      <c r="U1571" s="354" t="s">
        <v>35</v>
      </c>
      <c r="V1571" s="354">
        <v>1.6850000000000001</v>
      </c>
      <c r="W1571" s="354">
        <v>1</v>
      </c>
      <c r="X1571" s="354">
        <v>3.2000000000000001E-2</v>
      </c>
      <c r="Y1571" s="354">
        <f t="shared" si="19"/>
        <v>1.6850000000000001</v>
      </c>
      <c r="Z1571" s="354" t="s">
        <v>198</v>
      </c>
      <c r="AA1571" s="354" t="s">
        <v>170</v>
      </c>
      <c r="AB1571" s="354">
        <v>18.7</v>
      </c>
      <c r="AC1571" s="354" t="s">
        <v>218</v>
      </c>
      <c r="AD1571" s="363"/>
      <c r="AE1571" s="10">
        <f>IFERROR(VLOOKUP(E1571,ppoz!$A$2:$B$42,2,0),0)</f>
        <v>3500</v>
      </c>
    </row>
    <row r="1572" spans="1:31" s="99" customFormat="1" x14ac:dyDescent="0.35">
      <c r="A1572" s="354" t="s">
        <v>287</v>
      </c>
      <c r="B1572" s="359">
        <v>15.075000000000001</v>
      </c>
      <c r="C1572" s="360">
        <v>45</v>
      </c>
      <c r="D1572" s="354" t="s">
        <v>255</v>
      </c>
      <c r="E1572" s="360" t="s">
        <v>47</v>
      </c>
      <c r="F1572" s="363" t="s">
        <v>171</v>
      </c>
      <c r="G1572" s="360">
        <v>15</v>
      </c>
      <c r="H1572" s="361">
        <v>45000</v>
      </c>
      <c r="I1572" s="361">
        <v>47900</v>
      </c>
      <c r="J1572" s="361">
        <v>49900</v>
      </c>
      <c r="K1572" s="361">
        <v>50800</v>
      </c>
      <c r="L1572" s="361">
        <v>2985.0746268656712</v>
      </c>
      <c r="M1572" s="361">
        <v>3177.4461028192368</v>
      </c>
      <c r="N1572" s="361">
        <v>3310.1160862354891</v>
      </c>
      <c r="O1572" s="361">
        <v>3369.8175787728023</v>
      </c>
      <c r="P1572" s="354" t="s">
        <v>55</v>
      </c>
      <c r="Q1572" s="354" t="s">
        <v>37</v>
      </c>
      <c r="R1572" s="354" t="s">
        <v>203</v>
      </c>
      <c r="S1572" s="362">
        <v>0.19900000000000001</v>
      </c>
      <c r="T1572" s="354" t="s">
        <v>683</v>
      </c>
      <c r="U1572" s="354" t="s">
        <v>35</v>
      </c>
      <c r="V1572" s="354">
        <v>1.6850000000000001</v>
      </c>
      <c r="W1572" s="354">
        <v>1</v>
      </c>
      <c r="X1572" s="354">
        <v>3.2000000000000001E-2</v>
      </c>
      <c r="Y1572" s="354">
        <f t="shared" si="19"/>
        <v>1.6850000000000001</v>
      </c>
      <c r="Z1572" s="354" t="s">
        <v>198</v>
      </c>
      <c r="AA1572" s="354" t="s">
        <v>170</v>
      </c>
      <c r="AB1572" s="354">
        <v>18.7</v>
      </c>
      <c r="AC1572" s="354" t="s">
        <v>218</v>
      </c>
      <c r="AD1572" s="363"/>
      <c r="AE1572" s="10">
        <f>IFERROR(VLOOKUP(E1572,ppoz!$A$2:$B$42,2,0),0)</f>
        <v>3500</v>
      </c>
    </row>
    <row r="1573" spans="1:31" s="99" customFormat="1" x14ac:dyDescent="0.35">
      <c r="A1573" s="354" t="s">
        <v>288</v>
      </c>
      <c r="B1573" s="359">
        <v>15.41</v>
      </c>
      <c r="C1573" s="360">
        <v>46</v>
      </c>
      <c r="D1573" s="354" t="s">
        <v>255</v>
      </c>
      <c r="E1573" s="360" t="s">
        <v>47</v>
      </c>
      <c r="F1573" s="363" t="s">
        <v>171</v>
      </c>
      <c r="G1573" s="360">
        <v>15</v>
      </c>
      <c r="H1573" s="361">
        <v>45700</v>
      </c>
      <c r="I1573" s="361">
        <v>48400</v>
      </c>
      <c r="J1573" s="361">
        <v>50300</v>
      </c>
      <c r="K1573" s="361">
        <v>51200</v>
      </c>
      <c r="L1573" s="361">
        <v>2965.6067488643739</v>
      </c>
      <c r="M1573" s="361">
        <v>3140.8176508760544</v>
      </c>
      <c r="N1573" s="361">
        <v>3264.114211550941</v>
      </c>
      <c r="O1573" s="361">
        <v>3322.5178455548344</v>
      </c>
      <c r="P1573" s="354" t="s">
        <v>55</v>
      </c>
      <c r="Q1573" s="354" t="s">
        <v>37</v>
      </c>
      <c r="R1573" s="354" t="s">
        <v>203</v>
      </c>
      <c r="S1573" s="362">
        <v>0.19900000000000001</v>
      </c>
      <c r="T1573" s="354" t="s">
        <v>683</v>
      </c>
      <c r="U1573" s="354" t="s">
        <v>35</v>
      </c>
      <c r="V1573" s="354">
        <v>1.6850000000000001</v>
      </c>
      <c r="W1573" s="354">
        <v>1</v>
      </c>
      <c r="X1573" s="354">
        <v>3.2000000000000001E-2</v>
      </c>
      <c r="Y1573" s="354">
        <f t="shared" si="19"/>
        <v>1.6850000000000001</v>
      </c>
      <c r="Z1573" s="354" t="s">
        <v>198</v>
      </c>
      <c r="AA1573" s="354" t="s">
        <v>170</v>
      </c>
      <c r="AB1573" s="354">
        <v>18.7</v>
      </c>
      <c r="AC1573" s="354" t="s">
        <v>218</v>
      </c>
      <c r="AD1573" s="363"/>
      <c r="AE1573" s="10">
        <f>IFERROR(VLOOKUP(E1573,ppoz!$A$2:$B$42,2,0),0)</f>
        <v>3500</v>
      </c>
    </row>
    <row r="1574" spans="1:31" s="99" customFormat="1" x14ac:dyDescent="0.35">
      <c r="A1574" s="354" t="s">
        <v>289</v>
      </c>
      <c r="B1574" s="359">
        <v>15.745000000000001</v>
      </c>
      <c r="C1574" s="360">
        <v>47</v>
      </c>
      <c r="D1574" s="354" t="s">
        <v>255</v>
      </c>
      <c r="E1574" s="360" t="s">
        <v>47</v>
      </c>
      <c r="F1574" s="363" t="s">
        <v>171</v>
      </c>
      <c r="G1574" s="360">
        <v>15</v>
      </c>
      <c r="H1574" s="361">
        <v>46200</v>
      </c>
      <c r="I1574" s="361">
        <v>48800</v>
      </c>
      <c r="J1574" s="361">
        <v>50800</v>
      </c>
      <c r="K1574" s="361">
        <v>51700</v>
      </c>
      <c r="L1574" s="361">
        <v>2934.2648459828515</v>
      </c>
      <c r="M1574" s="361">
        <v>3099.3966338520163</v>
      </c>
      <c r="N1574" s="361">
        <v>3226.4210860590661</v>
      </c>
      <c r="O1574" s="361">
        <v>3283.5820895522388</v>
      </c>
      <c r="P1574" s="354" t="s">
        <v>55</v>
      </c>
      <c r="Q1574" s="354" t="s">
        <v>37</v>
      </c>
      <c r="R1574" s="354" t="s">
        <v>203</v>
      </c>
      <c r="S1574" s="362">
        <v>0.19900000000000001</v>
      </c>
      <c r="T1574" s="354" t="s">
        <v>683</v>
      </c>
      <c r="U1574" s="354" t="s">
        <v>35</v>
      </c>
      <c r="V1574" s="354">
        <v>1.6850000000000001</v>
      </c>
      <c r="W1574" s="354">
        <v>1</v>
      </c>
      <c r="X1574" s="354">
        <v>3.2000000000000001E-2</v>
      </c>
      <c r="Y1574" s="354">
        <f t="shared" si="19"/>
        <v>1.6850000000000001</v>
      </c>
      <c r="Z1574" s="354" t="s">
        <v>198</v>
      </c>
      <c r="AA1574" s="354" t="s">
        <v>170</v>
      </c>
      <c r="AB1574" s="354">
        <v>18.7</v>
      </c>
      <c r="AC1574" s="354" t="s">
        <v>218</v>
      </c>
      <c r="AD1574" s="363"/>
      <c r="AE1574" s="10">
        <f>IFERROR(VLOOKUP(E1574,ppoz!$A$2:$B$42,2,0),0)</f>
        <v>3500</v>
      </c>
    </row>
    <row r="1575" spans="1:31" s="99" customFormat="1" x14ac:dyDescent="0.35">
      <c r="A1575" s="354" t="s">
        <v>290</v>
      </c>
      <c r="B1575" s="359">
        <v>16.080000000000002</v>
      </c>
      <c r="C1575" s="360">
        <v>48</v>
      </c>
      <c r="D1575" s="354" t="s">
        <v>255</v>
      </c>
      <c r="E1575" s="360" t="s">
        <v>47</v>
      </c>
      <c r="F1575" s="363" t="s">
        <v>171</v>
      </c>
      <c r="G1575" s="360">
        <v>15</v>
      </c>
      <c r="H1575" s="361">
        <v>47100</v>
      </c>
      <c r="I1575" s="361">
        <v>49800</v>
      </c>
      <c r="J1575" s="361">
        <v>51700</v>
      </c>
      <c r="K1575" s="361">
        <v>52700</v>
      </c>
      <c r="L1575" s="361">
        <v>2929.1044776119402</v>
      </c>
      <c r="M1575" s="361">
        <v>3097.0149253731338</v>
      </c>
      <c r="N1575" s="361">
        <v>3215.1741293532336</v>
      </c>
      <c r="O1575" s="361">
        <v>3277.3631840796015</v>
      </c>
      <c r="P1575" s="354" t="s">
        <v>55</v>
      </c>
      <c r="Q1575" s="354" t="s">
        <v>37</v>
      </c>
      <c r="R1575" s="354" t="s">
        <v>203</v>
      </c>
      <c r="S1575" s="362">
        <v>0.19900000000000001</v>
      </c>
      <c r="T1575" s="354" t="s">
        <v>683</v>
      </c>
      <c r="U1575" s="354" t="s">
        <v>35</v>
      </c>
      <c r="V1575" s="354">
        <v>1.6850000000000001</v>
      </c>
      <c r="W1575" s="354">
        <v>1</v>
      </c>
      <c r="X1575" s="354">
        <v>3.2000000000000001E-2</v>
      </c>
      <c r="Y1575" s="354">
        <f t="shared" si="19"/>
        <v>1.6850000000000001</v>
      </c>
      <c r="Z1575" s="354" t="s">
        <v>198</v>
      </c>
      <c r="AA1575" s="354" t="s">
        <v>170</v>
      </c>
      <c r="AB1575" s="354">
        <v>18.7</v>
      </c>
      <c r="AC1575" s="354" t="s">
        <v>218</v>
      </c>
      <c r="AD1575" s="363"/>
      <c r="AE1575" s="10">
        <f>IFERROR(VLOOKUP(E1575,ppoz!$A$2:$B$42,2,0),0)</f>
        <v>3500</v>
      </c>
    </row>
    <row r="1576" spans="1:31" s="99" customFormat="1" x14ac:dyDescent="0.35">
      <c r="A1576" s="354" t="s">
        <v>291</v>
      </c>
      <c r="B1576" s="359">
        <v>16.415000000000003</v>
      </c>
      <c r="C1576" s="360">
        <v>49</v>
      </c>
      <c r="D1576" s="354" t="s">
        <v>255</v>
      </c>
      <c r="E1576" s="360" t="s">
        <v>47</v>
      </c>
      <c r="F1576" s="363" t="s">
        <v>171</v>
      </c>
      <c r="G1576" s="360">
        <v>15</v>
      </c>
      <c r="H1576" s="361">
        <v>47700</v>
      </c>
      <c r="I1576" s="361">
        <v>50500</v>
      </c>
      <c r="J1576" s="361">
        <v>52300</v>
      </c>
      <c r="K1576" s="361">
        <v>53300</v>
      </c>
      <c r="L1576" s="361">
        <v>2905.8787694182147</v>
      </c>
      <c r="M1576" s="361">
        <v>3076.454462381967</v>
      </c>
      <c r="N1576" s="361">
        <v>3186.1102650015223</v>
      </c>
      <c r="O1576" s="361">
        <v>3247.0301553457198</v>
      </c>
      <c r="P1576" s="354" t="s">
        <v>55</v>
      </c>
      <c r="Q1576" s="354" t="s">
        <v>37</v>
      </c>
      <c r="R1576" s="354" t="s">
        <v>203</v>
      </c>
      <c r="S1576" s="362">
        <v>0.19900000000000001</v>
      </c>
      <c r="T1576" s="354" t="s">
        <v>683</v>
      </c>
      <c r="U1576" s="354" t="s">
        <v>35</v>
      </c>
      <c r="V1576" s="354">
        <v>1.6850000000000001</v>
      </c>
      <c r="W1576" s="354">
        <v>1</v>
      </c>
      <c r="X1576" s="354">
        <v>3.2000000000000001E-2</v>
      </c>
      <c r="Y1576" s="354">
        <f t="shared" si="19"/>
        <v>1.6850000000000001</v>
      </c>
      <c r="Z1576" s="354" t="s">
        <v>198</v>
      </c>
      <c r="AA1576" s="354" t="s">
        <v>170</v>
      </c>
      <c r="AB1576" s="354">
        <v>18.7</v>
      </c>
      <c r="AC1576" s="354" t="s">
        <v>218</v>
      </c>
      <c r="AD1576" s="363"/>
      <c r="AE1576" s="10">
        <f>IFERROR(VLOOKUP(E1576,ppoz!$A$2:$B$42,2,0),0)</f>
        <v>3500</v>
      </c>
    </row>
    <row r="1577" spans="1:31" s="99" customFormat="1" x14ac:dyDescent="0.35">
      <c r="A1577" s="354" t="s">
        <v>292</v>
      </c>
      <c r="B1577" s="359">
        <v>16.75</v>
      </c>
      <c r="C1577" s="360">
        <v>50</v>
      </c>
      <c r="D1577" s="354" t="s">
        <v>255</v>
      </c>
      <c r="E1577" s="360" t="s">
        <v>47</v>
      </c>
      <c r="F1577" s="363" t="s">
        <v>171</v>
      </c>
      <c r="G1577" s="360">
        <v>15</v>
      </c>
      <c r="H1577" s="361">
        <v>48300</v>
      </c>
      <c r="I1577" s="361">
        <v>51500</v>
      </c>
      <c r="J1577" s="361">
        <v>53400</v>
      </c>
      <c r="K1577" s="361">
        <v>54400</v>
      </c>
      <c r="L1577" s="361">
        <v>2883.5820895522388</v>
      </c>
      <c r="M1577" s="361">
        <v>3074.626865671642</v>
      </c>
      <c r="N1577" s="361">
        <v>3188.0597014925374</v>
      </c>
      <c r="O1577" s="361">
        <v>3247.7611940298507</v>
      </c>
      <c r="P1577" s="354" t="s">
        <v>55</v>
      </c>
      <c r="Q1577" s="354" t="s">
        <v>37</v>
      </c>
      <c r="R1577" s="354" t="s">
        <v>203</v>
      </c>
      <c r="S1577" s="362">
        <v>0.19900000000000001</v>
      </c>
      <c r="T1577" s="354" t="s">
        <v>683</v>
      </c>
      <c r="U1577" s="354" t="s">
        <v>35</v>
      </c>
      <c r="V1577" s="354">
        <v>1.6850000000000001</v>
      </c>
      <c r="W1577" s="354">
        <v>1</v>
      </c>
      <c r="X1577" s="354">
        <v>3.2000000000000001E-2</v>
      </c>
      <c r="Y1577" s="354">
        <f t="shared" si="19"/>
        <v>1.6850000000000001</v>
      </c>
      <c r="Z1577" s="354" t="s">
        <v>198</v>
      </c>
      <c r="AA1577" s="354" t="s">
        <v>170</v>
      </c>
      <c r="AB1577" s="354">
        <v>18.7</v>
      </c>
      <c r="AC1577" s="354" t="s">
        <v>218</v>
      </c>
      <c r="AD1577" s="363"/>
      <c r="AE1577" s="10">
        <f>IFERROR(VLOOKUP(E1577,ppoz!$A$2:$B$42,2,0),0)</f>
        <v>3500</v>
      </c>
    </row>
    <row r="1578" spans="1:31" s="99" customFormat="1" x14ac:dyDescent="0.35">
      <c r="A1578" s="354" t="s">
        <v>293</v>
      </c>
      <c r="B1578" s="359">
        <v>17.085000000000001</v>
      </c>
      <c r="C1578" s="360">
        <v>51</v>
      </c>
      <c r="D1578" s="354" t="s">
        <v>255</v>
      </c>
      <c r="E1578" s="360" t="s">
        <v>48</v>
      </c>
      <c r="F1578" s="363" t="s">
        <v>171</v>
      </c>
      <c r="G1578" s="360">
        <v>17</v>
      </c>
      <c r="H1578" s="361">
        <v>49700</v>
      </c>
      <c r="I1578" s="361">
        <v>53100</v>
      </c>
      <c r="J1578" s="361">
        <v>55100</v>
      </c>
      <c r="K1578" s="361">
        <v>56000</v>
      </c>
      <c r="L1578" s="361">
        <v>2908.9844893181153</v>
      </c>
      <c r="M1578" s="361">
        <v>3107.989464442493</v>
      </c>
      <c r="N1578" s="361">
        <v>3225.0512145156567</v>
      </c>
      <c r="O1578" s="361">
        <v>3277.7290020485802</v>
      </c>
      <c r="P1578" s="354" t="s">
        <v>55</v>
      </c>
      <c r="Q1578" s="354" t="s">
        <v>37</v>
      </c>
      <c r="R1578" s="354" t="s">
        <v>203</v>
      </c>
      <c r="S1578" s="362">
        <v>0.19900000000000001</v>
      </c>
      <c r="T1578" s="354" t="s">
        <v>683</v>
      </c>
      <c r="U1578" s="354" t="s">
        <v>35</v>
      </c>
      <c r="V1578" s="354">
        <v>1.6850000000000001</v>
      </c>
      <c r="W1578" s="354">
        <v>1</v>
      </c>
      <c r="X1578" s="354">
        <v>3.2000000000000001E-2</v>
      </c>
      <c r="Y1578" s="354">
        <f t="shared" si="19"/>
        <v>1.6850000000000001</v>
      </c>
      <c r="Z1578" s="354" t="s">
        <v>198</v>
      </c>
      <c r="AA1578" s="354" t="s">
        <v>170</v>
      </c>
      <c r="AB1578" s="354">
        <v>18.7</v>
      </c>
      <c r="AC1578" s="354" t="s">
        <v>218</v>
      </c>
      <c r="AD1578" s="363"/>
      <c r="AE1578" s="10">
        <f>IFERROR(VLOOKUP(E1578,ppoz!$A$2:$B$42,2,0),0)</f>
        <v>3500</v>
      </c>
    </row>
    <row r="1579" spans="1:31" s="99" customFormat="1" x14ac:dyDescent="0.35">
      <c r="A1579" s="354" t="s">
        <v>294</v>
      </c>
      <c r="B1579" s="359">
        <v>17.420000000000002</v>
      </c>
      <c r="C1579" s="360">
        <v>52</v>
      </c>
      <c r="D1579" s="354" t="s">
        <v>255</v>
      </c>
      <c r="E1579" s="360" t="s">
        <v>48</v>
      </c>
      <c r="F1579" s="363" t="s">
        <v>171</v>
      </c>
      <c r="G1579" s="360">
        <v>17</v>
      </c>
      <c r="H1579" s="361">
        <v>50200</v>
      </c>
      <c r="I1579" s="361">
        <v>53600</v>
      </c>
      <c r="J1579" s="361">
        <v>55600</v>
      </c>
      <c r="K1579" s="361">
        <v>56400</v>
      </c>
      <c r="L1579" s="361">
        <v>2881.7451205510906</v>
      </c>
      <c r="M1579" s="361">
        <v>3076.9230769230767</v>
      </c>
      <c r="N1579" s="361">
        <v>3191.7336394948334</v>
      </c>
      <c r="O1579" s="361">
        <v>3237.6578645235359</v>
      </c>
      <c r="P1579" s="354" t="s">
        <v>55</v>
      </c>
      <c r="Q1579" s="354" t="s">
        <v>37</v>
      </c>
      <c r="R1579" s="354" t="s">
        <v>203</v>
      </c>
      <c r="S1579" s="362">
        <v>0.19900000000000001</v>
      </c>
      <c r="T1579" s="354" t="s">
        <v>683</v>
      </c>
      <c r="U1579" s="354" t="s">
        <v>35</v>
      </c>
      <c r="V1579" s="354">
        <v>1.6850000000000001</v>
      </c>
      <c r="W1579" s="354">
        <v>1</v>
      </c>
      <c r="X1579" s="354">
        <v>3.2000000000000001E-2</v>
      </c>
      <c r="Y1579" s="354">
        <f t="shared" si="19"/>
        <v>1.6850000000000001</v>
      </c>
      <c r="Z1579" s="354" t="s">
        <v>198</v>
      </c>
      <c r="AA1579" s="354" t="s">
        <v>170</v>
      </c>
      <c r="AB1579" s="354">
        <v>18.7</v>
      </c>
      <c r="AC1579" s="354" t="s">
        <v>218</v>
      </c>
      <c r="AD1579" s="363"/>
      <c r="AE1579" s="10">
        <f>IFERROR(VLOOKUP(E1579,ppoz!$A$2:$B$42,2,0),0)</f>
        <v>3500</v>
      </c>
    </row>
    <row r="1580" spans="1:31" s="99" customFormat="1" x14ac:dyDescent="0.35">
      <c r="A1580" s="354" t="s">
        <v>295</v>
      </c>
      <c r="B1580" s="359">
        <v>17.755000000000003</v>
      </c>
      <c r="C1580" s="360">
        <v>53</v>
      </c>
      <c r="D1580" s="354" t="s">
        <v>255</v>
      </c>
      <c r="E1580" s="360" t="s">
        <v>48</v>
      </c>
      <c r="F1580" s="363" t="s">
        <v>171</v>
      </c>
      <c r="G1580" s="360">
        <v>17</v>
      </c>
      <c r="H1580" s="361">
        <v>50700</v>
      </c>
      <c r="I1580" s="361">
        <v>54000</v>
      </c>
      <c r="J1580" s="361">
        <v>56100</v>
      </c>
      <c r="K1580" s="361">
        <v>56900</v>
      </c>
      <c r="L1580" s="361">
        <v>2855.5336524922554</v>
      </c>
      <c r="M1580" s="361">
        <v>3041.3967896367217</v>
      </c>
      <c r="N1580" s="361">
        <v>3159.6733314559274</v>
      </c>
      <c r="O1580" s="361">
        <v>3204.7310616727677</v>
      </c>
      <c r="P1580" s="354" t="s">
        <v>55</v>
      </c>
      <c r="Q1580" s="354" t="s">
        <v>37</v>
      </c>
      <c r="R1580" s="354" t="s">
        <v>203</v>
      </c>
      <c r="S1580" s="362">
        <v>0.19900000000000001</v>
      </c>
      <c r="T1580" s="354" t="s">
        <v>683</v>
      </c>
      <c r="U1580" s="354" t="s">
        <v>35</v>
      </c>
      <c r="V1580" s="354">
        <v>1.6850000000000001</v>
      </c>
      <c r="W1580" s="354">
        <v>1</v>
      </c>
      <c r="X1580" s="354">
        <v>3.2000000000000001E-2</v>
      </c>
      <c r="Y1580" s="354">
        <f t="shared" si="19"/>
        <v>1.6850000000000001</v>
      </c>
      <c r="Z1580" s="354" t="s">
        <v>198</v>
      </c>
      <c r="AA1580" s="354" t="s">
        <v>170</v>
      </c>
      <c r="AB1580" s="354">
        <v>18.7</v>
      </c>
      <c r="AC1580" s="354" t="s">
        <v>218</v>
      </c>
      <c r="AD1580" s="363"/>
      <c r="AE1580" s="10">
        <f>IFERROR(VLOOKUP(E1580,ppoz!$A$2:$B$42,2,0),0)</f>
        <v>3500</v>
      </c>
    </row>
    <row r="1581" spans="1:31" s="99" customFormat="1" x14ac:dyDescent="0.35">
      <c r="A1581" s="354" t="s">
        <v>296</v>
      </c>
      <c r="B1581" s="359">
        <v>18.09</v>
      </c>
      <c r="C1581" s="360">
        <v>54</v>
      </c>
      <c r="D1581" s="354" t="s">
        <v>255</v>
      </c>
      <c r="E1581" s="360" t="s">
        <v>48</v>
      </c>
      <c r="F1581" s="363" t="s">
        <v>171</v>
      </c>
      <c r="G1581" s="360">
        <v>17</v>
      </c>
      <c r="H1581" s="361">
        <v>51600</v>
      </c>
      <c r="I1581" s="361">
        <v>55000</v>
      </c>
      <c r="J1581" s="361">
        <v>57000</v>
      </c>
      <c r="K1581" s="361">
        <v>57800</v>
      </c>
      <c r="L1581" s="361">
        <v>2852.4046434494194</v>
      </c>
      <c r="M1581" s="361">
        <v>3040.3537866224433</v>
      </c>
      <c r="N1581" s="361">
        <v>3150.912106135987</v>
      </c>
      <c r="O1581" s="361">
        <v>3195.1354339414042</v>
      </c>
      <c r="P1581" s="354" t="s">
        <v>55</v>
      </c>
      <c r="Q1581" s="354" t="s">
        <v>37</v>
      </c>
      <c r="R1581" s="354" t="s">
        <v>203</v>
      </c>
      <c r="S1581" s="362">
        <v>0.19900000000000001</v>
      </c>
      <c r="T1581" s="354" t="s">
        <v>683</v>
      </c>
      <c r="U1581" s="354" t="s">
        <v>35</v>
      </c>
      <c r="V1581" s="354">
        <v>1.6850000000000001</v>
      </c>
      <c r="W1581" s="354">
        <v>1</v>
      </c>
      <c r="X1581" s="354">
        <v>3.2000000000000001E-2</v>
      </c>
      <c r="Y1581" s="354">
        <f t="shared" si="19"/>
        <v>1.6850000000000001</v>
      </c>
      <c r="Z1581" s="354" t="s">
        <v>198</v>
      </c>
      <c r="AA1581" s="354" t="s">
        <v>170</v>
      </c>
      <c r="AB1581" s="354">
        <v>18.7</v>
      </c>
      <c r="AC1581" s="354" t="s">
        <v>218</v>
      </c>
      <c r="AD1581" s="363"/>
      <c r="AE1581" s="10">
        <f>IFERROR(VLOOKUP(E1581,ppoz!$A$2:$B$42,2,0),0)</f>
        <v>3500</v>
      </c>
    </row>
    <row r="1582" spans="1:31" s="99" customFormat="1" x14ac:dyDescent="0.35">
      <c r="A1582" s="354" t="s">
        <v>297</v>
      </c>
      <c r="B1582" s="359">
        <v>18.425000000000001</v>
      </c>
      <c r="C1582" s="360">
        <v>55</v>
      </c>
      <c r="D1582" s="354" t="s">
        <v>255</v>
      </c>
      <c r="E1582" s="360" t="s">
        <v>48</v>
      </c>
      <c r="F1582" s="363" t="s">
        <v>171</v>
      </c>
      <c r="G1582" s="360">
        <v>17</v>
      </c>
      <c r="H1582" s="361">
        <v>52300</v>
      </c>
      <c r="I1582" s="361">
        <v>55500</v>
      </c>
      <c r="J1582" s="361">
        <v>57400</v>
      </c>
      <c r="K1582" s="361">
        <v>58900</v>
      </c>
      <c r="L1582" s="361">
        <v>2838.5345997286295</v>
      </c>
      <c r="M1582" s="361">
        <v>3012.2116689280865</v>
      </c>
      <c r="N1582" s="361">
        <v>3115.3324287652645</v>
      </c>
      <c r="O1582" s="361">
        <v>3196.7435549525098</v>
      </c>
      <c r="P1582" s="354" t="s">
        <v>55</v>
      </c>
      <c r="Q1582" s="354" t="s">
        <v>37</v>
      </c>
      <c r="R1582" s="354" t="s">
        <v>203</v>
      </c>
      <c r="S1582" s="362">
        <v>0.19900000000000001</v>
      </c>
      <c r="T1582" s="354" t="s">
        <v>683</v>
      </c>
      <c r="U1582" s="354" t="s">
        <v>35</v>
      </c>
      <c r="V1582" s="354">
        <v>1.6850000000000001</v>
      </c>
      <c r="W1582" s="354">
        <v>1</v>
      </c>
      <c r="X1582" s="354">
        <v>3.2000000000000001E-2</v>
      </c>
      <c r="Y1582" s="354">
        <f t="shared" si="19"/>
        <v>1.6850000000000001</v>
      </c>
      <c r="Z1582" s="354" t="s">
        <v>198</v>
      </c>
      <c r="AA1582" s="354" t="s">
        <v>170</v>
      </c>
      <c r="AB1582" s="354">
        <v>18.7</v>
      </c>
      <c r="AC1582" s="354" t="s">
        <v>218</v>
      </c>
      <c r="AD1582" s="363"/>
      <c r="AE1582" s="10">
        <f>IFERROR(VLOOKUP(E1582,ppoz!$A$2:$B$42,2,0),0)</f>
        <v>3500</v>
      </c>
    </row>
    <row r="1583" spans="1:31" s="99" customFormat="1" x14ac:dyDescent="0.35">
      <c r="A1583" s="354" t="s">
        <v>298</v>
      </c>
      <c r="B1583" s="359">
        <v>18.760000000000002</v>
      </c>
      <c r="C1583" s="360">
        <v>56</v>
      </c>
      <c r="D1583" s="354" t="s">
        <v>255</v>
      </c>
      <c r="E1583" s="360" t="s">
        <v>48</v>
      </c>
      <c r="F1583" s="363" t="s">
        <v>171</v>
      </c>
      <c r="G1583" s="360">
        <v>17</v>
      </c>
      <c r="H1583" s="361">
        <v>54500</v>
      </c>
      <c r="I1583" s="361">
        <v>57700</v>
      </c>
      <c r="J1583" s="361">
        <v>60200</v>
      </c>
      <c r="K1583" s="361">
        <v>61200</v>
      </c>
      <c r="L1583" s="361">
        <v>2905.1172707889123</v>
      </c>
      <c r="M1583" s="361">
        <v>3075.692963752665</v>
      </c>
      <c r="N1583" s="361">
        <v>3208.9552238805968</v>
      </c>
      <c r="O1583" s="361">
        <v>3262.2601279317696</v>
      </c>
      <c r="P1583" s="354" t="s">
        <v>55</v>
      </c>
      <c r="Q1583" s="354" t="s">
        <v>37</v>
      </c>
      <c r="R1583" s="354" t="s">
        <v>203</v>
      </c>
      <c r="S1583" s="362">
        <v>0.19900000000000001</v>
      </c>
      <c r="T1583" s="354" t="s">
        <v>683</v>
      </c>
      <c r="U1583" s="354" t="s">
        <v>35</v>
      </c>
      <c r="V1583" s="354">
        <v>1.6850000000000001</v>
      </c>
      <c r="W1583" s="354">
        <v>1</v>
      </c>
      <c r="X1583" s="354">
        <v>3.2000000000000001E-2</v>
      </c>
      <c r="Y1583" s="354">
        <f t="shared" si="19"/>
        <v>1.6850000000000001</v>
      </c>
      <c r="Z1583" s="354" t="s">
        <v>198</v>
      </c>
      <c r="AA1583" s="354" t="s">
        <v>170</v>
      </c>
      <c r="AB1583" s="354">
        <v>18.7</v>
      </c>
      <c r="AC1583" s="354" t="s">
        <v>218</v>
      </c>
      <c r="AD1583" s="363"/>
      <c r="AE1583" s="10">
        <f>IFERROR(VLOOKUP(E1583,ppoz!$A$2:$B$42,2,0),0)</f>
        <v>3500</v>
      </c>
    </row>
    <row r="1584" spans="1:31" s="99" customFormat="1" x14ac:dyDescent="0.35">
      <c r="A1584" s="354" t="s">
        <v>299</v>
      </c>
      <c r="B1584" s="359">
        <v>19.095000000000002</v>
      </c>
      <c r="C1584" s="360">
        <v>57</v>
      </c>
      <c r="D1584" s="354" t="s">
        <v>255</v>
      </c>
      <c r="E1584" s="360" t="s">
        <v>48</v>
      </c>
      <c r="F1584" s="363" t="s">
        <v>171</v>
      </c>
      <c r="G1584" s="360">
        <v>17</v>
      </c>
      <c r="H1584" s="361">
        <v>55600</v>
      </c>
      <c r="I1584" s="361">
        <v>58900</v>
      </c>
      <c r="J1584" s="361">
        <v>62100</v>
      </c>
      <c r="K1584" s="361">
        <v>62300</v>
      </c>
      <c r="L1584" s="361">
        <v>2911.7570044514268</v>
      </c>
      <c r="M1584" s="361">
        <v>3084.5771144278601</v>
      </c>
      <c r="N1584" s="361">
        <v>3252.1602513747048</v>
      </c>
      <c r="O1584" s="361">
        <v>3262.6341974338829</v>
      </c>
      <c r="P1584" s="354" t="s">
        <v>55</v>
      </c>
      <c r="Q1584" s="354" t="s">
        <v>37</v>
      </c>
      <c r="R1584" s="354" t="s">
        <v>203</v>
      </c>
      <c r="S1584" s="362">
        <v>0.19900000000000001</v>
      </c>
      <c r="T1584" s="354" t="s">
        <v>683</v>
      </c>
      <c r="U1584" s="354" t="s">
        <v>35</v>
      </c>
      <c r="V1584" s="354">
        <v>1.6850000000000001</v>
      </c>
      <c r="W1584" s="354">
        <v>1</v>
      </c>
      <c r="X1584" s="354">
        <v>3.2000000000000001E-2</v>
      </c>
      <c r="Y1584" s="354">
        <f t="shared" si="19"/>
        <v>1.6850000000000001</v>
      </c>
      <c r="Z1584" s="354" t="s">
        <v>198</v>
      </c>
      <c r="AA1584" s="354" t="s">
        <v>170</v>
      </c>
      <c r="AB1584" s="354">
        <v>18.7</v>
      </c>
      <c r="AC1584" s="354" t="s">
        <v>218</v>
      </c>
      <c r="AD1584" s="363"/>
      <c r="AE1584" s="10">
        <f>IFERROR(VLOOKUP(E1584,ppoz!$A$2:$B$42,2,0),0)</f>
        <v>3500</v>
      </c>
    </row>
    <row r="1585" spans="1:31" s="99" customFormat="1" x14ac:dyDescent="0.35">
      <c r="A1585" s="354" t="s">
        <v>300</v>
      </c>
      <c r="B1585" s="359">
        <v>19.43</v>
      </c>
      <c r="C1585" s="360">
        <v>58</v>
      </c>
      <c r="D1585" s="354" t="s">
        <v>255</v>
      </c>
      <c r="E1585" s="360" t="s">
        <v>48</v>
      </c>
      <c r="F1585" s="363" t="s">
        <v>171</v>
      </c>
      <c r="G1585" s="360">
        <v>17</v>
      </c>
      <c r="H1585" s="361">
        <v>56100</v>
      </c>
      <c r="I1585" s="361">
        <v>59400</v>
      </c>
      <c r="J1585" s="361">
        <v>62600</v>
      </c>
      <c r="K1585" s="361">
        <v>62900</v>
      </c>
      <c r="L1585" s="361">
        <v>2887.2876994338653</v>
      </c>
      <c r="M1585" s="361">
        <v>3057.1281523417397</v>
      </c>
      <c r="N1585" s="361">
        <v>3221.8219248584664</v>
      </c>
      <c r="O1585" s="361">
        <v>3237.2619660319097</v>
      </c>
      <c r="P1585" s="354" t="s">
        <v>55</v>
      </c>
      <c r="Q1585" s="354" t="s">
        <v>37</v>
      </c>
      <c r="R1585" s="354" t="s">
        <v>203</v>
      </c>
      <c r="S1585" s="362">
        <v>0.19900000000000001</v>
      </c>
      <c r="T1585" s="354" t="s">
        <v>683</v>
      </c>
      <c r="U1585" s="354" t="s">
        <v>35</v>
      </c>
      <c r="V1585" s="354">
        <v>1.6850000000000001</v>
      </c>
      <c r="W1585" s="354">
        <v>1</v>
      </c>
      <c r="X1585" s="354">
        <v>3.2000000000000001E-2</v>
      </c>
      <c r="Y1585" s="354">
        <f t="shared" si="19"/>
        <v>1.6850000000000001</v>
      </c>
      <c r="Z1585" s="354" t="s">
        <v>198</v>
      </c>
      <c r="AA1585" s="354" t="s">
        <v>170</v>
      </c>
      <c r="AB1585" s="354">
        <v>18.7</v>
      </c>
      <c r="AC1585" s="354" t="s">
        <v>218</v>
      </c>
      <c r="AD1585" s="363"/>
      <c r="AE1585" s="10">
        <f>IFERROR(VLOOKUP(E1585,ppoz!$A$2:$B$42,2,0),0)</f>
        <v>3500</v>
      </c>
    </row>
    <row r="1586" spans="1:31" s="99" customFormat="1" x14ac:dyDescent="0.35">
      <c r="A1586" s="354" t="s">
        <v>301</v>
      </c>
      <c r="B1586" s="359">
        <v>19.765000000000001</v>
      </c>
      <c r="C1586" s="360">
        <v>59</v>
      </c>
      <c r="D1586" s="354" t="s">
        <v>255</v>
      </c>
      <c r="E1586" s="360" t="s">
        <v>48</v>
      </c>
      <c r="F1586" s="363" t="s">
        <v>171</v>
      </c>
      <c r="G1586" s="360">
        <v>17</v>
      </c>
      <c r="H1586" s="361">
        <v>56800</v>
      </c>
      <c r="I1586" s="361">
        <v>60200</v>
      </c>
      <c r="J1586" s="361">
        <v>63000</v>
      </c>
      <c r="K1586" s="361">
        <v>63600</v>
      </c>
      <c r="L1586" s="361">
        <v>2873.766759423223</v>
      </c>
      <c r="M1586" s="361">
        <v>3045.7880091070074</v>
      </c>
      <c r="N1586" s="361">
        <v>3187.4525676701237</v>
      </c>
      <c r="O1586" s="361">
        <v>3217.8092587907918</v>
      </c>
      <c r="P1586" s="354" t="s">
        <v>55</v>
      </c>
      <c r="Q1586" s="354" t="s">
        <v>37</v>
      </c>
      <c r="R1586" s="354" t="s">
        <v>203</v>
      </c>
      <c r="S1586" s="362">
        <v>0.19900000000000001</v>
      </c>
      <c r="T1586" s="354" t="s">
        <v>683</v>
      </c>
      <c r="U1586" s="354" t="s">
        <v>35</v>
      </c>
      <c r="V1586" s="354">
        <v>1.6850000000000001</v>
      </c>
      <c r="W1586" s="354">
        <v>1</v>
      </c>
      <c r="X1586" s="354">
        <v>3.2000000000000001E-2</v>
      </c>
      <c r="Y1586" s="354">
        <f t="shared" si="19"/>
        <v>1.6850000000000001</v>
      </c>
      <c r="Z1586" s="354" t="s">
        <v>198</v>
      </c>
      <c r="AA1586" s="354" t="s">
        <v>170</v>
      </c>
      <c r="AB1586" s="354">
        <v>18.7</v>
      </c>
      <c r="AC1586" s="354" t="s">
        <v>218</v>
      </c>
      <c r="AD1586" s="363"/>
      <c r="AE1586" s="10">
        <f>IFERROR(VLOOKUP(E1586,ppoz!$A$2:$B$42,2,0),0)</f>
        <v>3500</v>
      </c>
    </row>
    <row r="1587" spans="1:31" s="99" customFormat="1" x14ac:dyDescent="0.35">
      <c r="A1587" s="354" t="s">
        <v>302</v>
      </c>
      <c r="B1587" s="359">
        <v>20.100000000000001</v>
      </c>
      <c r="C1587" s="360">
        <v>60</v>
      </c>
      <c r="D1587" s="354" t="s">
        <v>255</v>
      </c>
      <c r="E1587" s="360" t="s">
        <v>49</v>
      </c>
      <c r="F1587" s="363" t="s">
        <v>171</v>
      </c>
      <c r="G1587" s="360">
        <v>20</v>
      </c>
      <c r="H1587" s="361">
        <v>57200</v>
      </c>
      <c r="I1587" s="361">
        <v>60600</v>
      </c>
      <c r="J1587" s="361">
        <v>63400</v>
      </c>
      <c r="K1587" s="361">
        <v>64100</v>
      </c>
      <c r="L1587" s="361">
        <v>2845.7711442786067</v>
      </c>
      <c r="M1587" s="361">
        <v>3014.9253731343283</v>
      </c>
      <c r="N1587" s="361">
        <v>3154.2288557213928</v>
      </c>
      <c r="O1587" s="361">
        <v>3189.0547263681588</v>
      </c>
      <c r="P1587" s="354" t="s">
        <v>55</v>
      </c>
      <c r="Q1587" s="354" t="s">
        <v>37</v>
      </c>
      <c r="R1587" s="354" t="s">
        <v>203</v>
      </c>
      <c r="S1587" s="362">
        <v>0.19900000000000001</v>
      </c>
      <c r="T1587" s="354" t="s">
        <v>683</v>
      </c>
      <c r="U1587" s="354" t="s">
        <v>35</v>
      </c>
      <c r="V1587" s="354">
        <v>1.6850000000000001</v>
      </c>
      <c r="W1587" s="354">
        <v>1</v>
      </c>
      <c r="X1587" s="354">
        <v>3.2000000000000001E-2</v>
      </c>
      <c r="Y1587" s="354">
        <f t="shared" si="19"/>
        <v>1.6850000000000001</v>
      </c>
      <c r="Z1587" s="354" t="s">
        <v>198</v>
      </c>
      <c r="AA1587" s="354" t="s">
        <v>170</v>
      </c>
      <c r="AB1587" s="354">
        <v>18.7</v>
      </c>
      <c r="AC1587" s="354" t="s">
        <v>218</v>
      </c>
      <c r="AD1587" s="363"/>
      <c r="AE1587" s="10">
        <f>IFERROR(VLOOKUP(E1587,ppoz!$A$2:$B$42,2,0),0)</f>
        <v>3500</v>
      </c>
    </row>
    <row r="1588" spans="1:31" s="99" customFormat="1" x14ac:dyDescent="0.35">
      <c r="A1588" s="354" t="s">
        <v>303</v>
      </c>
      <c r="B1588" s="359">
        <v>20.435000000000002</v>
      </c>
      <c r="C1588" s="360">
        <v>61</v>
      </c>
      <c r="D1588" s="354" t="s">
        <v>255</v>
      </c>
      <c r="E1588" s="360" t="s">
        <v>49</v>
      </c>
      <c r="F1588" s="363" t="s">
        <v>171</v>
      </c>
      <c r="G1588" s="360">
        <v>20</v>
      </c>
      <c r="H1588" s="361">
        <v>57800</v>
      </c>
      <c r="I1588" s="361">
        <v>61300</v>
      </c>
      <c r="J1588" s="361">
        <v>64800</v>
      </c>
      <c r="K1588" s="361">
        <v>64800</v>
      </c>
      <c r="L1588" s="361">
        <v>2828.4805480792756</v>
      </c>
      <c r="M1588" s="361">
        <v>2999.7553217518957</v>
      </c>
      <c r="N1588" s="361">
        <v>3171.0300954245163</v>
      </c>
      <c r="O1588" s="361">
        <v>3171.0300954245163</v>
      </c>
      <c r="P1588" s="354" t="s">
        <v>55</v>
      </c>
      <c r="Q1588" s="354" t="s">
        <v>37</v>
      </c>
      <c r="R1588" s="354" t="s">
        <v>203</v>
      </c>
      <c r="S1588" s="362">
        <v>0.19900000000000001</v>
      </c>
      <c r="T1588" s="354" t="s">
        <v>683</v>
      </c>
      <c r="U1588" s="354" t="s">
        <v>35</v>
      </c>
      <c r="V1588" s="354">
        <v>1.6850000000000001</v>
      </c>
      <c r="W1588" s="354">
        <v>1</v>
      </c>
      <c r="X1588" s="354">
        <v>3.2000000000000001E-2</v>
      </c>
      <c r="Y1588" s="354">
        <f t="shared" si="19"/>
        <v>1.6850000000000001</v>
      </c>
      <c r="Z1588" s="354" t="s">
        <v>198</v>
      </c>
      <c r="AA1588" s="354" t="s">
        <v>170</v>
      </c>
      <c r="AB1588" s="354">
        <v>18.7</v>
      </c>
      <c r="AC1588" s="354" t="s">
        <v>218</v>
      </c>
      <c r="AD1588" s="363"/>
      <c r="AE1588" s="10">
        <f>IFERROR(VLOOKUP(E1588,ppoz!$A$2:$B$42,2,0),0)</f>
        <v>3500</v>
      </c>
    </row>
    <row r="1589" spans="1:31" s="99" customFormat="1" x14ac:dyDescent="0.35">
      <c r="A1589" s="354" t="s">
        <v>304</v>
      </c>
      <c r="B1589" s="359">
        <v>20.77</v>
      </c>
      <c r="C1589" s="360">
        <v>62</v>
      </c>
      <c r="D1589" s="354" t="s">
        <v>255</v>
      </c>
      <c r="E1589" s="360" t="s">
        <v>49</v>
      </c>
      <c r="F1589" s="363" t="s">
        <v>171</v>
      </c>
      <c r="G1589" s="360">
        <v>20</v>
      </c>
      <c r="H1589" s="361">
        <v>58300</v>
      </c>
      <c r="I1589" s="361">
        <v>61800</v>
      </c>
      <c r="J1589" s="361">
        <v>65300</v>
      </c>
      <c r="K1589" s="361">
        <v>65200</v>
      </c>
      <c r="L1589" s="361">
        <v>2806.9330765527202</v>
      </c>
      <c r="M1589" s="361">
        <v>2975.4453538757825</v>
      </c>
      <c r="N1589" s="361">
        <v>3143.9576311988444</v>
      </c>
      <c r="O1589" s="361">
        <v>3139.1429947039001</v>
      </c>
      <c r="P1589" s="354" t="s">
        <v>55</v>
      </c>
      <c r="Q1589" s="354" t="s">
        <v>37</v>
      </c>
      <c r="R1589" s="354" t="s">
        <v>203</v>
      </c>
      <c r="S1589" s="362">
        <v>0.19900000000000001</v>
      </c>
      <c r="T1589" s="354" t="s">
        <v>683</v>
      </c>
      <c r="U1589" s="354" t="s">
        <v>35</v>
      </c>
      <c r="V1589" s="354">
        <v>1.6850000000000001</v>
      </c>
      <c r="W1589" s="354">
        <v>1</v>
      </c>
      <c r="X1589" s="354">
        <v>3.2000000000000001E-2</v>
      </c>
      <c r="Y1589" s="354">
        <f t="shared" si="19"/>
        <v>1.6850000000000001</v>
      </c>
      <c r="Z1589" s="354" t="s">
        <v>198</v>
      </c>
      <c r="AA1589" s="354" t="s">
        <v>170</v>
      </c>
      <c r="AB1589" s="354">
        <v>18.7</v>
      </c>
      <c r="AC1589" s="354" t="s">
        <v>218</v>
      </c>
      <c r="AD1589" s="363"/>
      <c r="AE1589" s="10">
        <f>IFERROR(VLOOKUP(E1589,ppoz!$A$2:$B$42,2,0),0)</f>
        <v>3500</v>
      </c>
    </row>
    <row r="1590" spans="1:31" s="99" customFormat="1" x14ac:dyDescent="0.35">
      <c r="A1590" s="354" t="s">
        <v>305</v>
      </c>
      <c r="B1590" s="359">
        <v>21.105</v>
      </c>
      <c r="C1590" s="360">
        <v>63</v>
      </c>
      <c r="D1590" s="354" t="s">
        <v>255</v>
      </c>
      <c r="E1590" s="360" t="s">
        <v>49</v>
      </c>
      <c r="F1590" s="363" t="s">
        <v>171</v>
      </c>
      <c r="G1590" s="360">
        <v>20</v>
      </c>
      <c r="H1590" s="361">
        <v>59700</v>
      </c>
      <c r="I1590" s="361">
        <v>62900</v>
      </c>
      <c r="J1590" s="361">
        <v>66200</v>
      </c>
      <c r="K1590" s="361">
        <v>66300</v>
      </c>
      <c r="L1590" s="361">
        <v>2828.7135749822314</v>
      </c>
      <c r="M1590" s="361">
        <v>2980.3364131722342</v>
      </c>
      <c r="N1590" s="361">
        <v>3136.697465055674</v>
      </c>
      <c r="O1590" s="361">
        <v>3141.4356787491115</v>
      </c>
      <c r="P1590" s="354" t="s">
        <v>55</v>
      </c>
      <c r="Q1590" s="354" t="s">
        <v>37</v>
      </c>
      <c r="R1590" s="354" t="s">
        <v>203</v>
      </c>
      <c r="S1590" s="362">
        <v>0.19900000000000001</v>
      </c>
      <c r="T1590" s="354" t="s">
        <v>683</v>
      </c>
      <c r="U1590" s="354" t="s">
        <v>35</v>
      </c>
      <c r="V1590" s="354">
        <v>1.6850000000000001</v>
      </c>
      <c r="W1590" s="354">
        <v>1</v>
      </c>
      <c r="X1590" s="354">
        <v>3.2000000000000001E-2</v>
      </c>
      <c r="Y1590" s="354">
        <f t="shared" si="19"/>
        <v>1.6850000000000001</v>
      </c>
      <c r="Z1590" s="354" t="s">
        <v>198</v>
      </c>
      <c r="AA1590" s="354" t="s">
        <v>170</v>
      </c>
      <c r="AB1590" s="354">
        <v>18.7</v>
      </c>
      <c r="AC1590" s="354" t="s">
        <v>218</v>
      </c>
      <c r="AD1590" s="363"/>
      <c r="AE1590" s="10">
        <f>IFERROR(VLOOKUP(E1590,ppoz!$A$2:$B$42,2,0),0)</f>
        <v>3500</v>
      </c>
    </row>
    <row r="1591" spans="1:31" s="99" customFormat="1" x14ac:dyDescent="0.35">
      <c r="A1591" s="354" t="s">
        <v>306</v>
      </c>
      <c r="B1591" s="359">
        <v>21.44</v>
      </c>
      <c r="C1591" s="360">
        <v>64</v>
      </c>
      <c r="D1591" s="354" t="s">
        <v>255</v>
      </c>
      <c r="E1591" s="360" t="s">
        <v>49</v>
      </c>
      <c r="F1591" s="363" t="s">
        <v>171</v>
      </c>
      <c r="G1591" s="360">
        <v>20</v>
      </c>
      <c r="H1591" s="361">
        <v>60200</v>
      </c>
      <c r="I1591" s="361">
        <v>63400</v>
      </c>
      <c r="J1591" s="361">
        <v>66700</v>
      </c>
      <c r="K1591" s="361">
        <v>66900</v>
      </c>
      <c r="L1591" s="361">
        <v>2807.8358208955224</v>
      </c>
      <c r="M1591" s="361">
        <v>2957.0895522388059</v>
      </c>
      <c r="N1591" s="361">
        <v>3111.0074626865671</v>
      </c>
      <c r="O1591" s="361">
        <v>3120.3358208955224</v>
      </c>
      <c r="P1591" s="354" t="s">
        <v>55</v>
      </c>
      <c r="Q1591" s="354" t="s">
        <v>37</v>
      </c>
      <c r="R1591" s="354" t="s">
        <v>203</v>
      </c>
      <c r="S1591" s="362">
        <v>0.19900000000000001</v>
      </c>
      <c r="T1591" s="354" t="s">
        <v>683</v>
      </c>
      <c r="U1591" s="354" t="s">
        <v>35</v>
      </c>
      <c r="V1591" s="354">
        <v>1.6850000000000001</v>
      </c>
      <c r="W1591" s="354">
        <v>1</v>
      </c>
      <c r="X1591" s="354">
        <v>3.2000000000000001E-2</v>
      </c>
      <c r="Y1591" s="354">
        <f t="shared" si="19"/>
        <v>1.6850000000000001</v>
      </c>
      <c r="Z1591" s="354" t="s">
        <v>198</v>
      </c>
      <c r="AA1591" s="354" t="s">
        <v>170</v>
      </c>
      <c r="AB1591" s="354">
        <v>18.7</v>
      </c>
      <c r="AC1591" s="354" t="s">
        <v>218</v>
      </c>
      <c r="AD1591" s="363"/>
      <c r="AE1591" s="10">
        <f>IFERROR(VLOOKUP(E1591,ppoz!$A$2:$B$42,2,0),0)</f>
        <v>3500</v>
      </c>
    </row>
    <row r="1592" spans="1:31" s="99" customFormat="1" x14ac:dyDescent="0.35">
      <c r="A1592" s="354" t="s">
        <v>307</v>
      </c>
      <c r="B1592" s="359">
        <v>21.775000000000002</v>
      </c>
      <c r="C1592" s="360">
        <v>65</v>
      </c>
      <c r="D1592" s="354" t="s">
        <v>255</v>
      </c>
      <c r="E1592" s="360" t="s">
        <v>49</v>
      </c>
      <c r="F1592" s="363" t="s">
        <v>171</v>
      </c>
      <c r="G1592" s="360">
        <v>20</v>
      </c>
      <c r="H1592" s="361">
        <v>60700</v>
      </c>
      <c r="I1592" s="361">
        <v>64400</v>
      </c>
      <c r="J1592" s="361">
        <v>67700</v>
      </c>
      <c r="K1592" s="361">
        <v>68500</v>
      </c>
      <c r="L1592" s="361">
        <v>2787.6004592422501</v>
      </c>
      <c r="M1592" s="361">
        <v>2957.5200918484497</v>
      </c>
      <c r="N1592" s="361">
        <v>3109.0700344431684</v>
      </c>
      <c r="O1592" s="361">
        <v>3145.8094144661304</v>
      </c>
      <c r="P1592" s="354" t="s">
        <v>55</v>
      </c>
      <c r="Q1592" s="354" t="s">
        <v>37</v>
      </c>
      <c r="R1592" s="354" t="s">
        <v>203</v>
      </c>
      <c r="S1592" s="362">
        <v>0.19900000000000001</v>
      </c>
      <c r="T1592" s="354" t="s">
        <v>683</v>
      </c>
      <c r="U1592" s="354" t="s">
        <v>35</v>
      </c>
      <c r="V1592" s="354">
        <v>1.6850000000000001</v>
      </c>
      <c r="W1592" s="354">
        <v>1</v>
      </c>
      <c r="X1592" s="354">
        <v>3.2000000000000001E-2</v>
      </c>
      <c r="Y1592" s="354">
        <f t="shared" si="19"/>
        <v>1.6850000000000001</v>
      </c>
      <c r="Z1592" s="354" t="s">
        <v>198</v>
      </c>
      <c r="AA1592" s="354" t="s">
        <v>170</v>
      </c>
      <c r="AB1592" s="354">
        <v>18.7</v>
      </c>
      <c r="AC1592" s="354" t="s">
        <v>218</v>
      </c>
      <c r="AD1592" s="363"/>
      <c r="AE1592" s="10">
        <f>IFERROR(VLOOKUP(E1592,ppoz!$A$2:$B$42,2,0),0)</f>
        <v>3500</v>
      </c>
    </row>
    <row r="1593" spans="1:31" s="99" customFormat="1" x14ac:dyDescent="0.35">
      <c r="A1593" s="354" t="s">
        <v>308</v>
      </c>
      <c r="B1593" s="359">
        <v>22.110000000000003</v>
      </c>
      <c r="C1593" s="360">
        <v>66</v>
      </c>
      <c r="D1593" s="354" t="s">
        <v>255</v>
      </c>
      <c r="E1593" s="360" t="s">
        <v>49</v>
      </c>
      <c r="F1593" s="363" t="s">
        <v>171</v>
      </c>
      <c r="G1593" s="360">
        <v>20</v>
      </c>
      <c r="H1593" s="361">
        <v>62700</v>
      </c>
      <c r="I1593" s="361">
        <v>66500</v>
      </c>
      <c r="J1593" s="361">
        <v>70300</v>
      </c>
      <c r="K1593" s="361">
        <v>70500</v>
      </c>
      <c r="L1593" s="361">
        <v>2835.8208955223877</v>
      </c>
      <c r="M1593" s="361">
        <v>3007.6888285843506</v>
      </c>
      <c r="N1593" s="361">
        <v>3179.5567616463136</v>
      </c>
      <c r="O1593" s="361">
        <v>3188.6024423337853</v>
      </c>
      <c r="P1593" s="354" t="s">
        <v>55</v>
      </c>
      <c r="Q1593" s="354" t="s">
        <v>37</v>
      </c>
      <c r="R1593" s="354" t="s">
        <v>203</v>
      </c>
      <c r="S1593" s="362">
        <v>0.19900000000000001</v>
      </c>
      <c r="T1593" s="354" t="s">
        <v>683</v>
      </c>
      <c r="U1593" s="354" t="s">
        <v>35</v>
      </c>
      <c r="V1593" s="354">
        <v>1.6850000000000001</v>
      </c>
      <c r="W1593" s="354">
        <v>1</v>
      </c>
      <c r="X1593" s="354">
        <v>3.2000000000000001E-2</v>
      </c>
      <c r="Y1593" s="354">
        <f t="shared" si="19"/>
        <v>1.6850000000000001</v>
      </c>
      <c r="Z1593" s="354" t="s">
        <v>198</v>
      </c>
      <c r="AA1593" s="354" t="s">
        <v>170</v>
      </c>
      <c r="AB1593" s="354">
        <v>18.7</v>
      </c>
      <c r="AC1593" s="354" t="s">
        <v>218</v>
      </c>
      <c r="AD1593" s="363"/>
      <c r="AE1593" s="10">
        <f>IFERROR(VLOOKUP(E1593,ppoz!$A$2:$B$42,2,0),0)</f>
        <v>3500</v>
      </c>
    </row>
    <row r="1594" spans="1:31" s="99" customFormat="1" x14ac:dyDescent="0.35">
      <c r="A1594" s="354" t="s">
        <v>309</v>
      </c>
      <c r="B1594" s="359">
        <v>22.445</v>
      </c>
      <c r="C1594" s="360">
        <v>67</v>
      </c>
      <c r="D1594" s="354" t="s">
        <v>255</v>
      </c>
      <c r="E1594" s="360" t="s">
        <v>49</v>
      </c>
      <c r="F1594" s="363" t="s">
        <v>171</v>
      </c>
      <c r="G1594" s="360">
        <v>20</v>
      </c>
      <c r="H1594" s="361">
        <v>63600</v>
      </c>
      <c r="I1594" s="361">
        <v>68000</v>
      </c>
      <c r="J1594" s="361">
        <v>70800</v>
      </c>
      <c r="K1594" s="361">
        <v>72100</v>
      </c>
      <c r="L1594" s="361">
        <v>2833.5932278903988</v>
      </c>
      <c r="M1594" s="361">
        <v>3029.6279795054579</v>
      </c>
      <c r="N1594" s="361">
        <v>3154.3773668968588</v>
      </c>
      <c r="O1594" s="361">
        <v>3212.296725328581</v>
      </c>
      <c r="P1594" s="354" t="s">
        <v>55</v>
      </c>
      <c r="Q1594" s="354" t="s">
        <v>37</v>
      </c>
      <c r="R1594" s="354" t="s">
        <v>203</v>
      </c>
      <c r="S1594" s="362">
        <v>0.19900000000000001</v>
      </c>
      <c r="T1594" s="354" t="s">
        <v>683</v>
      </c>
      <c r="U1594" s="354" t="s">
        <v>35</v>
      </c>
      <c r="V1594" s="354">
        <v>1.6850000000000001</v>
      </c>
      <c r="W1594" s="354">
        <v>1</v>
      </c>
      <c r="X1594" s="354">
        <v>3.2000000000000001E-2</v>
      </c>
      <c r="Y1594" s="354">
        <f t="shared" si="19"/>
        <v>1.6850000000000001</v>
      </c>
      <c r="Z1594" s="354" t="s">
        <v>198</v>
      </c>
      <c r="AA1594" s="354" t="s">
        <v>170</v>
      </c>
      <c r="AB1594" s="354">
        <v>18.7</v>
      </c>
      <c r="AC1594" s="354" t="s">
        <v>218</v>
      </c>
      <c r="AD1594" s="363"/>
      <c r="AE1594" s="10">
        <f>IFERROR(VLOOKUP(E1594,ppoz!$A$2:$B$42,2,0),0)</f>
        <v>3500</v>
      </c>
    </row>
    <row r="1595" spans="1:31" s="99" customFormat="1" x14ac:dyDescent="0.35">
      <c r="A1595" s="354" t="s">
        <v>310</v>
      </c>
      <c r="B1595" s="359">
        <v>22.78</v>
      </c>
      <c r="C1595" s="360">
        <v>68</v>
      </c>
      <c r="D1595" s="354" t="s">
        <v>255</v>
      </c>
      <c r="E1595" s="360" t="s">
        <v>49</v>
      </c>
      <c r="F1595" s="363" t="s">
        <v>171</v>
      </c>
      <c r="G1595" s="360">
        <v>20</v>
      </c>
      <c r="H1595" s="361">
        <v>64100</v>
      </c>
      <c r="I1595" s="361">
        <v>68500</v>
      </c>
      <c r="J1595" s="361">
        <v>71200</v>
      </c>
      <c r="K1595" s="361">
        <v>72500</v>
      </c>
      <c r="L1595" s="361">
        <v>2813.8718173836696</v>
      </c>
      <c r="M1595" s="361">
        <v>3007.0237050043897</v>
      </c>
      <c r="N1595" s="361">
        <v>3125.5487269534678</v>
      </c>
      <c r="O1595" s="361">
        <v>3182.6163301141351</v>
      </c>
      <c r="P1595" s="354" t="s">
        <v>55</v>
      </c>
      <c r="Q1595" s="354" t="s">
        <v>37</v>
      </c>
      <c r="R1595" s="354" t="s">
        <v>203</v>
      </c>
      <c r="S1595" s="362">
        <v>0.19900000000000001</v>
      </c>
      <c r="T1595" s="354" t="s">
        <v>683</v>
      </c>
      <c r="U1595" s="354" t="s">
        <v>35</v>
      </c>
      <c r="V1595" s="354">
        <v>1.6850000000000001</v>
      </c>
      <c r="W1595" s="354">
        <v>1</v>
      </c>
      <c r="X1595" s="354">
        <v>3.2000000000000001E-2</v>
      </c>
      <c r="Y1595" s="354">
        <f t="shared" si="19"/>
        <v>1.6850000000000001</v>
      </c>
      <c r="Z1595" s="354" t="s">
        <v>198</v>
      </c>
      <c r="AA1595" s="354" t="s">
        <v>170</v>
      </c>
      <c r="AB1595" s="354">
        <v>18.7</v>
      </c>
      <c r="AC1595" s="354" t="s">
        <v>218</v>
      </c>
      <c r="AD1595" s="363"/>
      <c r="AE1595" s="10">
        <f>IFERROR(VLOOKUP(E1595,ppoz!$A$2:$B$42,2,0),0)</f>
        <v>3500</v>
      </c>
    </row>
    <row r="1596" spans="1:31" s="99" customFormat="1" x14ac:dyDescent="0.35">
      <c r="A1596" s="354" t="s">
        <v>311</v>
      </c>
      <c r="B1596" s="359">
        <v>23.115000000000002</v>
      </c>
      <c r="C1596" s="360">
        <v>69</v>
      </c>
      <c r="D1596" s="354" t="s">
        <v>255</v>
      </c>
      <c r="E1596" s="360" t="s">
        <v>49</v>
      </c>
      <c r="F1596" s="363" t="s">
        <v>171</v>
      </c>
      <c r="G1596" s="360">
        <v>20</v>
      </c>
      <c r="H1596" s="361">
        <v>65000</v>
      </c>
      <c r="I1596" s="361">
        <v>69400</v>
      </c>
      <c r="J1596" s="361">
        <v>72400</v>
      </c>
      <c r="K1596" s="361">
        <v>73400</v>
      </c>
      <c r="L1596" s="361">
        <v>2812.0268224096903</v>
      </c>
      <c r="M1596" s="361">
        <v>3002.3794073112695</v>
      </c>
      <c r="N1596" s="361">
        <v>3132.1652606532552</v>
      </c>
      <c r="O1596" s="361">
        <v>3175.4272117672504</v>
      </c>
      <c r="P1596" s="354" t="s">
        <v>55</v>
      </c>
      <c r="Q1596" s="354" t="s">
        <v>37</v>
      </c>
      <c r="R1596" s="354" t="s">
        <v>203</v>
      </c>
      <c r="S1596" s="362">
        <v>0.19900000000000001</v>
      </c>
      <c r="T1596" s="354" t="s">
        <v>683</v>
      </c>
      <c r="U1596" s="354" t="s">
        <v>35</v>
      </c>
      <c r="V1596" s="354">
        <v>1.6850000000000001</v>
      </c>
      <c r="W1596" s="354">
        <v>1</v>
      </c>
      <c r="X1596" s="354">
        <v>3.2000000000000001E-2</v>
      </c>
      <c r="Y1596" s="354">
        <f t="shared" si="19"/>
        <v>1.6850000000000001</v>
      </c>
      <c r="Z1596" s="354" t="s">
        <v>198</v>
      </c>
      <c r="AA1596" s="354" t="s">
        <v>170</v>
      </c>
      <c r="AB1596" s="354">
        <v>18.7</v>
      </c>
      <c r="AC1596" s="354" t="s">
        <v>218</v>
      </c>
      <c r="AD1596" s="363"/>
      <c r="AE1596" s="10">
        <f>IFERROR(VLOOKUP(E1596,ppoz!$A$2:$B$42,2,0),0)</f>
        <v>3500</v>
      </c>
    </row>
    <row r="1597" spans="1:31" s="99" customFormat="1" x14ac:dyDescent="0.35">
      <c r="A1597" s="354" t="s">
        <v>312</v>
      </c>
      <c r="B1597" s="359">
        <v>23.450000000000003</v>
      </c>
      <c r="C1597" s="360">
        <v>70</v>
      </c>
      <c r="D1597" s="354" t="s">
        <v>255</v>
      </c>
      <c r="E1597" s="360" t="s">
        <v>49</v>
      </c>
      <c r="F1597" s="363" t="s">
        <v>171</v>
      </c>
      <c r="G1597" s="360">
        <v>20</v>
      </c>
      <c r="H1597" s="361">
        <v>65500</v>
      </c>
      <c r="I1597" s="361">
        <v>69900</v>
      </c>
      <c r="J1597" s="361">
        <v>72900</v>
      </c>
      <c r="K1597" s="361">
        <v>73900</v>
      </c>
      <c r="L1597" s="361">
        <v>2793.1769722814497</v>
      </c>
      <c r="M1597" s="361">
        <v>2980.8102345415773</v>
      </c>
      <c r="N1597" s="361">
        <v>3108.7420042643921</v>
      </c>
      <c r="O1597" s="361">
        <v>3151.3859275053301</v>
      </c>
      <c r="P1597" s="354" t="s">
        <v>55</v>
      </c>
      <c r="Q1597" s="354" t="s">
        <v>37</v>
      </c>
      <c r="R1597" s="354" t="s">
        <v>203</v>
      </c>
      <c r="S1597" s="362">
        <v>0.19900000000000001</v>
      </c>
      <c r="T1597" s="354" t="s">
        <v>683</v>
      </c>
      <c r="U1597" s="354" t="s">
        <v>35</v>
      </c>
      <c r="V1597" s="354">
        <v>1.6850000000000001</v>
      </c>
      <c r="W1597" s="354">
        <v>1</v>
      </c>
      <c r="X1597" s="354">
        <v>3.2000000000000001E-2</v>
      </c>
      <c r="Y1597" s="354">
        <f t="shared" si="19"/>
        <v>1.6850000000000001</v>
      </c>
      <c r="Z1597" s="354" t="s">
        <v>198</v>
      </c>
      <c r="AA1597" s="354" t="s">
        <v>170</v>
      </c>
      <c r="AB1597" s="354">
        <v>18.7</v>
      </c>
      <c r="AC1597" s="354" t="s">
        <v>218</v>
      </c>
      <c r="AD1597" s="363"/>
      <c r="AE1597" s="10">
        <f>IFERROR(VLOOKUP(E1597,ppoz!$A$2:$B$42,2,0),0)</f>
        <v>3500</v>
      </c>
    </row>
    <row r="1598" spans="1:31" s="99" customFormat="1" x14ac:dyDescent="0.35">
      <c r="A1598" s="354" t="s">
        <v>313</v>
      </c>
      <c r="B1598" s="359">
        <v>23.785</v>
      </c>
      <c r="C1598" s="360">
        <v>71</v>
      </c>
      <c r="D1598" s="354" t="s">
        <v>255</v>
      </c>
      <c r="E1598" s="360" t="s">
        <v>49</v>
      </c>
      <c r="F1598" s="363" t="s">
        <v>171</v>
      </c>
      <c r="G1598" s="360">
        <v>20</v>
      </c>
      <c r="H1598" s="361">
        <v>66400</v>
      </c>
      <c r="I1598" s="361">
        <v>70300</v>
      </c>
      <c r="J1598" s="361">
        <v>73300</v>
      </c>
      <c r="K1598" s="361">
        <v>74400</v>
      </c>
      <c r="L1598" s="361">
        <v>2791.6754256884592</v>
      </c>
      <c r="M1598" s="361">
        <v>2955.6443136430521</v>
      </c>
      <c r="N1598" s="361">
        <v>3081.7742274542779</v>
      </c>
      <c r="O1598" s="361">
        <v>3128.0218625183938</v>
      </c>
      <c r="P1598" s="354" t="s">
        <v>55</v>
      </c>
      <c r="Q1598" s="354" t="s">
        <v>37</v>
      </c>
      <c r="R1598" s="354" t="s">
        <v>203</v>
      </c>
      <c r="S1598" s="362">
        <v>0.19900000000000001</v>
      </c>
      <c r="T1598" s="354" t="s">
        <v>683</v>
      </c>
      <c r="U1598" s="354" t="s">
        <v>35</v>
      </c>
      <c r="V1598" s="354">
        <v>1.6850000000000001</v>
      </c>
      <c r="W1598" s="354">
        <v>1</v>
      </c>
      <c r="X1598" s="354">
        <v>3.2000000000000001E-2</v>
      </c>
      <c r="Y1598" s="354">
        <f t="shared" si="19"/>
        <v>1.6850000000000001</v>
      </c>
      <c r="Z1598" s="354" t="s">
        <v>198</v>
      </c>
      <c r="AA1598" s="354" t="s">
        <v>170</v>
      </c>
      <c r="AB1598" s="354">
        <v>18.7</v>
      </c>
      <c r="AC1598" s="354" t="s">
        <v>218</v>
      </c>
      <c r="AD1598" s="363"/>
      <c r="AE1598" s="10">
        <f>IFERROR(VLOOKUP(E1598,ppoz!$A$2:$B$42,2,0),0)</f>
        <v>3500</v>
      </c>
    </row>
    <row r="1599" spans="1:31" s="99" customFormat="1" x14ac:dyDescent="0.35">
      <c r="A1599" s="354" t="s">
        <v>314</v>
      </c>
      <c r="B1599" s="359">
        <v>25.125</v>
      </c>
      <c r="C1599" s="360">
        <v>75</v>
      </c>
      <c r="D1599" s="354" t="s">
        <v>255</v>
      </c>
      <c r="E1599" s="360" t="s">
        <v>176</v>
      </c>
      <c r="F1599" s="363" t="s">
        <v>171</v>
      </c>
      <c r="G1599" s="360">
        <v>25</v>
      </c>
      <c r="H1599" s="361">
        <v>72200</v>
      </c>
      <c r="I1599" s="361">
        <v>77200</v>
      </c>
      <c r="J1599" s="361">
        <v>80400</v>
      </c>
      <c r="K1599" s="361">
        <v>81800</v>
      </c>
      <c r="L1599" s="361">
        <v>2873.6318407960198</v>
      </c>
      <c r="M1599" s="361">
        <v>3072.636815920398</v>
      </c>
      <c r="N1599" s="361">
        <v>3200</v>
      </c>
      <c r="O1599" s="361">
        <v>3255.7213930348257</v>
      </c>
      <c r="P1599" s="354" t="s">
        <v>55</v>
      </c>
      <c r="Q1599" s="354" t="s">
        <v>37</v>
      </c>
      <c r="R1599" s="354" t="s">
        <v>203</v>
      </c>
      <c r="S1599" s="362">
        <v>0.19900000000000001</v>
      </c>
      <c r="T1599" s="354" t="s">
        <v>683</v>
      </c>
      <c r="U1599" s="354" t="s">
        <v>35</v>
      </c>
      <c r="V1599" s="354">
        <v>1.6850000000000001</v>
      </c>
      <c r="W1599" s="354">
        <v>1</v>
      </c>
      <c r="X1599" s="354">
        <v>3.2000000000000001E-2</v>
      </c>
      <c r="Y1599" s="354">
        <f t="shared" si="19"/>
        <v>1.6850000000000001</v>
      </c>
      <c r="Z1599" s="354" t="s">
        <v>198</v>
      </c>
      <c r="AA1599" s="354" t="s">
        <v>170</v>
      </c>
      <c r="AB1599" s="354">
        <v>18.7</v>
      </c>
      <c r="AC1599" s="354" t="s">
        <v>218</v>
      </c>
      <c r="AD1599" s="363"/>
      <c r="AE1599" s="10">
        <f>IFERROR(VLOOKUP(E1599,ppoz!$A$2:$B$42,2,0),0)</f>
        <v>3500</v>
      </c>
    </row>
    <row r="1600" spans="1:31" s="99" customFormat="1" x14ac:dyDescent="0.35">
      <c r="A1600" s="354" t="s">
        <v>315</v>
      </c>
      <c r="B1600" s="359">
        <v>25.46</v>
      </c>
      <c r="C1600" s="360">
        <v>76</v>
      </c>
      <c r="D1600" s="354" t="s">
        <v>255</v>
      </c>
      <c r="E1600" s="360" t="s">
        <v>176</v>
      </c>
      <c r="F1600" s="363" t="s">
        <v>171</v>
      </c>
      <c r="G1600" s="360">
        <v>25</v>
      </c>
      <c r="H1600" s="361">
        <v>72700</v>
      </c>
      <c r="I1600" s="361">
        <v>77600</v>
      </c>
      <c r="J1600" s="361">
        <v>80800</v>
      </c>
      <c r="K1600" s="361">
        <v>82200</v>
      </c>
      <c r="L1600" s="361">
        <v>2855.4595443833464</v>
      </c>
      <c r="M1600" s="361">
        <v>3047.9183032207384</v>
      </c>
      <c r="N1600" s="361">
        <v>3173.6056559308718</v>
      </c>
      <c r="O1600" s="361">
        <v>3228.5938727415551</v>
      </c>
      <c r="P1600" s="354" t="s">
        <v>55</v>
      </c>
      <c r="Q1600" s="354" t="s">
        <v>37</v>
      </c>
      <c r="R1600" s="354" t="s">
        <v>203</v>
      </c>
      <c r="S1600" s="362">
        <v>0.19900000000000001</v>
      </c>
      <c r="T1600" s="354" t="s">
        <v>683</v>
      </c>
      <c r="U1600" s="354" t="s">
        <v>35</v>
      </c>
      <c r="V1600" s="354">
        <v>1.6850000000000001</v>
      </c>
      <c r="W1600" s="354">
        <v>1</v>
      </c>
      <c r="X1600" s="354">
        <v>3.2000000000000001E-2</v>
      </c>
      <c r="Y1600" s="354">
        <f t="shared" si="19"/>
        <v>1.6850000000000001</v>
      </c>
      <c r="Z1600" s="354" t="s">
        <v>198</v>
      </c>
      <c r="AA1600" s="354" t="s">
        <v>170</v>
      </c>
      <c r="AB1600" s="354">
        <v>18.7</v>
      </c>
      <c r="AC1600" s="354" t="s">
        <v>218</v>
      </c>
      <c r="AD1600" s="363"/>
      <c r="AE1600" s="10">
        <f>IFERROR(VLOOKUP(E1600,ppoz!$A$2:$B$42,2,0),0)</f>
        <v>3500</v>
      </c>
    </row>
    <row r="1601" spans="1:31" s="99" customFormat="1" x14ac:dyDescent="0.35">
      <c r="A1601" s="354" t="s">
        <v>316</v>
      </c>
      <c r="B1601" s="359">
        <v>25.795000000000002</v>
      </c>
      <c r="C1601" s="360">
        <v>77</v>
      </c>
      <c r="D1601" s="354" t="s">
        <v>255</v>
      </c>
      <c r="E1601" s="360" t="s">
        <v>176</v>
      </c>
      <c r="F1601" s="363" t="s">
        <v>171</v>
      </c>
      <c r="G1601" s="360">
        <v>25</v>
      </c>
      <c r="H1601" s="361">
        <v>73100</v>
      </c>
      <c r="I1601" s="361">
        <v>78100</v>
      </c>
      <c r="J1601" s="361">
        <v>81300</v>
      </c>
      <c r="K1601" s="361">
        <v>82700</v>
      </c>
      <c r="L1601" s="361">
        <v>2833.8825353750726</v>
      </c>
      <c r="M1601" s="361">
        <v>3027.7185501066097</v>
      </c>
      <c r="N1601" s="361">
        <v>3151.7735995347934</v>
      </c>
      <c r="O1601" s="361">
        <v>3206.0476836596235</v>
      </c>
      <c r="P1601" s="354" t="s">
        <v>55</v>
      </c>
      <c r="Q1601" s="354" t="s">
        <v>37</v>
      </c>
      <c r="R1601" s="354" t="s">
        <v>203</v>
      </c>
      <c r="S1601" s="362">
        <v>0.19900000000000001</v>
      </c>
      <c r="T1601" s="354" t="s">
        <v>683</v>
      </c>
      <c r="U1601" s="354" t="s">
        <v>35</v>
      </c>
      <c r="V1601" s="354">
        <v>1.6850000000000001</v>
      </c>
      <c r="W1601" s="354">
        <v>1</v>
      </c>
      <c r="X1601" s="354">
        <v>3.2000000000000001E-2</v>
      </c>
      <c r="Y1601" s="354">
        <f t="shared" si="19"/>
        <v>1.6850000000000001</v>
      </c>
      <c r="Z1601" s="354" t="s">
        <v>198</v>
      </c>
      <c r="AA1601" s="354" t="s">
        <v>170</v>
      </c>
      <c r="AB1601" s="354">
        <v>18.7</v>
      </c>
      <c r="AC1601" s="354" t="s">
        <v>218</v>
      </c>
      <c r="AD1601" s="363"/>
      <c r="AE1601" s="10">
        <f>IFERROR(VLOOKUP(E1601,ppoz!$A$2:$B$42,2,0),0)</f>
        <v>3500</v>
      </c>
    </row>
    <row r="1602" spans="1:31" s="99" customFormat="1" x14ac:dyDescent="0.35">
      <c r="A1602" s="354" t="s">
        <v>317</v>
      </c>
      <c r="B1602" s="359">
        <v>26.130000000000003</v>
      </c>
      <c r="C1602" s="360">
        <v>78</v>
      </c>
      <c r="D1602" s="354" t="s">
        <v>255</v>
      </c>
      <c r="E1602" s="360" t="s">
        <v>176</v>
      </c>
      <c r="F1602" s="363" t="s">
        <v>171</v>
      </c>
      <c r="G1602" s="360">
        <v>25</v>
      </c>
      <c r="H1602" s="361">
        <v>73400</v>
      </c>
      <c r="I1602" s="361">
        <v>78400</v>
      </c>
      <c r="J1602" s="361">
        <v>81500</v>
      </c>
      <c r="K1602" s="361">
        <v>83000</v>
      </c>
      <c r="L1602" s="361">
        <v>2809.0317642556447</v>
      </c>
      <c r="M1602" s="361">
        <v>3000.382701875239</v>
      </c>
      <c r="N1602" s="361">
        <v>3119.0202831993874</v>
      </c>
      <c r="O1602" s="361">
        <v>3176.4255644852656</v>
      </c>
      <c r="P1602" s="354" t="s">
        <v>55</v>
      </c>
      <c r="Q1602" s="354" t="s">
        <v>37</v>
      </c>
      <c r="R1602" s="354" t="s">
        <v>203</v>
      </c>
      <c r="S1602" s="362">
        <v>0.19900000000000001</v>
      </c>
      <c r="T1602" s="354" t="s">
        <v>683</v>
      </c>
      <c r="U1602" s="354" t="s">
        <v>35</v>
      </c>
      <c r="V1602" s="354">
        <v>1.6850000000000001</v>
      </c>
      <c r="W1602" s="354">
        <v>1</v>
      </c>
      <c r="X1602" s="354">
        <v>3.2000000000000001E-2</v>
      </c>
      <c r="Y1602" s="354">
        <f t="shared" si="19"/>
        <v>1.6850000000000001</v>
      </c>
      <c r="Z1602" s="354" t="s">
        <v>198</v>
      </c>
      <c r="AA1602" s="354" t="s">
        <v>170</v>
      </c>
      <c r="AB1602" s="354">
        <v>18.7</v>
      </c>
      <c r="AC1602" s="354" t="s">
        <v>218</v>
      </c>
      <c r="AD1602" s="363"/>
      <c r="AE1602" s="10">
        <f>IFERROR(VLOOKUP(E1602,ppoz!$A$2:$B$42,2,0),0)</f>
        <v>3500</v>
      </c>
    </row>
    <row r="1603" spans="1:31" s="99" customFormat="1" x14ac:dyDescent="0.35">
      <c r="A1603" s="354" t="s">
        <v>318</v>
      </c>
      <c r="B1603" s="359">
        <v>26.465</v>
      </c>
      <c r="C1603" s="360">
        <v>79</v>
      </c>
      <c r="D1603" s="354" t="s">
        <v>255</v>
      </c>
      <c r="E1603" s="360" t="s">
        <v>176</v>
      </c>
      <c r="F1603" s="363" t="s">
        <v>171</v>
      </c>
      <c r="G1603" s="360">
        <v>25</v>
      </c>
      <c r="H1603" s="361">
        <v>74400</v>
      </c>
      <c r="I1603" s="361">
        <v>78800</v>
      </c>
      <c r="J1603" s="361">
        <v>82000</v>
      </c>
      <c r="K1603" s="361">
        <v>83400</v>
      </c>
      <c r="L1603" s="361">
        <v>2811.2601549215947</v>
      </c>
      <c r="M1603" s="361">
        <v>2977.5174759115812</v>
      </c>
      <c r="N1603" s="361">
        <v>3098.4318911770265</v>
      </c>
      <c r="O1603" s="361">
        <v>3151.3319478556587</v>
      </c>
      <c r="P1603" s="354" t="s">
        <v>55</v>
      </c>
      <c r="Q1603" s="354" t="s">
        <v>37</v>
      </c>
      <c r="R1603" s="354" t="s">
        <v>203</v>
      </c>
      <c r="S1603" s="362">
        <v>0.19900000000000001</v>
      </c>
      <c r="T1603" s="354" t="s">
        <v>683</v>
      </c>
      <c r="U1603" s="354" t="s">
        <v>35</v>
      </c>
      <c r="V1603" s="354">
        <v>1.6850000000000001</v>
      </c>
      <c r="W1603" s="354">
        <v>1</v>
      </c>
      <c r="X1603" s="354">
        <v>3.2000000000000001E-2</v>
      </c>
      <c r="Y1603" s="354">
        <f t="shared" si="19"/>
        <v>1.6850000000000001</v>
      </c>
      <c r="Z1603" s="354" t="s">
        <v>198</v>
      </c>
      <c r="AA1603" s="354" t="s">
        <v>170</v>
      </c>
      <c r="AB1603" s="354">
        <v>18.7</v>
      </c>
      <c r="AC1603" s="354" t="s">
        <v>218</v>
      </c>
      <c r="AD1603" s="363"/>
      <c r="AE1603" s="10">
        <f>IFERROR(VLOOKUP(E1603,ppoz!$A$2:$B$42,2,0),0)</f>
        <v>3500</v>
      </c>
    </row>
    <row r="1604" spans="1:31" s="99" customFormat="1" x14ac:dyDescent="0.35">
      <c r="A1604" s="354" t="s">
        <v>319</v>
      </c>
      <c r="B1604" s="359">
        <v>26.8</v>
      </c>
      <c r="C1604" s="360">
        <v>80</v>
      </c>
      <c r="D1604" s="354" t="s">
        <v>255</v>
      </c>
      <c r="E1604" s="360" t="s">
        <v>176</v>
      </c>
      <c r="F1604" s="363" t="s">
        <v>171</v>
      </c>
      <c r="G1604" s="360">
        <v>25</v>
      </c>
      <c r="H1604" s="361">
        <v>74800</v>
      </c>
      <c r="I1604" s="361">
        <v>79300</v>
      </c>
      <c r="J1604" s="361">
        <v>82500</v>
      </c>
      <c r="K1604" s="361">
        <v>83900</v>
      </c>
      <c r="L1604" s="361">
        <v>2791.0447761194027</v>
      </c>
      <c r="M1604" s="361">
        <v>2958.9552238805968</v>
      </c>
      <c r="N1604" s="361">
        <v>3078.3582089552237</v>
      </c>
      <c r="O1604" s="361">
        <v>3130.5970149253731</v>
      </c>
      <c r="P1604" s="354" t="s">
        <v>55</v>
      </c>
      <c r="Q1604" s="354" t="s">
        <v>37</v>
      </c>
      <c r="R1604" s="354" t="s">
        <v>203</v>
      </c>
      <c r="S1604" s="362">
        <v>0.19900000000000001</v>
      </c>
      <c r="T1604" s="354" t="s">
        <v>683</v>
      </c>
      <c r="U1604" s="354" t="s">
        <v>35</v>
      </c>
      <c r="V1604" s="354">
        <v>1.6850000000000001</v>
      </c>
      <c r="W1604" s="354">
        <v>1</v>
      </c>
      <c r="X1604" s="354">
        <v>3.2000000000000001E-2</v>
      </c>
      <c r="Y1604" s="354">
        <f t="shared" si="19"/>
        <v>1.6850000000000001</v>
      </c>
      <c r="Z1604" s="354" t="s">
        <v>198</v>
      </c>
      <c r="AA1604" s="354" t="s">
        <v>170</v>
      </c>
      <c r="AB1604" s="354">
        <v>18.7</v>
      </c>
      <c r="AC1604" s="354" t="s">
        <v>218</v>
      </c>
      <c r="AD1604" s="363"/>
      <c r="AE1604" s="10">
        <f>IFERROR(VLOOKUP(E1604,ppoz!$A$2:$B$42,2,0),0)</f>
        <v>3500</v>
      </c>
    </row>
    <row r="1605" spans="1:31" s="99" customFormat="1" x14ac:dyDescent="0.35">
      <c r="A1605" s="354" t="s">
        <v>320</v>
      </c>
      <c r="B1605" s="359">
        <v>27.135000000000002</v>
      </c>
      <c r="C1605" s="360">
        <v>81</v>
      </c>
      <c r="D1605" s="354" t="s">
        <v>255</v>
      </c>
      <c r="E1605" s="360" t="s">
        <v>176</v>
      </c>
      <c r="F1605" s="363" t="s">
        <v>171</v>
      </c>
      <c r="G1605" s="360">
        <v>25</v>
      </c>
      <c r="H1605" s="361">
        <v>75800</v>
      </c>
      <c r="I1605" s="361">
        <v>80200</v>
      </c>
      <c r="J1605" s="361">
        <v>84200</v>
      </c>
      <c r="K1605" s="361">
        <v>84800</v>
      </c>
      <c r="L1605" s="361">
        <v>2793.4402063755297</v>
      </c>
      <c r="M1605" s="361">
        <v>2955.5924083287264</v>
      </c>
      <c r="N1605" s="361">
        <v>3103.0035010134511</v>
      </c>
      <c r="O1605" s="361">
        <v>3125.1151649161598</v>
      </c>
      <c r="P1605" s="354" t="s">
        <v>55</v>
      </c>
      <c r="Q1605" s="354" t="s">
        <v>37</v>
      </c>
      <c r="R1605" s="354" t="s">
        <v>203</v>
      </c>
      <c r="S1605" s="362">
        <v>0.19900000000000001</v>
      </c>
      <c r="T1605" s="354" t="s">
        <v>683</v>
      </c>
      <c r="U1605" s="354" t="s">
        <v>35</v>
      </c>
      <c r="V1605" s="354">
        <v>1.6850000000000001</v>
      </c>
      <c r="W1605" s="354">
        <v>1</v>
      </c>
      <c r="X1605" s="354">
        <v>3.2000000000000001E-2</v>
      </c>
      <c r="Y1605" s="354">
        <f t="shared" ref="Y1605:Y1668" si="20">V1605*W1605</f>
        <v>1.6850000000000001</v>
      </c>
      <c r="Z1605" s="354" t="s">
        <v>198</v>
      </c>
      <c r="AA1605" s="354" t="s">
        <v>170</v>
      </c>
      <c r="AB1605" s="354">
        <v>18.7</v>
      </c>
      <c r="AC1605" s="354" t="s">
        <v>218</v>
      </c>
      <c r="AD1605" s="363"/>
      <c r="AE1605" s="10">
        <f>IFERROR(VLOOKUP(E1605,ppoz!$A$2:$B$42,2,0),0)</f>
        <v>3500</v>
      </c>
    </row>
    <row r="1606" spans="1:31" s="99" customFormat="1" x14ac:dyDescent="0.35">
      <c r="A1606" s="354" t="s">
        <v>321</v>
      </c>
      <c r="B1606" s="359">
        <v>27.470000000000002</v>
      </c>
      <c r="C1606" s="360">
        <v>82</v>
      </c>
      <c r="D1606" s="354" t="s">
        <v>255</v>
      </c>
      <c r="E1606" s="360" t="s">
        <v>176</v>
      </c>
      <c r="F1606" s="363" t="s">
        <v>171</v>
      </c>
      <c r="G1606" s="360">
        <v>25</v>
      </c>
      <c r="H1606" s="361">
        <v>76300</v>
      </c>
      <c r="I1606" s="361">
        <v>80600</v>
      </c>
      <c r="J1606" s="361">
        <v>84700</v>
      </c>
      <c r="K1606" s="361">
        <v>85200</v>
      </c>
      <c r="L1606" s="361">
        <v>2777.5755369493991</v>
      </c>
      <c r="M1606" s="361">
        <v>2934.1099381143063</v>
      </c>
      <c r="N1606" s="361">
        <v>3083.3636694575898</v>
      </c>
      <c r="O1606" s="361">
        <v>3101.5653440116489</v>
      </c>
      <c r="P1606" s="354" t="s">
        <v>55</v>
      </c>
      <c r="Q1606" s="354" t="s">
        <v>37</v>
      </c>
      <c r="R1606" s="354" t="s">
        <v>203</v>
      </c>
      <c r="S1606" s="362">
        <v>0.19900000000000001</v>
      </c>
      <c r="T1606" s="354" t="s">
        <v>683</v>
      </c>
      <c r="U1606" s="354" t="s">
        <v>35</v>
      </c>
      <c r="V1606" s="354">
        <v>1.6850000000000001</v>
      </c>
      <c r="W1606" s="354">
        <v>1</v>
      </c>
      <c r="X1606" s="354">
        <v>3.2000000000000001E-2</v>
      </c>
      <c r="Y1606" s="354">
        <f t="shared" si="20"/>
        <v>1.6850000000000001</v>
      </c>
      <c r="Z1606" s="354" t="s">
        <v>198</v>
      </c>
      <c r="AA1606" s="354" t="s">
        <v>170</v>
      </c>
      <c r="AB1606" s="354">
        <v>18.7</v>
      </c>
      <c r="AC1606" s="354" t="s">
        <v>218</v>
      </c>
      <c r="AD1606" s="363"/>
      <c r="AE1606" s="10">
        <f>IFERROR(VLOOKUP(E1606,ppoz!$A$2:$B$42,2,0),0)</f>
        <v>3500</v>
      </c>
    </row>
    <row r="1607" spans="1:31" s="99" customFormat="1" x14ac:dyDescent="0.35">
      <c r="A1607" s="354" t="s">
        <v>322</v>
      </c>
      <c r="B1607" s="359">
        <v>27.805000000000003</v>
      </c>
      <c r="C1607" s="360">
        <v>83</v>
      </c>
      <c r="D1607" s="354" t="s">
        <v>255</v>
      </c>
      <c r="E1607" s="360" t="s">
        <v>176</v>
      </c>
      <c r="F1607" s="363" t="s">
        <v>171</v>
      </c>
      <c r="G1607" s="360">
        <v>25</v>
      </c>
      <c r="H1607" s="361">
        <v>76800</v>
      </c>
      <c r="I1607" s="361">
        <v>81600</v>
      </c>
      <c r="J1607" s="361">
        <v>85100</v>
      </c>
      <c r="K1607" s="361">
        <v>86200</v>
      </c>
      <c r="L1607" s="361">
        <v>2762.0931487142598</v>
      </c>
      <c r="M1607" s="361">
        <v>2934.7239705089009</v>
      </c>
      <c r="N1607" s="361">
        <v>3060.6006114008269</v>
      </c>
      <c r="O1607" s="361">
        <v>3100.161841395432</v>
      </c>
      <c r="P1607" s="354" t="s">
        <v>55</v>
      </c>
      <c r="Q1607" s="354" t="s">
        <v>37</v>
      </c>
      <c r="R1607" s="354" t="s">
        <v>203</v>
      </c>
      <c r="S1607" s="362">
        <v>0.19900000000000001</v>
      </c>
      <c r="T1607" s="354" t="s">
        <v>683</v>
      </c>
      <c r="U1607" s="354" t="s">
        <v>35</v>
      </c>
      <c r="V1607" s="354">
        <v>1.6850000000000001</v>
      </c>
      <c r="W1607" s="354">
        <v>1</v>
      </c>
      <c r="X1607" s="354">
        <v>3.2000000000000001E-2</v>
      </c>
      <c r="Y1607" s="354">
        <f t="shared" si="20"/>
        <v>1.6850000000000001</v>
      </c>
      <c r="Z1607" s="354" t="s">
        <v>198</v>
      </c>
      <c r="AA1607" s="354" t="s">
        <v>170</v>
      </c>
      <c r="AB1607" s="354">
        <v>18.7</v>
      </c>
      <c r="AC1607" s="354" t="s">
        <v>218</v>
      </c>
      <c r="AD1607" s="363"/>
      <c r="AE1607" s="10">
        <f>IFERROR(VLOOKUP(E1607,ppoz!$A$2:$B$42,2,0),0)</f>
        <v>3500</v>
      </c>
    </row>
    <row r="1608" spans="1:31" s="99" customFormat="1" x14ac:dyDescent="0.35">
      <c r="A1608" s="354" t="s">
        <v>323</v>
      </c>
      <c r="B1608" s="359">
        <v>28.14</v>
      </c>
      <c r="C1608" s="360">
        <v>84</v>
      </c>
      <c r="D1608" s="354" t="s">
        <v>255</v>
      </c>
      <c r="E1608" s="360" t="s">
        <v>176</v>
      </c>
      <c r="F1608" s="363" t="s">
        <v>171</v>
      </c>
      <c r="G1608" s="360">
        <v>25</v>
      </c>
      <c r="H1608" s="361">
        <v>77700</v>
      </c>
      <c r="I1608" s="361">
        <v>82500</v>
      </c>
      <c r="J1608" s="361">
        <v>86000</v>
      </c>
      <c r="K1608" s="361">
        <v>87100</v>
      </c>
      <c r="L1608" s="361">
        <v>2761.1940298507461</v>
      </c>
      <c r="M1608" s="361">
        <v>2931.7697228144989</v>
      </c>
      <c r="N1608" s="361">
        <v>3056.1478322672351</v>
      </c>
      <c r="O1608" s="361">
        <v>3095.238095238095</v>
      </c>
      <c r="P1608" s="354" t="s">
        <v>55</v>
      </c>
      <c r="Q1608" s="354" t="s">
        <v>37</v>
      </c>
      <c r="R1608" s="354" t="s">
        <v>203</v>
      </c>
      <c r="S1608" s="362">
        <v>0.19900000000000001</v>
      </c>
      <c r="T1608" s="354" t="s">
        <v>683</v>
      </c>
      <c r="U1608" s="354" t="s">
        <v>35</v>
      </c>
      <c r="V1608" s="354">
        <v>1.6850000000000001</v>
      </c>
      <c r="W1608" s="354">
        <v>1</v>
      </c>
      <c r="X1608" s="354">
        <v>3.2000000000000001E-2</v>
      </c>
      <c r="Y1608" s="354">
        <f t="shared" si="20"/>
        <v>1.6850000000000001</v>
      </c>
      <c r="Z1608" s="354" t="s">
        <v>198</v>
      </c>
      <c r="AA1608" s="354" t="s">
        <v>170</v>
      </c>
      <c r="AB1608" s="354">
        <v>18.7</v>
      </c>
      <c r="AC1608" s="354" t="s">
        <v>218</v>
      </c>
      <c r="AD1608" s="363"/>
      <c r="AE1608" s="10">
        <f>IFERROR(VLOOKUP(E1608,ppoz!$A$2:$B$42,2,0),0)</f>
        <v>3500</v>
      </c>
    </row>
    <row r="1609" spans="1:31" s="99" customFormat="1" x14ac:dyDescent="0.35">
      <c r="A1609" s="354" t="s">
        <v>324</v>
      </c>
      <c r="B1609" s="359">
        <v>28.475000000000001</v>
      </c>
      <c r="C1609" s="360">
        <v>85</v>
      </c>
      <c r="D1609" s="354" t="s">
        <v>255</v>
      </c>
      <c r="E1609" s="360" t="s">
        <v>176</v>
      </c>
      <c r="F1609" s="363" t="s">
        <v>171</v>
      </c>
      <c r="G1609" s="360">
        <v>25</v>
      </c>
      <c r="H1609" s="361">
        <v>78400</v>
      </c>
      <c r="I1609" s="361">
        <v>83100</v>
      </c>
      <c r="J1609" s="361">
        <v>86500</v>
      </c>
      <c r="K1609" s="361">
        <v>88300</v>
      </c>
      <c r="L1609" s="361">
        <v>2753.2923617208075</v>
      </c>
      <c r="M1609" s="361">
        <v>2918.3494293239683</v>
      </c>
      <c r="N1609" s="361">
        <v>3037.7524143985952</v>
      </c>
      <c r="O1609" s="361">
        <v>3100.9657594381033</v>
      </c>
      <c r="P1609" s="354" t="s">
        <v>55</v>
      </c>
      <c r="Q1609" s="354" t="s">
        <v>37</v>
      </c>
      <c r="R1609" s="354" t="s">
        <v>203</v>
      </c>
      <c r="S1609" s="362">
        <v>0.19900000000000001</v>
      </c>
      <c r="T1609" s="354" t="s">
        <v>683</v>
      </c>
      <c r="U1609" s="354" t="s">
        <v>35</v>
      </c>
      <c r="V1609" s="354">
        <v>1.6850000000000001</v>
      </c>
      <c r="W1609" s="354">
        <v>1</v>
      </c>
      <c r="X1609" s="354">
        <v>3.2000000000000001E-2</v>
      </c>
      <c r="Y1609" s="354">
        <f t="shared" si="20"/>
        <v>1.6850000000000001</v>
      </c>
      <c r="Z1609" s="354" t="s">
        <v>198</v>
      </c>
      <c r="AA1609" s="354" t="s">
        <v>170</v>
      </c>
      <c r="AB1609" s="354">
        <v>18.7</v>
      </c>
      <c r="AC1609" s="354" t="s">
        <v>218</v>
      </c>
      <c r="AD1609" s="363"/>
      <c r="AE1609" s="10">
        <f>IFERROR(VLOOKUP(E1609,ppoz!$A$2:$B$42,2,0),0)</f>
        <v>3500</v>
      </c>
    </row>
    <row r="1610" spans="1:31" s="99" customFormat="1" x14ac:dyDescent="0.35">
      <c r="A1610" s="354" t="s">
        <v>325</v>
      </c>
      <c r="B1610" s="359">
        <v>28.810000000000002</v>
      </c>
      <c r="C1610" s="360">
        <v>86</v>
      </c>
      <c r="D1610" s="354" t="s">
        <v>255</v>
      </c>
      <c r="E1610" s="360" t="s">
        <v>176</v>
      </c>
      <c r="F1610" s="363" t="s">
        <v>171</v>
      </c>
      <c r="G1610" s="360">
        <v>25</v>
      </c>
      <c r="H1610" s="361">
        <v>79100</v>
      </c>
      <c r="I1610" s="361">
        <v>83600</v>
      </c>
      <c r="J1610" s="361">
        <v>87000</v>
      </c>
      <c r="K1610" s="361">
        <v>88700</v>
      </c>
      <c r="L1610" s="361">
        <v>2745.5744533148209</v>
      </c>
      <c r="M1610" s="361">
        <v>2901.7702186740712</v>
      </c>
      <c r="N1610" s="361">
        <v>3019.7847969455047</v>
      </c>
      <c r="O1610" s="361">
        <v>3078.7920860812214</v>
      </c>
      <c r="P1610" s="354" t="s">
        <v>55</v>
      </c>
      <c r="Q1610" s="354" t="s">
        <v>37</v>
      </c>
      <c r="R1610" s="354" t="s">
        <v>203</v>
      </c>
      <c r="S1610" s="362">
        <v>0.19900000000000001</v>
      </c>
      <c r="T1610" s="354" t="s">
        <v>683</v>
      </c>
      <c r="U1610" s="354" t="s">
        <v>35</v>
      </c>
      <c r="V1610" s="354">
        <v>1.6850000000000001</v>
      </c>
      <c r="W1610" s="354">
        <v>1</v>
      </c>
      <c r="X1610" s="354">
        <v>3.2000000000000001E-2</v>
      </c>
      <c r="Y1610" s="354">
        <f t="shared" si="20"/>
        <v>1.6850000000000001</v>
      </c>
      <c r="Z1610" s="354" t="s">
        <v>198</v>
      </c>
      <c r="AA1610" s="354" t="s">
        <v>170</v>
      </c>
      <c r="AB1610" s="354">
        <v>18.7</v>
      </c>
      <c r="AC1610" s="354" t="s">
        <v>218</v>
      </c>
      <c r="AD1610" s="363"/>
      <c r="AE1610" s="10">
        <f>IFERROR(VLOOKUP(E1610,ppoz!$A$2:$B$42,2,0),0)</f>
        <v>3500</v>
      </c>
    </row>
    <row r="1611" spans="1:31" s="99" customFormat="1" x14ac:dyDescent="0.35">
      <c r="A1611" s="354" t="s">
        <v>326</v>
      </c>
      <c r="B1611" s="359">
        <v>29.145000000000003</v>
      </c>
      <c r="C1611" s="360">
        <v>87</v>
      </c>
      <c r="D1611" s="354" t="s">
        <v>255</v>
      </c>
      <c r="E1611" s="360" t="s">
        <v>176</v>
      </c>
      <c r="F1611" s="363" t="s">
        <v>171</v>
      </c>
      <c r="G1611" s="360">
        <v>25</v>
      </c>
      <c r="H1611" s="361">
        <v>80200</v>
      </c>
      <c r="I1611" s="361">
        <v>84500</v>
      </c>
      <c r="J1611" s="361">
        <v>87800</v>
      </c>
      <c r="K1611" s="361">
        <v>89700</v>
      </c>
      <c r="L1611" s="361">
        <v>2751.758449133642</v>
      </c>
      <c r="M1611" s="361">
        <v>2899.296620346543</v>
      </c>
      <c r="N1611" s="361">
        <v>3012.5235889517926</v>
      </c>
      <c r="O1611" s="361">
        <v>3077.71487390633</v>
      </c>
      <c r="P1611" s="354" t="s">
        <v>55</v>
      </c>
      <c r="Q1611" s="354" t="s">
        <v>37</v>
      </c>
      <c r="R1611" s="354" t="s">
        <v>203</v>
      </c>
      <c r="S1611" s="362">
        <v>0.19900000000000001</v>
      </c>
      <c r="T1611" s="354" t="s">
        <v>683</v>
      </c>
      <c r="U1611" s="354" t="s">
        <v>35</v>
      </c>
      <c r="V1611" s="354">
        <v>1.6850000000000001</v>
      </c>
      <c r="W1611" s="354">
        <v>1</v>
      </c>
      <c r="X1611" s="354">
        <v>3.2000000000000001E-2</v>
      </c>
      <c r="Y1611" s="354">
        <f t="shared" si="20"/>
        <v>1.6850000000000001</v>
      </c>
      <c r="Z1611" s="354" t="s">
        <v>198</v>
      </c>
      <c r="AA1611" s="354" t="s">
        <v>170</v>
      </c>
      <c r="AB1611" s="354">
        <v>18.7</v>
      </c>
      <c r="AC1611" s="354" t="s">
        <v>218</v>
      </c>
      <c r="AD1611" s="363"/>
      <c r="AE1611" s="10">
        <f>IFERROR(VLOOKUP(E1611,ppoz!$A$2:$B$42,2,0),0)</f>
        <v>3500</v>
      </c>
    </row>
    <row r="1612" spans="1:31" s="99" customFormat="1" x14ac:dyDescent="0.35">
      <c r="A1612" s="354" t="s">
        <v>327</v>
      </c>
      <c r="B1612" s="359">
        <v>29.48</v>
      </c>
      <c r="C1612" s="360">
        <v>88</v>
      </c>
      <c r="D1612" s="354" t="s">
        <v>255</v>
      </c>
      <c r="E1612" s="360" t="s">
        <v>176</v>
      </c>
      <c r="F1612" s="363" t="s">
        <v>171</v>
      </c>
      <c r="G1612" s="360">
        <v>25</v>
      </c>
      <c r="H1612" s="361">
        <v>80600</v>
      </c>
      <c r="I1612" s="361">
        <v>85000</v>
      </c>
      <c r="J1612" s="361">
        <v>88300</v>
      </c>
      <c r="K1612" s="361">
        <v>90200</v>
      </c>
      <c r="L1612" s="361">
        <v>2734.0569877883308</v>
      </c>
      <c r="M1612" s="361">
        <v>2883.3107191316144</v>
      </c>
      <c r="N1612" s="361">
        <v>2995.2510176390774</v>
      </c>
      <c r="O1612" s="361">
        <v>3059.7014925373132</v>
      </c>
      <c r="P1612" s="354" t="s">
        <v>55</v>
      </c>
      <c r="Q1612" s="354" t="s">
        <v>37</v>
      </c>
      <c r="R1612" s="354" t="s">
        <v>203</v>
      </c>
      <c r="S1612" s="362">
        <v>0.19900000000000001</v>
      </c>
      <c r="T1612" s="354" t="s">
        <v>683</v>
      </c>
      <c r="U1612" s="354" t="s">
        <v>35</v>
      </c>
      <c r="V1612" s="354">
        <v>1.6850000000000001</v>
      </c>
      <c r="W1612" s="354">
        <v>1</v>
      </c>
      <c r="X1612" s="354">
        <v>3.2000000000000001E-2</v>
      </c>
      <c r="Y1612" s="354">
        <f t="shared" si="20"/>
        <v>1.6850000000000001</v>
      </c>
      <c r="Z1612" s="354" t="s">
        <v>198</v>
      </c>
      <c r="AA1612" s="354" t="s">
        <v>170</v>
      </c>
      <c r="AB1612" s="354">
        <v>18.7</v>
      </c>
      <c r="AC1612" s="354" t="s">
        <v>218</v>
      </c>
      <c r="AD1612" s="363"/>
      <c r="AE1612" s="10">
        <f>IFERROR(VLOOKUP(E1612,ppoz!$A$2:$B$42,2,0),0)</f>
        <v>3500</v>
      </c>
    </row>
    <row r="1613" spans="1:31" s="99" customFormat="1" x14ac:dyDescent="0.35">
      <c r="A1613" s="354" t="s">
        <v>328</v>
      </c>
      <c r="B1613" s="359">
        <v>29.815000000000001</v>
      </c>
      <c r="C1613" s="360">
        <v>89</v>
      </c>
      <c r="D1613" s="354" t="s">
        <v>255</v>
      </c>
      <c r="E1613" s="360" t="s">
        <v>176</v>
      </c>
      <c r="F1613" s="363" t="s">
        <v>171</v>
      </c>
      <c r="G1613" s="360">
        <v>25</v>
      </c>
      <c r="H1613" s="361">
        <v>81300</v>
      </c>
      <c r="I1613" s="361">
        <v>85900</v>
      </c>
      <c r="J1613" s="361">
        <v>91100</v>
      </c>
      <c r="K1613" s="361">
        <v>91000</v>
      </c>
      <c r="L1613" s="361">
        <v>2726.8153613952709</v>
      </c>
      <c r="M1613" s="361">
        <v>2881.1001173905752</v>
      </c>
      <c r="N1613" s="361">
        <v>3055.5089719939629</v>
      </c>
      <c r="O1613" s="361">
        <v>3052.1549555592819</v>
      </c>
      <c r="P1613" s="354" t="s">
        <v>55</v>
      </c>
      <c r="Q1613" s="354" t="s">
        <v>37</v>
      </c>
      <c r="R1613" s="354" t="s">
        <v>203</v>
      </c>
      <c r="S1613" s="362">
        <v>0.19900000000000001</v>
      </c>
      <c r="T1613" s="354" t="s">
        <v>683</v>
      </c>
      <c r="U1613" s="354" t="s">
        <v>35</v>
      </c>
      <c r="V1613" s="354">
        <v>1.6850000000000001</v>
      </c>
      <c r="W1613" s="354">
        <v>1</v>
      </c>
      <c r="X1613" s="354">
        <v>3.2000000000000001E-2</v>
      </c>
      <c r="Y1613" s="354">
        <f t="shared" si="20"/>
        <v>1.6850000000000001</v>
      </c>
      <c r="Z1613" s="354" t="s">
        <v>198</v>
      </c>
      <c r="AA1613" s="354" t="s">
        <v>170</v>
      </c>
      <c r="AB1613" s="354">
        <v>18.7</v>
      </c>
      <c r="AC1613" s="354" t="s">
        <v>218</v>
      </c>
      <c r="AD1613" s="363"/>
      <c r="AE1613" s="10">
        <f>IFERROR(VLOOKUP(E1613,ppoz!$A$2:$B$42,2,0),0)</f>
        <v>3500</v>
      </c>
    </row>
    <row r="1614" spans="1:31" s="99" customFormat="1" x14ac:dyDescent="0.35">
      <c r="A1614" s="354" t="s">
        <v>329</v>
      </c>
      <c r="B1614" s="359">
        <v>30.150000000000002</v>
      </c>
      <c r="C1614" s="360">
        <v>90</v>
      </c>
      <c r="D1614" s="354" t="s">
        <v>255</v>
      </c>
      <c r="E1614" s="360" t="s">
        <v>177</v>
      </c>
      <c r="F1614" s="363" t="s">
        <v>171</v>
      </c>
      <c r="G1614" s="360">
        <v>30</v>
      </c>
      <c r="H1614" s="361">
        <v>82600</v>
      </c>
      <c r="I1614" s="361">
        <v>87200</v>
      </c>
      <c r="J1614" s="361">
        <v>92400</v>
      </c>
      <c r="K1614" s="361">
        <v>92300</v>
      </c>
      <c r="L1614" s="361">
        <v>2739.6351575456051</v>
      </c>
      <c r="M1614" s="361">
        <v>2892.205638474295</v>
      </c>
      <c r="N1614" s="361">
        <v>3064.6766169154225</v>
      </c>
      <c r="O1614" s="361">
        <v>3061.3598673300162</v>
      </c>
      <c r="P1614" s="354" t="s">
        <v>55</v>
      </c>
      <c r="Q1614" s="354" t="s">
        <v>37</v>
      </c>
      <c r="R1614" s="354" t="s">
        <v>203</v>
      </c>
      <c r="S1614" s="362">
        <v>0.19900000000000001</v>
      </c>
      <c r="T1614" s="354" t="s">
        <v>683</v>
      </c>
      <c r="U1614" s="354" t="s">
        <v>35</v>
      </c>
      <c r="V1614" s="354">
        <v>1.6850000000000001</v>
      </c>
      <c r="W1614" s="354">
        <v>1</v>
      </c>
      <c r="X1614" s="354">
        <v>3.2000000000000001E-2</v>
      </c>
      <c r="Y1614" s="354">
        <f t="shared" si="20"/>
        <v>1.6850000000000001</v>
      </c>
      <c r="Z1614" s="354" t="s">
        <v>198</v>
      </c>
      <c r="AA1614" s="354" t="s">
        <v>170</v>
      </c>
      <c r="AB1614" s="354">
        <v>18.7</v>
      </c>
      <c r="AC1614" s="354" t="s">
        <v>218</v>
      </c>
      <c r="AD1614" s="363"/>
      <c r="AE1614" s="10">
        <f>IFERROR(VLOOKUP(E1614,ppoz!$A$2:$B$42,2,0),0)</f>
        <v>3500</v>
      </c>
    </row>
    <row r="1615" spans="1:31" s="99" customFormat="1" x14ac:dyDescent="0.35">
      <c r="A1615" s="354" t="s">
        <v>330</v>
      </c>
      <c r="B1615" s="359">
        <v>30.485000000000003</v>
      </c>
      <c r="C1615" s="360">
        <v>91</v>
      </c>
      <c r="D1615" s="354" t="s">
        <v>255</v>
      </c>
      <c r="E1615" s="360" t="s">
        <v>177</v>
      </c>
      <c r="F1615" s="363" t="s">
        <v>171</v>
      </c>
      <c r="G1615" s="360">
        <v>30</v>
      </c>
      <c r="H1615" s="361">
        <v>84700</v>
      </c>
      <c r="I1615" s="361">
        <v>89600</v>
      </c>
      <c r="J1615" s="361">
        <v>95600</v>
      </c>
      <c r="K1615" s="361">
        <v>94800</v>
      </c>
      <c r="L1615" s="361">
        <v>2778.4156142365096</v>
      </c>
      <c r="M1615" s="361">
        <v>2939.1504018369687</v>
      </c>
      <c r="N1615" s="361">
        <v>3135.9685091028373</v>
      </c>
      <c r="O1615" s="361">
        <v>3109.7260948007215</v>
      </c>
      <c r="P1615" s="354" t="s">
        <v>55</v>
      </c>
      <c r="Q1615" s="354" t="s">
        <v>37</v>
      </c>
      <c r="R1615" s="354" t="s">
        <v>203</v>
      </c>
      <c r="S1615" s="362">
        <v>0.19900000000000001</v>
      </c>
      <c r="T1615" s="354" t="s">
        <v>683</v>
      </c>
      <c r="U1615" s="354" t="s">
        <v>35</v>
      </c>
      <c r="V1615" s="354">
        <v>1.6850000000000001</v>
      </c>
      <c r="W1615" s="354">
        <v>1</v>
      </c>
      <c r="X1615" s="354">
        <v>3.2000000000000001E-2</v>
      </c>
      <c r="Y1615" s="354">
        <f t="shared" si="20"/>
        <v>1.6850000000000001</v>
      </c>
      <c r="Z1615" s="354" t="s">
        <v>198</v>
      </c>
      <c r="AA1615" s="354" t="s">
        <v>170</v>
      </c>
      <c r="AB1615" s="354">
        <v>18.7</v>
      </c>
      <c r="AC1615" s="354" t="s">
        <v>218</v>
      </c>
      <c r="AD1615" s="363"/>
      <c r="AE1615" s="10">
        <f>IFERROR(VLOOKUP(E1615,ppoz!$A$2:$B$42,2,0),0)</f>
        <v>3500</v>
      </c>
    </row>
    <row r="1616" spans="1:31" s="99" customFormat="1" x14ac:dyDescent="0.35">
      <c r="A1616" s="354" t="s">
        <v>331</v>
      </c>
      <c r="B1616" s="359">
        <v>30.82</v>
      </c>
      <c r="C1616" s="360">
        <v>92</v>
      </c>
      <c r="D1616" s="354" t="s">
        <v>255</v>
      </c>
      <c r="E1616" s="360" t="s">
        <v>177</v>
      </c>
      <c r="F1616" s="363" t="s">
        <v>171</v>
      </c>
      <c r="G1616" s="360">
        <v>30</v>
      </c>
      <c r="H1616" s="361">
        <v>85900</v>
      </c>
      <c r="I1616" s="361">
        <v>90100</v>
      </c>
      <c r="J1616" s="361">
        <v>96100</v>
      </c>
      <c r="K1616" s="361">
        <v>95300</v>
      </c>
      <c r="L1616" s="361">
        <v>2787.1512005191435</v>
      </c>
      <c r="M1616" s="361">
        <v>2923.4263465282284</v>
      </c>
      <c r="N1616" s="361">
        <v>3118.105126541207</v>
      </c>
      <c r="O1616" s="361">
        <v>3092.1479558728097</v>
      </c>
      <c r="P1616" s="354" t="s">
        <v>55</v>
      </c>
      <c r="Q1616" s="354" t="s">
        <v>37</v>
      </c>
      <c r="R1616" s="354" t="s">
        <v>203</v>
      </c>
      <c r="S1616" s="362">
        <v>0.19900000000000001</v>
      </c>
      <c r="T1616" s="354" t="s">
        <v>683</v>
      </c>
      <c r="U1616" s="354" t="s">
        <v>35</v>
      </c>
      <c r="V1616" s="354">
        <v>1.6850000000000001</v>
      </c>
      <c r="W1616" s="354">
        <v>1</v>
      </c>
      <c r="X1616" s="354">
        <v>3.2000000000000001E-2</v>
      </c>
      <c r="Y1616" s="354">
        <f t="shared" si="20"/>
        <v>1.6850000000000001</v>
      </c>
      <c r="Z1616" s="354" t="s">
        <v>198</v>
      </c>
      <c r="AA1616" s="354" t="s">
        <v>170</v>
      </c>
      <c r="AB1616" s="354">
        <v>18.7</v>
      </c>
      <c r="AC1616" s="354" t="s">
        <v>218</v>
      </c>
      <c r="AD1616" s="363"/>
      <c r="AE1616" s="10">
        <f>IFERROR(VLOOKUP(E1616,ppoz!$A$2:$B$42,2,0),0)</f>
        <v>3500</v>
      </c>
    </row>
    <row r="1617" spans="1:31" s="99" customFormat="1" x14ac:dyDescent="0.35">
      <c r="A1617" s="354" t="s">
        <v>332</v>
      </c>
      <c r="B1617" s="359">
        <v>31.155000000000001</v>
      </c>
      <c r="C1617" s="360">
        <v>93</v>
      </c>
      <c r="D1617" s="354" t="s">
        <v>255</v>
      </c>
      <c r="E1617" s="360" t="s">
        <v>177</v>
      </c>
      <c r="F1617" s="363" t="s">
        <v>171</v>
      </c>
      <c r="G1617" s="360">
        <v>30</v>
      </c>
      <c r="H1617" s="361">
        <v>86800</v>
      </c>
      <c r="I1617" s="361">
        <v>91200</v>
      </c>
      <c r="J1617" s="361">
        <v>96900</v>
      </c>
      <c r="K1617" s="361">
        <v>96400</v>
      </c>
      <c r="L1617" s="361">
        <v>2786.0696517412935</v>
      </c>
      <c r="M1617" s="361">
        <v>2927.2989889263358</v>
      </c>
      <c r="N1617" s="361">
        <v>3110.2551757342321</v>
      </c>
      <c r="O1617" s="361">
        <v>3094.2063874177497</v>
      </c>
      <c r="P1617" s="354" t="s">
        <v>55</v>
      </c>
      <c r="Q1617" s="354" t="s">
        <v>37</v>
      </c>
      <c r="R1617" s="354" t="s">
        <v>203</v>
      </c>
      <c r="S1617" s="362">
        <v>0.19900000000000001</v>
      </c>
      <c r="T1617" s="354" t="s">
        <v>683</v>
      </c>
      <c r="U1617" s="354" t="s">
        <v>35</v>
      </c>
      <c r="V1617" s="354">
        <v>1.6850000000000001</v>
      </c>
      <c r="W1617" s="354">
        <v>1</v>
      </c>
      <c r="X1617" s="354">
        <v>3.2000000000000001E-2</v>
      </c>
      <c r="Y1617" s="354">
        <f t="shared" si="20"/>
        <v>1.6850000000000001</v>
      </c>
      <c r="Z1617" s="354" t="s">
        <v>198</v>
      </c>
      <c r="AA1617" s="354" t="s">
        <v>170</v>
      </c>
      <c r="AB1617" s="354">
        <v>18.7</v>
      </c>
      <c r="AC1617" s="354" t="s">
        <v>218</v>
      </c>
      <c r="AD1617" s="363"/>
      <c r="AE1617" s="10">
        <f>IFERROR(VLOOKUP(E1617,ppoz!$A$2:$B$42,2,0),0)</f>
        <v>3500</v>
      </c>
    </row>
    <row r="1618" spans="1:31" s="99" customFormat="1" x14ac:dyDescent="0.35">
      <c r="A1618" s="354" t="s">
        <v>333</v>
      </c>
      <c r="B1618" s="359">
        <v>31.490000000000002</v>
      </c>
      <c r="C1618" s="360">
        <v>94</v>
      </c>
      <c r="D1618" s="354" t="s">
        <v>255</v>
      </c>
      <c r="E1618" s="360" t="s">
        <v>177</v>
      </c>
      <c r="F1618" s="363" t="s">
        <v>171</v>
      </c>
      <c r="G1618" s="360">
        <v>30</v>
      </c>
      <c r="H1618" s="361">
        <v>87300</v>
      </c>
      <c r="I1618" s="361">
        <v>91900</v>
      </c>
      <c r="J1618" s="361">
        <v>97400</v>
      </c>
      <c r="K1618" s="361">
        <v>97100</v>
      </c>
      <c r="L1618" s="361">
        <v>2772.3086694188628</v>
      </c>
      <c r="M1618" s="361">
        <v>2918.3867894569703</v>
      </c>
      <c r="N1618" s="361">
        <v>3093.0454112416637</v>
      </c>
      <c r="O1618" s="361">
        <v>3083.5185773261351</v>
      </c>
      <c r="P1618" s="354" t="s">
        <v>55</v>
      </c>
      <c r="Q1618" s="354" t="s">
        <v>37</v>
      </c>
      <c r="R1618" s="354" t="s">
        <v>203</v>
      </c>
      <c r="S1618" s="362">
        <v>0.19900000000000001</v>
      </c>
      <c r="T1618" s="354" t="s">
        <v>683</v>
      </c>
      <c r="U1618" s="354" t="s">
        <v>35</v>
      </c>
      <c r="V1618" s="354">
        <v>1.6850000000000001</v>
      </c>
      <c r="W1618" s="354">
        <v>1</v>
      </c>
      <c r="X1618" s="354">
        <v>3.2000000000000001E-2</v>
      </c>
      <c r="Y1618" s="354">
        <f t="shared" si="20"/>
        <v>1.6850000000000001</v>
      </c>
      <c r="Z1618" s="354" t="s">
        <v>198</v>
      </c>
      <c r="AA1618" s="354" t="s">
        <v>170</v>
      </c>
      <c r="AB1618" s="354">
        <v>18.7</v>
      </c>
      <c r="AC1618" s="354" t="s">
        <v>218</v>
      </c>
      <c r="AD1618" s="363"/>
      <c r="AE1618" s="10">
        <f>IFERROR(VLOOKUP(E1618,ppoz!$A$2:$B$42,2,0),0)</f>
        <v>3500</v>
      </c>
    </row>
    <row r="1619" spans="1:31" s="99" customFormat="1" x14ac:dyDescent="0.35">
      <c r="A1619" s="354" t="s">
        <v>334</v>
      </c>
      <c r="B1619" s="359">
        <v>31.825000000000003</v>
      </c>
      <c r="C1619" s="360">
        <v>95</v>
      </c>
      <c r="D1619" s="354" t="s">
        <v>255</v>
      </c>
      <c r="E1619" s="360" t="s">
        <v>177</v>
      </c>
      <c r="F1619" s="363" t="s">
        <v>171</v>
      </c>
      <c r="G1619" s="360">
        <v>30</v>
      </c>
      <c r="H1619" s="361">
        <v>87700</v>
      </c>
      <c r="I1619" s="361">
        <v>92400</v>
      </c>
      <c r="J1619" s="361">
        <v>97900</v>
      </c>
      <c r="K1619" s="361">
        <v>98100</v>
      </c>
      <c r="L1619" s="361">
        <v>2755.6952081696777</v>
      </c>
      <c r="M1619" s="361">
        <v>2903.3778476040848</v>
      </c>
      <c r="N1619" s="361">
        <v>3076.1979575805181</v>
      </c>
      <c r="O1619" s="361">
        <v>3082.4823252160249</v>
      </c>
      <c r="P1619" s="354" t="s">
        <v>55</v>
      </c>
      <c r="Q1619" s="354" t="s">
        <v>37</v>
      </c>
      <c r="R1619" s="354" t="s">
        <v>203</v>
      </c>
      <c r="S1619" s="362">
        <v>0.19900000000000001</v>
      </c>
      <c r="T1619" s="354" t="s">
        <v>683</v>
      </c>
      <c r="U1619" s="354" t="s">
        <v>35</v>
      </c>
      <c r="V1619" s="354">
        <v>1.6850000000000001</v>
      </c>
      <c r="W1619" s="354">
        <v>1</v>
      </c>
      <c r="X1619" s="354">
        <v>3.2000000000000001E-2</v>
      </c>
      <c r="Y1619" s="354">
        <f t="shared" si="20"/>
        <v>1.6850000000000001</v>
      </c>
      <c r="Z1619" s="354" t="s">
        <v>198</v>
      </c>
      <c r="AA1619" s="354" t="s">
        <v>170</v>
      </c>
      <c r="AB1619" s="354">
        <v>18.7</v>
      </c>
      <c r="AC1619" s="354" t="s">
        <v>218</v>
      </c>
      <c r="AD1619" s="363"/>
      <c r="AE1619" s="10">
        <f>IFERROR(VLOOKUP(E1619,ppoz!$A$2:$B$42,2,0),0)</f>
        <v>3500</v>
      </c>
    </row>
    <row r="1620" spans="1:31" s="99" customFormat="1" x14ac:dyDescent="0.35">
      <c r="A1620" s="354" t="s">
        <v>335</v>
      </c>
      <c r="B1620" s="359">
        <v>32.160000000000004</v>
      </c>
      <c r="C1620" s="360">
        <v>96</v>
      </c>
      <c r="D1620" s="354" t="s">
        <v>255</v>
      </c>
      <c r="E1620" s="360" t="s">
        <v>177</v>
      </c>
      <c r="F1620" s="363" t="s">
        <v>171</v>
      </c>
      <c r="G1620" s="360">
        <v>30</v>
      </c>
      <c r="H1620" s="361">
        <v>88600</v>
      </c>
      <c r="I1620" s="361">
        <v>93400</v>
      </c>
      <c r="J1620" s="361">
        <v>98700</v>
      </c>
      <c r="K1620" s="361">
        <v>99100</v>
      </c>
      <c r="L1620" s="361">
        <v>2754.9751243781093</v>
      </c>
      <c r="M1620" s="361">
        <v>2904.2288557213928</v>
      </c>
      <c r="N1620" s="361">
        <v>3069.0298507462685</v>
      </c>
      <c r="O1620" s="361">
        <v>3081.4676616915422</v>
      </c>
      <c r="P1620" s="354" t="s">
        <v>55</v>
      </c>
      <c r="Q1620" s="354" t="s">
        <v>37</v>
      </c>
      <c r="R1620" s="354" t="s">
        <v>203</v>
      </c>
      <c r="S1620" s="362">
        <v>0.19900000000000001</v>
      </c>
      <c r="T1620" s="354" t="s">
        <v>683</v>
      </c>
      <c r="U1620" s="354" t="s">
        <v>35</v>
      </c>
      <c r="V1620" s="354">
        <v>1.6850000000000001</v>
      </c>
      <c r="W1620" s="354">
        <v>1</v>
      </c>
      <c r="X1620" s="354">
        <v>3.2000000000000001E-2</v>
      </c>
      <c r="Y1620" s="354">
        <f t="shared" si="20"/>
        <v>1.6850000000000001</v>
      </c>
      <c r="Z1620" s="354" t="s">
        <v>198</v>
      </c>
      <c r="AA1620" s="354" t="s">
        <v>170</v>
      </c>
      <c r="AB1620" s="354">
        <v>18.7</v>
      </c>
      <c r="AC1620" s="354" t="s">
        <v>218</v>
      </c>
      <c r="AD1620" s="363"/>
      <c r="AE1620" s="10">
        <f>IFERROR(VLOOKUP(E1620,ppoz!$A$2:$B$42,2,0),0)</f>
        <v>3500</v>
      </c>
    </row>
    <row r="1621" spans="1:31" s="99" customFormat="1" x14ac:dyDescent="0.35">
      <c r="A1621" s="354" t="s">
        <v>336</v>
      </c>
      <c r="B1621" s="359">
        <v>32.495000000000005</v>
      </c>
      <c r="C1621" s="360">
        <v>97</v>
      </c>
      <c r="D1621" s="354" t="s">
        <v>255</v>
      </c>
      <c r="E1621" s="360" t="s">
        <v>177</v>
      </c>
      <c r="F1621" s="363" t="s">
        <v>171</v>
      </c>
      <c r="G1621" s="360">
        <v>30</v>
      </c>
      <c r="H1621" s="361">
        <v>89200</v>
      </c>
      <c r="I1621" s="361">
        <v>94200</v>
      </c>
      <c r="J1621" s="361">
        <v>99200</v>
      </c>
      <c r="K1621" s="361">
        <v>99900</v>
      </c>
      <c r="L1621" s="361">
        <v>2745.037698107401</v>
      </c>
      <c r="M1621" s="361">
        <v>2898.907524234497</v>
      </c>
      <c r="N1621" s="361">
        <v>3052.7773503615936</v>
      </c>
      <c r="O1621" s="361">
        <v>3074.3191260193871</v>
      </c>
      <c r="P1621" s="354" t="s">
        <v>55</v>
      </c>
      <c r="Q1621" s="354" t="s">
        <v>37</v>
      </c>
      <c r="R1621" s="354" t="s">
        <v>203</v>
      </c>
      <c r="S1621" s="362">
        <v>0.19900000000000001</v>
      </c>
      <c r="T1621" s="354" t="s">
        <v>683</v>
      </c>
      <c r="U1621" s="354" t="s">
        <v>35</v>
      </c>
      <c r="V1621" s="354">
        <v>1.6850000000000001</v>
      </c>
      <c r="W1621" s="354">
        <v>1</v>
      </c>
      <c r="X1621" s="354">
        <v>3.2000000000000001E-2</v>
      </c>
      <c r="Y1621" s="354">
        <f t="shared" si="20"/>
        <v>1.6850000000000001</v>
      </c>
      <c r="Z1621" s="354" t="s">
        <v>198</v>
      </c>
      <c r="AA1621" s="354" t="s">
        <v>170</v>
      </c>
      <c r="AB1621" s="354">
        <v>18.7</v>
      </c>
      <c r="AC1621" s="354" t="s">
        <v>218</v>
      </c>
      <c r="AD1621" s="363"/>
      <c r="AE1621" s="10">
        <f>IFERROR(VLOOKUP(E1621,ppoz!$A$2:$B$42,2,0),0)</f>
        <v>3500</v>
      </c>
    </row>
    <row r="1622" spans="1:31" s="99" customFormat="1" x14ac:dyDescent="0.35">
      <c r="A1622" s="354" t="s">
        <v>337</v>
      </c>
      <c r="B1622" s="359">
        <v>32.830000000000005</v>
      </c>
      <c r="C1622" s="360">
        <v>98</v>
      </c>
      <c r="D1622" s="354" t="s">
        <v>255</v>
      </c>
      <c r="E1622" s="360" t="s">
        <v>177</v>
      </c>
      <c r="F1622" s="363" t="s">
        <v>171</v>
      </c>
      <c r="G1622" s="360">
        <v>30</v>
      </c>
      <c r="H1622" s="361">
        <v>89700</v>
      </c>
      <c r="I1622" s="361">
        <v>95100</v>
      </c>
      <c r="J1622" s="361">
        <v>99900</v>
      </c>
      <c r="K1622" s="361">
        <v>100800</v>
      </c>
      <c r="L1622" s="361">
        <v>2732.2570819372522</v>
      </c>
      <c r="M1622" s="361">
        <v>2896.7407858665852</v>
      </c>
      <c r="N1622" s="361">
        <v>3042.9485226926586</v>
      </c>
      <c r="O1622" s="361">
        <v>3070.3624733475476</v>
      </c>
      <c r="P1622" s="354" t="s">
        <v>55</v>
      </c>
      <c r="Q1622" s="354" t="s">
        <v>37</v>
      </c>
      <c r="R1622" s="354" t="s">
        <v>203</v>
      </c>
      <c r="S1622" s="362">
        <v>0.19900000000000001</v>
      </c>
      <c r="T1622" s="354" t="s">
        <v>683</v>
      </c>
      <c r="U1622" s="354" t="s">
        <v>35</v>
      </c>
      <c r="V1622" s="354">
        <v>1.6850000000000001</v>
      </c>
      <c r="W1622" s="354">
        <v>1</v>
      </c>
      <c r="X1622" s="354">
        <v>3.2000000000000001E-2</v>
      </c>
      <c r="Y1622" s="354">
        <f t="shared" si="20"/>
        <v>1.6850000000000001</v>
      </c>
      <c r="Z1622" s="354" t="s">
        <v>198</v>
      </c>
      <c r="AA1622" s="354" t="s">
        <v>170</v>
      </c>
      <c r="AB1622" s="354">
        <v>18.7</v>
      </c>
      <c r="AC1622" s="354" t="s">
        <v>218</v>
      </c>
      <c r="AD1622" s="363"/>
      <c r="AE1622" s="10">
        <f>IFERROR(VLOOKUP(E1622,ppoz!$A$2:$B$42,2,0),0)</f>
        <v>3500</v>
      </c>
    </row>
    <row r="1623" spans="1:31" s="99" customFormat="1" x14ac:dyDescent="0.35">
      <c r="A1623" s="354" t="s">
        <v>338</v>
      </c>
      <c r="B1623" s="359">
        <v>33.164999999999999</v>
      </c>
      <c r="C1623" s="360">
        <v>99</v>
      </c>
      <c r="D1623" s="354" t="s">
        <v>255</v>
      </c>
      <c r="E1623" s="360" t="s">
        <v>178</v>
      </c>
      <c r="F1623" s="363" t="s">
        <v>171</v>
      </c>
      <c r="G1623" s="360">
        <v>33</v>
      </c>
      <c r="H1623" s="361">
        <v>90900</v>
      </c>
      <c r="I1623" s="361">
        <v>96200</v>
      </c>
      <c r="J1623" s="361">
        <v>101000</v>
      </c>
      <c r="K1623" s="361">
        <v>101900</v>
      </c>
      <c r="L1623" s="361">
        <v>2740.8412483039351</v>
      </c>
      <c r="M1623" s="361">
        <v>2900.6482737826022</v>
      </c>
      <c r="N1623" s="361">
        <v>3045.3791647821499</v>
      </c>
      <c r="O1623" s="361">
        <v>3072.5162068445652</v>
      </c>
      <c r="P1623" s="354" t="s">
        <v>55</v>
      </c>
      <c r="Q1623" s="354" t="s">
        <v>37</v>
      </c>
      <c r="R1623" s="354" t="s">
        <v>203</v>
      </c>
      <c r="S1623" s="362">
        <v>0.19900000000000001</v>
      </c>
      <c r="T1623" s="354" t="s">
        <v>683</v>
      </c>
      <c r="U1623" s="354" t="s">
        <v>35</v>
      </c>
      <c r="V1623" s="354">
        <v>1.6850000000000001</v>
      </c>
      <c r="W1623" s="354">
        <v>1</v>
      </c>
      <c r="X1623" s="354">
        <v>3.2000000000000001E-2</v>
      </c>
      <c r="Y1623" s="354">
        <f t="shared" si="20"/>
        <v>1.6850000000000001</v>
      </c>
      <c r="Z1623" s="354" t="s">
        <v>198</v>
      </c>
      <c r="AA1623" s="354" t="s">
        <v>170</v>
      </c>
      <c r="AB1623" s="354">
        <v>18.7</v>
      </c>
      <c r="AC1623" s="354" t="s">
        <v>218</v>
      </c>
      <c r="AD1623" s="363"/>
      <c r="AE1623" s="10">
        <f>IFERROR(VLOOKUP(E1623,ppoz!$A$2:$B$42,2,0),0)</f>
        <v>3500</v>
      </c>
    </row>
    <row r="1624" spans="1:31" s="99" customFormat="1" x14ac:dyDescent="0.35">
      <c r="A1624" s="354" t="s">
        <v>339</v>
      </c>
      <c r="B1624" s="359">
        <v>33.5</v>
      </c>
      <c r="C1624" s="360">
        <v>100</v>
      </c>
      <c r="D1624" s="354" t="s">
        <v>255</v>
      </c>
      <c r="E1624" s="360" t="s">
        <v>178</v>
      </c>
      <c r="F1624" s="363" t="s">
        <v>171</v>
      </c>
      <c r="G1624" s="360">
        <v>33</v>
      </c>
      <c r="H1624" s="361">
        <v>91400</v>
      </c>
      <c r="I1624" s="361">
        <v>96600</v>
      </c>
      <c r="J1624" s="361">
        <v>101500</v>
      </c>
      <c r="K1624" s="361">
        <v>102400</v>
      </c>
      <c r="L1624" s="361">
        <v>2728.3582089552237</v>
      </c>
      <c r="M1624" s="361">
        <v>2883.5820895522388</v>
      </c>
      <c r="N1624" s="361">
        <v>3029.8507462686566</v>
      </c>
      <c r="O1624" s="361">
        <v>3056.7164179104479</v>
      </c>
      <c r="P1624" s="354" t="s">
        <v>55</v>
      </c>
      <c r="Q1624" s="354" t="s">
        <v>37</v>
      </c>
      <c r="R1624" s="354" t="s">
        <v>203</v>
      </c>
      <c r="S1624" s="362">
        <v>0.19900000000000001</v>
      </c>
      <c r="T1624" s="354" t="s">
        <v>683</v>
      </c>
      <c r="U1624" s="354" t="s">
        <v>35</v>
      </c>
      <c r="V1624" s="354">
        <v>1.6850000000000001</v>
      </c>
      <c r="W1624" s="354">
        <v>1</v>
      </c>
      <c r="X1624" s="354">
        <v>3.2000000000000001E-2</v>
      </c>
      <c r="Y1624" s="354">
        <f t="shared" si="20"/>
        <v>1.6850000000000001</v>
      </c>
      <c r="Z1624" s="354" t="s">
        <v>198</v>
      </c>
      <c r="AA1624" s="354" t="s">
        <v>170</v>
      </c>
      <c r="AB1624" s="354">
        <v>18.7</v>
      </c>
      <c r="AC1624" s="354" t="s">
        <v>218</v>
      </c>
      <c r="AD1624" s="363"/>
      <c r="AE1624" s="10">
        <f>IFERROR(VLOOKUP(E1624,ppoz!$A$2:$B$42,2,0),0)</f>
        <v>3500</v>
      </c>
    </row>
    <row r="1625" spans="1:31" s="99" customFormat="1" x14ac:dyDescent="0.35">
      <c r="A1625" s="354" t="s">
        <v>340</v>
      </c>
      <c r="B1625" s="359">
        <v>33.835000000000001</v>
      </c>
      <c r="C1625" s="360">
        <v>101</v>
      </c>
      <c r="D1625" s="354" t="s">
        <v>255</v>
      </c>
      <c r="E1625" s="360" t="s">
        <v>178</v>
      </c>
      <c r="F1625" s="363" t="s">
        <v>171</v>
      </c>
      <c r="G1625" s="360">
        <v>33</v>
      </c>
      <c r="H1625" s="361">
        <v>91900</v>
      </c>
      <c r="I1625" s="361">
        <v>97200</v>
      </c>
      <c r="J1625" s="361">
        <v>102100</v>
      </c>
      <c r="K1625" s="361">
        <v>102900</v>
      </c>
      <c r="L1625" s="361">
        <v>2716.1223585045072</v>
      </c>
      <c r="M1625" s="361">
        <v>2872.7648884291411</v>
      </c>
      <c r="N1625" s="361">
        <v>3017.5853406236147</v>
      </c>
      <c r="O1625" s="361">
        <v>3041.2294960839367</v>
      </c>
      <c r="P1625" s="354" t="s">
        <v>55</v>
      </c>
      <c r="Q1625" s="354" t="s">
        <v>37</v>
      </c>
      <c r="R1625" s="354" t="s">
        <v>203</v>
      </c>
      <c r="S1625" s="362">
        <v>0.19900000000000001</v>
      </c>
      <c r="T1625" s="354" t="s">
        <v>683</v>
      </c>
      <c r="U1625" s="354" t="s">
        <v>35</v>
      </c>
      <c r="V1625" s="354">
        <v>1.6850000000000001</v>
      </c>
      <c r="W1625" s="354">
        <v>1</v>
      </c>
      <c r="X1625" s="354">
        <v>3.2000000000000001E-2</v>
      </c>
      <c r="Y1625" s="354">
        <f t="shared" si="20"/>
        <v>1.6850000000000001</v>
      </c>
      <c r="Z1625" s="354" t="s">
        <v>198</v>
      </c>
      <c r="AA1625" s="354" t="s">
        <v>170</v>
      </c>
      <c r="AB1625" s="354">
        <v>18.7</v>
      </c>
      <c r="AC1625" s="354" t="s">
        <v>218</v>
      </c>
      <c r="AD1625" s="363"/>
      <c r="AE1625" s="10">
        <f>IFERROR(VLOOKUP(E1625,ppoz!$A$2:$B$42,2,0),0)</f>
        <v>3500</v>
      </c>
    </row>
    <row r="1626" spans="1:31" s="99" customFormat="1" x14ac:dyDescent="0.35">
      <c r="A1626" s="354" t="s">
        <v>341</v>
      </c>
      <c r="B1626" s="359">
        <v>34.17</v>
      </c>
      <c r="C1626" s="360">
        <v>102</v>
      </c>
      <c r="D1626" s="354" t="s">
        <v>255</v>
      </c>
      <c r="E1626" s="360" t="s">
        <v>178</v>
      </c>
      <c r="F1626" s="363" t="s">
        <v>171</v>
      </c>
      <c r="G1626" s="360">
        <v>33</v>
      </c>
      <c r="H1626" s="361">
        <v>92700</v>
      </c>
      <c r="I1626" s="361">
        <v>98500</v>
      </c>
      <c r="J1626" s="361">
        <v>103000</v>
      </c>
      <c r="K1626" s="361">
        <v>104300</v>
      </c>
      <c r="L1626" s="361">
        <v>2712.9060579455663</v>
      </c>
      <c r="M1626" s="361">
        <v>2882.6455955516535</v>
      </c>
      <c r="N1626" s="361">
        <v>3014.3400643839623</v>
      </c>
      <c r="O1626" s="361">
        <v>3052.3851331577407</v>
      </c>
      <c r="P1626" s="354" t="s">
        <v>55</v>
      </c>
      <c r="Q1626" s="354" t="s">
        <v>37</v>
      </c>
      <c r="R1626" s="354" t="s">
        <v>203</v>
      </c>
      <c r="S1626" s="362">
        <v>0.19900000000000001</v>
      </c>
      <c r="T1626" s="354" t="s">
        <v>683</v>
      </c>
      <c r="U1626" s="354" t="s">
        <v>35</v>
      </c>
      <c r="V1626" s="354">
        <v>1.6850000000000001</v>
      </c>
      <c r="W1626" s="354">
        <v>1</v>
      </c>
      <c r="X1626" s="354">
        <v>3.2000000000000001E-2</v>
      </c>
      <c r="Y1626" s="354">
        <f t="shared" si="20"/>
        <v>1.6850000000000001</v>
      </c>
      <c r="Z1626" s="354" t="s">
        <v>198</v>
      </c>
      <c r="AA1626" s="354" t="s">
        <v>170</v>
      </c>
      <c r="AB1626" s="354">
        <v>18.7</v>
      </c>
      <c r="AC1626" s="354" t="s">
        <v>218</v>
      </c>
      <c r="AD1626" s="363"/>
      <c r="AE1626" s="10">
        <f>IFERROR(VLOOKUP(E1626,ppoz!$A$2:$B$42,2,0),0)</f>
        <v>3500</v>
      </c>
    </row>
    <row r="1627" spans="1:31" s="99" customFormat="1" x14ac:dyDescent="0.35">
      <c r="A1627" s="354" t="s">
        <v>342</v>
      </c>
      <c r="B1627" s="359">
        <v>34.505000000000003</v>
      </c>
      <c r="C1627" s="360">
        <v>103</v>
      </c>
      <c r="D1627" s="354" t="s">
        <v>255</v>
      </c>
      <c r="E1627" s="360" t="s">
        <v>178</v>
      </c>
      <c r="F1627" s="363" t="s">
        <v>171</v>
      </c>
      <c r="G1627" s="360">
        <v>33</v>
      </c>
      <c r="H1627" s="361">
        <v>93300</v>
      </c>
      <c r="I1627" s="361">
        <v>98800</v>
      </c>
      <c r="J1627" s="361">
        <v>103400</v>
      </c>
      <c r="K1627" s="361">
        <v>104600</v>
      </c>
      <c r="L1627" s="361">
        <v>2703.9559484132733</v>
      </c>
      <c r="M1627" s="361">
        <v>2863.3531372264888</v>
      </c>
      <c r="N1627" s="361">
        <v>2996.6671496884505</v>
      </c>
      <c r="O1627" s="361">
        <v>3031.4447181567884</v>
      </c>
      <c r="P1627" s="354" t="s">
        <v>55</v>
      </c>
      <c r="Q1627" s="354" t="s">
        <v>37</v>
      </c>
      <c r="R1627" s="354" t="s">
        <v>203</v>
      </c>
      <c r="S1627" s="362">
        <v>0.19900000000000001</v>
      </c>
      <c r="T1627" s="354" t="s">
        <v>683</v>
      </c>
      <c r="U1627" s="354" t="s">
        <v>35</v>
      </c>
      <c r="V1627" s="354">
        <v>1.6850000000000001</v>
      </c>
      <c r="W1627" s="354">
        <v>1</v>
      </c>
      <c r="X1627" s="354">
        <v>3.2000000000000001E-2</v>
      </c>
      <c r="Y1627" s="354">
        <f t="shared" si="20"/>
        <v>1.6850000000000001</v>
      </c>
      <c r="Z1627" s="354" t="s">
        <v>198</v>
      </c>
      <c r="AA1627" s="354" t="s">
        <v>170</v>
      </c>
      <c r="AB1627" s="354">
        <v>18.7</v>
      </c>
      <c r="AC1627" s="354" t="s">
        <v>218</v>
      </c>
      <c r="AD1627" s="363"/>
      <c r="AE1627" s="10">
        <f>IFERROR(VLOOKUP(E1627,ppoz!$A$2:$B$42,2,0),0)</f>
        <v>3500</v>
      </c>
    </row>
    <row r="1628" spans="1:31" s="99" customFormat="1" x14ac:dyDescent="0.35">
      <c r="A1628" s="354" t="s">
        <v>343</v>
      </c>
      <c r="B1628" s="359">
        <v>34.840000000000003</v>
      </c>
      <c r="C1628" s="360">
        <v>104</v>
      </c>
      <c r="D1628" s="354" t="s">
        <v>255</v>
      </c>
      <c r="E1628" s="360" t="s">
        <v>178</v>
      </c>
      <c r="F1628" s="363" t="s">
        <v>171</v>
      </c>
      <c r="G1628" s="360">
        <v>33</v>
      </c>
      <c r="H1628" s="361">
        <v>94200</v>
      </c>
      <c r="I1628" s="361">
        <v>99400</v>
      </c>
      <c r="J1628" s="361">
        <v>103900</v>
      </c>
      <c r="K1628" s="361">
        <v>105200</v>
      </c>
      <c r="L1628" s="361">
        <v>2703.7887485648675</v>
      </c>
      <c r="M1628" s="361">
        <v>2853.0424799081511</v>
      </c>
      <c r="N1628" s="361">
        <v>2982.2043628013776</v>
      </c>
      <c r="O1628" s="361">
        <v>3019.5177956371981</v>
      </c>
      <c r="P1628" s="354" t="s">
        <v>55</v>
      </c>
      <c r="Q1628" s="354" t="s">
        <v>37</v>
      </c>
      <c r="R1628" s="354" t="s">
        <v>203</v>
      </c>
      <c r="S1628" s="362">
        <v>0.19900000000000001</v>
      </c>
      <c r="T1628" s="354" t="s">
        <v>683</v>
      </c>
      <c r="U1628" s="354" t="s">
        <v>35</v>
      </c>
      <c r="V1628" s="354">
        <v>1.6850000000000001</v>
      </c>
      <c r="W1628" s="354">
        <v>1</v>
      </c>
      <c r="X1628" s="354">
        <v>3.2000000000000001E-2</v>
      </c>
      <c r="Y1628" s="354">
        <f t="shared" si="20"/>
        <v>1.6850000000000001</v>
      </c>
      <c r="Z1628" s="354" t="s">
        <v>198</v>
      </c>
      <c r="AA1628" s="354" t="s">
        <v>170</v>
      </c>
      <c r="AB1628" s="354">
        <v>18.7</v>
      </c>
      <c r="AC1628" s="354" t="s">
        <v>218</v>
      </c>
      <c r="AD1628" s="363"/>
      <c r="AE1628" s="10">
        <f>IFERROR(VLOOKUP(E1628,ppoz!$A$2:$B$42,2,0),0)</f>
        <v>3500</v>
      </c>
    </row>
    <row r="1629" spans="1:31" s="99" customFormat="1" x14ac:dyDescent="0.35">
      <c r="A1629" s="354" t="s">
        <v>344</v>
      </c>
      <c r="B1629" s="359">
        <v>35.175000000000004</v>
      </c>
      <c r="C1629" s="360">
        <v>105</v>
      </c>
      <c r="D1629" s="354" t="s">
        <v>255</v>
      </c>
      <c r="E1629" s="360" t="s">
        <v>178</v>
      </c>
      <c r="F1629" s="363" t="s">
        <v>171</v>
      </c>
      <c r="G1629" s="360">
        <v>33</v>
      </c>
      <c r="H1629" s="361">
        <v>95100</v>
      </c>
      <c r="I1629" s="361">
        <v>100800</v>
      </c>
      <c r="J1629" s="361">
        <v>104800</v>
      </c>
      <c r="K1629" s="361">
        <v>107200</v>
      </c>
      <c r="L1629" s="361">
        <v>2703.6247334754794</v>
      </c>
      <c r="M1629" s="361">
        <v>2865.6716417910443</v>
      </c>
      <c r="N1629" s="361">
        <v>2979.3887704335461</v>
      </c>
      <c r="O1629" s="361">
        <v>3047.6190476190473</v>
      </c>
      <c r="P1629" s="354" t="s">
        <v>55</v>
      </c>
      <c r="Q1629" s="354" t="s">
        <v>37</v>
      </c>
      <c r="R1629" s="354" t="s">
        <v>203</v>
      </c>
      <c r="S1629" s="362">
        <v>0.19900000000000001</v>
      </c>
      <c r="T1629" s="354" t="s">
        <v>683</v>
      </c>
      <c r="U1629" s="354" t="s">
        <v>35</v>
      </c>
      <c r="V1629" s="354">
        <v>1.6850000000000001</v>
      </c>
      <c r="W1629" s="354">
        <v>1</v>
      </c>
      <c r="X1629" s="354">
        <v>3.2000000000000001E-2</v>
      </c>
      <c r="Y1629" s="354">
        <f t="shared" si="20"/>
        <v>1.6850000000000001</v>
      </c>
      <c r="Z1629" s="354" t="s">
        <v>198</v>
      </c>
      <c r="AA1629" s="354" t="s">
        <v>170</v>
      </c>
      <c r="AB1629" s="354">
        <v>18.7</v>
      </c>
      <c r="AC1629" s="354" t="s">
        <v>218</v>
      </c>
      <c r="AD1629" s="363"/>
      <c r="AE1629" s="10">
        <f>IFERROR(VLOOKUP(E1629,ppoz!$A$2:$B$42,2,0),0)</f>
        <v>3500</v>
      </c>
    </row>
    <row r="1630" spans="1:31" s="99" customFormat="1" x14ac:dyDescent="0.35">
      <c r="A1630" s="354" t="s">
        <v>345</v>
      </c>
      <c r="B1630" s="359">
        <v>35.510000000000005</v>
      </c>
      <c r="C1630" s="360">
        <v>106</v>
      </c>
      <c r="D1630" s="354" t="s">
        <v>255</v>
      </c>
      <c r="E1630" s="360" t="s">
        <v>178</v>
      </c>
      <c r="F1630" s="363" t="s">
        <v>171</v>
      </c>
      <c r="G1630" s="360">
        <v>33</v>
      </c>
      <c r="H1630" s="361">
        <v>96000</v>
      </c>
      <c r="I1630" s="361">
        <v>101400</v>
      </c>
      <c r="J1630" s="361">
        <v>105200</v>
      </c>
      <c r="K1630" s="361">
        <v>107700</v>
      </c>
      <c r="L1630" s="361">
        <v>2703.463813010419</v>
      </c>
      <c r="M1630" s="361">
        <v>2855.5336524922554</v>
      </c>
      <c r="N1630" s="361">
        <v>2962.5457617572511</v>
      </c>
      <c r="O1630" s="361">
        <v>3032.948465221064</v>
      </c>
      <c r="P1630" s="354" t="s">
        <v>55</v>
      </c>
      <c r="Q1630" s="354" t="s">
        <v>37</v>
      </c>
      <c r="R1630" s="354" t="s">
        <v>203</v>
      </c>
      <c r="S1630" s="362">
        <v>0.19900000000000001</v>
      </c>
      <c r="T1630" s="354" t="s">
        <v>683</v>
      </c>
      <c r="U1630" s="354" t="s">
        <v>35</v>
      </c>
      <c r="V1630" s="354">
        <v>1.6850000000000001</v>
      </c>
      <c r="W1630" s="354">
        <v>1</v>
      </c>
      <c r="X1630" s="354">
        <v>3.2000000000000001E-2</v>
      </c>
      <c r="Y1630" s="354">
        <f t="shared" si="20"/>
        <v>1.6850000000000001</v>
      </c>
      <c r="Z1630" s="354" t="s">
        <v>198</v>
      </c>
      <c r="AA1630" s="354" t="s">
        <v>170</v>
      </c>
      <c r="AB1630" s="354">
        <v>18.7</v>
      </c>
      <c r="AC1630" s="354" t="s">
        <v>218</v>
      </c>
      <c r="AD1630" s="363"/>
      <c r="AE1630" s="10">
        <f>IFERROR(VLOOKUP(E1630,ppoz!$A$2:$B$42,2,0),0)</f>
        <v>3500</v>
      </c>
    </row>
    <row r="1631" spans="1:31" s="99" customFormat="1" x14ac:dyDescent="0.35">
      <c r="A1631" s="354" t="s">
        <v>346</v>
      </c>
      <c r="B1631" s="359">
        <v>35.844999999999999</v>
      </c>
      <c r="C1631" s="360">
        <v>107</v>
      </c>
      <c r="D1631" s="354" t="s">
        <v>255</v>
      </c>
      <c r="E1631" s="360" t="s">
        <v>178</v>
      </c>
      <c r="F1631" s="363" t="s">
        <v>171</v>
      </c>
      <c r="G1631" s="360">
        <v>33</v>
      </c>
      <c r="H1631" s="361">
        <v>96400</v>
      </c>
      <c r="I1631" s="361">
        <v>101900</v>
      </c>
      <c r="J1631" s="361">
        <v>105700</v>
      </c>
      <c r="K1631" s="361">
        <v>108200</v>
      </c>
      <c r="L1631" s="361">
        <v>2689.3569535500069</v>
      </c>
      <c r="M1631" s="361">
        <v>2842.7953689496444</v>
      </c>
      <c r="N1631" s="361">
        <v>2948.8073650439392</v>
      </c>
      <c r="O1631" s="361">
        <v>3018.5520993165019</v>
      </c>
      <c r="P1631" s="354" t="s">
        <v>55</v>
      </c>
      <c r="Q1631" s="354" t="s">
        <v>37</v>
      </c>
      <c r="R1631" s="354" t="s">
        <v>203</v>
      </c>
      <c r="S1631" s="362">
        <v>0.19900000000000001</v>
      </c>
      <c r="T1631" s="354" t="s">
        <v>683</v>
      </c>
      <c r="U1631" s="354" t="s">
        <v>35</v>
      </c>
      <c r="V1631" s="354">
        <v>1.6850000000000001</v>
      </c>
      <c r="W1631" s="354">
        <v>1</v>
      </c>
      <c r="X1631" s="354">
        <v>3.2000000000000001E-2</v>
      </c>
      <c r="Y1631" s="354">
        <f t="shared" si="20"/>
        <v>1.6850000000000001</v>
      </c>
      <c r="Z1631" s="354" t="s">
        <v>198</v>
      </c>
      <c r="AA1631" s="354" t="s">
        <v>170</v>
      </c>
      <c r="AB1631" s="354">
        <v>18.7</v>
      </c>
      <c r="AC1631" s="354" t="s">
        <v>218</v>
      </c>
      <c r="AD1631" s="363"/>
      <c r="AE1631" s="10">
        <f>IFERROR(VLOOKUP(E1631,ppoz!$A$2:$B$42,2,0),0)</f>
        <v>3500</v>
      </c>
    </row>
    <row r="1632" spans="1:31" s="99" customFormat="1" x14ac:dyDescent="0.35">
      <c r="A1632" s="354" t="s">
        <v>347</v>
      </c>
      <c r="B1632" s="359">
        <v>36.18</v>
      </c>
      <c r="C1632" s="360">
        <v>108</v>
      </c>
      <c r="D1632" s="354" t="s">
        <v>255</v>
      </c>
      <c r="E1632" s="360" t="s">
        <v>178</v>
      </c>
      <c r="F1632" s="363" t="s">
        <v>171</v>
      </c>
      <c r="G1632" s="360">
        <v>33</v>
      </c>
      <c r="H1632" s="361">
        <v>97300</v>
      </c>
      <c r="I1632" s="361">
        <v>102800</v>
      </c>
      <c r="J1632" s="361">
        <v>106600</v>
      </c>
      <c r="K1632" s="361">
        <v>109100</v>
      </c>
      <c r="L1632" s="361">
        <v>2689.3311221669433</v>
      </c>
      <c r="M1632" s="361">
        <v>2841.3488114980651</v>
      </c>
      <c r="N1632" s="361">
        <v>2946.3792150359313</v>
      </c>
      <c r="O1632" s="361">
        <v>3015.478164731896</v>
      </c>
      <c r="P1632" s="354" t="s">
        <v>55</v>
      </c>
      <c r="Q1632" s="354" t="s">
        <v>37</v>
      </c>
      <c r="R1632" s="354" t="s">
        <v>203</v>
      </c>
      <c r="S1632" s="362">
        <v>0.19900000000000001</v>
      </c>
      <c r="T1632" s="354" t="s">
        <v>683</v>
      </c>
      <c r="U1632" s="354" t="s">
        <v>35</v>
      </c>
      <c r="V1632" s="354">
        <v>1.6850000000000001</v>
      </c>
      <c r="W1632" s="354">
        <v>1</v>
      </c>
      <c r="X1632" s="354">
        <v>3.2000000000000001E-2</v>
      </c>
      <c r="Y1632" s="354">
        <f t="shared" si="20"/>
        <v>1.6850000000000001</v>
      </c>
      <c r="Z1632" s="354" t="s">
        <v>198</v>
      </c>
      <c r="AA1632" s="354" t="s">
        <v>170</v>
      </c>
      <c r="AB1632" s="354">
        <v>18.7</v>
      </c>
      <c r="AC1632" s="354" t="s">
        <v>218</v>
      </c>
      <c r="AD1632" s="363"/>
      <c r="AE1632" s="10">
        <f>IFERROR(VLOOKUP(E1632,ppoz!$A$2:$B$42,2,0),0)</f>
        <v>3500</v>
      </c>
    </row>
    <row r="1633" spans="1:31" s="99" customFormat="1" x14ac:dyDescent="0.35">
      <c r="A1633" s="354" t="s">
        <v>348</v>
      </c>
      <c r="B1633" s="359">
        <v>36.515000000000001</v>
      </c>
      <c r="C1633" s="360">
        <v>109</v>
      </c>
      <c r="D1633" s="354" t="s">
        <v>255</v>
      </c>
      <c r="E1633" s="360" t="s">
        <v>178</v>
      </c>
      <c r="F1633" s="363" t="s">
        <v>171</v>
      </c>
      <c r="G1633" s="360">
        <v>33</v>
      </c>
      <c r="H1633" s="361">
        <v>97800</v>
      </c>
      <c r="I1633" s="361">
        <v>103600</v>
      </c>
      <c r="J1633" s="361">
        <v>109900</v>
      </c>
      <c r="K1633" s="361">
        <v>110000</v>
      </c>
      <c r="L1633" s="361">
        <v>2678.3513624537859</v>
      </c>
      <c r="M1633" s="361">
        <v>2837.1901958099411</v>
      </c>
      <c r="N1633" s="361">
        <v>3009.7220320416268</v>
      </c>
      <c r="O1633" s="361">
        <v>3012.4606326167327</v>
      </c>
      <c r="P1633" s="354" t="s">
        <v>55</v>
      </c>
      <c r="Q1633" s="354" t="s">
        <v>37</v>
      </c>
      <c r="R1633" s="354" t="s">
        <v>203</v>
      </c>
      <c r="S1633" s="362">
        <v>0.19900000000000001</v>
      </c>
      <c r="T1633" s="354" t="s">
        <v>683</v>
      </c>
      <c r="U1633" s="354" t="s">
        <v>35</v>
      </c>
      <c r="V1633" s="354">
        <v>1.6850000000000001</v>
      </c>
      <c r="W1633" s="354">
        <v>1</v>
      </c>
      <c r="X1633" s="354">
        <v>3.2000000000000001E-2</v>
      </c>
      <c r="Y1633" s="354">
        <f t="shared" si="20"/>
        <v>1.6850000000000001</v>
      </c>
      <c r="Z1633" s="354" t="s">
        <v>198</v>
      </c>
      <c r="AA1633" s="354" t="s">
        <v>170</v>
      </c>
      <c r="AB1633" s="354">
        <v>18.7</v>
      </c>
      <c r="AC1633" s="354" t="s">
        <v>218</v>
      </c>
      <c r="AD1633" s="363"/>
      <c r="AE1633" s="10">
        <f>IFERROR(VLOOKUP(E1633,ppoz!$A$2:$B$42,2,0),0)</f>
        <v>3500</v>
      </c>
    </row>
    <row r="1634" spans="1:31" s="99" customFormat="1" x14ac:dyDescent="0.35">
      <c r="A1634" s="354" t="s">
        <v>349</v>
      </c>
      <c r="B1634" s="359">
        <v>36.85</v>
      </c>
      <c r="C1634" s="360">
        <v>110</v>
      </c>
      <c r="D1634" s="354" t="s">
        <v>255</v>
      </c>
      <c r="E1634" s="360" t="s">
        <v>178</v>
      </c>
      <c r="F1634" s="363" t="s">
        <v>171</v>
      </c>
      <c r="G1634" s="360">
        <v>33</v>
      </c>
      <c r="H1634" s="361">
        <v>98300</v>
      </c>
      <c r="I1634" s="361">
        <v>104100</v>
      </c>
      <c r="J1634" s="361">
        <v>110300</v>
      </c>
      <c r="K1634" s="361">
        <v>110400</v>
      </c>
      <c r="L1634" s="361">
        <v>2667.5712347354138</v>
      </c>
      <c r="M1634" s="361">
        <v>2824.9660786974218</v>
      </c>
      <c r="N1634" s="361">
        <v>2993.2157394843962</v>
      </c>
      <c r="O1634" s="361">
        <v>2995.9294436906375</v>
      </c>
      <c r="P1634" s="354" t="s">
        <v>55</v>
      </c>
      <c r="Q1634" s="354" t="s">
        <v>37</v>
      </c>
      <c r="R1634" s="354" t="s">
        <v>203</v>
      </c>
      <c r="S1634" s="362">
        <v>0.19900000000000001</v>
      </c>
      <c r="T1634" s="354" t="s">
        <v>683</v>
      </c>
      <c r="U1634" s="354" t="s">
        <v>35</v>
      </c>
      <c r="V1634" s="354">
        <v>1.6850000000000001</v>
      </c>
      <c r="W1634" s="354">
        <v>1</v>
      </c>
      <c r="X1634" s="354">
        <v>3.2000000000000001E-2</v>
      </c>
      <c r="Y1634" s="354">
        <f t="shared" si="20"/>
        <v>1.6850000000000001</v>
      </c>
      <c r="Z1634" s="354" t="s">
        <v>198</v>
      </c>
      <c r="AA1634" s="354" t="s">
        <v>170</v>
      </c>
      <c r="AB1634" s="354">
        <v>18.7</v>
      </c>
      <c r="AC1634" s="354" t="s">
        <v>218</v>
      </c>
      <c r="AD1634" s="363"/>
      <c r="AE1634" s="10">
        <f>IFERROR(VLOOKUP(E1634,ppoz!$A$2:$B$42,2,0),0)</f>
        <v>3500</v>
      </c>
    </row>
    <row r="1635" spans="1:31" s="99" customFormat="1" x14ac:dyDescent="0.35">
      <c r="A1635" s="354" t="s">
        <v>350</v>
      </c>
      <c r="B1635" s="359">
        <v>37.185000000000002</v>
      </c>
      <c r="C1635" s="360">
        <v>111</v>
      </c>
      <c r="D1635" s="354" t="s">
        <v>255</v>
      </c>
      <c r="E1635" s="360" t="s">
        <v>178</v>
      </c>
      <c r="F1635" s="363" t="s">
        <v>171</v>
      </c>
      <c r="G1635" s="360">
        <v>33</v>
      </c>
      <c r="H1635" s="361">
        <v>99200</v>
      </c>
      <c r="I1635" s="361">
        <v>105000</v>
      </c>
      <c r="J1635" s="361">
        <v>111200</v>
      </c>
      <c r="K1635" s="361">
        <v>111400</v>
      </c>
      <c r="L1635" s="361">
        <v>2667.7423692349062</v>
      </c>
      <c r="M1635" s="361">
        <v>2823.7192416296893</v>
      </c>
      <c r="N1635" s="361">
        <v>2990.4531397068708</v>
      </c>
      <c r="O1635" s="361">
        <v>2995.8316525480705</v>
      </c>
      <c r="P1635" s="354" t="s">
        <v>55</v>
      </c>
      <c r="Q1635" s="354" t="s">
        <v>37</v>
      </c>
      <c r="R1635" s="354" t="s">
        <v>203</v>
      </c>
      <c r="S1635" s="362">
        <v>0.19900000000000001</v>
      </c>
      <c r="T1635" s="354" t="s">
        <v>683</v>
      </c>
      <c r="U1635" s="354" t="s">
        <v>35</v>
      </c>
      <c r="V1635" s="354">
        <v>1.6850000000000001</v>
      </c>
      <c r="W1635" s="354">
        <v>1</v>
      </c>
      <c r="X1635" s="354">
        <v>3.2000000000000001E-2</v>
      </c>
      <c r="Y1635" s="354">
        <f t="shared" si="20"/>
        <v>1.6850000000000001</v>
      </c>
      <c r="Z1635" s="354" t="s">
        <v>198</v>
      </c>
      <c r="AA1635" s="354" t="s">
        <v>170</v>
      </c>
      <c r="AB1635" s="354">
        <v>18.7</v>
      </c>
      <c r="AC1635" s="354" t="s">
        <v>218</v>
      </c>
      <c r="AD1635" s="363"/>
      <c r="AE1635" s="10">
        <f>IFERROR(VLOOKUP(E1635,ppoz!$A$2:$B$42,2,0),0)</f>
        <v>3500</v>
      </c>
    </row>
    <row r="1636" spans="1:31" s="99" customFormat="1" x14ac:dyDescent="0.35">
      <c r="A1636" s="354" t="s">
        <v>351</v>
      </c>
      <c r="B1636" s="359">
        <v>37.520000000000003</v>
      </c>
      <c r="C1636" s="360">
        <v>112</v>
      </c>
      <c r="D1636" s="354" t="s">
        <v>255</v>
      </c>
      <c r="E1636" s="360" t="s">
        <v>178</v>
      </c>
      <c r="F1636" s="363" t="s">
        <v>171</v>
      </c>
      <c r="G1636" s="360">
        <v>33</v>
      </c>
      <c r="H1636" s="361">
        <v>100000</v>
      </c>
      <c r="I1636" s="361">
        <v>105600</v>
      </c>
      <c r="J1636" s="361">
        <v>111700</v>
      </c>
      <c r="K1636" s="361">
        <v>111900</v>
      </c>
      <c r="L1636" s="361">
        <v>2665.2452025586354</v>
      </c>
      <c r="M1636" s="361">
        <v>2814.4989339019189</v>
      </c>
      <c r="N1636" s="361">
        <v>2977.0788912579956</v>
      </c>
      <c r="O1636" s="361">
        <v>2982.409381663113</v>
      </c>
      <c r="P1636" s="354" t="s">
        <v>55</v>
      </c>
      <c r="Q1636" s="354" t="s">
        <v>37</v>
      </c>
      <c r="R1636" s="354" t="s">
        <v>203</v>
      </c>
      <c r="S1636" s="362">
        <v>0.19900000000000001</v>
      </c>
      <c r="T1636" s="354" t="s">
        <v>683</v>
      </c>
      <c r="U1636" s="354" t="s">
        <v>35</v>
      </c>
      <c r="V1636" s="354">
        <v>1.6850000000000001</v>
      </c>
      <c r="W1636" s="354">
        <v>1</v>
      </c>
      <c r="X1636" s="354">
        <v>3.2000000000000001E-2</v>
      </c>
      <c r="Y1636" s="354">
        <f t="shared" si="20"/>
        <v>1.6850000000000001</v>
      </c>
      <c r="Z1636" s="354" t="s">
        <v>198</v>
      </c>
      <c r="AA1636" s="354" t="s">
        <v>170</v>
      </c>
      <c r="AB1636" s="354">
        <v>18.7</v>
      </c>
      <c r="AC1636" s="354" t="s">
        <v>218</v>
      </c>
      <c r="AD1636" s="363"/>
      <c r="AE1636" s="10">
        <f>IFERROR(VLOOKUP(E1636,ppoz!$A$2:$B$42,2,0),0)</f>
        <v>3500</v>
      </c>
    </row>
    <row r="1637" spans="1:31" s="99" customFormat="1" x14ac:dyDescent="0.35">
      <c r="A1637" s="354" t="s">
        <v>352</v>
      </c>
      <c r="B1637" s="359">
        <v>37.855000000000004</v>
      </c>
      <c r="C1637" s="360">
        <v>113</v>
      </c>
      <c r="D1637" s="354" t="s">
        <v>255</v>
      </c>
      <c r="E1637" s="360" t="s">
        <v>178</v>
      </c>
      <c r="F1637" s="363" t="s">
        <v>171</v>
      </c>
      <c r="G1637" s="360">
        <v>33</v>
      </c>
      <c r="H1637" s="361">
        <v>100600</v>
      </c>
      <c r="I1637" s="361">
        <v>106700</v>
      </c>
      <c r="J1637" s="361">
        <v>112100</v>
      </c>
      <c r="K1637" s="361">
        <v>113000</v>
      </c>
      <c r="L1637" s="361">
        <v>2657.5089155989958</v>
      </c>
      <c r="M1637" s="361">
        <v>2818.6501122705054</v>
      </c>
      <c r="N1637" s="361">
        <v>2961.2996962092193</v>
      </c>
      <c r="O1637" s="361">
        <v>2985.0746268656712</v>
      </c>
      <c r="P1637" s="354" t="s">
        <v>55</v>
      </c>
      <c r="Q1637" s="354" t="s">
        <v>37</v>
      </c>
      <c r="R1637" s="354" t="s">
        <v>203</v>
      </c>
      <c r="S1637" s="362">
        <v>0.19900000000000001</v>
      </c>
      <c r="T1637" s="354" t="s">
        <v>683</v>
      </c>
      <c r="U1637" s="354" t="s">
        <v>35</v>
      </c>
      <c r="V1637" s="354">
        <v>1.6850000000000001</v>
      </c>
      <c r="W1637" s="354">
        <v>1</v>
      </c>
      <c r="X1637" s="354">
        <v>3.2000000000000001E-2</v>
      </c>
      <c r="Y1637" s="354">
        <f t="shared" si="20"/>
        <v>1.6850000000000001</v>
      </c>
      <c r="Z1637" s="354" t="s">
        <v>198</v>
      </c>
      <c r="AA1637" s="354" t="s">
        <v>170</v>
      </c>
      <c r="AB1637" s="354">
        <v>18.7</v>
      </c>
      <c r="AC1637" s="354" t="s">
        <v>218</v>
      </c>
      <c r="AD1637" s="363"/>
      <c r="AE1637" s="10">
        <f>IFERROR(VLOOKUP(E1637,ppoz!$A$2:$B$42,2,0),0)</f>
        <v>3500</v>
      </c>
    </row>
    <row r="1638" spans="1:31" s="99" customFormat="1" x14ac:dyDescent="0.35">
      <c r="A1638" s="354" t="s">
        <v>353</v>
      </c>
      <c r="B1638" s="359">
        <v>38.190000000000005</v>
      </c>
      <c r="C1638" s="360">
        <v>114</v>
      </c>
      <c r="D1638" s="354" t="s">
        <v>255</v>
      </c>
      <c r="E1638" s="360" t="s">
        <v>178</v>
      </c>
      <c r="F1638" s="363" t="s">
        <v>171</v>
      </c>
      <c r="G1638" s="360">
        <v>33</v>
      </c>
      <c r="H1638" s="361">
        <v>101700</v>
      </c>
      <c r="I1638" s="361">
        <v>107600</v>
      </c>
      <c r="J1638" s="361">
        <v>113000</v>
      </c>
      <c r="K1638" s="361">
        <v>114000</v>
      </c>
      <c r="L1638" s="361">
        <v>2663.0007855459539</v>
      </c>
      <c r="M1638" s="361">
        <v>2817.4914899188266</v>
      </c>
      <c r="N1638" s="361">
        <v>2958.8897617177267</v>
      </c>
      <c r="O1638" s="361">
        <v>2985.0746268656712</v>
      </c>
      <c r="P1638" s="354" t="s">
        <v>55</v>
      </c>
      <c r="Q1638" s="354" t="s">
        <v>37</v>
      </c>
      <c r="R1638" s="354" t="s">
        <v>203</v>
      </c>
      <c r="S1638" s="362">
        <v>0.19900000000000001</v>
      </c>
      <c r="T1638" s="354" t="s">
        <v>683</v>
      </c>
      <c r="U1638" s="354" t="s">
        <v>35</v>
      </c>
      <c r="V1638" s="354">
        <v>1.6850000000000001</v>
      </c>
      <c r="W1638" s="354">
        <v>1</v>
      </c>
      <c r="X1638" s="354">
        <v>3.2000000000000001E-2</v>
      </c>
      <c r="Y1638" s="354">
        <f t="shared" si="20"/>
        <v>1.6850000000000001</v>
      </c>
      <c r="Z1638" s="354" t="s">
        <v>198</v>
      </c>
      <c r="AA1638" s="354" t="s">
        <v>170</v>
      </c>
      <c r="AB1638" s="354">
        <v>18.7</v>
      </c>
      <c r="AC1638" s="354" t="s">
        <v>218</v>
      </c>
      <c r="AD1638" s="363"/>
      <c r="AE1638" s="10">
        <f>IFERROR(VLOOKUP(E1638,ppoz!$A$2:$B$42,2,0),0)</f>
        <v>3500</v>
      </c>
    </row>
    <row r="1639" spans="1:31" s="99" customFormat="1" x14ac:dyDescent="0.35">
      <c r="A1639" s="354" t="s">
        <v>354</v>
      </c>
      <c r="B1639" s="359">
        <v>38.525000000000006</v>
      </c>
      <c r="C1639" s="360">
        <v>115</v>
      </c>
      <c r="D1639" s="354" t="s">
        <v>255</v>
      </c>
      <c r="E1639" s="360" t="s">
        <v>178</v>
      </c>
      <c r="F1639" s="363" t="s">
        <v>171</v>
      </c>
      <c r="G1639" s="360">
        <v>33</v>
      </c>
      <c r="H1639" s="361">
        <v>102200</v>
      </c>
      <c r="I1639" s="361">
        <v>108100</v>
      </c>
      <c r="J1639" s="361">
        <v>113400</v>
      </c>
      <c r="K1639" s="361">
        <v>115000</v>
      </c>
      <c r="L1639" s="361">
        <v>2652.8228423101878</v>
      </c>
      <c r="M1639" s="361">
        <v>2805.9701492537311</v>
      </c>
      <c r="N1639" s="361">
        <v>2943.5431537962359</v>
      </c>
      <c r="O1639" s="361">
        <v>2985.0746268656712</v>
      </c>
      <c r="P1639" s="354" t="s">
        <v>55</v>
      </c>
      <c r="Q1639" s="354" t="s">
        <v>37</v>
      </c>
      <c r="R1639" s="354" t="s">
        <v>203</v>
      </c>
      <c r="S1639" s="362">
        <v>0.19900000000000001</v>
      </c>
      <c r="T1639" s="354" t="s">
        <v>683</v>
      </c>
      <c r="U1639" s="354" t="s">
        <v>35</v>
      </c>
      <c r="V1639" s="354">
        <v>1.6850000000000001</v>
      </c>
      <c r="W1639" s="354">
        <v>1</v>
      </c>
      <c r="X1639" s="354">
        <v>3.2000000000000001E-2</v>
      </c>
      <c r="Y1639" s="354">
        <f t="shared" si="20"/>
        <v>1.6850000000000001</v>
      </c>
      <c r="Z1639" s="354" t="s">
        <v>198</v>
      </c>
      <c r="AA1639" s="354" t="s">
        <v>170</v>
      </c>
      <c r="AB1639" s="354">
        <v>18.7</v>
      </c>
      <c r="AC1639" s="354" t="s">
        <v>218</v>
      </c>
      <c r="AD1639" s="363"/>
      <c r="AE1639" s="10">
        <f>IFERROR(VLOOKUP(E1639,ppoz!$A$2:$B$42,2,0),0)</f>
        <v>3500</v>
      </c>
    </row>
    <row r="1640" spans="1:31" s="99" customFormat="1" x14ac:dyDescent="0.35">
      <c r="A1640" s="354" t="s">
        <v>355</v>
      </c>
      <c r="B1640" s="359">
        <v>38.86</v>
      </c>
      <c r="C1640" s="360">
        <v>116</v>
      </c>
      <c r="D1640" s="354" t="s">
        <v>255</v>
      </c>
      <c r="E1640" s="360" t="s">
        <v>178</v>
      </c>
      <c r="F1640" s="363" t="s">
        <v>171</v>
      </c>
      <c r="G1640" s="360">
        <v>33</v>
      </c>
      <c r="H1640" s="361">
        <v>102600</v>
      </c>
      <c r="I1640" s="361">
        <v>109100</v>
      </c>
      <c r="J1640" s="361">
        <v>113900</v>
      </c>
      <c r="K1640" s="361">
        <v>116000</v>
      </c>
      <c r="L1640" s="361">
        <v>2640.2470406587749</v>
      </c>
      <c r="M1640" s="361">
        <v>2807.5141533710757</v>
      </c>
      <c r="N1640" s="361">
        <v>2931.0344827586209</v>
      </c>
      <c r="O1640" s="361">
        <v>2985.0746268656717</v>
      </c>
      <c r="P1640" s="354" t="s">
        <v>55</v>
      </c>
      <c r="Q1640" s="354" t="s">
        <v>37</v>
      </c>
      <c r="R1640" s="354" t="s">
        <v>203</v>
      </c>
      <c r="S1640" s="362">
        <v>0.19900000000000001</v>
      </c>
      <c r="T1640" s="354" t="s">
        <v>683</v>
      </c>
      <c r="U1640" s="354" t="s">
        <v>35</v>
      </c>
      <c r="V1640" s="354">
        <v>1.6850000000000001</v>
      </c>
      <c r="W1640" s="354">
        <v>1</v>
      </c>
      <c r="X1640" s="354">
        <v>3.2000000000000001E-2</v>
      </c>
      <c r="Y1640" s="354">
        <f t="shared" si="20"/>
        <v>1.6850000000000001</v>
      </c>
      <c r="Z1640" s="354" t="s">
        <v>198</v>
      </c>
      <c r="AA1640" s="354" t="s">
        <v>170</v>
      </c>
      <c r="AB1640" s="354">
        <v>18.7</v>
      </c>
      <c r="AC1640" s="354" t="s">
        <v>218</v>
      </c>
      <c r="AD1640" s="363"/>
      <c r="AE1640" s="10">
        <f>IFERROR(VLOOKUP(E1640,ppoz!$A$2:$B$42,2,0),0)</f>
        <v>3500</v>
      </c>
    </row>
    <row r="1641" spans="1:31" s="99" customFormat="1" x14ac:dyDescent="0.35">
      <c r="A1641" s="354" t="s">
        <v>356</v>
      </c>
      <c r="B1641" s="359">
        <v>39.195</v>
      </c>
      <c r="C1641" s="360">
        <v>117</v>
      </c>
      <c r="D1641" s="354" t="s">
        <v>255</v>
      </c>
      <c r="E1641" s="360" t="s">
        <v>178</v>
      </c>
      <c r="F1641" s="363" t="s">
        <v>171</v>
      </c>
      <c r="G1641" s="360">
        <v>33</v>
      </c>
      <c r="H1641" s="361">
        <v>103700</v>
      </c>
      <c r="I1641" s="361">
        <v>109900</v>
      </c>
      <c r="J1641" s="361">
        <v>114800</v>
      </c>
      <c r="K1641" s="361">
        <v>116800</v>
      </c>
      <c r="L1641" s="361">
        <v>2645.7456308202577</v>
      </c>
      <c r="M1641" s="361">
        <v>2803.9290725857891</v>
      </c>
      <c r="N1641" s="361">
        <v>2928.9450184972575</v>
      </c>
      <c r="O1641" s="361">
        <v>2979.9719351958156</v>
      </c>
      <c r="P1641" s="354" t="s">
        <v>55</v>
      </c>
      <c r="Q1641" s="354" t="s">
        <v>37</v>
      </c>
      <c r="R1641" s="354" t="s">
        <v>203</v>
      </c>
      <c r="S1641" s="362">
        <v>0.19900000000000001</v>
      </c>
      <c r="T1641" s="354" t="s">
        <v>683</v>
      </c>
      <c r="U1641" s="354" t="s">
        <v>35</v>
      </c>
      <c r="V1641" s="354">
        <v>1.6850000000000001</v>
      </c>
      <c r="W1641" s="354">
        <v>1</v>
      </c>
      <c r="X1641" s="354">
        <v>3.2000000000000001E-2</v>
      </c>
      <c r="Y1641" s="354">
        <f t="shared" si="20"/>
        <v>1.6850000000000001</v>
      </c>
      <c r="Z1641" s="354" t="s">
        <v>198</v>
      </c>
      <c r="AA1641" s="354" t="s">
        <v>170</v>
      </c>
      <c r="AB1641" s="354">
        <v>18.7</v>
      </c>
      <c r="AC1641" s="354" t="s">
        <v>218</v>
      </c>
      <c r="AD1641" s="363"/>
      <c r="AE1641" s="10">
        <f>IFERROR(VLOOKUP(E1641,ppoz!$A$2:$B$42,2,0),0)</f>
        <v>3500</v>
      </c>
    </row>
    <row r="1642" spans="1:31" s="99" customFormat="1" x14ac:dyDescent="0.35">
      <c r="A1642" s="354" t="s">
        <v>357</v>
      </c>
      <c r="B1642" s="359">
        <v>39.53</v>
      </c>
      <c r="C1642" s="360">
        <v>118</v>
      </c>
      <c r="D1642" s="354" t="s">
        <v>255</v>
      </c>
      <c r="E1642" s="360" t="s">
        <v>178</v>
      </c>
      <c r="F1642" s="363" t="s">
        <v>171</v>
      </c>
      <c r="G1642" s="360">
        <v>33</v>
      </c>
      <c r="H1642" s="361">
        <v>104800</v>
      </c>
      <c r="I1642" s="361">
        <v>110600</v>
      </c>
      <c r="J1642" s="361">
        <v>115200</v>
      </c>
      <c r="K1642" s="361">
        <v>117500</v>
      </c>
      <c r="L1642" s="361">
        <v>2651.1510245383251</v>
      </c>
      <c r="M1642" s="361">
        <v>2797.8750316215533</v>
      </c>
      <c r="N1642" s="361">
        <v>2914.2423475841133</v>
      </c>
      <c r="O1642" s="361">
        <v>2972.4260055653931</v>
      </c>
      <c r="P1642" s="354" t="s">
        <v>55</v>
      </c>
      <c r="Q1642" s="354" t="s">
        <v>37</v>
      </c>
      <c r="R1642" s="354" t="s">
        <v>203</v>
      </c>
      <c r="S1642" s="362">
        <v>0.19900000000000001</v>
      </c>
      <c r="T1642" s="354" t="s">
        <v>683</v>
      </c>
      <c r="U1642" s="354" t="s">
        <v>35</v>
      </c>
      <c r="V1642" s="354">
        <v>1.6850000000000001</v>
      </c>
      <c r="W1642" s="354">
        <v>1</v>
      </c>
      <c r="X1642" s="354">
        <v>3.2000000000000001E-2</v>
      </c>
      <c r="Y1642" s="354">
        <f t="shared" si="20"/>
        <v>1.6850000000000001</v>
      </c>
      <c r="Z1642" s="354" t="s">
        <v>198</v>
      </c>
      <c r="AA1642" s="354" t="s">
        <v>170</v>
      </c>
      <c r="AB1642" s="354">
        <v>18.7</v>
      </c>
      <c r="AC1642" s="354" t="s">
        <v>218</v>
      </c>
      <c r="AD1642" s="363"/>
      <c r="AE1642" s="10">
        <f>IFERROR(VLOOKUP(E1642,ppoz!$A$2:$B$42,2,0),0)</f>
        <v>3500</v>
      </c>
    </row>
    <row r="1643" spans="1:31" s="99" customFormat="1" x14ac:dyDescent="0.35">
      <c r="A1643" s="354" t="s">
        <v>358</v>
      </c>
      <c r="B1643" s="359">
        <v>39.865000000000002</v>
      </c>
      <c r="C1643" s="360">
        <v>119</v>
      </c>
      <c r="D1643" s="354" t="s">
        <v>255</v>
      </c>
      <c r="E1643" s="360" t="s">
        <v>178</v>
      </c>
      <c r="F1643" s="363" t="s">
        <v>171</v>
      </c>
      <c r="G1643" s="360">
        <v>33</v>
      </c>
      <c r="H1643" s="361">
        <v>105900</v>
      </c>
      <c r="I1643" s="361">
        <v>111700</v>
      </c>
      <c r="J1643" s="361">
        <v>117400</v>
      </c>
      <c r="K1643" s="361">
        <v>118600</v>
      </c>
      <c r="L1643" s="361">
        <v>2656.465571303148</v>
      </c>
      <c r="M1643" s="361">
        <v>2801.9566035369371</v>
      </c>
      <c r="N1643" s="361">
        <v>2944.9391696977295</v>
      </c>
      <c r="O1643" s="361">
        <v>2975.0407625736862</v>
      </c>
      <c r="P1643" s="354" t="s">
        <v>55</v>
      </c>
      <c r="Q1643" s="354" t="s">
        <v>37</v>
      </c>
      <c r="R1643" s="354" t="s">
        <v>203</v>
      </c>
      <c r="S1643" s="362">
        <v>0.19900000000000001</v>
      </c>
      <c r="T1643" s="354" t="s">
        <v>683</v>
      </c>
      <c r="U1643" s="354" t="s">
        <v>35</v>
      </c>
      <c r="V1643" s="354">
        <v>1.6850000000000001</v>
      </c>
      <c r="W1643" s="354">
        <v>1</v>
      </c>
      <c r="X1643" s="354">
        <v>3.2000000000000001E-2</v>
      </c>
      <c r="Y1643" s="354">
        <f t="shared" si="20"/>
        <v>1.6850000000000001</v>
      </c>
      <c r="Z1643" s="354" t="s">
        <v>198</v>
      </c>
      <c r="AA1643" s="354" t="s">
        <v>170</v>
      </c>
      <c r="AB1643" s="354">
        <v>18.7</v>
      </c>
      <c r="AC1643" s="354" t="s">
        <v>218</v>
      </c>
      <c r="AD1643" s="363"/>
      <c r="AE1643" s="10">
        <f>IFERROR(VLOOKUP(E1643,ppoz!$A$2:$B$42,2,0),0)</f>
        <v>3500</v>
      </c>
    </row>
    <row r="1644" spans="1:31" s="99" customFormat="1" x14ac:dyDescent="0.35">
      <c r="A1644" s="354" t="s">
        <v>359</v>
      </c>
      <c r="B1644" s="359">
        <v>40.200000000000003</v>
      </c>
      <c r="C1644" s="360">
        <v>120</v>
      </c>
      <c r="D1644" s="354" t="s">
        <v>255</v>
      </c>
      <c r="E1644" s="360" t="s">
        <v>179</v>
      </c>
      <c r="F1644" s="363" t="s">
        <v>171</v>
      </c>
      <c r="G1644" s="360">
        <v>40</v>
      </c>
      <c r="H1644" s="361">
        <v>107900</v>
      </c>
      <c r="I1644" s="361">
        <v>113700</v>
      </c>
      <c r="J1644" s="361">
        <v>119400</v>
      </c>
      <c r="K1644" s="361">
        <v>120600</v>
      </c>
      <c r="L1644" s="361">
        <v>2684.0796019900495</v>
      </c>
      <c r="M1644" s="361">
        <v>2828.3582089552237</v>
      </c>
      <c r="N1644" s="361">
        <v>2970.1492537313429</v>
      </c>
      <c r="O1644" s="361">
        <v>3000</v>
      </c>
      <c r="P1644" s="354" t="s">
        <v>55</v>
      </c>
      <c r="Q1644" s="354" t="s">
        <v>37</v>
      </c>
      <c r="R1644" s="354" t="s">
        <v>203</v>
      </c>
      <c r="S1644" s="362">
        <v>0.19900000000000001</v>
      </c>
      <c r="T1644" s="354" t="s">
        <v>683</v>
      </c>
      <c r="U1644" s="354" t="s">
        <v>35</v>
      </c>
      <c r="V1644" s="354">
        <v>1.6850000000000001</v>
      </c>
      <c r="W1644" s="354">
        <v>1</v>
      </c>
      <c r="X1644" s="354">
        <v>3.2000000000000001E-2</v>
      </c>
      <c r="Y1644" s="354">
        <f t="shared" si="20"/>
        <v>1.6850000000000001</v>
      </c>
      <c r="Z1644" s="354" t="s">
        <v>198</v>
      </c>
      <c r="AA1644" s="354" t="s">
        <v>170</v>
      </c>
      <c r="AB1644" s="354">
        <v>18.7</v>
      </c>
      <c r="AC1644" s="354" t="s">
        <v>218</v>
      </c>
      <c r="AD1644" s="363"/>
      <c r="AE1644" s="10">
        <f>IFERROR(VLOOKUP(E1644,ppoz!$A$2:$B$42,2,0),0)</f>
        <v>3500</v>
      </c>
    </row>
    <row r="1645" spans="1:31" s="99" customFormat="1" x14ac:dyDescent="0.35">
      <c r="A1645" s="354" t="s">
        <v>360</v>
      </c>
      <c r="B1645" s="359">
        <v>40.535000000000004</v>
      </c>
      <c r="C1645" s="360">
        <v>121</v>
      </c>
      <c r="D1645" s="354" t="s">
        <v>255</v>
      </c>
      <c r="E1645" s="360" t="s">
        <v>179</v>
      </c>
      <c r="F1645" s="363" t="s">
        <v>171</v>
      </c>
      <c r="G1645" s="360">
        <v>40</v>
      </c>
      <c r="H1645" s="361">
        <v>108400</v>
      </c>
      <c r="I1645" s="361">
        <v>114200</v>
      </c>
      <c r="J1645" s="361">
        <v>123100</v>
      </c>
      <c r="K1645" s="361">
        <v>121100</v>
      </c>
      <c r="L1645" s="361">
        <v>2674.2321450598247</v>
      </c>
      <c r="M1645" s="361">
        <v>2817.3183668434685</v>
      </c>
      <c r="N1645" s="361">
        <v>3036.8817071666458</v>
      </c>
      <c r="O1645" s="361">
        <v>2987.5416306895272</v>
      </c>
      <c r="P1645" s="354" t="s">
        <v>55</v>
      </c>
      <c r="Q1645" s="354" t="s">
        <v>37</v>
      </c>
      <c r="R1645" s="354" t="s">
        <v>203</v>
      </c>
      <c r="S1645" s="362">
        <v>0.19900000000000001</v>
      </c>
      <c r="T1645" s="354" t="s">
        <v>683</v>
      </c>
      <c r="U1645" s="354" t="s">
        <v>35</v>
      </c>
      <c r="V1645" s="354">
        <v>1.6850000000000001</v>
      </c>
      <c r="W1645" s="354">
        <v>1</v>
      </c>
      <c r="X1645" s="354">
        <v>3.2000000000000001E-2</v>
      </c>
      <c r="Y1645" s="354">
        <f t="shared" si="20"/>
        <v>1.6850000000000001</v>
      </c>
      <c r="Z1645" s="354" t="s">
        <v>198</v>
      </c>
      <c r="AA1645" s="354" t="s">
        <v>170</v>
      </c>
      <c r="AB1645" s="354">
        <v>18.7</v>
      </c>
      <c r="AC1645" s="354" t="s">
        <v>218</v>
      </c>
      <c r="AD1645" s="363"/>
      <c r="AE1645" s="10">
        <f>IFERROR(VLOOKUP(E1645,ppoz!$A$2:$B$42,2,0),0)</f>
        <v>3500</v>
      </c>
    </row>
    <row r="1646" spans="1:31" s="99" customFormat="1" x14ac:dyDescent="0.35">
      <c r="A1646" s="354" t="s">
        <v>361</v>
      </c>
      <c r="B1646" s="359">
        <v>40.870000000000005</v>
      </c>
      <c r="C1646" s="360">
        <v>122</v>
      </c>
      <c r="D1646" s="354" t="s">
        <v>255</v>
      </c>
      <c r="E1646" s="360" t="s">
        <v>179</v>
      </c>
      <c r="F1646" s="363" t="s">
        <v>171</v>
      </c>
      <c r="G1646" s="360">
        <v>40</v>
      </c>
      <c r="H1646" s="361">
        <v>108900</v>
      </c>
      <c r="I1646" s="361">
        <v>115700</v>
      </c>
      <c r="J1646" s="361">
        <v>123600</v>
      </c>
      <c r="K1646" s="361">
        <v>122600</v>
      </c>
      <c r="L1646" s="361">
        <v>2664.5461218497671</v>
      </c>
      <c r="M1646" s="361">
        <v>2830.9273305603128</v>
      </c>
      <c r="N1646" s="361">
        <v>3024.2231465622704</v>
      </c>
      <c r="O1646" s="361">
        <v>2999.7553217518957</v>
      </c>
      <c r="P1646" s="354" t="s">
        <v>55</v>
      </c>
      <c r="Q1646" s="354" t="s">
        <v>37</v>
      </c>
      <c r="R1646" s="354" t="s">
        <v>203</v>
      </c>
      <c r="S1646" s="362">
        <v>0.19900000000000001</v>
      </c>
      <c r="T1646" s="354" t="s">
        <v>683</v>
      </c>
      <c r="U1646" s="354" t="s">
        <v>35</v>
      </c>
      <c r="V1646" s="354">
        <v>1.6850000000000001</v>
      </c>
      <c r="W1646" s="354">
        <v>1</v>
      </c>
      <c r="X1646" s="354">
        <v>3.2000000000000001E-2</v>
      </c>
      <c r="Y1646" s="354">
        <f t="shared" si="20"/>
        <v>1.6850000000000001</v>
      </c>
      <c r="Z1646" s="354" t="s">
        <v>198</v>
      </c>
      <c r="AA1646" s="354" t="s">
        <v>170</v>
      </c>
      <c r="AB1646" s="354">
        <v>18.7</v>
      </c>
      <c r="AC1646" s="354" t="s">
        <v>218</v>
      </c>
      <c r="AD1646" s="363"/>
      <c r="AE1646" s="10">
        <f>IFERROR(VLOOKUP(E1646,ppoz!$A$2:$B$42,2,0),0)</f>
        <v>3500</v>
      </c>
    </row>
    <row r="1647" spans="1:31" s="99" customFormat="1" x14ac:dyDescent="0.35">
      <c r="A1647" s="354" t="s">
        <v>362</v>
      </c>
      <c r="B1647" s="359">
        <v>41.205000000000005</v>
      </c>
      <c r="C1647" s="360">
        <v>123</v>
      </c>
      <c r="D1647" s="354" t="s">
        <v>255</v>
      </c>
      <c r="E1647" s="360" t="s">
        <v>179</v>
      </c>
      <c r="F1647" s="363" t="s">
        <v>171</v>
      </c>
      <c r="G1647" s="360">
        <v>40</v>
      </c>
      <c r="H1647" s="361">
        <v>109800</v>
      </c>
      <c r="I1647" s="361">
        <v>116600</v>
      </c>
      <c r="J1647" s="361">
        <v>124400</v>
      </c>
      <c r="K1647" s="361">
        <v>123500</v>
      </c>
      <c r="L1647" s="361">
        <v>2664.7251547142332</v>
      </c>
      <c r="M1647" s="361">
        <v>2829.7536706710348</v>
      </c>
      <c r="N1647" s="361">
        <v>3019.0510860332479</v>
      </c>
      <c r="O1647" s="361">
        <v>2997.2090765683774</v>
      </c>
      <c r="P1647" s="354" t="s">
        <v>55</v>
      </c>
      <c r="Q1647" s="354" t="s">
        <v>37</v>
      </c>
      <c r="R1647" s="354" t="s">
        <v>203</v>
      </c>
      <c r="S1647" s="362">
        <v>0.19900000000000001</v>
      </c>
      <c r="T1647" s="354" t="s">
        <v>683</v>
      </c>
      <c r="U1647" s="354" t="s">
        <v>35</v>
      </c>
      <c r="V1647" s="354">
        <v>1.6850000000000001</v>
      </c>
      <c r="W1647" s="354">
        <v>1</v>
      </c>
      <c r="X1647" s="354">
        <v>3.2000000000000001E-2</v>
      </c>
      <c r="Y1647" s="354">
        <f t="shared" si="20"/>
        <v>1.6850000000000001</v>
      </c>
      <c r="Z1647" s="354" t="s">
        <v>198</v>
      </c>
      <c r="AA1647" s="354" t="s">
        <v>170</v>
      </c>
      <c r="AB1647" s="354">
        <v>18.7</v>
      </c>
      <c r="AC1647" s="354" t="s">
        <v>218</v>
      </c>
      <c r="AD1647" s="363"/>
      <c r="AE1647" s="10">
        <f>IFERROR(VLOOKUP(E1647,ppoz!$A$2:$B$42,2,0),0)</f>
        <v>3500</v>
      </c>
    </row>
    <row r="1648" spans="1:31" s="99" customFormat="1" x14ac:dyDescent="0.35">
      <c r="A1648" s="354" t="s">
        <v>363</v>
      </c>
      <c r="B1648" s="359">
        <v>41.54</v>
      </c>
      <c r="C1648" s="360">
        <v>124</v>
      </c>
      <c r="D1648" s="354" t="s">
        <v>255</v>
      </c>
      <c r="E1648" s="360" t="s">
        <v>179</v>
      </c>
      <c r="F1648" s="363" t="s">
        <v>171</v>
      </c>
      <c r="G1648" s="360">
        <v>40</v>
      </c>
      <c r="H1648" s="361">
        <v>110200</v>
      </c>
      <c r="I1648" s="361">
        <v>117200</v>
      </c>
      <c r="J1648" s="361">
        <v>124900</v>
      </c>
      <c r="K1648" s="361">
        <v>124100</v>
      </c>
      <c r="L1648" s="361">
        <v>2652.8647087144923</v>
      </c>
      <c r="M1648" s="361">
        <v>2821.3769860375542</v>
      </c>
      <c r="N1648" s="361">
        <v>3006.7404910929226</v>
      </c>
      <c r="O1648" s="361">
        <v>2987.4819451131439</v>
      </c>
      <c r="P1648" s="354" t="s">
        <v>55</v>
      </c>
      <c r="Q1648" s="354" t="s">
        <v>37</v>
      </c>
      <c r="R1648" s="354" t="s">
        <v>203</v>
      </c>
      <c r="S1648" s="362">
        <v>0.19900000000000001</v>
      </c>
      <c r="T1648" s="354" t="s">
        <v>683</v>
      </c>
      <c r="U1648" s="354" t="s">
        <v>35</v>
      </c>
      <c r="V1648" s="354">
        <v>1.6850000000000001</v>
      </c>
      <c r="W1648" s="354">
        <v>1</v>
      </c>
      <c r="X1648" s="354">
        <v>3.2000000000000001E-2</v>
      </c>
      <c r="Y1648" s="354">
        <f t="shared" si="20"/>
        <v>1.6850000000000001</v>
      </c>
      <c r="Z1648" s="354" t="s">
        <v>198</v>
      </c>
      <c r="AA1648" s="354" t="s">
        <v>170</v>
      </c>
      <c r="AB1648" s="354">
        <v>18.7</v>
      </c>
      <c r="AC1648" s="354" t="s">
        <v>218</v>
      </c>
      <c r="AD1648" s="363"/>
      <c r="AE1648" s="10">
        <f>IFERROR(VLOOKUP(E1648,ppoz!$A$2:$B$42,2,0),0)</f>
        <v>3500</v>
      </c>
    </row>
    <row r="1649" spans="1:31" s="99" customFormat="1" x14ac:dyDescent="0.35">
      <c r="A1649" s="354" t="s">
        <v>364</v>
      </c>
      <c r="B1649" s="359">
        <v>41.875</v>
      </c>
      <c r="C1649" s="360">
        <v>125</v>
      </c>
      <c r="D1649" s="354" t="s">
        <v>255</v>
      </c>
      <c r="E1649" s="360" t="s">
        <v>179</v>
      </c>
      <c r="F1649" s="363" t="s">
        <v>171</v>
      </c>
      <c r="G1649" s="360">
        <v>40</v>
      </c>
      <c r="H1649" s="361">
        <v>110700</v>
      </c>
      <c r="I1649" s="361">
        <v>117600</v>
      </c>
      <c r="J1649" s="361">
        <v>125300</v>
      </c>
      <c r="K1649" s="361">
        <v>125000</v>
      </c>
      <c r="L1649" s="361">
        <v>2643.5820895522388</v>
      </c>
      <c r="M1649" s="361">
        <v>2808.3582089552237</v>
      </c>
      <c r="N1649" s="361">
        <v>2992.2388059701493</v>
      </c>
      <c r="O1649" s="361">
        <v>2985.0746268656717</v>
      </c>
      <c r="P1649" s="354" t="s">
        <v>55</v>
      </c>
      <c r="Q1649" s="354" t="s">
        <v>37</v>
      </c>
      <c r="R1649" s="354" t="s">
        <v>203</v>
      </c>
      <c r="S1649" s="362">
        <v>0.19900000000000001</v>
      </c>
      <c r="T1649" s="354" t="s">
        <v>683</v>
      </c>
      <c r="U1649" s="354" t="s">
        <v>35</v>
      </c>
      <c r="V1649" s="354">
        <v>1.6850000000000001</v>
      </c>
      <c r="W1649" s="354">
        <v>1</v>
      </c>
      <c r="X1649" s="354">
        <v>3.2000000000000001E-2</v>
      </c>
      <c r="Y1649" s="354">
        <f t="shared" si="20"/>
        <v>1.6850000000000001</v>
      </c>
      <c r="Z1649" s="354" t="s">
        <v>198</v>
      </c>
      <c r="AA1649" s="354" t="s">
        <v>170</v>
      </c>
      <c r="AB1649" s="354">
        <v>18.7</v>
      </c>
      <c r="AC1649" s="354" t="s">
        <v>218</v>
      </c>
      <c r="AD1649" s="363"/>
      <c r="AE1649" s="10">
        <f>IFERROR(VLOOKUP(E1649,ppoz!$A$2:$B$42,2,0),0)</f>
        <v>3500</v>
      </c>
    </row>
    <row r="1650" spans="1:31" s="99" customFormat="1" x14ac:dyDescent="0.35">
      <c r="A1650" s="354" t="s">
        <v>365</v>
      </c>
      <c r="B1650" s="359">
        <v>42.21</v>
      </c>
      <c r="C1650" s="360">
        <v>126</v>
      </c>
      <c r="D1650" s="354" t="s">
        <v>255</v>
      </c>
      <c r="E1650" s="360" t="s">
        <v>179</v>
      </c>
      <c r="F1650" s="363" t="s">
        <v>171</v>
      </c>
      <c r="G1650" s="360">
        <v>40</v>
      </c>
      <c r="H1650" s="361">
        <v>111700</v>
      </c>
      <c r="I1650" s="361">
        <v>118600</v>
      </c>
      <c r="J1650" s="361">
        <v>126200</v>
      </c>
      <c r="K1650" s="361">
        <v>125900</v>
      </c>
      <c r="L1650" s="361">
        <v>2646.2923477848849</v>
      </c>
      <c r="M1650" s="361">
        <v>2809.7607202084814</v>
      </c>
      <c r="N1650" s="361">
        <v>2989.8128405591092</v>
      </c>
      <c r="O1650" s="361">
        <v>2982.7055200189529</v>
      </c>
      <c r="P1650" s="354" t="s">
        <v>55</v>
      </c>
      <c r="Q1650" s="354" t="s">
        <v>37</v>
      </c>
      <c r="R1650" s="354" t="s">
        <v>203</v>
      </c>
      <c r="S1650" s="362">
        <v>0.19900000000000001</v>
      </c>
      <c r="T1650" s="354" t="s">
        <v>683</v>
      </c>
      <c r="U1650" s="354" t="s">
        <v>35</v>
      </c>
      <c r="V1650" s="354">
        <v>1.6850000000000001</v>
      </c>
      <c r="W1650" s="354">
        <v>1</v>
      </c>
      <c r="X1650" s="354">
        <v>3.2000000000000001E-2</v>
      </c>
      <c r="Y1650" s="354">
        <f t="shared" si="20"/>
        <v>1.6850000000000001</v>
      </c>
      <c r="Z1650" s="354" t="s">
        <v>198</v>
      </c>
      <c r="AA1650" s="354" t="s">
        <v>170</v>
      </c>
      <c r="AB1650" s="354">
        <v>18.7</v>
      </c>
      <c r="AC1650" s="354" t="s">
        <v>218</v>
      </c>
      <c r="AD1650" s="363"/>
      <c r="AE1650" s="10">
        <f>IFERROR(VLOOKUP(E1650,ppoz!$A$2:$B$42,2,0),0)</f>
        <v>3500</v>
      </c>
    </row>
    <row r="1651" spans="1:31" s="99" customFormat="1" x14ac:dyDescent="0.35">
      <c r="A1651" s="354" t="s">
        <v>366</v>
      </c>
      <c r="B1651" s="359">
        <v>42.545000000000002</v>
      </c>
      <c r="C1651" s="360">
        <v>127</v>
      </c>
      <c r="D1651" s="354" t="s">
        <v>255</v>
      </c>
      <c r="E1651" s="360" t="s">
        <v>179</v>
      </c>
      <c r="F1651" s="363" t="s">
        <v>171</v>
      </c>
      <c r="G1651" s="360">
        <v>40</v>
      </c>
      <c r="H1651" s="361">
        <v>112300</v>
      </c>
      <c r="I1651" s="361">
        <v>119000</v>
      </c>
      <c r="J1651" s="361">
        <v>126700</v>
      </c>
      <c r="K1651" s="361">
        <v>126400</v>
      </c>
      <c r="L1651" s="361">
        <v>2639.5581149371251</v>
      </c>
      <c r="M1651" s="361">
        <v>2797.0384298977551</v>
      </c>
      <c r="N1651" s="361">
        <v>2978.0232694793744</v>
      </c>
      <c r="O1651" s="361">
        <v>2970.9719120930777</v>
      </c>
      <c r="P1651" s="354" t="s">
        <v>55</v>
      </c>
      <c r="Q1651" s="354" t="s">
        <v>37</v>
      </c>
      <c r="R1651" s="354" t="s">
        <v>203</v>
      </c>
      <c r="S1651" s="362">
        <v>0.19900000000000001</v>
      </c>
      <c r="T1651" s="354" t="s">
        <v>683</v>
      </c>
      <c r="U1651" s="354" t="s">
        <v>35</v>
      </c>
      <c r="V1651" s="354">
        <v>1.6850000000000001</v>
      </c>
      <c r="W1651" s="354">
        <v>1</v>
      </c>
      <c r="X1651" s="354">
        <v>3.2000000000000001E-2</v>
      </c>
      <c r="Y1651" s="354">
        <f t="shared" si="20"/>
        <v>1.6850000000000001</v>
      </c>
      <c r="Z1651" s="354" t="s">
        <v>198</v>
      </c>
      <c r="AA1651" s="354" t="s">
        <v>170</v>
      </c>
      <c r="AB1651" s="354">
        <v>18.7</v>
      </c>
      <c r="AC1651" s="354" t="s">
        <v>218</v>
      </c>
      <c r="AD1651" s="363"/>
      <c r="AE1651" s="10">
        <f>IFERROR(VLOOKUP(E1651,ppoz!$A$2:$B$42,2,0),0)</f>
        <v>3500</v>
      </c>
    </row>
    <row r="1652" spans="1:31" s="99" customFormat="1" x14ac:dyDescent="0.35">
      <c r="A1652" s="354" t="s">
        <v>367</v>
      </c>
      <c r="B1652" s="359">
        <v>42.88</v>
      </c>
      <c r="C1652" s="360">
        <v>128</v>
      </c>
      <c r="D1652" s="354" t="s">
        <v>255</v>
      </c>
      <c r="E1652" s="360" t="s">
        <v>179</v>
      </c>
      <c r="F1652" s="363" t="s">
        <v>171</v>
      </c>
      <c r="G1652" s="360">
        <v>40</v>
      </c>
      <c r="H1652" s="361">
        <v>112900</v>
      </c>
      <c r="I1652" s="361">
        <v>119500</v>
      </c>
      <c r="J1652" s="361">
        <v>127100</v>
      </c>
      <c r="K1652" s="361">
        <v>126800</v>
      </c>
      <c r="L1652" s="361">
        <v>2632.9291044776119</v>
      </c>
      <c r="M1652" s="361">
        <v>2786.8470149253731</v>
      </c>
      <c r="N1652" s="361">
        <v>2964.0858208955224</v>
      </c>
      <c r="O1652" s="361">
        <v>2957.0895522388059</v>
      </c>
      <c r="P1652" s="354" t="s">
        <v>55</v>
      </c>
      <c r="Q1652" s="354" t="s">
        <v>37</v>
      </c>
      <c r="R1652" s="354" t="s">
        <v>203</v>
      </c>
      <c r="S1652" s="362">
        <v>0.19900000000000001</v>
      </c>
      <c r="T1652" s="354" t="s">
        <v>683</v>
      </c>
      <c r="U1652" s="354" t="s">
        <v>35</v>
      </c>
      <c r="V1652" s="354">
        <v>1.6850000000000001</v>
      </c>
      <c r="W1652" s="354">
        <v>1</v>
      </c>
      <c r="X1652" s="354">
        <v>3.2000000000000001E-2</v>
      </c>
      <c r="Y1652" s="354">
        <f t="shared" si="20"/>
        <v>1.6850000000000001</v>
      </c>
      <c r="Z1652" s="354" t="s">
        <v>198</v>
      </c>
      <c r="AA1652" s="354" t="s">
        <v>170</v>
      </c>
      <c r="AB1652" s="354">
        <v>18.7</v>
      </c>
      <c r="AC1652" s="354" t="s">
        <v>218</v>
      </c>
      <c r="AD1652" s="363"/>
      <c r="AE1652" s="10">
        <f>IFERROR(VLOOKUP(E1652,ppoz!$A$2:$B$42,2,0),0)</f>
        <v>3500</v>
      </c>
    </row>
    <row r="1653" spans="1:31" s="99" customFormat="1" x14ac:dyDescent="0.35">
      <c r="A1653" s="354" t="s">
        <v>368</v>
      </c>
      <c r="B1653" s="359">
        <v>43.215000000000003</v>
      </c>
      <c r="C1653" s="360">
        <v>129</v>
      </c>
      <c r="D1653" s="354" t="s">
        <v>255</v>
      </c>
      <c r="E1653" s="360" t="s">
        <v>179</v>
      </c>
      <c r="F1653" s="363" t="s">
        <v>171</v>
      </c>
      <c r="G1653" s="360">
        <v>40</v>
      </c>
      <c r="H1653" s="361">
        <v>113900</v>
      </c>
      <c r="I1653" s="361">
        <v>120300</v>
      </c>
      <c r="J1653" s="361">
        <v>128000</v>
      </c>
      <c r="K1653" s="361">
        <v>127700</v>
      </c>
      <c r="L1653" s="361">
        <v>2635.6589147286818</v>
      </c>
      <c r="M1653" s="361">
        <v>2783.7556404026377</v>
      </c>
      <c r="N1653" s="361">
        <v>2961.9345134791156</v>
      </c>
      <c r="O1653" s="361">
        <v>2954.9924794631493</v>
      </c>
      <c r="P1653" s="354" t="s">
        <v>55</v>
      </c>
      <c r="Q1653" s="354" t="s">
        <v>37</v>
      </c>
      <c r="R1653" s="354" t="s">
        <v>203</v>
      </c>
      <c r="S1653" s="362">
        <v>0.19900000000000001</v>
      </c>
      <c r="T1653" s="354" t="s">
        <v>683</v>
      </c>
      <c r="U1653" s="354" t="s">
        <v>35</v>
      </c>
      <c r="V1653" s="354">
        <v>1.6850000000000001</v>
      </c>
      <c r="W1653" s="354">
        <v>1</v>
      </c>
      <c r="X1653" s="354">
        <v>3.2000000000000001E-2</v>
      </c>
      <c r="Y1653" s="354">
        <f t="shared" si="20"/>
        <v>1.6850000000000001</v>
      </c>
      <c r="Z1653" s="354" t="s">
        <v>198</v>
      </c>
      <c r="AA1653" s="354" t="s">
        <v>170</v>
      </c>
      <c r="AB1653" s="354">
        <v>18.7</v>
      </c>
      <c r="AC1653" s="354" t="s">
        <v>218</v>
      </c>
      <c r="AD1653" s="363"/>
      <c r="AE1653" s="10">
        <f>IFERROR(VLOOKUP(E1653,ppoz!$A$2:$B$42,2,0),0)</f>
        <v>3500</v>
      </c>
    </row>
    <row r="1654" spans="1:31" s="99" customFormat="1" x14ac:dyDescent="0.35">
      <c r="A1654" s="354" t="s">
        <v>369</v>
      </c>
      <c r="B1654" s="359">
        <v>43.550000000000004</v>
      </c>
      <c r="C1654" s="360">
        <v>130</v>
      </c>
      <c r="D1654" s="354" t="s">
        <v>255</v>
      </c>
      <c r="E1654" s="360" t="s">
        <v>179</v>
      </c>
      <c r="F1654" s="363" t="s">
        <v>171</v>
      </c>
      <c r="G1654" s="360">
        <v>40</v>
      </c>
      <c r="H1654" s="361">
        <v>114500</v>
      </c>
      <c r="I1654" s="361">
        <v>121100</v>
      </c>
      <c r="J1654" s="361">
        <v>128400</v>
      </c>
      <c r="K1654" s="361">
        <v>128500</v>
      </c>
      <c r="L1654" s="361">
        <v>2629.161882893226</v>
      </c>
      <c r="M1654" s="361">
        <v>2780.7118254879447</v>
      </c>
      <c r="N1654" s="361">
        <v>2948.3352468427092</v>
      </c>
      <c r="O1654" s="361">
        <v>2950.6314580941444</v>
      </c>
      <c r="P1654" s="354" t="s">
        <v>55</v>
      </c>
      <c r="Q1654" s="354" t="s">
        <v>37</v>
      </c>
      <c r="R1654" s="354" t="s">
        <v>203</v>
      </c>
      <c r="S1654" s="362">
        <v>0.19900000000000001</v>
      </c>
      <c r="T1654" s="354" t="s">
        <v>683</v>
      </c>
      <c r="U1654" s="354" t="s">
        <v>35</v>
      </c>
      <c r="V1654" s="354">
        <v>1.6850000000000001</v>
      </c>
      <c r="W1654" s="354">
        <v>1</v>
      </c>
      <c r="X1654" s="354">
        <v>3.2000000000000001E-2</v>
      </c>
      <c r="Y1654" s="354">
        <f t="shared" si="20"/>
        <v>1.6850000000000001</v>
      </c>
      <c r="Z1654" s="354" t="s">
        <v>198</v>
      </c>
      <c r="AA1654" s="354" t="s">
        <v>170</v>
      </c>
      <c r="AB1654" s="354">
        <v>18.7</v>
      </c>
      <c r="AC1654" s="354" t="s">
        <v>218</v>
      </c>
      <c r="AD1654" s="363"/>
      <c r="AE1654" s="10">
        <f>IFERROR(VLOOKUP(E1654,ppoz!$A$2:$B$42,2,0),0)</f>
        <v>3500</v>
      </c>
    </row>
    <row r="1655" spans="1:31" s="99" customFormat="1" x14ac:dyDescent="0.35">
      <c r="A1655" s="354" t="s">
        <v>370</v>
      </c>
      <c r="B1655" s="359">
        <v>43.885000000000005</v>
      </c>
      <c r="C1655" s="360">
        <v>131</v>
      </c>
      <c r="D1655" s="354" t="s">
        <v>255</v>
      </c>
      <c r="E1655" s="360" t="s">
        <v>179</v>
      </c>
      <c r="F1655" s="363" t="s">
        <v>171</v>
      </c>
      <c r="G1655" s="360">
        <v>40</v>
      </c>
      <c r="H1655" s="361">
        <v>114900</v>
      </c>
      <c r="I1655" s="361">
        <v>121600</v>
      </c>
      <c r="J1655" s="361">
        <v>128900</v>
      </c>
      <c r="K1655" s="361">
        <v>128900</v>
      </c>
      <c r="L1655" s="361">
        <v>2618.2066765409591</v>
      </c>
      <c r="M1655" s="361">
        <v>2770.87843226615</v>
      </c>
      <c r="N1655" s="361">
        <v>2937.2222855189698</v>
      </c>
      <c r="O1655" s="361">
        <v>2937.2222855189698</v>
      </c>
      <c r="P1655" s="354" t="s">
        <v>55</v>
      </c>
      <c r="Q1655" s="354" t="s">
        <v>37</v>
      </c>
      <c r="R1655" s="354" t="s">
        <v>203</v>
      </c>
      <c r="S1655" s="362">
        <v>0.19900000000000001</v>
      </c>
      <c r="T1655" s="354" t="s">
        <v>683</v>
      </c>
      <c r="U1655" s="354" t="s">
        <v>35</v>
      </c>
      <c r="V1655" s="354">
        <v>1.6850000000000001</v>
      </c>
      <c r="W1655" s="354">
        <v>1</v>
      </c>
      <c r="X1655" s="354">
        <v>3.2000000000000001E-2</v>
      </c>
      <c r="Y1655" s="354">
        <f t="shared" si="20"/>
        <v>1.6850000000000001</v>
      </c>
      <c r="Z1655" s="354" t="s">
        <v>198</v>
      </c>
      <c r="AA1655" s="354" t="s">
        <v>170</v>
      </c>
      <c r="AB1655" s="354">
        <v>18.7</v>
      </c>
      <c r="AC1655" s="354" t="s">
        <v>218</v>
      </c>
      <c r="AD1655" s="363"/>
      <c r="AE1655" s="10">
        <f>IFERROR(VLOOKUP(E1655,ppoz!$A$2:$B$42,2,0),0)</f>
        <v>3500</v>
      </c>
    </row>
    <row r="1656" spans="1:31" s="99" customFormat="1" x14ac:dyDescent="0.35">
      <c r="A1656" s="354" t="s">
        <v>371</v>
      </c>
      <c r="B1656" s="359">
        <v>44.220000000000006</v>
      </c>
      <c r="C1656" s="360">
        <v>132</v>
      </c>
      <c r="D1656" s="354" t="s">
        <v>255</v>
      </c>
      <c r="E1656" s="360" t="s">
        <v>179</v>
      </c>
      <c r="F1656" s="363" t="s">
        <v>171</v>
      </c>
      <c r="G1656" s="360">
        <v>40</v>
      </c>
      <c r="H1656" s="361">
        <v>115800</v>
      </c>
      <c r="I1656" s="361">
        <v>122200</v>
      </c>
      <c r="J1656" s="361">
        <v>129800</v>
      </c>
      <c r="K1656" s="361">
        <v>129600</v>
      </c>
      <c r="L1656" s="361">
        <v>2618.7245590230659</v>
      </c>
      <c r="M1656" s="361">
        <v>2763.4554500226136</v>
      </c>
      <c r="N1656" s="361">
        <v>2935.3233830845766</v>
      </c>
      <c r="O1656" s="361">
        <v>2930.8005427408407</v>
      </c>
      <c r="P1656" s="354" t="s">
        <v>55</v>
      </c>
      <c r="Q1656" s="354" t="s">
        <v>37</v>
      </c>
      <c r="R1656" s="354" t="s">
        <v>203</v>
      </c>
      <c r="S1656" s="362">
        <v>0.19900000000000001</v>
      </c>
      <c r="T1656" s="354" t="s">
        <v>683</v>
      </c>
      <c r="U1656" s="354" t="s">
        <v>35</v>
      </c>
      <c r="V1656" s="354">
        <v>1.6850000000000001</v>
      </c>
      <c r="W1656" s="354">
        <v>1</v>
      </c>
      <c r="X1656" s="354">
        <v>3.2000000000000001E-2</v>
      </c>
      <c r="Y1656" s="354">
        <f t="shared" si="20"/>
        <v>1.6850000000000001</v>
      </c>
      <c r="Z1656" s="354" t="s">
        <v>198</v>
      </c>
      <c r="AA1656" s="354" t="s">
        <v>170</v>
      </c>
      <c r="AB1656" s="354">
        <v>18.7</v>
      </c>
      <c r="AC1656" s="354" t="s">
        <v>218</v>
      </c>
      <c r="AD1656" s="363"/>
      <c r="AE1656" s="10">
        <f>IFERROR(VLOOKUP(E1656,ppoz!$A$2:$B$42,2,0),0)</f>
        <v>3500</v>
      </c>
    </row>
    <row r="1657" spans="1:31" s="99" customFormat="1" x14ac:dyDescent="0.35">
      <c r="A1657" s="354" t="s">
        <v>372</v>
      </c>
      <c r="B1657" s="359">
        <v>44.555</v>
      </c>
      <c r="C1657" s="360">
        <v>133</v>
      </c>
      <c r="D1657" s="354" t="s">
        <v>255</v>
      </c>
      <c r="E1657" s="360" t="s">
        <v>179</v>
      </c>
      <c r="F1657" s="363" t="s">
        <v>171</v>
      </c>
      <c r="G1657" s="360">
        <v>40</v>
      </c>
      <c r="H1657" s="361">
        <v>116400</v>
      </c>
      <c r="I1657" s="361">
        <v>123400</v>
      </c>
      <c r="J1657" s="361">
        <v>130200</v>
      </c>
      <c r="K1657" s="361">
        <v>130800</v>
      </c>
      <c r="L1657" s="361">
        <v>2612.501402760633</v>
      </c>
      <c r="M1657" s="361">
        <v>2769.6105936483</v>
      </c>
      <c r="N1657" s="361">
        <v>2922.230950510605</v>
      </c>
      <c r="O1657" s="361">
        <v>2935.6974525866908</v>
      </c>
      <c r="P1657" s="354" t="s">
        <v>55</v>
      </c>
      <c r="Q1657" s="354" t="s">
        <v>37</v>
      </c>
      <c r="R1657" s="354" t="s">
        <v>203</v>
      </c>
      <c r="S1657" s="362">
        <v>0.19900000000000001</v>
      </c>
      <c r="T1657" s="354" t="s">
        <v>683</v>
      </c>
      <c r="U1657" s="354" t="s">
        <v>35</v>
      </c>
      <c r="V1657" s="354">
        <v>1.6850000000000001</v>
      </c>
      <c r="W1657" s="354">
        <v>1</v>
      </c>
      <c r="X1657" s="354">
        <v>3.2000000000000001E-2</v>
      </c>
      <c r="Y1657" s="354">
        <f t="shared" si="20"/>
        <v>1.6850000000000001</v>
      </c>
      <c r="Z1657" s="354" t="s">
        <v>198</v>
      </c>
      <c r="AA1657" s="354" t="s">
        <v>170</v>
      </c>
      <c r="AB1657" s="354">
        <v>18.7</v>
      </c>
      <c r="AC1657" s="354" t="s">
        <v>218</v>
      </c>
      <c r="AD1657" s="363"/>
      <c r="AE1657" s="10">
        <f>IFERROR(VLOOKUP(E1657,ppoz!$A$2:$B$42,2,0),0)</f>
        <v>3500</v>
      </c>
    </row>
    <row r="1658" spans="1:31" s="99" customFormat="1" x14ac:dyDescent="0.35">
      <c r="A1658" s="354" t="s">
        <v>373</v>
      </c>
      <c r="B1658" s="359">
        <v>44.89</v>
      </c>
      <c r="C1658" s="360">
        <v>134</v>
      </c>
      <c r="D1658" s="354" t="s">
        <v>255</v>
      </c>
      <c r="E1658" s="360" t="s">
        <v>179</v>
      </c>
      <c r="F1658" s="363" t="s">
        <v>171</v>
      </c>
      <c r="G1658" s="360">
        <v>40</v>
      </c>
      <c r="H1658" s="361">
        <v>116900</v>
      </c>
      <c r="I1658" s="361">
        <v>124200</v>
      </c>
      <c r="J1658" s="361">
        <v>130700</v>
      </c>
      <c r="K1658" s="361">
        <v>131600</v>
      </c>
      <c r="L1658" s="361">
        <v>2604.1434617955001</v>
      </c>
      <c r="M1658" s="361">
        <v>2766.7631989307197</v>
      </c>
      <c r="N1658" s="361">
        <v>2911.5615950100246</v>
      </c>
      <c r="O1658" s="361">
        <v>2931.6106036979281</v>
      </c>
      <c r="P1658" s="354" t="s">
        <v>55</v>
      </c>
      <c r="Q1658" s="354" t="s">
        <v>37</v>
      </c>
      <c r="R1658" s="354" t="s">
        <v>203</v>
      </c>
      <c r="S1658" s="362">
        <v>0.19900000000000001</v>
      </c>
      <c r="T1658" s="354" t="s">
        <v>683</v>
      </c>
      <c r="U1658" s="354" t="s">
        <v>35</v>
      </c>
      <c r="V1658" s="354">
        <v>1.6850000000000001</v>
      </c>
      <c r="W1658" s="354">
        <v>1</v>
      </c>
      <c r="X1658" s="354">
        <v>3.2000000000000001E-2</v>
      </c>
      <c r="Y1658" s="354">
        <f t="shared" si="20"/>
        <v>1.6850000000000001</v>
      </c>
      <c r="Z1658" s="354" t="s">
        <v>198</v>
      </c>
      <c r="AA1658" s="354" t="s">
        <v>170</v>
      </c>
      <c r="AB1658" s="354">
        <v>18.7</v>
      </c>
      <c r="AC1658" s="354" t="s">
        <v>218</v>
      </c>
      <c r="AD1658" s="363"/>
      <c r="AE1658" s="10">
        <f>IFERROR(VLOOKUP(E1658,ppoz!$A$2:$B$42,2,0),0)</f>
        <v>3500</v>
      </c>
    </row>
    <row r="1659" spans="1:31" s="99" customFormat="1" x14ac:dyDescent="0.35">
      <c r="A1659" s="354" t="s">
        <v>374</v>
      </c>
      <c r="B1659" s="359">
        <v>45.225000000000001</v>
      </c>
      <c r="C1659" s="360">
        <v>135</v>
      </c>
      <c r="D1659" s="354" t="s">
        <v>255</v>
      </c>
      <c r="E1659" s="360" t="s">
        <v>180</v>
      </c>
      <c r="F1659" s="363" t="s">
        <v>171</v>
      </c>
      <c r="G1659" s="360">
        <v>45</v>
      </c>
      <c r="H1659" s="361">
        <v>124000</v>
      </c>
      <c r="I1659" s="361">
        <v>131000</v>
      </c>
      <c r="J1659" s="361">
        <v>137400</v>
      </c>
      <c r="K1659" s="361">
        <v>138900</v>
      </c>
      <c r="L1659" s="361">
        <v>2741.8463239358762</v>
      </c>
      <c r="M1659" s="361">
        <v>2896.6279712548367</v>
      </c>
      <c r="N1659" s="361">
        <v>3038.1426202321722</v>
      </c>
      <c r="O1659" s="361">
        <v>3071.3101160862352</v>
      </c>
      <c r="P1659" s="354" t="s">
        <v>55</v>
      </c>
      <c r="Q1659" s="354" t="s">
        <v>37</v>
      </c>
      <c r="R1659" s="354" t="s">
        <v>203</v>
      </c>
      <c r="S1659" s="362">
        <v>0.19900000000000001</v>
      </c>
      <c r="T1659" s="354" t="s">
        <v>683</v>
      </c>
      <c r="U1659" s="354" t="s">
        <v>35</v>
      </c>
      <c r="V1659" s="354">
        <v>1.6850000000000001</v>
      </c>
      <c r="W1659" s="354">
        <v>1</v>
      </c>
      <c r="X1659" s="354">
        <v>3.2000000000000001E-2</v>
      </c>
      <c r="Y1659" s="354">
        <f t="shared" si="20"/>
        <v>1.6850000000000001</v>
      </c>
      <c r="Z1659" s="354" t="s">
        <v>198</v>
      </c>
      <c r="AA1659" s="354" t="s">
        <v>170</v>
      </c>
      <c r="AB1659" s="354">
        <v>18.7</v>
      </c>
      <c r="AC1659" s="354" t="s">
        <v>218</v>
      </c>
      <c r="AD1659" s="363"/>
      <c r="AE1659" s="10">
        <f>IFERROR(VLOOKUP(E1659,ppoz!$A$2:$B$42,2,0),0)</f>
        <v>7000</v>
      </c>
    </row>
    <row r="1660" spans="1:31" s="99" customFormat="1" x14ac:dyDescent="0.35">
      <c r="A1660" s="354" t="s">
        <v>375</v>
      </c>
      <c r="B1660" s="359">
        <v>45.56</v>
      </c>
      <c r="C1660" s="360">
        <v>136</v>
      </c>
      <c r="D1660" s="354" t="s">
        <v>255</v>
      </c>
      <c r="E1660" s="360" t="s">
        <v>180</v>
      </c>
      <c r="F1660" s="363" t="s">
        <v>171</v>
      </c>
      <c r="G1660" s="360">
        <v>45</v>
      </c>
      <c r="H1660" s="361">
        <v>124500</v>
      </c>
      <c r="I1660" s="361">
        <v>131600</v>
      </c>
      <c r="J1660" s="361">
        <v>137900</v>
      </c>
      <c r="K1660" s="361">
        <v>139500</v>
      </c>
      <c r="L1660" s="361">
        <v>2732.6602282704125</v>
      </c>
      <c r="M1660" s="361">
        <v>2888.4986830553116</v>
      </c>
      <c r="N1660" s="361">
        <v>3026.7778753292359</v>
      </c>
      <c r="O1660" s="361">
        <v>3061.8964003511851</v>
      </c>
      <c r="P1660" s="354" t="s">
        <v>55</v>
      </c>
      <c r="Q1660" s="354" t="s">
        <v>37</v>
      </c>
      <c r="R1660" s="354" t="s">
        <v>203</v>
      </c>
      <c r="S1660" s="362">
        <v>0.19900000000000001</v>
      </c>
      <c r="T1660" s="354" t="s">
        <v>683</v>
      </c>
      <c r="U1660" s="354" t="s">
        <v>35</v>
      </c>
      <c r="V1660" s="354">
        <v>1.6850000000000001</v>
      </c>
      <c r="W1660" s="354">
        <v>1</v>
      </c>
      <c r="X1660" s="354">
        <v>3.2000000000000001E-2</v>
      </c>
      <c r="Y1660" s="354">
        <f t="shared" si="20"/>
        <v>1.6850000000000001</v>
      </c>
      <c r="Z1660" s="354" t="s">
        <v>198</v>
      </c>
      <c r="AA1660" s="354" t="s">
        <v>170</v>
      </c>
      <c r="AB1660" s="354">
        <v>18.7</v>
      </c>
      <c r="AC1660" s="354" t="s">
        <v>218</v>
      </c>
      <c r="AD1660" s="363"/>
      <c r="AE1660" s="10">
        <f>IFERROR(VLOOKUP(E1660,ppoz!$A$2:$B$42,2,0),0)</f>
        <v>7000</v>
      </c>
    </row>
    <row r="1661" spans="1:31" s="99" customFormat="1" x14ac:dyDescent="0.35">
      <c r="A1661" s="354" t="s">
        <v>376</v>
      </c>
      <c r="B1661" s="359">
        <v>45.895000000000003</v>
      </c>
      <c r="C1661" s="360">
        <v>137</v>
      </c>
      <c r="D1661" s="354" t="s">
        <v>255</v>
      </c>
      <c r="E1661" s="360" t="s">
        <v>180</v>
      </c>
      <c r="F1661" s="363" t="s">
        <v>171</v>
      </c>
      <c r="G1661" s="360">
        <v>45</v>
      </c>
      <c r="H1661" s="361">
        <v>125100</v>
      </c>
      <c r="I1661" s="361">
        <v>132200</v>
      </c>
      <c r="J1661" s="361">
        <v>138300</v>
      </c>
      <c r="K1661" s="361">
        <v>140100</v>
      </c>
      <c r="L1661" s="361">
        <v>2725.7871227802593</v>
      </c>
      <c r="M1661" s="361">
        <v>2880.4880705959254</v>
      </c>
      <c r="N1661" s="361">
        <v>3013.400152522061</v>
      </c>
      <c r="O1661" s="361">
        <v>3052.6201111232158</v>
      </c>
      <c r="P1661" s="354" t="s">
        <v>55</v>
      </c>
      <c r="Q1661" s="354" t="s">
        <v>37</v>
      </c>
      <c r="R1661" s="354" t="s">
        <v>203</v>
      </c>
      <c r="S1661" s="362">
        <v>0.19900000000000001</v>
      </c>
      <c r="T1661" s="354" t="s">
        <v>683</v>
      </c>
      <c r="U1661" s="354" t="s">
        <v>35</v>
      </c>
      <c r="V1661" s="354">
        <v>1.6850000000000001</v>
      </c>
      <c r="W1661" s="354">
        <v>1</v>
      </c>
      <c r="X1661" s="354">
        <v>3.2000000000000001E-2</v>
      </c>
      <c r="Y1661" s="354">
        <f t="shared" si="20"/>
        <v>1.6850000000000001</v>
      </c>
      <c r="Z1661" s="354" t="s">
        <v>198</v>
      </c>
      <c r="AA1661" s="354" t="s">
        <v>170</v>
      </c>
      <c r="AB1661" s="354">
        <v>18.7</v>
      </c>
      <c r="AC1661" s="354" t="s">
        <v>218</v>
      </c>
      <c r="AD1661" s="363"/>
      <c r="AE1661" s="10">
        <f>IFERROR(VLOOKUP(E1661,ppoz!$A$2:$B$42,2,0),0)</f>
        <v>7000</v>
      </c>
    </row>
    <row r="1662" spans="1:31" s="99" customFormat="1" x14ac:dyDescent="0.35">
      <c r="A1662" s="354" t="s">
        <v>377</v>
      </c>
      <c r="B1662" s="359">
        <v>46.230000000000004</v>
      </c>
      <c r="C1662" s="360">
        <v>138</v>
      </c>
      <c r="D1662" s="354" t="s">
        <v>255</v>
      </c>
      <c r="E1662" s="360" t="s">
        <v>180</v>
      </c>
      <c r="F1662" s="363" t="s">
        <v>171</v>
      </c>
      <c r="G1662" s="360">
        <v>45</v>
      </c>
      <c r="H1662" s="361">
        <v>126000</v>
      </c>
      <c r="I1662" s="361">
        <v>133200</v>
      </c>
      <c r="J1662" s="361">
        <v>139200</v>
      </c>
      <c r="K1662" s="361">
        <v>141200</v>
      </c>
      <c r="L1662" s="361">
        <v>2725.5029201817001</v>
      </c>
      <c r="M1662" s="361">
        <v>2881.2459441920828</v>
      </c>
      <c r="N1662" s="361">
        <v>3011.0317975340686</v>
      </c>
      <c r="O1662" s="361">
        <v>3054.2937486480637</v>
      </c>
      <c r="P1662" s="354" t="s">
        <v>55</v>
      </c>
      <c r="Q1662" s="354" t="s">
        <v>37</v>
      </c>
      <c r="R1662" s="354" t="s">
        <v>203</v>
      </c>
      <c r="S1662" s="362">
        <v>0.19900000000000001</v>
      </c>
      <c r="T1662" s="354" t="s">
        <v>683</v>
      </c>
      <c r="U1662" s="354" t="s">
        <v>35</v>
      </c>
      <c r="V1662" s="354">
        <v>1.6850000000000001</v>
      </c>
      <c r="W1662" s="354">
        <v>1</v>
      </c>
      <c r="X1662" s="354">
        <v>3.2000000000000001E-2</v>
      </c>
      <c r="Y1662" s="354">
        <f t="shared" si="20"/>
        <v>1.6850000000000001</v>
      </c>
      <c r="Z1662" s="354" t="s">
        <v>198</v>
      </c>
      <c r="AA1662" s="354" t="s">
        <v>170</v>
      </c>
      <c r="AB1662" s="354">
        <v>18.7</v>
      </c>
      <c r="AC1662" s="354" t="s">
        <v>218</v>
      </c>
      <c r="AD1662" s="363"/>
      <c r="AE1662" s="10">
        <f>IFERROR(VLOOKUP(E1662,ppoz!$A$2:$B$42,2,0),0)</f>
        <v>7000</v>
      </c>
    </row>
    <row r="1663" spans="1:31" s="99" customFormat="1" x14ac:dyDescent="0.35">
      <c r="A1663" s="354" t="s">
        <v>378</v>
      </c>
      <c r="B1663" s="359">
        <v>46.565000000000005</v>
      </c>
      <c r="C1663" s="360">
        <v>139</v>
      </c>
      <c r="D1663" s="354" t="s">
        <v>255</v>
      </c>
      <c r="E1663" s="360" t="s">
        <v>180</v>
      </c>
      <c r="F1663" s="363" t="s">
        <v>171</v>
      </c>
      <c r="G1663" s="360">
        <v>45</v>
      </c>
      <c r="H1663" s="361">
        <v>126500</v>
      </c>
      <c r="I1663" s="361">
        <v>133900</v>
      </c>
      <c r="J1663" s="361">
        <v>139700</v>
      </c>
      <c r="K1663" s="361">
        <v>141800</v>
      </c>
      <c r="L1663" s="361">
        <v>2716.6326640180391</v>
      </c>
      <c r="M1663" s="361">
        <v>2875.5503060238375</v>
      </c>
      <c r="N1663" s="361">
        <v>3000.107376785139</v>
      </c>
      <c r="O1663" s="361">
        <v>3045.2056265435408</v>
      </c>
      <c r="P1663" s="354" t="s">
        <v>55</v>
      </c>
      <c r="Q1663" s="354" t="s">
        <v>37</v>
      </c>
      <c r="R1663" s="354" t="s">
        <v>203</v>
      </c>
      <c r="S1663" s="362">
        <v>0.19900000000000001</v>
      </c>
      <c r="T1663" s="354" t="s">
        <v>683</v>
      </c>
      <c r="U1663" s="354" t="s">
        <v>35</v>
      </c>
      <c r="V1663" s="354">
        <v>1.6850000000000001</v>
      </c>
      <c r="W1663" s="354">
        <v>1</v>
      </c>
      <c r="X1663" s="354">
        <v>3.2000000000000001E-2</v>
      </c>
      <c r="Y1663" s="354">
        <f t="shared" si="20"/>
        <v>1.6850000000000001</v>
      </c>
      <c r="Z1663" s="354" t="s">
        <v>198</v>
      </c>
      <c r="AA1663" s="354" t="s">
        <v>170</v>
      </c>
      <c r="AB1663" s="354">
        <v>18.7</v>
      </c>
      <c r="AC1663" s="354" t="s">
        <v>218</v>
      </c>
      <c r="AD1663" s="363"/>
      <c r="AE1663" s="10">
        <f>IFERROR(VLOOKUP(E1663,ppoz!$A$2:$B$42,2,0),0)</f>
        <v>7000</v>
      </c>
    </row>
    <row r="1664" spans="1:31" s="99" customFormat="1" x14ac:dyDescent="0.35">
      <c r="A1664" s="354" t="s">
        <v>379</v>
      </c>
      <c r="B1664" s="359">
        <v>46.900000000000006</v>
      </c>
      <c r="C1664" s="360">
        <v>140</v>
      </c>
      <c r="D1664" s="354" t="s">
        <v>255</v>
      </c>
      <c r="E1664" s="360" t="s">
        <v>180</v>
      </c>
      <c r="F1664" s="363" t="s">
        <v>171</v>
      </c>
      <c r="G1664" s="360">
        <v>45</v>
      </c>
      <c r="H1664" s="361">
        <v>128200</v>
      </c>
      <c r="I1664" s="361">
        <v>135600</v>
      </c>
      <c r="J1664" s="361">
        <v>141300</v>
      </c>
      <c r="K1664" s="361">
        <v>143500</v>
      </c>
      <c r="L1664" s="361">
        <v>2733.475479744136</v>
      </c>
      <c r="M1664" s="361">
        <v>2891.2579957356074</v>
      </c>
      <c r="N1664" s="361">
        <v>3012.7931769722809</v>
      </c>
      <c r="O1664" s="361">
        <v>3059.7014925373132</v>
      </c>
      <c r="P1664" s="354" t="s">
        <v>55</v>
      </c>
      <c r="Q1664" s="354" t="s">
        <v>37</v>
      </c>
      <c r="R1664" s="354" t="s">
        <v>203</v>
      </c>
      <c r="S1664" s="362">
        <v>0.19900000000000001</v>
      </c>
      <c r="T1664" s="354" t="s">
        <v>683</v>
      </c>
      <c r="U1664" s="354" t="s">
        <v>35</v>
      </c>
      <c r="V1664" s="354">
        <v>1.6850000000000001</v>
      </c>
      <c r="W1664" s="354">
        <v>1</v>
      </c>
      <c r="X1664" s="354">
        <v>3.2000000000000001E-2</v>
      </c>
      <c r="Y1664" s="354">
        <f t="shared" si="20"/>
        <v>1.6850000000000001</v>
      </c>
      <c r="Z1664" s="354" t="s">
        <v>198</v>
      </c>
      <c r="AA1664" s="354" t="s">
        <v>170</v>
      </c>
      <c r="AB1664" s="354">
        <v>18.7</v>
      </c>
      <c r="AC1664" s="354" t="s">
        <v>218</v>
      </c>
      <c r="AD1664" s="363"/>
      <c r="AE1664" s="10">
        <f>IFERROR(VLOOKUP(E1664,ppoz!$A$2:$B$42,2,0),0)</f>
        <v>7000</v>
      </c>
    </row>
    <row r="1665" spans="1:31" s="99" customFormat="1" x14ac:dyDescent="0.35">
      <c r="A1665" s="354" t="s">
        <v>380</v>
      </c>
      <c r="B1665" s="359">
        <v>47.234999999999999</v>
      </c>
      <c r="C1665" s="360">
        <v>141</v>
      </c>
      <c r="D1665" s="354" t="s">
        <v>255</v>
      </c>
      <c r="E1665" s="360" t="s">
        <v>180</v>
      </c>
      <c r="F1665" s="363" t="s">
        <v>171</v>
      </c>
      <c r="G1665" s="360">
        <v>45</v>
      </c>
      <c r="H1665" s="361">
        <v>129000</v>
      </c>
      <c r="I1665" s="361">
        <v>136400</v>
      </c>
      <c r="J1665" s="361">
        <v>145500</v>
      </c>
      <c r="K1665" s="361">
        <v>144400</v>
      </c>
      <c r="L1665" s="361">
        <v>2731.0257224515722</v>
      </c>
      <c r="M1665" s="361">
        <v>2887.6892135069334</v>
      </c>
      <c r="N1665" s="361">
        <v>3080.342966020959</v>
      </c>
      <c r="O1665" s="361">
        <v>3057.0551497829997</v>
      </c>
      <c r="P1665" s="354" t="s">
        <v>55</v>
      </c>
      <c r="Q1665" s="354" t="s">
        <v>37</v>
      </c>
      <c r="R1665" s="354" t="s">
        <v>203</v>
      </c>
      <c r="S1665" s="362">
        <v>0.19900000000000001</v>
      </c>
      <c r="T1665" s="354" t="s">
        <v>683</v>
      </c>
      <c r="U1665" s="354" t="s">
        <v>35</v>
      </c>
      <c r="V1665" s="354">
        <v>1.6850000000000001</v>
      </c>
      <c r="W1665" s="354">
        <v>1</v>
      </c>
      <c r="X1665" s="354">
        <v>3.2000000000000001E-2</v>
      </c>
      <c r="Y1665" s="354">
        <f t="shared" si="20"/>
        <v>1.6850000000000001</v>
      </c>
      <c r="Z1665" s="354" t="s">
        <v>198</v>
      </c>
      <c r="AA1665" s="354" t="s">
        <v>170</v>
      </c>
      <c r="AB1665" s="354">
        <v>18.7</v>
      </c>
      <c r="AC1665" s="354" t="s">
        <v>218</v>
      </c>
      <c r="AD1665" s="363"/>
      <c r="AE1665" s="10">
        <f>IFERROR(VLOOKUP(E1665,ppoz!$A$2:$B$42,2,0),0)</f>
        <v>7000</v>
      </c>
    </row>
    <row r="1666" spans="1:31" s="99" customFormat="1" x14ac:dyDescent="0.35">
      <c r="A1666" s="354" t="s">
        <v>381</v>
      </c>
      <c r="B1666" s="359">
        <v>47.57</v>
      </c>
      <c r="C1666" s="360">
        <v>142</v>
      </c>
      <c r="D1666" s="354" t="s">
        <v>255</v>
      </c>
      <c r="E1666" s="360" t="s">
        <v>180</v>
      </c>
      <c r="F1666" s="363" t="s">
        <v>171</v>
      </c>
      <c r="G1666" s="360">
        <v>45</v>
      </c>
      <c r="H1666" s="361">
        <v>129700</v>
      </c>
      <c r="I1666" s="361">
        <v>137000</v>
      </c>
      <c r="J1666" s="361">
        <v>145900</v>
      </c>
      <c r="K1666" s="361">
        <v>144900</v>
      </c>
      <c r="L1666" s="361">
        <v>2726.5083035526591</v>
      </c>
      <c r="M1666" s="361">
        <v>2879.9663653563171</v>
      </c>
      <c r="N1666" s="361">
        <v>3067.0590708429681</v>
      </c>
      <c r="O1666" s="361">
        <v>3046.0374185410974</v>
      </c>
      <c r="P1666" s="354" t="s">
        <v>55</v>
      </c>
      <c r="Q1666" s="354" t="s">
        <v>37</v>
      </c>
      <c r="R1666" s="354" t="s">
        <v>203</v>
      </c>
      <c r="S1666" s="362">
        <v>0.19900000000000001</v>
      </c>
      <c r="T1666" s="354" t="s">
        <v>683</v>
      </c>
      <c r="U1666" s="354" t="s">
        <v>35</v>
      </c>
      <c r="V1666" s="354">
        <v>1.6850000000000001</v>
      </c>
      <c r="W1666" s="354">
        <v>1</v>
      </c>
      <c r="X1666" s="354">
        <v>3.2000000000000001E-2</v>
      </c>
      <c r="Y1666" s="354">
        <f t="shared" si="20"/>
        <v>1.6850000000000001</v>
      </c>
      <c r="Z1666" s="354" t="s">
        <v>198</v>
      </c>
      <c r="AA1666" s="354" t="s">
        <v>170</v>
      </c>
      <c r="AB1666" s="354">
        <v>18.7</v>
      </c>
      <c r="AC1666" s="354" t="s">
        <v>218</v>
      </c>
      <c r="AD1666" s="363"/>
      <c r="AE1666" s="10">
        <f>IFERROR(VLOOKUP(E1666,ppoz!$A$2:$B$42,2,0),0)</f>
        <v>7000</v>
      </c>
    </row>
    <row r="1667" spans="1:31" s="99" customFormat="1" x14ac:dyDescent="0.35">
      <c r="A1667" s="354" t="s">
        <v>382</v>
      </c>
      <c r="B1667" s="359">
        <v>47.905000000000001</v>
      </c>
      <c r="C1667" s="360">
        <v>143</v>
      </c>
      <c r="D1667" s="354" t="s">
        <v>255</v>
      </c>
      <c r="E1667" s="360" t="s">
        <v>180</v>
      </c>
      <c r="F1667" s="363" t="s">
        <v>171</v>
      </c>
      <c r="G1667" s="360">
        <v>45</v>
      </c>
      <c r="H1667" s="361">
        <v>130200</v>
      </c>
      <c r="I1667" s="361">
        <v>137500</v>
      </c>
      <c r="J1667" s="361">
        <v>146400</v>
      </c>
      <c r="K1667" s="361">
        <v>145500</v>
      </c>
      <c r="L1667" s="361">
        <v>2717.8791357895834</v>
      </c>
      <c r="M1667" s="361">
        <v>2870.264064293915</v>
      </c>
      <c r="N1667" s="361">
        <v>3056.0484291827574</v>
      </c>
      <c r="O1667" s="361">
        <v>3037.2612462164702</v>
      </c>
      <c r="P1667" s="354" t="s">
        <v>55</v>
      </c>
      <c r="Q1667" s="354" t="s">
        <v>37</v>
      </c>
      <c r="R1667" s="354" t="s">
        <v>203</v>
      </c>
      <c r="S1667" s="362">
        <v>0.19900000000000001</v>
      </c>
      <c r="T1667" s="354" t="s">
        <v>683</v>
      </c>
      <c r="U1667" s="354" t="s">
        <v>35</v>
      </c>
      <c r="V1667" s="354">
        <v>1.6850000000000001</v>
      </c>
      <c r="W1667" s="354">
        <v>1</v>
      </c>
      <c r="X1667" s="354">
        <v>3.2000000000000001E-2</v>
      </c>
      <c r="Y1667" s="354">
        <f t="shared" si="20"/>
        <v>1.6850000000000001</v>
      </c>
      <c r="Z1667" s="354" t="s">
        <v>198</v>
      </c>
      <c r="AA1667" s="354" t="s">
        <v>170</v>
      </c>
      <c r="AB1667" s="354">
        <v>18.7</v>
      </c>
      <c r="AC1667" s="354" t="s">
        <v>218</v>
      </c>
      <c r="AD1667" s="363"/>
      <c r="AE1667" s="10">
        <f>IFERROR(VLOOKUP(E1667,ppoz!$A$2:$B$42,2,0),0)</f>
        <v>7000</v>
      </c>
    </row>
    <row r="1668" spans="1:31" s="99" customFormat="1" x14ac:dyDescent="0.35">
      <c r="A1668" s="354" t="s">
        <v>383</v>
      </c>
      <c r="B1668" s="359">
        <v>48.24</v>
      </c>
      <c r="C1668" s="360">
        <v>144</v>
      </c>
      <c r="D1668" s="354" t="s">
        <v>255</v>
      </c>
      <c r="E1668" s="360" t="s">
        <v>180</v>
      </c>
      <c r="F1668" s="363" t="s">
        <v>171</v>
      </c>
      <c r="G1668" s="360">
        <v>45</v>
      </c>
      <c r="H1668" s="361">
        <v>131100</v>
      </c>
      <c r="I1668" s="361">
        <v>138500</v>
      </c>
      <c r="J1668" s="361">
        <v>147200</v>
      </c>
      <c r="K1668" s="361">
        <v>146400</v>
      </c>
      <c r="L1668" s="361">
        <v>2717.6616915422883</v>
      </c>
      <c r="M1668" s="361">
        <v>2871.0613598673299</v>
      </c>
      <c r="N1668" s="361">
        <v>3051.4096185737976</v>
      </c>
      <c r="O1668" s="361">
        <v>3034.8258706467659</v>
      </c>
      <c r="P1668" s="354" t="s">
        <v>55</v>
      </c>
      <c r="Q1668" s="354" t="s">
        <v>37</v>
      </c>
      <c r="R1668" s="354" t="s">
        <v>203</v>
      </c>
      <c r="S1668" s="362">
        <v>0.19900000000000001</v>
      </c>
      <c r="T1668" s="354" t="s">
        <v>683</v>
      </c>
      <c r="U1668" s="354" t="s">
        <v>35</v>
      </c>
      <c r="V1668" s="354">
        <v>1.6850000000000001</v>
      </c>
      <c r="W1668" s="354">
        <v>1</v>
      </c>
      <c r="X1668" s="354">
        <v>3.2000000000000001E-2</v>
      </c>
      <c r="Y1668" s="354">
        <f t="shared" si="20"/>
        <v>1.6850000000000001</v>
      </c>
      <c r="Z1668" s="354" t="s">
        <v>198</v>
      </c>
      <c r="AA1668" s="354" t="s">
        <v>170</v>
      </c>
      <c r="AB1668" s="354">
        <v>18.7</v>
      </c>
      <c r="AC1668" s="354" t="s">
        <v>218</v>
      </c>
      <c r="AD1668" s="363"/>
      <c r="AE1668" s="10">
        <f>IFERROR(VLOOKUP(E1668,ppoz!$A$2:$B$42,2,0),0)</f>
        <v>7000</v>
      </c>
    </row>
    <row r="1669" spans="1:31" s="99" customFormat="1" x14ac:dyDescent="0.35">
      <c r="A1669" s="354" t="s">
        <v>384</v>
      </c>
      <c r="B1669" s="359">
        <v>48.575000000000003</v>
      </c>
      <c r="C1669" s="360">
        <v>145</v>
      </c>
      <c r="D1669" s="354" t="s">
        <v>255</v>
      </c>
      <c r="E1669" s="360" t="s">
        <v>180</v>
      </c>
      <c r="F1669" s="363" t="s">
        <v>171</v>
      </c>
      <c r="G1669" s="360">
        <v>45</v>
      </c>
      <c r="H1669" s="361">
        <v>132000</v>
      </c>
      <c r="I1669" s="361">
        <v>139500</v>
      </c>
      <c r="J1669" s="361">
        <v>147700</v>
      </c>
      <c r="K1669" s="361">
        <v>148100</v>
      </c>
      <c r="L1669" s="361">
        <v>2717.4472465259905</v>
      </c>
      <c r="M1669" s="361">
        <v>2871.8476582604217</v>
      </c>
      <c r="N1669" s="361">
        <v>3040.6587750900667</v>
      </c>
      <c r="O1669" s="361">
        <v>3048.8934637159032</v>
      </c>
      <c r="P1669" s="354" t="s">
        <v>55</v>
      </c>
      <c r="Q1669" s="354" t="s">
        <v>37</v>
      </c>
      <c r="R1669" s="354" t="s">
        <v>203</v>
      </c>
      <c r="S1669" s="362">
        <v>0.19900000000000001</v>
      </c>
      <c r="T1669" s="354" t="s">
        <v>683</v>
      </c>
      <c r="U1669" s="354" t="s">
        <v>35</v>
      </c>
      <c r="V1669" s="354">
        <v>1.6850000000000001</v>
      </c>
      <c r="W1669" s="354">
        <v>1</v>
      </c>
      <c r="X1669" s="354">
        <v>3.2000000000000001E-2</v>
      </c>
      <c r="Y1669" s="354">
        <f t="shared" ref="Y1669:Y1732" si="21">V1669*W1669</f>
        <v>1.6850000000000001</v>
      </c>
      <c r="Z1669" s="354" t="s">
        <v>198</v>
      </c>
      <c r="AA1669" s="354" t="s">
        <v>170</v>
      </c>
      <c r="AB1669" s="354">
        <v>18.7</v>
      </c>
      <c r="AC1669" s="354" t="s">
        <v>218</v>
      </c>
      <c r="AD1669" s="363"/>
      <c r="AE1669" s="10">
        <f>IFERROR(VLOOKUP(E1669,ppoz!$A$2:$B$42,2,0),0)</f>
        <v>7000</v>
      </c>
    </row>
    <row r="1670" spans="1:31" s="99" customFormat="1" x14ac:dyDescent="0.35">
      <c r="A1670" s="354" t="s">
        <v>385</v>
      </c>
      <c r="B1670" s="359">
        <v>48.910000000000004</v>
      </c>
      <c r="C1670" s="360">
        <v>146</v>
      </c>
      <c r="D1670" s="354" t="s">
        <v>255</v>
      </c>
      <c r="E1670" s="360" t="s">
        <v>180</v>
      </c>
      <c r="F1670" s="363" t="s">
        <v>171</v>
      </c>
      <c r="G1670" s="360">
        <v>45</v>
      </c>
      <c r="H1670" s="361">
        <v>132500</v>
      </c>
      <c r="I1670" s="361">
        <v>140200</v>
      </c>
      <c r="J1670" s="361">
        <v>148200</v>
      </c>
      <c r="K1670" s="361">
        <v>148700</v>
      </c>
      <c r="L1670" s="361">
        <v>2709.0574524637086</v>
      </c>
      <c r="M1670" s="361">
        <v>2866.4894704559392</v>
      </c>
      <c r="N1670" s="361">
        <v>3030.0552034348802</v>
      </c>
      <c r="O1670" s="361">
        <v>3040.2780617460639</v>
      </c>
      <c r="P1670" s="354" t="s">
        <v>55</v>
      </c>
      <c r="Q1670" s="354" t="s">
        <v>37</v>
      </c>
      <c r="R1670" s="354" t="s">
        <v>203</v>
      </c>
      <c r="S1670" s="362">
        <v>0.19900000000000001</v>
      </c>
      <c r="T1670" s="354" t="s">
        <v>683</v>
      </c>
      <c r="U1670" s="354" t="s">
        <v>35</v>
      </c>
      <c r="V1670" s="354">
        <v>1.6850000000000001</v>
      </c>
      <c r="W1670" s="354">
        <v>1</v>
      </c>
      <c r="X1670" s="354">
        <v>3.2000000000000001E-2</v>
      </c>
      <c r="Y1670" s="354">
        <f t="shared" si="21"/>
        <v>1.6850000000000001</v>
      </c>
      <c r="Z1670" s="354" t="s">
        <v>198</v>
      </c>
      <c r="AA1670" s="354" t="s">
        <v>170</v>
      </c>
      <c r="AB1670" s="354">
        <v>18.7</v>
      </c>
      <c r="AC1670" s="354" t="s">
        <v>218</v>
      </c>
      <c r="AD1670" s="363"/>
      <c r="AE1670" s="10">
        <f>IFERROR(VLOOKUP(E1670,ppoz!$A$2:$B$42,2,0),0)</f>
        <v>7000</v>
      </c>
    </row>
    <row r="1671" spans="1:31" s="99" customFormat="1" x14ac:dyDescent="0.35">
      <c r="A1671" s="354" t="s">
        <v>386</v>
      </c>
      <c r="B1671" s="359">
        <v>49.245000000000005</v>
      </c>
      <c r="C1671" s="360">
        <v>147</v>
      </c>
      <c r="D1671" s="354" t="s">
        <v>255</v>
      </c>
      <c r="E1671" s="360" t="s">
        <v>180</v>
      </c>
      <c r="F1671" s="363" t="s">
        <v>171</v>
      </c>
      <c r="G1671" s="360">
        <v>45</v>
      </c>
      <c r="H1671" s="361">
        <v>128400</v>
      </c>
      <c r="I1671" s="361">
        <v>136200</v>
      </c>
      <c r="J1671" s="361">
        <v>144000</v>
      </c>
      <c r="K1671" s="361">
        <v>144700</v>
      </c>
      <c r="L1671" s="361">
        <v>2607.3713067316476</v>
      </c>
      <c r="M1671" s="361">
        <v>2765.7630216265607</v>
      </c>
      <c r="N1671" s="361">
        <v>2924.1547365214742</v>
      </c>
      <c r="O1671" s="361">
        <v>2938.3693776017867</v>
      </c>
      <c r="P1671" s="354" t="s">
        <v>55</v>
      </c>
      <c r="Q1671" s="354" t="s">
        <v>37</v>
      </c>
      <c r="R1671" s="354" t="s">
        <v>203</v>
      </c>
      <c r="S1671" s="362">
        <v>0.19900000000000001</v>
      </c>
      <c r="T1671" s="354" t="s">
        <v>683</v>
      </c>
      <c r="U1671" s="354" t="s">
        <v>35</v>
      </c>
      <c r="V1671" s="354">
        <v>1.6850000000000001</v>
      </c>
      <c r="W1671" s="354">
        <v>1</v>
      </c>
      <c r="X1671" s="354">
        <v>3.2000000000000001E-2</v>
      </c>
      <c r="Y1671" s="354">
        <f t="shared" si="21"/>
        <v>1.6850000000000001</v>
      </c>
      <c r="Z1671" s="354" t="s">
        <v>198</v>
      </c>
      <c r="AA1671" s="354" t="s">
        <v>170</v>
      </c>
      <c r="AB1671" s="354">
        <v>18.7</v>
      </c>
      <c r="AC1671" s="354" t="s">
        <v>218</v>
      </c>
      <c r="AD1671" s="363"/>
      <c r="AE1671" s="10">
        <f>IFERROR(VLOOKUP(E1671,ppoz!$A$2:$B$42,2,0),0)</f>
        <v>7000</v>
      </c>
    </row>
    <row r="1672" spans="1:31" s="99" customFormat="1" x14ac:dyDescent="0.35">
      <c r="A1672" s="354" t="s">
        <v>387</v>
      </c>
      <c r="B1672" s="359">
        <v>49.580000000000005</v>
      </c>
      <c r="C1672" s="360">
        <v>148</v>
      </c>
      <c r="D1672" s="354" t="s">
        <v>255</v>
      </c>
      <c r="E1672" s="360" t="s">
        <v>180</v>
      </c>
      <c r="F1672" s="363" t="s">
        <v>171</v>
      </c>
      <c r="G1672" s="360">
        <v>45</v>
      </c>
      <c r="H1672" s="361">
        <v>129000</v>
      </c>
      <c r="I1672" s="361">
        <v>136800</v>
      </c>
      <c r="J1672" s="361">
        <v>144400</v>
      </c>
      <c r="K1672" s="361">
        <v>145300</v>
      </c>
      <c r="L1672" s="361">
        <v>2601.8555869302136</v>
      </c>
      <c r="M1672" s="361">
        <v>2759.1770875352963</v>
      </c>
      <c r="N1672" s="361">
        <v>2912.4647035094795</v>
      </c>
      <c r="O1672" s="361">
        <v>2930.6171843485272</v>
      </c>
      <c r="P1672" s="354" t="s">
        <v>55</v>
      </c>
      <c r="Q1672" s="354" t="s">
        <v>37</v>
      </c>
      <c r="R1672" s="354" t="s">
        <v>203</v>
      </c>
      <c r="S1672" s="362">
        <v>0.19900000000000001</v>
      </c>
      <c r="T1672" s="354" t="s">
        <v>683</v>
      </c>
      <c r="U1672" s="354" t="s">
        <v>35</v>
      </c>
      <c r="V1672" s="354">
        <v>1.6850000000000001</v>
      </c>
      <c r="W1672" s="354">
        <v>1</v>
      </c>
      <c r="X1672" s="354">
        <v>3.2000000000000001E-2</v>
      </c>
      <c r="Y1672" s="354">
        <f t="shared" si="21"/>
        <v>1.6850000000000001</v>
      </c>
      <c r="Z1672" s="354" t="s">
        <v>198</v>
      </c>
      <c r="AA1672" s="354" t="s">
        <v>170</v>
      </c>
      <c r="AB1672" s="354">
        <v>18.7</v>
      </c>
      <c r="AC1672" s="354" t="s">
        <v>218</v>
      </c>
      <c r="AD1672" s="363"/>
      <c r="AE1672" s="10">
        <f>IFERROR(VLOOKUP(E1672,ppoz!$A$2:$B$42,2,0),0)</f>
        <v>7000</v>
      </c>
    </row>
    <row r="1673" spans="1:31" s="99" customFormat="1" x14ac:dyDescent="0.35">
      <c r="A1673" s="354" t="s">
        <v>388</v>
      </c>
      <c r="B1673" s="359">
        <v>49.915000000000006</v>
      </c>
      <c r="C1673" s="360">
        <v>149</v>
      </c>
      <c r="D1673" s="354" t="s">
        <v>255</v>
      </c>
      <c r="E1673" s="360" t="s">
        <v>180</v>
      </c>
      <c r="F1673" s="363" t="s">
        <v>171</v>
      </c>
      <c r="G1673" s="360">
        <v>45</v>
      </c>
      <c r="H1673" s="361">
        <v>129500</v>
      </c>
      <c r="I1673" s="361">
        <v>137400</v>
      </c>
      <c r="J1673" s="361">
        <v>144900</v>
      </c>
      <c r="K1673" s="361">
        <v>145900</v>
      </c>
      <c r="L1673" s="361">
        <v>2594.4104978463383</v>
      </c>
      <c r="M1673" s="361">
        <v>2752.6795552439144</v>
      </c>
      <c r="N1673" s="361">
        <v>2902.9349894821194</v>
      </c>
      <c r="O1673" s="361">
        <v>2922.9690473805467</v>
      </c>
      <c r="P1673" s="354" t="s">
        <v>55</v>
      </c>
      <c r="Q1673" s="354" t="s">
        <v>37</v>
      </c>
      <c r="R1673" s="354" t="s">
        <v>203</v>
      </c>
      <c r="S1673" s="362">
        <v>0.19900000000000001</v>
      </c>
      <c r="T1673" s="354" t="s">
        <v>683</v>
      </c>
      <c r="U1673" s="354" t="s">
        <v>35</v>
      </c>
      <c r="V1673" s="354">
        <v>1.6850000000000001</v>
      </c>
      <c r="W1673" s="354">
        <v>1</v>
      </c>
      <c r="X1673" s="354">
        <v>3.2000000000000001E-2</v>
      </c>
      <c r="Y1673" s="354">
        <f t="shared" si="21"/>
        <v>1.6850000000000001</v>
      </c>
      <c r="Z1673" s="354" t="s">
        <v>198</v>
      </c>
      <c r="AA1673" s="354" t="s">
        <v>170</v>
      </c>
      <c r="AB1673" s="354">
        <v>18.7</v>
      </c>
      <c r="AC1673" s="354" t="s">
        <v>218</v>
      </c>
      <c r="AD1673" s="363"/>
      <c r="AE1673" s="10">
        <f>IFERROR(VLOOKUP(E1673,ppoz!$A$2:$B$42,2,0),0)</f>
        <v>7000</v>
      </c>
    </row>
    <row r="1674" spans="1:31" s="99" customFormat="1" x14ac:dyDescent="0.35">
      <c r="A1674" s="354" t="s">
        <v>389</v>
      </c>
      <c r="B1674" s="359">
        <v>3.35</v>
      </c>
      <c r="C1674" s="360">
        <v>10</v>
      </c>
      <c r="D1674" s="354" t="s">
        <v>255</v>
      </c>
      <c r="E1674" s="360" t="s">
        <v>2</v>
      </c>
      <c r="F1674" s="363" t="s">
        <v>181</v>
      </c>
      <c r="G1674" s="360">
        <v>3</v>
      </c>
      <c r="H1674" s="361">
        <v>16400</v>
      </c>
      <c r="I1674" s="361">
        <v>17200</v>
      </c>
      <c r="J1674" s="361">
        <v>17600</v>
      </c>
      <c r="K1674" s="361">
        <v>17800</v>
      </c>
      <c r="L1674" s="361">
        <v>4895.5223880597014</v>
      </c>
      <c r="M1674" s="361">
        <v>5134.3283582089553</v>
      </c>
      <c r="N1674" s="361">
        <v>5253.7313432835817</v>
      </c>
      <c r="O1674" s="361">
        <v>5313.432835820895</v>
      </c>
      <c r="P1674" s="354" t="s">
        <v>39</v>
      </c>
      <c r="Q1674" s="363" t="s">
        <v>38</v>
      </c>
      <c r="R1674" s="354" t="s">
        <v>203</v>
      </c>
      <c r="S1674" s="362">
        <v>0.19900000000000001</v>
      </c>
      <c r="T1674" s="354" t="s">
        <v>683</v>
      </c>
      <c r="U1674" s="354" t="s">
        <v>35</v>
      </c>
      <c r="V1674" s="354">
        <v>1.6850000000000001</v>
      </c>
      <c r="W1674" s="354">
        <v>1</v>
      </c>
      <c r="X1674" s="354">
        <v>3.2000000000000001E-2</v>
      </c>
      <c r="Y1674" s="354">
        <f t="shared" si="21"/>
        <v>1.6850000000000001</v>
      </c>
      <c r="Z1674" s="354" t="s">
        <v>198</v>
      </c>
      <c r="AA1674" s="354" t="s">
        <v>170</v>
      </c>
      <c r="AB1674" s="354">
        <v>18.7</v>
      </c>
      <c r="AC1674" s="354" t="s">
        <v>218</v>
      </c>
      <c r="AD1674" s="363"/>
      <c r="AE1674" s="10">
        <f>IFERROR(VLOOKUP(E1674,ppoz!$A$2:$B$42,2,0),0)</f>
        <v>0</v>
      </c>
    </row>
    <row r="1675" spans="1:31" s="99" customFormat="1" x14ac:dyDescent="0.35">
      <c r="A1675" s="354" t="s">
        <v>390</v>
      </c>
      <c r="B1675" s="359">
        <v>4.0200000000000005</v>
      </c>
      <c r="C1675" s="360">
        <v>12</v>
      </c>
      <c r="D1675" s="354" t="s">
        <v>255</v>
      </c>
      <c r="E1675" s="360" t="s">
        <v>3</v>
      </c>
      <c r="F1675" s="363" t="s">
        <v>181</v>
      </c>
      <c r="G1675" s="360">
        <v>3.7</v>
      </c>
      <c r="H1675" s="361">
        <v>18300</v>
      </c>
      <c r="I1675" s="361">
        <v>18900</v>
      </c>
      <c r="J1675" s="361">
        <v>19700</v>
      </c>
      <c r="K1675" s="361">
        <v>19600</v>
      </c>
      <c r="L1675" s="361">
        <v>4552.2388059701489</v>
      </c>
      <c r="M1675" s="361">
        <v>4701.492537313432</v>
      </c>
      <c r="N1675" s="361">
        <v>4900.4975124378107</v>
      </c>
      <c r="O1675" s="361">
        <v>4875.6218905472633</v>
      </c>
      <c r="P1675" s="354" t="s">
        <v>39</v>
      </c>
      <c r="Q1675" s="363" t="s">
        <v>38</v>
      </c>
      <c r="R1675" s="354" t="s">
        <v>203</v>
      </c>
      <c r="S1675" s="362">
        <v>0.19900000000000001</v>
      </c>
      <c r="T1675" s="354" t="s">
        <v>683</v>
      </c>
      <c r="U1675" s="354" t="s">
        <v>35</v>
      </c>
      <c r="V1675" s="354">
        <v>1.6850000000000001</v>
      </c>
      <c r="W1675" s="354">
        <v>1</v>
      </c>
      <c r="X1675" s="354">
        <v>3.2000000000000001E-2</v>
      </c>
      <c r="Y1675" s="354">
        <f t="shared" si="21"/>
        <v>1.6850000000000001</v>
      </c>
      <c r="Z1675" s="354" t="s">
        <v>198</v>
      </c>
      <c r="AA1675" s="354" t="s">
        <v>170</v>
      </c>
      <c r="AB1675" s="354">
        <v>18.7</v>
      </c>
      <c r="AC1675" s="354" t="s">
        <v>218</v>
      </c>
      <c r="AD1675" s="363"/>
      <c r="AE1675" s="10">
        <f>IFERROR(VLOOKUP(E1675,ppoz!$A$2:$B$42,2,0),0)</f>
        <v>0</v>
      </c>
    </row>
    <row r="1676" spans="1:31" s="99" customFormat="1" x14ac:dyDescent="0.35">
      <c r="A1676" s="354" t="s">
        <v>391</v>
      </c>
      <c r="B1676" s="359">
        <v>4.3550000000000004</v>
      </c>
      <c r="C1676" s="360">
        <v>13</v>
      </c>
      <c r="D1676" s="354" t="s">
        <v>255</v>
      </c>
      <c r="E1676" s="360" t="s">
        <v>3</v>
      </c>
      <c r="F1676" s="363" t="s">
        <v>181</v>
      </c>
      <c r="G1676" s="360">
        <v>3.7</v>
      </c>
      <c r="H1676" s="361">
        <v>18900</v>
      </c>
      <c r="I1676" s="361">
        <v>19700</v>
      </c>
      <c r="J1676" s="361">
        <v>20300</v>
      </c>
      <c r="K1676" s="361">
        <v>20300</v>
      </c>
      <c r="L1676" s="361">
        <v>4339.8392652123994</v>
      </c>
      <c r="M1676" s="361">
        <v>4523.5361653272093</v>
      </c>
      <c r="N1676" s="361">
        <v>4661.3088404133177</v>
      </c>
      <c r="O1676" s="361">
        <v>4661.3088404133177</v>
      </c>
      <c r="P1676" s="354" t="s">
        <v>39</v>
      </c>
      <c r="Q1676" s="363" t="s">
        <v>38</v>
      </c>
      <c r="R1676" s="354" t="s">
        <v>203</v>
      </c>
      <c r="S1676" s="362">
        <v>0.19900000000000001</v>
      </c>
      <c r="T1676" s="354" t="s">
        <v>683</v>
      </c>
      <c r="U1676" s="354" t="s">
        <v>35</v>
      </c>
      <c r="V1676" s="354">
        <v>1.6850000000000001</v>
      </c>
      <c r="W1676" s="354">
        <v>1</v>
      </c>
      <c r="X1676" s="354">
        <v>3.2000000000000001E-2</v>
      </c>
      <c r="Y1676" s="354">
        <f t="shared" si="21"/>
        <v>1.6850000000000001</v>
      </c>
      <c r="Z1676" s="354" t="s">
        <v>198</v>
      </c>
      <c r="AA1676" s="354" t="s">
        <v>170</v>
      </c>
      <c r="AB1676" s="354">
        <v>18.7</v>
      </c>
      <c r="AC1676" s="354" t="s">
        <v>218</v>
      </c>
      <c r="AD1676" s="363"/>
      <c r="AE1676" s="10">
        <f>IFERROR(VLOOKUP(E1676,ppoz!$A$2:$B$42,2,0),0)</f>
        <v>0</v>
      </c>
    </row>
    <row r="1677" spans="1:31" s="99" customFormat="1" x14ac:dyDescent="0.35">
      <c r="A1677" s="354" t="s">
        <v>392</v>
      </c>
      <c r="B1677" s="359">
        <v>4.6900000000000004</v>
      </c>
      <c r="C1677" s="360">
        <v>14</v>
      </c>
      <c r="D1677" s="354" t="s">
        <v>255</v>
      </c>
      <c r="E1677" s="360" t="s">
        <v>182</v>
      </c>
      <c r="F1677" s="363" t="s">
        <v>181</v>
      </c>
      <c r="G1677" s="360">
        <v>4.5</v>
      </c>
      <c r="H1677" s="361">
        <v>19300</v>
      </c>
      <c r="I1677" s="361">
        <v>20300</v>
      </c>
      <c r="J1677" s="361">
        <v>20600</v>
      </c>
      <c r="K1677" s="361">
        <v>21000</v>
      </c>
      <c r="L1677" s="361">
        <v>4115.1385927505326</v>
      </c>
      <c r="M1677" s="361">
        <v>4328.3582089552237</v>
      </c>
      <c r="N1677" s="361">
        <v>4392.3240938166309</v>
      </c>
      <c r="O1677" s="361">
        <v>4477.6119402985069</v>
      </c>
      <c r="P1677" s="354" t="s">
        <v>39</v>
      </c>
      <c r="Q1677" s="363" t="s">
        <v>38</v>
      </c>
      <c r="R1677" s="354" t="s">
        <v>203</v>
      </c>
      <c r="S1677" s="362">
        <v>0.19900000000000001</v>
      </c>
      <c r="T1677" s="354" t="s">
        <v>683</v>
      </c>
      <c r="U1677" s="354" t="s">
        <v>35</v>
      </c>
      <c r="V1677" s="354">
        <v>1.6850000000000001</v>
      </c>
      <c r="W1677" s="354">
        <v>1</v>
      </c>
      <c r="X1677" s="354">
        <v>3.2000000000000001E-2</v>
      </c>
      <c r="Y1677" s="354">
        <f t="shared" si="21"/>
        <v>1.6850000000000001</v>
      </c>
      <c r="Z1677" s="354" t="s">
        <v>198</v>
      </c>
      <c r="AA1677" s="354" t="s">
        <v>170</v>
      </c>
      <c r="AB1677" s="354">
        <v>18.7</v>
      </c>
      <c r="AC1677" s="354" t="s">
        <v>218</v>
      </c>
      <c r="AD1677" s="363"/>
      <c r="AE1677" s="10">
        <f>IFERROR(VLOOKUP(E1677,ppoz!$A$2:$B$42,2,0),0)</f>
        <v>0</v>
      </c>
    </row>
    <row r="1678" spans="1:31" s="99" customFormat="1" x14ac:dyDescent="0.35">
      <c r="A1678" s="354" t="s">
        <v>393</v>
      </c>
      <c r="B1678" s="359">
        <v>5.0250000000000004</v>
      </c>
      <c r="C1678" s="360">
        <v>15</v>
      </c>
      <c r="D1678" s="354" t="s">
        <v>255</v>
      </c>
      <c r="E1678" s="360" t="s">
        <v>4</v>
      </c>
      <c r="F1678" s="363" t="s">
        <v>181</v>
      </c>
      <c r="G1678" s="360">
        <v>5</v>
      </c>
      <c r="H1678" s="361">
        <v>21200</v>
      </c>
      <c r="I1678" s="361">
        <v>22000</v>
      </c>
      <c r="J1678" s="361">
        <v>22900</v>
      </c>
      <c r="K1678" s="361">
        <v>23100</v>
      </c>
      <c r="L1678" s="361">
        <v>4218.9054726368158</v>
      </c>
      <c r="M1678" s="361">
        <v>4378.1094527363184</v>
      </c>
      <c r="N1678" s="361">
        <v>4557.2139303482581</v>
      </c>
      <c r="O1678" s="361">
        <v>4597.0149253731342</v>
      </c>
      <c r="P1678" s="354" t="s">
        <v>39</v>
      </c>
      <c r="Q1678" s="363" t="s">
        <v>38</v>
      </c>
      <c r="R1678" s="354" t="s">
        <v>203</v>
      </c>
      <c r="S1678" s="362">
        <v>0.19900000000000001</v>
      </c>
      <c r="T1678" s="354" t="s">
        <v>683</v>
      </c>
      <c r="U1678" s="354" t="s">
        <v>35</v>
      </c>
      <c r="V1678" s="354">
        <v>1.6850000000000001</v>
      </c>
      <c r="W1678" s="354">
        <v>1</v>
      </c>
      <c r="X1678" s="354">
        <v>3.2000000000000001E-2</v>
      </c>
      <c r="Y1678" s="354">
        <f t="shared" si="21"/>
        <v>1.6850000000000001</v>
      </c>
      <c r="Z1678" s="354" t="s">
        <v>198</v>
      </c>
      <c r="AA1678" s="354" t="s">
        <v>170</v>
      </c>
      <c r="AB1678" s="354">
        <v>18.7</v>
      </c>
      <c r="AC1678" s="354" t="s">
        <v>218</v>
      </c>
      <c r="AD1678" s="363"/>
      <c r="AE1678" s="10">
        <f>IFERROR(VLOOKUP(E1678,ppoz!$A$2:$B$42,2,0),0)</f>
        <v>0</v>
      </c>
    </row>
    <row r="1679" spans="1:31" s="99" customFormat="1" x14ac:dyDescent="0.35">
      <c r="A1679" s="354" t="s">
        <v>394</v>
      </c>
      <c r="B1679" s="359">
        <v>5.36</v>
      </c>
      <c r="C1679" s="360">
        <v>16</v>
      </c>
      <c r="D1679" s="354" t="s">
        <v>255</v>
      </c>
      <c r="E1679" s="360" t="s">
        <v>4</v>
      </c>
      <c r="F1679" s="363" t="s">
        <v>181</v>
      </c>
      <c r="G1679" s="360">
        <v>5</v>
      </c>
      <c r="H1679" s="361">
        <v>21600</v>
      </c>
      <c r="I1679" s="361">
        <v>23000</v>
      </c>
      <c r="J1679" s="361">
        <v>23300</v>
      </c>
      <c r="K1679" s="361">
        <v>24100</v>
      </c>
      <c r="L1679" s="361">
        <v>4029.8507462686566</v>
      </c>
      <c r="M1679" s="361">
        <v>4291.0447761194027</v>
      </c>
      <c r="N1679" s="361">
        <v>4347.0149253731342</v>
      </c>
      <c r="O1679" s="361">
        <v>4496.2686567164174</v>
      </c>
      <c r="P1679" s="354" t="s">
        <v>39</v>
      </c>
      <c r="Q1679" s="363" t="s">
        <v>38</v>
      </c>
      <c r="R1679" s="354" t="s">
        <v>203</v>
      </c>
      <c r="S1679" s="362">
        <v>0.19900000000000001</v>
      </c>
      <c r="T1679" s="354" t="s">
        <v>683</v>
      </c>
      <c r="U1679" s="354" t="s">
        <v>35</v>
      </c>
      <c r="V1679" s="354">
        <v>1.6850000000000001</v>
      </c>
      <c r="W1679" s="354">
        <v>1</v>
      </c>
      <c r="X1679" s="354">
        <v>3.2000000000000001E-2</v>
      </c>
      <c r="Y1679" s="354">
        <f t="shared" si="21"/>
        <v>1.6850000000000001</v>
      </c>
      <c r="Z1679" s="354" t="s">
        <v>198</v>
      </c>
      <c r="AA1679" s="354" t="s">
        <v>170</v>
      </c>
      <c r="AB1679" s="354">
        <v>18.7</v>
      </c>
      <c r="AC1679" s="354" t="s">
        <v>218</v>
      </c>
      <c r="AD1679" s="363"/>
      <c r="AE1679" s="10">
        <f>IFERROR(VLOOKUP(E1679,ppoz!$A$2:$B$42,2,0),0)</f>
        <v>0</v>
      </c>
    </row>
    <row r="1680" spans="1:31" s="99" customFormat="1" x14ac:dyDescent="0.35">
      <c r="A1680" s="354" t="s">
        <v>395</v>
      </c>
      <c r="B1680" s="359">
        <v>5.6950000000000003</v>
      </c>
      <c r="C1680" s="360">
        <v>17</v>
      </c>
      <c r="D1680" s="354" t="s">
        <v>255</v>
      </c>
      <c r="E1680" s="360" t="s">
        <v>4</v>
      </c>
      <c r="F1680" s="363" t="s">
        <v>181</v>
      </c>
      <c r="G1680" s="360">
        <v>5</v>
      </c>
      <c r="H1680" s="361">
        <v>22300</v>
      </c>
      <c r="I1680" s="361">
        <v>23500</v>
      </c>
      <c r="J1680" s="361">
        <v>24000</v>
      </c>
      <c r="K1680" s="361">
        <v>24700</v>
      </c>
      <c r="L1680" s="361">
        <v>3915.7155399473222</v>
      </c>
      <c r="M1680" s="361">
        <v>4126.4266900790162</v>
      </c>
      <c r="N1680" s="361">
        <v>4214.2230026338893</v>
      </c>
      <c r="O1680" s="361">
        <v>4337.1378402107111</v>
      </c>
      <c r="P1680" s="354" t="s">
        <v>39</v>
      </c>
      <c r="Q1680" s="363" t="s">
        <v>38</v>
      </c>
      <c r="R1680" s="354" t="s">
        <v>203</v>
      </c>
      <c r="S1680" s="362">
        <v>0.19900000000000001</v>
      </c>
      <c r="T1680" s="354" t="s">
        <v>683</v>
      </c>
      <c r="U1680" s="354" t="s">
        <v>35</v>
      </c>
      <c r="V1680" s="354">
        <v>1.6850000000000001</v>
      </c>
      <c r="W1680" s="354">
        <v>1</v>
      </c>
      <c r="X1680" s="354">
        <v>3.2000000000000001E-2</v>
      </c>
      <c r="Y1680" s="354">
        <f t="shared" si="21"/>
        <v>1.6850000000000001</v>
      </c>
      <c r="Z1680" s="354" t="s">
        <v>198</v>
      </c>
      <c r="AA1680" s="354" t="s">
        <v>170</v>
      </c>
      <c r="AB1680" s="354">
        <v>18.7</v>
      </c>
      <c r="AC1680" s="354" t="s">
        <v>218</v>
      </c>
      <c r="AD1680" s="363"/>
      <c r="AE1680" s="10">
        <f>IFERROR(VLOOKUP(E1680,ppoz!$A$2:$B$42,2,0),0)</f>
        <v>0</v>
      </c>
    </row>
    <row r="1681" spans="1:31" s="99" customFormat="1" x14ac:dyDescent="0.35">
      <c r="A1681" s="354" t="s">
        <v>396</v>
      </c>
      <c r="B1681" s="359">
        <v>6.03</v>
      </c>
      <c r="C1681" s="360">
        <v>18</v>
      </c>
      <c r="D1681" s="354" t="s">
        <v>255</v>
      </c>
      <c r="E1681" s="360" t="s">
        <v>5</v>
      </c>
      <c r="F1681" s="363" t="s">
        <v>181</v>
      </c>
      <c r="G1681" s="360">
        <v>6</v>
      </c>
      <c r="H1681" s="361">
        <v>23700</v>
      </c>
      <c r="I1681" s="361">
        <v>24800</v>
      </c>
      <c r="J1681" s="361">
        <v>25300</v>
      </c>
      <c r="K1681" s="361">
        <v>25900</v>
      </c>
      <c r="L1681" s="361">
        <v>3930.3482587064673</v>
      </c>
      <c r="M1681" s="361">
        <v>4112.7694859038138</v>
      </c>
      <c r="N1681" s="361">
        <v>4195.6882255389719</v>
      </c>
      <c r="O1681" s="361">
        <v>4295.1907131011603</v>
      </c>
      <c r="P1681" s="354" t="s">
        <v>39</v>
      </c>
      <c r="Q1681" s="363" t="s">
        <v>38</v>
      </c>
      <c r="R1681" s="354" t="s">
        <v>203</v>
      </c>
      <c r="S1681" s="362">
        <v>0.19900000000000001</v>
      </c>
      <c r="T1681" s="354" t="s">
        <v>683</v>
      </c>
      <c r="U1681" s="354" t="s">
        <v>35</v>
      </c>
      <c r="V1681" s="354">
        <v>1.6850000000000001</v>
      </c>
      <c r="W1681" s="354">
        <v>1</v>
      </c>
      <c r="X1681" s="354">
        <v>3.2000000000000001E-2</v>
      </c>
      <c r="Y1681" s="354">
        <f t="shared" si="21"/>
        <v>1.6850000000000001</v>
      </c>
      <c r="Z1681" s="354" t="s">
        <v>198</v>
      </c>
      <c r="AA1681" s="354" t="s">
        <v>170</v>
      </c>
      <c r="AB1681" s="354">
        <v>18.7</v>
      </c>
      <c r="AC1681" s="354" t="s">
        <v>218</v>
      </c>
      <c r="AD1681" s="363"/>
      <c r="AE1681" s="10">
        <f>IFERROR(VLOOKUP(E1681,ppoz!$A$2:$B$42,2,0),0)</f>
        <v>3500</v>
      </c>
    </row>
    <row r="1682" spans="1:31" s="99" customFormat="1" x14ac:dyDescent="0.35">
      <c r="A1682" s="354" t="s">
        <v>397</v>
      </c>
      <c r="B1682" s="359">
        <v>6.3650000000000002</v>
      </c>
      <c r="C1682" s="360">
        <v>19</v>
      </c>
      <c r="D1682" s="354" t="s">
        <v>255</v>
      </c>
      <c r="E1682" s="360" t="s">
        <v>5</v>
      </c>
      <c r="F1682" s="363" t="s">
        <v>181</v>
      </c>
      <c r="G1682" s="360">
        <v>6</v>
      </c>
      <c r="H1682" s="361">
        <v>24300</v>
      </c>
      <c r="I1682" s="361">
        <v>25600</v>
      </c>
      <c r="J1682" s="361">
        <v>26200</v>
      </c>
      <c r="K1682" s="361">
        <v>26700</v>
      </c>
      <c r="L1682" s="361">
        <v>3817.7533385703064</v>
      </c>
      <c r="M1682" s="361">
        <v>4021.9952867242732</v>
      </c>
      <c r="N1682" s="361">
        <v>4116.2608012568735</v>
      </c>
      <c r="O1682" s="361">
        <v>4194.8153967007065</v>
      </c>
      <c r="P1682" s="354" t="s">
        <v>39</v>
      </c>
      <c r="Q1682" s="363" t="s">
        <v>38</v>
      </c>
      <c r="R1682" s="354" t="s">
        <v>203</v>
      </c>
      <c r="S1682" s="362">
        <v>0.19900000000000001</v>
      </c>
      <c r="T1682" s="354" t="s">
        <v>683</v>
      </c>
      <c r="U1682" s="354" t="s">
        <v>35</v>
      </c>
      <c r="V1682" s="354">
        <v>1.6850000000000001</v>
      </c>
      <c r="W1682" s="354">
        <v>1</v>
      </c>
      <c r="X1682" s="354">
        <v>3.2000000000000001E-2</v>
      </c>
      <c r="Y1682" s="354">
        <f t="shared" si="21"/>
        <v>1.6850000000000001</v>
      </c>
      <c r="Z1682" s="354" t="s">
        <v>198</v>
      </c>
      <c r="AA1682" s="354" t="s">
        <v>170</v>
      </c>
      <c r="AB1682" s="354">
        <v>18.7</v>
      </c>
      <c r="AC1682" s="354" t="s">
        <v>218</v>
      </c>
      <c r="AD1682" s="363"/>
      <c r="AE1682" s="10">
        <f>IFERROR(VLOOKUP(E1682,ppoz!$A$2:$B$42,2,0),0)</f>
        <v>3500</v>
      </c>
    </row>
    <row r="1683" spans="1:31" s="99" customFormat="1" x14ac:dyDescent="0.35">
      <c r="A1683" s="354" t="s">
        <v>398</v>
      </c>
      <c r="B1683" s="359">
        <v>6.7</v>
      </c>
      <c r="C1683" s="360">
        <v>20</v>
      </c>
      <c r="D1683" s="354" t="s">
        <v>255</v>
      </c>
      <c r="E1683" s="360" t="s">
        <v>5</v>
      </c>
      <c r="F1683" s="363" t="s">
        <v>181</v>
      </c>
      <c r="G1683" s="360">
        <v>6</v>
      </c>
      <c r="H1683" s="361">
        <v>24800</v>
      </c>
      <c r="I1683" s="361">
        <v>26100</v>
      </c>
      <c r="J1683" s="361">
        <v>26800</v>
      </c>
      <c r="K1683" s="361">
        <v>27200</v>
      </c>
      <c r="L1683" s="361">
        <v>3701.4925373134329</v>
      </c>
      <c r="M1683" s="361">
        <v>3895.5223880597014</v>
      </c>
      <c r="N1683" s="361">
        <v>4000</v>
      </c>
      <c r="O1683" s="361">
        <v>4059.7014925373132</v>
      </c>
      <c r="P1683" s="354" t="s">
        <v>39</v>
      </c>
      <c r="Q1683" s="363" t="s">
        <v>38</v>
      </c>
      <c r="R1683" s="354" t="s">
        <v>203</v>
      </c>
      <c r="S1683" s="362">
        <v>0.19900000000000001</v>
      </c>
      <c r="T1683" s="354" t="s">
        <v>683</v>
      </c>
      <c r="U1683" s="354" t="s">
        <v>35</v>
      </c>
      <c r="V1683" s="354">
        <v>1.6850000000000001</v>
      </c>
      <c r="W1683" s="354">
        <v>1</v>
      </c>
      <c r="X1683" s="354">
        <v>3.2000000000000001E-2</v>
      </c>
      <c r="Y1683" s="354">
        <f t="shared" si="21"/>
        <v>1.6850000000000001</v>
      </c>
      <c r="Z1683" s="354" t="s">
        <v>198</v>
      </c>
      <c r="AA1683" s="354" t="s">
        <v>170</v>
      </c>
      <c r="AB1683" s="354">
        <v>18.7</v>
      </c>
      <c r="AC1683" s="354" t="s">
        <v>218</v>
      </c>
      <c r="AD1683" s="363"/>
      <c r="AE1683" s="10">
        <f>IFERROR(VLOOKUP(E1683,ppoz!$A$2:$B$42,2,0),0)</f>
        <v>3500</v>
      </c>
    </row>
    <row r="1684" spans="1:31" s="99" customFormat="1" x14ac:dyDescent="0.35">
      <c r="A1684" s="354" t="s">
        <v>399</v>
      </c>
      <c r="B1684" s="359">
        <v>7.0350000000000001</v>
      </c>
      <c r="C1684" s="360">
        <v>21</v>
      </c>
      <c r="D1684" s="354" t="s">
        <v>255</v>
      </c>
      <c r="E1684" s="360" t="s">
        <v>6</v>
      </c>
      <c r="F1684" s="363" t="s">
        <v>181</v>
      </c>
      <c r="G1684" s="360">
        <v>7</v>
      </c>
      <c r="H1684" s="361">
        <v>27200</v>
      </c>
      <c r="I1684" s="361">
        <v>28500</v>
      </c>
      <c r="J1684" s="361">
        <v>29900</v>
      </c>
      <c r="K1684" s="361">
        <v>29600</v>
      </c>
      <c r="L1684" s="361">
        <v>3866.3823738450606</v>
      </c>
      <c r="M1684" s="361">
        <v>4051.1727078891258</v>
      </c>
      <c r="N1684" s="361">
        <v>4250.1776830135041</v>
      </c>
      <c r="O1684" s="361">
        <v>4207.5337597725656</v>
      </c>
      <c r="P1684" s="354" t="s">
        <v>39</v>
      </c>
      <c r="Q1684" s="363" t="s">
        <v>38</v>
      </c>
      <c r="R1684" s="354" t="s">
        <v>203</v>
      </c>
      <c r="S1684" s="362">
        <v>0.19900000000000001</v>
      </c>
      <c r="T1684" s="354" t="s">
        <v>683</v>
      </c>
      <c r="U1684" s="354" t="s">
        <v>35</v>
      </c>
      <c r="V1684" s="354">
        <v>1.6850000000000001</v>
      </c>
      <c r="W1684" s="354">
        <v>1</v>
      </c>
      <c r="X1684" s="354">
        <v>3.2000000000000001E-2</v>
      </c>
      <c r="Y1684" s="354">
        <f t="shared" si="21"/>
        <v>1.6850000000000001</v>
      </c>
      <c r="Z1684" s="354" t="s">
        <v>198</v>
      </c>
      <c r="AA1684" s="354" t="s">
        <v>170</v>
      </c>
      <c r="AB1684" s="354">
        <v>18.7</v>
      </c>
      <c r="AC1684" s="354" t="s">
        <v>218</v>
      </c>
      <c r="AD1684" s="363"/>
      <c r="AE1684" s="10">
        <f>IFERROR(VLOOKUP(E1684,ppoz!$A$2:$B$42,2,0),0)</f>
        <v>3500</v>
      </c>
    </row>
    <row r="1685" spans="1:31" s="99" customFormat="1" x14ac:dyDescent="0.35">
      <c r="A1685" s="354" t="s">
        <v>400</v>
      </c>
      <c r="B1685" s="359">
        <v>7.37</v>
      </c>
      <c r="C1685" s="360">
        <v>22</v>
      </c>
      <c r="D1685" s="354" t="s">
        <v>255</v>
      </c>
      <c r="E1685" s="360" t="s">
        <v>6</v>
      </c>
      <c r="F1685" s="363" t="s">
        <v>181</v>
      </c>
      <c r="G1685" s="360">
        <v>7</v>
      </c>
      <c r="H1685" s="361">
        <v>28100</v>
      </c>
      <c r="I1685" s="361">
        <v>29300</v>
      </c>
      <c r="J1685" s="361">
        <v>30800</v>
      </c>
      <c r="K1685" s="361">
        <v>30500</v>
      </c>
      <c r="L1685" s="361">
        <v>3812.7544097693349</v>
      </c>
      <c r="M1685" s="361">
        <v>3975.5766621438261</v>
      </c>
      <c r="N1685" s="361">
        <v>4179.1044776119406</v>
      </c>
      <c r="O1685" s="361">
        <v>4138.3989145183177</v>
      </c>
      <c r="P1685" s="354" t="s">
        <v>39</v>
      </c>
      <c r="Q1685" s="363" t="s">
        <v>38</v>
      </c>
      <c r="R1685" s="354" t="s">
        <v>203</v>
      </c>
      <c r="S1685" s="362">
        <v>0.19900000000000001</v>
      </c>
      <c r="T1685" s="354" t="s">
        <v>683</v>
      </c>
      <c r="U1685" s="354" t="s">
        <v>35</v>
      </c>
      <c r="V1685" s="354">
        <v>1.6850000000000001</v>
      </c>
      <c r="W1685" s="354">
        <v>1</v>
      </c>
      <c r="X1685" s="354">
        <v>3.2000000000000001E-2</v>
      </c>
      <c r="Y1685" s="354">
        <f t="shared" si="21"/>
        <v>1.6850000000000001</v>
      </c>
      <c r="Z1685" s="354" t="s">
        <v>198</v>
      </c>
      <c r="AA1685" s="354" t="s">
        <v>170</v>
      </c>
      <c r="AB1685" s="354">
        <v>18.7</v>
      </c>
      <c r="AC1685" s="354" t="s">
        <v>218</v>
      </c>
      <c r="AD1685" s="363"/>
      <c r="AE1685" s="10">
        <f>IFERROR(VLOOKUP(E1685,ppoz!$A$2:$B$42,2,0),0)</f>
        <v>3500</v>
      </c>
    </row>
    <row r="1686" spans="1:31" s="99" customFormat="1" x14ac:dyDescent="0.35">
      <c r="A1686" s="354" t="s">
        <v>401</v>
      </c>
      <c r="B1686" s="359">
        <v>7.7050000000000001</v>
      </c>
      <c r="C1686" s="360">
        <v>23</v>
      </c>
      <c r="D1686" s="354" t="s">
        <v>255</v>
      </c>
      <c r="E1686" s="360" t="s">
        <v>6</v>
      </c>
      <c r="F1686" s="363" t="s">
        <v>181</v>
      </c>
      <c r="G1686" s="360">
        <v>7</v>
      </c>
      <c r="H1686" s="361">
        <v>28800</v>
      </c>
      <c r="I1686" s="361">
        <v>30400</v>
      </c>
      <c r="J1686" s="361">
        <v>31300</v>
      </c>
      <c r="K1686" s="361">
        <v>31500</v>
      </c>
      <c r="L1686" s="361">
        <v>3737.8325762491886</v>
      </c>
      <c r="M1686" s="361">
        <v>3945.489941596366</v>
      </c>
      <c r="N1686" s="361">
        <v>4062.2972096041531</v>
      </c>
      <c r="O1686" s="361">
        <v>4088.2543802725504</v>
      </c>
      <c r="P1686" s="354" t="s">
        <v>39</v>
      </c>
      <c r="Q1686" s="363" t="s">
        <v>38</v>
      </c>
      <c r="R1686" s="354" t="s">
        <v>203</v>
      </c>
      <c r="S1686" s="362">
        <v>0.19900000000000001</v>
      </c>
      <c r="T1686" s="354" t="s">
        <v>683</v>
      </c>
      <c r="U1686" s="354" t="s">
        <v>35</v>
      </c>
      <c r="V1686" s="354">
        <v>1.6850000000000001</v>
      </c>
      <c r="W1686" s="354">
        <v>1</v>
      </c>
      <c r="X1686" s="354">
        <v>3.2000000000000001E-2</v>
      </c>
      <c r="Y1686" s="354">
        <f t="shared" si="21"/>
        <v>1.6850000000000001</v>
      </c>
      <c r="Z1686" s="354" t="s">
        <v>198</v>
      </c>
      <c r="AA1686" s="354" t="s">
        <v>170</v>
      </c>
      <c r="AB1686" s="354">
        <v>18.7</v>
      </c>
      <c r="AC1686" s="354" t="s">
        <v>218</v>
      </c>
      <c r="AD1686" s="363"/>
      <c r="AE1686" s="10">
        <f>IFERROR(VLOOKUP(E1686,ppoz!$A$2:$B$42,2,0),0)</f>
        <v>3500</v>
      </c>
    </row>
    <row r="1687" spans="1:31" s="99" customFormat="1" x14ac:dyDescent="0.35">
      <c r="A1687" s="354" t="s">
        <v>402</v>
      </c>
      <c r="B1687" s="359">
        <v>8.0400000000000009</v>
      </c>
      <c r="C1687" s="360">
        <v>24</v>
      </c>
      <c r="D1687" s="354" t="s">
        <v>255</v>
      </c>
      <c r="E1687" s="360" t="s">
        <v>6</v>
      </c>
      <c r="F1687" s="363" t="s">
        <v>181</v>
      </c>
      <c r="G1687" s="360">
        <v>7</v>
      </c>
      <c r="H1687" s="361">
        <v>29400</v>
      </c>
      <c r="I1687" s="361">
        <v>31000</v>
      </c>
      <c r="J1687" s="361">
        <v>32100</v>
      </c>
      <c r="K1687" s="361">
        <v>32200</v>
      </c>
      <c r="L1687" s="361">
        <v>3656.7164179104475</v>
      </c>
      <c r="M1687" s="361">
        <v>3855.7213930348253</v>
      </c>
      <c r="N1687" s="361">
        <v>3992.5373134328352</v>
      </c>
      <c r="O1687" s="361">
        <v>4004.9751243781088</v>
      </c>
      <c r="P1687" s="354" t="s">
        <v>39</v>
      </c>
      <c r="Q1687" s="363" t="s">
        <v>38</v>
      </c>
      <c r="R1687" s="354" t="s">
        <v>203</v>
      </c>
      <c r="S1687" s="362">
        <v>0.19900000000000001</v>
      </c>
      <c r="T1687" s="354" t="s">
        <v>683</v>
      </c>
      <c r="U1687" s="354" t="s">
        <v>35</v>
      </c>
      <c r="V1687" s="354">
        <v>1.6850000000000001</v>
      </c>
      <c r="W1687" s="354">
        <v>1</v>
      </c>
      <c r="X1687" s="354">
        <v>3.2000000000000001E-2</v>
      </c>
      <c r="Y1687" s="354">
        <f t="shared" si="21"/>
        <v>1.6850000000000001</v>
      </c>
      <c r="Z1687" s="354" t="s">
        <v>198</v>
      </c>
      <c r="AA1687" s="354" t="s">
        <v>170</v>
      </c>
      <c r="AB1687" s="354">
        <v>18.7</v>
      </c>
      <c r="AC1687" s="354" t="s">
        <v>218</v>
      </c>
      <c r="AD1687" s="363"/>
      <c r="AE1687" s="10">
        <f>IFERROR(VLOOKUP(E1687,ppoz!$A$2:$B$42,2,0),0)</f>
        <v>3500</v>
      </c>
    </row>
    <row r="1688" spans="1:31" s="99" customFormat="1" x14ac:dyDescent="0.35">
      <c r="A1688" s="354" t="s">
        <v>403</v>
      </c>
      <c r="B1688" s="359">
        <v>8.375</v>
      </c>
      <c r="C1688" s="360">
        <v>25</v>
      </c>
      <c r="D1688" s="354" t="s">
        <v>255</v>
      </c>
      <c r="E1688" s="360" t="s">
        <v>7</v>
      </c>
      <c r="F1688" s="363" t="s">
        <v>181</v>
      </c>
      <c r="G1688" s="360">
        <v>8.1999999999999993</v>
      </c>
      <c r="H1688" s="361">
        <v>30800</v>
      </c>
      <c r="I1688" s="361">
        <v>32400</v>
      </c>
      <c r="J1688" s="361">
        <v>33500</v>
      </c>
      <c r="K1688" s="361">
        <v>34100</v>
      </c>
      <c r="L1688" s="361">
        <v>3677.6119402985073</v>
      </c>
      <c r="M1688" s="361">
        <v>3868.6567164179105</v>
      </c>
      <c r="N1688" s="361">
        <v>4000</v>
      </c>
      <c r="O1688" s="361">
        <v>4071.6417910447763</v>
      </c>
      <c r="P1688" s="354" t="s">
        <v>39</v>
      </c>
      <c r="Q1688" s="363" t="s">
        <v>38</v>
      </c>
      <c r="R1688" s="354" t="s">
        <v>203</v>
      </c>
      <c r="S1688" s="362">
        <v>0.19900000000000001</v>
      </c>
      <c r="T1688" s="354" t="s">
        <v>683</v>
      </c>
      <c r="U1688" s="354" t="s">
        <v>35</v>
      </c>
      <c r="V1688" s="354">
        <v>1.6850000000000001</v>
      </c>
      <c r="W1688" s="354">
        <v>1</v>
      </c>
      <c r="X1688" s="354">
        <v>3.2000000000000001E-2</v>
      </c>
      <c r="Y1688" s="354">
        <f t="shared" si="21"/>
        <v>1.6850000000000001</v>
      </c>
      <c r="Z1688" s="354" t="s">
        <v>198</v>
      </c>
      <c r="AA1688" s="354" t="s">
        <v>170</v>
      </c>
      <c r="AB1688" s="354">
        <v>18.7</v>
      </c>
      <c r="AC1688" s="354" t="s">
        <v>218</v>
      </c>
      <c r="AD1688" s="363"/>
      <c r="AE1688" s="10">
        <f>IFERROR(VLOOKUP(E1688,ppoz!$A$2:$B$42,2,0),0)</f>
        <v>3500</v>
      </c>
    </row>
    <row r="1689" spans="1:31" s="99" customFormat="1" x14ac:dyDescent="0.35">
      <c r="A1689" s="354" t="s">
        <v>404</v>
      </c>
      <c r="B1689" s="359">
        <v>8.7100000000000009</v>
      </c>
      <c r="C1689" s="360">
        <v>26</v>
      </c>
      <c r="D1689" s="354" t="s">
        <v>255</v>
      </c>
      <c r="E1689" s="360" t="s">
        <v>7</v>
      </c>
      <c r="F1689" s="363" t="s">
        <v>181</v>
      </c>
      <c r="G1689" s="360">
        <v>8.1999999999999993</v>
      </c>
      <c r="H1689" s="361">
        <v>31600</v>
      </c>
      <c r="I1689" s="361">
        <v>33100</v>
      </c>
      <c r="J1689" s="361">
        <v>34000</v>
      </c>
      <c r="K1689" s="361">
        <v>34800</v>
      </c>
      <c r="L1689" s="361">
        <v>3628.0137772675084</v>
      </c>
      <c r="M1689" s="361">
        <v>3800.2296211251432</v>
      </c>
      <c r="N1689" s="361">
        <v>3903.5591274397239</v>
      </c>
      <c r="O1689" s="361">
        <v>3995.4075774971293</v>
      </c>
      <c r="P1689" s="354" t="s">
        <v>39</v>
      </c>
      <c r="Q1689" s="363" t="s">
        <v>38</v>
      </c>
      <c r="R1689" s="354" t="s">
        <v>203</v>
      </c>
      <c r="S1689" s="362">
        <v>0.19900000000000001</v>
      </c>
      <c r="T1689" s="354" t="s">
        <v>683</v>
      </c>
      <c r="U1689" s="354" t="s">
        <v>35</v>
      </c>
      <c r="V1689" s="354">
        <v>1.6850000000000001</v>
      </c>
      <c r="W1689" s="354">
        <v>1</v>
      </c>
      <c r="X1689" s="354">
        <v>3.2000000000000001E-2</v>
      </c>
      <c r="Y1689" s="354">
        <f t="shared" si="21"/>
        <v>1.6850000000000001</v>
      </c>
      <c r="Z1689" s="354" t="s">
        <v>198</v>
      </c>
      <c r="AA1689" s="354" t="s">
        <v>170</v>
      </c>
      <c r="AB1689" s="354">
        <v>18.7</v>
      </c>
      <c r="AC1689" s="354" t="s">
        <v>218</v>
      </c>
      <c r="AD1689" s="363"/>
      <c r="AE1689" s="10">
        <f>IFERROR(VLOOKUP(E1689,ppoz!$A$2:$B$42,2,0),0)</f>
        <v>3500</v>
      </c>
    </row>
    <row r="1690" spans="1:31" s="99" customFormat="1" x14ac:dyDescent="0.35">
      <c r="A1690" s="354" t="s">
        <v>405</v>
      </c>
      <c r="B1690" s="359">
        <v>9.0449999999999999</v>
      </c>
      <c r="C1690" s="360">
        <v>27</v>
      </c>
      <c r="D1690" s="354" t="s">
        <v>255</v>
      </c>
      <c r="E1690" s="360" t="s">
        <v>7</v>
      </c>
      <c r="F1690" s="363" t="s">
        <v>181</v>
      </c>
      <c r="G1690" s="360">
        <v>8.1999999999999993</v>
      </c>
      <c r="H1690" s="361">
        <v>32700</v>
      </c>
      <c r="I1690" s="361">
        <v>34400</v>
      </c>
      <c r="J1690" s="361">
        <v>35400</v>
      </c>
      <c r="K1690" s="361">
        <v>36100</v>
      </c>
      <c r="L1690" s="361">
        <v>3615.2570480928689</v>
      </c>
      <c r="M1690" s="361">
        <v>3803.2061912658928</v>
      </c>
      <c r="N1690" s="361">
        <v>3913.764510779436</v>
      </c>
      <c r="O1690" s="361">
        <v>3991.1553344389167</v>
      </c>
      <c r="P1690" s="354" t="s">
        <v>39</v>
      </c>
      <c r="Q1690" s="363" t="s">
        <v>38</v>
      </c>
      <c r="R1690" s="354" t="s">
        <v>203</v>
      </c>
      <c r="S1690" s="362">
        <v>0.19900000000000001</v>
      </c>
      <c r="T1690" s="354" t="s">
        <v>683</v>
      </c>
      <c r="U1690" s="354" t="s">
        <v>35</v>
      </c>
      <c r="V1690" s="354">
        <v>1.6850000000000001</v>
      </c>
      <c r="W1690" s="354">
        <v>1</v>
      </c>
      <c r="X1690" s="354">
        <v>3.2000000000000001E-2</v>
      </c>
      <c r="Y1690" s="354">
        <f t="shared" si="21"/>
        <v>1.6850000000000001</v>
      </c>
      <c r="Z1690" s="354" t="s">
        <v>198</v>
      </c>
      <c r="AA1690" s="354" t="s">
        <v>170</v>
      </c>
      <c r="AB1690" s="354">
        <v>18.7</v>
      </c>
      <c r="AC1690" s="354" t="s">
        <v>218</v>
      </c>
      <c r="AD1690" s="363"/>
      <c r="AE1690" s="10">
        <f>IFERROR(VLOOKUP(E1690,ppoz!$A$2:$B$42,2,0),0)</f>
        <v>3500</v>
      </c>
    </row>
    <row r="1691" spans="1:31" s="99" customFormat="1" x14ac:dyDescent="0.35">
      <c r="A1691" s="354" t="s">
        <v>406</v>
      </c>
      <c r="B1691" s="359">
        <v>9.3800000000000008</v>
      </c>
      <c r="C1691" s="360">
        <v>28</v>
      </c>
      <c r="D1691" s="354" t="s">
        <v>255</v>
      </c>
      <c r="E1691" s="360" t="s">
        <v>7</v>
      </c>
      <c r="F1691" s="363" t="s">
        <v>181</v>
      </c>
      <c r="G1691" s="360">
        <v>8.1999999999999993</v>
      </c>
      <c r="H1691" s="361">
        <v>33100</v>
      </c>
      <c r="I1691" s="361">
        <v>34900</v>
      </c>
      <c r="J1691" s="361">
        <v>35900</v>
      </c>
      <c r="K1691" s="361">
        <v>36700</v>
      </c>
      <c r="L1691" s="361">
        <v>3528.7846481876331</v>
      </c>
      <c r="M1691" s="361">
        <v>3720.6823027718547</v>
      </c>
      <c r="N1691" s="361">
        <v>3827.2921108742003</v>
      </c>
      <c r="O1691" s="361">
        <v>3912.5799573560766</v>
      </c>
      <c r="P1691" s="354" t="s">
        <v>39</v>
      </c>
      <c r="Q1691" s="363" t="s">
        <v>38</v>
      </c>
      <c r="R1691" s="354" t="s">
        <v>203</v>
      </c>
      <c r="S1691" s="362">
        <v>0.19900000000000001</v>
      </c>
      <c r="T1691" s="354" t="s">
        <v>683</v>
      </c>
      <c r="U1691" s="354" t="s">
        <v>35</v>
      </c>
      <c r="V1691" s="354">
        <v>1.6850000000000001</v>
      </c>
      <c r="W1691" s="354">
        <v>1</v>
      </c>
      <c r="X1691" s="354">
        <v>3.2000000000000001E-2</v>
      </c>
      <c r="Y1691" s="354">
        <f t="shared" si="21"/>
        <v>1.6850000000000001</v>
      </c>
      <c r="Z1691" s="354" t="s">
        <v>198</v>
      </c>
      <c r="AA1691" s="354" t="s">
        <v>170</v>
      </c>
      <c r="AB1691" s="354">
        <v>18.7</v>
      </c>
      <c r="AC1691" s="354" t="s">
        <v>218</v>
      </c>
      <c r="AD1691" s="363"/>
      <c r="AE1691" s="10">
        <f>IFERROR(VLOOKUP(E1691,ppoz!$A$2:$B$42,2,0),0)</f>
        <v>3500</v>
      </c>
    </row>
    <row r="1692" spans="1:31" s="99" customFormat="1" x14ac:dyDescent="0.35">
      <c r="A1692" s="354" t="s">
        <v>407</v>
      </c>
      <c r="B1692" s="359">
        <v>9.7149999999999999</v>
      </c>
      <c r="C1692" s="360">
        <v>29</v>
      </c>
      <c r="D1692" s="354" t="s">
        <v>255</v>
      </c>
      <c r="E1692" s="360" t="s">
        <v>7</v>
      </c>
      <c r="F1692" s="363" t="s">
        <v>181</v>
      </c>
      <c r="G1692" s="360">
        <v>8.1999999999999993</v>
      </c>
      <c r="H1692" s="361">
        <v>33700</v>
      </c>
      <c r="I1692" s="361">
        <v>35600</v>
      </c>
      <c r="J1692" s="361">
        <v>36800</v>
      </c>
      <c r="K1692" s="361">
        <v>37300</v>
      </c>
      <c r="L1692" s="361">
        <v>3468.8625836335564</v>
      </c>
      <c r="M1692" s="361">
        <v>3664.4364384971695</v>
      </c>
      <c r="N1692" s="361">
        <v>3787.9567678847143</v>
      </c>
      <c r="O1692" s="361">
        <v>3839.4235717961915</v>
      </c>
      <c r="P1692" s="354" t="s">
        <v>39</v>
      </c>
      <c r="Q1692" s="363" t="s">
        <v>38</v>
      </c>
      <c r="R1692" s="354" t="s">
        <v>203</v>
      </c>
      <c r="S1692" s="362">
        <v>0.19900000000000001</v>
      </c>
      <c r="T1692" s="354" t="s">
        <v>683</v>
      </c>
      <c r="U1692" s="354" t="s">
        <v>35</v>
      </c>
      <c r="V1692" s="354">
        <v>1.6850000000000001</v>
      </c>
      <c r="W1692" s="354">
        <v>1</v>
      </c>
      <c r="X1692" s="354">
        <v>3.2000000000000001E-2</v>
      </c>
      <c r="Y1692" s="354">
        <f t="shared" si="21"/>
        <v>1.6850000000000001</v>
      </c>
      <c r="Z1692" s="354" t="s">
        <v>198</v>
      </c>
      <c r="AA1692" s="354" t="s">
        <v>170</v>
      </c>
      <c r="AB1692" s="354">
        <v>18.7</v>
      </c>
      <c r="AC1692" s="354" t="s">
        <v>218</v>
      </c>
      <c r="AD1692" s="363"/>
      <c r="AE1692" s="10">
        <f>IFERROR(VLOOKUP(E1692,ppoz!$A$2:$B$42,2,0),0)</f>
        <v>3500</v>
      </c>
    </row>
    <row r="1693" spans="1:31" s="99" customFormat="1" x14ac:dyDescent="0.35">
      <c r="A1693" s="354" t="s">
        <v>408</v>
      </c>
      <c r="B1693" s="359">
        <v>10.050000000000001</v>
      </c>
      <c r="C1693" s="360">
        <v>30</v>
      </c>
      <c r="D1693" s="354" t="s">
        <v>255</v>
      </c>
      <c r="E1693" s="360" t="s">
        <v>8</v>
      </c>
      <c r="F1693" s="363" t="s">
        <v>181</v>
      </c>
      <c r="G1693" s="360">
        <v>10</v>
      </c>
      <c r="H1693" s="361">
        <v>34400</v>
      </c>
      <c r="I1693" s="361">
        <v>36300</v>
      </c>
      <c r="J1693" s="361">
        <v>37700</v>
      </c>
      <c r="K1693" s="361">
        <v>38000</v>
      </c>
      <c r="L1693" s="361">
        <v>3422.8855721393033</v>
      </c>
      <c r="M1693" s="361">
        <v>3611.9402985074626</v>
      </c>
      <c r="N1693" s="361">
        <v>3751.2437810945271</v>
      </c>
      <c r="O1693" s="361">
        <v>3781.0945273631837</v>
      </c>
      <c r="P1693" s="354" t="s">
        <v>39</v>
      </c>
      <c r="Q1693" s="363" t="s">
        <v>38</v>
      </c>
      <c r="R1693" s="354" t="s">
        <v>203</v>
      </c>
      <c r="S1693" s="362">
        <v>0.19900000000000001</v>
      </c>
      <c r="T1693" s="354" t="s">
        <v>683</v>
      </c>
      <c r="U1693" s="354" t="s">
        <v>35</v>
      </c>
      <c r="V1693" s="354">
        <v>1.6850000000000001</v>
      </c>
      <c r="W1693" s="354">
        <v>1</v>
      </c>
      <c r="X1693" s="354">
        <v>3.2000000000000001E-2</v>
      </c>
      <c r="Y1693" s="354">
        <f t="shared" si="21"/>
        <v>1.6850000000000001</v>
      </c>
      <c r="Z1693" s="354" t="s">
        <v>198</v>
      </c>
      <c r="AA1693" s="354" t="s">
        <v>170</v>
      </c>
      <c r="AB1693" s="354">
        <v>18.7</v>
      </c>
      <c r="AC1693" s="354" t="s">
        <v>218</v>
      </c>
      <c r="AD1693" s="363"/>
      <c r="AE1693" s="10">
        <f>IFERROR(VLOOKUP(E1693,ppoz!$A$2:$B$42,2,0),0)</f>
        <v>3500</v>
      </c>
    </row>
    <row r="1694" spans="1:31" s="99" customFormat="1" x14ac:dyDescent="0.35">
      <c r="A1694" s="354" t="s">
        <v>409</v>
      </c>
      <c r="B1694" s="359">
        <v>10.385</v>
      </c>
      <c r="C1694" s="360">
        <v>31</v>
      </c>
      <c r="D1694" s="354" t="s">
        <v>255</v>
      </c>
      <c r="E1694" s="360" t="s">
        <v>8</v>
      </c>
      <c r="F1694" s="363" t="s">
        <v>181</v>
      </c>
      <c r="G1694" s="360">
        <v>10</v>
      </c>
      <c r="H1694" s="361">
        <v>34900</v>
      </c>
      <c r="I1694" s="361">
        <v>36900</v>
      </c>
      <c r="J1694" s="361">
        <v>38200</v>
      </c>
      <c r="K1694" s="361">
        <v>38600</v>
      </c>
      <c r="L1694" s="361">
        <v>3360.616273471353</v>
      </c>
      <c r="M1694" s="361">
        <v>3553.2017332691385</v>
      </c>
      <c r="N1694" s="361">
        <v>3678.3822821376989</v>
      </c>
      <c r="O1694" s="361">
        <v>3716.8993740972555</v>
      </c>
      <c r="P1694" s="354" t="s">
        <v>39</v>
      </c>
      <c r="Q1694" s="363" t="s">
        <v>38</v>
      </c>
      <c r="R1694" s="354" t="s">
        <v>203</v>
      </c>
      <c r="S1694" s="362">
        <v>0.19900000000000001</v>
      </c>
      <c r="T1694" s="354" t="s">
        <v>683</v>
      </c>
      <c r="U1694" s="354" t="s">
        <v>35</v>
      </c>
      <c r="V1694" s="354">
        <v>1.6850000000000001</v>
      </c>
      <c r="W1694" s="354">
        <v>1</v>
      </c>
      <c r="X1694" s="354">
        <v>3.2000000000000001E-2</v>
      </c>
      <c r="Y1694" s="354">
        <f t="shared" si="21"/>
        <v>1.6850000000000001</v>
      </c>
      <c r="Z1694" s="354" t="s">
        <v>198</v>
      </c>
      <c r="AA1694" s="354" t="s">
        <v>170</v>
      </c>
      <c r="AB1694" s="354">
        <v>18.7</v>
      </c>
      <c r="AC1694" s="354" t="s">
        <v>218</v>
      </c>
      <c r="AD1694" s="363"/>
      <c r="AE1694" s="10">
        <f>IFERROR(VLOOKUP(E1694,ppoz!$A$2:$B$42,2,0),0)</f>
        <v>3500</v>
      </c>
    </row>
    <row r="1695" spans="1:31" s="99" customFormat="1" x14ac:dyDescent="0.35">
      <c r="A1695" s="354" t="s">
        <v>410</v>
      </c>
      <c r="B1695" s="359">
        <v>10.72</v>
      </c>
      <c r="C1695" s="360">
        <v>32</v>
      </c>
      <c r="D1695" s="354" t="s">
        <v>255</v>
      </c>
      <c r="E1695" s="360" t="s">
        <v>8</v>
      </c>
      <c r="F1695" s="363" t="s">
        <v>181</v>
      </c>
      <c r="G1695" s="360">
        <v>10</v>
      </c>
      <c r="H1695" s="361">
        <v>35400</v>
      </c>
      <c r="I1695" s="361">
        <v>37500</v>
      </c>
      <c r="J1695" s="361">
        <v>38700</v>
      </c>
      <c r="K1695" s="361">
        <v>39200</v>
      </c>
      <c r="L1695" s="361">
        <v>3302.2388059701489</v>
      </c>
      <c r="M1695" s="361">
        <v>3498.1343283582087</v>
      </c>
      <c r="N1695" s="361">
        <v>3610.0746268656712</v>
      </c>
      <c r="O1695" s="361">
        <v>3656.7164179104475</v>
      </c>
      <c r="P1695" s="354" t="s">
        <v>39</v>
      </c>
      <c r="Q1695" s="363" t="s">
        <v>38</v>
      </c>
      <c r="R1695" s="354" t="s">
        <v>203</v>
      </c>
      <c r="S1695" s="362">
        <v>0.19900000000000001</v>
      </c>
      <c r="T1695" s="354" t="s">
        <v>683</v>
      </c>
      <c r="U1695" s="354" t="s">
        <v>35</v>
      </c>
      <c r="V1695" s="354">
        <v>1.6850000000000001</v>
      </c>
      <c r="W1695" s="354">
        <v>1</v>
      </c>
      <c r="X1695" s="354">
        <v>3.2000000000000001E-2</v>
      </c>
      <c r="Y1695" s="354">
        <f t="shared" si="21"/>
        <v>1.6850000000000001</v>
      </c>
      <c r="Z1695" s="354" t="s">
        <v>198</v>
      </c>
      <c r="AA1695" s="354" t="s">
        <v>170</v>
      </c>
      <c r="AB1695" s="354">
        <v>18.7</v>
      </c>
      <c r="AC1695" s="354" t="s">
        <v>218</v>
      </c>
      <c r="AD1695" s="363"/>
      <c r="AE1695" s="10">
        <f>IFERROR(VLOOKUP(E1695,ppoz!$A$2:$B$42,2,0),0)</f>
        <v>3500</v>
      </c>
    </row>
    <row r="1696" spans="1:31" s="99" customFormat="1" x14ac:dyDescent="0.35">
      <c r="A1696" s="354" t="s">
        <v>411</v>
      </c>
      <c r="B1696" s="359">
        <v>11.055000000000001</v>
      </c>
      <c r="C1696" s="360">
        <v>33</v>
      </c>
      <c r="D1696" s="354" t="s">
        <v>255</v>
      </c>
      <c r="E1696" s="360" t="s">
        <v>8</v>
      </c>
      <c r="F1696" s="363" t="s">
        <v>181</v>
      </c>
      <c r="G1696" s="360">
        <v>10</v>
      </c>
      <c r="H1696" s="361">
        <v>36400</v>
      </c>
      <c r="I1696" s="361">
        <v>38400</v>
      </c>
      <c r="J1696" s="361">
        <v>40000</v>
      </c>
      <c r="K1696" s="361">
        <v>40100</v>
      </c>
      <c r="L1696" s="361">
        <v>3292.6277702397101</v>
      </c>
      <c r="M1696" s="361">
        <v>3473.5413839891448</v>
      </c>
      <c r="N1696" s="361">
        <v>3618.2722749886925</v>
      </c>
      <c r="O1696" s="361">
        <v>3627.3179556761643</v>
      </c>
      <c r="P1696" s="354" t="s">
        <v>39</v>
      </c>
      <c r="Q1696" s="363" t="s">
        <v>38</v>
      </c>
      <c r="R1696" s="354" t="s">
        <v>203</v>
      </c>
      <c r="S1696" s="362">
        <v>0.19900000000000001</v>
      </c>
      <c r="T1696" s="354" t="s">
        <v>683</v>
      </c>
      <c r="U1696" s="354" t="s">
        <v>35</v>
      </c>
      <c r="V1696" s="354">
        <v>1.6850000000000001</v>
      </c>
      <c r="W1696" s="354">
        <v>1</v>
      </c>
      <c r="X1696" s="354">
        <v>3.2000000000000001E-2</v>
      </c>
      <c r="Y1696" s="354">
        <f t="shared" si="21"/>
        <v>1.6850000000000001</v>
      </c>
      <c r="Z1696" s="354" t="s">
        <v>198</v>
      </c>
      <c r="AA1696" s="354" t="s">
        <v>170</v>
      </c>
      <c r="AB1696" s="354">
        <v>18.7</v>
      </c>
      <c r="AC1696" s="354" t="s">
        <v>218</v>
      </c>
      <c r="AD1696" s="363"/>
      <c r="AE1696" s="10">
        <f>IFERROR(VLOOKUP(E1696,ppoz!$A$2:$B$42,2,0),0)</f>
        <v>3500</v>
      </c>
    </row>
    <row r="1697" spans="1:31" s="99" customFormat="1" x14ac:dyDescent="0.35">
      <c r="A1697" s="354" t="s">
        <v>412</v>
      </c>
      <c r="B1697" s="359">
        <v>11.39</v>
      </c>
      <c r="C1697" s="360">
        <v>34</v>
      </c>
      <c r="D1697" s="354" t="s">
        <v>255</v>
      </c>
      <c r="E1697" s="360" t="s">
        <v>8</v>
      </c>
      <c r="F1697" s="363" t="s">
        <v>181</v>
      </c>
      <c r="G1697" s="360">
        <v>10</v>
      </c>
      <c r="H1697" s="361">
        <v>37000</v>
      </c>
      <c r="I1697" s="361">
        <v>39100</v>
      </c>
      <c r="J1697" s="361">
        <v>40400</v>
      </c>
      <c r="K1697" s="361">
        <v>40800</v>
      </c>
      <c r="L1697" s="361">
        <v>3248.4635645302897</v>
      </c>
      <c r="M1697" s="361">
        <v>3432.8358208955224</v>
      </c>
      <c r="N1697" s="361">
        <v>3546.9710272168568</v>
      </c>
      <c r="O1697" s="361">
        <v>3582.0895522388059</v>
      </c>
      <c r="P1697" s="354" t="s">
        <v>39</v>
      </c>
      <c r="Q1697" s="363" t="s">
        <v>38</v>
      </c>
      <c r="R1697" s="354" t="s">
        <v>203</v>
      </c>
      <c r="S1697" s="362">
        <v>0.19900000000000001</v>
      </c>
      <c r="T1697" s="354" t="s">
        <v>683</v>
      </c>
      <c r="U1697" s="354" t="s">
        <v>35</v>
      </c>
      <c r="V1697" s="354">
        <v>1.6850000000000001</v>
      </c>
      <c r="W1697" s="354">
        <v>1</v>
      </c>
      <c r="X1697" s="354">
        <v>3.2000000000000001E-2</v>
      </c>
      <c r="Y1697" s="354">
        <f t="shared" si="21"/>
        <v>1.6850000000000001</v>
      </c>
      <c r="Z1697" s="354" t="s">
        <v>198</v>
      </c>
      <c r="AA1697" s="354" t="s">
        <v>170</v>
      </c>
      <c r="AB1697" s="354">
        <v>18.7</v>
      </c>
      <c r="AC1697" s="354" t="s">
        <v>218</v>
      </c>
      <c r="AD1697" s="363"/>
      <c r="AE1697" s="10">
        <f>IFERROR(VLOOKUP(E1697,ppoz!$A$2:$B$42,2,0),0)</f>
        <v>3500</v>
      </c>
    </row>
    <row r="1698" spans="1:31" s="99" customFormat="1" x14ac:dyDescent="0.35">
      <c r="A1698" s="354" t="s">
        <v>413</v>
      </c>
      <c r="B1698" s="359">
        <v>11.725000000000001</v>
      </c>
      <c r="C1698" s="360">
        <v>35</v>
      </c>
      <c r="D1698" s="354" t="s">
        <v>255</v>
      </c>
      <c r="E1698" s="360" t="s">
        <v>8</v>
      </c>
      <c r="F1698" s="363" t="s">
        <v>181</v>
      </c>
      <c r="G1698" s="360">
        <v>10</v>
      </c>
      <c r="H1698" s="361">
        <v>37600</v>
      </c>
      <c r="I1698" s="361">
        <v>39800</v>
      </c>
      <c r="J1698" s="361">
        <v>41100</v>
      </c>
      <c r="K1698" s="361">
        <v>42100</v>
      </c>
      <c r="L1698" s="361">
        <v>3206.8230277185498</v>
      </c>
      <c r="M1698" s="361">
        <v>3394.4562899786774</v>
      </c>
      <c r="N1698" s="361">
        <v>3505.330490405117</v>
      </c>
      <c r="O1698" s="361">
        <v>3590.6183368869933</v>
      </c>
      <c r="P1698" s="354" t="s">
        <v>39</v>
      </c>
      <c r="Q1698" s="363" t="s">
        <v>38</v>
      </c>
      <c r="R1698" s="354" t="s">
        <v>203</v>
      </c>
      <c r="S1698" s="362">
        <v>0.19900000000000001</v>
      </c>
      <c r="T1698" s="354" t="s">
        <v>683</v>
      </c>
      <c r="U1698" s="354" t="s">
        <v>35</v>
      </c>
      <c r="V1698" s="354">
        <v>1.6850000000000001</v>
      </c>
      <c r="W1698" s="354">
        <v>1</v>
      </c>
      <c r="X1698" s="354">
        <v>3.2000000000000001E-2</v>
      </c>
      <c r="Y1698" s="354">
        <f t="shared" si="21"/>
        <v>1.6850000000000001</v>
      </c>
      <c r="Z1698" s="354" t="s">
        <v>198</v>
      </c>
      <c r="AA1698" s="354" t="s">
        <v>170</v>
      </c>
      <c r="AB1698" s="354">
        <v>18.7</v>
      </c>
      <c r="AC1698" s="354" t="s">
        <v>218</v>
      </c>
      <c r="AD1698" s="363"/>
      <c r="AE1698" s="10">
        <f>IFERROR(VLOOKUP(E1698,ppoz!$A$2:$B$42,2,0),0)</f>
        <v>3500</v>
      </c>
    </row>
    <row r="1699" spans="1:31" s="99" customFormat="1" x14ac:dyDescent="0.35">
      <c r="A1699" s="354" t="s">
        <v>414</v>
      </c>
      <c r="B1699" s="359">
        <v>12.06</v>
      </c>
      <c r="C1699" s="360">
        <v>36</v>
      </c>
      <c r="D1699" s="354" t="s">
        <v>255</v>
      </c>
      <c r="E1699" s="360" t="s">
        <v>8</v>
      </c>
      <c r="F1699" s="363" t="s">
        <v>181</v>
      </c>
      <c r="G1699" s="360">
        <v>10</v>
      </c>
      <c r="H1699" s="361">
        <v>38600</v>
      </c>
      <c r="I1699" s="361">
        <v>41000</v>
      </c>
      <c r="J1699" s="361">
        <v>42000</v>
      </c>
      <c r="K1699" s="361">
        <v>43300</v>
      </c>
      <c r="L1699" s="361">
        <v>3200.6633499170812</v>
      </c>
      <c r="M1699" s="361">
        <v>3399.6683250414594</v>
      </c>
      <c r="N1699" s="361">
        <v>3482.5870646766166</v>
      </c>
      <c r="O1699" s="361">
        <v>3590.3814262023216</v>
      </c>
      <c r="P1699" s="354" t="s">
        <v>39</v>
      </c>
      <c r="Q1699" s="363" t="s">
        <v>38</v>
      </c>
      <c r="R1699" s="354" t="s">
        <v>203</v>
      </c>
      <c r="S1699" s="362">
        <v>0.19900000000000001</v>
      </c>
      <c r="T1699" s="354" t="s">
        <v>683</v>
      </c>
      <c r="U1699" s="354" t="s">
        <v>35</v>
      </c>
      <c r="V1699" s="354">
        <v>1.6850000000000001</v>
      </c>
      <c r="W1699" s="354">
        <v>1</v>
      </c>
      <c r="X1699" s="354">
        <v>3.2000000000000001E-2</v>
      </c>
      <c r="Y1699" s="354">
        <f t="shared" si="21"/>
        <v>1.6850000000000001</v>
      </c>
      <c r="Z1699" s="354" t="s">
        <v>198</v>
      </c>
      <c r="AA1699" s="354" t="s">
        <v>170</v>
      </c>
      <c r="AB1699" s="354">
        <v>18.7</v>
      </c>
      <c r="AC1699" s="354" t="s">
        <v>218</v>
      </c>
      <c r="AD1699" s="363"/>
      <c r="AE1699" s="10">
        <f>IFERROR(VLOOKUP(E1699,ppoz!$A$2:$B$42,2,0),0)</f>
        <v>3500</v>
      </c>
    </row>
    <row r="1700" spans="1:31" s="99" customFormat="1" x14ac:dyDescent="0.35">
      <c r="A1700" s="354" t="s">
        <v>415</v>
      </c>
      <c r="B1700" s="359">
        <v>12.395000000000001</v>
      </c>
      <c r="C1700" s="360">
        <v>37</v>
      </c>
      <c r="D1700" s="354" t="s">
        <v>255</v>
      </c>
      <c r="E1700" s="360" t="s">
        <v>8</v>
      </c>
      <c r="F1700" s="363" t="s">
        <v>181</v>
      </c>
      <c r="G1700" s="360">
        <v>10</v>
      </c>
      <c r="H1700" s="361">
        <v>39300</v>
      </c>
      <c r="I1700" s="361">
        <v>41700</v>
      </c>
      <c r="J1700" s="361">
        <v>43400</v>
      </c>
      <c r="K1700" s="361">
        <v>44000</v>
      </c>
      <c r="L1700" s="361">
        <v>3170.6333198870507</v>
      </c>
      <c r="M1700" s="361">
        <v>3364.2597821702298</v>
      </c>
      <c r="N1700" s="361">
        <v>3501.4118596208145</v>
      </c>
      <c r="O1700" s="361">
        <v>3549.8184751916092</v>
      </c>
      <c r="P1700" s="354" t="s">
        <v>39</v>
      </c>
      <c r="Q1700" s="363" t="s">
        <v>38</v>
      </c>
      <c r="R1700" s="354" t="s">
        <v>203</v>
      </c>
      <c r="S1700" s="362">
        <v>0.19900000000000001</v>
      </c>
      <c r="T1700" s="354" t="s">
        <v>683</v>
      </c>
      <c r="U1700" s="354" t="s">
        <v>35</v>
      </c>
      <c r="V1700" s="354">
        <v>1.6850000000000001</v>
      </c>
      <c r="W1700" s="354">
        <v>1</v>
      </c>
      <c r="X1700" s="354">
        <v>3.2000000000000001E-2</v>
      </c>
      <c r="Y1700" s="354">
        <f t="shared" si="21"/>
        <v>1.6850000000000001</v>
      </c>
      <c r="Z1700" s="354" t="s">
        <v>198</v>
      </c>
      <c r="AA1700" s="354" t="s">
        <v>170</v>
      </c>
      <c r="AB1700" s="354">
        <v>18.7</v>
      </c>
      <c r="AC1700" s="354" t="s">
        <v>218</v>
      </c>
      <c r="AD1700" s="363"/>
      <c r="AE1700" s="10">
        <f>IFERROR(VLOOKUP(E1700,ppoz!$A$2:$B$42,2,0),0)</f>
        <v>3500</v>
      </c>
    </row>
    <row r="1701" spans="1:31" s="99" customFormat="1" x14ac:dyDescent="0.35">
      <c r="A1701" s="354" t="s">
        <v>416</v>
      </c>
      <c r="B1701" s="359">
        <v>12.73</v>
      </c>
      <c r="C1701" s="360">
        <v>38</v>
      </c>
      <c r="D1701" s="354" t="s">
        <v>255</v>
      </c>
      <c r="E1701" s="360" t="s">
        <v>183</v>
      </c>
      <c r="F1701" s="363" t="s">
        <v>181</v>
      </c>
      <c r="G1701" s="360">
        <v>12.5</v>
      </c>
      <c r="H1701" s="361">
        <v>40800</v>
      </c>
      <c r="I1701" s="361">
        <v>43200</v>
      </c>
      <c r="J1701" s="361">
        <v>44900</v>
      </c>
      <c r="K1701" s="361">
        <v>45500</v>
      </c>
      <c r="L1701" s="361">
        <v>3205.0274941084053</v>
      </c>
      <c r="M1701" s="361">
        <v>3393.5585231736054</v>
      </c>
      <c r="N1701" s="361">
        <v>3527.1013354281226</v>
      </c>
      <c r="O1701" s="361">
        <v>3574.2340926944225</v>
      </c>
      <c r="P1701" s="354" t="s">
        <v>39</v>
      </c>
      <c r="Q1701" s="363" t="s">
        <v>38</v>
      </c>
      <c r="R1701" s="354" t="s">
        <v>203</v>
      </c>
      <c r="S1701" s="362">
        <v>0.19900000000000001</v>
      </c>
      <c r="T1701" s="354" t="s">
        <v>683</v>
      </c>
      <c r="U1701" s="354" t="s">
        <v>35</v>
      </c>
      <c r="V1701" s="354">
        <v>1.6850000000000001</v>
      </c>
      <c r="W1701" s="354">
        <v>1</v>
      </c>
      <c r="X1701" s="354">
        <v>3.2000000000000001E-2</v>
      </c>
      <c r="Y1701" s="354">
        <f t="shared" si="21"/>
        <v>1.6850000000000001</v>
      </c>
      <c r="Z1701" s="354" t="s">
        <v>198</v>
      </c>
      <c r="AA1701" s="354" t="s">
        <v>170</v>
      </c>
      <c r="AB1701" s="354">
        <v>18.7</v>
      </c>
      <c r="AC1701" s="354" t="s">
        <v>218</v>
      </c>
      <c r="AD1701" s="363"/>
      <c r="AE1701" s="10">
        <f>IFERROR(VLOOKUP(E1701,ppoz!$A$2:$B$42,2,0),0)</f>
        <v>3500</v>
      </c>
    </row>
    <row r="1702" spans="1:31" s="99" customFormat="1" x14ac:dyDescent="0.35">
      <c r="A1702" s="354" t="s">
        <v>417</v>
      </c>
      <c r="B1702" s="359">
        <v>13.065000000000001</v>
      </c>
      <c r="C1702" s="360">
        <v>39</v>
      </c>
      <c r="D1702" s="354" t="s">
        <v>255</v>
      </c>
      <c r="E1702" s="360" t="s">
        <v>183</v>
      </c>
      <c r="F1702" s="363" t="s">
        <v>181</v>
      </c>
      <c r="G1702" s="360">
        <v>12.5</v>
      </c>
      <c r="H1702" s="361">
        <v>42000</v>
      </c>
      <c r="I1702" s="361">
        <v>44500</v>
      </c>
      <c r="J1702" s="361">
        <v>45800</v>
      </c>
      <c r="K1702" s="361">
        <v>46800</v>
      </c>
      <c r="L1702" s="361">
        <v>3214.6957520091846</v>
      </c>
      <c r="M1702" s="361">
        <v>3406.0466896287789</v>
      </c>
      <c r="N1702" s="361">
        <v>3505.5491771909678</v>
      </c>
      <c r="O1702" s="361">
        <v>3582.0895522388055</v>
      </c>
      <c r="P1702" s="354" t="s">
        <v>39</v>
      </c>
      <c r="Q1702" s="363" t="s">
        <v>38</v>
      </c>
      <c r="R1702" s="354" t="s">
        <v>203</v>
      </c>
      <c r="S1702" s="362">
        <v>0.19900000000000001</v>
      </c>
      <c r="T1702" s="354" t="s">
        <v>683</v>
      </c>
      <c r="U1702" s="354" t="s">
        <v>35</v>
      </c>
      <c r="V1702" s="354">
        <v>1.6850000000000001</v>
      </c>
      <c r="W1702" s="354">
        <v>1</v>
      </c>
      <c r="X1702" s="354">
        <v>3.2000000000000001E-2</v>
      </c>
      <c r="Y1702" s="354">
        <f t="shared" si="21"/>
        <v>1.6850000000000001</v>
      </c>
      <c r="Z1702" s="354" t="s">
        <v>198</v>
      </c>
      <c r="AA1702" s="354" t="s">
        <v>170</v>
      </c>
      <c r="AB1702" s="354">
        <v>18.7</v>
      </c>
      <c r="AC1702" s="354" t="s">
        <v>218</v>
      </c>
      <c r="AD1702" s="363"/>
      <c r="AE1702" s="10">
        <f>IFERROR(VLOOKUP(E1702,ppoz!$A$2:$B$42,2,0),0)</f>
        <v>3500</v>
      </c>
    </row>
    <row r="1703" spans="1:31" s="99" customFormat="1" x14ac:dyDescent="0.35">
      <c r="A1703" s="354" t="s">
        <v>418</v>
      </c>
      <c r="B1703" s="359">
        <v>13.4</v>
      </c>
      <c r="C1703" s="360">
        <v>40</v>
      </c>
      <c r="D1703" s="354" t="s">
        <v>255</v>
      </c>
      <c r="E1703" s="360" t="s">
        <v>183</v>
      </c>
      <c r="F1703" s="363" t="s">
        <v>181</v>
      </c>
      <c r="G1703" s="360">
        <v>12.5</v>
      </c>
      <c r="H1703" s="361">
        <v>42400</v>
      </c>
      <c r="I1703" s="361">
        <v>44900</v>
      </c>
      <c r="J1703" s="361">
        <v>46300</v>
      </c>
      <c r="K1703" s="361">
        <v>47200</v>
      </c>
      <c r="L1703" s="361">
        <v>3164.1791044776119</v>
      </c>
      <c r="M1703" s="361">
        <v>3350.7462686567164</v>
      </c>
      <c r="N1703" s="361">
        <v>3455.2238805970146</v>
      </c>
      <c r="O1703" s="361">
        <v>3522.3880597014922</v>
      </c>
      <c r="P1703" s="354" t="s">
        <v>39</v>
      </c>
      <c r="Q1703" s="363" t="s">
        <v>38</v>
      </c>
      <c r="R1703" s="354" t="s">
        <v>203</v>
      </c>
      <c r="S1703" s="362">
        <v>0.19900000000000001</v>
      </c>
      <c r="T1703" s="354" t="s">
        <v>683</v>
      </c>
      <c r="U1703" s="354" t="s">
        <v>35</v>
      </c>
      <c r="V1703" s="354">
        <v>1.6850000000000001</v>
      </c>
      <c r="W1703" s="354">
        <v>1</v>
      </c>
      <c r="X1703" s="354">
        <v>3.2000000000000001E-2</v>
      </c>
      <c r="Y1703" s="354">
        <f t="shared" si="21"/>
        <v>1.6850000000000001</v>
      </c>
      <c r="Z1703" s="354" t="s">
        <v>198</v>
      </c>
      <c r="AA1703" s="354" t="s">
        <v>170</v>
      </c>
      <c r="AB1703" s="354">
        <v>18.7</v>
      </c>
      <c r="AC1703" s="354" t="s">
        <v>218</v>
      </c>
      <c r="AD1703" s="363"/>
      <c r="AE1703" s="10">
        <f>IFERROR(VLOOKUP(E1703,ppoz!$A$2:$B$42,2,0),0)</f>
        <v>3500</v>
      </c>
    </row>
    <row r="1704" spans="1:31" s="99" customFormat="1" x14ac:dyDescent="0.35">
      <c r="A1704" s="354" t="s">
        <v>419</v>
      </c>
      <c r="B1704" s="359">
        <v>13.735000000000001</v>
      </c>
      <c r="C1704" s="360">
        <v>41</v>
      </c>
      <c r="D1704" s="354" t="s">
        <v>255</v>
      </c>
      <c r="E1704" s="360" t="s">
        <v>183</v>
      </c>
      <c r="F1704" s="363" t="s">
        <v>181</v>
      </c>
      <c r="G1704" s="360">
        <v>12.5</v>
      </c>
      <c r="H1704" s="361">
        <v>42900</v>
      </c>
      <c r="I1704" s="361">
        <v>45400</v>
      </c>
      <c r="J1704" s="361">
        <v>46800</v>
      </c>
      <c r="K1704" s="361">
        <v>47700</v>
      </c>
      <c r="L1704" s="361">
        <v>3123.4073534765193</v>
      </c>
      <c r="M1704" s="361">
        <v>3305.4240990171093</v>
      </c>
      <c r="N1704" s="361">
        <v>3407.3534765198397</v>
      </c>
      <c r="O1704" s="361">
        <v>3472.8795049144519</v>
      </c>
      <c r="P1704" s="354" t="s">
        <v>39</v>
      </c>
      <c r="Q1704" s="363" t="s">
        <v>38</v>
      </c>
      <c r="R1704" s="354" t="s">
        <v>203</v>
      </c>
      <c r="S1704" s="362">
        <v>0.19900000000000001</v>
      </c>
      <c r="T1704" s="354" t="s">
        <v>683</v>
      </c>
      <c r="U1704" s="354" t="s">
        <v>35</v>
      </c>
      <c r="V1704" s="354">
        <v>1.6850000000000001</v>
      </c>
      <c r="W1704" s="354">
        <v>1</v>
      </c>
      <c r="X1704" s="354">
        <v>3.2000000000000001E-2</v>
      </c>
      <c r="Y1704" s="354">
        <f t="shared" si="21"/>
        <v>1.6850000000000001</v>
      </c>
      <c r="Z1704" s="354" t="s">
        <v>198</v>
      </c>
      <c r="AA1704" s="354" t="s">
        <v>170</v>
      </c>
      <c r="AB1704" s="354">
        <v>18.7</v>
      </c>
      <c r="AC1704" s="354" t="s">
        <v>218</v>
      </c>
      <c r="AD1704" s="363"/>
      <c r="AE1704" s="10">
        <f>IFERROR(VLOOKUP(E1704,ppoz!$A$2:$B$42,2,0),0)</f>
        <v>3500</v>
      </c>
    </row>
    <row r="1705" spans="1:31" s="99" customFormat="1" x14ac:dyDescent="0.35">
      <c r="A1705" s="354" t="s">
        <v>420</v>
      </c>
      <c r="B1705" s="359">
        <v>14.07</v>
      </c>
      <c r="C1705" s="360">
        <v>42</v>
      </c>
      <c r="D1705" s="354" t="s">
        <v>255</v>
      </c>
      <c r="E1705" s="360" t="s">
        <v>183</v>
      </c>
      <c r="F1705" s="363" t="s">
        <v>181</v>
      </c>
      <c r="G1705" s="360">
        <v>12.5</v>
      </c>
      <c r="H1705" s="361">
        <v>43900</v>
      </c>
      <c r="I1705" s="361">
        <v>46300</v>
      </c>
      <c r="J1705" s="361">
        <v>47800</v>
      </c>
      <c r="K1705" s="361">
        <v>48600</v>
      </c>
      <c r="L1705" s="361">
        <v>3120.1137171286423</v>
      </c>
      <c r="M1705" s="361">
        <v>3290.6894100923951</v>
      </c>
      <c r="N1705" s="361">
        <v>3397.2992181947407</v>
      </c>
      <c r="O1705" s="361">
        <v>3454.1577825159916</v>
      </c>
      <c r="P1705" s="354" t="s">
        <v>39</v>
      </c>
      <c r="Q1705" s="363" t="s">
        <v>38</v>
      </c>
      <c r="R1705" s="354" t="s">
        <v>203</v>
      </c>
      <c r="S1705" s="362">
        <v>0.19900000000000001</v>
      </c>
      <c r="T1705" s="354" t="s">
        <v>683</v>
      </c>
      <c r="U1705" s="354" t="s">
        <v>35</v>
      </c>
      <c r="V1705" s="354">
        <v>1.6850000000000001</v>
      </c>
      <c r="W1705" s="354">
        <v>1</v>
      </c>
      <c r="X1705" s="354">
        <v>3.2000000000000001E-2</v>
      </c>
      <c r="Y1705" s="354">
        <f t="shared" si="21"/>
        <v>1.6850000000000001</v>
      </c>
      <c r="Z1705" s="354" t="s">
        <v>198</v>
      </c>
      <c r="AA1705" s="354" t="s">
        <v>170</v>
      </c>
      <c r="AB1705" s="354">
        <v>18.7</v>
      </c>
      <c r="AC1705" s="354" t="s">
        <v>218</v>
      </c>
      <c r="AD1705" s="363"/>
      <c r="AE1705" s="10">
        <f>IFERROR(VLOOKUP(E1705,ppoz!$A$2:$B$42,2,0),0)</f>
        <v>3500</v>
      </c>
    </row>
    <row r="1706" spans="1:31" s="99" customFormat="1" x14ac:dyDescent="0.35">
      <c r="A1706" s="354" t="s">
        <v>421</v>
      </c>
      <c r="B1706" s="359">
        <v>14.405000000000001</v>
      </c>
      <c r="C1706" s="360">
        <v>43</v>
      </c>
      <c r="D1706" s="354" t="s">
        <v>255</v>
      </c>
      <c r="E1706" s="360" t="s">
        <v>183</v>
      </c>
      <c r="F1706" s="363" t="s">
        <v>181</v>
      </c>
      <c r="G1706" s="360">
        <v>12.5</v>
      </c>
      <c r="H1706" s="361">
        <v>44600</v>
      </c>
      <c r="I1706" s="361">
        <v>47400</v>
      </c>
      <c r="J1706" s="361">
        <v>49200</v>
      </c>
      <c r="K1706" s="361">
        <v>49700</v>
      </c>
      <c r="L1706" s="361">
        <v>3096.1471711211384</v>
      </c>
      <c r="M1706" s="361">
        <v>3290.5241235682051</v>
      </c>
      <c r="N1706" s="361">
        <v>3415.4807358556054</v>
      </c>
      <c r="O1706" s="361">
        <v>3450.1909059354389</v>
      </c>
      <c r="P1706" s="354" t="s">
        <v>39</v>
      </c>
      <c r="Q1706" s="363" t="s">
        <v>38</v>
      </c>
      <c r="R1706" s="354" t="s">
        <v>203</v>
      </c>
      <c r="S1706" s="362">
        <v>0.19900000000000001</v>
      </c>
      <c r="T1706" s="354" t="s">
        <v>683</v>
      </c>
      <c r="U1706" s="354" t="s">
        <v>35</v>
      </c>
      <c r="V1706" s="354">
        <v>1.6850000000000001</v>
      </c>
      <c r="W1706" s="354">
        <v>1</v>
      </c>
      <c r="X1706" s="354">
        <v>3.2000000000000001E-2</v>
      </c>
      <c r="Y1706" s="354">
        <f t="shared" si="21"/>
        <v>1.6850000000000001</v>
      </c>
      <c r="Z1706" s="354" t="s">
        <v>198</v>
      </c>
      <c r="AA1706" s="354" t="s">
        <v>170</v>
      </c>
      <c r="AB1706" s="354">
        <v>18.7</v>
      </c>
      <c r="AC1706" s="354" t="s">
        <v>218</v>
      </c>
      <c r="AD1706" s="363"/>
      <c r="AE1706" s="10">
        <f>IFERROR(VLOOKUP(E1706,ppoz!$A$2:$B$42,2,0),0)</f>
        <v>3500</v>
      </c>
    </row>
    <row r="1707" spans="1:31" s="99" customFormat="1" x14ac:dyDescent="0.35">
      <c r="A1707" s="354" t="s">
        <v>422</v>
      </c>
      <c r="B1707" s="359">
        <v>14.74</v>
      </c>
      <c r="C1707" s="360">
        <v>44</v>
      </c>
      <c r="D1707" s="354" t="s">
        <v>255</v>
      </c>
      <c r="E1707" s="360" t="s">
        <v>183</v>
      </c>
      <c r="F1707" s="363" t="s">
        <v>181</v>
      </c>
      <c r="G1707" s="360">
        <v>12.5</v>
      </c>
      <c r="H1707" s="361">
        <v>45100</v>
      </c>
      <c r="I1707" s="361">
        <v>48000</v>
      </c>
      <c r="J1707" s="361">
        <v>50100</v>
      </c>
      <c r="K1707" s="361">
        <v>50300</v>
      </c>
      <c r="L1707" s="361">
        <v>3059.7014925373132</v>
      </c>
      <c r="M1707" s="361">
        <v>3256.4450474898235</v>
      </c>
      <c r="N1707" s="361">
        <v>3398.9145183175033</v>
      </c>
      <c r="O1707" s="361">
        <v>3412.4830393487109</v>
      </c>
      <c r="P1707" s="354" t="s">
        <v>39</v>
      </c>
      <c r="Q1707" s="363" t="s">
        <v>38</v>
      </c>
      <c r="R1707" s="354" t="s">
        <v>203</v>
      </c>
      <c r="S1707" s="362">
        <v>0.19900000000000001</v>
      </c>
      <c r="T1707" s="354" t="s">
        <v>683</v>
      </c>
      <c r="U1707" s="354" t="s">
        <v>35</v>
      </c>
      <c r="V1707" s="354">
        <v>1.6850000000000001</v>
      </c>
      <c r="W1707" s="354">
        <v>1</v>
      </c>
      <c r="X1707" s="354">
        <v>3.2000000000000001E-2</v>
      </c>
      <c r="Y1707" s="354">
        <f t="shared" si="21"/>
        <v>1.6850000000000001</v>
      </c>
      <c r="Z1707" s="354" t="s">
        <v>198</v>
      </c>
      <c r="AA1707" s="354" t="s">
        <v>170</v>
      </c>
      <c r="AB1707" s="354">
        <v>18.7</v>
      </c>
      <c r="AC1707" s="354" t="s">
        <v>218</v>
      </c>
      <c r="AD1707" s="363"/>
      <c r="AE1707" s="10">
        <f>IFERROR(VLOOKUP(E1707,ppoz!$A$2:$B$42,2,0),0)</f>
        <v>3500</v>
      </c>
    </row>
    <row r="1708" spans="1:31" s="99" customFormat="1" x14ac:dyDescent="0.35">
      <c r="A1708" s="354" t="s">
        <v>423</v>
      </c>
      <c r="B1708" s="359">
        <v>15.075000000000001</v>
      </c>
      <c r="C1708" s="360">
        <v>45</v>
      </c>
      <c r="D1708" s="354" t="s">
        <v>255</v>
      </c>
      <c r="E1708" s="360" t="s">
        <v>9</v>
      </c>
      <c r="F1708" s="363" t="s">
        <v>181</v>
      </c>
      <c r="G1708" s="360">
        <v>15</v>
      </c>
      <c r="H1708" s="361">
        <v>47000</v>
      </c>
      <c r="I1708" s="361">
        <v>49800</v>
      </c>
      <c r="J1708" s="361">
        <v>51800</v>
      </c>
      <c r="K1708" s="361">
        <v>52700</v>
      </c>
      <c r="L1708" s="361">
        <v>3117.7446102819235</v>
      </c>
      <c r="M1708" s="361">
        <v>3303.4825870646764</v>
      </c>
      <c r="N1708" s="361">
        <v>3436.1525704809283</v>
      </c>
      <c r="O1708" s="361">
        <v>3495.854063018242</v>
      </c>
      <c r="P1708" s="354" t="s">
        <v>39</v>
      </c>
      <c r="Q1708" s="363" t="s">
        <v>38</v>
      </c>
      <c r="R1708" s="354" t="s">
        <v>203</v>
      </c>
      <c r="S1708" s="362">
        <v>0.19900000000000001</v>
      </c>
      <c r="T1708" s="354" t="s">
        <v>683</v>
      </c>
      <c r="U1708" s="354" t="s">
        <v>35</v>
      </c>
      <c r="V1708" s="354">
        <v>1.6850000000000001</v>
      </c>
      <c r="W1708" s="354">
        <v>1</v>
      </c>
      <c r="X1708" s="354">
        <v>3.2000000000000001E-2</v>
      </c>
      <c r="Y1708" s="354">
        <f t="shared" si="21"/>
        <v>1.6850000000000001</v>
      </c>
      <c r="Z1708" s="354" t="s">
        <v>198</v>
      </c>
      <c r="AA1708" s="354" t="s">
        <v>170</v>
      </c>
      <c r="AB1708" s="354">
        <v>18.7</v>
      </c>
      <c r="AC1708" s="354" t="s">
        <v>218</v>
      </c>
      <c r="AD1708" s="363"/>
      <c r="AE1708" s="10">
        <f>IFERROR(VLOOKUP(E1708,ppoz!$A$2:$B$42,2,0),0)</f>
        <v>3500</v>
      </c>
    </row>
    <row r="1709" spans="1:31" s="99" customFormat="1" x14ac:dyDescent="0.35">
      <c r="A1709" s="354" t="s">
        <v>424</v>
      </c>
      <c r="B1709" s="359">
        <v>15.41</v>
      </c>
      <c r="C1709" s="360">
        <v>46</v>
      </c>
      <c r="D1709" s="354" t="s">
        <v>255</v>
      </c>
      <c r="E1709" s="360" t="s">
        <v>9</v>
      </c>
      <c r="F1709" s="363" t="s">
        <v>181</v>
      </c>
      <c r="G1709" s="360">
        <v>15</v>
      </c>
      <c r="H1709" s="361">
        <v>47600</v>
      </c>
      <c r="I1709" s="361">
        <v>50300</v>
      </c>
      <c r="J1709" s="361">
        <v>52300</v>
      </c>
      <c r="K1709" s="361">
        <v>53200</v>
      </c>
      <c r="L1709" s="361">
        <v>3088.9033095392601</v>
      </c>
      <c r="M1709" s="361">
        <v>3264.114211550941</v>
      </c>
      <c r="N1709" s="361">
        <v>3393.9000648929268</v>
      </c>
      <c r="O1709" s="361">
        <v>3452.3036988968202</v>
      </c>
      <c r="P1709" s="354" t="s">
        <v>39</v>
      </c>
      <c r="Q1709" s="363" t="s">
        <v>38</v>
      </c>
      <c r="R1709" s="354" t="s">
        <v>203</v>
      </c>
      <c r="S1709" s="362">
        <v>0.19900000000000001</v>
      </c>
      <c r="T1709" s="354" t="s">
        <v>683</v>
      </c>
      <c r="U1709" s="354" t="s">
        <v>35</v>
      </c>
      <c r="V1709" s="354">
        <v>1.6850000000000001</v>
      </c>
      <c r="W1709" s="354">
        <v>1</v>
      </c>
      <c r="X1709" s="354">
        <v>3.2000000000000001E-2</v>
      </c>
      <c r="Y1709" s="354">
        <f t="shared" si="21"/>
        <v>1.6850000000000001</v>
      </c>
      <c r="Z1709" s="354" t="s">
        <v>198</v>
      </c>
      <c r="AA1709" s="354" t="s">
        <v>170</v>
      </c>
      <c r="AB1709" s="354">
        <v>18.7</v>
      </c>
      <c r="AC1709" s="354" t="s">
        <v>218</v>
      </c>
      <c r="AD1709" s="363"/>
      <c r="AE1709" s="10">
        <f>IFERROR(VLOOKUP(E1709,ppoz!$A$2:$B$42,2,0),0)</f>
        <v>3500</v>
      </c>
    </row>
    <row r="1710" spans="1:31" s="99" customFormat="1" x14ac:dyDescent="0.35">
      <c r="A1710" s="354" t="s">
        <v>425</v>
      </c>
      <c r="B1710" s="359">
        <v>15.745000000000001</v>
      </c>
      <c r="C1710" s="360">
        <v>47</v>
      </c>
      <c r="D1710" s="354" t="s">
        <v>255</v>
      </c>
      <c r="E1710" s="360" t="s">
        <v>9</v>
      </c>
      <c r="F1710" s="363" t="s">
        <v>181</v>
      </c>
      <c r="G1710" s="360">
        <v>15</v>
      </c>
      <c r="H1710" s="361">
        <v>48200</v>
      </c>
      <c r="I1710" s="361">
        <v>50800</v>
      </c>
      <c r="J1710" s="361">
        <v>52700</v>
      </c>
      <c r="K1710" s="361">
        <v>53700</v>
      </c>
      <c r="L1710" s="361">
        <v>3061.2892981899013</v>
      </c>
      <c r="M1710" s="361">
        <v>3226.4210860590661</v>
      </c>
      <c r="N1710" s="361">
        <v>3347.0943156557637</v>
      </c>
      <c r="O1710" s="361">
        <v>3410.6065417592886</v>
      </c>
      <c r="P1710" s="354" t="s">
        <v>39</v>
      </c>
      <c r="Q1710" s="363" t="s">
        <v>38</v>
      </c>
      <c r="R1710" s="354" t="s">
        <v>203</v>
      </c>
      <c r="S1710" s="362">
        <v>0.19900000000000001</v>
      </c>
      <c r="T1710" s="354" t="s">
        <v>683</v>
      </c>
      <c r="U1710" s="354" t="s">
        <v>35</v>
      </c>
      <c r="V1710" s="354">
        <v>1.6850000000000001</v>
      </c>
      <c r="W1710" s="354">
        <v>1</v>
      </c>
      <c r="X1710" s="354">
        <v>3.2000000000000001E-2</v>
      </c>
      <c r="Y1710" s="354">
        <f t="shared" si="21"/>
        <v>1.6850000000000001</v>
      </c>
      <c r="Z1710" s="354" t="s">
        <v>198</v>
      </c>
      <c r="AA1710" s="354" t="s">
        <v>170</v>
      </c>
      <c r="AB1710" s="354">
        <v>18.7</v>
      </c>
      <c r="AC1710" s="354" t="s">
        <v>218</v>
      </c>
      <c r="AD1710" s="363"/>
      <c r="AE1710" s="10">
        <f>IFERROR(VLOOKUP(E1710,ppoz!$A$2:$B$42,2,0),0)</f>
        <v>3500</v>
      </c>
    </row>
    <row r="1711" spans="1:31" s="99" customFormat="1" x14ac:dyDescent="0.35">
      <c r="A1711" s="354" t="s">
        <v>426</v>
      </c>
      <c r="B1711" s="359">
        <v>16.080000000000002</v>
      </c>
      <c r="C1711" s="360">
        <v>48</v>
      </c>
      <c r="D1711" s="354" t="s">
        <v>255</v>
      </c>
      <c r="E1711" s="360" t="s">
        <v>9</v>
      </c>
      <c r="F1711" s="363" t="s">
        <v>181</v>
      </c>
      <c r="G1711" s="360">
        <v>15</v>
      </c>
      <c r="H1711" s="361">
        <v>49000</v>
      </c>
      <c r="I1711" s="361">
        <v>51700</v>
      </c>
      <c r="J1711" s="361">
        <v>53700</v>
      </c>
      <c r="K1711" s="361">
        <v>54600</v>
      </c>
      <c r="L1711" s="361">
        <v>3047.2636815920396</v>
      </c>
      <c r="M1711" s="361">
        <v>3215.1741293532336</v>
      </c>
      <c r="N1711" s="361">
        <v>3339.5522388059699</v>
      </c>
      <c r="O1711" s="361">
        <v>3395.5223880597009</v>
      </c>
      <c r="P1711" s="354" t="s">
        <v>39</v>
      </c>
      <c r="Q1711" s="363" t="s">
        <v>38</v>
      </c>
      <c r="R1711" s="354" t="s">
        <v>203</v>
      </c>
      <c r="S1711" s="362">
        <v>0.19900000000000001</v>
      </c>
      <c r="T1711" s="354" t="s">
        <v>683</v>
      </c>
      <c r="U1711" s="354" t="s">
        <v>35</v>
      </c>
      <c r="V1711" s="354">
        <v>1.6850000000000001</v>
      </c>
      <c r="W1711" s="354">
        <v>1</v>
      </c>
      <c r="X1711" s="354">
        <v>3.2000000000000001E-2</v>
      </c>
      <c r="Y1711" s="354">
        <f t="shared" si="21"/>
        <v>1.6850000000000001</v>
      </c>
      <c r="Z1711" s="354" t="s">
        <v>198</v>
      </c>
      <c r="AA1711" s="354" t="s">
        <v>170</v>
      </c>
      <c r="AB1711" s="354">
        <v>18.7</v>
      </c>
      <c r="AC1711" s="354" t="s">
        <v>218</v>
      </c>
      <c r="AD1711" s="363"/>
      <c r="AE1711" s="10">
        <f>IFERROR(VLOOKUP(E1711,ppoz!$A$2:$B$42,2,0),0)</f>
        <v>3500</v>
      </c>
    </row>
    <row r="1712" spans="1:31" s="99" customFormat="1" x14ac:dyDescent="0.35">
      <c r="A1712" s="354" t="s">
        <v>427</v>
      </c>
      <c r="B1712" s="359">
        <v>16.415000000000003</v>
      </c>
      <c r="C1712" s="360">
        <v>49</v>
      </c>
      <c r="D1712" s="354" t="s">
        <v>255</v>
      </c>
      <c r="E1712" s="360" t="s">
        <v>9</v>
      </c>
      <c r="F1712" s="363" t="s">
        <v>181</v>
      </c>
      <c r="G1712" s="360">
        <v>15</v>
      </c>
      <c r="H1712" s="361">
        <v>49600</v>
      </c>
      <c r="I1712" s="361">
        <v>52400</v>
      </c>
      <c r="J1712" s="361">
        <v>54300</v>
      </c>
      <c r="K1712" s="361">
        <v>55300</v>
      </c>
      <c r="L1712" s="361">
        <v>3021.6265610721894</v>
      </c>
      <c r="M1712" s="361">
        <v>3192.2022540359421</v>
      </c>
      <c r="N1712" s="361">
        <v>3307.9500456899173</v>
      </c>
      <c r="O1712" s="361">
        <v>3368.8699360341147</v>
      </c>
      <c r="P1712" s="354" t="s">
        <v>39</v>
      </c>
      <c r="Q1712" s="363" t="s">
        <v>38</v>
      </c>
      <c r="R1712" s="354" t="s">
        <v>203</v>
      </c>
      <c r="S1712" s="362">
        <v>0.19900000000000001</v>
      </c>
      <c r="T1712" s="354" t="s">
        <v>683</v>
      </c>
      <c r="U1712" s="354" t="s">
        <v>35</v>
      </c>
      <c r="V1712" s="354">
        <v>1.6850000000000001</v>
      </c>
      <c r="W1712" s="354">
        <v>1</v>
      </c>
      <c r="X1712" s="354">
        <v>3.2000000000000001E-2</v>
      </c>
      <c r="Y1712" s="354">
        <f t="shared" si="21"/>
        <v>1.6850000000000001</v>
      </c>
      <c r="Z1712" s="354" t="s">
        <v>198</v>
      </c>
      <c r="AA1712" s="354" t="s">
        <v>170</v>
      </c>
      <c r="AB1712" s="354">
        <v>18.7</v>
      </c>
      <c r="AC1712" s="354" t="s">
        <v>218</v>
      </c>
      <c r="AD1712" s="363"/>
      <c r="AE1712" s="10">
        <f>IFERROR(VLOOKUP(E1712,ppoz!$A$2:$B$42,2,0),0)</f>
        <v>3500</v>
      </c>
    </row>
    <row r="1713" spans="1:31" s="99" customFormat="1" x14ac:dyDescent="0.35">
      <c r="A1713" s="354" t="s">
        <v>428</v>
      </c>
      <c r="B1713" s="359">
        <v>16.75</v>
      </c>
      <c r="C1713" s="360">
        <v>50</v>
      </c>
      <c r="D1713" s="354" t="s">
        <v>255</v>
      </c>
      <c r="E1713" s="360" t="s">
        <v>9</v>
      </c>
      <c r="F1713" s="363" t="s">
        <v>181</v>
      </c>
      <c r="G1713" s="360">
        <v>15</v>
      </c>
      <c r="H1713" s="361">
        <v>50300</v>
      </c>
      <c r="I1713" s="361">
        <v>53500</v>
      </c>
      <c r="J1713" s="361">
        <v>55300</v>
      </c>
      <c r="K1713" s="361">
        <v>56400</v>
      </c>
      <c r="L1713" s="361">
        <v>3002.9850746268658</v>
      </c>
      <c r="M1713" s="361">
        <v>3194.0298507462685</v>
      </c>
      <c r="N1713" s="361">
        <v>3301.4925373134329</v>
      </c>
      <c r="O1713" s="361">
        <v>3367.1641791044776</v>
      </c>
      <c r="P1713" s="354" t="s">
        <v>39</v>
      </c>
      <c r="Q1713" s="363" t="s">
        <v>38</v>
      </c>
      <c r="R1713" s="354" t="s">
        <v>203</v>
      </c>
      <c r="S1713" s="362">
        <v>0.19900000000000001</v>
      </c>
      <c r="T1713" s="354" t="s">
        <v>683</v>
      </c>
      <c r="U1713" s="354" t="s">
        <v>35</v>
      </c>
      <c r="V1713" s="354">
        <v>1.6850000000000001</v>
      </c>
      <c r="W1713" s="354">
        <v>1</v>
      </c>
      <c r="X1713" s="354">
        <v>3.2000000000000001E-2</v>
      </c>
      <c r="Y1713" s="354">
        <f t="shared" si="21"/>
        <v>1.6850000000000001</v>
      </c>
      <c r="Z1713" s="354" t="s">
        <v>198</v>
      </c>
      <c r="AA1713" s="354" t="s">
        <v>170</v>
      </c>
      <c r="AB1713" s="354">
        <v>18.7</v>
      </c>
      <c r="AC1713" s="354" t="s">
        <v>218</v>
      </c>
      <c r="AD1713" s="363"/>
      <c r="AE1713" s="10">
        <f>IFERROR(VLOOKUP(E1713,ppoz!$A$2:$B$42,2,0),0)</f>
        <v>3500</v>
      </c>
    </row>
    <row r="1714" spans="1:31" s="99" customFormat="1" x14ac:dyDescent="0.35">
      <c r="A1714" s="354" t="s">
        <v>429</v>
      </c>
      <c r="B1714" s="359">
        <v>17.085000000000001</v>
      </c>
      <c r="C1714" s="360">
        <v>51</v>
      </c>
      <c r="D1714" s="354" t="s">
        <v>255</v>
      </c>
      <c r="E1714" s="360" t="s">
        <v>9</v>
      </c>
      <c r="F1714" s="363" t="s">
        <v>181</v>
      </c>
      <c r="G1714" s="360">
        <v>15</v>
      </c>
      <c r="H1714" s="361">
        <v>51500</v>
      </c>
      <c r="I1714" s="361">
        <v>54800</v>
      </c>
      <c r="J1714" s="361">
        <v>56900</v>
      </c>
      <c r="K1714" s="361">
        <v>57700</v>
      </c>
      <c r="L1714" s="361">
        <v>3014.3400643839623</v>
      </c>
      <c r="M1714" s="361">
        <v>3207.4919520046824</v>
      </c>
      <c r="N1714" s="361">
        <v>3330.4067895815042</v>
      </c>
      <c r="O1714" s="361">
        <v>3377.2314896107696</v>
      </c>
      <c r="P1714" s="354" t="s">
        <v>39</v>
      </c>
      <c r="Q1714" s="363" t="s">
        <v>38</v>
      </c>
      <c r="R1714" s="354" t="s">
        <v>203</v>
      </c>
      <c r="S1714" s="362">
        <v>0.19900000000000001</v>
      </c>
      <c r="T1714" s="354" t="s">
        <v>683</v>
      </c>
      <c r="U1714" s="354" t="s">
        <v>35</v>
      </c>
      <c r="V1714" s="354">
        <v>1.6850000000000001</v>
      </c>
      <c r="W1714" s="354">
        <v>1</v>
      </c>
      <c r="X1714" s="354">
        <v>3.2000000000000001E-2</v>
      </c>
      <c r="Y1714" s="354">
        <f t="shared" si="21"/>
        <v>1.6850000000000001</v>
      </c>
      <c r="Z1714" s="354" t="s">
        <v>198</v>
      </c>
      <c r="AA1714" s="354" t="s">
        <v>170</v>
      </c>
      <c r="AB1714" s="354">
        <v>18.7</v>
      </c>
      <c r="AC1714" s="354" t="s">
        <v>218</v>
      </c>
      <c r="AD1714" s="363"/>
      <c r="AE1714" s="10">
        <f>IFERROR(VLOOKUP(E1714,ppoz!$A$2:$B$42,2,0),0)</f>
        <v>3500</v>
      </c>
    </row>
    <row r="1715" spans="1:31" s="99" customFormat="1" x14ac:dyDescent="0.35">
      <c r="A1715" s="354" t="s">
        <v>430</v>
      </c>
      <c r="B1715" s="359">
        <v>17.420000000000002</v>
      </c>
      <c r="C1715" s="360">
        <v>52</v>
      </c>
      <c r="D1715" s="354" t="s">
        <v>255</v>
      </c>
      <c r="E1715" s="360" t="s">
        <v>9</v>
      </c>
      <c r="F1715" s="363" t="s">
        <v>181</v>
      </c>
      <c r="G1715" s="360">
        <v>15</v>
      </c>
      <c r="H1715" s="361">
        <v>51900</v>
      </c>
      <c r="I1715" s="361">
        <v>55300</v>
      </c>
      <c r="J1715" s="361">
        <v>57300</v>
      </c>
      <c r="K1715" s="361">
        <v>58200</v>
      </c>
      <c r="L1715" s="361">
        <v>2979.3340987370834</v>
      </c>
      <c r="M1715" s="361">
        <v>3174.5120551090699</v>
      </c>
      <c r="N1715" s="361">
        <v>3289.3226176808262</v>
      </c>
      <c r="O1715" s="361">
        <v>3340.9873708381169</v>
      </c>
      <c r="P1715" s="354" t="s">
        <v>39</v>
      </c>
      <c r="Q1715" s="363" t="s">
        <v>38</v>
      </c>
      <c r="R1715" s="354" t="s">
        <v>203</v>
      </c>
      <c r="S1715" s="362">
        <v>0.19900000000000001</v>
      </c>
      <c r="T1715" s="354" t="s">
        <v>683</v>
      </c>
      <c r="U1715" s="354" t="s">
        <v>35</v>
      </c>
      <c r="V1715" s="354">
        <v>1.6850000000000001</v>
      </c>
      <c r="W1715" s="354">
        <v>1</v>
      </c>
      <c r="X1715" s="354">
        <v>3.2000000000000001E-2</v>
      </c>
      <c r="Y1715" s="354">
        <f t="shared" si="21"/>
        <v>1.6850000000000001</v>
      </c>
      <c r="Z1715" s="354" t="s">
        <v>198</v>
      </c>
      <c r="AA1715" s="354" t="s">
        <v>170</v>
      </c>
      <c r="AB1715" s="354">
        <v>18.7</v>
      </c>
      <c r="AC1715" s="354" t="s">
        <v>218</v>
      </c>
      <c r="AD1715" s="363"/>
      <c r="AE1715" s="10">
        <f>IFERROR(VLOOKUP(E1715,ppoz!$A$2:$B$42,2,0),0)</f>
        <v>3500</v>
      </c>
    </row>
    <row r="1716" spans="1:31" s="99" customFormat="1" x14ac:dyDescent="0.35">
      <c r="A1716" s="354" t="s">
        <v>431</v>
      </c>
      <c r="B1716" s="359">
        <v>17.755000000000003</v>
      </c>
      <c r="C1716" s="360">
        <v>53</v>
      </c>
      <c r="D1716" s="354" t="s">
        <v>255</v>
      </c>
      <c r="E1716" s="360" t="s">
        <v>10</v>
      </c>
      <c r="F1716" s="363" t="s">
        <v>181</v>
      </c>
      <c r="G1716" s="360">
        <v>17.5</v>
      </c>
      <c r="H1716" s="361">
        <v>53000</v>
      </c>
      <c r="I1716" s="361">
        <v>56300</v>
      </c>
      <c r="J1716" s="361">
        <v>58400</v>
      </c>
      <c r="K1716" s="361">
        <v>59200</v>
      </c>
      <c r="L1716" s="361">
        <v>2985.0746268656712</v>
      </c>
      <c r="M1716" s="361">
        <v>3170.9377640101375</v>
      </c>
      <c r="N1716" s="361">
        <v>3289.2143058293432</v>
      </c>
      <c r="O1716" s="361">
        <v>3334.2720360461835</v>
      </c>
      <c r="P1716" s="354" t="s">
        <v>39</v>
      </c>
      <c r="Q1716" s="363" t="s">
        <v>38</v>
      </c>
      <c r="R1716" s="354" t="s">
        <v>203</v>
      </c>
      <c r="S1716" s="362">
        <v>0.19900000000000001</v>
      </c>
      <c r="T1716" s="354" t="s">
        <v>683</v>
      </c>
      <c r="U1716" s="354" t="s">
        <v>35</v>
      </c>
      <c r="V1716" s="354">
        <v>1.6850000000000001</v>
      </c>
      <c r="W1716" s="354">
        <v>1</v>
      </c>
      <c r="X1716" s="354">
        <v>3.2000000000000001E-2</v>
      </c>
      <c r="Y1716" s="354">
        <f t="shared" si="21"/>
        <v>1.6850000000000001</v>
      </c>
      <c r="Z1716" s="354" t="s">
        <v>198</v>
      </c>
      <c r="AA1716" s="354" t="s">
        <v>170</v>
      </c>
      <c r="AB1716" s="354">
        <v>18.7</v>
      </c>
      <c r="AC1716" s="354" t="s">
        <v>218</v>
      </c>
      <c r="AD1716" s="363"/>
      <c r="AE1716" s="10">
        <f>IFERROR(VLOOKUP(E1716,ppoz!$A$2:$B$42,2,0),0)</f>
        <v>3500</v>
      </c>
    </row>
    <row r="1717" spans="1:31" s="99" customFormat="1" x14ac:dyDescent="0.35">
      <c r="A1717" s="354" t="s">
        <v>432</v>
      </c>
      <c r="B1717" s="359">
        <v>18.09</v>
      </c>
      <c r="C1717" s="360">
        <v>54</v>
      </c>
      <c r="D1717" s="354" t="s">
        <v>255</v>
      </c>
      <c r="E1717" s="360" t="s">
        <v>10</v>
      </c>
      <c r="F1717" s="363" t="s">
        <v>181</v>
      </c>
      <c r="G1717" s="360">
        <v>17.5</v>
      </c>
      <c r="H1717" s="361">
        <v>53900</v>
      </c>
      <c r="I1717" s="361">
        <v>57300</v>
      </c>
      <c r="J1717" s="361">
        <v>59300</v>
      </c>
      <c r="K1717" s="361">
        <v>60100</v>
      </c>
      <c r="L1717" s="361">
        <v>2979.5467108899943</v>
      </c>
      <c r="M1717" s="361">
        <v>3167.4958540630182</v>
      </c>
      <c r="N1717" s="361">
        <v>3278.0541735765619</v>
      </c>
      <c r="O1717" s="361">
        <v>3322.2775013819792</v>
      </c>
      <c r="P1717" s="354" t="s">
        <v>39</v>
      </c>
      <c r="Q1717" s="363" t="s">
        <v>38</v>
      </c>
      <c r="R1717" s="354" t="s">
        <v>203</v>
      </c>
      <c r="S1717" s="362">
        <v>0.19900000000000001</v>
      </c>
      <c r="T1717" s="354" t="s">
        <v>683</v>
      </c>
      <c r="U1717" s="354" t="s">
        <v>35</v>
      </c>
      <c r="V1717" s="354">
        <v>1.6850000000000001</v>
      </c>
      <c r="W1717" s="354">
        <v>1</v>
      </c>
      <c r="X1717" s="354">
        <v>3.2000000000000001E-2</v>
      </c>
      <c r="Y1717" s="354">
        <f t="shared" si="21"/>
        <v>1.6850000000000001</v>
      </c>
      <c r="Z1717" s="354" t="s">
        <v>198</v>
      </c>
      <c r="AA1717" s="354" t="s">
        <v>170</v>
      </c>
      <c r="AB1717" s="354">
        <v>18.7</v>
      </c>
      <c r="AC1717" s="354" t="s">
        <v>218</v>
      </c>
      <c r="AD1717" s="363"/>
      <c r="AE1717" s="10">
        <f>IFERROR(VLOOKUP(E1717,ppoz!$A$2:$B$42,2,0),0)</f>
        <v>3500</v>
      </c>
    </row>
    <row r="1718" spans="1:31" s="99" customFormat="1" x14ac:dyDescent="0.35">
      <c r="A1718" s="354" t="s">
        <v>433</v>
      </c>
      <c r="B1718" s="359">
        <v>18.425000000000001</v>
      </c>
      <c r="C1718" s="360">
        <v>55</v>
      </c>
      <c r="D1718" s="354" t="s">
        <v>255</v>
      </c>
      <c r="E1718" s="360" t="s">
        <v>10</v>
      </c>
      <c r="F1718" s="363" t="s">
        <v>181</v>
      </c>
      <c r="G1718" s="360">
        <v>17.5</v>
      </c>
      <c r="H1718" s="361">
        <v>54600</v>
      </c>
      <c r="I1718" s="361">
        <v>57800</v>
      </c>
      <c r="J1718" s="361">
        <v>59700</v>
      </c>
      <c r="K1718" s="361">
        <v>61200</v>
      </c>
      <c r="L1718" s="361">
        <v>2963.3649932157396</v>
      </c>
      <c r="M1718" s="361">
        <v>3137.0420624151966</v>
      </c>
      <c r="N1718" s="361">
        <v>3240.1628222523746</v>
      </c>
      <c r="O1718" s="361">
        <v>3321.5739484396199</v>
      </c>
      <c r="P1718" s="354" t="s">
        <v>39</v>
      </c>
      <c r="Q1718" s="363" t="s">
        <v>38</v>
      </c>
      <c r="R1718" s="354" t="s">
        <v>203</v>
      </c>
      <c r="S1718" s="362">
        <v>0.19900000000000001</v>
      </c>
      <c r="T1718" s="354" t="s">
        <v>683</v>
      </c>
      <c r="U1718" s="354" t="s">
        <v>35</v>
      </c>
      <c r="V1718" s="354">
        <v>1.6850000000000001</v>
      </c>
      <c r="W1718" s="354">
        <v>1</v>
      </c>
      <c r="X1718" s="354">
        <v>3.2000000000000001E-2</v>
      </c>
      <c r="Y1718" s="354">
        <f t="shared" si="21"/>
        <v>1.6850000000000001</v>
      </c>
      <c r="Z1718" s="354" t="s">
        <v>198</v>
      </c>
      <c r="AA1718" s="354" t="s">
        <v>170</v>
      </c>
      <c r="AB1718" s="354">
        <v>18.7</v>
      </c>
      <c r="AC1718" s="354" t="s">
        <v>218</v>
      </c>
      <c r="AD1718" s="363"/>
      <c r="AE1718" s="10">
        <f>IFERROR(VLOOKUP(E1718,ppoz!$A$2:$B$42,2,0),0)</f>
        <v>3500</v>
      </c>
    </row>
    <row r="1719" spans="1:31" s="99" customFormat="1" x14ac:dyDescent="0.35">
      <c r="A1719" s="354" t="s">
        <v>434</v>
      </c>
      <c r="B1719" s="359">
        <v>18.760000000000002</v>
      </c>
      <c r="C1719" s="360">
        <v>56</v>
      </c>
      <c r="D1719" s="354" t="s">
        <v>255</v>
      </c>
      <c r="E1719" s="360" t="s">
        <v>10</v>
      </c>
      <c r="F1719" s="363" t="s">
        <v>181</v>
      </c>
      <c r="G1719" s="360">
        <v>17.5</v>
      </c>
      <c r="H1719" s="361">
        <v>56800</v>
      </c>
      <c r="I1719" s="361">
        <v>60000</v>
      </c>
      <c r="J1719" s="361">
        <v>62500</v>
      </c>
      <c r="K1719" s="361">
        <v>63500</v>
      </c>
      <c r="L1719" s="361">
        <v>3027.7185501066097</v>
      </c>
      <c r="M1719" s="361">
        <v>3198.2942430703624</v>
      </c>
      <c r="N1719" s="361">
        <v>3331.5565031982937</v>
      </c>
      <c r="O1719" s="361">
        <v>3384.8614072494665</v>
      </c>
      <c r="P1719" s="354" t="s">
        <v>39</v>
      </c>
      <c r="Q1719" s="363" t="s">
        <v>38</v>
      </c>
      <c r="R1719" s="354" t="s">
        <v>203</v>
      </c>
      <c r="S1719" s="362">
        <v>0.19900000000000001</v>
      </c>
      <c r="T1719" s="354" t="s">
        <v>683</v>
      </c>
      <c r="U1719" s="354" t="s">
        <v>35</v>
      </c>
      <c r="V1719" s="354">
        <v>1.6850000000000001</v>
      </c>
      <c r="W1719" s="354">
        <v>1</v>
      </c>
      <c r="X1719" s="354">
        <v>3.2000000000000001E-2</v>
      </c>
      <c r="Y1719" s="354">
        <f t="shared" si="21"/>
        <v>1.6850000000000001</v>
      </c>
      <c r="Z1719" s="354" t="s">
        <v>198</v>
      </c>
      <c r="AA1719" s="354" t="s">
        <v>170</v>
      </c>
      <c r="AB1719" s="354">
        <v>18.7</v>
      </c>
      <c r="AC1719" s="354" t="s">
        <v>218</v>
      </c>
      <c r="AD1719" s="363"/>
      <c r="AE1719" s="10">
        <f>IFERROR(VLOOKUP(E1719,ppoz!$A$2:$B$42,2,0),0)</f>
        <v>3500</v>
      </c>
    </row>
    <row r="1720" spans="1:31" s="99" customFormat="1" x14ac:dyDescent="0.35">
      <c r="A1720" s="354" t="s">
        <v>435</v>
      </c>
      <c r="B1720" s="359">
        <v>19.095000000000002</v>
      </c>
      <c r="C1720" s="360">
        <v>57</v>
      </c>
      <c r="D1720" s="354" t="s">
        <v>255</v>
      </c>
      <c r="E1720" s="360" t="s">
        <v>10</v>
      </c>
      <c r="F1720" s="363" t="s">
        <v>181</v>
      </c>
      <c r="G1720" s="360">
        <v>17.5</v>
      </c>
      <c r="H1720" s="361">
        <v>57900</v>
      </c>
      <c r="I1720" s="361">
        <v>61200</v>
      </c>
      <c r="J1720" s="361">
        <v>64400</v>
      </c>
      <c r="K1720" s="361">
        <v>64600</v>
      </c>
      <c r="L1720" s="361">
        <v>3032.2073841319711</v>
      </c>
      <c r="M1720" s="361">
        <v>3205.0274941084049</v>
      </c>
      <c r="N1720" s="361">
        <v>3372.6106310552495</v>
      </c>
      <c r="O1720" s="361">
        <v>3383.0845771144272</v>
      </c>
      <c r="P1720" s="354" t="s">
        <v>39</v>
      </c>
      <c r="Q1720" s="363" t="s">
        <v>38</v>
      </c>
      <c r="R1720" s="354" t="s">
        <v>203</v>
      </c>
      <c r="S1720" s="362">
        <v>0.19900000000000001</v>
      </c>
      <c r="T1720" s="354" t="s">
        <v>683</v>
      </c>
      <c r="U1720" s="354" t="s">
        <v>35</v>
      </c>
      <c r="V1720" s="354">
        <v>1.6850000000000001</v>
      </c>
      <c r="W1720" s="354">
        <v>1</v>
      </c>
      <c r="X1720" s="354">
        <v>3.2000000000000001E-2</v>
      </c>
      <c r="Y1720" s="354">
        <f t="shared" si="21"/>
        <v>1.6850000000000001</v>
      </c>
      <c r="Z1720" s="354" t="s">
        <v>198</v>
      </c>
      <c r="AA1720" s="354" t="s">
        <v>170</v>
      </c>
      <c r="AB1720" s="354">
        <v>18.7</v>
      </c>
      <c r="AC1720" s="354" t="s">
        <v>218</v>
      </c>
      <c r="AD1720" s="363"/>
      <c r="AE1720" s="10">
        <f>IFERROR(VLOOKUP(E1720,ppoz!$A$2:$B$42,2,0),0)</f>
        <v>3500</v>
      </c>
    </row>
    <row r="1721" spans="1:31" s="99" customFormat="1" x14ac:dyDescent="0.35">
      <c r="A1721" s="354" t="s">
        <v>436</v>
      </c>
      <c r="B1721" s="359">
        <v>19.43</v>
      </c>
      <c r="C1721" s="360">
        <v>58</v>
      </c>
      <c r="D1721" s="354" t="s">
        <v>255</v>
      </c>
      <c r="E1721" s="360" t="s">
        <v>10</v>
      </c>
      <c r="F1721" s="363" t="s">
        <v>181</v>
      </c>
      <c r="G1721" s="360">
        <v>17.5</v>
      </c>
      <c r="H1721" s="361">
        <v>58400</v>
      </c>
      <c r="I1721" s="361">
        <v>61700</v>
      </c>
      <c r="J1721" s="361">
        <v>64900</v>
      </c>
      <c r="K1721" s="361">
        <v>65200</v>
      </c>
      <c r="L1721" s="361">
        <v>3005.6613484302625</v>
      </c>
      <c r="M1721" s="361">
        <v>3175.5018013381368</v>
      </c>
      <c r="N1721" s="361">
        <v>3340.1955738548636</v>
      </c>
      <c r="O1721" s="361">
        <v>3355.6356150283068</v>
      </c>
      <c r="P1721" s="354" t="s">
        <v>39</v>
      </c>
      <c r="Q1721" s="363" t="s">
        <v>38</v>
      </c>
      <c r="R1721" s="354" t="s">
        <v>203</v>
      </c>
      <c r="S1721" s="362">
        <v>0.19900000000000001</v>
      </c>
      <c r="T1721" s="354" t="s">
        <v>683</v>
      </c>
      <c r="U1721" s="354" t="s">
        <v>35</v>
      </c>
      <c r="V1721" s="354">
        <v>1.6850000000000001</v>
      </c>
      <c r="W1721" s="354">
        <v>1</v>
      </c>
      <c r="X1721" s="354">
        <v>3.2000000000000001E-2</v>
      </c>
      <c r="Y1721" s="354">
        <f t="shared" si="21"/>
        <v>1.6850000000000001</v>
      </c>
      <c r="Z1721" s="354" t="s">
        <v>198</v>
      </c>
      <c r="AA1721" s="354" t="s">
        <v>170</v>
      </c>
      <c r="AB1721" s="354">
        <v>18.7</v>
      </c>
      <c r="AC1721" s="354" t="s">
        <v>218</v>
      </c>
      <c r="AD1721" s="363"/>
      <c r="AE1721" s="10">
        <f>IFERROR(VLOOKUP(E1721,ppoz!$A$2:$B$42,2,0),0)</f>
        <v>3500</v>
      </c>
    </row>
    <row r="1722" spans="1:31" s="99" customFormat="1" x14ac:dyDescent="0.35">
      <c r="A1722" s="354" t="s">
        <v>437</v>
      </c>
      <c r="B1722" s="359">
        <v>19.765000000000001</v>
      </c>
      <c r="C1722" s="360">
        <v>59</v>
      </c>
      <c r="D1722" s="354" t="s">
        <v>255</v>
      </c>
      <c r="E1722" s="360" t="s">
        <v>10</v>
      </c>
      <c r="F1722" s="363" t="s">
        <v>181</v>
      </c>
      <c r="G1722" s="360">
        <v>17.5</v>
      </c>
      <c r="H1722" s="361">
        <v>59100</v>
      </c>
      <c r="I1722" s="361">
        <v>62500</v>
      </c>
      <c r="J1722" s="361">
        <v>65300</v>
      </c>
      <c r="K1722" s="361">
        <v>65900</v>
      </c>
      <c r="L1722" s="361">
        <v>2990.134075385783</v>
      </c>
      <c r="M1722" s="361">
        <v>3162.1553250695674</v>
      </c>
      <c r="N1722" s="361">
        <v>3303.8198836326837</v>
      </c>
      <c r="O1722" s="361">
        <v>3334.1765747533518</v>
      </c>
      <c r="P1722" s="354" t="s">
        <v>39</v>
      </c>
      <c r="Q1722" s="363" t="s">
        <v>38</v>
      </c>
      <c r="R1722" s="354" t="s">
        <v>203</v>
      </c>
      <c r="S1722" s="362">
        <v>0.19900000000000001</v>
      </c>
      <c r="T1722" s="354" t="s">
        <v>683</v>
      </c>
      <c r="U1722" s="354" t="s">
        <v>35</v>
      </c>
      <c r="V1722" s="354">
        <v>1.6850000000000001</v>
      </c>
      <c r="W1722" s="354">
        <v>1</v>
      </c>
      <c r="X1722" s="354">
        <v>3.2000000000000001E-2</v>
      </c>
      <c r="Y1722" s="354">
        <f t="shared" si="21"/>
        <v>1.6850000000000001</v>
      </c>
      <c r="Z1722" s="354" t="s">
        <v>198</v>
      </c>
      <c r="AA1722" s="354" t="s">
        <v>170</v>
      </c>
      <c r="AB1722" s="354">
        <v>18.7</v>
      </c>
      <c r="AC1722" s="354" t="s">
        <v>218</v>
      </c>
      <c r="AD1722" s="363"/>
      <c r="AE1722" s="10">
        <f>IFERROR(VLOOKUP(E1722,ppoz!$A$2:$B$42,2,0),0)</f>
        <v>3500</v>
      </c>
    </row>
    <row r="1723" spans="1:31" s="99" customFormat="1" x14ac:dyDescent="0.35">
      <c r="A1723" s="354" t="s">
        <v>438</v>
      </c>
      <c r="B1723" s="359">
        <v>20.100000000000001</v>
      </c>
      <c r="C1723" s="360">
        <v>60</v>
      </c>
      <c r="D1723" s="354" t="s">
        <v>255</v>
      </c>
      <c r="E1723" s="360" t="s">
        <v>11</v>
      </c>
      <c r="F1723" s="363" t="s">
        <v>181</v>
      </c>
      <c r="G1723" s="360">
        <v>20</v>
      </c>
      <c r="H1723" s="361">
        <v>59700</v>
      </c>
      <c r="I1723" s="361">
        <v>63100</v>
      </c>
      <c r="J1723" s="361">
        <v>66000</v>
      </c>
      <c r="K1723" s="361">
        <v>66600</v>
      </c>
      <c r="L1723" s="361">
        <v>2970.1492537313429</v>
      </c>
      <c r="M1723" s="361">
        <v>3139.3034825870645</v>
      </c>
      <c r="N1723" s="361">
        <v>3283.5820895522384</v>
      </c>
      <c r="O1723" s="361">
        <v>3313.4328358208954</v>
      </c>
      <c r="P1723" s="354" t="s">
        <v>39</v>
      </c>
      <c r="Q1723" s="363" t="s">
        <v>38</v>
      </c>
      <c r="R1723" s="354" t="s">
        <v>203</v>
      </c>
      <c r="S1723" s="362">
        <v>0.19900000000000001</v>
      </c>
      <c r="T1723" s="354" t="s">
        <v>683</v>
      </c>
      <c r="U1723" s="354" t="s">
        <v>35</v>
      </c>
      <c r="V1723" s="354">
        <v>1.6850000000000001</v>
      </c>
      <c r="W1723" s="354">
        <v>1</v>
      </c>
      <c r="X1723" s="354">
        <v>3.2000000000000001E-2</v>
      </c>
      <c r="Y1723" s="354">
        <f t="shared" si="21"/>
        <v>1.6850000000000001</v>
      </c>
      <c r="Z1723" s="354" t="s">
        <v>198</v>
      </c>
      <c r="AA1723" s="354" t="s">
        <v>170</v>
      </c>
      <c r="AB1723" s="354">
        <v>18.7</v>
      </c>
      <c r="AC1723" s="354" t="s">
        <v>218</v>
      </c>
      <c r="AD1723" s="363"/>
      <c r="AE1723" s="10">
        <f>IFERROR(VLOOKUP(E1723,ppoz!$A$2:$B$42,2,0),0)</f>
        <v>3500</v>
      </c>
    </row>
    <row r="1724" spans="1:31" s="99" customFormat="1" x14ac:dyDescent="0.35">
      <c r="A1724" s="354" t="s">
        <v>439</v>
      </c>
      <c r="B1724" s="359">
        <v>20.435000000000002</v>
      </c>
      <c r="C1724" s="360">
        <v>61</v>
      </c>
      <c r="D1724" s="354" t="s">
        <v>255</v>
      </c>
      <c r="E1724" s="360" t="s">
        <v>11</v>
      </c>
      <c r="F1724" s="363" t="s">
        <v>181</v>
      </c>
      <c r="G1724" s="360">
        <v>20</v>
      </c>
      <c r="H1724" s="361">
        <v>60400</v>
      </c>
      <c r="I1724" s="361">
        <v>63900</v>
      </c>
      <c r="J1724" s="361">
        <v>67300</v>
      </c>
      <c r="K1724" s="361">
        <v>67300</v>
      </c>
      <c r="L1724" s="361">
        <v>2955.7132370932222</v>
      </c>
      <c r="M1724" s="361">
        <v>3126.9880107658428</v>
      </c>
      <c r="N1724" s="361">
        <v>3293.369219476388</v>
      </c>
      <c r="O1724" s="361">
        <v>3293.369219476388</v>
      </c>
      <c r="P1724" s="354" t="s">
        <v>39</v>
      </c>
      <c r="Q1724" s="363" t="s">
        <v>38</v>
      </c>
      <c r="R1724" s="354" t="s">
        <v>203</v>
      </c>
      <c r="S1724" s="362">
        <v>0.19900000000000001</v>
      </c>
      <c r="T1724" s="354" t="s">
        <v>683</v>
      </c>
      <c r="U1724" s="354" t="s">
        <v>35</v>
      </c>
      <c r="V1724" s="354">
        <v>1.6850000000000001</v>
      </c>
      <c r="W1724" s="354">
        <v>1</v>
      </c>
      <c r="X1724" s="354">
        <v>3.2000000000000001E-2</v>
      </c>
      <c r="Y1724" s="354">
        <f t="shared" si="21"/>
        <v>1.6850000000000001</v>
      </c>
      <c r="Z1724" s="354" t="s">
        <v>198</v>
      </c>
      <c r="AA1724" s="354" t="s">
        <v>170</v>
      </c>
      <c r="AB1724" s="354">
        <v>18.7</v>
      </c>
      <c r="AC1724" s="354" t="s">
        <v>218</v>
      </c>
      <c r="AD1724" s="363"/>
      <c r="AE1724" s="10">
        <f>IFERROR(VLOOKUP(E1724,ppoz!$A$2:$B$42,2,0),0)</f>
        <v>3500</v>
      </c>
    </row>
    <row r="1725" spans="1:31" s="99" customFormat="1" x14ac:dyDescent="0.35">
      <c r="A1725" s="354" t="s">
        <v>440</v>
      </c>
      <c r="B1725" s="359">
        <v>20.77</v>
      </c>
      <c r="C1725" s="360">
        <v>62</v>
      </c>
      <c r="D1725" s="354" t="s">
        <v>255</v>
      </c>
      <c r="E1725" s="360" t="s">
        <v>11</v>
      </c>
      <c r="F1725" s="363" t="s">
        <v>181</v>
      </c>
      <c r="G1725" s="360">
        <v>20</v>
      </c>
      <c r="H1725" s="361">
        <v>60800</v>
      </c>
      <c r="I1725" s="361">
        <v>64300</v>
      </c>
      <c r="J1725" s="361">
        <v>67800</v>
      </c>
      <c r="K1725" s="361">
        <v>67800</v>
      </c>
      <c r="L1725" s="361">
        <v>2927.2989889263363</v>
      </c>
      <c r="M1725" s="361">
        <v>3095.8112662493982</v>
      </c>
      <c r="N1725" s="361">
        <v>3264.3235435724605</v>
      </c>
      <c r="O1725" s="361">
        <v>3264.3235435724605</v>
      </c>
      <c r="P1725" s="354" t="s">
        <v>39</v>
      </c>
      <c r="Q1725" s="363" t="s">
        <v>38</v>
      </c>
      <c r="R1725" s="354" t="s">
        <v>203</v>
      </c>
      <c r="S1725" s="362">
        <v>0.19900000000000001</v>
      </c>
      <c r="T1725" s="354" t="s">
        <v>683</v>
      </c>
      <c r="U1725" s="354" t="s">
        <v>35</v>
      </c>
      <c r="V1725" s="354">
        <v>1.6850000000000001</v>
      </c>
      <c r="W1725" s="354">
        <v>1</v>
      </c>
      <c r="X1725" s="354">
        <v>3.2000000000000001E-2</v>
      </c>
      <c r="Y1725" s="354">
        <f t="shared" si="21"/>
        <v>1.6850000000000001</v>
      </c>
      <c r="Z1725" s="354" t="s">
        <v>198</v>
      </c>
      <c r="AA1725" s="354" t="s">
        <v>170</v>
      </c>
      <c r="AB1725" s="354">
        <v>18.7</v>
      </c>
      <c r="AC1725" s="354" t="s">
        <v>218</v>
      </c>
      <c r="AD1725" s="363"/>
      <c r="AE1725" s="10">
        <f>IFERROR(VLOOKUP(E1725,ppoz!$A$2:$B$42,2,0),0)</f>
        <v>3500</v>
      </c>
    </row>
    <row r="1726" spans="1:31" s="99" customFormat="1" x14ac:dyDescent="0.35">
      <c r="A1726" s="354" t="s">
        <v>441</v>
      </c>
      <c r="B1726" s="359">
        <v>21.105</v>
      </c>
      <c r="C1726" s="360">
        <v>63</v>
      </c>
      <c r="D1726" s="354" t="s">
        <v>255</v>
      </c>
      <c r="E1726" s="360" t="s">
        <v>11</v>
      </c>
      <c r="F1726" s="363" t="s">
        <v>181</v>
      </c>
      <c r="G1726" s="360">
        <v>20</v>
      </c>
      <c r="H1726" s="361">
        <v>62200</v>
      </c>
      <c r="I1726" s="361">
        <v>65400</v>
      </c>
      <c r="J1726" s="361">
        <v>68700</v>
      </c>
      <c r="K1726" s="361">
        <v>68800</v>
      </c>
      <c r="L1726" s="361">
        <v>2947.1689173181708</v>
      </c>
      <c r="M1726" s="361">
        <v>3098.7917555081735</v>
      </c>
      <c r="N1726" s="361">
        <v>3255.1528073916134</v>
      </c>
      <c r="O1726" s="361">
        <v>3259.8910210850509</v>
      </c>
      <c r="P1726" s="354" t="s">
        <v>39</v>
      </c>
      <c r="Q1726" s="363" t="s">
        <v>38</v>
      </c>
      <c r="R1726" s="354" t="s">
        <v>203</v>
      </c>
      <c r="S1726" s="362">
        <v>0.19900000000000001</v>
      </c>
      <c r="T1726" s="354" t="s">
        <v>683</v>
      </c>
      <c r="U1726" s="354" t="s">
        <v>35</v>
      </c>
      <c r="V1726" s="354">
        <v>1.6850000000000001</v>
      </c>
      <c r="W1726" s="354">
        <v>1</v>
      </c>
      <c r="X1726" s="354">
        <v>3.2000000000000001E-2</v>
      </c>
      <c r="Y1726" s="354">
        <f t="shared" si="21"/>
        <v>1.6850000000000001</v>
      </c>
      <c r="Z1726" s="354" t="s">
        <v>198</v>
      </c>
      <c r="AA1726" s="354" t="s">
        <v>170</v>
      </c>
      <c r="AB1726" s="354">
        <v>18.7</v>
      </c>
      <c r="AC1726" s="354" t="s">
        <v>218</v>
      </c>
      <c r="AD1726" s="363"/>
      <c r="AE1726" s="10">
        <f>IFERROR(VLOOKUP(E1726,ppoz!$A$2:$B$42,2,0),0)</f>
        <v>3500</v>
      </c>
    </row>
    <row r="1727" spans="1:31" s="99" customFormat="1" x14ac:dyDescent="0.35">
      <c r="A1727" s="354" t="s">
        <v>442</v>
      </c>
      <c r="B1727" s="359">
        <v>21.44</v>
      </c>
      <c r="C1727" s="360">
        <v>64</v>
      </c>
      <c r="D1727" s="354" t="s">
        <v>255</v>
      </c>
      <c r="E1727" s="360" t="s">
        <v>11</v>
      </c>
      <c r="F1727" s="363" t="s">
        <v>181</v>
      </c>
      <c r="G1727" s="360">
        <v>20</v>
      </c>
      <c r="H1727" s="361">
        <v>62800</v>
      </c>
      <c r="I1727" s="361">
        <v>66000</v>
      </c>
      <c r="J1727" s="361">
        <v>69300</v>
      </c>
      <c r="K1727" s="361">
        <v>69400</v>
      </c>
      <c r="L1727" s="361">
        <v>2929.1044776119402</v>
      </c>
      <c r="M1727" s="361">
        <v>3078.3582089552237</v>
      </c>
      <c r="N1727" s="361">
        <v>3232.2761194029849</v>
      </c>
      <c r="O1727" s="361">
        <v>3236.9402985074626</v>
      </c>
      <c r="P1727" s="354" t="s">
        <v>39</v>
      </c>
      <c r="Q1727" s="363" t="s">
        <v>38</v>
      </c>
      <c r="R1727" s="354" t="s">
        <v>203</v>
      </c>
      <c r="S1727" s="362">
        <v>0.19900000000000001</v>
      </c>
      <c r="T1727" s="354" t="s">
        <v>683</v>
      </c>
      <c r="U1727" s="354" t="s">
        <v>35</v>
      </c>
      <c r="V1727" s="354">
        <v>1.6850000000000001</v>
      </c>
      <c r="W1727" s="354">
        <v>1</v>
      </c>
      <c r="X1727" s="354">
        <v>3.2000000000000001E-2</v>
      </c>
      <c r="Y1727" s="354">
        <f t="shared" si="21"/>
        <v>1.6850000000000001</v>
      </c>
      <c r="Z1727" s="354" t="s">
        <v>198</v>
      </c>
      <c r="AA1727" s="354" t="s">
        <v>170</v>
      </c>
      <c r="AB1727" s="354">
        <v>18.7</v>
      </c>
      <c r="AC1727" s="354" t="s">
        <v>218</v>
      </c>
      <c r="AD1727" s="363"/>
      <c r="AE1727" s="10">
        <f>IFERROR(VLOOKUP(E1727,ppoz!$A$2:$B$42,2,0),0)</f>
        <v>3500</v>
      </c>
    </row>
    <row r="1728" spans="1:31" s="99" customFormat="1" x14ac:dyDescent="0.35">
      <c r="A1728" s="354" t="s">
        <v>443</v>
      </c>
      <c r="B1728" s="359">
        <v>21.775000000000002</v>
      </c>
      <c r="C1728" s="360">
        <v>65</v>
      </c>
      <c r="D1728" s="354" t="s">
        <v>255</v>
      </c>
      <c r="E1728" s="360" t="s">
        <v>11</v>
      </c>
      <c r="F1728" s="363" t="s">
        <v>181</v>
      </c>
      <c r="G1728" s="360">
        <v>20</v>
      </c>
      <c r="H1728" s="361">
        <v>63200</v>
      </c>
      <c r="I1728" s="361">
        <v>67000</v>
      </c>
      <c r="J1728" s="361">
        <v>70200</v>
      </c>
      <c r="K1728" s="361">
        <v>71000</v>
      </c>
      <c r="L1728" s="361">
        <v>2902.4110218140067</v>
      </c>
      <c r="M1728" s="361">
        <v>3076.9230769230767</v>
      </c>
      <c r="N1728" s="361">
        <v>3223.8805970149251</v>
      </c>
      <c r="O1728" s="361">
        <v>3260.6199770378871</v>
      </c>
      <c r="P1728" s="354" t="s">
        <v>39</v>
      </c>
      <c r="Q1728" s="363" t="s">
        <v>38</v>
      </c>
      <c r="R1728" s="354" t="s">
        <v>203</v>
      </c>
      <c r="S1728" s="362">
        <v>0.19900000000000001</v>
      </c>
      <c r="T1728" s="354" t="s">
        <v>683</v>
      </c>
      <c r="U1728" s="354" t="s">
        <v>35</v>
      </c>
      <c r="V1728" s="354">
        <v>1.6850000000000001</v>
      </c>
      <c r="W1728" s="354">
        <v>1</v>
      </c>
      <c r="X1728" s="354">
        <v>3.2000000000000001E-2</v>
      </c>
      <c r="Y1728" s="354">
        <f t="shared" si="21"/>
        <v>1.6850000000000001</v>
      </c>
      <c r="Z1728" s="354" t="s">
        <v>198</v>
      </c>
      <c r="AA1728" s="354" t="s">
        <v>170</v>
      </c>
      <c r="AB1728" s="354">
        <v>18.7</v>
      </c>
      <c r="AC1728" s="354" t="s">
        <v>218</v>
      </c>
      <c r="AD1728" s="363"/>
      <c r="AE1728" s="10">
        <f>IFERROR(VLOOKUP(E1728,ppoz!$A$2:$B$42,2,0),0)</f>
        <v>3500</v>
      </c>
    </row>
    <row r="1729" spans="1:31" s="99" customFormat="1" x14ac:dyDescent="0.35">
      <c r="A1729" s="354" t="s">
        <v>444</v>
      </c>
      <c r="B1729" s="359">
        <v>22.110000000000003</v>
      </c>
      <c r="C1729" s="360">
        <v>66</v>
      </c>
      <c r="D1729" s="354" t="s">
        <v>255</v>
      </c>
      <c r="E1729" s="360" t="s">
        <v>11</v>
      </c>
      <c r="F1729" s="363" t="s">
        <v>181</v>
      </c>
      <c r="G1729" s="360">
        <v>20</v>
      </c>
      <c r="H1729" s="361">
        <v>65300</v>
      </c>
      <c r="I1729" s="361">
        <v>69000</v>
      </c>
      <c r="J1729" s="361">
        <v>72800</v>
      </c>
      <c r="K1729" s="361">
        <v>73000</v>
      </c>
      <c r="L1729" s="361">
        <v>2953.4147444595201</v>
      </c>
      <c r="M1729" s="361">
        <v>3120.7598371777472</v>
      </c>
      <c r="N1729" s="361">
        <v>3292.6277702397101</v>
      </c>
      <c r="O1729" s="361">
        <v>3301.6734509271819</v>
      </c>
      <c r="P1729" s="354" t="s">
        <v>39</v>
      </c>
      <c r="Q1729" s="363" t="s">
        <v>38</v>
      </c>
      <c r="R1729" s="354" t="s">
        <v>203</v>
      </c>
      <c r="S1729" s="362">
        <v>0.19900000000000001</v>
      </c>
      <c r="T1729" s="354" t="s">
        <v>683</v>
      </c>
      <c r="U1729" s="354" t="s">
        <v>35</v>
      </c>
      <c r="V1729" s="354">
        <v>1.6850000000000001</v>
      </c>
      <c r="W1729" s="354">
        <v>1</v>
      </c>
      <c r="X1729" s="354">
        <v>3.2000000000000001E-2</v>
      </c>
      <c r="Y1729" s="354">
        <f t="shared" si="21"/>
        <v>1.6850000000000001</v>
      </c>
      <c r="Z1729" s="354" t="s">
        <v>198</v>
      </c>
      <c r="AA1729" s="354" t="s">
        <v>170</v>
      </c>
      <c r="AB1729" s="354">
        <v>18.7</v>
      </c>
      <c r="AC1729" s="354" t="s">
        <v>218</v>
      </c>
      <c r="AD1729" s="363"/>
      <c r="AE1729" s="10">
        <f>IFERROR(VLOOKUP(E1729,ppoz!$A$2:$B$42,2,0),0)</f>
        <v>3500</v>
      </c>
    </row>
    <row r="1730" spans="1:31" s="99" customFormat="1" x14ac:dyDescent="0.35">
      <c r="A1730" s="354" t="s">
        <v>445</v>
      </c>
      <c r="B1730" s="359">
        <v>22.445</v>
      </c>
      <c r="C1730" s="360">
        <v>67</v>
      </c>
      <c r="D1730" s="354" t="s">
        <v>255</v>
      </c>
      <c r="E1730" s="360" t="s">
        <v>11</v>
      </c>
      <c r="F1730" s="363" t="s">
        <v>181</v>
      </c>
      <c r="G1730" s="360">
        <v>20</v>
      </c>
      <c r="H1730" s="361">
        <v>66100</v>
      </c>
      <c r="I1730" s="361">
        <v>70600</v>
      </c>
      <c r="J1730" s="361">
        <v>73300</v>
      </c>
      <c r="K1730" s="361">
        <v>74600</v>
      </c>
      <c r="L1730" s="361">
        <v>2944.9766094898641</v>
      </c>
      <c r="M1730" s="361">
        <v>3145.4666963689019</v>
      </c>
      <c r="N1730" s="361">
        <v>3265.7607484963241</v>
      </c>
      <c r="O1730" s="361">
        <v>3323.6801069280464</v>
      </c>
      <c r="P1730" s="354" t="s">
        <v>39</v>
      </c>
      <c r="Q1730" s="363" t="s">
        <v>38</v>
      </c>
      <c r="R1730" s="354" t="s">
        <v>203</v>
      </c>
      <c r="S1730" s="362">
        <v>0.19900000000000001</v>
      </c>
      <c r="T1730" s="354" t="s">
        <v>683</v>
      </c>
      <c r="U1730" s="354" t="s">
        <v>35</v>
      </c>
      <c r="V1730" s="354">
        <v>1.6850000000000001</v>
      </c>
      <c r="W1730" s="354">
        <v>1</v>
      </c>
      <c r="X1730" s="354">
        <v>3.2000000000000001E-2</v>
      </c>
      <c r="Y1730" s="354">
        <f t="shared" si="21"/>
        <v>1.6850000000000001</v>
      </c>
      <c r="Z1730" s="354" t="s">
        <v>198</v>
      </c>
      <c r="AA1730" s="354" t="s">
        <v>170</v>
      </c>
      <c r="AB1730" s="354">
        <v>18.7</v>
      </c>
      <c r="AC1730" s="354" t="s">
        <v>218</v>
      </c>
      <c r="AD1730" s="363"/>
      <c r="AE1730" s="10">
        <f>IFERROR(VLOOKUP(E1730,ppoz!$A$2:$B$42,2,0),0)</f>
        <v>3500</v>
      </c>
    </row>
    <row r="1731" spans="1:31" s="99" customFormat="1" x14ac:dyDescent="0.35">
      <c r="A1731" s="354" t="s">
        <v>446</v>
      </c>
      <c r="B1731" s="359">
        <v>22.78</v>
      </c>
      <c r="C1731" s="360">
        <v>68</v>
      </c>
      <c r="D1731" s="354" t="s">
        <v>255</v>
      </c>
      <c r="E1731" s="360" t="s">
        <v>11</v>
      </c>
      <c r="F1731" s="363" t="s">
        <v>181</v>
      </c>
      <c r="G1731" s="360">
        <v>20</v>
      </c>
      <c r="H1731" s="361">
        <v>66600</v>
      </c>
      <c r="I1731" s="361">
        <v>71000</v>
      </c>
      <c r="J1731" s="361">
        <v>73800</v>
      </c>
      <c r="K1731" s="361">
        <v>75100</v>
      </c>
      <c r="L1731" s="361">
        <v>2923.6172080772608</v>
      </c>
      <c r="M1731" s="361">
        <v>3116.7690956979804</v>
      </c>
      <c r="N1731" s="361">
        <v>3239.6839332748023</v>
      </c>
      <c r="O1731" s="361">
        <v>3296.7515364354695</v>
      </c>
      <c r="P1731" s="354" t="s">
        <v>39</v>
      </c>
      <c r="Q1731" s="363" t="s">
        <v>38</v>
      </c>
      <c r="R1731" s="354" t="s">
        <v>203</v>
      </c>
      <c r="S1731" s="362">
        <v>0.19900000000000001</v>
      </c>
      <c r="T1731" s="354" t="s">
        <v>683</v>
      </c>
      <c r="U1731" s="354" t="s">
        <v>35</v>
      </c>
      <c r="V1731" s="354">
        <v>1.6850000000000001</v>
      </c>
      <c r="W1731" s="354">
        <v>1</v>
      </c>
      <c r="X1731" s="354">
        <v>3.2000000000000001E-2</v>
      </c>
      <c r="Y1731" s="354">
        <f t="shared" si="21"/>
        <v>1.6850000000000001</v>
      </c>
      <c r="Z1731" s="354" t="s">
        <v>198</v>
      </c>
      <c r="AA1731" s="354" t="s">
        <v>170</v>
      </c>
      <c r="AB1731" s="354">
        <v>18.7</v>
      </c>
      <c r="AC1731" s="354" t="s">
        <v>218</v>
      </c>
      <c r="AD1731" s="363"/>
      <c r="AE1731" s="10">
        <f>IFERROR(VLOOKUP(E1731,ppoz!$A$2:$B$42,2,0),0)</f>
        <v>3500</v>
      </c>
    </row>
    <row r="1732" spans="1:31" s="99" customFormat="1" x14ac:dyDescent="0.35">
      <c r="A1732" s="354" t="s">
        <v>447</v>
      </c>
      <c r="B1732" s="359">
        <v>23.115000000000002</v>
      </c>
      <c r="C1732" s="360">
        <v>69</v>
      </c>
      <c r="D1732" s="354" t="s">
        <v>255</v>
      </c>
      <c r="E1732" s="360" t="s">
        <v>11</v>
      </c>
      <c r="F1732" s="363" t="s">
        <v>181</v>
      </c>
      <c r="G1732" s="360">
        <v>20</v>
      </c>
      <c r="H1732" s="361">
        <v>67500</v>
      </c>
      <c r="I1732" s="361">
        <v>71900</v>
      </c>
      <c r="J1732" s="361">
        <v>74900</v>
      </c>
      <c r="K1732" s="361">
        <v>75900</v>
      </c>
      <c r="L1732" s="361">
        <v>2920.1817001946783</v>
      </c>
      <c r="M1732" s="361">
        <v>3110.5342850962575</v>
      </c>
      <c r="N1732" s="361">
        <v>3240.3201384382432</v>
      </c>
      <c r="O1732" s="361">
        <v>3283.5820895522384</v>
      </c>
      <c r="P1732" s="354" t="s">
        <v>39</v>
      </c>
      <c r="Q1732" s="363" t="s">
        <v>38</v>
      </c>
      <c r="R1732" s="354" t="s">
        <v>203</v>
      </c>
      <c r="S1732" s="362">
        <v>0.19900000000000001</v>
      </c>
      <c r="T1732" s="354" t="s">
        <v>683</v>
      </c>
      <c r="U1732" s="354" t="s">
        <v>35</v>
      </c>
      <c r="V1732" s="354">
        <v>1.6850000000000001</v>
      </c>
      <c r="W1732" s="354">
        <v>1</v>
      </c>
      <c r="X1732" s="354">
        <v>3.2000000000000001E-2</v>
      </c>
      <c r="Y1732" s="354">
        <f t="shared" si="21"/>
        <v>1.6850000000000001</v>
      </c>
      <c r="Z1732" s="354" t="s">
        <v>198</v>
      </c>
      <c r="AA1732" s="354" t="s">
        <v>170</v>
      </c>
      <c r="AB1732" s="354">
        <v>18.7</v>
      </c>
      <c r="AC1732" s="354" t="s">
        <v>218</v>
      </c>
      <c r="AD1732" s="363"/>
      <c r="AE1732" s="10">
        <f>IFERROR(VLOOKUP(E1732,ppoz!$A$2:$B$42,2,0),0)</f>
        <v>3500</v>
      </c>
    </row>
    <row r="1733" spans="1:31" s="99" customFormat="1" x14ac:dyDescent="0.35">
      <c r="A1733" s="354" t="s">
        <v>448</v>
      </c>
      <c r="B1733" s="359">
        <v>23.450000000000003</v>
      </c>
      <c r="C1733" s="360">
        <v>70</v>
      </c>
      <c r="D1733" s="354" t="s">
        <v>255</v>
      </c>
      <c r="E1733" s="360" t="s">
        <v>11</v>
      </c>
      <c r="F1733" s="363" t="s">
        <v>181</v>
      </c>
      <c r="G1733" s="360">
        <v>20</v>
      </c>
      <c r="H1733" s="361">
        <v>68000</v>
      </c>
      <c r="I1733" s="361">
        <v>72400</v>
      </c>
      <c r="J1733" s="361">
        <v>75400</v>
      </c>
      <c r="K1733" s="361">
        <v>76400</v>
      </c>
      <c r="L1733" s="361">
        <v>2899.7867803837948</v>
      </c>
      <c r="M1733" s="361">
        <v>3087.4200426439229</v>
      </c>
      <c r="N1733" s="361">
        <v>3215.3518123667372</v>
      </c>
      <c r="O1733" s="361">
        <v>3257.9957356076757</v>
      </c>
      <c r="P1733" s="354" t="s">
        <v>39</v>
      </c>
      <c r="Q1733" s="363" t="s">
        <v>38</v>
      </c>
      <c r="R1733" s="354" t="s">
        <v>203</v>
      </c>
      <c r="S1733" s="362">
        <v>0.19900000000000001</v>
      </c>
      <c r="T1733" s="354" t="s">
        <v>683</v>
      </c>
      <c r="U1733" s="354" t="s">
        <v>35</v>
      </c>
      <c r="V1733" s="354">
        <v>1.6850000000000001</v>
      </c>
      <c r="W1733" s="354">
        <v>1</v>
      </c>
      <c r="X1733" s="354">
        <v>3.2000000000000001E-2</v>
      </c>
      <c r="Y1733" s="354">
        <f t="shared" ref="Y1733:Y1796" si="22">V1733*W1733</f>
        <v>1.6850000000000001</v>
      </c>
      <c r="Z1733" s="354" t="s">
        <v>198</v>
      </c>
      <c r="AA1733" s="354" t="s">
        <v>170</v>
      </c>
      <c r="AB1733" s="354">
        <v>18.7</v>
      </c>
      <c r="AC1733" s="354" t="s">
        <v>218</v>
      </c>
      <c r="AD1733" s="363"/>
      <c r="AE1733" s="10">
        <f>IFERROR(VLOOKUP(E1733,ppoz!$A$2:$B$42,2,0),0)</f>
        <v>3500</v>
      </c>
    </row>
    <row r="1734" spans="1:31" s="99" customFormat="1" x14ac:dyDescent="0.35">
      <c r="A1734" s="354" t="s">
        <v>449</v>
      </c>
      <c r="B1734" s="359">
        <v>23.785</v>
      </c>
      <c r="C1734" s="360">
        <v>71</v>
      </c>
      <c r="D1734" s="354" t="s">
        <v>255</v>
      </c>
      <c r="E1734" s="360" t="s">
        <v>11</v>
      </c>
      <c r="F1734" s="363" t="s">
        <v>181</v>
      </c>
      <c r="G1734" s="360">
        <v>20</v>
      </c>
      <c r="H1734" s="361">
        <v>68900</v>
      </c>
      <c r="I1734" s="361">
        <v>72900</v>
      </c>
      <c r="J1734" s="361">
        <v>75900</v>
      </c>
      <c r="K1734" s="361">
        <v>76900</v>
      </c>
      <c r="L1734" s="361">
        <v>2896.7836871978138</v>
      </c>
      <c r="M1734" s="361">
        <v>3064.9569056127812</v>
      </c>
      <c r="N1734" s="361">
        <v>3191.0868194240065</v>
      </c>
      <c r="O1734" s="361">
        <v>3233.1301240277485</v>
      </c>
      <c r="P1734" s="354" t="s">
        <v>39</v>
      </c>
      <c r="Q1734" s="363" t="s">
        <v>38</v>
      </c>
      <c r="R1734" s="354" t="s">
        <v>203</v>
      </c>
      <c r="S1734" s="362">
        <v>0.19900000000000001</v>
      </c>
      <c r="T1734" s="354" t="s">
        <v>683</v>
      </c>
      <c r="U1734" s="354" t="s">
        <v>35</v>
      </c>
      <c r="V1734" s="354">
        <v>1.6850000000000001</v>
      </c>
      <c r="W1734" s="354">
        <v>1</v>
      </c>
      <c r="X1734" s="354">
        <v>3.2000000000000001E-2</v>
      </c>
      <c r="Y1734" s="354">
        <f t="shared" si="22"/>
        <v>1.6850000000000001</v>
      </c>
      <c r="Z1734" s="354" t="s">
        <v>198</v>
      </c>
      <c r="AA1734" s="354" t="s">
        <v>170</v>
      </c>
      <c r="AB1734" s="354">
        <v>18.7</v>
      </c>
      <c r="AC1734" s="354" t="s">
        <v>218</v>
      </c>
      <c r="AD1734" s="363"/>
      <c r="AE1734" s="10">
        <f>IFERROR(VLOOKUP(E1734,ppoz!$A$2:$B$42,2,0),0)</f>
        <v>3500</v>
      </c>
    </row>
    <row r="1735" spans="1:31" s="99" customFormat="1" x14ac:dyDescent="0.35">
      <c r="A1735" s="354" t="s">
        <v>450</v>
      </c>
      <c r="B1735" s="359">
        <v>24.12</v>
      </c>
      <c r="C1735" s="360">
        <v>72</v>
      </c>
      <c r="D1735" s="354" t="s">
        <v>255</v>
      </c>
      <c r="E1735" s="360" t="s">
        <v>11</v>
      </c>
      <c r="F1735" s="363" t="s">
        <v>181</v>
      </c>
      <c r="G1735" s="360">
        <v>20</v>
      </c>
      <c r="H1735" s="361">
        <v>69800</v>
      </c>
      <c r="I1735" s="361">
        <v>73800</v>
      </c>
      <c r="J1735" s="361">
        <v>76400</v>
      </c>
      <c r="K1735" s="361">
        <v>77800</v>
      </c>
      <c r="L1735" s="361">
        <v>2893.8640132669984</v>
      </c>
      <c r="M1735" s="361">
        <v>3059.7014925373132</v>
      </c>
      <c r="N1735" s="361">
        <v>3167.4958540630182</v>
      </c>
      <c r="O1735" s="361">
        <v>3225.5389718076285</v>
      </c>
      <c r="P1735" s="354" t="s">
        <v>39</v>
      </c>
      <c r="Q1735" s="363" t="s">
        <v>38</v>
      </c>
      <c r="R1735" s="354" t="s">
        <v>203</v>
      </c>
      <c r="S1735" s="362">
        <v>0.19900000000000001</v>
      </c>
      <c r="T1735" s="354" t="s">
        <v>683</v>
      </c>
      <c r="U1735" s="354" t="s">
        <v>35</v>
      </c>
      <c r="V1735" s="354">
        <v>1.6850000000000001</v>
      </c>
      <c r="W1735" s="354">
        <v>1</v>
      </c>
      <c r="X1735" s="354">
        <v>3.2000000000000001E-2</v>
      </c>
      <c r="Y1735" s="354">
        <f t="shared" si="22"/>
        <v>1.6850000000000001</v>
      </c>
      <c r="Z1735" s="354" t="s">
        <v>198</v>
      </c>
      <c r="AA1735" s="354" t="s">
        <v>170</v>
      </c>
      <c r="AB1735" s="354">
        <v>18.7</v>
      </c>
      <c r="AC1735" s="354" t="s">
        <v>218</v>
      </c>
      <c r="AD1735" s="363"/>
      <c r="AE1735" s="10">
        <f>IFERROR(VLOOKUP(E1735,ppoz!$A$2:$B$42,2,0),0)</f>
        <v>3500</v>
      </c>
    </row>
    <row r="1736" spans="1:31" s="99" customFormat="1" x14ac:dyDescent="0.35">
      <c r="A1736" s="354" t="s">
        <v>451</v>
      </c>
      <c r="B1736" s="359">
        <v>24.455000000000002</v>
      </c>
      <c r="C1736" s="360">
        <v>73</v>
      </c>
      <c r="D1736" s="354" t="s">
        <v>255</v>
      </c>
      <c r="E1736" s="360" t="s">
        <v>11</v>
      </c>
      <c r="F1736" s="363" t="s">
        <v>181</v>
      </c>
      <c r="G1736" s="360">
        <v>20</v>
      </c>
      <c r="H1736" s="361">
        <v>70300</v>
      </c>
      <c r="I1736" s="361">
        <v>74700</v>
      </c>
      <c r="J1736" s="361">
        <v>78800</v>
      </c>
      <c r="K1736" s="361">
        <v>78700</v>
      </c>
      <c r="L1736" s="361">
        <v>2874.6677571048863</v>
      </c>
      <c r="M1736" s="361">
        <v>3054.5900633817214</v>
      </c>
      <c r="N1736" s="361">
        <v>3222.2449396851357</v>
      </c>
      <c r="O1736" s="361">
        <v>3218.1557963606624</v>
      </c>
      <c r="P1736" s="354" t="s">
        <v>39</v>
      </c>
      <c r="Q1736" s="363" t="s">
        <v>38</v>
      </c>
      <c r="R1736" s="354" t="s">
        <v>203</v>
      </c>
      <c r="S1736" s="362">
        <v>0.19900000000000001</v>
      </c>
      <c r="T1736" s="354" t="s">
        <v>683</v>
      </c>
      <c r="U1736" s="354" t="s">
        <v>35</v>
      </c>
      <c r="V1736" s="354">
        <v>1.6850000000000001</v>
      </c>
      <c r="W1736" s="354">
        <v>1</v>
      </c>
      <c r="X1736" s="354">
        <v>3.2000000000000001E-2</v>
      </c>
      <c r="Y1736" s="354">
        <f t="shared" si="22"/>
        <v>1.6850000000000001</v>
      </c>
      <c r="Z1736" s="354" t="s">
        <v>198</v>
      </c>
      <c r="AA1736" s="354" t="s">
        <v>170</v>
      </c>
      <c r="AB1736" s="354">
        <v>18.7</v>
      </c>
      <c r="AC1736" s="354" t="s">
        <v>218</v>
      </c>
      <c r="AD1736" s="363"/>
      <c r="AE1736" s="10">
        <f>IFERROR(VLOOKUP(E1736,ppoz!$A$2:$B$42,2,0),0)</f>
        <v>3500</v>
      </c>
    </row>
    <row r="1737" spans="1:31" s="99" customFormat="1" x14ac:dyDescent="0.35">
      <c r="A1737" s="354" t="s">
        <v>452</v>
      </c>
      <c r="B1737" s="359">
        <v>24.790000000000003</v>
      </c>
      <c r="C1737" s="360">
        <v>74</v>
      </c>
      <c r="D1737" s="354" t="s">
        <v>255</v>
      </c>
      <c r="E1737" s="360" t="s">
        <v>11</v>
      </c>
      <c r="F1737" s="363" t="s">
        <v>181</v>
      </c>
      <c r="G1737" s="360">
        <v>20</v>
      </c>
      <c r="H1737" s="361">
        <v>71200</v>
      </c>
      <c r="I1737" s="361">
        <v>75600</v>
      </c>
      <c r="J1737" s="361">
        <v>79700</v>
      </c>
      <c r="K1737" s="361">
        <v>79700</v>
      </c>
      <c r="L1737" s="361">
        <v>2872.1258572004836</v>
      </c>
      <c r="M1737" s="361">
        <v>3049.6167809600643</v>
      </c>
      <c r="N1737" s="361">
        <v>3215.0060508269462</v>
      </c>
      <c r="O1737" s="361">
        <v>3215.0060508269462</v>
      </c>
      <c r="P1737" s="354" t="s">
        <v>39</v>
      </c>
      <c r="Q1737" s="363" t="s">
        <v>38</v>
      </c>
      <c r="R1737" s="354" t="s">
        <v>203</v>
      </c>
      <c r="S1737" s="362">
        <v>0.19900000000000001</v>
      </c>
      <c r="T1737" s="354" t="s">
        <v>683</v>
      </c>
      <c r="U1737" s="354" t="s">
        <v>35</v>
      </c>
      <c r="V1737" s="354">
        <v>1.6850000000000001</v>
      </c>
      <c r="W1737" s="354">
        <v>1</v>
      </c>
      <c r="X1737" s="354">
        <v>3.2000000000000001E-2</v>
      </c>
      <c r="Y1737" s="354">
        <f t="shared" si="22"/>
        <v>1.6850000000000001</v>
      </c>
      <c r="Z1737" s="354" t="s">
        <v>198</v>
      </c>
      <c r="AA1737" s="354" t="s">
        <v>170</v>
      </c>
      <c r="AB1737" s="354">
        <v>18.7</v>
      </c>
      <c r="AC1737" s="354" t="s">
        <v>218</v>
      </c>
      <c r="AD1737" s="363"/>
      <c r="AE1737" s="10">
        <f>IFERROR(VLOOKUP(E1737,ppoz!$A$2:$B$42,2,0),0)</f>
        <v>3500</v>
      </c>
    </row>
    <row r="1738" spans="1:31" s="99" customFormat="1" x14ac:dyDescent="0.35">
      <c r="A1738" s="354" t="s">
        <v>453</v>
      </c>
      <c r="B1738" s="359">
        <v>25.125</v>
      </c>
      <c r="C1738" s="360">
        <v>75</v>
      </c>
      <c r="D1738" s="354" t="s">
        <v>255</v>
      </c>
      <c r="E1738" s="360" t="s">
        <v>184</v>
      </c>
      <c r="F1738" s="363" t="s">
        <v>181</v>
      </c>
      <c r="G1738" s="360">
        <v>25</v>
      </c>
      <c r="H1738" s="361">
        <v>72600</v>
      </c>
      <c r="I1738" s="361">
        <v>77500</v>
      </c>
      <c r="J1738" s="361">
        <v>80700</v>
      </c>
      <c r="K1738" s="361">
        <v>82100</v>
      </c>
      <c r="L1738" s="361">
        <v>2889.5522388059703</v>
      </c>
      <c r="M1738" s="361">
        <v>3084.5771144278606</v>
      </c>
      <c r="N1738" s="361">
        <v>3211.9402985074626</v>
      </c>
      <c r="O1738" s="361">
        <v>3267.6616915422887</v>
      </c>
      <c r="P1738" s="354" t="s">
        <v>39</v>
      </c>
      <c r="Q1738" s="363" t="s">
        <v>38</v>
      </c>
      <c r="R1738" s="354" t="s">
        <v>203</v>
      </c>
      <c r="S1738" s="362">
        <v>0.19900000000000001</v>
      </c>
      <c r="T1738" s="354" t="s">
        <v>683</v>
      </c>
      <c r="U1738" s="354" t="s">
        <v>35</v>
      </c>
      <c r="V1738" s="354">
        <v>1.6850000000000001</v>
      </c>
      <c r="W1738" s="354">
        <v>1</v>
      </c>
      <c r="X1738" s="354">
        <v>3.2000000000000001E-2</v>
      </c>
      <c r="Y1738" s="354">
        <f t="shared" si="22"/>
        <v>1.6850000000000001</v>
      </c>
      <c r="Z1738" s="354" t="s">
        <v>198</v>
      </c>
      <c r="AA1738" s="354" t="s">
        <v>170</v>
      </c>
      <c r="AB1738" s="354">
        <v>18.7</v>
      </c>
      <c r="AC1738" s="354" t="s">
        <v>218</v>
      </c>
      <c r="AD1738" s="363"/>
      <c r="AE1738" s="10">
        <f>IFERROR(VLOOKUP(E1738,ppoz!$A$2:$B$42,2,0),0)</f>
        <v>7000</v>
      </c>
    </row>
    <row r="1739" spans="1:31" s="99" customFormat="1" x14ac:dyDescent="0.35">
      <c r="A1739" s="354" t="s">
        <v>454</v>
      </c>
      <c r="B1739" s="359">
        <v>25.46</v>
      </c>
      <c r="C1739" s="360">
        <v>76</v>
      </c>
      <c r="D1739" s="354" t="s">
        <v>255</v>
      </c>
      <c r="E1739" s="360" t="s">
        <v>184</v>
      </c>
      <c r="F1739" s="363" t="s">
        <v>181</v>
      </c>
      <c r="G1739" s="360">
        <v>25</v>
      </c>
      <c r="H1739" s="361">
        <v>73000</v>
      </c>
      <c r="I1739" s="361">
        <v>78000</v>
      </c>
      <c r="J1739" s="361">
        <v>81200</v>
      </c>
      <c r="K1739" s="361">
        <v>82600</v>
      </c>
      <c r="L1739" s="361">
        <v>2867.2427336999212</v>
      </c>
      <c r="M1739" s="361">
        <v>3063.6292223095052</v>
      </c>
      <c r="N1739" s="361">
        <v>3189.3165750196385</v>
      </c>
      <c r="O1739" s="361">
        <v>3244.3047918303218</v>
      </c>
      <c r="P1739" s="354" t="s">
        <v>39</v>
      </c>
      <c r="Q1739" s="363" t="s">
        <v>38</v>
      </c>
      <c r="R1739" s="354" t="s">
        <v>203</v>
      </c>
      <c r="S1739" s="362">
        <v>0.19900000000000001</v>
      </c>
      <c r="T1739" s="354" t="s">
        <v>683</v>
      </c>
      <c r="U1739" s="354" t="s">
        <v>35</v>
      </c>
      <c r="V1739" s="354">
        <v>1.6850000000000001</v>
      </c>
      <c r="W1739" s="354">
        <v>1</v>
      </c>
      <c r="X1739" s="354">
        <v>3.2000000000000001E-2</v>
      </c>
      <c r="Y1739" s="354">
        <f t="shared" si="22"/>
        <v>1.6850000000000001</v>
      </c>
      <c r="Z1739" s="354" t="s">
        <v>198</v>
      </c>
      <c r="AA1739" s="354" t="s">
        <v>170</v>
      </c>
      <c r="AB1739" s="354">
        <v>18.7</v>
      </c>
      <c r="AC1739" s="354" t="s">
        <v>218</v>
      </c>
      <c r="AD1739" s="363"/>
      <c r="AE1739" s="10">
        <f>IFERROR(VLOOKUP(E1739,ppoz!$A$2:$B$42,2,0),0)</f>
        <v>7000</v>
      </c>
    </row>
    <row r="1740" spans="1:31" s="99" customFormat="1" x14ac:dyDescent="0.35">
      <c r="A1740" s="354" t="s">
        <v>455</v>
      </c>
      <c r="B1740" s="359">
        <v>25.795000000000002</v>
      </c>
      <c r="C1740" s="360">
        <v>77</v>
      </c>
      <c r="D1740" s="354" t="s">
        <v>255</v>
      </c>
      <c r="E1740" s="360" t="s">
        <v>184</v>
      </c>
      <c r="F1740" s="363" t="s">
        <v>181</v>
      </c>
      <c r="G1740" s="360">
        <v>25</v>
      </c>
      <c r="H1740" s="361">
        <v>73400</v>
      </c>
      <c r="I1740" s="361">
        <v>78400</v>
      </c>
      <c r="J1740" s="361">
        <v>81600</v>
      </c>
      <c r="K1740" s="361">
        <v>83000</v>
      </c>
      <c r="L1740" s="361">
        <v>2845.5126962589648</v>
      </c>
      <c r="M1740" s="361">
        <v>3039.3487109905018</v>
      </c>
      <c r="N1740" s="361">
        <v>3163.4037604186856</v>
      </c>
      <c r="O1740" s="361">
        <v>3217.6778445435161</v>
      </c>
      <c r="P1740" s="354" t="s">
        <v>39</v>
      </c>
      <c r="Q1740" s="363" t="s">
        <v>38</v>
      </c>
      <c r="R1740" s="354" t="s">
        <v>203</v>
      </c>
      <c r="S1740" s="362">
        <v>0.19900000000000001</v>
      </c>
      <c r="T1740" s="354" t="s">
        <v>683</v>
      </c>
      <c r="U1740" s="354" t="s">
        <v>35</v>
      </c>
      <c r="V1740" s="354">
        <v>1.6850000000000001</v>
      </c>
      <c r="W1740" s="354">
        <v>1</v>
      </c>
      <c r="X1740" s="354">
        <v>3.2000000000000001E-2</v>
      </c>
      <c r="Y1740" s="354">
        <f t="shared" si="22"/>
        <v>1.6850000000000001</v>
      </c>
      <c r="Z1740" s="354" t="s">
        <v>198</v>
      </c>
      <c r="AA1740" s="354" t="s">
        <v>170</v>
      </c>
      <c r="AB1740" s="354">
        <v>18.7</v>
      </c>
      <c r="AC1740" s="354" t="s">
        <v>218</v>
      </c>
      <c r="AD1740" s="363"/>
      <c r="AE1740" s="10">
        <f>IFERROR(VLOOKUP(E1740,ppoz!$A$2:$B$42,2,0),0)</f>
        <v>7000</v>
      </c>
    </row>
    <row r="1741" spans="1:31" s="99" customFormat="1" x14ac:dyDescent="0.35">
      <c r="A1741" s="354" t="s">
        <v>456</v>
      </c>
      <c r="B1741" s="359">
        <v>26.130000000000003</v>
      </c>
      <c r="C1741" s="360">
        <v>78</v>
      </c>
      <c r="D1741" s="354" t="s">
        <v>255</v>
      </c>
      <c r="E1741" s="360" t="s">
        <v>184</v>
      </c>
      <c r="F1741" s="363" t="s">
        <v>181</v>
      </c>
      <c r="G1741" s="360">
        <v>25</v>
      </c>
      <c r="H1741" s="361">
        <v>73700</v>
      </c>
      <c r="I1741" s="361">
        <v>78700</v>
      </c>
      <c r="J1741" s="361">
        <v>81900</v>
      </c>
      <c r="K1741" s="361">
        <v>83300</v>
      </c>
      <c r="L1741" s="361">
        <v>2820.5128205128203</v>
      </c>
      <c r="M1741" s="361">
        <v>3011.8637581324147</v>
      </c>
      <c r="N1741" s="361">
        <v>3134.3283582089548</v>
      </c>
      <c r="O1741" s="361">
        <v>3187.9066207424412</v>
      </c>
      <c r="P1741" s="354" t="s">
        <v>39</v>
      </c>
      <c r="Q1741" s="363" t="s">
        <v>38</v>
      </c>
      <c r="R1741" s="354" t="s">
        <v>203</v>
      </c>
      <c r="S1741" s="362">
        <v>0.19900000000000001</v>
      </c>
      <c r="T1741" s="354" t="s">
        <v>683</v>
      </c>
      <c r="U1741" s="354" t="s">
        <v>35</v>
      </c>
      <c r="V1741" s="354">
        <v>1.6850000000000001</v>
      </c>
      <c r="W1741" s="354">
        <v>1</v>
      </c>
      <c r="X1741" s="354">
        <v>3.2000000000000001E-2</v>
      </c>
      <c r="Y1741" s="354">
        <f t="shared" si="22"/>
        <v>1.6850000000000001</v>
      </c>
      <c r="Z1741" s="354" t="s">
        <v>198</v>
      </c>
      <c r="AA1741" s="354" t="s">
        <v>170</v>
      </c>
      <c r="AB1741" s="354">
        <v>18.7</v>
      </c>
      <c r="AC1741" s="354" t="s">
        <v>218</v>
      </c>
      <c r="AD1741" s="363"/>
      <c r="AE1741" s="10">
        <f>IFERROR(VLOOKUP(E1741,ppoz!$A$2:$B$42,2,0),0)</f>
        <v>7000</v>
      </c>
    </row>
    <row r="1742" spans="1:31" s="99" customFormat="1" x14ac:dyDescent="0.35">
      <c r="A1742" s="354" t="s">
        <v>457</v>
      </c>
      <c r="B1742" s="359">
        <v>26.465</v>
      </c>
      <c r="C1742" s="360">
        <v>79</v>
      </c>
      <c r="D1742" s="354" t="s">
        <v>255</v>
      </c>
      <c r="E1742" s="360" t="s">
        <v>184</v>
      </c>
      <c r="F1742" s="363" t="s">
        <v>181</v>
      </c>
      <c r="G1742" s="360">
        <v>25</v>
      </c>
      <c r="H1742" s="361">
        <v>74700</v>
      </c>
      <c r="I1742" s="361">
        <v>79200</v>
      </c>
      <c r="J1742" s="361">
        <v>82300</v>
      </c>
      <c r="K1742" s="361">
        <v>83800</v>
      </c>
      <c r="L1742" s="361">
        <v>2822.59588135273</v>
      </c>
      <c r="M1742" s="361">
        <v>2992.6317778197622</v>
      </c>
      <c r="N1742" s="361">
        <v>3109.7676176081618</v>
      </c>
      <c r="O1742" s="361">
        <v>3166.4462497638392</v>
      </c>
      <c r="P1742" s="354" t="s">
        <v>39</v>
      </c>
      <c r="Q1742" s="363" t="s">
        <v>38</v>
      </c>
      <c r="R1742" s="354" t="s">
        <v>203</v>
      </c>
      <c r="S1742" s="362">
        <v>0.19900000000000001</v>
      </c>
      <c r="T1742" s="354" t="s">
        <v>683</v>
      </c>
      <c r="U1742" s="354" t="s">
        <v>35</v>
      </c>
      <c r="V1742" s="354">
        <v>1.6850000000000001</v>
      </c>
      <c r="W1742" s="354">
        <v>1</v>
      </c>
      <c r="X1742" s="354">
        <v>3.2000000000000001E-2</v>
      </c>
      <c r="Y1742" s="354">
        <f t="shared" si="22"/>
        <v>1.6850000000000001</v>
      </c>
      <c r="Z1742" s="354" t="s">
        <v>198</v>
      </c>
      <c r="AA1742" s="354" t="s">
        <v>170</v>
      </c>
      <c r="AB1742" s="354">
        <v>18.7</v>
      </c>
      <c r="AC1742" s="354" t="s">
        <v>218</v>
      </c>
      <c r="AD1742" s="363"/>
      <c r="AE1742" s="10">
        <f>IFERROR(VLOOKUP(E1742,ppoz!$A$2:$B$42,2,0),0)</f>
        <v>7000</v>
      </c>
    </row>
    <row r="1743" spans="1:31" s="99" customFormat="1" x14ac:dyDescent="0.35">
      <c r="A1743" s="354" t="s">
        <v>458</v>
      </c>
      <c r="B1743" s="359">
        <v>26.8</v>
      </c>
      <c r="C1743" s="360">
        <v>80</v>
      </c>
      <c r="D1743" s="354" t="s">
        <v>255</v>
      </c>
      <c r="E1743" s="360" t="s">
        <v>184</v>
      </c>
      <c r="F1743" s="363" t="s">
        <v>181</v>
      </c>
      <c r="G1743" s="360">
        <v>25</v>
      </c>
      <c r="H1743" s="361">
        <v>75200</v>
      </c>
      <c r="I1743" s="361">
        <v>79600</v>
      </c>
      <c r="J1743" s="361">
        <v>82800</v>
      </c>
      <c r="K1743" s="361">
        <v>84200</v>
      </c>
      <c r="L1743" s="361">
        <v>2805.9701492537311</v>
      </c>
      <c r="M1743" s="361">
        <v>2970.1492537313434</v>
      </c>
      <c r="N1743" s="361">
        <v>3089.5522388059699</v>
      </c>
      <c r="O1743" s="361">
        <v>3141.7910447761192</v>
      </c>
      <c r="P1743" s="354" t="s">
        <v>39</v>
      </c>
      <c r="Q1743" s="363" t="s">
        <v>38</v>
      </c>
      <c r="R1743" s="354" t="s">
        <v>203</v>
      </c>
      <c r="S1743" s="362">
        <v>0.19900000000000001</v>
      </c>
      <c r="T1743" s="354" t="s">
        <v>683</v>
      </c>
      <c r="U1743" s="354" t="s">
        <v>35</v>
      </c>
      <c r="V1743" s="354">
        <v>1.6850000000000001</v>
      </c>
      <c r="W1743" s="354">
        <v>1</v>
      </c>
      <c r="X1743" s="354">
        <v>3.2000000000000001E-2</v>
      </c>
      <c r="Y1743" s="354">
        <f t="shared" si="22"/>
        <v>1.6850000000000001</v>
      </c>
      <c r="Z1743" s="354" t="s">
        <v>198</v>
      </c>
      <c r="AA1743" s="354" t="s">
        <v>170</v>
      </c>
      <c r="AB1743" s="354">
        <v>18.7</v>
      </c>
      <c r="AC1743" s="354" t="s">
        <v>218</v>
      </c>
      <c r="AD1743" s="363"/>
      <c r="AE1743" s="10">
        <f>IFERROR(VLOOKUP(E1743,ppoz!$A$2:$B$42,2,0),0)</f>
        <v>7000</v>
      </c>
    </row>
    <row r="1744" spans="1:31" s="99" customFormat="1" x14ac:dyDescent="0.35">
      <c r="A1744" s="354" t="s">
        <v>459</v>
      </c>
      <c r="B1744" s="359">
        <v>27.135000000000002</v>
      </c>
      <c r="C1744" s="360">
        <v>81</v>
      </c>
      <c r="D1744" s="354" t="s">
        <v>255</v>
      </c>
      <c r="E1744" s="360" t="s">
        <v>12</v>
      </c>
      <c r="F1744" s="363" t="s">
        <v>181</v>
      </c>
      <c r="G1744" s="360">
        <v>27</v>
      </c>
      <c r="H1744" s="361">
        <v>76400</v>
      </c>
      <c r="I1744" s="361">
        <v>80700</v>
      </c>
      <c r="J1744" s="361">
        <v>84800</v>
      </c>
      <c r="K1744" s="361">
        <v>85300</v>
      </c>
      <c r="L1744" s="361">
        <v>2815.5518702782383</v>
      </c>
      <c r="M1744" s="361">
        <v>2974.0187949143169</v>
      </c>
      <c r="N1744" s="361">
        <v>3125.1151649161598</v>
      </c>
      <c r="O1744" s="361">
        <v>3143.5415515017503</v>
      </c>
      <c r="P1744" s="354" t="s">
        <v>39</v>
      </c>
      <c r="Q1744" s="363" t="s">
        <v>38</v>
      </c>
      <c r="R1744" s="354" t="s">
        <v>203</v>
      </c>
      <c r="S1744" s="362">
        <v>0.19900000000000001</v>
      </c>
      <c r="T1744" s="354" t="s">
        <v>683</v>
      </c>
      <c r="U1744" s="354" t="s">
        <v>35</v>
      </c>
      <c r="V1744" s="354">
        <v>1.6850000000000001</v>
      </c>
      <c r="W1744" s="354">
        <v>1</v>
      </c>
      <c r="X1744" s="354">
        <v>3.2000000000000001E-2</v>
      </c>
      <c r="Y1744" s="354">
        <f t="shared" si="22"/>
        <v>1.6850000000000001</v>
      </c>
      <c r="Z1744" s="354" t="s">
        <v>198</v>
      </c>
      <c r="AA1744" s="354" t="s">
        <v>170</v>
      </c>
      <c r="AB1744" s="354">
        <v>18.7</v>
      </c>
      <c r="AC1744" s="354" t="s">
        <v>218</v>
      </c>
      <c r="AD1744" s="363"/>
      <c r="AE1744" s="10">
        <f>IFERROR(VLOOKUP(E1744,ppoz!$A$2:$B$42,2,0),0)</f>
        <v>7000</v>
      </c>
    </row>
    <row r="1745" spans="1:31" s="99" customFormat="1" x14ac:dyDescent="0.35">
      <c r="A1745" s="354" t="s">
        <v>460</v>
      </c>
      <c r="B1745" s="359">
        <v>27.470000000000002</v>
      </c>
      <c r="C1745" s="360">
        <v>82</v>
      </c>
      <c r="D1745" s="354" t="s">
        <v>255</v>
      </c>
      <c r="E1745" s="360" t="s">
        <v>12</v>
      </c>
      <c r="F1745" s="363" t="s">
        <v>181</v>
      </c>
      <c r="G1745" s="360">
        <v>27</v>
      </c>
      <c r="H1745" s="361">
        <v>76900</v>
      </c>
      <c r="I1745" s="361">
        <v>81200</v>
      </c>
      <c r="J1745" s="361">
        <v>85300</v>
      </c>
      <c r="K1745" s="361">
        <v>85800</v>
      </c>
      <c r="L1745" s="361">
        <v>2799.41754641427</v>
      </c>
      <c r="M1745" s="361">
        <v>2955.9519475791772</v>
      </c>
      <c r="N1745" s="361">
        <v>3105.2056789224607</v>
      </c>
      <c r="O1745" s="361">
        <v>3123.4073534765193</v>
      </c>
      <c r="P1745" s="354" t="s">
        <v>39</v>
      </c>
      <c r="Q1745" s="363" t="s">
        <v>38</v>
      </c>
      <c r="R1745" s="354" t="s">
        <v>203</v>
      </c>
      <c r="S1745" s="362">
        <v>0.19900000000000001</v>
      </c>
      <c r="T1745" s="354" t="s">
        <v>683</v>
      </c>
      <c r="U1745" s="354" t="s">
        <v>35</v>
      </c>
      <c r="V1745" s="354">
        <v>1.6850000000000001</v>
      </c>
      <c r="W1745" s="354">
        <v>1</v>
      </c>
      <c r="X1745" s="354">
        <v>3.2000000000000001E-2</v>
      </c>
      <c r="Y1745" s="354">
        <f t="shared" si="22"/>
        <v>1.6850000000000001</v>
      </c>
      <c r="Z1745" s="354" t="s">
        <v>198</v>
      </c>
      <c r="AA1745" s="354" t="s">
        <v>170</v>
      </c>
      <c r="AB1745" s="354">
        <v>18.7</v>
      </c>
      <c r="AC1745" s="354" t="s">
        <v>218</v>
      </c>
      <c r="AD1745" s="363"/>
      <c r="AE1745" s="10">
        <f>IFERROR(VLOOKUP(E1745,ppoz!$A$2:$B$42,2,0),0)</f>
        <v>7000</v>
      </c>
    </row>
    <row r="1746" spans="1:31" s="99" customFormat="1" x14ac:dyDescent="0.35">
      <c r="A1746" s="354" t="s">
        <v>461</v>
      </c>
      <c r="B1746" s="359">
        <v>27.805000000000003</v>
      </c>
      <c r="C1746" s="360">
        <v>83</v>
      </c>
      <c r="D1746" s="354" t="s">
        <v>255</v>
      </c>
      <c r="E1746" s="360" t="s">
        <v>12</v>
      </c>
      <c r="F1746" s="363" t="s">
        <v>181</v>
      </c>
      <c r="G1746" s="360">
        <v>27</v>
      </c>
      <c r="H1746" s="361">
        <v>77400</v>
      </c>
      <c r="I1746" s="361">
        <v>82200</v>
      </c>
      <c r="J1746" s="361">
        <v>85700</v>
      </c>
      <c r="K1746" s="361">
        <v>86800</v>
      </c>
      <c r="L1746" s="361">
        <v>2783.6720014385896</v>
      </c>
      <c r="M1746" s="361">
        <v>2956.3028232332313</v>
      </c>
      <c r="N1746" s="361">
        <v>3082.1794641251572</v>
      </c>
      <c r="O1746" s="361">
        <v>3121.7406941197623</v>
      </c>
      <c r="P1746" s="354" t="s">
        <v>39</v>
      </c>
      <c r="Q1746" s="363" t="s">
        <v>38</v>
      </c>
      <c r="R1746" s="354" t="s">
        <v>203</v>
      </c>
      <c r="S1746" s="362">
        <v>0.19900000000000001</v>
      </c>
      <c r="T1746" s="354" t="s">
        <v>683</v>
      </c>
      <c r="U1746" s="354" t="s">
        <v>35</v>
      </c>
      <c r="V1746" s="354">
        <v>1.6850000000000001</v>
      </c>
      <c r="W1746" s="354">
        <v>1</v>
      </c>
      <c r="X1746" s="354">
        <v>3.2000000000000001E-2</v>
      </c>
      <c r="Y1746" s="354">
        <f t="shared" si="22"/>
        <v>1.6850000000000001</v>
      </c>
      <c r="Z1746" s="354" t="s">
        <v>198</v>
      </c>
      <c r="AA1746" s="354" t="s">
        <v>170</v>
      </c>
      <c r="AB1746" s="354">
        <v>18.7</v>
      </c>
      <c r="AC1746" s="354" t="s">
        <v>218</v>
      </c>
      <c r="AD1746" s="363"/>
      <c r="AE1746" s="10">
        <f>IFERROR(VLOOKUP(E1746,ppoz!$A$2:$B$42,2,0),0)</f>
        <v>7000</v>
      </c>
    </row>
    <row r="1747" spans="1:31" s="99" customFormat="1" x14ac:dyDescent="0.35">
      <c r="A1747" s="354" t="s">
        <v>462</v>
      </c>
      <c r="B1747" s="359">
        <v>28.14</v>
      </c>
      <c r="C1747" s="360">
        <v>84</v>
      </c>
      <c r="D1747" s="354" t="s">
        <v>255</v>
      </c>
      <c r="E1747" s="360" t="s">
        <v>12</v>
      </c>
      <c r="F1747" s="363" t="s">
        <v>181</v>
      </c>
      <c r="G1747" s="360">
        <v>27</v>
      </c>
      <c r="H1747" s="361">
        <v>78200</v>
      </c>
      <c r="I1747" s="361">
        <v>83000</v>
      </c>
      <c r="J1747" s="361">
        <v>86600</v>
      </c>
      <c r="K1747" s="361">
        <v>87600</v>
      </c>
      <c r="L1747" s="361">
        <v>2778.9623312011372</v>
      </c>
      <c r="M1747" s="361">
        <v>2949.53802416489</v>
      </c>
      <c r="N1747" s="361">
        <v>3077.4697938877043</v>
      </c>
      <c r="O1747" s="361">
        <v>3113.006396588486</v>
      </c>
      <c r="P1747" s="354" t="s">
        <v>39</v>
      </c>
      <c r="Q1747" s="363" t="s">
        <v>38</v>
      </c>
      <c r="R1747" s="354" t="s">
        <v>203</v>
      </c>
      <c r="S1747" s="362">
        <v>0.19900000000000001</v>
      </c>
      <c r="T1747" s="354" t="s">
        <v>683</v>
      </c>
      <c r="U1747" s="354" t="s">
        <v>35</v>
      </c>
      <c r="V1747" s="354">
        <v>1.6850000000000001</v>
      </c>
      <c r="W1747" s="354">
        <v>1</v>
      </c>
      <c r="X1747" s="354">
        <v>3.2000000000000001E-2</v>
      </c>
      <c r="Y1747" s="354">
        <f t="shared" si="22"/>
        <v>1.6850000000000001</v>
      </c>
      <c r="Z1747" s="354" t="s">
        <v>198</v>
      </c>
      <c r="AA1747" s="354" t="s">
        <v>170</v>
      </c>
      <c r="AB1747" s="354">
        <v>18.7</v>
      </c>
      <c r="AC1747" s="354" t="s">
        <v>218</v>
      </c>
      <c r="AD1747" s="363"/>
      <c r="AE1747" s="10">
        <f>IFERROR(VLOOKUP(E1747,ppoz!$A$2:$B$42,2,0),0)</f>
        <v>7000</v>
      </c>
    </row>
    <row r="1748" spans="1:31" s="99" customFormat="1" x14ac:dyDescent="0.35">
      <c r="A1748" s="354" t="s">
        <v>463</v>
      </c>
      <c r="B1748" s="359">
        <v>28.475000000000001</v>
      </c>
      <c r="C1748" s="360">
        <v>85</v>
      </c>
      <c r="D1748" s="354" t="s">
        <v>255</v>
      </c>
      <c r="E1748" s="360" t="s">
        <v>12</v>
      </c>
      <c r="F1748" s="363" t="s">
        <v>181</v>
      </c>
      <c r="G1748" s="360">
        <v>27</v>
      </c>
      <c r="H1748" s="361">
        <v>78900</v>
      </c>
      <c r="I1748" s="361">
        <v>83700</v>
      </c>
      <c r="J1748" s="361">
        <v>87100</v>
      </c>
      <c r="K1748" s="361">
        <v>88900</v>
      </c>
      <c r="L1748" s="361">
        <v>2770.8516242317824</v>
      </c>
      <c r="M1748" s="361">
        <v>2939.4205443371375</v>
      </c>
      <c r="N1748" s="361">
        <v>3058.8235294117644</v>
      </c>
      <c r="O1748" s="361">
        <v>3122.036874451273</v>
      </c>
      <c r="P1748" s="354" t="s">
        <v>39</v>
      </c>
      <c r="Q1748" s="363" t="s">
        <v>38</v>
      </c>
      <c r="R1748" s="354" t="s">
        <v>203</v>
      </c>
      <c r="S1748" s="362">
        <v>0.19900000000000001</v>
      </c>
      <c r="T1748" s="354" t="s">
        <v>683</v>
      </c>
      <c r="U1748" s="354" t="s">
        <v>35</v>
      </c>
      <c r="V1748" s="354">
        <v>1.6850000000000001</v>
      </c>
      <c r="W1748" s="354">
        <v>1</v>
      </c>
      <c r="X1748" s="354">
        <v>3.2000000000000001E-2</v>
      </c>
      <c r="Y1748" s="354">
        <f t="shared" si="22"/>
        <v>1.6850000000000001</v>
      </c>
      <c r="Z1748" s="354" t="s">
        <v>198</v>
      </c>
      <c r="AA1748" s="354" t="s">
        <v>170</v>
      </c>
      <c r="AB1748" s="354">
        <v>18.7</v>
      </c>
      <c r="AC1748" s="354" t="s">
        <v>218</v>
      </c>
      <c r="AD1748" s="363"/>
      <c r="AE1748" s="10">
        <f>IFERROR(VLOOKUP(E1748,ppoz!$A$2:$B$42,2,0),0)</f>
        <v>7000</v>
      </c>
    </row>
    <row r="1749" spans="1:31" s="99" customFormat="1" x14ac:dyDescent="0.35">
      <c r="A1749" s="354" t="s">
        <v>464</v>
      </c>
      <c r="B1749" s="359">
        <v>28.810000000000002</v>
      </c>
      <c r="C1749" s="360">
        <v>86</v>
      </c>
      <c r="D1749" s="354" t="s">
        <v>255</v>
      </c>
      <c r="E1749" s="360" t="s">
        <v>12</v>
      </c>
      <c r="F1749" s="363" t="s">
        <v>181</v>
      </c>
      <c r="G1749" s="360">
        <v>27</v>
      </c>
      <c r="H1749" s="361">
        <v>79600</v>
      </c>
      <c r="I1749" s="361">
        <v>84100</v>
      </c>
      <c r="J1749" s="361">
        <v>87500</v>
      </c>
      <c r="K1749" s="361">
        <v>89300</v>
      </c>
      <c r="L1749" s="361">
        <v>2762.9295383547378</v>
      </c>
      <c r="M1749" s="361">
        <v>2919.1253037139882</v>
      </c>
      <c r="N1749" s="361">
        <v>3037.1398819854217</v>
      </c>
      <c r="O1749" s="361">
        <v>3099.6181881291218</v>
      </c>
      <c r="P1749" s="354" t="s">
        <v>39</v>
      </c>
      <c r="Q1749" s="363" t="s">
        <v>38</v>
      </c>
      <c r="R1749" s="354" t="s">
        <v>203</v>
      </c>
      <c r="S1749" s="362">
        <v>0.19900000000000001</v>
      </c>
      <c r="T1749" s="354" t="s">
        <v>683</v>
      </c>
      <c r="U1749" s="354" t="s">
        <v>35</v>
      </c>
      <c r="V1749" s="354">
        <v>1.6850000000000001</v>
      </c>
      <c r="W1749" s="354">
        <v>1</v>
      </c>
      <c r="X1749" s="354">
        <v>3.2000000000000001E-2</v>
      </c>
      <c r="Y1749" s="354">
        <f t="shared" si="22"/>
        <v>1.6850000000000001</v>
      </c>
      <c r="Z1749" s="354" t="s">
        <v>198</v>
      </c>
      <c r="AA1749" s="354" t="s">
        <v>170</v>
      </c>
      <c r="AB1749" s="354">
        <v>18.7</v>
      </c>
      <c r="AC1749" s="354" t="s">
        <v>218</v>
      </c>
      <c r="AD1749" s="363"/>
      <c r="AE1749" s="10">
        <f>IFERROR(VLOOKUP(E1749,ppoz!$A$2:$B$42,2,0),0)</f>
        <v>7000</v>
      </c>
    </row>
    <row r="1750" spans="1:31" s="99" customFormat="1" x14ac:dyDescent="0.35">
      <c r="A1750" s="354" t="s">
        <v>465</v>
      </c>
      <c r="B1750" s="359">
        <v>29.145000000000003</v>
      </c>
      <c r="C1750" s="360">
        <v>87</v>
      </c>
      <c r="D1750" s="354" t="s">
        <v>255</v>
      </c>
      <c r="E1750" s="360" t="s">
        <v>12</v>
      </c>
      <c r="F1750" s="363" t="s">
        <v>181</v>
      </c>
      <c r="G1750" s="360">
        <v>27</v>
      </c>
      <c r="H1750" s="361">
        <v>80700</v>
      </c>
      <c r="I1750" s="361">
        <v>85100</v>
      </c>
      <c r="J1750" s="361">
        <v>88400</v>
      </c>
      <c r="K1750" s="361">
        <v>90300</v>
      </c>
      <c r="L1750" s="361">
        <v>2768.9140504374677</v>
      </c>
      <c r="M1750" s="361">
        <v>2919.8833419111338</v>
      </c>
      <c r="N1750" s="361">
        <v>3033.1103105163834</v>
      </c>
      <c r="O1750" s="361">
        <v>3098.3015954709208</v>
      </c>
      <c r="P1750" s="354" t="s">
        <v>39</v>
      </c>
      <c r="Q1750" s="363" t="s">
        <v>38</v>
      </c>
      <c r="R1750" s="354" t="s">
        <v>203</v>
      </c>
      <c r="S1750" s="362">
        <v>0.19900000000000001</v>
      </c>
      <c r="T1750" s="354" t="s">
        <v>683</v>
      </c>
      <c r="U1750" s="354" t="s">
        <v>35</v>
      </c>
      <c r="V1750" s="354">
        <v>1.6850000000000001</v>
      </c>
      <c r="W1750" s="354">
        <v>1</v>
      </c>
      <c r="X1750" s="354">
        <v>3.2000000000000001E-2</v>
      </c>
      <c r="Y1750" s="354">
        <f t="shared" si="22"/>
        <v>1.6850000000000001</v>
      </c>
      <c r="Z1750" s="354" t="s">
        <v>198</v>
      </c>
      <c r="AA1750" s="354" t="s">
        <v>170</v>
      </c>
      <c r="AB1750" s="354">
        <v>18.7</v>
      </c>
      <c r="AC1750" s="354" t="s">
        <v>218</v>
      </c>
      <c r="AD1750" s="363"/>
      <c r="AE1750" s="10">
        <f>IFERROR(VLOOKUP(E1750,ppoz!$A$2:$B$42,2,0),0)</f>
        <v>7000</v>
      </c>
    </row>
    <row r="1751" spans="1:31" s="99" customFormat="1" x14ac:dyDescent="0.35">
      <c r="A1751" s="354" t="s">
        <v>466</v>
      </c>
      <c r="B1751" s="359">
        <v>29.48</v>
      </c>
      <c r="C1751" s="360">
        <v>88</v>
      </c>
      <c r="D1751" s="354" t="s">
        <v>255</v>
      </c>
      <c r="E1751" s="360" t="s">
        <v>12</v>
      </c>
      <c r="F1751" s="363" t="s">
        <v>181</v>
      </c>
      <c r="G1751" s="360">
        <v>27</v>
      </c>
      <c r="H1751" s="361">
        <v>81200</v>
      </c>
      <c r="I1751" s="361">
        <v>85600</v>
      </c>
      <c r="J1751" s="361">
        <v>88900</v>
      </c>
      <c r="K1751" s="361">
        <v>90800</v>
      </c>
      <c r="L1751" s="361">
        <v>2754.4097693351423</v>
      </c>
      <c r="M1751" s="361">
        <v>2903.6635006784259</v>
      </c>
      <c r="N1751" s="361">
        <v>3015.6037991858889</v>
      </c>
      <c r="O1751" s="361">
        <v>3080.0542740841247</v>
      </c>
      <c r="P1751" s="354" t="s">
        <v>39</v>
      </c>
      <c r="Q1751" s="363" t="s">
        <v>38</v>
      </c>
      <c r="R1751" s="354" t="s">
        <v>203</v>
      </c>
      <c r="S1751" s="362">
        <v>0.19900000000000001</v>
      </c>
      <c r="T1751" s="354" t="s">
        <v>683</v>
      </c>
      <c r="U1751" s="354" t="s">
        <v>35</v>
      </c>
      <c r="V1751" s="354">
        <v>1.6850000000000001</v>
      </c>
      <c r="W1751" s="354">
        <v>1</v>
      </c>
      <c r="X1751" s="354">
        <v>3.2000000000000001E-2</v>
      </c>
      <c r="Y1751" s="354">
        <f t="shared" si="22"/>
        <v>1.6850000000000001</v>
      </c>
      <c r="Z1751" s="354" t="s">
        <v>198</v>
      </c>
      <c r="AA1751" s="354" t="s">
        <v>170</v>
      </c>
      <c r="AB1751" s="354">
        <v>18.7</v>
      </c>
      <c r="AC1751" s="354" t="s">
        <v>218</v>
      </c>
      <c r="AD1751" s="363"/>
      <c r="AE1751" s="10">
        <f>IFERROR(VLOOKUP(E1751,ppoz!$A$2:$B$42,2,0),0)</f>
        <v>7000</v>
      </c>
    </row>
    <row r="1752" spans="1:31" s="99" customFormat="1" x14ac:dyDescent="0.35">
      <c r="A1752" s="354" t="s">
        <v>467</v>
      </c>
      <c r="B1752" s="359">
        <v>29.815000000000001</v>
      </c>
      <c r="C1752" s="360">
        <v>89</v>
      </c>
      <c r="D1752" s="354" t="s">
        <v>255</v>
      </c>
      <c r="E1752" s="360" t="s">
        <v>12</v>
      </c>
      <c r="F1752" s="363" t="s">
        <v>181</v>
      </c>
      <c r="G1752" s="360">
        <v>27</v>
      </c>
      <c r="H1752" s="361">
        <v>81900</v>
      </c>
      <c r="I1752" s="361">
        <v>86400</v>
      </c>
      <c r="J1752" s="361">
        <v>91600</v>
      </c>
      <c r="K1752" s="361">
        <v>91600</v>
      </c>
      <c r="L1752" s="361">
        <v>2746.9394600033538</v>
      </c>
      <c r="M1752" s="361">
        <v>2897.8701995639776</v>
      </c>
      <c r="N1752" s="361">
        <v>3072.2790541673653</v>
      </c>
      <c r="O1752" s="361">
        <v>3072.2790541673653</v>
      </c>
      <c r="P1752" s="354" t="s">
        <v>39</v>
      </c>
      <c r="Q1752" s="363" t="s">
        <v>38</v>
      </c>
      <c r="R1752" s="354" t="s">
        <v>203</v>
      </c>
      <c r="S1752" s="362">
        <v>0.19900000000000001</v>
      </c>
      <c r="T1752" s="354" t="s">
        <v>683</v>
      </c>
      <c r="U1752" s="354" t="s">
        <v>35</v>
      </c>
      <c r="V1752" s="354">
        <v>1.6850000000000001</v>
      </c>
      <c r="W1752" s="354">
        <v>1</v>
      </c>
      <c r="X1752" s="354">
        <v>3.2000000000000001E-2</v>
      </c>
      <c r="Y1752" s="354">
        <f t="shared" si="22"/>
        <v>1.6850000000000001</v>
      </c>
      <c r="Z1752" s="354" t="s">
        <v>198</v>
      </c>
      <c r="AA1752" s="354" t="s">
        <v>170</v>
      </c>
      <c r="AB1752" s="354">
        <v>18.7</v>
      </c>
      <c r="AC1752" s="354" t="s">
        <v>218</v>
      </c>
      <c r="AD1752" s="363"/>
      <c r="AE1752" s="10">
        <f>IFERROR(VLOOKUP(E1752,ppoz!$A$2:$B$42,2,0),0)</f>
        <v>7000</v>
      </c>
    </row>
    <row r="1753" spans="1:31" s="99" customFormat="1" x14ac:dyDescent="0.35">
      <c r="A1753" s="354" t="s">
        <v>468</v>
      </c>
      <c r="B1753" s="359">
        <v>30.150000000000002</v>
      </c>
      <c r="C1753" s="360">
        <v>90</v>
      </c>
      <c r="D1753" s="354" t="s">
        <v>255</v>
      </c>
      <c r="E1753" s="360" t="s">
        <v>12</v>
      </c>
      <c r="F1753" s="363" t="s">
        <v>181</v>
      </c>
      <c r="G1753" s="360">
        <v>27</v>
      </c>
      <c r="H1753" s="361">
        <v>82700</v>
      </c>
      <c r="I1753" s="361">
        <v>87300</v>
      </c>
      <c r="J1753" s="361">
        <v>92500</v>
      </c>
      <c r="K1753" s="361">
        <v>92500</v>
      </c>
      <c r="L1753" s="361">
        <v>2742.9519071310115</v>
      </c>
      <c r="M1753" s="361">
        <v>2895.5223880597014</v>
      </c>
      <c r="N1753" s="361">
        <v>3067.9933665008289</v>
      </c>
      <c r="O1753" s="361">
        <v>3067.9933665008289</v>
      </c>
      <c r="P1753" s="354" t="s">
        <v>39</v>
      </c>
      <c r="Q1753" s="363" t="s">
        <v>38</v>
      </c>
      <c r="R1753" s="354" t="s">
        <v>203</v>
      </c>
      <c r="S1753" s="362">
        <v>0.19900000000000001</v>
      </c>
      <c r="T1753" s="354" t="s">
        <v>683</v>
      </c>
      <c r="U1753" s="354" t="s">
        <v>35</v>
      </c>
      <c r="V1753" s="354">
        <v>1.6850000000000001</v>
      </c>
      <c r="W1753" s="354">
        <v>1</v>
      </c>
      <c r="X1753" s="354">
        <v>3.2000000000000001E-2</v>
      </c>
      <c r="Y1753" s="354">
        <f t="shared" si="22"/>
        <v>1.6850000000000001</v>
      </c>
      <c r="Z1753" s="354" t="s">
        <v>198</v>
      </c>
      <c r="AA1753" s="354" t="s">
        <v>170</v>
      </c>
      <c r="AB1753" s="354">
        <v>18.7</v>
      </c>
      <c r="AC1753" s="354" t="s">
        <v>218</v>
      </c>
      <c r="AD1753" s="363"/>
      <c r="AE1753" s="10">
        <f>IFERROR(VLOOKUP(E1753,ppoz!$A$2:$B$42,2,0),0)</f>
        <v>7000</v>
      </c>
    </row>
    <row r="1754" spans="1:31" s="99" customFormat="1" x14ac:dyDescent="0.35">
      <c r="A1754" s="354" t="s">
        <v>469</v>
      </c>
      <c r="B1754" s="359">
        <v>30.485000000000003</v>
      </c>
      <c r="C1754" s="360">
        <v>91</v>
      </c>
      <c r="D1754" s="354" t="s">
        <v>255</v>
      </c>
      <c r="E1754" s="360" t="s">
        <v>12</v>
      </c>
      <c r="F1754" s="363" t="s">
        <v>181</v>
      </c>
      <c r="G1754" s="360">
        <v>27</v>
      </c>
      <c r="H1754" s="361">
        <v>84800</v>
      </c>
      <c r="I1754" s="361">
        <v>89700</v>
      </c>
      <c r="J1754" s="361">
        <v>95700</v>
      </c>
      <c r="K1754" s="361">
        <v>94900</v>
      </c>
      <c r="L1754" s="361">
        <v>2781.6959160242741</v>
      </c>
      <c r="M1754" s="361">
        <v>2942.4307036247333</v>
      </c>
      <c r="N1754" s="361">
        <v>3139.2488108906018</v>
      </c>
      <c r="O1754" s="361">
        <v>3113.006396588486</v>
      </c>
      <c r="P1754" s="354" t="s">
        <v>39</v>
      </c>
      <c r="Q1754" s="363" t="s">
        <v>38</v>
      </c>
      <c r="R1754" s="354" t="s">
        <v>203</v>
      </c>
      <c r="S1754" s="362">
        <v>0.19900000000000001</v>
      </c>
      <c r="T1754" s="354" t="s">
        <v>683</v>
      </c>
      <c r="U1754" s="354" t="s">
        <v>35</v>
      </c>
      <c r="V1754" s="354">
        <v>1.6850000000000001</v>
      </c>
      <c r="W1754" s="354">
        <v>1</v>
      </c>
      <c r="X1754" s="354">
        <v>3.2000000000000001E-2</v>
      </c>
      <c r="Y1754" s="354">
        <f t="shared" si="22"/>
        <v>1.6850000000000001</v>
      </c>
      <c r="Z1754" s="354" t="s">
        <v>198</v>
      </c>
      <c r="AA1754" s="354" t="s">
        <v>170</v>
      </c>
      <c r="AB1754" s="354">
        <v>18.7</v>
      </c>
      <c r="AC1754" s="354" t="s">
        <v>218</v>
      </c>
      <c r="AD1754" s="363"/>
      <c r="AE1754" s="10">
        <f>IFERROR(VLOOKUP(E1754,ppoz!$A$2:$B$42,2,0),0)</f>
        <v>7000</v>
      </c>
    </row>
    <row r="1755" spans="1:31" s="99" customFormat="1" x14ac:dyDescent="0.35">
      <c r="A1755" s="354" t="s">
        <v>470</v>
      </c>
      <c r="B1755" s="359">
        <v>30.82</v>
      </c>
      <c r="C1755" s="360">
        <v>92</v>
      </c>
      <c r="D1755" s="354" t="s">
        <v>255</v>
      </c>
      <c r="E1755" s="360" t="s">
        <v>12</v>
      </c>
      <c r="F1755" s="363" t="s">
        <v>181</v>
      </c>
      <c r="G1755" s="360">
        <v>27</v>
      </c>
      <c r="H1755" s="361">
        <v>86000</v>
      </c>
      <c r="I1755" s="361">
        <v>90200</v>
      </c>
      <c r="J1755" s="361">
        <v>96200</v>
      </c>
      <c r="K1755" s="361">
        <v>95400</v>
      </c>
      <c r="L1755" s="361">
        <v>2790.395846852693</v>
      </c>
      <c r="M1755" s="361">
        <v>2926.6709928617779</v>
      </c>
      <c r="N1755" s="361">
        <v>3121.3497728747566</v>
      </c>
      <c r="O1755" s="361">
        <v>3095.3926022063597</v>
      </c>
      <c r="P1755" s="354" t="s">
        <v>39</v>
      </c>
      <c r="Q1755" s="363" t="s">
        <v>38</v>
      </c>
      <c r="R1755" s="354" t="s">
        <v>203</v>
      </c>
      <c r="S1755" s="362">
        <v>0.19900000000000001</v>
      </c>
      <c r="T1755" s="354" t="s">
        <v>683</v>
      </c>
      <c r="U1755" s="354" t="s">
        <v>35</v>
      </c>
      <c r="V1755" s="354">
        <v>1.6850000000000001</v>
      </c>
      <c r="W1755" s="354">
        <v>1</v>
      </c>
      <c r="X1755" s="354">
        <v>3.2000000000000001E-2</v>
      </c>
      <c r="Y1755" s="354">
        <f t="shared" si="22"/>
        <v>1.6850000000000001</v>
      </c>
      <c r="Z1755" s="354" t="s">
        <v>198</v>
      </c>
      <c r="AA1755" s="354" t="s">
        <v>170</v>
      </c>
      <c r="AB1755" s="354">
        <v>18.7</v>
      </c>
      <c r="AC1755" s="354" t="s">
        <v>218</v>
      </c>
      <c r="AD1755" s="363"/>
      <c r="AE1755" s="10">
        <f>IFERROR(VLOOKUP(E1755,ppoz!$A$2:$B$42,2,0),0)</f>
        <v>7000</v>
      </c>
    </row>
    <row r="1756" spans="1:31" s="99" customFormat="1" x14ac:dyDescent="0.35">
      <c r="A1756" s="354" t="s">
        <v>471</v>
      </c>
      <c r="B1756" s="359">
        <v>31.155000000000001</v>
      </c>
      <c r="C1756" s="360">
        <v>93</v>
      </c>
      <c r="D1756" s="354" t="s">
        <v>255</v>
      </c>
      <c r="E1756" s="360" t="s">
        <v>12</v>
      </c>
      <c r="F1756" s="363" t="s">
        <v>181</v>
      </c>
      <c r="G1756" s="360">
        <v>27</v>
      </c>
      <c r="H1756" s="361">
        <v>86900</v>
      </c>
      <c r="I1756" s="361">
        <v>91300</v>
      </c>
      <c r="J1756" s="361">
        <v>97100</v>
      </c>
      <c r="K1756" s="361">
        <v>96500</v>
      </c>
      <c r="L1756" s="361">
        <v>2789.2794094045898</v>
      </c>
      <c r="M1756" s="361">
        <v>2930.5087465896322</v>
      </c>
      <c r="N1756" s="361">
        <v>3116.6746910608249</v>
      </c>
      <c r="O1756" s="361">
        <v>3097.4161450810461</v>
      </c>
      <c r="P1756" s="354" t="s">
        <v>39</v>
      </c>
      <c r="Q1756" s="363" t="s">
        <v>38</v>
      </c>
      <c r="R1756" s="354" t="s">
        <v>203</v>
      </c>
      <c r="S1756" s="362">
        <v>0.19900000000000001</v>
      </c>
      <c r="T1756" s="354" t="s">
        <v>683</v>
      </c>
      <c r="U1756" s="354" t="s">
        <v>35</v>
      </c>
      <c r="V1756" s="354">
        <v>1.6850000000000001</v>
      </c>
      <c r="W1756" s="354">
        <v>1</v>
      </c>
      <c r="X1756" s="354">
        <v>3.2000000000000001E-2</v>
      </c>
      <c r="Y1756" s="354">
        <f t="shared" si="22"/>
        <v>1.6850000000000001</v>
      </c>
      <c r="Z1756" s="354" t="s">
        <v>198</v>
      </c>
      <c r="AA1756" s="354" t="s">
        <v>170</v>
      </c>
      <c r="AB1756" s="354">
        <v>18.7</v>
      </c>
      <c r="AC1756" s="354" t="s">
        <v>218</v>
      </c>
      <c r="AD1756" s="363"/>
      <c r="AE1756" s="10">
        <f>IFERROR(VLOOKUP(E1756,ppoz!$A$2:$B$42,2,0),0)</f>
        <v>7000</v>
      </c>
    </row>
    <row r="1757" spans="1:31" s="99" customFormat="1" x14ac:dyDescent="0.35">
      <c r="A1757" s="354" t="s">
        <v>472</v>
      </c>
      <c r="B1757" s="359">
        <v>31.490000000000002</v>
      </c>
      <c r="C1757" s="360">
        <v>94</v>
      </c>
      <c r="D1757" s="354" t="s">
        <v>255</v>
      </c>
      <c r="E1757" s="360" t="s">
        <v>12</v>
      </c>
      <c r="F1757" s="363" t="s">
        <v>181</v>
      </c>
      <c r="G1757" s="360">
        <v>27</v>
      </c>
      <c r="H1757" s="361">
        <v>87400</v>
      </c>
      <c r="I1757" s="361">
        <v>92000</v>
      </c>
      <c r="J1757" s="361">
        <v>97500</v>
      </c>
      <c r="K1757" s="361">
        <v>97200</v>
      </c>
      <c r="L1757" s="361">
        <v>2775.4842807240393</v>
      </c>
      <c r="M1757" s="361">
        <v>2921.5624007621464</v>
      </c>
      <c r="N1757" s="361">
        <v>3096.2210225468402</v>
      </c>
      <c r="O1757" s="361">
        <v>3086.6941886313111</v>
      </c>
      <c r="P1757" s="354" t="s">
        <v>39</v>
      </c>
      <c r="Q1757" s="363" t="s">
        <v>38</v>
      </c>
      <c r="R1757" s="354" t="s">
        <v>203</v>
      </c>
      <c r="S1757" s="362">
        <v>0.19900000000000001</v>
      </c>
      <c r="T1757" s="354" t="s">
        <v>683</v>
      </c>
      <c r="U1757" s="354" t="s">
        <v>35</v>
      </c>
      <c r="V1757" s="354">
        <v>1.6850000000000001</v>
      </c>
      <c r="W1757" s="354">
        <v>1</v>
      </c>
      <c r="X1757" s="354">
        <v>3.2000000000000001E-2</v>
      </c>
      <c r="Y1757" s="354">
        <f t="shared" si="22"/>
        <v>1.6850000000000001</v>
      </c>
      <c r="Z1757" s="354" t="s">
        <v>198</v>
      </c>
      <c r="AA1757" s="354" t="s">
        <v>170</v>
      </c>
      <c r="AB1757" s="354">
        <v>18.7</v>
      </c>
      <c r="AC1757" s="354" t="s">
        <v>218</v>
      </c>
      <c r="AD1757" s="363"/>
      <c r="AE1757" s="10">
        <f>IFERROR(VLOOKUP(E1757,ppoz!$A$2:$B$42,2,0),0)</f>
        <v>7000</v>
      </c>
    </row>
    <row r="1758" spans="1:31" s="99" customFormat="1" x14ac:dyDescent="0.35">
      <c r="A1758" s="354" t="s">
        <v>473</v>
      </c>
      <c r="B1758" s="359">
        <v>31.825000000000003</v>
      </c>
      <c r="C1758" s="360">
        <v>95</v>
      </c>
      <c r="D1758" s="354" t="s">
        <v>255</v>
      </c>
      <c r="E1758" s="360" t="s">
        <v>12</v>
      </c>
      <c r="F1758" s="363" t="s">
        <v>181</v>
      </c>
      <c r="G1758" s="360">
        <v>27</v>
      </c>
      <c r="H1758" s="361">
        <v>87900</v>
      </c>
      <c r="I1758" s="361">
        <v>92500</v>
      </c>
      <c r="J1758" s="361">
        <v>98000</v>
      </c>
      <c r="K1758" s="361">
        <v>98300</v>
      </c>
      <c r="L1758" s="361">
        <v>2761.9795758051841</v>
      </c>
      <c r="M1758" s="361">
        <v>2906.5200314218378</v>
      </c>
      <c r="N1758" s="361">
        <v>3079.3401413982715</v>
      </c>
      <c r="O1758" s="361">
        <v>3088.7666928515314</v>
      </c>
      <c r="P1758" s="354" t="s">
        <v>39</v>
      </c>
      <c r="Q1758" s="363" t="s">
        <v>38</v>
      </c>
      <c r="R1758" s="354" t="s">
        <v>203</v>
      </c>
      <c r="S1758" s="362">
        <v>0.19900000000000001</v>
      </c>
      <c r="T1758" s="354" t="s">
        <v>683</v>
      </c>
      <c r="U1758" s="354" t="s">
        <v>35</v>
      </c>
      <c r="V1758" s="354">
        <v>1.6850000000000001</v>
      </c>
      <c r="W1758" s="354">
        <v>1</v>
      </c>
      <c r="X1758" s="354">
        <v>3.2000000000000001E-2</v>
      </c>
      <c r="Y1758" s="354">
        <f t="shared" si="22"/>
        <v>1.6850000000000001</v>
      </c>
      <c r="Z1758" s="354" t="s">
        <v>198</v>
      </c>
      <c r="AA1758" s="354" t="s">
        <v>170</v>
      </c>
      <c r="AB1758" s="354">
        <v>18.7</v>
      </c>
      <c r="AC1758" s="354" t="s">
        <v>218</v>
      </c>
      <c r="AD1758" s="363"/>
      <c r="AE1758" s="10">
        <f>IFERROR(VLOOKUP(E1758,ppoz!$A$2:$B$42,2,0),0)</f>
        <v>7000</v>
      </c>
    </row>
    <row r="1759" spans="1:31" s="99" customFormat="1" x14ac:dyDescent="0.35">
      <c r="A1759" s="354" t="s">
        <v>474</v>
      </c>
      <c r="B1759" s="359">
        <v>32.160000000000004</v>
      </c>
      <c r="C1759" s="360">
        <v>96</v>
      </c>
      <c r="D1759" s="354" t="s">
        <v>255</v>
      </c>
      <c r="E1759" s="360" t="s">
        <v>12</v>
      </c>
      <c r="F1759" s="363" t="s">
        <v>181</v>
      </c>
      <c r="G1759" s="360">
        <v>27</v>
      </c>
      <c r="H1759" s="361">
        <v>88700</v>
      </c>
      <c r="I1759" s="361">
        <v>93500</v>
      </c>
      <c r="J1759" s="361">
        <v>98800</v>
      </c>
      <c r="K1759" s="361">
        <v>99200</v>
      </c>
      <c r="L1759" s="361">
        <v>2758.0845771144277</v>
      </c>
      <c r="M1759" s="361">
        <v>2907.3383084577113</v>
      </c>
      <c r="N1759" s="361">
        <v>3072.1393034825869</v>
      </c>
      <c r="O1759" s="361">
        <v>3084.5771144278601</v>
      </c>
      <c r="P1759" s="354" t="s">
        <v>39</v>
      </c>
      <c r="Q1759" s="363" t="s">
        <v>38</v>
      </c>
      <c r="R1759" s="354" t="s">
        <v>203</v>
      </c>
      <c r="S1759" s="362">
        <v>0.19900000000000001</v>
      </c>
      <c r="T1759" s="354" t="s">
        <v>683</v>
      </c>
      <c r="U1759" s="354" t="s">
        <v>35</v>
      </c>
      <c r="V1759" s="354">
        <v>1.6850000000000001</v>
      </c>
      <c r="W1759" s="354">
        <v>1</v>
      </c>
      <c r="X1759" s="354">
        <v>3.2000000000000001E-2</v>
      </c>
      <c r="Y1759" s="354">
        <f t="shared" si="22"/>
        <v>1.6850000000000001</v>
      </c>
      <c r="Z1759" s="354" t="s">
        <v>198</v>
      </c>
      <c r="AA1759" s="354" t="s">
        <v>170</v>
      </c>
      <c r="AB1759" s="354">
        <v>18.7</v>
      </c>
      <c r="AC1759" s="354" t="s">
        <v>218</v>
      </c>
      <c r="AD1759" s="363"/>
      <c r="AE1759" s="10">
        <f>IFERROR(VLOOKUP(E1759,ppoz!$A$2:$B$42,2,0),0)</f>
        <v>7000</v>
      </c>
    </row>
    <row r="1760" spans="1:31" s="99" customFormat="1" x14ac:dyDescent="0.35">
      <c r="A1760" s="354" t="s">
        <v>475</v>
      </c>
      <c r="B1760" s="359">
        <v>32.495000000000005</v>
      </c>
      <c r="C1760" s="360">
        <v>97</v>
      </c>
      <c r="D1760" s="354" t="s">
        <v>255</v>
      </c>
      <c r="E1760" s="360" t="s">
        <v>185</v>
      </c>
      <c r="F1760" s="363" t="s">
        <v>181</v>
      </c>
      <c r="G1760" s="360">
        <v>32.5</v>
      </c>
      <c r="H1760" s="361">
        <v>97300</v>
      </c>
      <c r="I1760" s="361">
        <v>102300</v>
      </c>
      <c r="J1760" s="361">
        <v>107300</v>
      </c>
      <c r="K1760" s="361">
        <v>108100</v>
      </c>
      <c r="L1760" s="361">
        <v>2994.3068164332972</v>
      </c>
      <c r="M1760" s="361">
        <v>3148.1766425603932</v>
      </c>
      <c r="N1760" s="361">
        <v>3302.0464686874898</v>
      </c>
      <c r="O1760" s="361">
        <v>3326.6656408678255</v>
      </c>
      <c r="P1760" s="354" t="s">
        <v>39</v>
      </c>
      <c r="Q1760" s="363" t="s">
        <v>38</v>
      </c>
      <c r="R1760" s="354" t="s">
        <v>203</v>
      </c>
      <c r="S1760" s="362">
        <v>0.19900000000000001</v>
      </c>
      <c r="T1760" s="354" t="s">
        <v>683</v>
      </c>
      <c r="U1760" s="354" t="s">
        <v>35</v>
      </c>
      <c r="V1760" s="354">
        <v>1.6850000000000001</v>
      </c>
      <c r="W1760" s="354">
        <v>1</v>
      </c>
      <c r="X1760" s="354">
        <v>3.2000000000000001E-2</v>
      </c>
      <c r="Y1760" s="354">
        <f t="shared" si="22"/>
        <v>1.6850000000000001</v>
      </c>
      <c r="Z1760" s="354" t="s">
        <v>198</v>
      </c>
      <c r="AA1760" s="354" t="s">
        <v>170</v>
      </c>
      <c r="AB1760" s="354">
        <v>18.7</v>
      </c>
      <c r="AC1760" s="354" t="s">
        <v>218</v>
      </c>
      <c r="AD1760" s="363"/>
      <c r="AE1760" s="10">
        <f>IFERROR(VLOOKUP(E1760,ppoz!$A$2:$B$42,2,0),0)</f>
        <v>7000</v>
      </c>
    </row>
    <row r="1761" spans="1:31" s="99" customFormat="1" x14ac:dyDescent="0.35">
      <c r="A1761" s="354" t="s">
        <v>476</v>
      </c>
      <c r="B1761" s="359">
        <v>32.830000000000005</v>
      </c>
      <c r="C1761" s="360">
        <v>98</v>
      </c>
      <c r="D1761" s="354" t="s">
        <v>255</v>
      </c>
      <c r="E1761" s="360" t="s">
        <v>185</v>
      </c>
      <c r="F1761" s="363" t="s">
        <v>181</v>
      </c>
      <c r="G1761" s="360">
        <v>32.5</v>
      </c>
      <c r="H1761" s="361">
        <v>97900</v>
      </c>
      <c r="I1761" s="361">
        <v>103300</v>
      </c>
      <c r="J1761" s="361">
        <v>108100</v>
      </c>
      <c r="K1761" s="361">
        <v>109000</v>
      </c>
      <c r="L1761" s="361">
        <v>2982.0286323484611</v>
      </c>
      <c r="M1761" s="361">
        <v>3146.512336277794</v>
      </c>
      <c r="N1761" s="361">
        <v>3292.7200731038679</v>
      </c>
      <c r="O1761" s="361">
        <v>3320.1340237587565</v>
      </c>
      <c r="P1761" s="354" t="s">
        <v>39</v>
      </c>
      <c r="Q1761" s="363" t="s">
        <v>38</v>
      </c>
      <c r="R1761" s="354" t="s">
        <v>203</v>
      </c>
      <c r="S1761" s="362">
        <v>0.19900000000000001</v>
      </c>
      <c r="T1761" s="354" t="s">
        <v>683</v>
      </c>
      <c r="U1761" s="354" t="s">
        <v>35</v>
      </c>
      <c r="V1761" s="354">
        <v>1.6850000000000001</v>
      </c>
      <c r="W1761" s="354">
        <v>1</v>
      </c>
      <c r="X1761" s="354">
        <v>3.2000000000000001E-2</v>
      </c>
      <c r="Y1761" s="354">
        <f t="shared" si="22"/>
        <v>1.6850000000000001</v>
      </c>
      <c r="Z1761" s="354" t="s">
        <v>198</v>
      </c>
      <c r="AA1761" s="354" t="s">
        <v>170</v>
      </c>
      <c r="AB1761" s="354">
        <v>18.7</v>
      </c>
      <c r="AC1761" s="354" t="s">
        <v>218</v>
      </c>
      <c r="AD1761" s="363"/>
      <c r="AE1761" s="10">
        <f>IFERROR(VLOOKUP(E1761,ppoz!$A$2:$B$42,2,0),0)</f>
        <v>7000</v>
      </c>
    </row>
    <row r="1762" spans="1:31" s="99" customFormat="1" x14ac:dyDescent="0.35">
      <c r="A1762" s="354" t="s">
        <v>477</v>
      </c>
      <c r="B1762" s="359">
        <v>33.164999999999999</v>
      </c>
      <c r="C1762" s="360">
        <v>99</v>
      </c>
      <c r="D1762" s="354" t="s">
        <v>255</v>
      </c>
      <c r="E1762" s="360" t="s">
        <v>185</v>
      </c>
      <c r="F1762" s="363" t="s">
        <v>181</v>
      </c>
      <c r="G1762" s="360">
        <v>32.5</v>
      </c>
      <c r="H1762" s="361">
        <v>98800</v>
      </c>
      <c r="I1762" s="361">
        <v>104100</v>
      </c>
      <c r="J1762" s="361">
        <v>109000</v>
      </c>
      <c r="K1762" s="361">
        <v>109900</v>
      </c>
      <c r="L1762" s="361">
        <v>2979.044173074024</v>
      </c>
      <c r="M1762" s="361">
        <v>3138.8511985526911</v>
      </c>
      <c r="N1762" s="361">
        <v>3286.5973164480629</v>
      </c>
      <c r="O1762" s="361">
        <v>3313.7343585104782</v>
      </c>
      <c r="P1762" s="354" t="s">
        <v>39</v>
      </c>
      <c r="Q1762" s="363" t="s">
        <v>38</v>
      </c>
      <c r="R1762" s="354" t="s">
        <v>203</v>
      </c>
      <c r="S1762" s="362">
        <v>0.19900000000000001</v>
      </c>
      <c r="T1762" s="354" t="s">
        <v>683</v>
      </c>
      <c r="U1762" s="354" t="s">
        <v>35</v>
      </c>
      <c r="V1762" s="354">
        <v>1.6850000000000001</v>
      </c>
      <c r="W1762" s="354">
        <v>1</v>
      </c>
      <c r="X1762" s="354">
        <v>3.2000000000000001E-2</v>
      </c>
      <c r="Y1762" s="354">
        <f t="shared" si="22"/>
        <v>1.6850000000000001</v>
      </c>
      <c r="Z1762" s="354" t="s">
        <v>198</v>
      </c>
      <c r="AA1762" s="354" t="s">
        <v>170</v>
      </c>
      <c r="AB1762" s="354">
        <v>18.7</v>
      </c>
      <c r="AC1762" s="354" t="s">
        <v>218</v>
      </c>
      <c r="AD1762" s="363"/>
      <c r="AE1762" s="10">
        <f>IFERROR(VLOOKUP(E1762,ppoz!$A$2:$B$42,2,0),0)</f>
        <v>7000</v>
      </c>
    </row>
    <row r="1763" spans="1:31" s="99" customFormat="1" x14ac:dyDescent="0.35">
      <c r="A1763" s="354" t="s">
        <v>478</v>
      </c>
      <c r="B1763" s="359">
        <v>33.5</v>
      </c>
      <c r="C1763" s="360">
        <v>100</v>
      </c>
      <c r="D1763" s="354" t="s">
        <v>255</v>
      </c>
      <c r="E1763" s="360" t="s">
        <v>185</v>
      </c>
      <c r="F1763" s="363" t="s">
        <v>181</v>
      </c>
      <c r="G1763" s="360">
        <v>32.5</v>
      </c>
      <c r="H1763" s="361">
        <v>99300</v>
      </c>
      <c r="I1763" s="361">
        <v>104600</v>
      </c>
      <c r="J1763" s="361">
        <v>109400</v>
      </c>
      <c r="K1763" s="361">
        <v>110300</v>
      </c>
      <c r="L1763" s="361">
        <v>2964.1791044776119</v>
      </c>
      <c r="M1763" s="361">
        <v>3122.3880597014927</v>
      </c>
      <c r="N1763" s="361">
        <v>3265.6716417910447</v>
      </c>
      <c r="O1763" s="361">
        <v>3292.5373134328356</v>
      </c>
      <c r="P1763" s="354" t="s">
        <v>39</v>
      </c>
      <c r="Q1763" s="363" t="s">
        <v>38</v>
      </c>
      <c r="R1763" s="354" t="s">
        <v>203</v>
      </c>
      <c r="S1763" s="362">
        <v>0.19900000000000001</v>
      </c>
      <c r="T1763" s="354" t="s">
        <v>683</v>
      </c>
      <c r="U1763" s="354" t="s">
        <v>35</v>
      </c>
      <c r="V1763" s="354">
        <v>1.6850000000000001</v>
      </c>
      <c r="W1763" s="354">
        <v>1</v>
      </c>
      <c r="X1763" s="354">
        <v>3.2000000000000001E-2</v>
      </c>
      <c r="Y1763" s="354">
        <f t="shared" si="22"/>
        <v>1.6850000000000001</v>
      </c>
      <c r="Z1763" s="354" t="s">
        <v>198</v>
      </c>
      <c r="AA1763" s="354" t="s">
        <v>170</v>
      </c>
      <c r="AB1763" s="354">
        <v>18.7</v>
      </c>
      <c r="AC1763" s="354" t="s">
        <v>218</v>
      </c>
      <c r="AD1763" s="363"/>
      <c r="AE1763" s="10">
        <f>IFERROR(VLOOKUP(E1763,ppoz!$A$2:$B$42,2,0),0)</f>
        <v>7000</v>
      </c>
    </row>
    <row r="1764" spans="1:31" s="99" customFormat="1" x14ac:dyDescent="0.35">
      <c r="A1764" s="354" t="s">
        <v>479</v>
      </c>
      <c r="B1764" s="359">
        <v>33.835000000000001</v>
      </c>
      <c r="C1764" s="360">
        <v>101</v>
      </c>
      <c r="D1764" s="354" t="s">
        <v>255</v>
      </c>
      <c r="E1764" s="360" t="s">
        <v>185</v>
      </c>
      <c r="F1764" s="363" t="s">
        <v>181</v>
      </c>
      <c r="G1764" s="360">
        <v>32.5</v>
      </c>
      <c r="H1764" s="361">
        <v>99800</v>
      </c>
      <c r="I1764" s="361">
        <v>105100</v>
      </c>
      <c r="J1764" s="361">
        <v>110000</v>
      </c>
      <c r="K1764" s="361">
        <v>110900</v>
      </c>
      <c r="L1764" s="361">
        <v>2949.6083936751884</v>
      </c>
      <c r="M1764" s="361">
        <v>3106.2509235998227</v>
      </c>
      <c r="N1764" s="361">
        <v>3251.0713757942958</v>
      </c>
      <c r="O1764" s="361">
        <v>3277.6710506871582</v>
      </c>
      <c r="P1764" s="354" t="s">
        <v>39</v>
      </c>
      <c r="Q1764" s="363" t="s">
        <v>38</v>
      </c>
      <c r="R1764" s="354" t="s">
        <v>203</v>
      </c>
      <c r="S1764" s="362">
        <v>0.19900000000000001</v>
      </c>
      <c r="T1764" s="354" t="s">
        <v>683</v>
      </c>
      <c r="U1764" s="354" t="s">
        <v>35</v>
      </c>
      <c r="V1764" s="354">
        <v>1.6850000000000001</v>
      </c>
      <c r="W1764" s="354">
        <v>1</v>
      </c>
      <c r="X1764" s="354">
        <v>3.2000000000000001E-2</v>
      </c>
      <c r="Y1764" s="354">
        <f t="shared" si="22"/>
        <v>1.6850000000000001</v>
      </c>
      <c r="Z1764" s="354" t="s">
        <v>198</v>
      </c>
      <c r="AA1764" s="354" t="s">
        <v>170</v>
      </c>
      <c r="AB1764" s="354">
        <v>18.7</v>
      </c>
      <c r="AC1764" s="354" t="s">
        <v>218</v>
      </c>
      <c r="AD1764" s="363"/>
      <c r="AE1764" s="10">
        <f>IFERROR(VLOOKUP(E1764,ppoz!$A$2:$B$42,2,0),0)</f>
        <v>7000</v>
      </c>
    </row>
    <row r="1765" spans="1:31" s="99" customFormat="1" x14ac:dyDescent="0.35">
      <c r="A1765" s="354" t="s">
        <v>480</v>
      </c>
      <c r="B1765" s="359">
        <v>34.17</v>
      </c>
      <c r="C1765" s="360">
        <v>102</v>
      </c>
      <c r="D1765" s="354" t="s">
        <v>255</v>
      </c>
      <c r="E1765" s="360" t="s">
        <v>185</v>
      </c>
      <c r="F1765" s="363" t="s">
        <v>181</v>
      </c>
      <c r="G1765" s="360">
        <v>32.5</v>
      </c>
      <c r="H1765" s="361">
        <v>100700</v>
      </c>
      <c r="I1765" s="361">
        <v>106400</v>
      </c>
      <c r="J1765" s="361">
        <v>110900</v>
      </c>
      <c r="K1765" s="361">
        <v>112200</v>
      </c>
      <c r="L1765" s="361">
        <v>2947.0295580918933</v>
      </c>
      <c r="M1765" s="361">
        <v>3113.8425519461516</v>
      </c>
      <c r="N1765" s="361">
        <v>3245.5370207784604</v>
      </c>
      <c r="O1765" s="361">
        <v>3283.5820895522388</v>
      </c>
      <c r="P1765" s="354" t="s">
        <v>39</v>
      </c>
      <c r="Q1765" s="363" t="s">
        <v>38</v>
      </c>
      <c r="R1765" s="354" t="s">
        <v>203</v>
      </c>
      <c r="S1765" s="362">
        <v>0.19900000000000001</v>
      </c>
      <c r="T1765" s="354" t="s">
        <v>683</v>
      </c>
      <c r="U1765" s="354" t="s">
        <v>35</v>
      </c>
      <c r="V1765" s="354">
        <v>1.6850000000000001</v>
      </c>
      <c r="W1765" s="354">
        <v>1</v>
      </c>
      <c r="X1765" s="354">
        <v>3.2000000000000001E-2</v>
      </c>
      <c r="Y1765" s="354">
        <f t="shared" si="22"/>
        <v>1.6850000000000001</v>
      </c>
      <c r="Z1765" s="354" t="s">
        <v>198</v>
      </c>
      <c r="AA1765" s="354" t="s">
        <v>170</v>
      </c>
      <c r="AB1765" s="354">
        <v>18.7</v>
      </c>
      <c r="AC1765" s="354" t="s">
        <v>218</v>
      </c>
      <c r="AD1765" s="363"/>
      <c r="AE1765" s="10">
        <f>IFERROR(VLOOKUP(E1765,ppoz!$A$2:$B$42,2,0),0)</f>
        <v>7000</v>
      </c>
    </row>
    <row r="1766" spans="1:31" s="99" customFormat="1" x14ac:dyDescent="0.35">
      <c r="A1766" s="354" t="s">
        <v>481</v>
      </c>
      <c r="B1766" s="359">
        <v>34.505000000000003</v>
      </c>
      <c r="C1766" s="360">
        <v>103</v>
      </c>
      <c r="D1766" s="354" t="s">
        <v>255</v>
      </c>
      <c r="E1766" s="360" t="s">
        <v>185</v>
      </c>
      <c r="F1766" s="363" t="s">
        <v>181</v>
      </c>
      <c r="G1766" s="360">
        <v>32.5</v>
      </c>
      <c r="H1766" s="361">
        <v>101200</v>
      </c>
      <c r="I1766" s="361">
        <v>106800</v>
      </c>
      <c r="J1766" s="361">
        <v>111400</v>
      </c>
      <c r="K1766" s="361">
        <v>112500</v>
      </c>
      <c r="L1766" s="361">
        <v>2932.9082741631646</v>
      </c>
      <c r="M1766" s="361">
        <v>3095.2035936820748</v>
      </c>
      <c r="N1766" s="361">
        <v>3228.517606144037</v>
      </c>
      <c r="O1766" s="361">
        <v>3260.3970439066798</v>
      </c>
      <c r="P1766" s="354" t="s">
        <v>39</v>
      </c>
      <c r="Q1766" s="363" t="s">
        <v>38</v>
      </c>
      <c r="R1766" s="354" t="s">
        <v>203</v>
      </c>
      <c r="S1766" s="362">
        <v>0.19900000000000001</v>
      </c>
      <c r="T1766" s="354" t="s">
        <v>683</v>
      </c>
      <c r="U1766" s="354" t="s">
        <v>35</v>
      </c>
      <c r="V1766" s="354">
        <v>1.6850000000000001</v>
      </c>
      <c r="W1766" s="354">
        <v>1</v>
      </c>
      <c r="X1766" s="354">
        <v>3.2000000000000001E-2</v>
      </c>
      <c r="Y1766" s="354">
        <f t="shared" si="22"/>
        <v>1.6850000000000001</v>
      </c>
      <c r="Z1766" s="354" t="s">
        <v>198</v>
      </c>
      <c r="AA1766" s="354" t="s">
        <v>170</v>
      </c>
      <c r="AB1766" s="354">
        <v>18.7</v>
      </c>
      <c r="AC1766" s="354" t="s">
        <v>218</v>
      </c>
      <c r="AD1766" s="363"/>
      <c r="AE1766" s="10">
        <f>IFERROR(VLOOKUP(E1766,ppoz!$A$2:$B$42,2,0),0)</f>
        <v>7000</v>
      </c>
    </row>
    <row r="1767" spans="1:31" s="99" customFormat="1" x14ac:dyDescent="0.35">
      <c r="A1767" s="354" t="s">
        <v>482</v>
      </c>
      <c r="B1767" s="359">
        <v>34.840000000000003</v>
      </c>
      <c r="C1767" s="360">
        <v>104</v>
      </c>
      <c r="D1767" s="354" t="s">
        <v>255</v>
      </c>
      <c r="E1767" s="360" t="s">
        <v>185</v>
      </c>
      <c r="F1767" s="363" t="s">
        <v>181</v>
      </c>
      <c r="G1767" s="360">
        <v>32.5</v>
      </c>
      <c r="H1767" s="361">
        <v>102200</v>
      </c>
      <c r="I1767" s="361">
        <v>107300</v>
      </c>
      <c r="J1767" s="361">
        <v>111800</v>
      </c>
      <c r="K1767" s="361">
        <v>113100</v>
      </c>
      <c r="L1767" s="361">
        <v>2933.4098737083809</v>
      </c>
      <c r="M1767" s="361">
        <v>3079.7933409873704</v>
      </c>
      <c r="N1767" s="361">
        <v>3208.9552238805968</v>
      </c>
      <c r="O1767" s="361">
        <v>3246.2686567164178</v>
      </c>
      <c r="P1767" s="354" t="s">
        <v>39</v>
      </c>
      <c r="Q1767" s="363" t="s">
        <v>38</v>
      </c>
      <c r="R1767" s="354" t="s">
        <v>203</v>
      </c>
      <c r="S1767" s="362">
        <v>0.19900000000000001</v>
      </c>
      <c r="T1767" s="354" t="s">
        <v>683</v>
      </c>
      <c r="U1767" s="354" t="s">
        <v>35</v>
      </c>
      <c r="V1767" s="354">
        <v>1.6850000000000001</v>
      </c>
      <c r="W1767" s="354">
        <v>1</v>
      </c>
      <c r="X1767" s="354">
        <v>3.2000000000000001E-2</v>
      </c>
      <c r="Y1767" s="354">
        <f t="shared" si="22"/>
        <v>1.6850000000000001</v>
      </c>
      <c r="Z1767" s="354" t="s">
        <v>198</v>
      </c>
      <c r="AA1767" s="354" t="s">
        <v>170</v>
      </c>
      <c r="AB1767" s="354">
        <v>18.7</v>
      </c>
      <c r="AC1767" s="354" t="s">
        <v>218</v>
      </c>
      <c r="AD1767" s="363"/>
      <c r="AE1767" s="10">
        <f>IFERROR(VLOOKUP(E1767,ppoz!$A$2:$B$42,2,0),0)</f>
        <v>7000</v>
      </c>
    </row>
    <row r="1768" spans="1:31" s="99" customFormat="1" x14ac:dyDescent="0.35">
      <c r="A1768" s="354" t="s">
        <v>483</v>
      </c>
      <c r="B1768" s="359">
        <v>35.175000000000004</v>
      </c>
      <c r="C1768" s="360">
        <v>105</v>
      </c>
      <c r="D1768" s="354" t="s">
        <v>255</v>
      </c>
      <c r="E1768" s="360" t="s">
        <v>185</v>
      </c>
      <c r="F1768" s="363" t="s">
        <v>181</v>
      </c>
      <c r="G1768" s="360">
        <v>32.5</v>
      </c>
      <c r="H1768" s="361">
        <v>103000</v>
      </c>
      <c r="I1768" s="361">
        <v>108800</v>
      </c>
      <c r="J1768" s="361">
        <v>112700</v>
      </c>
      <c r="K1768" s="361">
        <v>115100</v>
      </c>
      <c r="L1768" s="361">
        <v>2928.2160625444203</v>
      </c>
      <c r="M1768" s="361">
        <v>3093.105899076048</v>
      </c>
      <c r="N1768" s="361">
        <v>3203.9800995024871</v>
      </c>
      <c r="O1768" s="361">
        <v>3272.2103766879882</v>
      </c>
      <c r="P1768" s="354" t="s">
        <v>39</v>
      </c>
      <c r="Q1768" s="363" t="s">
        <v>38</v>
      </c>
      <c r="R1768" s="354" t="s">
        <v>203</v>
      </c>
      <c r="S1768" s="362">
        <v>0.19900000000000001</v>
      </c>
      <c r="T1768" s="354" t="s">
        <v>683</v>
      </c>
      <c r="U1768" s="354" t="s">
        <v>35</v>
      </c>
      <c r="V1768" s="354">
        <v>1.6850000000000001</v>
      </c>
      <c r="W1768" s="354">
        <v>1</v>
      </c>
      <c r="X1768" s="354">
        <v>3.2000000000000001E-2</v>
      </c>
      <c r="Y1768" s="354">
        <f t="shared" si="22"/>
        <v>1.6850000000000001</v>
      </c>
      <c r="Z1768" s="354" t="s">
        <v>198</v>
      </c>
      <c r="AA1768" s="354" t="s">
        <v>170</v>
      </c>
      <c r="AB1768" s="354">
        <v>18.7</v>
      </c>
      <c r="AC1768" s="354" t="s">
        <v>218</v>
      </c>
      <c r="AD1768" s="363"/>
      <c r="AE1768" s="10">
        <f>IFERROR(VLOOKUP(E1768,ppoz!$A$2:$B$42,2,0),0)</f>
        <v>7000</v>
      </c>
    </row>
    <row r="1769" spans="1:31" s="99" customFormat="1" x14ac:dyDescent="0.35">
      <c r="A1769" s="354" t="s">
        <v>484</v>
      </c>
      <c r="B1769" s="359">
        <v>35.510000000000005</v>
      </c>
      <c r="C1769" s="360">
        <v>106</v>
      </c>
      <c r="D1769" s="354" t="s">
        <v>255</v>
      </c>
      <c r="E1769" s="360" t="s">
        <v>185</v>
      </c>
      <c r="F1769" s="363" t="s">
        <v>181</v>
      </c>
      <c r="G1769" s="360">
        <v>32.5</v>
      </c>
      <c r="H1769" s="361">
        <v>103900</v>
      </c>
      <c r="I1769" s="361">
        <v>109400</v>
      </c>
      <c r="J1769" s="361">
        <v>113200</v>
      </c>
      <c r="K1769" s="361">
        <v>115700</v>
      </c>
      <c r="L1769" s="361">
        <v>2925.9363559560684</v>
      </c>
      <c r="M1769" s="361">
        <v>3080.8223035764568</v>
      </c>
      <c r="N1769" s="361">
        <v>3187.8344128414528</v>
      </c>
      <c r="O1769" s="361">
        <v>3258.2371163052658</v>
      </c>
      <c r="P1769" s="354" t="s">
        <v>39</v>
      </c>
      <c r="Q1769" s="363" t="s">
        <v>38</v>
      </c>
      <c r="R1769" s="354" t="s">
        <v>203</v>
      </c>
      <c r="S1769" s="362">
        <v>0.19900000000000001</v>
      </c>
      <c r="T1769" s="354" t="s">
        <v>683</v>
      </c>
      <c r="U1769" s="354" t="s">
        <v>35</v>
      </c>
      <c r="V1769" s="354">
        <v>1.6850000000000001</v>
      </c>
      <c r="W1769" s="354">
        <v>1</v>
      </c>
      <c r="X1769" s="354">
        <v>3.2000000000000001E-2</v>
      </c>
      <c r="Y1769" s="354">
        <f t="shared" si="22"/>
        <v>1.6850000000000001</v>
      </c>
      <c r="Z1769" s="354" t="s">
        <v>198</v>
      </c>
      <c r="AA1769" s="354" t="s">
        <v>170</v>
      </c>
      <c r="AB1769" s="354">
        <v>18.7</v>
      </c>
      <c r="AC1769" s="354" t="s">
        <v>218</v>
      </c>
      <c r="AD1769" s="363"/>
      <c r="AE1769" s="10">
        <f>IFERROR(VLOOKUP(E1769,ppoz!$A$2:$B$42,2,0),0)</f>
        <v>7000</v>
      </c>
    </row>
    <row r="1770" spans="1:31" s="99" customFormat="1" x14ac:dyDescent="0.35">
      <c r="A1770" s="354" t="s">
        <v>485</v>
      </c>
      <c r="B1770" s="359">
        <v>35.844999999999999</v>
      </c>
      <c r="C1770" s="360">
        <v>107</v>
      </c>
      <c r="D1770" s="354" t="s">
        <v>255</v>
      </c>
      <c r="E1770" s="360" t="s">
        <v>185</v>
      </c>
      <c r="F1770" s="363" t="s">
        <v>181</v>
      </c>
      <c r="G1770" s="360">
        <v>32.5</v>
      </c>
      <c r="H1770" s="361">
        <v>104400</v>
      </c>
      <c r="I1770" s="361">
        <v>109800</v>
      </c>
      <c r="J1770" s="361">
        <v>113600</v>
      </c>
      <c r="K1770" s="361">
        <v>116100</v>
      </c>
      <c r="L1770" s="361">
        <v>2912.5401032222067</v>
      </c>
      <c r="M1770" s="361">
        <v>3063.1887292509418</v>
      </c>
      <c r="N1770" s="361">
        <v>3169.2007253452366</v>
      </c>
      <c r="O1770" s="361">
        <v>3238.9454596177989</v>
      </c>
      <c r="P1770" s="354" t="s">
        <v>39</v>
      </c>
      <c r="Q1770" s="363" t="s">
        <v>38</v>
      </c>
      <c r="R1770" s="354" t="s">
        <v>203</v>
      </c>
      <c r="S1770" s="362">
        <v>0.19900000000000001</v>
      </c>
      <c r="T1770" s="354" t="s">
        <v>683</v>
      </c>
      <c r="U1770" s="354" t="s">
        <v>35</v>
      </c>
      <c r="V1770" s="354">
        <v>1.6850000000000001</v>
      </c>
      <c r="W1770" s="354">
        <v>1</v>
      </c>
      <c r="X1770" s="354">
        <v>3.2000000000000001E-2</v>
      </c>
      <c r="Y1770" s="354">
        <f t="shared" si="22"/>
        <v>1.6850000000000001</v>
      </c>
      <c r="Z1770" s="354" t="s">
        <v>198</v>
      </c>
      <c r="AA1770" s="354" t="s">
        <v>170</v>
      </c>
      <c r="AB1770" s="354">
        <v>18.7</v>
      </c>
      <c r="AC1770" s="354" t="s">
        <v>218</v>
      </c>
      <c r="AD1770" s="363"/>
      <c r="AE1770" s="10">
        <f>IFERROR(VLOOKUP(E1770,ppoz!$A$2:$B$42,2,0),0)</f>
        <v>7000</v>
      </c>
    </row>
    <row r="1771" spans="1:31" s="99" customFormat="1" x14ac:dyDescent="0.35">
      <c r="A1771" s="354" t="s">
        <v>486</v>
      </c>
      <c r="B1771" s="359">
        <v>36.18</v>
      </c>
      <c r="C1771" s="360">
        <v>108</v>
      </c>
      <c r="D1771" s="354" t="s">
        <v>255</v>
      </c>
      <c r="E1771" s="360" t="s">
        <v>185</v>
      </c>
      <c r="F1771" s="363" t="s">
        <v>181</v>
      </c>
      <c r="G1771" s="360">
        <v>32.5</v>
      </c>
      <c r="H1771" s="361">
        <v>105300</v>
      </c>
      <c r="I1771" s="361">
        <v>110700</v>
      </c>
      <c r="J1771" s="361">
        <v>114500</v>
      </c>
      <c r="K1771" s="361">
        <v>117100</v>
      </c>
      <c r="L1771" s="361">
        <v>2910.4477611940297</v>
      </c>
      <c r="M1771" s="361">
        <v>3059.7014925373132</v>
      </c>
      <c r="N1771" s="361">
        <v>3164.7318960751795</v>
      </c>
      <c r="O1771" s="361">
        <v>3236.5948037589828</v>
      </c>
      <c r="P1771" s="354" t="s">
        <v>39</v>
      </c>
      <c r="Q1771" s="363" t="s">
        <v>38</v>
      </c>
      <c r="R1771" s="354" t="s">
        <v>203</v>
      </c>
      <c r="S1771" s="362">
        <v>0.19900000000000001</v>
      </c>
      <c r="T1771" s="354" t="s">
        <v>683</v>
      </c>
      <c r="U1771" s="354" t="s">
        <v>35</v>
      </c>
      <c r="V1771" s="354">
        <v>1.6850000000000001</v>
      </c>
      <c r="W1771" s="354">
        <v>1</v>
      </c>
      <c r="X1771" s="354">
        <v>3.2000000000000001E-2</v>
      </c>
      <c r="Y1771" s="354">
        <f t="shared" si="22"/>
        <v>1.6850000000000001</v>
      </c>
      <c r="Z1771" s="354" t="s">
        <v>198</v>
      </c>
      <c r="AA1771" s="354" t="s">
        <v>170</v>
      </c>
      <c r="AB1771" s="354">
        <v>18.7</v>
      </c>
      <c r="AC1771" s="354" t="s">
        <v>218</v>
      </c>
      <c r="AD1771" s="363"/>
      <c r="AE1771" s="10">
        <f>IFERROR(VLOOKUP(E1771,ppoz!$A$2:$B$42,2,0),0)</f>
        <v>7000</v>
      </c>
    </row>
    <row r="1772" spans="1:31" s="99" customFormat="1" x14ac:dyDescent="0.35">
      <c r="A1772" s="354" t="s">
        <v>487</v>
      </c>
      <c r="B1772" s="359">
        <v>36.515000000000001</v>
      </c>
      <c r="C1772" s="360">
        <v>109</v>
      </c>
      <c r="D1772" s="354" t="s">
        <v>255</v>
      </c>
      <c r="E1772" s="360" t="s">
        <v>185</v>
      </c>
      <c r="F1772" s="363" t="s">
        <v>181</v>
      </c>
      <c r="G1772" s="360">
        <v>32.5</v>
      </c>
      <c r="H1772" s="361">
        <v>105700</v>
      </c>
      <c r="I1772" s="361">
        <v>111600</v>
      </c>
      <c r="J1772" s="361">
        <v>117800</v>
      </c>
      <c r="K1772" s="361">
        <v>117900</v>
      </c>
      <c r="L1772" s="361">
        <v>2894.7008078871695</v>
      </c>
      <c r="M1772" s="361">
        <v>3056.2782418184306</v>
      </c>
      <c r="N1772" s="361">
        <v>3226.0714774750104</v>
      </c>
      <c r="O1772" s="361">
        <v>3228.8100780501163</v>
      </c>
      <c r="P1772" s="354" t="s">
        <v>39</v>
      </c>
      <c r="Q1772" s="363" t="s">
        <v>38</v>
      </c>
      <c r="R1772" s="354" t="s">
        <v>203</v>
      </c>
      <c r="S1772" s="362">
        <v>0.19900000000000001</v>
      </c>
      <c r="T1772" s="354" t="s">
        <v>683</v>
      </c>
      <c r="U1772" s="354" t="s">
        <v>35</v>
      </c>
      <c r="V1772" s="354">
        <v>1.6850000000000001</v>
      </c>
      <c r="W1772" s="354">
        <v>1</v>
      </c>
      <c r="X1772" s="354">
        <v>3.2000000000000001E-2</v>
      </c>
      <c r="Y1772" s="354">
        <f t="shared" si="22"/>
        <v>1.6850000000000001</v>
      </c>
      <c r="Z1772" s="354" t="s">
        <v>198</v>
      </c>
      <c r="AA1772" s="354" t="s">
        <v>170</v>
      </c>
      <c r="AB1772" s="354">
        <v>18.7</v>
      </c>
      <c r="AC1772" s="354" t="s">
        <v>218</v>
      </c>
      <c r="AD1772" s="363"/>
      <c r="AE1772" s="10">
        <f>IFERROR(VLOOKUP(E1772,ppoz!$A$2:$B$42,2,0),0)</f>
        <v>7000</v>
      </c>
    </row>
    <row r="1773" spans="1:31" s="99" customFormat="1" x14ac:dyDescent="0.35">
      <c r="A1773" s="354" t="s">
        <v>488</v>
      </c>
      <c r="B1773" s="359">
        <v>36.85</v>
      </c>
      <c r="C1773" s="360">
        <v>110</v>
      </c>
      <c r="D1773" s="354" t="s">
        <v>255</v>
      </c>
      <c r="E1773" s="360" t="s">
        <v>185</v>
      </c>
      <c r="F1773" s="363" t="s">
        <v>181</v>
      </c>
      <c r="G1773" s="360">
        <v>32.5</v>
      </c>
      <c r="H1773" s="361">
        <v>106200</v>
      </c>
      <c r="I1773" s="361">
        <v>112000</v>
      </c>
      <c r="J1773" s="361">
        <v>118300</v>
      </c>
      <c r="K1773" s="361">
        <v>118400</v>
      </c>
      <c r="L1773" s="361">
        <v>2881.9538670284937</v>
      </c>
      <c r="M1773" s="361">
        <v>3039.3487109905018</v>
      </c>
      <c r="N1773" s="361">
        <v>3210.3120759837175</v>
      </c>
      <c r="O1773" s="361">
        <v>3213.0257801899593</v>
      </c>
      <c r="P1773" s="354" t="s">
        <v>39</v>
      </c>
      <c r="Q1773" s="363" t="s">
        <v>38</v>
      </c>
      <c r="R1773" s="354" t="s">
        <v>203</v>
      </c>
      <c r="S1773" s="362">
        <v>0.19900000000000001</v>
      </c>
      <c r="T1773" s="354" t="s">
        <v>683</v>
      </c>
      <c r="U1773" s="354" t="s">
        <v>35</v>
      </c>
      <c r="V1773" s="354">
        <v>1.6850000000000001</v>
      </c>
      <c r="W1773" s="354">
        <v>1</v>
      </c>
      <c r="X1773" s="354">
        <v>3.2000000000000001E-2</v>
      </c>
      <c r="Y1773" s="354">
        <f t="shared" si="22"/>
        <v>1.6850000000000001</v>
      </c>
      <c r="Z1773" s="354" t="s">
        <v>198</v>
      </c>
      <c r="AA1773" s="354" t="s">
        <v>170</v>
      </c>
      <c r="AB1773" s="354">
        <v>18.7</v>
      </c>
      <c r="AC1773" s="354" t="s">
        <v>218</v>
      </c>
      <c r="AD1773" s="363"/>
      <c r="AE1773" s="10">
        <f>IFERROR(VLOOKUP(E1773,ppoz!$A$2:$B$42,2,0),0)</f>
        <v>7000</v>
      </c>
    </row>
    <row r="1774" spans="1:31" s="99" customFormat="1" x14ac:dyDescent="0.35">
      <c r="A1774" s="354" t="s">
        <v>489</v>
      </c>
      <c r="B1774" s="359">
        <v>37.185000000000002</v>
      </c>
      <c r="C1774" s="360">
        <v>111</v>
      </c>
      <c r="D1774" s="354" t="s">
        <v>255</v>
      </c>
      <c r="E1774" s="360" t="s">
        <v>185</v>
      </c>
      <c r="F1774" s="363" t="s">
        <v>181</v>
      </c>
      <c r="G1774" s="360">
        <v>32.5</v>
      </c>
      <c r="H1774" s="361">
        <v>107100</v>
      </c>
      <c r="I1774" s="361">
        <v>113000</v>
      </c>
      <c r="J1774" s="361">
        <v>119100</v>
      </c>
      <c r="K1774" s="361">
        <v>119300</v>
      </c>
      <c r="L1774" s="361">
        <v>2880.1936264622832</v>
      </c>
      <c r="M1774" s="361">
        <v>3038.8597552776655</v>
      </c>
      <c r="N1774" s="361">
        <v>3202.9043969342474</v>
      </c>
      <c r="O1774" s="361">
        <v>3208.282909775447</v>
      </c>
      <c r="P1774" s="354" t="s">
        <v>39</v>
      </c>
      <c r="Q1774" s="363" t="s">
        <v>38</v>
      </c>
      <c r="R1774" s="354" t="s">
        <v>203</v>
      </c>
      <c r="S1774" s="362">
        <v>0.19900000000000001</v>
      </c>
      <c r="T1774" s="354" t="s">
        <v>683</v>
      </c>
      <c r="U1774" s="354" t="s">
        <v>35</v>
      </c>
      <c r="V1774" s="354">
        <v>1.6850000000000001</v>
      </c>
      <c r="W1774" s="354">
        <v>1</v>
      </c>
      <c r="X1774" s="354">
        <v>3.2000000000000001E-2</v>
      </c>
      <c r="Y1774" s="354">
        <f t="shared" si="22"/>
        <v>1.6850000000000001</v>
      </c>
      <c r="Z1774" s="354" t="s">
        <v>198</v>
      </c>
      <c r="AA1774" s="354" t="s">
        <v>170</v>
      </c>
      <c r="AB1774" s="354">
        <v>18.7</v>
      </c>
      <c r="AC1774" s="354" t="s">
        <v>218</v>
      </c>
      <c r="AD1774" s="363"/>
      <c r="AE1774" s="10">
        <f>IFERROR(VLOOKUP(E1774,ppoz!$A$2:$B$42,2,0),0)</f>
        <v>7000</v>
      </c>
    </row>
    <row r="1775" spans="1:31" s="99" customFormat="1" x14ac:dyDescent="0.35">
      <c r="A1775" s="354" t="s">
        <v>490</v>
      </c>
      <c r="B1775" s="359">
        <v>37.520000000000003</v>
      </c>
      <c r="C1775" s="360">
        <v>112</v>
      </c>
      <c r="D1775" s="354" t="s">
        <v>255</v>
      </c>
      <c r="E1775" s="360" t="s">
        <v>13</v>
      </c>
      <c r="F1775" s="363" t="s">
        <v>181</v>
      </c>
      <c r="G1775" s="360">
        <v>37.5</v>
      </c>
      <c r="H1775" s="361">
        <v>109400</v>
      </c>
      <c r="I1775" s="361">
        <v>114900</v>
      </c>
      <c r="J1775" s="361">
        <v>121000</v>
      </c>
      <c r="K1775" s="361">
        <v>121300</v>
      </c>
      <c r="L1775" s="361">
        <v>2915.7782515991471</v>
      </c>
      <c r="M1775" s="361">
        <v>3062.366737739872</v>
      </c>
      <c r="N1775" s="361">
        <v>3224.9466950959486</v>
      </c>
      <c r="O1775" s="361">
        <v>3232.9424307036243</v>
      </c>
      <c r="P1775" s="354" t="s">
        <v>39</v>
      </c>
      <c r="Q1775" s="363" t="s">
        <v>38</v>
      </c>
      <c r="R1775" s="354" t="s">
        <v>203</v>
      </c>
      <c r="S1775" s="362">
        <v>0.19900000000000001</v>
      </c>
      <c r="T1775" s="354" t="s">
        <v>683</v>
      </c>
      <c r="U1775" s="354" t="s">
        <v>35</v>
      </c>
      <c r="V1775" s="354">
        <v>1.6850000000000001</v>
      </c>
      <c r="W1775" s="354">
        <v>1</v>
      </c>
      <c r="X1775" s="354">
        <v>3.2000000000000001E-2</v>
      </c>
      <c r="Y1775" s="354">
        <f t="shared" si="22"/>
        <v>1.6850000000000001</v>
      </c>
      <c r="Z1775" s="354" t="s">
        <v>198</v>
      </c>
      <c r="AA1775" s="354" t="s">
        <v>170</v>
      </c>
      <c r="AB1775" s="354">
        <v>18.7</v>
      </c>
      <c r="AC1775" s="354" t="s">
        <v>218</v>
      </c>
      <c r="AD1775" s="363"/>
      <c r="AE1775" s="10">
        <f>IFERROR(VLOOKUP(E1775,ppoz!$A$2:$B$42,2,0),0)</f>
        <v>7000</v>
      </c>
    </row>
    <row r="1776" spans="1:31" s="99" customFormat="1" x14ac:dyDescent="0.35">
      <c r="A1776" s="354" t="s">
        <v>491</v>
      </c>
      <c r="B1776" s="359">
        <v>37.855000000000004</v>
      </c>
      <c r="C1776" s="360">
        <v>113</v>
      </c>
      <c r="D1776" s="354" t="s">
        <v>255</v>
      </c>
      <c r="E1776" s="360" t="s">
        <v>13</v>
      </c>
      <c r="F1776" s="363" t="s">
        <v>181</v>
      </c>
      <c r="G1776" s="360">
        <v>37.5</v>
      </c>
      <c r="H1776" s="361">
        <v>109900</v>
      </c>
      <c r="I1776" s="361">
        <v>116000</v>
      </c>
      <c r="J1776" s="361">
        <v>121400</v>
      </c>
      <c r="K1776" s="361">
        <v>122300</v>
      </c>
      <c r="L1776" s="361">
        <v>2903.1831990490023</v>
      </c>
      <c r="M1776" s="361">
        <v>3064.3243957205123</v>
      </c>
      <c r="N1776" s="361">
        <v>3206.9739796592257</v>
      </c>
      <c r="O1776" s="361">
        <v>3230.7489103156781</v>
      </c>
      <c r="P1776" s="354" t="s">
        <v>39</v>
      </c>
      <c r="Q1776" s="363" t="s">
        <v>38</v>
      </c>
      <c r="R1776" s="354" t="s">
        <v>203</v>
      </c>
      <c r="S1776" s="362">
        <v>0.19900000000000001</v>
      </c>
      <c r="T1776" s="354" t="s">
        <v>683</v>
      </c>
      <c r="U1776" s="354" t="s">
        <v>35</v>
      </c>
      <c r="V1776" s="354">
        <v>1.6850000000000001</v>
      </c>
      <c r="W1776" s="354">
        <v>1</v>
      </c>
      <c r="X1776" s="354">
        <v>3.2000000000000001E-2</v>
      </c>
      <c r="Y1776" s="354">
        <f t="shared" si="22"/>
        <v>1.6850000000000001</v>
      </c>
      <c r="Z1776" s="354" t="s">
        <v>198</v>
      </c>
      <c r="AA1776" s="354" t="s">
        <v>170</v>
      </c>
      <c r="AB1776" s="354">
        <v>18.7</v>
      </c>
      <c r="AC1776" s="354" t="s">
        <v>218</v>
      </c>
      <c r="AD1776" s="363"/>
      <c r="AE1776" s="10">
        <f>IFERROR(VLOOKUP(E1776,ppoz!$A$2:$B$42,2,0),0)</f>
        <v>7000</v>
      </c>
    </row>
    <row r="1777" spans="1:31" s="99" customFormat="1" x14ac:dyDescent="0.35">
      <c r="A1777" s="354" t="s">
        <v>492</v>
      </c>
      <c r="B1777" s="359">
        <v>38.190000000000005</v>
      </c>
      <c r="C1777" s="360">
        <v>114</v>
      </c>
      <c r="D1777" s="354" t="s">
        <v>255</v>
      </c>
      <c r="E1777" s="360" t="s">
        <v>13</v>
      </c>
      <c r="F1777" s="363" t="s">
        <v>181</v>
      </c>
      <c r="G1777" s="360">
        <v>37.5</v>
      </c>
      <c r="H1777" s="361">
        <v>111000</v>
      </c>
      <c r="I1777" s="361">
        <v>116900</v>
      </c>
      <c r="J1777" s="361">
        <v>122300</v>
      </c>
      <c r="K1777" s="361">
        <v>123300</v>
      </c>
      <c r="L1777" s="361">
        <v>2906.5200314218378</v>
      </c>
      <c r="M1777" s="361">
        <v>3061.0107357947104</v>
      </c>
      <c r="N1777" s="361">
        <v>3202.4090075936106</v>
      </c>
      <c r="O1777" s="361">
        <v>3228.5938727415551</v>
      </c>
      <c r="P1777" s="354" t="s">
        <v>39</v>
      </c>
      <c r="Q1777" s="363" t="s">
        <v>38</v>
      </c>
      <c r="R1777" s="354" t="s">
        <v>203</v>
      </c>
      <c r="S1777" s="362">
        <v>0.19900000000000001</v>
      </c>
      <c r="T1777" s="354" t="s">
        <v>683</v>
      </c>
      <c r="U1777" s="354" t="s">
        <v>35</v>
      </c>
      <c r="V1777" s="354">
        <v>1.6850000000000001</v>
      </c>
      <c r="W1777" s="354">
        <v>1</v>
      </c>
      <c r="X1777" s="354">
        <v>3.2000000000000001E-2</v>
      </c>
      <c r="Y1777" s="354">
        <f t="shared" si="22"/>
        <v>1.6850000000000001</v>
      </c>
      <c r="Z1777" s="354" t="s">
        <v>198</v>
      </c>
      <c r="AA1777" s="354" t="s">
        <v>170</v>
      </c>
      <c r="AB1777" s="354">
        <v>18.7</v>
      </c>
      <c r="AC1777" s="354" t="s">
        <v>218</v>
      </c>
      <c r="AD1777" s="363"/>
      <c r="AE1777" s="10">
        <f>IFERROR(VLOOKUP(E1777,ppoz!$A$2:$B$42,2,0),0)</f>
        <v>7000</v>
      </c>
    </row>
    <row r="1778" spans="1:31" s="99" customFormat="1" x14ac:dyDescent="0.35">
      <c r="A1778" s="354" t="s">
        <v>493</v>
      </c>
      <c r="B1778" s="359">
        <v>38.525000000000006</v>
      </c>
      <c r="C1778" s="360">
        <v>115</v>
      </c>
      <c r="D1778" s="354" t="s">
        <v>255</v>
      </c>
      <c r="E1778" s="360" t="s">
        <v>13</v>
      </c>
      <c r="F1778" s="363" t="s">
        <v>181</v>
      </c>
      <c r="G1778" s="360">
        <v>37.5</v>
      </c>
      <c r="H1778" s="361">
        <v>111500</v>
      </c>
      <c r="I1778" s="361">
        <v>117400</v>
      </c>
      <c r="J1778" s="361">
        <v>122800</v>
      </c>
      <c r="K1778" s="361">
        <v>124300</v>
      </c>
      <c r="L1778" s="361">
        <v>2894.224529526281</v>
      </c>
      <c r="M1778" s="361">
        <v>3047.3718364698243</v>
      </c>
      <c r="N1778" s="361">
        <v>3187.5405580791689</v>
      </c>
      <c r="O1778" s="361">
        <v>3226.4763140817645</v>
      </c>
      <c r="P1778" s="354" t="s">
        <v>39</v>
      </c>
      <c r="Q1778" s="363" t="s">
        <v>38</v>
      </c>
      <c r="R1778" s="354" t="s">
        <v>203</v>
      </c>
      <c r="S1778" s="362">
        <v>0.19900000000000001</v>
      </c>
      <c r="T1778" s="354" t="s">
        <v>683</v>
      </c>
      <c r="U1778" s="354" t="s">
        <v>35</v>
      </c>
      <c r="V1778" s="354">
        <v>1.6850000000000001</v>
      </c>
      <c r="W1778" s="354">
        <v>1</v>
      </c>
      <c r="X1778" s="354">
        <v>3.2000000000000001E-2</v>
      </c>
      <c r="Y1778" s="354">
        <f t="shared" si="22"/>
        <v>1.6850000000000001</v>
      </c>
      <c r="Z1778" s="354" t="s">
        <v>198</v>
      </c>
      <c r="AA1778" s="354" t="s">
        <v>170</v>
      </c>
      <c r="AB1778" s="354">
        <v>18.7</v>
      </c>
      <c r="AC1778" s="354" t="s">
        <v>218</v>
      </c>
      <c r="AD1778" s="363"/>
      <c r="AE1778" s="10">
        <f>IFERROR(VLOOKUP(E1778,ppoz!$A$2:$B$42,2,0),0)</f>
        <v>7000</v>
      </c>
    </row>
    <row r="1779" spans="1:31" s="99" customFormat="1" x14ac:dyDescent="0.35">
      <c r="A1779" s="354" t="s">
        <v>494</v>
      </c>
      <c r="B1779" s="359">
        <v>38.86</v>
      </c>
      <c r="C1779" s="360">
        <v>116</v>
      </c>
      <c r="D1779" s="354" t="s">
        <v>255</v>
      </c>
      <c r="E1779" s="360" t="s">
        <v>13</v>
      </c>
      <c r="F1779" s="363" t="s">
        <v>181</v>
      </c>
      <c r="G1779" s="360">
        <v>37.5</v>
      </c>
      <c r="H1779" s="361">
        <v>111900</v>
      </c>
      <c r="I1779" s="361">
        <v>118400</v>
      </c>
      <c r="J1779" s="361">
        <v>123200</v>
      </c>
      <c r="K1779" s="361">
        <v>125300</v>
      </c>
      <c r="L1779" s="361">
        <v>2879.5676788471437</v>
      </c>
      <c r="M1779" s="361">
        <v>3046.8347915594441</v>
      </c>
      <c r="N1779" s="361">
        <v>3170.3551209469892</v>
      </c>
      <c r="O1779" s="361">
        <v>3224.39526505404</v>
      </c>
      <c r="P1779" s="354" t="s">
        <v>39</v>
      </c>
      <c r="Q1779" s="363" t="s">
        <v>38</v>
      </c>
      <c r="R1779" s="354" t="s">
        <v>203</v>
      </c>
      <c r="S1779" s="362">
        <v>0.19900000000000001</v>
      </c>
      <c r="T1779" s="354" t="s">
        <v>683</v>
      </c>
      <c r="U1779" s="354" t="s">
        <v>35</v>
      </c>
      <c r="V1779" s="354">
        <v>1.6850000000000001</v>
      </c>
      <c r="W1779" s="354">
        <v>1</v>
      </c>
      <c r="X1779" s="354">
        <v>3.2000000000000001E-2</v>
      </c>
      <c r="Y1779" s="354">
        <f t="shared" si="22"/>
        <v>1.6850000000000001</v>
      </c>
      <c r="Z1779" s="354" t="s">
        <v>198</v>
      </c>
      <c r="AA1779" s="354" t="s">
        <v>170</v>
      </c>
      <c r="AB1779" s="354">
        <v>18.7</v>
      </c>
      <c r="AC1779" s="354" t="s">
        <v>218</v>
      </c>
      <c r="AD1779" s="363"/>
      <c r="AE1779" s="10">
        <f>IFERROR(VLOOKUP(E1779,ppoz!$A$2:$B$42,2,0),0)</f>
        <v>7000</v>
      </c>
    </row>
    <row r="1780" spans="1:31" s="99" customFormat="1" x14ac:dyDescent="0.35">
      <c r="A1780" s="354" t="s">
        <v>495</v>
      </c>
      <c r="B1780" s="359">
        <v>39.195</v>
      </c>
      <c r="C1780" s="360">
        <v>117</v>
      </c>
      <c r="D1780" s="354" t="s">
        <v>255</v>
      </c>
      <c r="E1780" s="360" t="s">
        <v>13</v>
      </c>
      <c r="F1780" s="363" t="s">
        <v>181</v>
      </c>
      <c r="G1780" s="360">
        <v>37.5</v>
      </c>
      <c r="H1780" s="361">
        <v>113000</v>
      </c>
      <c r="I1780" s="361">
        <v>119200</v>
      </c>
      <c r="J1780" s="361">
        <v>124100</v>
      </c>
      <c r="K1780" s="361">
        <v>126100</v>
      </c>
      <c r="L1780" s="361">
        <v>2883.0207934685545</v>
      </c>
      <c r="M1780" s="361">
        <v>3041.2042352340859</v>
      </c>
      <c r="N1780" s="361">
        <v>3166.2201811455543</v>
      </c>
      <c r="O1780" s="361">
        <v>3217.2470978441129</v>
      </c>
      <c r="P1780" s="354" t="s">
        <v>39</v>
      </c>
      <c r="Q1780" s="363" t="s">
        <v>38</v>
      </c>
      <c r="R1780" s="354" t="s">
        <v>203</v>
      </c>
      <c r="S1780" s="362">
        <v>0.19900000000000001</v>
      </c>
      <c r="T1780" s="354" t="s">
        <v>683</v>
      </c>
      <c r="U1780" s="354" t="s">
        <v>35</v>
      </c>
      <c r="V1780" s="354">
        <v>1.6850000000000001</v>
      </c>
      <c r="W1780" s="354">
        <v>1</v>
      </c>
      <c r="X1780" s="354">
        <v>3.2000000000000001E-2</v>
      </c>
      <c r="Y1780" s="354">
        <f t="shared" si="22"/>
        <v>1.6850000000000001</v>
      </c>
      <c r="Z1780" s="354" t="s">
        <v>198</v>
      </c>
      <c r="AA1780" s="354" t="s">
        <v>170</v>
      </c>
      <c r="AB1780" s="354">
        <v>18.7</v>
      </c>
      <c r="AC1780" s="354" t="s">
        <v>218</v>
      </c>
      <c r="AD1780" s="363"/>
      <c r="AE1780" s="10">
        <f>IFERROR(VLOOKUP(E1780,ppoz!$A$2:$B$42,2,0),0)</f>
        <v>7000</v>
      </c>
    </row>
    <row r="1781" spans="1:31" s="99" customFormat="1" x14ac:dyDescent="0.35">
      <c r="A1781" s="354" t="s">
        <v>496</v>
      </c>
      <c r="B1781" s="359">
        <v>39.53</v>
      </c>
      <c r="C1781" s="360">
        <v>118</v>
      </c>
      <c r="D1781" s="354" t="s">
        <v>255</v>
      </c>
      <c r="E1781" s="360" t="s">
        <v>13</v>
      </c>
      <c r="F1781" s="363" t="s">
        <v>181</v>
      </c>
      <c r="G1781" s="360">
        <v>37.5</v>
      </c>
      <c r="H1781" s="361">
        <v>114100</v>
      </c>
      <c r="I1781" s="361">
        <v>119900</v>
      </c>
      <c r="J1781" s="361">
        <v>124500</v>
      </c>
      <c r="K1781" s="361">
        <v>126800</v>
      </c>
      <c r="L1781" s="361">
        <v>2886.4153807235011</v>
      </c>
      <c r="M1781" s="361">
        <v>3033.1393878067288</v>
      </c>
      <c r="N1781" s="361">
        <v>3149.5067037692888</v>
      </c>
      <c r="O1781" s="361">
        <v>3207.6903617505691</v>
      </c>
      <c r="P1781" s="354" t="s">
        <v>39</v>
      </c>
      <c r="Q1781" s="363" t="s">
        <v>38</v>
      </c>
      <c r="R1781" s="354" t="s">
        <v>203</v>
      </c>
      <c r="S1781" s="362">
        <v>0.19900000000000001</v>
      </c>
      <c r="T1781" s="354" t="s">
        <v>683</v>
      </c>
      <c r="U1781" s="354" t="s">
        <v>35</v>
      </c>
      <c r="V1781" s="354">
        <v>1.6850000000000001</v>
      </c>
      <c r="W1781" s="354">
        <v>1</v>
      </c>
      <c r="X1781" s="354">
        <v>3.2000000000000001E-2</v>
      </c>
      <c r="Y1781" s="354">
        <f t="shared" si="22"/>
        <v>1.6850000000000001</v>
      </c>
      <c r="Z1781" s="354" t="s">
        <v>198</v>
      </c>
      <c r="AA1781" s="354" t="s">
        <v>170</v>
      </c>
      <c r="AB1781" s="354">
        <v>18.7</v>
      </c>
      <c r="AC1781" s="354" t="s">
        <v>218</v>
      </c>
      <c r="AD1781" s="363"/>
      <c r="AE1781" s="10">
        <f>IFERROR(VLOOKUP(E1781,ppoz!$A$2:$B$42,2,0),0)</f>
        <v>7000</v>
      </c>
    </row>
    <row r="1782" spans="1:31" s="99" customFormat="1" x14ac:dyDescent="0.35">
      <c r="A1782" s="354" t="s">
        <v>497</v>
      </c>
      <c r="B1782" s="359">
        <v>39.865000000000002</v>
      </c>
      <c r="C1782" s="360">
        <v>119</v>
      </c>
      <c r="D1782" s="354" t="s">
        <v>255</v>
      </c>
      <c r="E1782" s="360" t="s">
        <v>13</v>
      </c>
      <c r="F1782" s="363" t="s">
        <v>181</v>
      </c>
      <c r="G1782" s="360">
        <v>37.5</v>
      </c>
      <c r="H1782" s="361">
        <v>115200</v>
      </c>
      <c r="I1782" s="361">
        <v>121000</v>
      </c>
      <c r="J1782" s="361">
        <v>126700</v>
      </c>
      <c r="K1782" s="361">
        <v>127900</v>
      </c>
      <c r="L1782" s="361">
        <v>2889.7529160918098</v>
      </c>
      <c r="M1782" s="361">
        <v>3035.2439483255989</v>
      </c>
      <c r="N1782" s="361">
        <v>3178.2265144863914</v>
      </c>
      <c r="O1782" s="361">
        <v>3208.328107362348</v>
      </c>
      <c r="P1782" s="354" t="s">
        <v>39</v>
      </c>
      <c r="Q1782" s="363" t="s">
        <v>38</v>
      </c>
      <c r="R1782" s="354" t="s">
        <v>203</v>
      </c>
      <c r="S1782" s="362">
        <v>0.19900000000000001</v>
      </c>
      <c r="T1782" s="354" t="s">
        <v>683</v>
      </c>
      <c r="U1782" s="354" t="s">
        <v>35</v>
      </c>
      <c r="V1782" s="354">
        <v>1.6850000000000001</v>
      </c>
      <c r="W1782" s="354">
        <v>1</v>
      </c>
      <c r="X1782" s="354">
        <v>3.2000000000000001E-2</v>
      </c>
      <c r="Y1782" s="354">
        <f t="shared" si="22"/>
        <v>1.6850000000000001</v>
      </c>
      <c r="Z1782" s="354" t="s">
        <v>198</v>
      </c>
      <c r="AA1782" s="354" t="s">
        <v>170</v>
      </c>
      <c r="AB1782" s="354">
        <v>18.7</v>
      </c>
      <c r="AC1782" s="354" t="s">
        <v>218</v>
      </c>
      <c r="AD1782" s="363"/>
      <c r="AE1782" s="10">
        <f>IFERROR(VLOOKUP(E1782,ppoz!$A$2:$B$42,2,0),0)</f>
        <v>7000</v>
      </c>
    </row>
    <row r="1783" spans="1:31" s="99" customFormat="1" x14ac:dyDescent="0.35">
      <c r="A1783" s="354" t="s">
        <v>498</v>
      </c>
      <c r="B1783" s="359">
        <v>40.200000000000003</v>
      </c>
      <c r="C1783" s="360">
        <v>120</v>
      </c>
      <c r="D1783" s="354" t="s">
        <v>255</v>
      </c>
      <c r="E1783" s="360" t="s">
        <v>13</v>
      </c>
      <c r="F1783" s="363" t="s">
        <v>181</v>
      </c>
      <c r="G1783" s="360">
        <v>37.5</v>
      </c>
      <c r="H1783" s="361">
        <v>116100</v>
      </c>
      <c r="I1783" s="361">
        <v>121800</v>
      </c>
      <c r="J1783" s="361">
        <v>127600</v>
      </c>
      <c r="K1783" s="361">
        <v>128700</v>
      </c>
      <c r="L1783" s="361">
        <v>2888.059701492537</v>
      </c>
      <c r="M1783" s="361">
        <v>3029.8507462686566</v>
      </c>
      <c r="N1783" s="361">
        <v>3174.1293532338304</v>
      </c>
      <c r="O1783" s="361">
        <v>3201.4925373134324</v>
      </c>
      <c r="P1783" s="354" t="s">
        <v>39</v>
      </c>
      <c r="Q1783" s="363" t="s">
        <v>38</v>
      </c>
      <c r="R1783" s="354" t="s">
        <v>203</v>
      </c>
      <c r="S1783" s="362">
        <v>0.19900000000000001</v>
      </c>
      <c r="T1783" s="354" t="s">
        <v>683</v>
      </c>
      <c r="U1783" s="354" t="s">
        <v>35</v>
      </c>
      <c r="V1783" s="354">
        <v>1.6850000000000001</v>
      </c>
      <c r="W1783" s="354">
        <v>1</v>
      </c>
      <c r="X1783" s="354">
        <v>3.2000000000000001E-2</v>
      </c>
      <c r="Y1783" s="354">
        <f t="shared" si="22"/>
        <v>1.6850000000000001</v>
      </c>
      <c r="Z1783" s="354" t="s">
        <v>198</v>
      </c>
      <c r="AA1783" s="354" t="s">
        <v>170</v>
      </c>
      <c r="AB1783" s="354">
        <v>18.7</v>
      </c>
      <c r="AC1783" s="354" t="s">
        <v>218</v>
      </c>
      <c r="AD1783" s="363"/>
      <c r="AE1783" s="10">
        <f>IFERROR(VLOOKUP(E1783,ppoz!$A$2:$B$42,2,0),0)</f>
        <v>7000</v>
      </c>
    </row>
    <row r="1784" spans="1:31" s="99" customFormat="1" x14ac:dyDescent="0.35">
      <c r="A1784" s="354" t="s">
        <v>499</v>
      </c>
      <c r="B1784" s="359">
        <v>40.535000000000004</v>
      </c>
      <c r="C1784" s="360">
        <v>121</v>
      </c>
      <c r="D1784" s="354" t="s">
        <v>255</v>
      </c>
      <c r="E1784" s="360" t="s">
        <v>13</v>
      </c>
      <c r="F1784" s="363" t="s">
        <v>181</v>
      </c>
      <c r="G1784" s="360">
        <v>37.5</v>
      </c>
      <c r="H1784" s="361">
        <v>116600</v>
      </c>
      <c r="I1784" s="361">
        <v>122400</v>
      </c>
      <c r="J1784" s="361">
        <v>131300</v>
      </c>
      <c r="K1784" s="361">
        <v>129300</v>
      </c>
      <c r="L1784" s="361">
        <v>2876.5264586160106</v>
      </c>
      <c r="M1784" s="361">
        <v>3019.6126803996544</v>
      </c>
      <c r="N1784" s="361">
        <v>3239.1760207228317</v>
      </c>
      <c r="O1784" s="361">
        <v>3189.8359442457131</v>
      </c>
      <c r="P1784" s="354" t="s">
        <v>39</v>
      </c>
      <c r="Q1784" s="363" t="s">
        <v>38</v>
      </c>
      <c r="R1784" s="354" t="s">
        <v>203</v>
      </c>
      <c r="S1784" s="362">
        <v>0.19900000000000001</v>
      </c>
      <c r="T1784" s="354" t="s">
        <v>683</v>
      </c>
      <c r="U1784" s="354" t="s">
        <v>35</v>
      </c>
      <c r="V1784" s="354">
        <v>1.6850000000000001</v>
      </c>
      <c r="W1784" s="354">
        <v>1</v>
      </c>
      <c r="X1784" s="354">
        <v>3.2000000000000001E-2</v>
      </c>
      <c r="Y1784" s="354">
        <f t="shared" si="22"/>
        <v>1.6850000000000001</v>
      </c>
      <c r="Z1784" s="354" t="s">
        <v>198</v>
      </c>
      <c r="AA1784" s="354" t="s">
        <v>170</v>
      </c>
      <c r="AB1784" s="354">
        <v>18.7</v>
      </c>
      <c r="AC1784" s="354" t="s">
        <v>218</v>
      </c>
      <c r="AD1784" s="363"/>
      <c r="AE1784" s="10">
        <f>IFERROR(VLOOKUP(E1784,ppoz!$A$2:$B$42,2,0),0)</f>
        <v>7000</v>
      </c>
    </row>
    <row r="1785" spans="1:31" s="99" customFormat="1" x14ac:dyDescent="0.35">
      <c r="A1785" s="354" t="s">
        <v>500</v>
      </c>
      <c r="B1785" s="359">
        <v>40.870000000000005</v>
      </c>
      <c r="C1785" s="360">
        <v>122</v>
      </c>
      <c r="D1785" s="354" t="s">
        <v>255</v>
      </c>
      <c r="E1785" s="360" t="s">
        <v>13</v>
      </c>
      <c r="F1785" s="363" t="s">
        <v>181</v>
      </c>
      <c r="G1785" s="360">
        <v>37.5</v>
      </c>
      <c r="H1785" s="361">
        <v>117100</v>
      </c>
      <c r="I1785" s="361">
        <v>123900</v>
      </c>
      <c r="J1785" s="361">
        <v>131700</v>
      </c>
      <c r="K1785" s="361">
        <v>130800</v>
      </c>
      <c r="L1785" s="361">
        <v>2865.1822852948371</v>
      </c>
      <c r="M1785" s="361">
        <v>3031.5634940053824</v>
      </c>
      <c r="N1785" s="361">
        <v>3222.4125275263027</v>
      </c>
      <c r="O1785" s="361">
        <v>3200.3914851969657</v>
      </c>
      <c r="P1785" s="354" t="s">
        <v>39</v>
      </c>
      <c r="Q1785" s="363" t="s">
        <v>38</v>
      </c>
      <c r="R1785" s="354" t="s">
        <v>203</v>
      </c>
      <c r="S1785" s="362">
        <v>0.19900000000000001</v>
      </c>
      <c r="T1785" s="354" t="s">
        <v>683</v>
      </c>
      <c r="U1785" s="354" t="s">
        <v>35</v>
      </c>
      <c r="V1785" s="354">
        <v>1.6850000000000001</v>
      </c>
      <c r="W1785" s="354">
        <v>1</v>
      </c>
      <c r="X1785" s="354">
        <v>3.2000000000000001E-2</v>
      </c>
      <c r="Y1785" s="354">
        <f t="shared" si="22"/>
        <v>1.6850000000000001</v>
      </c>
      <c r="Z1785" s="354" t="s">
        <v>198</v>
      </c>
      <c r="AA1785" s="354" t="s">
        <v>170</v>
      </c>
      <c r="AB1785" s="354">
        <v>18.7</v>
      </c>
      <c r="AC1785" s="354" t="s">
        <v>218</v>
      </c>
      <c r="AD1785" s="363"/>
      <c r="AE1785" s="10">
        <f>IFERROR(VLOOKUP(E1785,ppoz!$A$2:$B$42,2,0),0)</f>
        <v>7000</v>
      </c>
    </row>
    <row r="1786" spans="1:31" s="99" customFormat="1" x14ac:dyDescent="0.35">
      <c r="A1786" s="354" t="s">
        <v>501</v>
      </c>
      <c r="B1786" s="359">
        <v>41.205000000000005</v>
      </c>
      <c r="C1786" s="360">
        <v>123</v>
      </c>
      <c r="D1786" s="354" t="s">
        <v>255</v>
      </c>
      <c r="E1786" s="360" t="s">
        <v>13</v>
      </c>
      <c r="F1786" s="363" t="s">
        <v>181</v>
      </c>
      <c r="G1786" s="360">
        <v>37.5</v>
      </c>
      <c r="H1786" s="361">
        <v>117900</v>
      </c>
      <c r="I1786" s="361">
        <v>124800</v>
      </c>
      <c r="J1786" s="361">
        <v>132600</v>
      </c>
      <c r="K1786" s="361">
        <v>131700</v>
      </c>
      <c r="L1786" s="361">
        <v>2861.3032398980704</v>
      </c>
      <c r="M1786" s="361">
        <v>3028.7586457954126</v>
      </c>
      <c r="N1786" s="361">
        <v>3218.0560611576261</v>
      </c>
      <c r="O1786" s="361">
        <v>3196.2140516927552</v>
      </c>
      <c r="P1786" s="354" t="s">
        <v>39</v>
      </c>
      <c r="Q1786" s="363" t="s">
        <v>38</v>
      </c>
      <c r="R1786" s="354" t="s">
        <v>203</v>
      </c>
      <c r="S1786" s="362">
        <v>0.19900000000000001</v>
      </c>
      <c r="T1786" s="354" t="s">
        <v>683</v>
      </c>
      <c r="U1786" s="354" t="s">
        <v>35</v>
      </c>
      <c r="V1786" s="354">
        <v>1.6850000000000001</v>
      </c>
      <c r="W1786" s="354">
        <v>1</v>
      </c>
      <c r="X1786" s="354">
        <v>3.2000000000000001E-2</v>
      </c>
      <c r="Y1786" s="354">
        <f t="shared" si="22"/>
        <v>1.6850000000000001</v>
      </c>
      <c r="Z1786" s="354" t="s">
        <v>198</v>
      </c>
      <c r="AA1786" s="354" t="s">
        <v>170</v>
      </c>
      <c r="AB1786" s="354">
        <v>18.7</v>
      </c>
      <c r="AC1786" s="354" t="s">
        <v>218</v>
      </c>
      <c r="AD1786" s="363"/>
      <c r="AE1786" s="10">
        <f>IFERROR(VLOOKUP(E1786,ppoz!$A$2:$B$42,2,0),0)</f>
        <v>7000</v>
      </c>
    </row>
    <row r="1787" spans="1:31" s="99" customFormat="1" x14ac:dyDescent="0.35">
      <c r="A1787" s="354" t="s">
        <v>502</v>
      </c>
      <c r="B1787" s="359">
        <v>41.54</v>
      </c>
      <c r="C1787" s="360">
        <v>124</v>
      </c>
      <c r="D1787" s="354" t="s">
        <v>255</v>
      </c>
      <c r="E1787" s="360" t="s">
        <v>13</v>
      </c>
      <c r="F1787" s="363" t="s">
        <v>181</v>
      </c>
      <c r="G1787" s="360">
        <v>37.5</v>
      </c>
      <c r="H1787" s="361">
        <v>118400</v>
      </c>
      <c r="I1787" s="361">
        <v>125300</v>
      </c>
      <c r="J1787" s="361">
        <v>133000</v>
      </c>
      <c r="K1787" s="361">
        <v>132200</v>
      </c>
      <c r="L1787" s="361">
        <v>2850.2648050072221</v>
      </c>
      <c r="M1787" s="361">
        <v>3016.3697640828118</v>
      </c>
      <c r="N1787" s="361">
        <v>3201.7332691381803</v>
      </c>
      <c r="O1787" s="361">
        <v>3182.4747231584015</v>
      </c>
      <c r="P1787" s="354" t="s">
        <v>39</v>
      </c>
      <c r="Q1787" s="363" t="s">
        <v>38</v>
      </c>
      <c r="R1787" s="354" t="s">
        <v>203</v>
      </c>
      <c r="S1787" s="362">
        <v>0.19900000000000001</v>
      </c>
      <c r="T1787" s="354" t="s">
        <v>683</v>
      </c>
      <c r="U1787" s="354" t="s">
        <v>35</v>
      </c>
      <c r="V1787" s="354">
        <v>1.6850000000000001</v>
      </c>
      <c r="W1787" s="354">
        <v>1</v>
      </c>
      <c r="X1787" s="354">
        <v>3.2000000000000001E-2</v>
      </c>
      <c r="Y1787" s="354">
        <f t="shared" si="22"/>
        <v>1.6850000000000001</v>
      </c>
      <c r="Z1787" s="354" t="s">
        <v>198</v>
      </c>
      <c r="AA1787" s="354" t="s">
        <v>170</v>
      </c>
      <c r="AB1787" s="354">
        <v>18.7</v>
      </c>
      <c r="AC1787" s="354" t="s">
        <v>218</v>
      </c>
      <c r="AD1787" s="363"/>
      <c r="AE1787" s="10">
        <f>IFERROR(VLOOKUP(E1787,ppoz!$A$2:$B$42,2,0),0)</f>
        <v>7000</v>
      </c>
    </row>
    <row r="1788" spans="1:31" s="99" customFormat="1" x14ac:dyDescent="0.35">
      <c r="A1788" s="354" t="s">
        <v>503</v>
      </c>
      <c r="B1788" s="359">
        <v>41.875</v>
      </c>
      <c r="C1788" s="360">
        <v>125</v>
      </c>
      <c r="D1788" s="354" t="s">
        <v>255</v>
      </c>
      <c r="E1788" s="360" t="s">
        <v>13</v>
      </c>
      <c r="F1788" s="363" t="s">
        <v>181</v>
      </c>
      <c r="G1788" s="360">
        <v>37.5</v>
      </c>
      <c r="H1788" s="361">
        <v>118800</v>
      </c>
      <c r="I1788" s="361">
        <v>125800</v>
      </c>
      <c r="J1788" s="361">
        <v>133500</v>
      </c>
      <c r="K1788" s="361">
        <v>133200</v>
      </c>
      <c r="L1788" s="361">
        <v>2837.0149253731342</v>
      </c>
      <c r="M1788" s="361">
        <v>3004.1791044776119</v>
      </c>
      <c r="N1788" s="361">
        <v>3188.0597014925374</v>
      </c>
      <c r="O1788" s="361">
        <v>3180.8955223880598</v>
      </c>
      <c r="P1788" s="354" t="s">
        <v>39</v>
      </c>
      <c r="Q1788" s="363" t="s">
        <v>38</v>
      </c>
      <c r="R1788" s="354" t="s">
        <v>203</v>
      </c>
      <c r="S1788" s="362">
        <v>0.19900000000000001</v>
      </c>
      <c r="T1788" s="354" t="s">
        <v>683</v>
      </c>
      <c r="U1788" s="354" t="s">
        <v>35</v>
      </c>
      <c r="V1788" s="354">
        <v>1.6850000000000001</v>
      </c>
      <c r="W1788" s="354">
        <v>1</v>
      </c>
      <c r="X1788" s="354">
        <v>3.2000000000000001E-2</v>
      </c>
      <c r="Y1788" s="354">
        <f t="shared" si="22"/>
        <v>1.6850000000000001</v>
      </c>
      <c r="Z1788" s="354" t="s">
        <v>198</v>
      </c>
      <c r="AA1788" s="354" t="s">
        <v>170</v>
      </c>
      <c r="AB1788" s="354">
        <v>18.7</v>
      </c>
      <c r="AC1788" s="354" t="s">
        <v>218</v>
      </c>
      <c r="AD1788" s="363"/>
      <c r="AE1788" s="10">
        <f>IFERROR(VLOOKUP(E1788,ppoz!$A$2:$B$42,2,0),0)</f>
        <v>7000</v>
      </c>
    </row>
    <row r="1789" spans="1:31" s="99" customFormat="1" x14ac:dyDescent="0.35">
      <c r="A1789" s="354" t="s">
        <v>504</v>
      </c>
      <c r="B1789" s="359">
        <v>42.21</v>
      </c>
      <c r="C1789" s="360">
        <v>126</v>
      </c>
      <c r="D1789" s="354" t="s">
        <v>255</v>
      </c>
      <c r="E1789" s="360" t="s">
        <v>13</v>
      </c>
      <c r="F1789" s="363" t="s">
        <v>181</v>
      </c>
      <c r="G1789" s="360">
        <v>37.5</v>
      </c>
      <c r="H1789" s="361">
        <v>119900</v>
      </c>
      <c r="I1789" s="361">
        <v>126700</v>
      </c>
      <c r="J1789" s="361">
        <v>134400</v>
      </c>
      <c r="K1789" s="361">
        <v>134100</v>
      </c>
      <c r="L1789" s="361">
        <v>2840.5591092158256</v>
      </c>
      <c r="M1789" s="361">
        <v>3001.6583747927029</v>
      </c>
      <c r="N1789" s="361">
        <v>3184.0796019900495</v>
      </c>
      <c r="O1789" s="361">
        <v>3176.9722814498932</v>
      </c>
      <c r="P1789" s="354" t="s">
        <v>39</v>
      </c>
      <c r="Q1789" s="363" t="s">
        <v>38</v>
      </c>
      <c r="R1789" s="354" t="s">
        <v>203</v>
      </c>
      <c r="S1789" s="362">
        <v>0.19900000000000001</v>
      </c>
      <c r="T1789" s="354" t="s">
        <v>683</v>
      </c>
      <c r="U1789" s="354" t="s">
        <v>35</v>
      </c>
      <c r="V1789" s="354">
        <v>1.6850000000000001</v>
      </c>
      <c r="W1789" s="354">
        <v>1</v>
      </c>
      <c r="X1789" s="354">
        <v>3.2000000000000001E-2</v>
      </c>
      <c r="Y1789" s="354">
        <f t="shared" si="22"/>
        <v>1.6850000000000001</v>
      </c>
      <c r="Z1789" s="354" t="s">
        <v>198</v>
      </c>
      <c r="AA1789" s="354" t="s">
        <v>170</v>
      </c>
      <c r="AB1789" s="354">
        <v>18.7</v>
      </c>
      <c r="AC1789" s="354" t="s">
        <v>218</v>
      </c>
      <c r="AD1789" s="363"/>
      <c r="AE1789" s="10">
        <f>IFERROR(VLOOKUP(E1789,ppoz!$A$2:$B$42,2,0),0)</f>
        <v>7000</v>
      </c>
    </row>
    <row r="1790" spans="1:31" s="99" customFormat="1" x14ac:dyDescent="0.35">
      <c r="A1790" s="354" t="s">
        <v>505</v>
      </c>
      <c r="B1790" s="359">
        <v>42.545000000000002</v>
      </c>
      <c r="C1790" s="360">
        <v>127</v>
      </c>
      <c r="D1790" s="354" t="s">
        <v>255</v>
      </c>
      <c r="E1790" s="360" t="s">
        <v>13</v>
      </c>
      <c r="F1790" s="363" t="s">
        <v>181</v>
      </c>
      <c r="G1790" s="360">
        <v>37.5</v>
      </c>
      <c r="H1790" s="361">
        <v>120500</v>
      </c>
      <c r="I1790" s="361">
        <v>127200</v>
      </c>
      <c r="J1790" s="361">
        <v>134800</v>
      </c>
      <c r="K1790" s="361">
        <v>134500</v>
      </c>
      <c r="L1790" s="361">
        <v>2832.2952168292395</v>
      </c>
      <c r="M1790" s="361">
        <v>2989.7755317898695</v>
      </c>
      <c r="N1790" s="361">
        <v>3168.4099189093899</v>
      </c>
      <c r="O1790" s="361">
        <v>3161.3585615230932</v>
      </c>
      <c r="P1790" s="354" t="s">
        <v>39</v>
      </c>
      <c r="Q1790" s="363" t="s">
        <v>38</v>
      </c>
      <c r="R1790" s="354" t="s">
        <v>203</v>
      </c>
      <c r="S1790" s="362">
        <v>0.19900000000000001</v>
      </c>
      <c r="T1790" s="354" t="s">
        <v>683</v>
      </c>
      <c r="U1790" s="354" t="s">
        <v>35</v>
      </c>
      <c r="V1790" s="354">
        <v>1.6850000000000001</v>
      </c>
      <c r="W1790" s="354">
        <v>1</v>
      </c>
      <c r="X1790" s="354">
        <v>3.2000000000000001E-2</v>
      </c>
      <c r="Y1790" s="354">
        <f t="shared" si="22"/>
        <v>1.6850000000000001</v>
      </c>
      <c r="Z1790" s="354" t="s">
        <v>198</v>
      </c>
      <c r="AA1790" s="354" t="s">
        <v>170</v>
      </c>
      <c r="AB1790" s="354">
        <v>18.7</v>
      </c>
      <c r="AC1790" s="354" t="s">
        <v>218</v>
      </c>
      <c r="AD1790" s="363"/>
      <c r="AE1790" s="10">
        <f>IFERROR(VLOOKUP(E1790,ppoz!$A$2:$B$42,2,0),0)</f>
        <v>7000</v>
      </c>
    </row>
    <row r="1791" spans="1:31" s="99" customFormat="1" x14ac:dyDescent="0.35">
      <c r="A1791" s="354" t="s">
        <v>506</v>
      </c>
      <c r="B1791" s="359">
        <v>42.88</v>
      </c>
      <c r="C1791" s="360">
        <v>128</v>
      </c>
      <c r="D1791" s="354" t="s">
        <v>255</v>
      </c>
      <c r="E1791" s="360" t="s">
        <v>13</v>
      </c>
      <c r="F1791" s="363" t="s">
        <v>181</v>
      </c>
      <c r="G1791" s="360">
        <v>37.5</v>
      </c>
      <c r="H1791" s="361">
        <v>121100</v>
      </c>
      <c r="I1791" s="361">
        <v>127600</v>
      </c>
      <c r="J1791" s="361">
        <v>135300</v>
      </c>
      <c r="K1791" s="361">
        <v>135000</v>
      </c>
      <c r="L1791" s="361">
        <v>2824.1604477611941</v>
      </c>
      <c r="M1791" s="361">
        <v>2975.7462686567164</v>
      </c>
      <c r="N1791" s="361">
        <v>3155.3171641791041</v>
      </c>
      <c r="O1791" s="361">
        <v>3148.3208955223877</v>
      </c>
      <c r="P1791" s="354" t="s">
        <v>39</v>
      </c>
      <c r="Q1791" s="363" t="s">
        <v>38</v>
      </c>
      <c r="R1791" s="354" t="s">
        <v>203</v>
      </c>
      <c r="S1791" s="362">
        <v>0.19900000000000001</v>
      </c>
      <c r="T1791" s="354" t="s">
        <v>683</v>
      </c>
      <c r="U1791" s="354" t="s">
        <v>35</v>
      </c>
      <c r="V1791" s="354">
        <v>1.6850000000000001</v>
      </c>
      <c r="W1791" s="354">
        <v>1</v>
      </c>
      <c r="X1791" s="354">
        <v>3.2000000000000001E-2</v>
      </c>
      <c r="Y1791" s="354">
        <f t="shared" si="22"/>
        <v>1.6850000000000001</v>
      </c>
      <c r="Z1791" s="354" t="s">
        <v>198</v>
      </c>
      <c r="AA1791" s="354" t="s">
        <v>170</v>
      </c>
      <c r="AB1791" s="354">
        <v>18.7</v>
      </c>
      <c r="AC1791" s="354" t="s">
        <v>218</v>
      </c>
      <c r="AD1791" s="363"/>
      <c r="AE1791" s="10">
        <f>IFERROR(VLOOKUP(E1791,ppoz!$A$2:$B$42,2,0),0)</f>
        <v>7000</v>
      </c>
    </row>
    <row r="1792" spans="1:31" s="99" customFormat="1" x14ac:dyDescent="0.35">
      <c r="A1792" s="354" t="s">
        <v>507</v>
      </c>
      <c r="B1792" s="359">
        <v>43.215000000000003</v>
      </c>
      <c r="C1792" s="360">
        <v>129</v>
      </c>
      <c r="D1792" s="354" t="s">
        <v>255</v>
      </c>
      <c r="E1792" s="360" t="s">
        <v>13</v>
      </c>
      <c r="F1792" s="363" t="s">
        <v>181</v>
      </c>
      <c r="G1792" s="360">
        <v>37.5</v>
      </c>
      <c r="H1792" s="361">
        <v>122100</v>
      </c>
      <c r="I1792" s="361">
        <v>128500</v>
      </c>
      <c r="J1792" s="361">
        <v>136200</v>
      </c>
      <c r="K1792" s="361">
        <v>135900</v>
      </c>
      <c r="L1792" s="361">
        <v>2825.407844498438</v>
      </c>
      <c r="M1792" s="361">
        <v>2973.5045701723934</v>
      </c>
      <c r="N1792" s="361">
        <v>3151.6834432488718</v>
      </c>
      <c r="O1792" s="361">
        <v>3144.741409232905</v>
      </c>
      <c r="P1792" s="354" t="s">
        <v>39</v>
      </c>
      <c r="Q1792" s="363" t="s">
        <v>38</v>
      </c>
      <c r="R1792" s="354" t="s">
        <v>203</v>
      </c>
      <c r="S1792" s="362">
        <v>0.19900000000000001</v>
      </c>
      <c r="T1792" s="354" t="s">
        <v>683</v>
      </c>
      <c r="U1792" s="354" t="s">
        <v>35</v>
      </c>
      <c r="V1792" s="354">
        <v>1.6850000000000001</v>
      </c>
      <c r="W1792" s="354">
        <v>1</v>
      </c>
      <c r="X1792" s="354">
        <v>3.2000000000000001E-2</v>
      </c>
      <c r="Y1792" s="354">
        <f t="shared" si="22"/>
        <v>1.6850000000000001</v>
      </c>
      <c r="Z1792" s="354" t="s">
        <v>198</v>
      </c>
      <c r="AA1792" s="354" t="s">
        <v>170</v>
      </c>
      <c r="AB1792" s="354">
        <v>18.7</v>
      </c>
      <c r="AC1792" s="354" t="s">
        <v>218</v>
      </c>
      <c r="AD1792" s="363"/>
      <c r="AE1792" s="10">
        <f>IFERROR(VLOOKUP(E1792,ppoz!$A$2:$B$42,2,0),0)</f>
        <v>7000</v>
      </c>
    </row>
    <row r="1793" spans="1:31" s="99" customFormat="1" x14ac:dyDescent="0.35">
      <c r="A1793" s="354" t="s">
        <v>508</v>
      </c>
      <c r="B1793" s="359">
        <v>43.550000000000004</v>
      </c>
      <c r="C1793" s="360">
        <v>130</v>
      </c>
      <c r="D1793" s="354" t="s">
        <v>255</v>
      </c>
      <c r="E1793" s="360" t="s">
        <v>13</v>
      </c>
      <c r="F1793" s="363" t="s">
        <v>181</v>
      </c>
      <c r="G1793" s="360">
        <v>37.5</v>
      </c>
      <c r="H1793" s="361">
        <v>122600</v>
      </c>
      <c r="I1793" s="361">
        <v>129300</v>
      </c>
      <c r="J1793" s="361">
        <v>136600</v>
      </c>
      <c r="K1793" s="361">
        <v>136600</v>
      </c>
      <c r="L1793" s="361">
        <v>2815.1549942594716</v>
      </c>
      <c r="M1793" s="361">
        <v>2969.0011481056254</v>
      </c>
      <c r="N1793" s="361">
        <v>3136.6245694603899</v>
      </c>
      <c r="O1793" s="361">
        <v>3136.6245694603899</v>
      </c>
      <c r="P1793" s="354" t="s">
        <v>39</v>
      </c>
      <c r="Q1793" s="363" t="s">
        <v>38</v>
      </c>
      <c r="R1793" s="354" t="s">
        <v>203</v>
      </c>
      <c r="S1793" s="362">
        <v>0.19900000000000001</v>
      </c>
      <c r="T1793" s="354" t="s">
        <v>683</v>
      </c>
      <c r="U1793" s="354" t="s">
        <v>35</v>
      </c>
      <c r="V1793" s="354">
        <v>1.6850000000000001</v>
      </c>
      <c r="W1793" s="354">
        <v>1</v>
      </c>
      <c r="X1793" s="354">
        <v>3.2000000000000001E-2</v>
      </c>
      <c r="Y1793" s="354">
        <f t="shared" si="22"/>
        <v>1.6850000000000001</v>
      </c>
      <c r="Z1793" s="354" t="s">
        <v>198</v>
      </c>
      <c r="AA1793" s="354" t="s">
        <v>170</v>
      </c>
      <c r="AB1793" s="354">
        <v>18.7</v>
      </c>
      <c r="AC1793" s="354" t="s">
        <v>218</v>
      </c>
      <c r="AD1793" s="363"/>
      <c r="AE1793" s="10">
        <f>IFERROR(VLOOKUP(E1793,ppoz!$A$2:$B$42,2,0),0)</f>
        <v>7000</v>
      </c>
    </row>
    <row r="1794" spans="1:31" s="99" customFormat="1" x14ac:dyDescent="0.35">
      <c r="A1794" s="354" t="s">
        <v>509</v>
      </c>
      <c r="B1794" s="359">
        <v>43.885000000000005</v>
      </c>
      <c r="C1794" s="360">
        <v>131</v>
      </c>
      <c r="D1794" s="354" t="s">
        <v>255</v>
      </c>
      <c r="E1794" s="360" t="s">
        <v>13</v>
      </c>
      <c r="F1794" s="363" t="s">
        <v>181</v>
      </c>
      <c r="G1794" s="360">
        <v>37.5</v>
      </c>
      <c r="H1794" s="361">
        <v>123100</v>
      </c>
      <c r="I1794" s="361">
        <v>129700</v>
      </c>
      <c r="J1794" s="361">
        <v>137100</v>
      </c>
      <c r="K1794" s="361">
        <v>137100</v>
      </c>
      <c r="L1794" s="361">
        <v>2805.0586760852225</v>
      </c>
      <c r="M1794" s="361">
        <v>2955.4517488891415</v>
      </c>
      <c r="N1794" s="361">
        <v>3124.0742850632332</v>
      </c>
      <c r="O1794" s="361">
        <v>3124.0742850632332</v>
      </c>
      <c r="P1794" s="354" t="s">
        <v>39</v>
      </c>
      <c r="Q1794" s="363" t="s">
        <v>38</v>
      </c>
      <c r="R1794" s="354" t="s">
        <v>203</v>
      </c>
      <c r="S1794" s="362">
        <v>0.19900000000000001</v>
      </c>
      <c r="T1794" s="354" t="s">
        <v>683</v>
      </c>
      <c r="U1794" s="354" t="s">
        <v>35</v>
      </c>
      <c r="V1794" s="354">
        <v>1.6850000000000001</v>
      </c>
      <c r="W1794" s="354">
        <v>1</v>
      </c>
      <c r="X1794" s="354">
        <v>3.2000000000000001E-2</v>
      </c>
      <c r="Y1794" s="354">
        <f t="shared" si="22"/>
        <v>1.6850000000000001</v>
      </c>
      <c r="Z1794" s="354" t="s">
        <v>198</v>
      </c>
      <c r="AA1794" s="354" t="s">
        <v>170</v>
      </c>
      <c r="AB1794" s="354">
        <v>18.7</v>
      </c>
      <c r="AC1794" s="354" t="s">
        <v>218</v>
      </c>
      <c r="AD1794" s="363"/>
      <c r="AE1794" s="10">
        <f>IFERROR(VLOOKUP(E1794,ppoz!$A$2:$B$42,2,0),0)</f>
        <v>7000</v>
      </c>
    </row>
    <row r="1795" spans="1:31" s="99" customFormat="1" x14ac:dyDescent="0.35">
      <c r="A1795" s="354" t="s">
        <v>510</v>
      </c>
      <c r="B1795" s="359">
        <v>44.220000000000006</v>
      </c>
      <c r="C1795" s="360">
        <v>132</v>
      </c>
      <c r="D1795" s="354" t="s">
        <v>255</v>
      </c>
      <c r="E1795" s="360" t="s">
        <v>13</v>
      </c>
      <c r="F1795" s="363" t="s">
        <v>181</v>
      </c>
      <c r="G1795" s="360">
        <v>37.5</v>
      </c>
      <c r="H1795" s="361">
        <v>124000</v>
      </c>
      <c r="I1795" s="361">
        <v>130400</v>
      </c>
      <c r="J1795" s="361">
        <v>137900</v>
      </c>
      <c r="K1795" s="361">
        <v>137800</v>
      </c>
      <c r="L1795" s="361">
        <v>2804.1610131162365</v>
      </c>
      <c r="M1795" s="361">
        <v>2948.8919041157842</v>
      </c>
      <c r="N1795" s="361">
        <v>3118.4984170058792</v>
      </c>
      <c r="O1795" s="361">
        <v>3116.2369968340113</v>
      </c>
      <c r="P1795" s="354" t="s">
        <v>39</v>
      </c>
      <c r="Q1795" s="363" t="s">
        <v>38</v>
      </c>
      <c r="R1795" s="354" t="s">
        <v>203</v>
      </c>
      <c r="S1795" s="362">
        <v>0.19900000000000001</v>
      </c>
      <c r="T1795" s="354" t="s">
        <v>683</v>
      </c>
      <c r="U1795" s="354" t="s">
        <v>35</v>
      </c>
      <c r="V1795" s="354">
        <v>1.6850000000000001</v>
      </c>
      <c r="W1795" s="354">
        <v>1</v>
      </c>
      <c r="X1795" s="354">
        <v>3.2000000000000001E-2</v>
      </c>
      <c r="Y1795" s="354">
        <f t="shared" si="22"/>
        <v>1.6850000000000001</v>
      </c>
      <c r="Z1795" s="354" t="s">
        <v>198</v>
      </c>
      <c r="AA1795" s="354" t="s">
        <v>170</v>
      </c>
      <c r="AB1795" s="354">
        <v>18.7</v>
      </c>
      <c r="AC1795" s="354" t="s">
        <v>218</v>
      </c>
      <c r="AD1795" s="363"/>
      <c r="AE1795" s="10">
        <f>IFERROR(VLOOKUP(E1795,ppoz!$A$2:$B$42,2,0),0)</f>
        <v>7000</v>
      </c>
    </row>
    <row r="1796" spans="1:31" s="99" customFormat="1" x14ac:dyDescent="0.35">
      <c r="A1796" s="354" t="s">
        <v>511</v>
      </c>
      <c r="B1796" s="359">
        <v>44.555</v>
      </c>
      <c r="C1796" s="360">
        <v>133</v>
      </c>
      <c r="D1796" s="354" t="s">
        <v>255</v>
      </c>
      <c r="E1796" s="360" t="s">
        <v>13</v>
      </c>
      <c r="F1796" s="363" t="s">
        <v>181</v>
      </c>
      <c r="G1796" s="360">
        <v>37.5</v>
      </c>
      <c r="H1796" s="361">
        <v>124500</v>
      </c>
      <c r="I1796" s="361">
        <v>131600</v>
      </c>
      <c r="J1796" s="361">
        <v>138400</v>
      </c>
      <c r="K1796" s="361">
        <v>139000</v>
      </c>
      <c r="L1796" s="361">
        <v>2794.2991807877902</v>
      </c>
      <c r="M1796" s="361">
        <v>2953.6527886881381</v>
      </c>
      <c r="N1796" s="361">
        <v>3106.2731455504431</v>
      </c>
      <c r="O1796" s="361">
        <v>3119.7396476265289</v>
      </c>
      <c r="P1796" s="354" t="s">
        <v>39</v>
      </c>
      <c r="Q1796" s="363" t="s">
        <v>38</v>
      </c>
      <c r="R1796" s="354" t="s">
        <v>203</v>
      </c>
      <c r="S1796" s="362">
        <v>0.19900000000000001</v>
      </c>
      <c r="T1796" s="354" t="s">
        <v>683</v>
      </c>
      <c r="U1796" s="354" t="s">
        <v>35</v>
      </c>
      <c r="V1796" s="354">
        <v>1.6850000000000001</v>
      </c>
      <c r="W1796" s="354">
        <v>1</v>
      </c>
      <c r="X1796" s="354">
        <v>3.2000000000000001E-2</v>
      </c>
      <c r="Y1796" s="354">
        <f t="shared" si="22"/>
        <v>1.6850000000000001</v>
      </c>
      <c r="Z1796" s="354" t="s">
        <v>198</v>
      </c>
      <c r="AA1796" s="354" t="s">
        <v>170</v>
      </c>
      <c r="AB1796" s="354">
        <v>18.7</v>
      </c>
      <c r="AC1796" s="354" t="s">
        <v>218</v>
      </c>
      <c r="AD1796" s="363"/>
      <c r="AE1796" s="10">
        <f>IFERROR(VLOOKUP(E1796,ppoz!$A$2:$B$42,2,0),0)</f>
        <v>7000</v>
      </c>
    </row>
    <row r="1797" spans="1:31" s="99" customFormat="1" x14ac:dyDescent="0.35">
      <c r="A1797" s="354" t="s">
        <v>512</v>
      </c>
      <c r="B1797" s="359">
        <v>44.89</v>
      </c>
      <c r="C1797" s="360">
        <v>134</v>
      </c>
      <c r="D1797" s="354" t="s">
        <v>255</v>
      </c>
      <c r="E1797" s="360" t="s">
        <v>13</v>
      </c>
      <c r="F1797" s="363" t="s">
        <v>181</v>
      </c>
      <c r="G1797" s="360">
        <v>37.5</v>
      </c>
      <c r="H1797" s="361">
        <v>125100</v>
      </c>
      <c r="I1797" s="361">
        <v>132400</v>
      </c>
      <c r="J1797" s="361">
        <v>138900</v>
      </c>
      <c r="K1797" s="361">
        <v>139700</v>
      </c>
      <c r="L1797" s="361">
        <v>2786.8122076186232</v>
      </c>
      <c r="M1797" s="361">
        <v>2949.4319447538428</v>
      </c>
      <c r="N1797" s="361">
        <v>3094.2303408331477</v>
      </c>
      <c r="O1797" s="361">
        <v>3112.0516818890619</v>
      </c>
      <c r="P1797" s="354" t="s">
        <v>39</v>
      </c>
      <c r="Q1797" s="363" t="s">
        <v>38</v>
      </c>
      <c r="R1797" s="354" t="s">
        <v>203</v>
      </c>
      <c r="S1797" s="362">
        <v>0.19900000000000001</v>
      </c>
      <c r="T1797" s="354" t="s">
        <v>683</v>
      </c>
      <c r="U1797" s="354" t="s">
        <v>35</v>
      </c>
      <c r="V1797" s="354">
        <v>1.6850000000000001</v>
      </c>
      <c r="W1797" s="354">
        <v>1</v>
      </c>
      <c r="X1797" s="354">
        <v>3.2000000000000001E-2</v>
      </c>
      <c r="Y1797" s="354">
        <f t="shared" ref="Y1797:Y1862" si="23">V1797*W1797</f>
        <v>1.6850000000000001</v>
      </c>
      <c r="Z1797" s="354" t="s">
        <v>198</v>
      </c>
      <c r="AA1797" s="354" t="s">
        <v>170</v>
      </c>
      <c r="AB1797" s="354">
        <v>18.7</v>
      </c>
      <c r="AC1797" s="354" t="s">
        <v>218</v>
      </c>
      <c r="AD1797" s="363"/>
      <c r="AE1797" s="10">
        <f>IFERROR(VLOOKUP(E1797,ppoz!$A$2:$B$42,2,0),0)</f>
        <v>7000</v>
      </c>
    </row>
    <row r="1798" spans="1:31" s="99" customFormat="1" x14ac:dyDescent="0.35">
      <c r="A1798" s="354" t="s">
        <v>513</v>
      </c>
      <c r="B1798" s="359">
        <v>45.225000000000001</v>
      </c>
      <c r="C1798" s="360">
        <v>135</v>
      </c>
      <c r="D1798" s="354" t="s">
        <v>255</v>
      </c>
      <c r="E1798" s="360" t="s">
        <v>14</v>
      </c>
      <c r="F1798" s="363" t="s">
        <v>181</v>
      </c>
      <c r="G1798" s="360">
        <v>45</v>
      </c>
      <c r="H1798" s="361">
        <v>126800</v>
      </c>
      <c r="I1798" s="361">
        <v>133900</v>
      </c>
      <c r="J1798" s="361">
        <v>140300</v>
      </c>
      <c r="K1798" s="361">
        <v>141800</v>
      </c>
      <c r="L1798" s="361">
        <v>2803.7589828634605</v>
      </c>
      <c r="M1798" s="361">
        <v>2960.751796572692</v>
      </c>
      <c r="N1798" s="361">
        <v>3102.2664455500276</v>
      </c>
      <c r="O1798" s="361">
        <v>3135.4339414040905</v>
      </c>
      <c r="P1798" s="354" t="s">
        <v>39</v>
      </c>
      <c r="Q1798" s="363" t="s">
        <v>38</v>
      </c>
      <c r="R1798" s="354" t="s">
        <v>203</v>
      </c>
      <c r="S1798" s="362">
        <v>0.19900000000000001</v>
      </c>
      <c r="T1798" s="354" t="s">
        <v>683</v>
      </c>
      <c r="U1798" s="354" t="s">
        <v>35</v>
      </c>
      <c r="V1798" s="354">
        <v>1.6850000000000001</v>
      </c>
      <c r="W1798" s="354">
        <v>1</v>
      </c>
      <c r="X1798" s="354">
        <v>3.2000000000000001E-2</v>
      </c>
      <c r="Y1798" s="354">
        <f t="shared" si="23"/>
        <v>1.6850000000000001</v>
      </c>
      <c r="Z1798" s="354" t="s">
        <v>198</v>
      </c>
      <c r="AA1798" s="354" t="s">
        <v>170</v>
      </c>
      <c r="AB1798" s="354">
        <v>18.7</v>
      </c>
      <c r="AC1798" s="354" t="s">
        <v>218</v>
      </c>
      <c r="AD1798" s="363"/>
      <c r="AE1798" s="10">
        <f>IFERROR(VLOOKUP(E1798,ppoz!$A$2:$B$42,2,0),0)</f>
        <v>7000</v>
      </c>
    </row>
    <row r="1799" spans="1:31" s="99" customFormat="1" x14ac:dyDescent="0.35">
      <c r="A1799" s="354" t="s">
        <v>514</v>
      </c>
      <c r="B1799" s="359">
        <v>45.56</v>
      </c>
      <c r="C1799" s="360">
        <v>136</v>
      </c>
      <c r="D1799" s="354" t="s">
        <v>255</v>
      </c>
      <c r="E1799" s="360" t="s">
        <v>14</v>
      </c>
      <c r="F1799" s="363" t="s">
        <v>181</v>
      </c>
      <c r="G1799" s="360">
        <v>45</v>
      </c>
      <c r="H1799" s="361">
        <v>127400</v>
      </c>
      <c r="I1799" s="361">
        <v>134400</v>
      </c>
      <c r="J1799" s="361">
        <v>140800</v>
      </c>
      <c r="K1799" s="361">
        <v>142400</v>
      </c>
      <c r="L1799" s="361">
        <v>2796.3125548726953</v>
      </c>
      <c r="M1799" s="361">
        <v>2949.9561018437225</v>
      </c>
      <c r="N1799" s="361">
        <v>3090.4302019315187</v>
      </c>
      <c r="O1799" s="361">
        <v>3125.5487269534678</v>
      </c>
      <c r="P1799" s="354" t="s">
        <v>39</v>
      </c>
      <c r="Q1799" s="363" t="s">
        <v>38</v>
      </c>
      <c r="R1799" s="354" t="s">
        <v>203</v>
      </c>
      <c r="S1799" s="362">
        <v>0.19900000000000001</v>
      </c>
      <c r="T1799" s="354" t="s">
        <v>683</v>
      </c>
      <c r="U1799" s="354" t="s">
        <v>35</v>
      </c>
      <c r="V1799" s="354">
        <v>1.6850000000000001</v>
      </c>
      <c r="W1799" s="354">
        <v>1</v>
      </c>
      <c r="X1799" s="354">
        <v>3.2000000000000001E-2</v>
      </c>
      <c r="Y1799" s="354">
        <f t="shared" si="23"/>
        <v>1.6850000000000001</v>
      </c>
      <c r="Z1799" s="354" t="s">
        <v>198</v>
      </c>
      <c r="AA1799" s="354" t="s">
        <v>170</v>
      </c>
      <c r="AB1799" s="354">
        <v>18.7</v>
      </c>
      <c r="AC1799" s="354" t="s">
        <v>218</v>
      </c>
      <c r="AD1799" s="363"/>
      <c r="AE1799" s="10">
        <f>IFERROR(VLOOKUP(E1799,ppoz!$A$2:$B$42,2,0),0)</f>
        <v>7000</v>
      </c>
    </row>
    <row r="1800" spans="1:31" s="99" customFormat="1" x14ac:dyDescent="0.35">
      <c r="A1800" s="354" t="s">
        <v>515</v>
      </c>
      <c r="B1800" s="359">
        <v>45.895000000000003</v>
      </c>
      <c r="C1800" s="360">
        <v>137</v>
      </c>
      <c r="D1800" s="354" t="s">
        <v>255</v>
      </c>
      <c r="E1800" s="360" t="s">
        <v>14</v>
      </c>
      <c r="F1800" s="363" t="s">
        <v>181</v>
      </c>
      <c r="G1800" s="360">
        <v>45</v>
      </c>
      <c r="H1800" s="361">
        <v>127900</v>
      </c>
      <c r="I1800" s="361">
        <v>135100</v>
      </c>
      <c r="J1800" s="361">
        <v>141200</v>
      </c>
      <c r="K1800" s="361">
        <v>143000</v>
      </c>
      <c r="L1800" s="361">
        <v>2786.7959472709445</v>
      </c>
      <c r="M1800" s="361">
        <v>2943.6757816755635</v>
      </c>
      <c r="N1800" s="361">
        <v>3076.5878636016992</v>
      </c>
      <c r="O1800" s="361">
        <v>3115.8078222028539</v>
      </c>
      <c r="P1800" s="354" t="s">
        <v>39</v>
      </c>
      <c r="Q1800" s="363" t="s">
        <v>38</v>
      </c>
      <c r="R1800" s="354" t="s">
        <v>203</v>
      </c>
      <c r="S1800" s="362">
        <v>0.19900000000000001</v>
      </c>
      <c r="T1800" s="354" t="s">
        <v>683</v>
      </c>
      <c r="U1800" s="354" t="s">
        <v>35</v>
      </c>
      <c r="V1800" s="354">
        <v>1.6850000000000001</v>
      </c>
      <c r="W1800" s="354">
        <v>1</v>
      </c>
      <c r="X1800" s="354">
        <v>3.2000000000000001E-2</v>
      </c>
      <c r="Y1800" s="354">
        <f t="shared" si="23"/>
        <v>1.6850000000000001</v>
      </c>
      <c r="Z1800" s="354" t="s">
        <v>198</v>
      </c>
      <c r="AA1800" s="354" t="s">
        <v>170</v>
      </c>
      <c r="AB1800" s="354">
        <v>18.7</v>
      </c>
      <c r="AC1800" s="354" t="s">
        <v>218</v>
      </c>
      <c r="AD1800" s="363"/>
      <c r="AE1800" s="10">
        <f>IFERROR(VLOOKUP(E1800,ppoz!$A$2:$B$42,2,0),0)</f>
        <v>7000</v>
      </c>
    </row>
    <row r="1801" spans="1:31" s="99" customFormat="1" x14ac:dyDescent="0.35">
      <c r="A1801" s="354" t="s">
        <v>516</v>
      </c>
      <c r="B1801" s="359">
        <v>46.230000000000004</v>
      </c>
      <c r="C1801" s="360">
        <v>138</v>
      </c>
      <c r="D1801" s="354" t="s">
        <v>255</v>
      </c>
      <c r="E1801" s="360" t="s">
        <v>14</v>
      </c>
      <c r="F1801" s="363" t="s">
        <v>181</v>
      </c>
      <c r="G1801" s="360">
        <v>45</v>
      </c>
      <c r="H1801" s="361">
        <v>128800</v>
      </c>
      <c r="I1801" s="361">
        <v>136100</v>
      </c>
      <c r="J1801" s="361">
        <v>142100</v>
      </c>
      <c r="K1801" s="361">
        <v>144000</v>
      </c>
      <c r="L1801" s="361">
        <v>2786.0696517412935</v>
      </c>
      <c r="M1801" s="361">
        <v>2943.9757733073761</v>
      </c>
      <c r="N1801" s="361">
        <v>3073.7616266493615</v>
      </c>
      <c r="O1801" s="361">
        <v>3114.860480207657</v>
      </c>
      <c r="P1801" s="354" t="s">
        <v>39</v>
      </c>
      <c r="Q1801" s="363" t="s">
        <v>38</v>
      </c>
      <c r="R1801" s="354" t="s">
        <v>203</v>
      </c>
      <c r="S1801" s="362">
        <v>0.19900000000000001</v>
      </c>
      <c r="T1801" s="354" t="s">
        <v>683</v>
      </c>
      <c r="U1801" s="354" t="s">
        <v>35</v>
      </c>
      <c r="V1801" s="354">
        <v>1.6850000000000001</v>
      </c>
      <c r="W1801" s="354">
        <v>1</v>
      </c>
      <c r="X1801" s="354">
        <v>3.2000000000000001E-2</v>
      </c>
      <c r="Y1801" s="354">
        <f t="shared" si="23"/>
        <v>1.6850000000000001</v>
      </c>
      <c r="Z1801" s="354" t="s">
        <v>198</v>
      </c>
      <c r="AA1801" s="354" t="s">
        <v>170</v>
      </c>
      <c r="AB1801" s="354">
        <v>18.7</v>
      </c>
      <c r="AC1801" s="354" t="s">
        <v>218</v>
      </c>
      <c r="AD1801" s="363"/>
      <c r="AE1801" s="10">
        <f>IFERROR(VLOOKUP(E1801,ppoz!$A$2:$B$42,2,0),0)</f>
        <v>7000</v>
      </c>
    </row>
    <row r="1802" spans="1:31" s="99" customFormat="1" x14ac:dyDescent="0.35">
      <c r="A1802" s="354" t="s">
        <v>517</v>
      </c>
      <c r="B1802" s="359">
        <v>46.565000000000005</v>
      </c>
      <c r="C1802" s="360">
        <v>139</v>
      </c>
      <c r="D1802" s="354" t="s">
        <v>255</v>
      </c>
      <c r="E1802" s="360" t="s">
        <v>14</v>
      </c>
      <c r="F1802" s="363" t="s">
        <v>181</v>
      </c>
      <c r="G1802" s="360">
        <v>45</v>
      </c>
      <c r="H1802" s="361">
        <v>129400</v>
      </c>
      <c r="I1802" s="361">
        <v>136700</v>
      </c>
      <c r="J1802" s="361">
        <v>142500</v>
      </c>
      <c r="K1802" s="361">
        <v>144700</v>
      </c>
      <c r="L1802" s="361">
        <v>2778.9111993986899</v>
      </c>
      <c r="M1802" s="361">
        <v>2935.6813057017071</v>
      </c>
      <c r="N1802" s="361">
        <v>3060.2383764630085</v>
      </c>
      <c r="O1802" s="361">
        <v>3107.4841619241915</v>
      </c>
      <c r="P1802" s="354" t="s">
        <v>39</v>
      </c>
      <c r="Q1802" s="363" t="s">
        <v>38</v>
      </c>
      <c r="R1802" s="354" t="s">
        <v>203</v>
      </c>
      <c r="S1802" s="362">
        <v>0.19900000000000001</v>
      </c>
      <c r="T1802" s="354" t="s">
        <v>683</v>
      </c>
      <c r="U1802" s="354" t="s">
        <v>35</v>
      </c>
      <c r="V1802" s="354">
        <v>1.6850000000000001</v>
      </c>
      <c r="W1802" s="354">
        <v>1</v>
      </c>
      <c r="X1802" s="354">
        <v>3.2000000000000001E-2</v>
      </c>
      <c r="Y1802" s="354">
        <f t="shared" si="23"/>
        <v>1.6850000000000001</v>
      </c>
      <c r="Z1802" s="354" t="s">
        <v>198</v>
      </c>
      <c r="AA1802" s="354" t="s">
        <v>170</v>
      </c>
      <c r="AB1802" s="354">
        <v>18.7</v>
      </c>
      <c r="AC1802" s="354" t="s">
        <v>218</v>
      </c>
      <c r="AD1802" s="363"/>
      <c r="AE1802" s="10">
        <f>IFERROR(VLOOKUP(E1802,ppoz!$A$2:$B$42,2,0),0)</f>
        <v>7000</v>
      </c>
    </row>
    <row r="1803" spans="1:31" s="99" customFormat="1" x14ac:dyDescent="0.35">
      <c r="A1803" s="354" t="s">
        <v>518</v>
      </c>
      <c r="B1803" s="359">
        <v>46.900000000000006</v>
      </c>
      <c r="C1803" s="360">
        <v>140</v>
      </c>
      <c r="D1803" s="354" t="s">
        <v>255</v>
      </c>
      <c r="E1803" s="360" t="s">
        <v>14</v>
      </c>
      <c r="F1803" s="363" t="s">
        <v>181</v>
      </c>
      <c r="G1803" s="360">
        <v>45</v>
      </c>
      <c r="H1803" s="361">
        <v>131000</v>
      </c>
      <c r="I1803" s="361">
        <v>138500</v>
      </c>
      <c r="J1803" s="361">
        <v>144100</v>
      </c>
      <c r="K1803" s="361">
        <v>146400</v>
      </c>
      <c r="L1803" s="361">
        <v>2793.1769722814497</v>
      </c>
      <c r="M1803" s="361">
        <v>2953.0916844349676</v>
      </c>
      <c r="N1803" s="361">
        <v>3072.4946695095946</v>
      </c>
      <c r="O1803" s="361">
        <v>3121.5351812366735</v>
      </c>
      <c r="P1803" s="354" t="s">
        <v>39</v>
      </c>
      <c r="Q1803" s="363" t="s">
        <v>38</v>
      </c>
      <c r="R1803" s="354" t="s">
        <v>203</v>
      </c>
      <c r="S1803" s="362">
        <v>0.19900000000000001</v>
      </c>
      <c r="T1803" s="354" t="s">
        <v>683</v>
      </c>
      <c r="U1803" s="354" t="s">
        <v>35</v>
      </c>
      <c r="V1803" s="354">
        <v>1.6850000000000001</v>
      </c>
      <c r="W1803" s="354">
        <v>1</v>
      </c>
      <c r="X1803" s="354">
        <v>3.2000000000000001E-2</v>
      </c>
      <c r="Y1803" s="354">
        <f t="shared" si="23"/>
        <v>1.6850000000000001</v>
      </c>
      <c r="Z1803" s="354" t="s">
        <v>198</v>
      </c>
      <c r="AA1803" s="354" t="s">
        <v>170</v>
      </c>
      <c r="AB1803" s="354">
        <v>18.7</v>
      </c>
      <c r="AC1803" s="354" t="s">
        <v>218</v>
      </c>
      <c r="AD1803" s="363"/>
      <c r="AE1803" s="10">
        <f>IFERROR(VLOOKUP(E1803,ppoz!$A$2:$B$42,2,0),0)</f>
        <v>7000</v>
      </c>
    </row>
    <row r="1804" spans="1:31" s="99" customFormat="1" x14ac:dyDescent="0.35">
      <c r="A1804" s="354" t="s">
        <v>519</v>
      </c>
      <c r="B1804" s="359">
        <v>47.234999999999999</v>
      </c>
      <c r="C1804" s="360">
        <v>141</v>
      </c>
      <c r="D1804" s="354" t="s">
        <v>255</v>
      </c>
      <c r="E1804" s="360" t="s">
        <v>14</v>
      </c>
      <c r="F1804" s="363" t="s">
        <v>181</v>
      </c>
      <c r="G1804" s="360">
        <v>45</v>
      </c>
      <c r="H1804" s="361">
        <v>131900</v>
      </c>
      <c r="I1804" s="361">
        <v>139300</v>
      </c>
      <c r="J1804" s="361">
        <v>148300</v>
      </c>
      <c r="K1804" s="361">
        <v>147200</v>
      </c>
      <c r="L1804" s="361">
        <v>2792.420874351646</v>
      </c>
      <c r="M1804" s="361">
        <v>2949.0843654070077</v>
      </c>
      <c r="N1804" s="361">
        <v>3139.6210437175823</v>
      </c>
      <c r="O1804" s="361">
        <v>3116.333227479623</v>
      </c>
      <c r="P1804" s="354" t="s">
        <v>39</v>
      </c>
      <c r="Q1804" s="363" t="s">
        <v>38</v>
      </c>
      <c r="R1804" s="354" t="s">
        <v>203</v>
      </c>
      <c r="S1804" s="362">
        <v>0.19900000000000001</v>
      </c>
      <c r="T1804" s="354" t="s">
        <v>683</v>
      </c>
      <c r="U1804" s="354" t="s">
        <v>35</v>
      </c>
      <c r="V1804" s="354">
        <v>1.6850000000000001</v>
      </c>
      <c r="W1804" s="354">
        <v>1</v>
      </c>
      <c r="X1804" s="354">
        <v>3.2000000000000001E-2</v>
      </c>
      <c r="Y1804" s="354">
        <f t="shared" si="23"/>
        <v>1.6850000000000001</v>
      </c>
      <c r="Z1804" s="354" t="s">
        <v>198</v>
      </c>
      <c r="AA1804" s="354" t="s">
        <v>170</v>
      </c>
      <c r="AB1804" s="354">
        <v>18.7</v>
      </c>
      <c r="AC1804" s="354" t="s">
        <v>218</v>
      </c>
      <c r="AD1804" s="363"/>
      <c r="AE1804" s="10">
        <f>IFERROR(VLOOKUP(E1804,ppoz!$A$2:$B$42,2,0),0)</f>
        <v>7000</v>
      </c>
    </row>
    <row r="1805" spans="1:31" s="99" customFormat="1" x14ac:dyDescent="0.35">
      <c r="A1805" s="354" t="s">
        <v>520</v>
      </c>
      <c r="B1805" s="359">
        <v>47.57</v>
      </c>
      <c r="C1805" s="360">
        <v>142</v>
      </c>
      <c r="D1805" s="354" t="s">
        <v>255</v>
      </c>
      <c r="E1805" s="360" t="s">
        <v>14</v>
      </c>
      <c r="F1805" s="363" t="s">
        <v>181</v>
      </c>
      <c r="G1805" s="360">
        <v>45</v>
      </c>
      <c r="H1805" s="361">
        <v>132500</v>
      </c>
      <c r="I1805" s="361">
        <v>139900</v>
      </c>
      <c r="J1805" s="361">
        <v>148800</v>
      </c>
      <c r="K1805" s="361">
        <v>147800</v>
      </c>
      <c r="L1805" s="361">
        <v>2785.3689299978978</v>
      </c>
      <c r="M1805" s="361">
        <v>2940.9291570317428</v>
      </c>
      <c r="N1805" s="361">
        <v>3128.0218625183938</v>
      </c>
      <c r="O1805" s="361">
        <v>3107.0002102165231</v>
      </c>
      <c r="P1805" s="354" t="s">
        <v>39</v>
      </c>
      <c r="Q1805" s="363" t="s">
        <v>38</v>
      </c>
      <c r="R1805" s="354" t="s">
        <v>203</v>
      </c>
      <c r="S1805" s="362">
        <v>0.19900000000000001</v>
      </c>
      <c r="T1805" s="354" t="s">
        <v>683</v>
      </c>
      <c r="U1805" s="354" t="s">
        <v>35</v>
      </c>
      <c r="V1805" s="354">
        <v>1.6850000000000001</v>
      </c>
      <c r="W1805" s="354">
        <v>1</v>
      </c>
      <c r="X1805" s="354">
        <v>3.2000000000000001E-2</v>
      </c>
      <c r="Y1805" s="354">
        <f t="shared" si="23"/>
        <v>1.6850000000000001</v>
      </c>
      <c r="Z1805" s="354" t="s">
        <v>198</v>
      </c>
      <c r="AA1805" s="354" t="s">
        <v>170</v>
      </c>
      <c r="AB1805" s="354">
        <v>18.7</v>
      </c>
      <c r="AC1805" s="354" t="s">
        <v>218</v>
      </c>
      <c r="AD1805" s="363"/>
      <c r="AE1805" s="10">
        <f>IFERROR(VLOOKUP(E1805,ppoz!$A$2:$B$42,2,0),0)</f>
        <v>7000</v>
      </c>
    </row>
    <row r="1806" spans="1:31" s="99" customFormat="1" x14ac:dyDescent="0.35">
      <c r="A1806" s="354" t="s">
        <v>521</v>
      </c>
      <c r="B1806" s="359">
        <v>47.905000000000001</v>
      </c>
      <c r="C1806" s="360">
        <v>143</v>
      </c>
      <c r="D1806" s="354" t="s">
        <v>255</v>
      </c>
      <c r="E1806" s="360" t="s">
        <v>14</v>
      </c>
      <c r="F1806" s="363" t="s">
        <v>181</v>
      </c>
      <c r="G1806" s="360">
        <v>45</v>
      </c>
      <c r="H1806" s="361">
        <v>133000</v>
      </c>
      <c r="I1806" s="361">
        <v>140400</v>
      </c>
      <c r="J1806" s="361">
        <v>149300</v>
      </c>
      <c r="K1806" s="361">
        <v>148300</v>
      </c>
      <c r="L1806" s="361">
        <v>2776.3281494624775</v>
      </c>
      <c r="M1806" s="361">
        <v>2930.8005427408411</v>
      </c>
      <c r="N1806" s="361">
        <v>3116.5849076296836</v>
      </c>
      <c r="O1806" s="361">
        <v>3095.7102598893644</v>
      </c>
      <c r="P1806" s="354" t="s">
        <v>39</v>
      </c>
      <c r="Q1806" s="363" t="s">
        <v>38</v>
      </c>
      <c r="R1806" s="354" t="s">
        <v>203</v>
      </c>
      <c r="S1806" s="362">
        <v>0.19900000000000001</v>
      </c>
      <c r="T1806" s="354" t="s">
        <v>683</v>
      </c>
      <c r="U1806" s="354" t="s">
        <v>35</v>
      </c>
      <c r="V1806" s="354">
        <v>1.6850000000000001</v>
      </c>
      <c r="W1806" s="354">
        <v>1</v>
      </c>
      <c r="X1806" s="354">
        <v>3.2000000000000001E-2</v>
      </c>
      <c r="Y1806" s="354">
        <f t="shared" si="23"/>
        <v>1.6850000000000001</v>
      </c>
      <c r="Z1806" s="354" t="s">
        <v>198</v>
      </c>
      <c r="AA1806" s="354" t="s">
        <v>170</v>
      </c>
      <c r="AB1806" s="354">
        <v>18.7</v>
      </c>
      <c r="AC1806" s="354" t="s">
        <v>218</v>
      </c>
      <c r="AD1806" s="363"/>
      <c r="AE1806" s="10">
        <f>IFERROR(VLOOKUP(E1806,ppoz!$A$2:$B$42,2,0),0)</f>
        <v>7000</v>
      </c>
    </row>
    <row r="1807" spans="1:31" s="99" customFormat="1" x14ac:dyDescent="0.35">
      <c r="A1807" s="354" t="s">
        <v>522</v>
      </c>
      <c r="B1807" s="359">
        <v>48.24</v>
      </c>
      <c r="C1807" s="360">
        <v>144</v>
      </c>
      <c r="D1807" s="354" t="s">
        <v>255</v>
      </c>
      <c r="E1807" s="360" t="s">
        <v>14</v>
      </c>
      <c r="F1807" s="363" t="s">
        <v>181</v>
      </c>
      <c r="G1807" s="360">
        <v>45</v>
      </c>
      <c r="H1807" s="361">
        <v>133900</v>
      </c>
      <c r="I1807" s="361">
        <v>141300</v>
      </c>
      <c r="J1807" s="361">
        <v>150100</v>
      </c>
      <c r="K1807" s="361">
        <v>149300</v>
      </c>
      <c r="L1807" s="361">
        <v>2775.7048092868986</v>
      </c>
      <c r="M1807" s="361">
        <v>2929.1044776119402</v>
      </c>
      <c r="N1807" s="361">
        <v>3111.5257048092867</v>
      </c>
      <c r="O1807" s="361">
        <v>3094.9419568822555</v>
      </c>
      <c r="P1807" s="354" t="s">
        <v>39</v>
      </c>
      <c r="Q1807" s="363" t="s">
        <v>38</v>
      </c>
      <c r="R1807" s="354" t="s">
        <v>203</v>
      </c>
      <c r="S1807" s="362">
        <v>0.19900000000000001</v>
      </c>
      <c r="T1807" s="354" t="s">
        <v>683</v>
      </c>
      <c r="U1807" s="354" t="s">
        <v>35</v>
      </c>
      <c r="V1807" s="354">
        <v>1.6850000000000001</v>
      </c>
      <c r="W1807" s="354">
        <v>1</v>
      </c>
      <c r="X1807" s="354">
        <v>3.2000000000000001E-2</v>
      </c>
      <c r="Y1807" s="354">
        <f t="shared" si="23"/>
        <v>1.6850000000000001</v>
      </c>
      <c r="Z1807" s="354" t="s">
        <v>198</v>
      </c>
      <c r="AA1807" s="354" t="s">
        <v>170</v>
      </c>
      <c r="AB1807" s="354">
        <v>18.7</v>
      </c>
      <c r="AC1807" s="354" t="s">
        <v>218</v>
      </c>
      <c r="AD1807" s="363"/>
      <c r="AE1807" s="10">
        <f>IFERROR(VLOOKUP(E1807,ppoz!$A$2:$B$42,2,0),0)</f>
        <v>7000</v>
      </c>
    </row>
    <row r="1808" spans="1:31" s="99" customFormat="1" x14ac:dyDescent="0.35">
      <c r="A1808" s="354" t="s">
        <v>523</v>
      </c>
      <c r="B1808" s="359">
        <v>48.575000000000003</v>
      </c>
      <c r="C1808" s="360">
        <v>145</v>
      </c>
      <c r="D1808" s="354" t="s">
        <v>255</v>
      </c>
      <c r="E1808" s="360" t="s">
        <v>14</v>
      </c>
      <c r="F1808" s="363" t="s">
        <v>181</v>
      </c>
      <c r="G1808" s="360">
        <v>45</v>
      </c>
      <c r="H1808" s="361">
        <v>134900</v>
      </c>
      <c r="I1808" s="361">
        <v>142400</v>
      </c>
      <c r="J1808" s="361">
        <v>150600</v>
      </c>
      <c r="K1808" s="361">
        <v>150900</v>
      </c>
      <c r="L1808" s="361">
        <v>2777.1487390633042</v>
      </c>
      <c r="M1808" s="361">
        <v>2931.5491507977354</v>
      </c>
      <c r="N1808" s="361">
        <v>3100.3602676273804</v>
      </c>
      <c r="O1808" s="361">
        <v>3106.5362840967573</v>
      </c>
      <c r="P1808" s="354" t="s">
        <v>39</v>
      </c>
      <c r="Q1808" s="363" t="s">
        <v>38</v>
      </c>
      <c r="R1808" s="354" t="s">
        <v>203</v>
      </c>
      <c r="S1808" s="362">
        <v>0.19900000000000001</v>
      </c>
      <c r="T1808" s="354" t="s">
        <v>683</v>
      </c>
      <c r="U1808" s="354" t="s">
        <v>35</v>
      </c>
      <c r="V1808" s="354">
        <v>1.6850000000000001</v>
      </c>
      <c r="W1808" s="354">
        <v>1</v>
      </c>
      <c r="X1808" s="354">
        <v>3.2000000000000001E-2</v>
      </c>
      <c r="Y1808" s="354">
        <f t="shared" si="23"/>
        <v>1.6850000000000001</v>
      </c>
      <c r="Z1808" s="354" t="s">
        <v>198</v>
      </c>
      <c r="AA1808" s="354" t="s">
        <v>170</v>
      </c>
      <c r="AB1808" s="354">
        <v>18.7</v>
      </c>
      <c r="AC1808" s="354" t="s">
        <v>218</v>
      </c>
      <c r="AD1808" s="363"/>
      <c r="AE1808" s="10">
        <f>IFERROR(VLOOKUP(E1808,ppoz!$A$2:$B$42,2,0),0)</f>
        <v>7000</v>
      </c>
    </row>
    <row r="1809" spans="1:31" s="99" customFormat="1" x14ac:dyDescent="0.35">
      <c r="A1809" s="354" t="s">
        <v>524</v>
      </c>
      <c r="B1809" s="359">
        <v>48.910000000000004</v>
      </c>
      <c r="C1809" s="360">
        <v>146</v>
      </c>
      <c r="D1809" s="354" t="s">
        <v>255</v>
      </c>
      <c r="E1809" s="360" t="s">
        <v>14</v>
      </c>
      <c r="F1809" s="363" t="s">
        <v>181</v>
      </c>
      <c r="G1809" s="360">
        <v>45</v>
      </c>
      <c r="H1809" s="361">
        <v>135300</v>
      </c>
      <c r="I1809" s="361">
        <v>143100</v>
      </c>
      <c r="J1809" s="361">
        <v>151000</v>
      </c>
      <c r="K1809" s="361">
        <v>151600</v>
      </c>
      <c r="L1809" s="361">
        <v>2766.305459006338</v>
      </c>
      <c r="M1809" s="361">
        <v>2925.7820486608052</v>
      </c>
      <c r="N1809" s="361">
        <v>3087.3032099775096</v>
      </c>
      <c r="O1809" s="361">
        <v>3099.5706399509299</v>
      </c>
      <c r="P1809" s="354" t="s">
        <v>39</v>
      </c>
      <c r="Q1809" s="363" t="s">
        <v>38</v>
      </c>
      <c r="R1809" s="354" t="s">
        <v>203</v>
      </c>
      <c r="S1809" s="362">
        <v>0.19900000000000001</v>
      </c>
      <c r="T1809" s="354" t="s">
        <v>683</v>
      </c>
      <c r="U1809" s="354" t="s">
        <v>35</v>
      </c>
      <c r="V1809" s="354">
        <v>1.6850000000000001</v>
      </c>
      <c r="W1809" s="354">
        <v>1</v>
      </c>
      <c r="X1809" s="354">
        <v>3.2000000000000001E-2</v>
      </c>
      <c r="Y1809" s="354">
        <f t="shared" si="23"/>
        <v>1.6850000000000001</v>
      </c>
      <c r="Z1809" s="354" t="s">
        <v>198</v>
      </c>
      <c r="AA1809" s="354" t="s">
        <v>170</v>
      </c>
      <c r="AB1809" s="354">
        <v>18.7</v>
      </c>
      <c r="AC1809" s="354" t="s">
        <v>218</v>
      </c>
      <c r="AD1809" s="363"/>
      <c r="AE1809" s="10">
        <f>IFERROR(VLOOKUP(E1809,ppoz!$A$2:$B$42,2,0),0)</f>
        <v>7000</v>
      </c>
    </row>
    <row r="1810" spans="1:31" s="99" customFormat="1" x14ac:dyDescent="0.35">
      <c r="A1810" s="354" t="s">
        <v>525</v>
      </c>
      <c r="B1810" s="359">
        <v>49.245000000000005</v>
      </c>
      <c r="C1810" s="360">
        <v>147</v>
      </c>
      <c r="D1810" s="354" t="s">
        <v>255</v>
      </c>
      <c r="E1810" s="360" t="s">
        <v>14</v>
      </c>
      <c r="F1810" s="363" t="s">
        <v>181</v>
      </c>
      <c r="G1810" s="360">
        <v>45</v>
      </c>
      <c r="H1810" s="361">
        <v>136300</v>
      </c>
      <c r="I1810" s="361">
        <v>144100</v>
      </c>
      <c r="J1810" s="361">
        <v>151900</v>
      </c>
      <c r="K1810" s="361">
        <v>152600</v>
      </c>
      <c r="L1810" s="361">
        <v>2767.7936846380339</v>
      </c>
      <c r="M1810" s="361">
        <v>2926.185399532947</v>
      </c>
      <c r="N1810" s="361">
        <v>3084.5771144278606</v>
      </c>
      <c r="O1810" s="361">
        <v>3098.7917555081731</v>
      </c>
      <c r="P1810" s="354" t="s">
        <v>39</v>
      </c>
      <c r="Q1810" s="363" t="s">
        <v>38</v>
      </c>
      <c r="R1810" s="354" t="s">
        <v>203</v>
      </c>
      <c r="S1810" s="362">
        <v>0.19900000000000001</v>
      </c>
      <c r="T1810" s="354" t="s">
        <v>683</v>
      </c>
      <c r="U1810" s="354" t="s">
        <v>35</v>
      </c>
      <c r="V1810" s="354">
        <v>1.6850000000000001</v>
      </c>
      <c r="W1810" s="354">
        <v>1</v>
      </c>
      <c r="X1810" s="354">
        <v>3.2000000000000001E-2</v>
      </c>
      <c r="Y1810" s="354">
        <f t="shared" si="23"/>
        <v>1.6850000000000001</v>
      </c>
      <c r="Z1810" s="354" t="s">
        <v>198</v>
      </c>
      <c r="AA1810" s="354" t="s">
        <v>170</v>
      </c>
      <c r="AB1810" s="354">
        <v>18.7</v>
      </c>
      <c r="AC1810" s="354" t="s">
        <v>218</v>
      </c>
      <c r="AD1810" s="363"/>
      <c r="AE1810" s="10">
        <f>IFERROR(VLOOKUP(E1810,ppoz!$A$2:$B$42,2,0),0)</f>
        <v>7000</v>
      </c>
    </row>
    <row r="1811" spans="1:31" s="99" customFormat="1" x14ac:dyDescent="0.35">
      <c r="A1811" s="354" t="s">
        <v>526</v>
      </c>
      <c r="B1811" s="359">
        <v>49.580000000000005</v>
      </c>
      <c r="C1811" s="360">
        <v>148</v>
      </c>
      <c r="D1811" s="354" t="s">
        <v>255</v>
      </c>
      <c r="E1811" s="360" t="s">
        <v>14</v>
      </c>
      <c r="F1811" s="363" t="s">
        <v>181</v>
      </c>
      <c r="G1811" s="360">
        <v>45</v>
      </c>
      <c r="H1811" s="361">
        <v>137000</v>
      </c>
      <c r="I1811" s="361">
        <v>144700</v>
      </c>
      <c r="J1811" s="361">
        <v>152400</v>
      </c>
      <c r="K1811" s="361">
        <v>153200</v>
      </c>
      <c r="L1811" s="361">
        <v>2763.2109721661959</v>
      </c>
      <c r="M1811" s="361">
        <v>2918.5155304558289</v>
      </c>
      <c r="N1811" s="361">
        <v>3073.8200887454614</v>
      </c>
      <c r="O1811" s="361">
        <v>3089.9556272690597</v>
      </c>
      <c r="P1811" s="354" t="s">
        <v>39</v>
      </c>
      <c r="Q1811" s="363" t="s">
        <v>38</v>
      </c>
      <c r="R1811" s="354" t="s">
        <v>203</v>
      </c>
      <c r="S1811" s="362">
        <v>0.19900000000000001</v>
      </c>
      <c r="T1811" s="354" t="s">
        <v>683</v>
      </c>
      <c r="U1811" s="354" t="s">
        <v>35</v>
      </c>
      <c r="V1811" s="354">
        <v>1.6850000000000001</v>
      </c>
      <c r="W1811" s="354">
        <v>1</v>
      </c>
      <c r="X1811" s="354">
        <v>3.2000000000000001E-2</v>
      </c>
      <c r="Y1811" s="354">
        <f t="shared" si="23"/>
        <v>1.6850000000000001</v>
      </c>
      <c r="Z1811" s="354" t="s">
        <v>198</v>
      </c>
      <c r="AA1811" s="354" t="s">
        <v>170</v>
      </c>
      <c r="AB1811" s="354">
        <v>18.7</v>
      </c>
      <c r="AC1811" s="354" t="s">
        <v>218</v>
      </c>
      <c r="AD1811" s="363"/>
      <c r="AE1811" s="10">
        <f>IFERROR(VLOOKUP(E1811,ppoz!$A$2:$B$42,2,0),0)</f>
        <v>7000</v>
      </c>
    </row>
    <row r="1812" spans="1:31" s="99" customFormat="1" x14ac:dyDescent="0.35">
      <c r="A1812" s="354" t="s">
        <v>527</v>
      </c>
      <c r="B1812" s="359">
        <v>49.915000000000006</v>
      </c>
      <c r="C1812" s="360">
        <v>149</v>
      </c>
      <c r="D1812" s="354" t="s">
        <v>255</v>
      </c>
      <c r="E1812" s="360" t="s">
        <v>14</v>
      </c>
      <c r="F1812" s="363" t="s">
        <v>181</v>
      </c>
      <c r="G1812" s="360">
        <v>45</v>
      </c>
      <c r="H1812" s="361">
        <v>137400</v>
      </c>
      <c r="I1812" s="361">
        <v>145400</v>
      </c>
      <c r="J1812" s="361">
        <v>152800</v>
      </c>
      <c r="K1812" s="361">
        <v>153900</v>
      </c>
      <c r="L1812" s="361">
        <v>2752.6795552439144</v>
      </c>
      <c r="M1812" s="361">
        <v>2912.9520184313328</v>
      </c>
      <c r="N1812" s="361">
        <v>3061.2040468796949</v>
      </c>
      <c r="O1812" s="361">
        <v>3083.2415105679652</v>
      </c>
      <c r="P1812" s="354" t="s">
        <v>39</v>
      </c>
      <c r="Q1812" s="363" t="s">
        <v>38</v>
      </c>
      <c r="R1812" s="354" t="s">
        <v>203</v>
      </c>
      <c r="S1812" s="362">
        <v>0.19900000000000001</v>
      </c>
      <c r="T1812" s="354" t="s">
        <v>683</v>
      </c>
      <c r="U1812" s="354" t="s">
        <v>35</v>
      </c>
      <c r="V1812" s="354">
        <v>1.6850000000000001</v>
      </c>
      <c r="W1812" s="354">
        <v>1</v>
      </c>
      <c r="X1812" s="354">
        <v>3.2000000000000001E-2</v>
      </c>
      <c r="Y1812" s="354">
        <f t="shared" si="23"/>
        <v>1.6850000000000001</v>
      </c>
      <c r="Z1812" s="354" t="s">
        <v>198</v>
      </c>
      <c r="AA1812" s="354" t="s">
        <v>170</v>
      </c>
      <c r="AB1812" s="354">
        <v>18.7</v>
      </c>
      <c r="AC1812" s="354" t="s">
        <v>218</v>
      </c>
      <c r="AD1812" s="363"/>
      <c r="AE1812" s="10">
        <f>IFERROR(VLOOKUP(E1812,ppoz!$A$2:$B$42,2,0),0)</f>
        <v>7000</v>
      </c>
    </row>
    <row r="1813" spans="1:31" s="99" customFormat="1" x14ac:dyDescent="0.35">
      <c r="A1813" s="354" t="s">
        <v>1938</v>
      </c>
      <c r="B1813" s="359"/>
      <c r="C1813" s="360">
        <v>14</v>
      </c>
      <c r="D1813" s="354" t="s">
        <v>255</v>
      </c>
      <c r="E1813" s="358" t="s">
        <v>15</v>
      </c>
      <c r="F1813" s="357" t="s">
        <v>186</v>
      </c>
      <c r="G1813" s="360">
        <v>4</v>
      </c>
      <c r="H1813" s="361">
        <v>21500</v>
      </c>
      <c r="I1813" s="361">
        <v>22600</v>
      </c>
      <c r="J1813" s="361">
        <v>22800</v>
      </c>
      <c r="K1813" s="361">
        <v>23200</v>
      </c>
      <c r="L1813" s="361">
        <v>4584.2217484008524</v>
      </c>
      <c r="M1813" s="361">
        <v>4818.7633262260124</v>
      </c>
      <c r="N1813" s="361">
        <v>4861.4072494669508</v>
      </c>
      <c r="O1813" s="361">
        <v>4946.6950959488267</v>
      </c>
      <c r="P1813" s="354" t="s">
        <v>40</v>
      </c>
      <c r="Q1813" s="363" t="s">
        <v>35</v>
      </c>
      <c r="R1813" s="354" t="s">
        <v>203</v>
      </c>
      <c r="S1813" s="362">
        <v>0.19900000000000001</v>
      </c>
      <c r="T1813" s="354" t="s">
        <v>683</v>
      </c>
      <c r="U1813" s="354" t="s">
        <v>35</v>
      </c>
      <c r="V1813" s="354">
        <v>1.6850000000000001</v>
      </c>
      <c r="W1813" s="354">
        <v>1</v>
      </c>
      <c r="X1813" s="354">
        <v>3.2000000000000001E-2</v>
      </c>
      <c r="Y1813" s="354">
        <f t="shared" ref="Y1813:Y1814" si="24">V1813*W1813</f>
        <v>1.6850000000000001</v>
      </c>
      <c r="Z1813" s="354" t="s">
        <v>198</v>
      </c>
      <c r="AA1813" s="354" t="s">
        <v>170</v>
      </c>
      <c r="AB1813" s="354">
        <v>18.7</v>
      </c>
      <c r="AC1813" s="354" t="s">
        <v>218</v>
      </c>
      <c r="AD1813" s="363"/>
      <c r="AE1813" s="10">
        <f>IFERROR(VLOOKUP(E1813,ppoz!$A$2:$B$42,2,0),0)</f>
        <v>0</v>
      </c>
    </row>
    <row r="1814" spans="1:31" s="99" customFormat="1" x14ac:dyDescent="0.35">
      <c r="A1814" s="354" t="s">
        <v>1939</v>
      </c>
      <c r="B1814" s="359"/>
      <c r="C1814" s="360">
        <v>15</v>
      </c>
      <c r="D1814" s="354" t="s">
        <v>255</v>
      </c>
      <c r="E1814" s="358" t="s">
        <v>15</v>
      </c>
      <c r="F1814" s="357" t="s">
        <v>186</v>
      </c>
      <c r="G1814" s="360">
        <v>4</v>
      </c>
      <c r="H1814" s="361">
        <v>23500</v>
      </c>
      <c r="I1814" s="361">
        <v>24300</v>
      </c>
      <c r="J1814" s="361">
        <v>25200</v>
      </c>
      <c r="K1814" s="361">
        <v>25500</v>
      </c>
      <c r="L1814" s="361">
        <v>4676.6169154228855</v>
      </c>
      <c r="M1814" s="361">
        <v>4835.8208955223881</v>
      </c>
      <c r="N1814" s="361">
        <v>5014.9253731343279</v>
      </c>
      <c r="O1814" s="361">
        <v>5074.6268656716411</v>
      </c>
      <c r="P1814" s="354" t="s">
        <v>40</v>
      </c>
      <c r="Q1814" s="363" t="s">
        <v>35</v>
      </c>
      <c r="R1814" s="354" t="s">
        <v>203</v>
      </c>
      <c r="S1814" s="362">
        <v>0.19900000000000001</v>
      </c>
      <c r="T1814" s="354" t="s">
        <v>683</v>
      </c>
      <c r="U1814" s="354" t="s">
        <v>35</v>
      </c>
      <c r="V1814" s="354">
        <v>1.6850000000000001</v>
      </c>
      <c r="W1814" s="354">
        <v>1</v>
      </c>
      <c r="X1814" s="354">
        <v>3.2000000000000001E-2</v>
      </c>
      <c r="Y1814" s="354">
        <f t="shared" si="24"/>
        <v>1.6850000000000001</v>
      </c>
      <c r="Z1814" s="354" t="s">
        <v>198</v>
      </c>
      <c r="AA1814" s="354" t="s">
        <v>170</v>
      </c>
      <c r="AB1814" s="354">
        <v>18.7</v>
      </c>
      <c r="AC1814" s="354" t="s">
        <v>218</v>
      </c>
      <c r="AD1814" s="363"/>
      <c r="AE1814" s="10">
        <f>IFERROR(VLOOKUP(E1814,ppoz!$A$2:$B$42,2,0),0)</f>
        <v>0</v>
      </c>
    </row>
    <row r="1815" spans="1:31" s="99" customFormat="1" x14ac:dyDescent="0.35">
      <c r="A1815" s="354" t="s">
        <v>528</v>
      </c>
      <c r="B1815" s="359">
        <v>5.36</v>
      </c>
      <c r="C1815" s="360">
        <v>16</v>
      </c>
      <c r="D1815" s="354" t="s">
        <v>255</v>
      </c>
      <c r="E1815" s="358" t="s">
        <v>16</v>
      </c>
      <c r="F1815" s="357" t="s">
        <v>186</v>
      </c>
      <c r="G1815" s="360">
        <v>5</v>
      </c>
      <c r="H1815" s="361">
        <v>24200</v>
      </c>
      <c r="I1815" s="361">
        <v>25500</v>
      </c>
      <c r="J1815" s="361">
        <v>25900</v>
      </c>
      <c r="K1815" s="361">
        <v>26700</v>
      </c>
      <c r="L1815" s="361">
        <v>4514.9253731343279</v>
      </c>
      <c r="M1815" s="361">
        <v>4757.4626865671635</v>
      </c>
      <c r="N1815" s="361">
        <v>4832.0895522388055</v>
      </c>
      <c r="O1815" s="361">
        <v>4981.3432835820895</v>
      </c>
      <c r="P1815" s="354" t="s">
        <v>40</v>
      </c>
      <c r="Q1815" s="363" t="s">
        <v>35</v>
      </c>
      <c r="R1815" s="354" t="s">
        <v>203</v>
      </c>
      <c r="S1815" s="362">
        <v>0.19900000000000001</v>
      </c>
      <c r="T1815" s="354" t="s">
        <v>683</v>
      </c>
      <c r="U1815" s="354" t="s">
        <v>35</v>
      </c>
      <c r="V1815" s="354">
        <v>1.6850000000000001</v>
      </c>
      <c r="W1815" s="354">
        <v>1</v>
      </c>
      <c r="X1815" s="354">
        <v>3.2000000000000001E-2</v>
      </c>
      <c r="Y1815" s="354">
        <f t="shared" si="23"/>
        <v>1.6850000000000001</v>
      </c>
      <c r="Z1815" s="354" t="s">
        <v>198</v>
      </c>
      <c r="AA1815" s="354" t="s">
        <v>170</v>
      </c>
      <c r="AB1815" s="354">
        <v>18.7</v>
      </c>
      <c r="AC1815" s="354" t="s">
        <v>218</v>
      </c>
      <c r="AD1815" s="363"/>
      <c r="AE1815" s="10">
        <f>IFERROR(VLOOKUP(E1815,ppoz!$A$2:$B$42,2,0),0)</f>
        <v>0</v>
      </c>
    </row>
    <row r="1816" spans="1:31" s="99" customFormat="1" x14ac:dyDescent="0.35">
      <c r="A1816" s="354" t="s">
        <v>529</v>
      </c>
      <c r="B1816" s="359">
        <v>5.6950000000000003</v>
      </c>
      <c r="C1816" s="360">
        <v>17</v>
      </c>
      <c r="D1816" s="354" t="s">
        <v>255</v>
      </c>
      <c r="E1816" s="358" t="s">
        <v>16</v>
      </c>
      <c r="F1816" s="357" t="s">
        <v>186</v>
      </c>
      <c r="G1816" s="360">
        <v>5</v>
      </c>
      <c r="H1816" s="361">
        <v>25100</v>
      </c>
      <c r="I1816" s="361">
        <v>26300</v>
      </c>
      <c r="J1816" s="361">
        <v>26800</v>
      </c>
      <c r="K1816" s="361">
        <v>27400</v>
      </c>
      <c r="L1816" s="361">
        <v>4407.3748902546095</v>
      </c>
      <c r="M1816" s="361">
        <v>4618.0860403863035</v>
      </c>
      <c r="N1816" s="361">
        <v>4705.8823529411766</v>
      </c>
      <c r="O1816" s="361">
        <v>4811.2379280070236</v>
      </c>
      <c r="P1816" s="354" t="s">
        <v>40</v>
      </c>
      <c r="Q1816" s="363" t="s">
        <v>35</v>
      </c>
      <c r="R1816" s="354" t="s">
        <v>203</v>
      </c>
      <c r="S1816" s="362">
        <v>0.19900000000000001</v>
      </c>
      <c r="T1816" s="354" t="s">
        <v>683</v>
      </c>
      <c r="U1816" s="354" t="s">
        <v>35</v>
      </c>
      <c r="V1816" s="354">
        <v>1.6850000000000001</v>
      </c>
      <c r="W1816" s="354">
        <v>1</v>
      </c>
      <c r="X1816" s="354">
        <v>3.2000000000000001E-2</v>
      </c>
      <c r="Y1816" s="354">
        <f t="shared" si="23"/>
        <v>1.6850000000000001</v>
      </c>
      <c r="Z1816" s="354" t="s">
        <v>198</v>
      </c>
      <c r="AA1816" s="354" t="s">
        <v>170</v>
      </c>
      <c r="AB1816" s="354">
        <v>18.7</v>
      </c>
      <c r="AC1816" s="354" t="s">
        <v>218</v>
      </c>
      <c r="AD1816" s="363"/>
      <c r="AE1816" s="10">
        <f>IFERROR(VLOOKUP(E1816,ppoz!$A$2:$B$42,2,0),0)</f>
        <v>0</v>
      </c>
    </row>
    <row r="1817" spans="1:31" s="99" customFormat="1" x14ac:dyDescent="0.35">
      <c r="A1817" s="354" t="s">
        <v>530</v>
      </c>
      <c r="B1817" s="359">
        <v>6.03</v>
      </c>
      <c r="C1817" s="360">
        <v>18</v>
      </c>
      <c r="D1817" s="354" t="s">
        <v>255</v>
      </c>
      <c r="E1817" s="360" t="s">
        <v>17</v>
      </c>
      <c r="F1817" s="363" t="s">
        <v>186</v>
      </c>
      <c r="G1817" s="360">
        <v>6</v>
      </c>
      <c r="H1817" s="361">
        <v>26900</v>
      </c>
      <c r="I1817" s="361">
        <v>28000</v>
      </c>
      <c r="J1817" s="361">
        <v>28500</v>
      </c>
      <c r="K1817" s="361">
        <v>29100</v>
      </c>
      <c r="L1817" s="361">
        <v>4461.0281923714756</v>
      </c>
      <c r="M1817" s="361">
        <v>4643.4494195688221</v>
      </c>
      <c r="N1817" s="361">
        <v>4726.3681592039802</v>
      </c>
      <c r="O1817" s="361">
        <v>4825.8706467661686</v>
      </c>
      <c r="P1817" s="354" t="s">
        <v>40</v>
      </c>
      <c r="Q1817" s="363" t="s">
        <v>35</v>
      </c>
      <c r="R1817" s="354" t="s">
        <v>203</v>
      </c>
      <c r="S1817" s="362">
        <v>0.19900000000000001</v>
      </c>
      <c r="T1817" s="354" t="s">
        <v>683</v>
      </c>
      <c r="U1817" s="354" t="s">
        <v>35</v>
      </c>
      <c r="V1817" s="354">
        <v>1.6850000000000001</v>
      </c>
      <c r="W1817" s="354">
        <v>1</v>
      </c>
      <c r="X1817" s="354">
        <v>3.2000000000000001E-2</v>
      </c>
      <c r="Y1817" s="354">
        <f t="shared" si="23"/>
        <v>1.6850000000000001</v>
      </c>
      <c r="Z1817" s="354" t="s">
        <v>198</v>
      </c>
      <c r="AA1817" s="354" t="s">
        <v>170</v>
      </c>
      <c r="AB1817" s="354">
        <v>18.7</v>
      </c>
      <c r="AC1817" s="354" t="s">
        <v>218</v>
      </c>
      <c r="AD1817" s="363"/>
      <c r="AE1817" s="10">
        <f>IFERROR(VLOOKUP(E1817,ppoz!$A$2:$B$42,2,0),0)</f>
        <v>0</v>
      </c>
    </row>
    <row r="1818" spans="1:31" s="99" customFormat="1" x14ac:dyDescent="0.35">
      <c r="A1818" s="354" t="s">
        <v>531</v>
      </c>
      <c r="B1818" s="359">
        <v>6.3650000000000002</v>
      </c>
      <c r="C1818" s="360">
        <v>19</v>
      </c>
      <c r="D1818" s="354" t="s">
        <v>255</v>
      </c>
      <c r="E1818" s="360" t="s">
        <v>17</v>
      </c>
      <c r="F1818" s="363" t="s">
        <v>186</v>
      </c>
      <c r="G1818" s="360">
        <v>6</v>
      </c>
      <c r="H1818" s="361">
        <v>27700</v>
      </c>
      <c r="I1818" s="361">
        <v>29000</v>
      </c>
      <c r="J1818" s="361">
        <v>29600</v>
      </c>
      <c r="K1818" s="361">
        <v>30100</v>
      </c>
      <c r="L1818" s="361">
        <v>4351.9245875883735</v>
      </c>
      <c r="M1818" s="361">
        <v>4556.1665357423408</v>
      </c>
      <c r="N1818" s="361">
        <v>4650.4320502749406</v>
      </c>
      <c r="O1818" s="361">
        <v>4728.9866457187745</v>
      </c>
      <c r="P1818" s="354" t="s">
        <v>40</v>
      </c>
      <c r="Q1818" s="363" t="s">
        <v>35</v>
      </c>
      <c r="R1818" s="354" t="s">
        <v>203</v>
      </c>
      <c r="S1818" s="362">
        <v>0.19900000000000001</v>
      </c>
      <c r="T1818" s="354" t="s">
        <v>683</v>
      </c>
      <c r="U1818" s="354" t="s">
        <v>35</v>
      </c>
      <c r="V1818" s="354">
        <v>1.6850000000000001</v>
      </c>
      <c r="W1818" s="354">
        <v>1</v>
      </c>
      <c r="X1818" s="354">
        <v>3.2000000000000001E-2</v>
      </c>
      <c r="Y1818" s="354">
        <f t="shared" si="23"/>
        <v>1.6850000000000001</v>
      </c>
      <c r="Z1818" s="354" t="s">
        <v>198</v>
      </c>
      <c r="AA1818" s="354" t="s">
        <v>170</v>
      </c>
      <c r="AB1818" s="354">
        <v>18.7</v>
      </c>
      <c r="AC1818" s="354" t="s">
        <v>218</v>
      </c>
      <c r="AD1818" s="363"/>
      <c r="AE1818" s="10">
        <f>IFERROR(VLOOKUP(E1818,ppoz!$A$2:$B$42,2,0),0)</f>
        <v>0</v>
      </c>
    </row>
    <row r="1819" spans="1:31" s="99" customFormat="1" x14ac:dyDescent="0.35">
      <c r="A1819" s="354" t="s">
        <v>532</v>
      </c>
      <c r="B1819" s="359">
        <v>6.7</v>
      </c>
      <c r="C1819" s="360">
        <v>20</v>
      </c>
      <c r="D1819" s="354" t="s">
        <v>255</v>
      </c>
      <c r="E1819" s="360" t="s">
        <v>17</v>
      </c>
      <c r="F1819" s="363" t="s">
        <v>186</v>
      </c>
      <c r="G1819" s="360">
        <v>6</v>
      </c>
      <c r="H1819" s="361">
        <v>28400</v>
      </c>
      <c r="I1819" s="361">
        <v>29700</v>
      </c>
      <c r="J1819" s="361">
        <v>30400</v>
      </c>
      <c r="K1819" s="361">
        <v>30900</v>
      </c>
      <c r="L1819" s="361">
        <v>4238.8059701492539</v>
      </c>
      <c r="M1819" s="361">
        <v>4432.8358208955224</v>
      </c>
      <c r="N1819" s="361">
        <v>4537.313432835821</v>
      </c>
      <c r="O1819" s="361">
        <v>4611.940298507463</v>
      </c>
      <c r="P1819" s="354" t="s">
        <v>40</v>
      </c>
      <c r="Q1819" s="363" t="s">
        <v>35</v>
      </c>
      <c r="R1819" s="354" t="s">
        <v>203</v>
      </c>
      <c r="S1819" s="362">
        <v>0.19900000000000001</v>
      </c>
      <c r="T1819" s="354" t="s">
        <v>683</v>
      </c>
      <c r="U1819" s="354" t="s">
        <v>35</v>
      </c>
      <c r="V1819" s="354">
        <v>1.6850000000000001</v>
      </c>
      <c r="W1819" s="354">
        <v>1</v>
      </c>
      <c r="X1819" s="354">
        <v>3.2000000000000001E-2</v>
      </c>
      <c r="Y1819" s="354">
        <f t="shared" si="23"/>
        <v>1.6850000000000001</v>
      </c>
      <c r="Z1819" s="354" t="s">
        <v>198</v>
      </c>
      <c r="AA1819" s="354" t="s">
        <v>170</v>
      </c>
      <c r="AB1819" s="354">
        <v>18.7</v>
      </c>
      <c r="AC1819" s="354" t="s">
        <v>218</v>
      </c>
      <c r="AD1819" s="363"/>
      <c r="AE1819" s="10">
        <f>IFERROR(VLOOKUP(E1819,ppoz!$A$2:$B$42,2,0),0)</f>
        <v>0</v>
      </c>
    </row>
    <row r="1820" spans="1:31" s="99" customFormat="1" x14ac:dyDescent="0.35">
      <c r="A1820" s="354" t="s">
        <v>533</v>
      </c>
      <c r="B1820" s="359">
        <v>7.0350000000000001</v>
      </c>
      <c r="C1820" s="360">
        <v>21</v>
      </c>
      <c r="D1820" s="354" t="s">
        <v>255</v>
      </c>
      <c r="E1820" s="360" t="s">
        <v>18</v>
      </c>
      <c r="F1820" s="363" t="s">
        <v>186</v>
      </c>
      <c r="G1820" s="360">
        <v>7</v>
      </c>
      <c r="H1820" s="361">
        <v>29900</v>
      </c>
      <c r="I1820" s="361">
        <v>31200</v>
      </c>
      <c r="J1820" s="361">
        <v>32700</v>
      </c>
      <c r="K1820" s="361">
        <v>32400</v>
      </c>
      <c r="L1820" s="361">
        <v>4250.1776830135041</v>
      </c>
      <c r="M1820" s="361">
        <v>4434.9680170575693</v>
      </c>
      <c r="N1820" s="361">
        <v>4648.1876332622596</v>
      </c>
      <c r="O1820" s="361">
        <v>4605.5437100213221</v>
      </c>
      <c r="P1820" s="354" t="s">
        <v>40</v>
      </c>
      <c r="Q1820" s="363" t="s">
        <v>35</v>
      </c>
      <c r="R1820" s="354" t="s">
        <v>203</v>
      </c>
      <c r="S1820" s="362">
        <v>0.19900000000000001</v>
      </c>
      <c r="T1820" s="354" t="s">
        <v>683</v>
      </c>
      <c r="U1820" s="354" t="s">
        <v>35</v>
      </c>
      <c r="V1820" s="354">
        <v>1.6850000000000001</v>
      </c>
      <c r="W1820" s="354">
        <v>1</v>
      </c>
      <c r="X1820" s="354">
        <v>3.2000000000000001E-2</v>
      </c>
      <c r="Y1820" s="354">
        <f t="shared" si="23"/>
        <v>1.6850000000000001</v>
      </c>
      <c r="Z1820" s="354" t="s">
        <v>198</v>
      </c>
      <c r="AA1820" s="354" t="s">
        <v>170</v>
      </c>
      <c r="AB1820" s="354">
        <v>18.7</v>
      </c>
      <c r="AC1820" s="354" t="s">
        <v>218</v>
      </c>
      <c r="AD1820" s="363"/>
      <c r="AE1820" s="10">
        <f>IFERROR(VLOOKUP(E1820,ppoz!$A$2:$B$42,2,0),0)</f>
        <v>0</v>
      </c>
    </row>
    <row r="1821" spans="1:31" s="99" customFormat="1" x14ac:dyDescent="0.35">
      <c r="A1821" s="354" t="s">
        <v>534</v>
      </c>
      <c r="B1821" s="359">
        <v>7.37</v>
      </c>
      <c r="C1821" s="360">
        <v>22</v>
      </c>
      <c r="D1821" s="354" t="s">
        <v>255</v>
      </c>
      <c r="E1821" s="360" t="s">
        <v>18</v>
      </c>
      <c r="F1821" s="363" t="s">
        <v>186</v>
      </c>
      <c r="G1821" s="360">
        <v>7</v>
      </c>
      <c r="H1821" s="361">
        <v>31100</v>
      </c>
      <c r="I1821" s="361">
        <v>32300</v>
      </c>
      <c r="J1821" s="361">
        <v>33700</v>
      </c>
      <c r="K1821" s="361">
        <v>33500</v>
      </c>
      <c r="L1821" s="361">
        <v>4219.8100407055626</v>
      </c>
      <c r="M1821" s="361">
        <v>4382.6322930800543</v>
      </c>
      <c r="N1821" s="361">
        <v>4572.5915875169603</v>
      </c>
      <c r="O1821" s="361">
        <v>4545.454545454545</v>
      </c>
      <c r="P1821" s="354" t="s">
        <v>40</v>
      </c>
      <c r="Q1821" s="363" t="s">
        <v>35</v>
      </c>
      <c r="R1821" s="354" t="s">
        <v>203</v>
      </c>
      <c r="S1821" s="362">
        <v>0.19900000000000001</v>
      </c>
      <c r="T1821" s="354" t="s">
        <v>683</v>
      </c>
      <c r="U1821" s="354" t="s">
        <v>35</v>
      </c>
      <c r="V1821" s="354">
        <v>1.6850000000000001</v>
      </c>
      <c r="W1821" s="354">
        <v>1</v>
      </c>
      <c r="X1821" s="354">
        <v>3.2000000000000001E-2</v>
      </c>
      <c r="Y1821" s="354">
        <f t="shared" si="23"/>
        <v>1.6850000000000001</v>
      </c>
      <c r="Z1821" s="354" t="s">
        <v>198</v>
      </c>
      <c r="AA1821" s="354" t="s">
        <v>170</v>
      </c>
      <c r="AB1821" s="354">
        <v>18.7</v>
      </c>
      <c r="AC1821" s="354" t="s">
        <v>218</v>
      </c>
      <c r="AD1821" s="363"/>
      <c r="AE1821" s="10">
        <f>IFERROR(VLOOKUP(E1821,ppoz!$A$2:$B$42,2,0),0)</f>
        <v>0</v>
      </c>
    </row>
    <row r="1822" spans="1:31" s="99" customFormat="1" x14ac:dyDescent="0.35">
      <c r="A1822" s="354" t="s">
        <v>535</v>
      </c>
      <c r="B1822" s="359">
        <v>7.7050000000000001</v>
      </c>
      <c r="C1822" s="360">
        <v>23</v>
      </c>
      <c r="D1822" s="354" t="s">
        <v>255</v>
      </c>
      <c r="E1822" s="360" t="s">
        <v>18</v>
      </c>
      <c r="F1822" s="363" t="s">
        <v>186</v>
      </c>
      <c r="G1822" s="360">
        <v>7</v>
      </c>
      <c r="H1822" s="361">
        <v>32000</v>
      </c>
      <c r="I1822" s="361">
        <v>33500</v>
      </c>
      <c r="J1822" s="361">
        <v>34500</v>
      </c>
      <c r="K1822" s="361">
        <v>34700</v>
      </c>
      <c r="L1822" s="361">
        <v>4153.1473069435433</v>
      </c>
      <c r="M1822" s="361">
        <v>4347.826086956522</v>
      </c>
      <c r="N1822" s="361">
        <v>4477.6119402985078</v>
      </c>
      <c r="O1822" s="361">
        <v>4503.5691109669042</v>
      </c>
      <c r="P1822" s="354" t="s">
        <v>40</v>
      </c>
      <c r="Q1822" s="363" t="s">
        <v>35</v>
      </c>
      <c r="R1822" s="354" t="s">
        <v>203</v>
      </c>
      <c r="S1822" s="362">
        <v>0.19900000000000001</v>
      </c>
      <c r="T1822" s="354" t="s">
        <v>683</v>
      </c>
      <c r="U1822" s="354" t="s">
        <v>35</v>
      </c>
      <c r="V1822" s="354">
        <v>1.6850000000000001</v>
      </c>
      <c r="W1822" s="354">
        <v>1</v>
      </c>
      <c r="X1822" s="354">
        <v>3.2000000000000001E-2</v>
      </c>
      <c r="Y1822" s="354">
        <f t="shared" si="23"/>
        <v>1.6850000000000001</v>
      </c>
      <c r="Z1822" s="354" t="s">
        <v>198</v>
      </c>
      <c r="AA1822" s="354" t="s">
        <v>170</v>
      </c>
      <c r="AB1822" s="354">
        <v>18.7</v>
      </c>
      <c r="AC1822" s="354" t="s">
        <v>218</v>
      </c>
      <c r="AD1822" s="363"/>
      <c r="AE1822" s="10">
        <f>IFERROR(VLOOKUP(E1822,ppoz!$A$2:$B$42,2,0),0)</f>
        <v>0</v>
      </c>
    </row>
    <row r="1823" spans="1:31" s="99" customFormat="1" x14ac:dyDescent="0.35">
      <c r="A1823" s="354" t="s">
        <v>536</v>
      </c>
      <c r="B1823" s="359">
        <v>8.0400000000000009</v>
      </c>
      <c r="C1823" s="360">
        <v>24</v>
      </c>
      <c r="D1823" s="354" t="s">
        <v>255</v>
      </c>
      <c r="E1823" s="360" t="s">
        <v>187</v>
      </c>
      <c r="F1823" s="363" t="s">
        <v>186</v>
      </c>
      <c r="G1823" s="360">
        <v>8</v>
      </c>
      <c r="H1823" s="361">
        <v>33400</v>
      </c>
      <c r="I1823" s="361">
        <v>35000</v>
      </c>
      <c r="J1823" s="361">
        <v>36100</v>
      </c>
      <c r="K1823" s="361">
        <v>36100</v>
      </c>
      <c r="L1823" s="361">
        <v>4154.2288557213924</v>
      </c>
      <c r="M1823" s="361">
        <v>4353.2338308457711</v>
      </c>
      <c r="N1823" s="361">
        <v>4490.0497512437805</v>
      </c>
      <c r="O1823" s="361">
        <v>4490.0497512437805</v>
      </c>
      <c r="P1823" s="354" t="s">
        <v>40</v>
      </c>
      <c r="Q1823" s="363" t="s">
        <v>35</v>
      </c>
      <c r="R1823" s="354" t="s">
        <v>203</v>
      </c>
      <c r="S1823" s="362">
        <v>0.19900000000000001</v>
      </c>
      <c r="T1823" s="354" t="s">
        <v>683</v>
      </c>
      <c r="U1823" s="354" t="s">
        <v>35</v>
      </c>
      <c r="V1823" s="354">
        <v>1.6850000000000001</v>
      </c>
      <c r="W1823" s="354">
        <v>1</v>
      </c>
      <c r="X1823" s="354">
        <v>3.2000000000000001E-2</v>
      </c>
      <c r="Y1823" s="354">
        <f t="shared" si="23"/>
        <v>1.6850000000000001</v>
      </c>
      <c r="Z1823" s="354" t="s">
        <v>198</v>
      </c>
      <c r="AA1823" s="354" t="s">
        <v>170</v>
      </c>
      <c r="AB1823" s="354">
        <v>18.7</v>
      </c>
      <c r="AC1823" s="354" t="s">
        <v>218</v>
      </c>
      <c r="AD1823" s="363"/>
      <c r="AE1823" s="10">
        <f>IFERROR(VLOOKUP(E1823,ppoz!$A$2:$B$42,2,0),0)</f>
        <v>0</v>
      </c>
    </row>
    <row r="1824" spans="1:31" s="99" customFormat="1" x14ac:dyDescent="0.35">
      <c r="A1824" s="354" t="s">
        <v>537</v>
      </c>
      <c r="B1824" s="359">
        <v>8.375</v>
      </c>
      <c r="C1824" s="360">
        <v>25</v>
      </c>
      <c r="D1824" s="354" t="s">
        <v>255</v>
      </c>
      <c r="E1824" s="360" t="s">
        <v>187</v>
      </c>
      <c r="F1824" s="363" t="s">
        <v>186</v>
      </c>
      <c r="G1824" s="360">
        <v>8</v>
      </c>
      <c r="H1824" s="361">
        <v>34200</v>
      </c>
      <c r="I1824" s="361">
        <v>35800</v>
      </c>
      <c r="J1824" s="361">
        <v>36900</v>
      </c>
      <c r="K1824" s="361">
        <v>37500</v>
      </c>
      <c r="L1824" s="361">
        <v>4083.5820895522388</v>
      </c>
      <c r="M1824" s="361">
        <v>4274.626865671642</v>
      </c>
      <c r="N1824" s="361">
        <v>4405.9701492537315</v>
      </c>
      <c r="O1824" s="361">
        <v>4477.6119402985078</v>
      </c>
      <c r="P1824" s="354" t="s">
        <v>40</v>
      </c>
      <c r="Q1824" s="363" t="s">
        <v>35</v>
      </c>
      <c r="R1824" s="354" t="s">
        <v>203</v>
      </c>
      <c r="S1824" s="362">
        <v>0.19900000000000001</v>
      </c>
      <c r="T1824" s="354" t="s">
        <v>683</v>
      </c>
      <c r="U1824" s="354" t="s">
        <v>35</v>
      </c>
      <c r="V1824" s="354">
        <v>1.6850000000000001</v>
      </c>
      <c r="W1824" s="354">
        <v>1</v>
      </c>
      <c r="X1824" s="354">
        <v>3.2000000000000001E-2</v>
      </c>
      <c r="Y1824" s="354">
        <f t="shared" si="23"/>
        <v>1.6850000000000001</v>
      </c>
      <c r="Z1824" s="354" t="s">
        <v>198</v>
      </c>
      <c r="AA1824" s="354" t="s">
        <v>170</v>
      </c>
      <c r="AB1824" s="354">
        <v>18.7</v>
      </c>
      <c r="AC1824" s="354" t="s">
        <v>218</v>
      </c>
      <c r="AD1824" s="363"/>
      <c r="AE1824" s="10">
        <f>IFERROR(VLOOKUP(E1824,ppoz!$A$2:$B$42,2,0),0)</f>
        <v>0</v>
      </c>
    </row>
    <row r="1825" spans="1:31" s="99" customFormat="1" x14ac:dyDescent="0.35">
      <c r="A1825" s="354" t="s">
        <v>538</v>
      </c>
      <c r="B1825" s="359">
        <v>8.7100000000000009</v>
      </c>
      <c r="C1825" s="360">
        <v>26</v>
      </c>
      <c r="D1825" s="354" t="s">
        <v>255</v>
      </c>
      <c r="E1825" s="360" t="s">
        <v>187</v>
      </c>
      <c r="F1825" s="363" t="s">
        <v>186</v>
      </c>
      <c r="G1825" s="360">
        <v>8</v>
      </c>
      <c r="H1825" s="361">
        <v>35200</v>
      </c>
      <c r="I1825" s="361">
        <v>36600</v>
      </c>
      <c r="J1825" s="361">
        <v>37600</v>
      </c>
      <c r="K1825" s="361">
        <v>38400</v>
      </c>
      <c r="L1825" s="361">
        <v>4041.3318025258318</v>
      </c>
      <c r="M1825" s="361">
        <v>4202.066590126291</v>
      </c>
      <c r="N1825" s="361">
        <v>4316.8771526980481</v>
      </c>
      <c r="O1825" s="361">
        <v>4408.7256027554531</v>
      </c>
      <c r="P1825" s="354" t="s">
        <v>40</v>
      </c>
      <c r="Q1825" s="363" t="s">
        <v>35</v>
      </c>
      <c r="R1825" s="354" t="s">
        <v>203</v>
      </c>
      <c r="S1825" s="362">
        <v>0.19900000000000001</v>
      </c>
      <c r="T1825" s="354" t="s">
        <v>683</v>
      </c>
      <c r="U1825" s="354" t="s">
        <v>35</v>
      </c>
      <c r="V1825" s="354">
        <v>1.6850000000000001</v>
      </c>
      <c r="W1825" s="354">
        <v>1</v>
      </c>
      <c r="X1825" s="354">
        <v>3.2000000000000001E-2</v>
      </c>
      <c r="Y1825" s="354">
        <f t="shared" si="23"/>
        <v>1.6850000000000001</v>
      </c>
      <c r="Z1825" s="354" t="s">
        <v>198</v>
      </c>
      <c r="AA1825" s="354" t="s">
        <v>170</v>
      </c>
      <c r="AB1825" s="354">
        <v>18.7</v>
      </c>
      <c r="AC1825" s="354" t="s">
        <v>218</v>
      </c>
      <c r="AD1825" s="363"/>
      <c r="AE1825" s="10">
        <f>IFERROR(VLOOKUP(E1825,ppoz!$A$2:$B$42,2,0),0)</f>
        <v>0</v>
      </c>
    </row>
    <row r="1826" spans="1:31" s="99" customFormat="1" x14ac:dyDescent="0.35">
      <c r="A1826" s="354" t="s">
        <v>539</v>
      </c>
      <c r="B1826" s="359">
        <v>9.0449999999999999</v>
      </c>
      <c r="C1826" s="360">
        <v>27</v>
      </c>
      <c r="D1826" s="354" t="s">
        <v>255</v>
      </c>
      <c r="E1826" s="360" t="s">
        <v>188</v>
      </c>
      <c r="F1826" s="363" t="s">
        <v>186</v>
      </c>
      <c r="G1826" s="360">
        <v>9</v>
      </c>
      <c r="H1826" s="361">
        <v>36700</v>
      </c>
      <c r="I1826" s="361">
        <v>38400</v>
      </c>
      <c r="J1826" s="361">
        <v>39400</v>
      </c>
      <c r="K1826" s="361">
        <v>40100</v>
      </c>
      <c r="L1826" s="361">
        <v>4057.4903261470427</v>
      </c>
      <c r="M1826" s="361">
        <v>4245.4394693200666</v>
      </c>
      <c r="N1826" s="361">
        <v>4355.9977888336098</v>
      </c>
      <c r="O1826" s="361">
        <v>4433.3886124930905</v>
      </c>
      <c r="P1826" s="354" t="s">
        <v>40</v>
      </c>
      <c r="Q1826" s="363" t="s">
        <v>35</v>
      </c>
      <c r="R1826" s="354" t="s">
        <v>203</v>
      </c>
      <c r="S1826" s="362">
        <v>0.19900000000000001</v>
      </c>
      <c r="T1826" s="354" t="s">
        <v>683</v>
      </c>
      <c r="U1826" s="354" t="s">
        <v>35</v>
      </c>
      <c r="V1826" s="354">
        <v>1.6850000000000001</v>
      </c>
      <c r="W1826" s="354">
        <v>1</v>
      </c>
      <c r="X1826" s="354">
        <v>3.2000000000000001E-2</v>
      </c>
      <c r="Y1826" s="354">
        <f t="shared" si="23"/>
        <v>1.6850000000000001</v>
      </c>
      <c r="Z1826" s="354" t="s">
        <v>198</v>
      </c>
      <c r="AA1826" s="354" t="s">
        <v>170</v>
      </c>
      <c r="AB1826" s="354">
        <v>18.7</v>
      </c>
      <c r="AC1826" s="354" t="s">
        <v>218</v>
      </c>
      <c r="AD1826" s="363"/>
      <c r="AE1826" s="10">
        <f>IFERROR(VLOOKUP(E1826,ppoz!$A$2:$B$42,2,0),0)</f>
        <v>0</v>
      </c>
    </row>
    <row r="1827" spans="1:31" s="99" customFormat="1" x14ac:dyDescent="0.35">
      <c r="A1827" s="354" t="s">
        <v>540</v>
      </c>
      <c r="B1827" s="359">
        <v>9.3800000000000008</v>
      </c>
      <c r="C1827" s="360">
        <v>28</v>
      </c>
      <c r="D1827" s="354" t="s">
        <v>255</v>
      </c>
      <c r="E1827" s="360" t="s">
        <v>188</v>
      </c>
      <c r="F1827" s="363" t="s">
        <v>186</v>
      </c>
      <c r="G1827" s="360">
        <v>9</v>
      </c>
      <c r="H1827" s="361">
        <v>37300</v>
      </c>
      <c r="I1827" s="361">
        <v>39200</v>
      </c>
      <c r="J1827" s="361">
        <v>40100</v>
      </c>
      <c r="K1827" s="361">
        <v>40900</v>
      </c>
      <c r="L1827" s="361">
        <v>3976.5458422174838</v>
      </c>
      <c r="M1827" s="361">
        <v>4179.1044776119397</v>
      </c>
      <c r="N1827" s="361">
        <v>4275.0533049040505</v>
      </c>
      <c r="O1827" s="361">
        <v>4360.3411513859273</v>
      </c>
      <c r="P1827" s="354" t="s">
        <v>40</v>
      </c>
      <c r="Q1827" s="363" t="s">
        <v>35</v>
      </c>
      <c r="R1827" s="354" t="s">
        <v>203</v>
      </c>
      <c r="S1827" s="362">
        <v>0.19900000000000001</v>
      </c>
      <c r="T1827" s="354" t="s">
        <v>683</v>
      </c>
      <c r="U1827" s="354" t="s">
        <v>35</v>
      </c>
      <c r="V1827" s="354">
        <v>1.6850000000000001</v>
      </c>
      <c r="W1827" s="354">
        <v>1</v>
      </c>
      <c r="X1827" s="354">
        <v>3.2000000000000001E-2</v>
      </c>
      <c r="Y1827" s="354">
        <f t="shared" si="23"/>
        <v>1.6850000000000001</v>
      </c>
      <c r="Z1827" s="354" t="s">
        <v>198</v>
      </c>
      <c r="AA1827" s="354" t="s">
        <v>170</v>
      </c>
      <c r="AB1827" s="354">
        <v>18.7</v>
      </c>
      <c r="AC1827" s="354" t="s">
        <v>218</v>
      </c>
      <c r="AD1827" s="363"/>
      <c r="AE1827" s="10">
        <f>IFERROR(VLOOKUP(E1827,ppoz!$A$2:$B$42,2,0),0)</f>
        <v>0</v>
      </c>
    </row>
    <row r="1828" spans="1:31" s="99" customFormat="1" x14ac:dyDescent="0.35">
      <c r="A1828" s="354" t="s">
        <v>541</v>
      </c>
      <c r="B1828" s="359">
        <v>9.7149999999999999</v>
      </c>
      <c r="C1828" s="360">
        <v>29</v>
      </c>
      <c r="D1828" s="354" t="s">
        <v>255</v>
      </c>
      <c r="E1828" s="360" t="s">
        <v>188</v>
      </c>
      <c r="F1828" s="363" t="s">
        <v>186</v>
      </c>
      <c r="G1828" s="360">
        <v>9</v>
      </c>
      <c r="H1828" s="361">
        <v>38100</v>
      </c>
      <c r="I1828" s="361">
        <v>40000</v>
      </c>
      <c r="J1828" s="361">
        <v>41200</v>
      </c>
      <c r="K1828" s="361">
        <v>41700</v>
      </c>
      <c r="L1828" s="361">
        <v>3921.7704580545551</v>
      </c>
      <c r="M1828" s="361">
        <v>4117.3443129181678</v>
      </c>
      <c r="N1828" s="361">
        <v>4240.8646423057126</v>
      </c>
      <c r="O1828" s="361">
        <v>4292.3314462171902</v>
      </c>
      <c r="P1828" s="354" t="s">
        <v>40</v>
      </c>
      <c r="Q1828" s="363" t="s">
        <v>35</v>
      </c>
      <c r="R1828" s="354" t="s">
        <v>203</v>
      </c>
      <c r="S1828" s="362">
        <v>0.19900000000000001</v>
      </c>
      <c r="T1828" s="354" t="s">
        <v>683</v>
      </c>
      <c r="U1828" s="354" t="s">
        <v>35</v>
      </c>
      <c r="V1828" s="354">
        <v>1.6850000000000001</v>
      </c>
      <c r="W1828" s="354">
        <v>1</v>
      </c>
      <c r="X1828" s="354">
        <v>3.2000000000000001E-2</v>
      </c>
      <c r="Y1828" s="354">
        <f t="shared" si="23"/>
        <v>1.6850000000000001</v>
      </c>
      <c r="Z1828" s="354" t="s">
        <v>198</v>
      </c>
      <c r="AA1828" s="354" t="s">
        <v>170</v>
      </c>
      <c r="AB1828" s="354">
        <v>18.7</v>
      </c>
      <c r="AC1828" s="354" t="s">
        <v>218</v>
      </c>
      <c r="AD1828" s="363"/>
      <c r="AE1828" s="10">
        <f>IFERROR(VLOOKUP(E1828,ppoz!$A$2:$B$42,2,0),0)</f>
        <v>0</v>
      </c>
    </row>
    <row r="1829" spans="1:31" s="99" customFormat="1" x14ac:dyDescent="0.35">
      <c r="A1829" s="354" t="s">
        <v>542</v>
      </c>
      <c r="B1829" s="359">
        <v>10.050000000000001</v>
      </c>
      <c r="C1829" s="360">
        <v>30</v>
      </c>
      <c r="D1829" s="354" t="s">
        <v>255</v>
      </c>
      <c r="E1829" s="360" t="s">
        <v>19</v>
      </c>
      <c r="F1829" s="363" t="s">
        <v>186</v>
      </c>
      <c r="G1829" s="360">
        <v>10</v>
      </c>
      <c r="H1829" s="361">
        <v>39100</v>
      </c>
      <c r="I1829" s="361">
        <v>40900</v>
      </c>
      <c r="J1829" s="361">
        <v>42400</v>
      </c>
      <c r="K1829" s="361">
        <v>42600</v>
      </c>
      <c r="L1829" s="361">
        <v>3890.5472636815916</v>
      </c>
      <c r="M1829" s="361">
        <v>4069.6517412935323</v>
      </c>
      <c r="N1829" s="361">
        <v>4218.9054726368158</v>
      </c>
      <c r="O1829" s="361">
        <v>4238.8059701492539</v>
      </c>
      <c r="P1829" s="354" t="s">
        <v>40</v>
      </c>
      <c r="Q1829" s="363" t="s">
        <v>35</v>
      </c>
      <c r="R1829" s="354" t="s">
        <v>203</v>
      </c>
      <c r="S1829" s="362">
        <v>0.19900000000000001</v>
      </c>
      <c r="T1829" s="354" t="s">
        <v>683</v>
      </c>
      <c r="U1829" s="354" t="s">
        <v>35</v>
      </c>
      <c r="V1829" s="354">
        <v>1.6850000000000001</v>
      </c>
      <c r="W1829" s="354">
        <v>1</v>
      </c>
      <c r="X1829" s="354">
        <v>3.2000000000000001E-2</v>
      </c>
      <c r="Y1829" s="354">
        <f t="shared" si="23"/>
        <v>1.6850000000000001</v>
      </c>
      <c r="Z1829" s="354" t="s">
        <v>198</v>
      </c>
      <c r="AA1829" s="354" t="s">
        <v>170</v>
      </c>
      <c r="AB1829" s="354">
        <v>18.7</v>
      </c>
      <c r="AC1829" s="354" t="s">
        <v>218</v>
      </c>
      <c r="AD1829" s="363"/>
      <c r="AE1829" s="10">
        <f>IFERROR(VLOOKUP(E1829,ppoz!$A$2:$B$42,2,0),0)</f>
        <v>0</v>
      </c>
    </row>
    <row r="1830" spans="1:31" s="99" customFormat="1" x14ac:dyDescent="0.35">
      <c r="A1830" s="354" t="s">
        <v>543</v>
      </c>
      <c r="B1830" s="359">
        <v>10.385</v>
      </c>
      <c r="C1830" s="360">
        <v>31</v>
      </c>
      <c r="D1830" s="354" t="s">
        <v>255</v>
      </c>
      <c r="E1830" s="360" t="s">
        <v>19</v>
      </c>
      <c r="F1830" s="363" t="s">
        <v>186</v>
      </c>
      <c r="G1830" s="360">
        <v>10</v>
      </c>
      <c r="H1830" s="361">
        <v>39800</v>
      </c>
      <c r="I1830" s="361">
        <v>41800</v>
      </c>
      <c r="J1830" s="361">
        <v>43000</v>
      </c>
      <c r="K1830" s="361">
        <v>43500</v>
      </c>
      <c r="L1830" s="361">
        <v>3832.4506499759268</v>
      </c>
      <c r="M1830" s="361">
        <v>4025.0361097737123</v>
      </c>
      <c r="N1830" s="361">
        <v>4140.5873856523831</v>
      </c>
      <c r="O1830" s="361">
        <v>4188.7337506018293</v>
      </c>
      <c r="P1830" s="354" t="s">
        <v>40</v>
      </c>
      <c r="Q1830" s="363" t="s">
        <v>35</v>
      </c>
      <c r="R1830" s="354" t="s">
        <v>203</v>
      </c>
      <c r="S1830" s="362">
        <v>0.19900000000000001</v>
      </c>
      <c r="T1830" s="354" t="s">
        <v>683</v>
      </c>
      <c r="U1830" s="354" t="s">
        <v>35</v>
      </c>
      <c r="V1830" s="354">
        <v>1.6850000000000001</v>
      </c>
      <c r="W1830" s="354">
        <v>1</v>
      </c>
      <c r="X1830" s="354">
        <v>3.2000000000000001E-2</v>
      </c>
      <c r="Y1830" s="354">
        <f t="shared" si="23"/>
        <v>1.6850000000000001</v>
      </c>
      <c r="Z1830" s="354" t="s">
        <v>198</v>
      </c>
      <c r="AA1830" s="354" t="s">
        <v>170</v>
      </c>
      <c r="AB1830" s="354">
        <v>18.7</v>
      </c>
      <c r="AC1830" s="354" t="s">
        <v>218</v>
      </c>
      <c r="AD1830" s="363"/>
      <c r="AE1830" s="10">
        <f>IFERROR(VLOOKUP(E1830,ppoz!$A$2:$B$42,2,0),0)</f>
        <v>0</v>
      </c>
    </row>
    <row r="1831" spans="1:31" s="99" customFormat="1" x14ac:dyDescent="0.35">
      <c r="A1831" s="354" t="s">
        <v>544</v>
      </c>
      <c r="B1831" s="359">
        <v>10.72</v>
      </c>
      <c r="C1831" s="360">
        <v>32</v>
      </c>
      <c r="D1831" s="354" t="s">
        <v>255</v>
      </c>
      <c r="E1831" s="360" t="s">
        <v>19</v>
      </c>
      <c r="F1831" s="363" t="s">
        <v>186</v>
      </c>
      <c r="G1831" s="360">
        <v>10</v>
      </c>
      <c r="H1831" s="361">
        <v>40500</v>
      </c>
      <c r="I1831" s="361">
        <v>42500</v>
      </c>
      <c r="J1831" s="361">
        <v>43700</v>
      </c>
      <c r="K1831" s="361">
        <v>44300</v>
      </c>
      <c r="L1831" s="361">
        <v>3777.9850746268653</v>
      </c>
      <c r="M1831" s="361">
        <v>3964.5522388059699</v>
      </c>
      <c r="N1831" s="361">
        <v>4076.4925373134324</v>
      </c>
      <c r="O1831" s="361">
        <v>4132.4626865671644</v>
      </c>
      <c r="P1831" s="354" t="s">
        <v>40</v>
      </c>
      <c r="Q1831" s="363" t="s">
        <v>35</v>
      </c>
      <c r="R1831" s="354" t="s">
        <v>203</v>
      </c>
      <c r="S1831" s="362">
        <v>0.19900000000000001</v>
      </c>
      <c r="T1831" s="354" t="s">
        <v>683</v>
      </c>
      <c r="U1831" s="354" t="s">
        <v>35</v>
      </c>
      <c r="V1831" s="354">
        <v>1.6850000000000001</v>
      </c>
      <c r="W1831" s="354">
        <v>1</v>
      </c>
      <c r="X1831" s="354">
        <v>3.2000000000000001E-2</v>
      </c>
      <c r="Y1831" s="354">
        <f t="shared" si="23"/>
        <v>1.6850000000000001</v>
      </c>
      <c r="Z1831" s="354" t="s">
        <v>198</v>
      </c>
      <c r="AA1831" s="354" t="s">
        <v>170</v>
      </c>
      <c r="AB1831" s="354">
        <v>18.7</v>
      </c>
      <c r="AC1831" s="354" t="s">
        <v>218</v>
      </c>
      <c r="AD1831" s="363"/>
      <c r="AE1831" s="10">
        <f>IFERROR(VLOOKUP(E1831,ppoz!$A$2:$B$42,2,0),0)</f>
        <v>0</v>
      </c>
    </row>
    <row r="1832" spans="1:31" s="99" customFormat="1" x14ac:dyDescent="0.35">
      <c r="A1832" s="354" t="s">
        <v>545</v>
      </c>
      <c r="B1832" s="359">
        <v>11.055000000000001</v>
      </c>
      <c r="C1832" s="360">
        <v>33</v>
      </c>
      <c r="D1832" s="354" t="s">
        <v>255</v>
      </c>
      <c r="E1832" s="360" t="s">
        <v>19</v>
      </c>
      <c r="F1832" s="363" t="s">
        <v>186</v>
      </c>
      <c r="G1832" s="360">
        <v>10</v>
      </c>
      <c r="H1832" s="361">
        <v>41700</v>
      </c>
      <c r="I1832" s="361">
        <v>43700</v>
      </c>
      <c r="J1832" s="361">
        <v>45200</v>
      </c>
      <c r="K1832" s="361">
        <v>45400</v>
      </c>
      <c r="L1832" s="361">
        <v>3772.048846675712</v>
      </c>
      <c r="M1832" s="361">
        <v>3952.9624604251467</v>
      </c>
      <c r="N1832" s="361">
        <v>4088.6476707372226</v>
      </c>
      <c r="O1832" s="361">
        <v>4106.7390321121657</v>
      </c>
      <c r="P1832" s="354" t="s">
        <v>40</v>
      </c>
      <c r="Q1832" s="363" t="s">
        <v>35</v>
      </c>
      <c r="R1832" s="354" t="s">
        <v>203</v>
      </c>
      <c r="S1832" s="362">
        <v>0.19900000000000001</v>
      </c>
      <c r="T1832" s="354" t="s">
        <v>683</v>
      </c>
      <c r="U1832" s="354" t="s">
        <v>35</v>
      </c>
      <c r="V1832" s="354">
        <v>1.6850000000000001</v>
      </c>
      <c r="W1832" s="354">
        <v>1</v>
      </c>
      <c r="X1832" s="354">
        <v>3.2000000000000001E-2</v>
      </c>
      <c r="Y1832" s="354">
        <f t="shared" si="23"/>
        <v>1.6850000000000001</v>
      </c>
      <c r="Z1832" s="354" t="s">
        <v>198</v>
      </c>
      <c r="AA1832" s="354" t="s">
        <v>170</v>
      </c>
      <c r="AB1832" s="354">
        <v>18.7</v>
      </c>
      <c r="AC1832" s="354" t="s">
        <v>218</v>
      </c>
      <c r="AD1832" s="363"/>
      <c r="AE1832" s="10">
        <f>IFERROR(VLOOKUP(E1832,ppoz!$A$2:$B$42,2,0),0)</f>
        <v>0</v>
      </c>
    </row>
    <row r="1833" spans="1:31" s="99" customFormat="1" x14ac:dyDescent="0.35">
      <c r="A1833" s="354" t="s">
        <v>546</v>
      </c>
      <c r="B1833" s="359">
        <v>11.39</v>
      </c>
      <c r="C1833" s="360">
        <v>34</v>
      </c>
      <c r="D1833" s="354" t="s">
        <v>255</v>
      </c>
      <c r="E1833" s="360" t="s">
        <v>19</v>
      </c>
      <c r="F1833" s="363" t="s">
        <v>186</v>
      </c>
      <c r="G1833" s="360">
        <v>10</v>
      </c>
      <c r="H1833" s="361">
        <v>42500</v>
      </c>
      <c r="I1833" s="361">
        <v>44600</v>
      </c>
      <c r="J1833" s="361">
        <v>45900</v>
      </c>
      <c r="K1833" s="361">
        <v>46300</v>
      </c>
      <c r="L1833" s="361">
        <v>3731.3432835820895</v>
      </c>
      <c r="M1833" s="361">
        <v>3915.7155399473222</v>
      </c>
      <c r="N1833" s="361">
        <v>4029.8507462686566</v>
      </c>
      <c r="O1833" s="361">
        <v>4064.9692712906058</v>
      </c>
      <c r="P1833" s="354" t="s">
        <v>40</v>
      </c>
      <c r="Q1833" s="363" t="s">
        <v>35</v>
      </c>
      <c r="R1833" s="354" t="s">
        <v>203</v>
      </c>
      <c r="S1833" s="362">
        <v>0.19900000000000001</v>
      </c>
      <c r="T1833" s="354" t="s">
        <v>683</v>
      </c>
      <c r="U1833" s="354" t="s">
        <v>35</v>
      </c>
      <c r="V1833" s="354">
        <v>1.6850000000000001</v>
      </c>
      <c r="W1833" s="354">
        <v>1</v>
      </c>
      <c r="X1833" s="354">
        <v>3.2000000000000001E-2</v>
      </c>
      <c r="Y1833" s="354">
        <f t="shared" si="23"/>
        <v>1.6850000000000001</v>
      </c>
      <c r="Z1833" s="354" t="s">
        <v>198</v>
      </c>
      <c r="AA1833" s="354" t="s">
        <v>170</v>
      </c>
      <c r="AB1833" s="354">
        <v>18.7</v>
      </c>
      <c r="AC1833" s="354" t="s">
        <v>218</v>
      </c>
      <c r="AD1833" s="363"/>
      <c r="AE1833" s="10">
        <f>IFERROR(VLOOKUP(E1833,ppoz!$A$2:$B$42,2,0),0)</f>
        <v>0</v>
      </c>
    </row>
    <row r="1834" spans="1:31" s="99" customFormat="1" x14ac:dyDescent="0.35">
      <c r="A1834" s="354" t="s">
        <v>547</v>
      </c>
      <c r="B1834" s="359">
        <v>11.725000000000001</v>
      </c>
      <c r="C1834" s="360">
        <v>35</v>
      </c>
      <c r="D1834" s="354" t="s">
        <v>255</v>
      </c>
      <c r="E1834" s="360" t="s">
        <v>19</v>
      </c>
      <c r="F1834" s="363" t="s">
        <v>186</v>
      </c>
      <c r="G1834" s="360">
        <v>10</v>
      </c>
      <c r="H1834" s="361">
        <v>43300</v>
      </c>
      <c r="I1834" s="361">
        <v>45500</v>
      </c>
      <c r="J1834" s="361">
        <v>46800</v>
      </c>
      <c r="K1834" s="361">
        <v>47800</v>
      </c>
      <c r="L1834" s="361">
        <v>3692.9637526652446</v>
      </c>
      <c r="M1834" s="361">
        <v>3880.5970149253726</v>
      </c>
      <c r="N1834" s="361">
        <v>3991.4712153518117</v>
      </c>
      <c r="O1834" s="361">
        <v>4076.7590618336881</v>
      </c>
      <c r="P1834" s="354" t="s">
        <v>40</v>
      </c>
      <c r="Q1834" s="363" t="s">
        <v>35</v>
      </c>
      <c r="R1834" s="354" t="s">
        <v>203</v>
      </c>
      <c r="S1834" s="362">
        <v>0.19900000000000001</v>
      </c>
      <c r="T1834" s="354" t="s">
        <v>683</v>
      </c>
      <c r="U1834" s="354" t="s">
        <v>35</v>
      </c>
      <c r="V1834" s="354">
        <v>1.6850000000000001</v>
      </c>
      <c r="W1834" s="354">
        <v>1</v>
      </c>
      <c r="X1834" s="354">
        <v>3.2000000000000001E-2</v>
      </c>
      <c r="Y1834" s="354">
        <f t="shared" si="23"/>
        <v>1.6850000000000001</v>
      </c>
      <c r="Z1834" s="354" t="s">
        <v>198</v>
      </c>
      <c r="AA1834" s="354" t="s">
        <v>170</v>
      </c>
      <c r="AB1834" s="354">
        <v>18.7</v>
      </c>
      <c r="AC1834" s="354" t="s">
        <v>218</v>
      </c>
      <c r="AD1834" s="363"/>
      <c r="AE1834" s="10">
        <f>IFERROR(VLOOKUP(E1834,ppoz!$A$2:$B$42,2,0),0)</f>
        <v>0</v>
      </c>
    </row>
    <row r="1835" spans="1:31" s="99" customFormat="1" x14ac:dyDescent="0.35">
      <c r="A1835" s="354" t="s">
        <v>548</v>
      </c>
      <c r="B1835" s="359">
        <v>12.06</v>
      </c>
      <c r="C1835" s="360">
        <v>36</v>
      </c>
      <c r="D1835" s="354" t="s">
        <v>255</v>
      </c>
      <c r="E1835" s="360" t="s">
        <v>19</v>
      </c>
      <c r="F1835" s="363" t="s">
        <v>186</v>
      </c>
      <c r="G1835" s="360">
        <v>10</v>
      </c>
      <c r="H1835" s="361">
        <v>44500</v>
      </c>
      <c r="I1835" s="361">
        <v>46900</v>
      </c>
      <c r="J1835" s="361">
        <v>47900</v>
      </c>
      <c r="K1835" s="361">
        <v>49200</v>
      </c>
      <c r="L1835" s="361">
        <v>3689.8839137645105</v>
      </c>
      <c r="M1835" s="361">
        <v>3888.8888888888887</v>
      </c>
      <c r="N1835" s="361">
        <v>3971.8076285240463</v>
      </c>
      <c r="O1835" s="361">
        <v>4079.6019900497513</v>
      </c>
      <c r="P1835" s="354" t="s">
        <v>40</v>
      </c>
      <c r="Q1835" s="363" t="s">
        <v>35</v>
      </c>
      <c r="R1835" s="354" t="s">
        <v>203</v>
      </c>
      <c r="S1835" s="362">
        <v>0.19900000000000001</v>
      </c>
      <c r="T1835" s="354" t="s">
        <v>683</v>
      </c>
      <c r="U1835" s="354" t="s">
        <v>35</v>
      </c>
      <c r="V1835" s="354">
        <v>1.6850000000000001</v>
      </c>
      <c r="W1835" s="354">
        <v>1</v>
      </c>
      <c r="X1835" s="354">
        <v>3.2000000000000001E-2</v>
      </c>
      <c r="Y1835" s="354">
        <f t="shared" si="23"/>
        <v>1.6850000000000001</v>
      </c>
      <c r="Z1835" s="354" t="s">
        <v>198</v>
      </c>
      <c r="AA1835" s="354" t="s">
        <v>170</v>
      </c>
      <c r="AB1835" s="354">
        <v>18.7</v>
      </c>
      <c r="AC1835" s="354" t="s">
        <v>218</v>
      </c>
      <c r="AD1835" s="363"/>
      <c r="AE1835" s="10">
        <f>IFERROR(VLOOKUP(E1835,ppoz!$A$2:$B$42,2,0),0)</f>
        <v>0</v>
      </c>
    </row>
    <row r="1836" spans="1:31" s="99" customFormat="1" x14ac:dyDescent="0.35">
      <c r="A1836" s="354" t="s">
        <v>549</v>
      </c>
      <c r="B1836" s="359">
        <v>12.395000000000001</v>
      </c>
      <c r="C1836" s="360">
        <v>37</v>
      </c>
      <c r="D1836" s="354" t="s">
        <v>255</v>
      </c>
      <c r="E1836" s="360" t="s">
        <v>19</v>
      </c>
      <c r="F1836" s="363" t="s">
        <v>186</v>
      </c>
      <c r="G1836" s="360">
        <v>10</v>
      </c>
      <c r="H1836" s="361">
        <v>45400</v>
      </c>
      <c r="I1836" s="361">
        <v>47900</v>
      </c>
      <c r="J1836" s="361">
        <v>49500</v>
      </c>
      <c r="K1836" s="361">
        <v>50200</v>
      </c>
      <c r="L1836" s="361">
        <v>3662.7672448567969</v>
      </c>
      <c r="M1836" s="361">
        <v>3864.4614764017747</v>
      </c>
      <c r="N1836" s="361">
        <v>3993.5457845905603</v>
      </c>
      <c r="O1836" s="361">
        <v>4050.0201694231541</v>
      </c>
      <c r="P1836" s="354" t="s">
        <v>40</v>
      </c>
      <c r="Q1836" s="363" t="s">
        <v>35</v>
      </c>
      <c r="R1836" s="354" t="s">
        <v>203</v>
      </c>
      <c r="S1836" s="362">
        <v>0.19900000000000001</v>
      </c>
      <c r="T1836" s="354" t="s">
        <v>683</v>
      </c>
      <c r="U1836" s="354" t="s">
        <v>35</v>
      </c>
      <c r="V1836" s="354">
        <v>1.6850000000000001</v>
      </c>
      <c r="W1836" s="354">
        <v>1</v>
      </c>
      <c r="X1836" s="354">
        <v>3.2000000000000001E-2</v>
      </c>
      <c r="Y1836" s="354">
        <f t="shared" si="23"/>
        <v>1.6850000000000001</v>
      </c>
      <c r="Z1836" s="354" t="s">
        <v>198</v>
      </c>
      <c r="AA1836" s="354" t="s">
        <v>170</v>
      </c>
      <c r="AB1836" s="354">
        <v>18.7</v>
      </c>
      <c r="AC1836" s="354" t="s">
        <v>218</v>
      </c>
      <c r="AD1836" s="363"/>
      <c r="AE1836" s="10">
        <f>IFERROR(VLOOKUP(E1836,ppoz!$A$2:$B$42,2,0),0)</f>
        <v>0</v>
      </c>
    </row>
    <row r="1837" spans="1:31" s="99" customFormat="1" x14ac:dyDescent="0.35">
      <c r="A1837" s="354" t="s">
        <v>550</v>
      </c>
      <c r="B1837" s="359">
        <v>12.73</v>
      </c>
      <c r="C1837" s="360">
        <v>38</v>
      </c>
      <c r="D1837" s="354" t="s">
        <v>255</v>
      </c>
      <c r="E1837" s="360" t="s">
        <v>189</v>
      </c>
      <c r="F1837" s="363" t="s">
        <v>186</v>
      </c>
      <c r="G1837" s="360">
        <v>12.5</v>
      </c>
      <c r="H1837" s="361">
        <v>46700</v>
      </c>
      <c r="I1837" s="361">
        <v>49100</v>
      </c>
      <c r="J1837" s="361">
        <v>50800</v>
      </c>
      <c r="K1837" s="361">
        <v>51400</v>
      </c>
      <c r="L1837" s="361">
        <v>3668.4996072270228</v>
      </c>
      <c r="M1837" s="361">
        <v>3857.0306362922229</v>
      </c>
      <c r="N1837" s="361">
        <v>3990.5734485467397</v>
      </c>
      <c r="O1837" s="361">
        <v>4037.70620581304</v>
      </c>
      <c r="P1837" s="354" t="s">
        <v>40</v>
      </c>
      <c r="Q1837" s="363" t="s">
        <v>35</v>
      </c>
      <c r="R1837" s="354" t="s">
        <v>203</v>
      </c>
      <c r="S1837" s="362">
        <v>0.19900000000000001</v>
      </c>
      <c r="T1837" s="354" t="s">
        <v>683</v>
      </c>
      <c r="U1837" s="354" t="s">
        <v>35</v>
      </c>
      <c r="V1837" s="354">
        <v>1.6850000000000001</v>
      </c>
      <c r="W1837" s="354">
        <v>1</v>
      </c>
      <c r="X1837" s="354">
        <v>3.2000000000000001E-2</v>
      </c>
      <c r="Y1837" s="354">
        <f t="shared" si="23"/>
        <v>1.6850000000000001</v>
      </c>
      <c r="Z1837" s="354" t="s">
        <v>198</v>
      </c>
      <c r="AA1837" s="354" t="s">
        <v>170</v>
      </c>
      <c r="AB1837" s="354">
        <v>18.7</v>
      </c>
      <c r="AC1837" s="354" t="s">
        <v>218</v>
      </c>
      <c r="AD1837" s="363"/>
      <c r="AE1837" s="10">
        <f>IFERROR(VLOOKUP(E1837,ppoz!$A$2:$B$42,2,0),0)</f>
        <v>0</v>
      </c>
    </row>
    <row r="1838" spans="1:31" s="99" customFormat="1" x14ac:dyDescent="0.35">
      <c r="A1838" s="354" t="s">
        <v>551</v>
      </c>
      <c r="B1838" s="359">
        <v>13.065000000000001</v>
      </c>
      <c r="C1838" s="360">
        <v>39</v>
      </c>
      <c r="D1838" s="354" t="s">
        <v>255</v>
      </c>
      <c r="E1838" s="360" t="s">
        <v>189</v>
      </c>
      <c r="F1838" s="363" t="s">
        <v>186</v>
      </c>
      <c r="G1838" s="360">
        <v>12.5</v>
      </c>
      <c r="H1838" s="361">
        <v>48100</v>
      </c>
      <c r="I1838" s="361">
        <v>50600</v>
      </c>
      <c r="J1838" s="361">
        <v>51900</v>
      </c>
      <c r="K1838" s="361">
        <v>52900</v>
      </c>
      <c r="L1838" s="361">
        <v>3681.5920398009948</v>
      </c>
      <c r="M1838" s="361">
        <v>3872.9429774205892</v>
      </c>
      <c r="N1838" s="361">
        <v>3972.445464982778</v>
      </c>
      <c r="O1838" s="361">
        <v>4048.9858400306157</v>
      </c>
      <c r="P1838" s="354" t="s">
        <v>40</v>
      </c>
      <c r="Q1838" s="363" t="s">
        <v>35</v>
      </c>
      <c r="R1838" s="354" t="s">
        <v>203</v>
      </c>
      <c r="S1838" s="362">
        <v>0.19900000000000001</v>
      </c>
      <c r="T1838" s="354" t="s">
        <v>683</v>
      </c>
      <c r="U1838" s="354" t="s">
        <v>35</v>
      </c>
      <c r="V1838" s="354">
        <v>1.6850000000000001</v>
      </c>
      <c r="W1838" s="354">
        <v>1</v>
      </c>
      <c r="X1838" s="354">
        <v>3.2000000000000001E-2</v>
      </c>
      <c r="Y1838" s="354">
        <f t="shared" si="23"/>
        <v>1.6850000000000001</v>
      </c>
      <c r="Z1838" s="354" t="s">
        <v>198</v>
      </c>
      <c r="AA1838" s="354" t="s">
        <v>170</v>
      </c>
      <c r="AB1838" s="354">
        <v>18.7</v>
      </c>
      <c r="AC1838" s="354" t="s">
        <v>218</v>
      </c>
      <c r="AD1838" s="363"/>
      <c r="AE1838" s="10">
        <f>IFERROR(VLOOKUP(E1838,ppoz!$A$2:$B$42,2,0),0)</f>
        <v>0</v>
      </c>
    </row>
    <row r="1839" spans="1:31" s="99" customFormat="1" x14ac:dyDescent="0.35">
      <c r="A1839" s="354" t="s">
        <v>552</v>
      </c>
      <c r="B1839" s="359">
        <v>13.4</v>
      </c>
      <c r="C1839" s="360">
        <v>40</v>
      </c>
      <c r="D1839" s="354" t="s">
        <v>255</v>
      </c>
      <c r="E1839" s="360" t="s">
        <v>189</v>
      </c>
      <c r="F1839" s="363" t="s">
        <v>186</v>
      </c>
      <c r="G1839" s="360">
        <v>12.5</v>
      </c>
      <c r="H1839" s="361">
        <v>48800</v>
      </c>
      <c r="I1839" s="361">
        <v>51300</v>
      </c>
      <c r="J1839" s="361">
        <v>52600</v>
      </c>
      <c r="K1839" s="361">
        <v>53600</v>
      </c>
      <c r="L1839" s="361">
        <v>3641.7910447761192</v>
      </c>
      <c r="M1839" s="361">
        <v>3828.3582089552237</v>
      </c>
      <c r="N1839" s="361">
        <v>3925.373134328358</v>
      </c>
      <c r="O1839" s="361">
        <v>4000</v>
      </c>
      <c r="P1839" s="354" t="s">
        <v>40</v>
      </c>
      <c r="Q1839" s="363" t="s">
        <v>35</v>
      </c>
      <c r="R1839" s="354" t="s">
        <v>203</v>
      </c>
      <c r="S1839" s="362">
        <v>0.19900000000000001</v>
      </c>
      <c r="T1839" s="354" t="s">
        <v>683</v>
      </c>
      <c r="U1839" s="354" t="s">
        <v>35</v>
      </c>
      <c r="V1839" s="354">
        <v>1.6850000000000001</v>
      </c>
      <c r="W1839" s="354">
        <v>1</v>
      </c>
      <c r="X1839" s="354">
        <v>3.2000000000000001E-2</v>
      </c>
      <c r="Y1839" s="354">
        <f t="shared" si="23"/>
        <v>1.6850000000000001</v>
      </c>
      <c r="Z1839" s="354" t="s">
        <v>198</v>
      </c>
      <c r="AA1839" s="354" t="s">
        <v>170</v>
      </c>
      <c r="AB1839" s="354">
        <v>18.7</v>
      </c>
      <c r="AC1839" s="354" t="s">
        <v>218</v>
      </c>
      <c r="AD1839" s="363"/>
      <c r="AE1839" s="10">
        <f>IFERROR(VLOOKUP(E1839,ppoz!$A$2:$B$42,2,0),0)</f>
        <v>0</v>
      </c>
    </row>
    <row r="1840" spans="1:31" s="99" customFormat="1" x14ac:dyDescent="0.35">
      <c r="A1840" s="354" t="s">
        <v>553</v>
      </c>
      <c r="B1840" s="359">
        <v>13.735000000000001</v>
      </c>
      <c r="C1840" s="360">
        <v>41</v>
      </c>
      <c r="D1840" s="354" t="s">
        <v>255</v>
      </c>
      <c r="E1840" s="360" t="s">
        <v>189</v>
      </c>
      <c r="F1840" s="363" t="s">
        <v>186</v>
      </c>
      <c r="G1840" s="360">
        <v>12.5</v>
      </c>
      <c r="H1840" s="361">
        <v>49500</v>
      </c>
      <c r="I1840" s="361">
        <v>52000</v>
      </c>
      <c r="J1840" s="361">
        <v>53400</v>
      </c>
      <c r="K1840" s="361">
        <v>54300</v>
      </c>
      <c r="L1840" s="361">
        <v>3603.9315617036764</v>
      </c>
      <c r="M1840" s="361">
        <v>3785.9483072442663</v>
      </c>
      <c r="N1840" s="361">
        <v>3887.8776847469962</v>
      </c>
      <c r="O1840" s="361">
        <v>3953.4037131416085</v>
      </c>
      <c r="P1840" s="354" t="s">
        <v>40</v>
      </c>
      <c r="Q1840" s="363" t="s">
        <v>35</v>
      </c>
      <c r="R1840" s="354" t="s">
        <v>203</v>
      </c>
      <c r="S1840" s="362">
        <v>0.19900000000000001</v>
      </c>
      <c r="T1840" s="354" t="s">
        <v>683</v>
      </c>
      <c r="U1840" s="354" t="s">
        <v>35</v>
      </c>
      <c r="V1840" s="354">
        <v>1.6850000000000001</v>
      </c>
      <c r="W1840" s="354">
        <v>1</v>
      </c>
      <c r="X1840" s="354">
        <v>3.2000000000000001E-2</v>
      </c>
      <c r="Y1840" s="354">
        <f t="shared" si="23"/>
        <v>1.6850000000000001</v>
      </c>
      <c r="Z1840" s="354" t="s">
        <v>198</v>
      </c>
      <c r="AA1840" s="354" t="s">
        <v>170</v>
      </c>
      <c r="AB1840" s="354">
        <v>18.7</v>
      </c>
      <c r="AC1840" s="354" t="s">
        <v>218</v>
      </c>
      <c r="AD1840" s="363"/>
      <c r="AE1840" s="10">
        <f>IFERROR(VLOOKUP(E1840,ppoz!$A$2:$B$42,2,0),0)</f>
        <v>0</v>
      </c>
    </row>
    <row r="1841" spans="1:31" s="99" customFormat="1" x14ac:dyDescent="0.35">
      <c r="A1841" s="354" t="s">
        <v>554</v>
      </c>
      <c r="B1841" s="359">
        <v>14.07</v>
      </c>
      <c r="C1841" s="360">
        <v>42</v>
      </c>
      <c r="D1841" s="354" t="s">
        <v>255</v>
      </c>
      <c r="E1841" s="360" t="s">
        <v>189</v>
      </c>
      <c r="F1841" s="363" t="s">
        <v>186</v>
      </c>
      <c r="G1841" s="360">
        <v>12.5</v>
      </c>
      <c r="H1841" s="361">
        <v>50600</v>
      </c>
      <c r="I1841" s="361">
        <v>53100</v>
      </c>
      <c r="J1841" s="361">
        <v>54500</v>
      </c>
      <c r="K1841" s="361">
        <v>55400</v>
      </c>
      <c r="L1841" s="361">
        <v>3596.3041933191184</v>
      </c>
      <c r="M1841" s="361">
        <v>3773.9872068230275</v>
      </c>
      <c r="N1841" s="361">
        <v>3873.4896943852168</v>
      </c>
      <c r="O1841" s="361">
        <v>3937.455579246624</v>
      </c>
      <c r="P1841" s="354" t="s">
        <v>40</v>
      </c>
      <c r="Q1841" s="363" t="s">
        <v>35</v>
      </c>
      <c r="R1841" s="354" t="s">
        <v>203</v>
      </c>
      <c r="S1841" s="362">
        <v>0.19900000000000001</v>
      </c>
      <c r="T1841" s="354" t="s">
        <v>683</v>
      </c>
      <c r="U1841" s="354" t="s">
        <v>35</v>
      </c>
      <c r="V1841" s="354">
        <v>1.6850000000000001</v>
      </c>
      <c r="W1841" s="354">
        <v>1</v>
      </c>
      <c r="X1841" s="354">
        <v>3.2000000000000001E-2</v>
      </c>
      <c r="Y1841" s="354">
        <f t="shared" si="23"/>
        <v>1.6850000000000001</v>
      </c>
      <c r="Z1841" s="354" t="s">
        <v>198</v>
      </c>
      <c r="AA1841" s="354" t="s">
        <v>170</v>
      </c>
      <c r="AB1841" s="354">
        <v>18.7</v>
      </c>
      <c r="AC1841" s="354" t="s">
        <v>218</v>
      </c>
      <c r="AD1841" s="363"/>
      <c r="AE1841" s="10">
        <f>IFERROR(VLOOKUP(E1841,ppoz!$A$2:$B$42,2,0),0)</f>
        <v>0</v>
      </c>
    </row>
    <row r="1842" spans="1:31" s="99" customFormat="1" x14ac:dyDescent="0.35">
      <c r="A1842" s="354" t="s">
        <v>555</v>
      </c>
      <c r="B1842" s="359">
        <v>14.405000000000001</v>
      </c>
      <c r="C1842" s="360">
        <v>43</v>
      </c>
      <c r="D1842" s="354" t="s">
        <v>255</v>
      </c>
      <c r="E1842" s="360" t="s">
        <v>189</v>
      </c>
      <c r="F1842" s="363" t="s">
        <v>186</v>
      </c>
      <c r="G1842" s="360">
        <v>12.5</v>
      </c>
      <c r="H1842" s="361">
        <v>51500</v>
      </c>
      <c r="I1842" s="361">
        <v>54400</v>
      </c>
      <c r="J1842" s="361">
        <v>56100</v>
      </c>
      <c r="K1842" s="361">
        <v>56700</v>
      </c>
      <c r="L1842" s="361">
        <v>3575.1475182228392</v>
      </c>
      <c r="M1842" s="361">
        <v>3776.4665046858727</v>
      </c>
      <c r="N1842" s="361">
        <v>3894.4810829573062</v>
      </c>
      <c r="O1842" s="361">
        <v>3936.1332870531064</v>
      </c>
      <c r="P1842" s="354" t="s">
        <v>40</v>
      </c>
      <c r="Q1842" s="363" t="s">
        <v>35</v>
      </c>
      <c r="R1842" s="354" t="s">
        <v>203</v>
      </c>
      <c r="S1842" s="362">
        <v>0.19900000000000001</v>
      </c>
      <c r="T1842" s="354" t="s">
        <v>683</v>
      </c>
      <c r="U1842" s="354" t="s">
        <v>35</v>
      </c>
      <c r="V1842" s="354">
        <v>1.6850000000000001</v>
      </c>
      <c r="W1842" s="354">
        <v>1</v>
      </c>
      <c r="X1842" s="354">
        <v>3.2000000000000001E-2</v>
      </c>
      <c r="Y1842" s="354">
        <f t="shared" si="23"/>
        <v>1.6850000000000001</v>
      </c>
      <c r="Z1842" s="354" t="s">
        <v>198</v>
      </c>
      <c r="AA1842" s="354" t="s">
        <v>170</v>
      </c>
      <c r="AB1842" s="354">
        <v>18.7</v>
      </c>
      <c r="AC1842" s="354" t="s">
        <v>218</v>
      </c>
      <c r="AD1842" s="363"/>
      <c r="AE1842" s="10">
        <f>IFERROR(VLOOKUP(E1842,ppoz!$A$2:$B$42,2,0),0)</f>
        <v>0</v>
      </c>
    </row>
    <row r="1843" spans="1:31" s="99" customFormat="1" x14ac:dyDescent="0.35">
      <c r="A1843" s="354" t="s">
        <v>556</v>
      </c>
      <c r="B1843" s="359">
        <v>14.74</v>
      </c>
      <c r="C1843" s="360">
        <v>44</v>
      </c>
      <c r="D1843" s="354" t="s">
        <v>255</v>
      </c>
      <c r="E1843" s="360" t="s">
        <v>189</v>
      </c>
      <c r="F1843" s="363" t="s">
        <v>186</v>
      </c>
      <c r="G1843" s="360">
        <v>12.5</v>
      </c>
      <c r="H1843" s="361">
        <v>52300</v>
      </c>
      <c r="I1843" s="361">
        <v>55200</v>
      </c>
      <c r="J1843" s="361">
        <v>57300</v>
      </c>
      <c r="K1843" s="361">
        <v>57500</v>
      </c>
      <c r="L1843" s="361">
        <v>3548.1682496607868</v>
      </c>
      <c r="M1843" s="361">
        <v>3744.9118046132971</v>
      </c>
      <c r="N1843" s="361">
        <v>3887.3812754409769</v>
      </c>
      <c r="O1843" s="361">
        <v>3900.9497964721845</v>
      </c>
      <c r="P1843" s="354" t="s">
        <v>40</v>
      </c>
      <c r="Q1843" s="363" t="s">
        <v>35</v>
      </c>
      <c r="R1843" s="354" t="s">
        <v>203</v>
      </c>
      <c r="S1843" s="362">
        <v>0.19900000000000001</v>
      </c>
      <c r="T1843" s="354" t="s">
        <v>683</v>
      </c>
      <c r="U1843" s="354" t="s">
        <v>35</v>
      </c>
      <c r="V1843" s="354">
        <v>1.6850000000000001</v>
      </c>
      <c r="W1843" s="354">
        <v>1</v>
      </c>
      <c r="X1843" s="354">
        <v>3.2000000000000001E-2</v>
      </c>
      <c r="Y1843" s="354">
        <f t="shared" si="23"/>
        <v>1.6850000000000001</v>
      </c>
      <c r="Z1843" s="354" t="s">
        <v>198</v>
      </c>
      <c r="AA1843" s="354" t="s">
        <v>170</v>
      </c>
      <c r="AB1843" s="354">
        <v>18.7</v>
      </c>
      <c r="AC1843" s="354" t="s">
        <v>218</v>
      </c>
      <c r="AD1843" s="363"/>
      <c r="AE1843" s="10">
        <f>IFERROR(VLOOKUP(E1843,ppoz!$A$2:$B$42,2,0),0)</f>
        <v>0</v>
      </c>
    </row>
    <row r="1844" spans="1:31" s="99" customFormat="1" x14ac:dyDescent="0.35">
      <c r="A1844" s="354" t="s">
        <v>557</v>
      </c>
      <c r="B1844" s="359">
        <v>15.075000000000001</v>
      </c>
      <c r="C1844" s="360">
        <v>45</v>
      </c>
      <c r="D1844" s="354" t="s">
        <v>255</v>
      </c>
      <c r="E1844" s="360" t="s">
        <v>20</v>
      </c>
      <c r="F1844" s="363" t="s">
        <v>186</v>
      </c>
      <c r="G1844" s="360">
        <v>15</v>
      </c>
      <c r="H1844" s="361">
        <v>52700</v>
      </c>
      <c r="I1844" s="361">
        <v>55600</v>
      </c>
      <c r="J1844" s="361">
        <v>57500</v>
      </c>
      <c r="K1844" s="361">
        <v>58500</v>
      </c>
      <c r="L1844" s="361">
        <v>3495.854063018242</v>
      </c>
      <c r="M1844" s="361">
        <v>3688.2255389718075</v>
      </c>
      <c r="N1844" s="361">
        <v>3814.2620232172467</v>
      </c>
      <c r="O1844" s="361">
        <v>3880.5970149253731</v>
      </c>
      <c r="P1844" s="354" t="s">
        <v>40</v>
      </c>
      <c r="Q1844" s="363" t="s">
        <v>35</v>
      </c>
      <c r="R1844" s="354" t="s">
        <v>203</v>
      </c>
      <c r="S1844" s="362">
        <v>0.19900000000000001</v>
      </c>
      <c r="T1844" s="354" t="s">
        <v>683</v>
      </c>
      <c r="U1844" s="354" t="s">
        <v>35</v>
      </c>
      <c r="V1844" s="354">
        <v>1.6850000000000001</v>
      </c>
      <c r="W1844" s="354">
        <v>1</v>
      </c>
      <c r="X1844" s="354">
        <v>3.2000000000000001E-2</v>
      </c>
      <c r="Y1844" s="354">
        <f t="shared" si="23"/>
        <v>1.6850000000000001</v>
      </c>
      <c r="Z1844" s="354" t="s">
        <v>198</v>
      </c>
      <c r="AA1844" s="354" t="s">
        <v>170</v>
      </c>
      <c r="AB1844" s="354">
        <v>18.7</v>
      </c>
      <c r="AC1844" s="354" t="s">
        <v>218</v>
      </c>
      <c r="AD1844" s="363"/>
      <c r="AE1844" s="10">
        <f>IFERROR(VLOOKUP(E1844,ppoz!$A$2:$B$42,2,0),0)</f>
        <v>0</v>
      </c>
    </row>
    <row r="1845" spans="1:31" s="99" customFormat="1" x14ac:dyDescent="0.35">
      <c r="A1845" s="354" t="s">
        <v>558</v>
      </c>
      <c r="B1845" s="359">
        <v>15.41</v>
      </c>
      <c r="C1845" s="360">
        <v>46</v>
      </c>
      <c r="D1845" s="354" t="s">
        <v>255</v>
      </c>
      <c r="E1845" s="360" t="s">
        <v>20</v>
      </c>
      <c r="F1845" s="363" t="s">
        <v>186</v>
      </c>
      <c r="G1845" s="360">
        <v>15</v>
      </c>
      <c r="H1845" s="361">
        <v>53600</v>
      </c>
      <c r="I1845" s="361">
        <v>56300</v>
      </c>
      <c r="J1845" s="361">
        <v>58200</v>
      </c>
      <c r="K1845" s="361">
        <v>59100</v>
      </c>
      <c r="L1845" s="361">
        <v>3478.2608695652175</v>
      </c>
      <c r="M1845" s="361">
        <v>3653.4717715768979</v>
      </c>
      <c r="N1845" s="361">
        <v>3776.7683322517846</v>
      </c>
      <c r="O1845" s="361">
        <v>3835.1719662556779</v>
      </c>
      <c r="P1845" s="354" t="s">
        <v>40</v>
      </c>
      <c r="Q1845" s="363" t="s">
        <v>35</v>
      </c>
      <c r="R1845" s="354" t="s">
        <v>203</v>
      </c>
      <c r="S1845" s="362">
        <v>0.19900000000000001</v>
      </c>
      <c r="T1845" s="354" t="s">
        <v>683</v>
      </c>
      <c r="U1845" s="354" t="s">
        <v>35</v>
      </c>
      <c r="V1845" s="354">
        <v>1.6850000000000001</v>
      </c>
      <c r="W1845" s="354">
        <v>1</v>
      </c>
      <c r="X1845" s="354">
        <v>3.2000000000000001E-2</v>
      </c>
      <c r="Y1845" s="354">
        <f t="shared" si="23"/>
        <v>1.6850000000000001</v>
      </c>
      <c r="Z1845" s="354" t="s">
        <v>198</v>
      </c>
      <c r="AA1845" s="354" t="s">
        <v>170</v>
      </c>
      <c r="AB1845" s="354">
        <v>18.7</v>
      </c>
      <c r="AC1845" s="354" t="s">
        <v>218</v>
      </c>
      <c r="AD1845" s="363"/>
      <c r="AE1845" s="10">
        <f>IFERROR(VLOOKUP(E1845,ppoz!$A$2:$B$42,2,0),0)</f>
        <v>0</v>
      </c>
    </row>
    <row r="1846" spans="1:31" s="99" customFormat="1" x14ac:dyDescent="0.35">
      <c r="A1846" s="354" t="s">
        <v>559</v>
      </c>
      <c r="B1846" s="359">
        <v>15.745000000000001</v>
      </c>
      <c r="C1846" s="360">
        <v>47</v>
      </c>
      <c r="D1846" s="354" t="s">
        <v>255</v>
      </c>
      <c r="E1846" s="360" t="s">
        <v>20</v>
      </c>
      <c r="F1846" s="363" t="s">
        <v>186</v>
      </c>
      <c r="G1846" s="360">
        <v>15</v>
      </c>
      <c r="H1846" s="361">
        <v>54300</v>
      </c>
      <c r="I1846" s="361">
        <v>57000</v>
      </c>
      <c r="J1846" s="361">
        <v>58900</v>
      </c>
      <c r="K1846" s="361">
        <v>59800</v>
      </c>
      <c r="L1846" s="361">
        <v>3448.7138774214036</v>
      </c>
      <c r="M1846" s="361">
        <v>3620.1968879009205</v>
      </c>
      <c r="N1846" s="361">
        <v>3740.8701174976181</v>
      </c>
      <c r="O1846" s="361">
        <v>3798.0311209907904</v>
      </c>
      <c r="P1846" s="354" t="s">
        <v>40</v>
      </c>
      <c r="Q1846" s="363" t="s">
        <v>35</v>
      </c>
      <c r="R1846" s="354" t="s">
        <v>203</v>
      </c>
      <c r="S1846" s="362">
        <v>0.19900000000000001</v>
      </c>
      <c r="T1846" s="354" t="s">
        <v>683</v>
      </c>
      <c r="U1846" s="354" t="s">
        <v>35</v>
      </c>
      <c r="V1846" s="354">
        <v>1.6850000000000001</v>
      </c>
      <c r="W1846" s="354">
        <v>1</v>
      </c>
      <c r="X1846" s="354">
        <v>3.2000000000000001E-2</v>
      </c>
      <c r="Y1846" s="354">
        <f t="shared" si="23"/>
        <v>1.6850000000000001</v>
      </c>
      <c r="Z1846" s="354" t="s">
        <v>198</v>
      </c>
      <c r="AA1846" s="354" t="s">
        <v>170</v>
      </c>
      <c r="AB1846" s="354">
        <v>18.7</v>
      </c>
      <c r="AC1846" s="354" t="s">
        <v>218</v>
      </c>
      <c r="AD1846" s="363"/>
      <c r="AE1846" s="10">
        <f>IFERROR(VLOOKUP(E1846,ppoz!$A$2:$B$42,2,0),0)</f>
        <v>0</v>
      </c>
    </row>
    <row r="1847" spans="1:31" s="99" customFormat="1" x14ac:dyDescent="0.35">
      <c r="A1847" s="354" t="s">
        <v>560</v>
      </c>
      <c r="B1847" s="359">
        <v>16.080000000000002</v>
      </c>
      <c r="C1847" s="360">
        <v>48</v>
      </c>
      <c r="D1847" s="354" t="s">
        <v>255</v>
      </c>
      <c r="E1847" s="360" t="s">
        <v>20</v>
      </c>
      <c r="F1847" s="363" t="s">
        <v>186</v>
      </c>
      <c r="G1847" s="360">
        <v>15</v>
      </c>
      <c r="H1847" s="361">
        <v>55400</v>
      </c>
      <c r="I1847" s="361">
        <v>58100</v>
      </c>
      <c r="J1847" s="361">
        <v>60000</v>
      </c>
      <c r="K1847" s="361">
        <v>61000</v>
      </c>
      <c r="L1847" s="361">
        <v>3445.2736318407956</v>
      </c>
      <c r="M1847" s="361">
        <v>3613.1840796019897</v>
      </c>
      <c r="N1847" s="361">
        <v>3731.343283582089</v>
      </c>
      <c r="O1847" s="361">
        <v>3793.5323383084574</v>
      </c>
      <c r="P1847" s="354" t="s">
        <v>40</v>
      </c>
      <c r="Q1847" s="363" t="s">
        <v>35</v>
      </c>
      <c r="R1847" s="354" t="s">
        <v>203</v>
      </c>
      <c r="S1847" s="362">
        <v>0.19900000000000001</v>
      </c>
      <c r="T1847" s="354" t="s">
        <v>683</v>
      </c>
      <c r="U1847" s="354" t="s">
        <v>35</v>
      </c>
      <c r="V1847" s="354">
        <v>1.6850000000000001</v>
      </c>
      <c r="W1847" s="354">
        <v>1</v>
      </c>
      <c r="X1847" s="354">
        <v>3.2000000000000001E-2</v>
      </c>
      <c r="Y1847" s="354">
        <f t="shared" si="23"/>
        <v>1.6850000000000001</v>
      </c>
      <c r="Z1847" s="354" t="s">
        <v>198</v>
      </c>
      <c r="AA1847" s="354" t="s">
        <v>170</v>
      </c>
      <c r="AB1847" s="354">
        <v>18.7</v>
      </c>
      <c r="AC1847" s="354" t="s">
        <v>218</v>
      </c>
      <c r="AD1847" s="363"/>
      <c r="AE1847" s="10">
        <f>IFERROR(VLOOKUP(E1847,ppoz!$A$2:$B$42,2,0),0)</f>
        <v>0</v>
      </c>
    </row>
    <row r="1848" spans="1:31" s="99" customFormat="1" x14ac:dyDescent="0.35">
      <c r="A1848" s="354" t="s">
        <v>561</v>
      </c>
      <c r="B1848" s="359">
        <v>16.415000000000003</v>
      </c>
      <c r="C1848" s="360">
        <v>49</v>
      </c>
      <c r="D1848" s="354" t="s">
        <v>255</v>
      </c>
      <c r="E1848" s="360" t="s">
        <v>20</v>
      </c>
      <c r="F1848" s="363" t="s">
        <v>186</v>
      </c>
      <c r="G1848" s="360">
        <v>15</v>
      </c>
      <c r="H1848" s="361">
        <v>56200</v>
      </c>
      <c r="I1848" s="361">
        <v>59000</v>
      </c>
      <c r="J1848" s="361">
        <v>60900</v>
      </c>
      <c r="K1848" s="361">
        <v>61900</v>
      </c>
      <c r="L1848" s="361">
        <v>3423.6978373438924</v>
      </c>
      <c r="M1848" s="361">
        <v>3594.2735303076447</v>
      </c>
      <c r="N1848" s="361">
        <v>3710.0213219616198</v>
      </c>
      <c r="O1848" s="361">
        <v>3770.9412123058173</v>
      </c>
      <c r="P1848" s="354" t="s">
        <v>40</v>
      </c>
      <c r="Q1848" s="363" t="s">
        <v>35</v>
      </c>
      <c r="R1848" s="354" t="s">
        <v>203</v>
      </c>
      <c r="S1848" s="362">
        <v>0.19900000000000001</v>
      </c>
      <c r="T1848" s="354" t="s">
        <v>683</v>
      </c>
      <c r="U1848" s="354" t="s">
        <v>35</v>
      </c>
      <c r="V1848" s="354">
        <v>1.6850000000000001</v>
      </c>
      <c r="W1848" s="354">
        <v>1</v>
      </c>
      <c r="X1848" s="354">
        <v>3.2000000000000001E-2</v>
      </c>
      <c r="Y1848" s="354">
        <f t="shared" si="23"/>
        <v>1.6850000000000001</v>
      </c>
      <c r="Z1848" s="354" t="s">
        <v>198</v>
      </c>
      <c r="AA1848" s="354" t="s">
        <v>170</v>
      </c>
      <c r="AB1848" s="354">
        <v>18.7</v>
      </c>
      <c r="AC1848" s="354" t="s">
        <v>218</v>
      </c>
      <c r="AD1848" s="363"/>
      <c r="AE1848" s="10">
        <f>IFERROR(VLOOKUP(E1848,ppoz!$A$2:$B$42,2,0),0)</f>
        <v>0</v>
      </c>
    </row>
    <row r="1849" spans="1:31" s="99" customFormat="1" x14ac:dyDescent="0.35">
      <c r="A1849" s="354" t="s">
        <v>562</v>
      </c>
      <c r="B1849" s="359">
        <v>16.75</v>
      </c>
      <c r="C1849" s="360">
        <v>50</v>
      </c>
      <c r="D1849" s="354" t="s">
        <v>255</v>
      </c>
      <c r="E1849" s="360" t="s">
        <v>20</v>
      </c>
      <c r="F1849" s="363" t="s">
        <v>186</v>
      </c>
      <c r="G1849" s="360">
        <v>15</v>
      </c>
      <c r="H1849" s="361">
        <v>57100</v>
      </c>
      <c r="I1849" s="361">
        <v>60300</v>
      </c>
      <c r="J1849" s="361">
        <v>62100</v>
      </c>
      <c r="K1849" s="361">
        <v>63200</v>
      </c>
      <c r="L1849" s="361">
        <v>3408.9552238805968</v>
      </c>
      <c r="M1849" s="361">
        <v>3600</v>
      </c>
      <c r="N1849" s="361">
        <v>3707.4626865671644</v>
      </c>
      <c r="O1849" s="361">
        <v>3773.1343283582091</v>
      </c>
      <c r="P1849" s="354" t="s">
        <v>40</v>
      </c>
      <c r="Q1849" s="363" t="s">
        <v>35</v>
      </c>
      <c r="R1849" s="354" t="s">
        <v>203</v>
      </c>
      <c r="S1849" s="362">
        <v>0.19900000000000001</v>
      </c>
      <c r="T1849" s="354" t="s">
        <v>683</v>
      </c>
      <c r="U1849" s="354" t="s">
        <v>35</v>
      </c>
      <c r="V1849" s="354">
        <v>1.6850000000000001</v>
      </c>
      <c r="W1849" s="354">
        <v>1</v>
      </c>
      <c r="X1849" s="354">
        <v>3.2000000000000001E-2</v>
      </c>
      <c r="Y1849" s="354">
        <f t="shared" si="23"/>
        <v>1.6850000000000001</v>
      </c>
      <c r="Z1849" s="354" t="s">
        <v>198</v>
      </c>
      <c r="AA1849" s="354" t="s">
        <v>170</v>
      </c>
      <c r="AB1849" s="354">
        <v>18.7</v>
      </c>
      <c r="AC1849" s="354" t="s">
        <v>218</v>
      </c>
      <c r="AD1849" s="363"/>
      <c r="AE1849" s="10">
        <f>IFERROR(VLOOKUP(E1849,ppoz!$A$2:$B$42,2,0),0)</f>
        <v>0</v>
      </c>
    </row>
    <row r="1850" spans="1:31" s="99" customFormat="1" x14ac:dyDescent="0.35">
      <c r="A1850" s="354" t="s">
        <v>563</v>
      </c>
      <c r="B1850" s="359">
        <v>17.085000000000001</v>
      </c>
      <c r="C1850" s="360">
        <v>51</v>
      </c>
      <c r="D1850" s="354" t="s">
        <v>255</v>
      </c>
      <c r="E1850" s="360" t="s">
        <v>190</v>
      </c>
      <c r="F1850" s="363" t="s">
        <v>186</v>
      </c>
      <c r="G1850" s="360">
        <v>17</v>
      </c>
      <c r="H1850" s="361">
        <v>58600</v>
      </c>
      <c r="I1850" s="361">
        <v>62000</v>
      </c>
      <c r="J1850" s="361">
        <v>64000</v>
      </c>
      <c r="K1850" s="361">
        <v>64900</v>
      </c>
      <c r="L1850" s="361">
        <v>3429.9092771436931</v>
      </c>
      <c r="M1850" s="361">
        <v>3628.9142522680713</v>
      </c>
      <c r="N1850" s="361">
        <v>3745.976002341235</v>
      </c>
      <c r="O1850" s="361">
        <v>3798.6537898741585</v>
      </c>
      <c r="P1850" s="354" t="s">
        <v>40</v>
      </c>
      <c r="Q1850" s="363" t="s">
        <v>35</v>
      </c>
      <c r="R1850" s="354" t="s">
        <v>203</v>
      </c>
      <c r="S1850" s="362">
        <v>0.19900000000000001</v>
      </c>
      <c r="T1850" s="354" t="s">
        <v>683</v>
      </c>
      <c r="U1850" s="354" t="s">
        <v>35</v>
      </c>
      <c r="V1850" s="354">
        <v>1.6850000000000001</v>
      </c>
      <c r="W1850" s="354">
        <v>1</v>
      </c>
      <c r="X1850" s="354">
        <v>3.2000000000000001E-2</v>
      </c>
      <c r="Y1850" s="354">
        <f t="shared" si="23"/>
        <v>1.6850000000000001</v>
      </c>
      <c r="Z1850" s="354" t="s">
        <v>198</v>
      </c>
      <c r="AA1850" s="354" t="s">
        <v>170</v>
      </c>
      <c r="AB1850" s="354">
        <v>18.7</v>
      </c>
      <c r="AC1850" s="354" t="s">
        <v>218</v>
      </c>
      <c r="AD1850" s="363"/>
      <c r="AE1850" s="10">
        <f>IFERROR(VLOOKUP(E1850,ppoz!$A$2:$B$42,2,0),0)</f>
        <v>0</v>
      </c>
    </row>
    <row r="1851" spans="1:31" s="99" customFormat="1" x14ac:dyDescent="0.35">
      <c r="A1851" s="354" t="s">
        <v>564</v>
      </c>
      <c r="B1851" s="359">
        <v>17.420000000000002</v>
      </c>
      <c r="C1851" s="360">
        <v>52</v>
      </c>
      <c r="D1851" s="354" t="s">
        <v>255</v>
      </c>
      <c r="E1851" s="360" t="s">
        <v>190</v>
      </c>
      <c r="F1851" s="363" t="s">
        <v>186</v>
      </c>
      <c r="G1851" s="360">
        <v>17</v>
      </c>
      <c r="H1851" s="361">
        <v>59300</v>
      </c>
      <c r="I1851" s="361">
        <v>62700</v>
      </c>
      <c r="J1851" s="361">
        <v>64700</v>
      </c>
      <c r="K1851" s="361">
        <v>65500</v>
      </c>
      <c r="L1851" s="361">
        <v>3404.1331802525829</v>
      </c>
      <c r="M1851" s="361">
        <v>3599.3111366245689</v>
      </c>
      <c r="N1851" s="361">
        <v>3714.1216991963256</v>
      </c>
      <c r="O1851" s="361">
        <v>3760.0459242250286</v>
      </c>
      <c r="P1851" s="354" t="s">
        <v>40</v>
      </c>
      <c r="Q1851" s="363" t="s">
        <v>35</v>
      </c>
      <c r="R1851" s="354" t="s">
        <v>203</v>
      </c>
      <c r="S1851" s="362">
        <v>0.19900000000000001</v>
      </c>
      <c r="T1851" s="354" t="s">
        <v>683</v>
      </c>
      <c r="U1851" s="354" t="s">
        <v>35</v>
      </c>
      <c r="V1851" s="354">
        <v>1.6850000000000001</v>
      </c>
      <c r="W1851" s="354">
        <v>1</v>
      </c>
      <c r="X1851" s="354">
        <v>3.2000000000000001E-2</v>
      </c>
      <c r="Y1851" s="354">
        <f t="shared" si="23"/>
        <v>1.6850000000000001</v>
      </c>
      <c r="Z1851" s="354" t="s">
        <v>198</v>
      </c>
      <c r="AA1851" s="354" t="s">
        <v>170</v>
      </c>
      <c r="AB1851" s="354">
        <v>18.7</v>
      </c>
      <c r="AC1851" s="354" t="s">
        <v>218</v>
      </c>
      <c r="AD1851" s="363"/>
      <c r="AE1851" s="10">
        <f>IFERROR(VLOOKUP(E1851,ppoz!$A$2:$B$42,2,0),0)</f>
        <v>0</v>
      </c>
    </row>
    <row r="1852" spans="1:31" s="99" customFormat="1" x14ac:dyDescent="0.35">
      <c r="A1852" s="354" t="s">
        <v>565</v>
      </c>
      <c r="B1852" s="359">
        <v>17.755000000000003</v>
      </c>
      <c r="C1852" s="360">
        <v>53</v>
      </c>
      <c r="D1852" s="354" t="s">
        <v>255</v>
      </c>
      <c r="E1852" s="360" t="s">
        <v>190</v>
      </c>
      <c r="F1852" s="363" t="s">
        <v>186</v>
      </c>
      <c r="G1852" s="360">
        <v>17</v>
      </c>
      <c r="H1852" s="361">
        <v>60000</v>
      </c>
      <c r="I1852" s="361">
        <v>63300</v>
      </c>
      <c r="J1852" s="361">
        <v>65400</v>
      </c>
      <c r="K1852" s="361">
        <v>66200</v>
      </c>
      <c r="L1852" s="361">
        <v>3379.3297662630239</v>
      </c>
      <c r="M1852" s="361">
        <v>3565.1929034074901</v>
      </c>
      <c r="N1852" s="361">
        <v>3683.4694452266963</v>
      </c>
      <c r="O1852" s="361">
        <v>3728.5271754435366</v>
      </c>
      <c r="P1852" s="354" t="s">
        <v>40</v>
      </c>
      <c r="Q1852" s="363" t="s">
        <v>35</v>
      </c>
      <c r="R1852" s="354" t="s">
        <v>203</v>
      </c>
      <c r="S1852" s="362">
        <v>0.19900000000000001</v>
      </c>
      <c r="T1852" s="354" t="s">
        <v>683</v>
      </c>
      <c r="U1852" s="354" t="s">
        <v>35</v>
      </c>
      <c r="V1852" s="354">
        <v>1.6850000000000001</v>
      </c>
      <c r="W1852" s="354">
        <v>1</v>
      </c>
      <c r="X1852" s="354">
        <v>3.2000000000000001E-2</v>
      </c>
      <c r="Y1852" s="354">
        <f t="shared" si="23"/>
        <v>1.6850000000000001</v>
      </c>
      <c r="Z1852" s="354" t="s">
        <v>198</v>
      </c>
      <c r="AA1852" s="354" t="s">
        <v>170</v>
      </c>
      <c r="AB1852" s="354">
        <v>18.7</v>
      </c>
      <c r="AC1852" s="354" t="s">
        <v>218</v>
      </c>
      <c r="AD1852" s="363"/>
      <c r="AE1852" s="10">
        <f>IFERROR(VLOOKUP(E1852,ppoz!$A$2:$B$42,2,0),0)</f>
        <v>0</v>
      </c>
    </row>
    <row r="1853" spans="1:31" s="99" customFormat="1" x14ac:dyDescent="0.35">
      <c r="A1853" s="354" t="s">
        <v>566</v>
      </c>
      <c r="B1853" s="359">
        <v>18.09</v>
      </c>
      <c r="C1853" s="360">
        <v>54</v>
      </c>
      <c r="D1853" s="354" t="s">
        <v>255</v>
      </c>
      <c r="E1853" s="360" t="s">
        <v>190</v>
      </c>
      <c r="F1853" s="363" t="s">
        <v>186</v>
      </c>
      <c r="G1853" s="360">
        <v>17</v>
      </c>
      <c r="H1853" s="361">
        <v>61100</v>
      </c>
      <c r="I1853" s="361">
        <v>64500</v>
      </c>
      <c r="J1853" s="361">
        <v>66500</v>
      </c>
      <c r="K1853" s="361">
        <v>67300</v>
      </c>
      <c r="L1853" s="361">
        <v>3377.5566611387508</v>
      </c>
      <c r="M1853" s="361">
        <v>3565.5058043117747</v>
      </c>
      <c r="N1853" s="361">
        <v>3676.0641238253179</v>
      </c>
      <c r="O1853" s="361">
        <v>3720.2874516307352</v>
      </c>
      <c r="P1853" s="354" t="s">
        <v>40</v>
      </c>
      <c r="Q1853" s="363" t="s">
        <v>35</v>
      </c>
      <c r="R1853" s="354" t="s">
        <v>203</v>
      </c>
      <c r="S1853" s="362">
        <v>0.19900000000000001</v>
      </c>
      <c r="T1853" s="354" t="s">
        <v>683</v>
      </c>
      <c r="U1853" s="354" t="s">
        <v>35</v>
      </c>
      <c r="V1853" s="354">
        <v>1.6850000000000001</v>
      </c>
      <c r="W1853" s="354">
        <v>1</v>
      </c>
      <c r="X1853" s="354">
        <v>3.2000000000000001E-2</v>
      </c>
      <c r="Y1853" s="354">
        <f t="shared" si="23"/>
        <v>1.6850000000000001</v>
      </c>
      <c r="Z1853" s="354" t="s">
        <v>198</v>
      </c>
      <c r="AA1853" s="354" t="s">
        <v>170</v>
      </c>
      <c r="AB1853" s="354">
        <v>18.7</v>
      </c>
      <c r="AC1853" s="354" t="s">
        <v>218</v>
      </c>
      <c r="AD1853" s="363"/>
      <c r="AE1853" s="10">
        <f>IFERROR(VLOOKUP(E1853,ppoz!$A$2:$B$42,2,0),0)</f>
        <v>0</v>
      </c>
    </row>
    <row r="1854" spans="1:31" s="99" customFormat="1" x14ac:dyDescent="0.35">
      <c r="A1854" s="354" t="s">
        <v>567</v>
      </c>
      <c r="B1854" s="359">
        <v>18.425000000000001</v>
      </c>
      <c r="C1854" s="360">
        <v>55</v>
      </c>
      <c r="D1854" s="354" t="s">
        <v>255</v>
      </c>
      <c r="E1854" s="360" t="s">
        <v>190</v>
      </c>
      <c r="F1854" s="363" t="s">
        <v>186</v>
      </c>
      <c r="G1854" s="360">
        <v>17</v>
      </c>
      <c r="H1854" s="361">
        <v>62100</v>
      </c>
      <c r="I1854" s="361">
        <v>65200</v>
      </c>
      <c r="J1854" s="361">
        <v>67200</v>
      </c>
      <c r="K1854" s="361">
        <v>68700</v>
      </c>
      <c r="L1854" s="361">
        <v>3370.4206241519673</v>
      </c>
      <c r="M1854" s="361">
        <v>3538.6702849389417</v>
      </c>
      <c r="N1854" s="361">
        <v>3647.2184531886023</v>
      </c>
      <c r="O1854" s="361">
        <v>3728.6295793758477</v>
      </c>
      <c r="P1854" s="354" t="s">
        <v>40</v>
      </c>
      <c r="Q1854" s="363" t="s">
        <v>35</v>
      </c>
      <c r="R1854" s="354" t="s">
        <v>203</v>
      </c>
      <c r="S1854" s="362">
        <v>0.19900000000000001</v>
      </c>
      <c r="T1854" s="354" t="s">
        <v>683</v>
      </c>
      <c r="U1854" s="354" t="s">
        <v>35</v>
      </c>
      <c r="V1854" s="354">
        <v>1.6850000000000001</v>
      </c>
      <c r="W1854" s="354">
        <v>1</v>
      </c>
      <c r="X1854" s="354">
        <v>3.2000000000000001E-2</v>
      </c>
      <c r="Y1854" s="354">
        <f t="shared" si="23"/>
        <v>1.6850000000000001</v>
      </c>
      <c r="Z1854" s="354" t="s">
        <v>198</v>
      </c>
      <c r="AA1854" s="354" t="s">
        <v>170</v>
      </c>
      <c r="AB1854" s="354">
        <v>18.7</v>
      </c>
      <c r="AC1854" s="354" t="s">
        <v>218</v>
      </c>
      <c r="AD1854" s="363"/>
      <c r="AE1854" s="10">
        <f>IFERROR(VLOOKUP(E1854,ppoz!$A$2:$B$42,2,0),0)</f>
        <v>0</v>
      </c>
    </row>
    <row r="1855" spans="1:31" s="99" customFormat="1" x14ac:dyDescent="0.35">
      <c r="A1855" s="354" t="s">
        <v>568</v>
      </c>
      <c r="B1855" s="359">
        <v>18.760000000000002</v>
      </c>
      <c r="C1855" s="360">
        <v>56</v>
      </c>
      <c r="D1855" s="354" t="s">
        <v>255</v>
      </c>
      <c r="E1855" s="360" t="s">
        <v>190</v>
      </c>
      <c r="F1855" s="363" t="s">
        <v>186</v>
      </c>
      <c r="G1855" s="360">
        <v>17</v>
      </c>
      <c r="H1855" s="361">
        <v>64400</v>
      </c>
      <c r="I1855" s="361">
        <v>67600</v>
      </c>
      <c r="J1855" s="361">
        <v>70100</v>
      </c>
      <c r="K1855" s="361">
        <v>71100</v>
      </c>
      <c r="L1855" s="361">
        <v>3432.8358208955219</v>
      </c>
      <c r="M1855" s="361">
        <v>3603.4115138592747</v>
      </c>
      <c r="N1855" s="361">
        <v>3736.6737739872065</v>
      </c>
      <c r="O1855" s="361">
        <v>3789.9786780383793</v>
      </c>
      <c r="P1855" s="354" t="s">
        <v>40</v>
      </c>
      <c r="Q1855" s="363" t="s">
        <v>35</v>
      </c>
      <c r="R1855" s="354" t="s">
        <v>203</v>
      </c>
      <c r="S1855" s="362">
        <v>0.19900000000000001</v>
      </c>
      <c r="T1855" s="354" t="s">
        <v>683</v>
      </c>
      <c r="U1855" s="354" t="s">
        <v>35</v>
      </c>
      <c r="V1855" s="354">
        <v>1.6850000000000001</v>
      </c>
      <c r="W1855" s="354">
        <v>1</v>
      </c>
      <c r="X1855" s="354">
        <v>3.2000000000000001E-2</v>
      </c>
      <c r="Y1855" s="354">
        <f t="shared" si="23"/>
        <v>1.6850000000000001</v>
      </c>
      <c r="Z1855" s="354" t="s">
        <v>198</v>
      </c>
      <c r="AA1855" s="354" t="s">
        <v>170</v>
      </c>
      <c r="AB1855" s="354">
        <v>18.7</v>
      </c>
      <c r="AC1855" s="354" t="s">
        <v>218</v>
      </c>
      <c r="AD1855" s="363"/>
      <c r="AE1855" s="10">
        <f>IFERROR(VLOOKUP(E1855,ppoz!$A$2:$B$42,2,0),0)</f>
        <v>0</v>
      </c>
    </row>
    <row r="1856" spans="1:31" s="99" customFormat="1" x14ac:dyDescent="0.35">
      <c r="A1856" s="354" t="s">
        <v>569</v>
      </c>
      <c r="B1856" s="359">
        <v>19.095000000000002</v>
      </c>
      <c r="C1856" s="360">
        <v>57</v>
      </c>
      <c r="D1856" s="354" t="s">
        <v>255</v>
      </c>
      <c r="E1856" s="360" t="s">
        <v>190</v>
      </c>
      <c r="F1856" s="363" t="s">
        <v>186</v>
      </c>
      <c r="G1856" s="360">
        <v>17</v>
      </c>
      <c r="H1856" s="361">
        <v>65700</v>
      </c>
      <c r="I1856" s="361">
        <v>69000</v>
      </c>
      <c r="J1856" s="361">
        <v>72300</v>
      </c>
      <c r="K1856" s="361">
        <v>72500</v>
      </c>
      <c r="L1856" s="361">
        <v>3440.6912804399053</v>
      </c>
      <c r="M1856" s="361">
        <v>3613.5113904163391</v>
      </c>
      <c r="N1856" s="361">
        <v>3786.3315003927723</v>
      </c>
      <c r="O1856" s="361">
        <v>3796.8054464519505</v>
      </c>
      <c r="P1856" s="354" t="s">
        <v>40</v>
      </c>
      <c r="Q1856" s="363" t="s">
        <v>35</v>
      </c>
      <c r="R1856" s="354" t="s">
        <v>203</v>
      </c>
      <c r="S1856" s="362">
        <v>0.19900000000000001</v>
      </c>
      <c r="T1856" s="354" t="s">
        <v>683</v>
      </c>
      <c r="U1856" s="354" t="s">
        <v>35</v>
      </c>
      <c r="V1856" s="354">
        <v>1.6850000000000001</v>
      </c>
      <c r="W1856" s="354">
        <v>1</v>
      </c>
      <c r="X1856" s="354">
        <v>3.2000000000000001E-2</v>
      </c>
      <c r="Y1856" s="354">
        <f t="shared" si="23"/>
        <v>1.6850000000000001</v>
      </c>
      <c r="Z1856" s="354" t="s">
        <v>198</v>
      </c>
      <c r="AA1856" s="354" t="s">
        <v>170</v>
      </c>
      <c r="AB1856" s="354">
        <v>18.7</v>
      </c>
      <c r="AC1856" s="354" t="s">
        <v>218</v>
      </c>
      <c r="AD1856" s="363"/>
      <c r="AE1856" s="10">
        <f>IFERROR(VLOOKUP(E1856,ppoz!$A$2:$B$42,2,0),0)</f>
        <v>0</v>
      </c>
    </row>
    <row r="1857" spans="1:31" s="99" customFormat="1" x14ac:dyDescent="0.35">
      <c r="A1857" s="354" t="s">
        <v>570</v>
      </c>
      <c r="B1857" s="359">
        <v>19.43</v>
      </c>
      <c r="C1857" s="360">
        <v>58</v>
      </c>
      <c r="D1857" s="354" t="s">
        <v>255</v>
      </c>
      <c r="E1857" s="360" t="s">
        <v>190</v>
      </c>
      <c r="F1857" s="363" t="s">
        <v>186</v>
      </c>
      <c r="G1857" s="360">
        <v>17</v>
      </c>
      <c r="H1857" s="361">
        <v>66500</v>
      </c>
      <c r="I1857" s="361">
        <v>69800</v>
      </c>
      <c r="J1857" s="361">
        <v>72900</v>
      </c>
      <c r="K1857" s="361">
        <v>73200</v>
      </c>
      <c r="L1857" s="361">
        <v>3422.5424601132272</v>
      </c>
      <c r="M1857" s="361">
        <v>3592.3829130211016</v>
      </c>
      <c r="N1857" s="361">
        <v>3751.9300051466803</v>
      </c>
      <c r="O1857" s="361">
        <v>3767.3700463201235</v>
      </c>
      <c r="P1857" s="354" t="s">
        <v>40</v>
      </c>
      <c r="Q1857" s="363" t="s">
        <v>35</v>
      </c>
      <c r="R1857" s="354" t="s">
        <v>203</v>
      </c>
      <c r="S1857" s="362">
        <v>0.19900000000000001</v>
      </c>
      <c r="T1857" s="354" t="s">
        <v>683</v>
      </c>
      <c r="U1857" s="354" t="s">
        <v>35</v>
      </c>
      <c r="V1857" s="354">
        <v>1.6850000000000001</v>
      </c>
      <c r="W1857" s="354">
        <v>1</v>
      </c>
      <c r="X1857" s="354">
        <v>3.2000000000000001E-2</v>
      </c>
      <c r="Y1857" s="354">
        <f t="shared" si="23"/>
        <v>1.6850000000000001</v>
      </c>
      <c r="Z1857" s="354" t="s">
        <v>198</v>
      </c>
      <c r="AA1857" s="354" t="s">
        <v>170</v>
      </c>
      <c r="AB1857" s="354">
        <v>18.7</v>
      </c>
      <c r="AC1857" s="354" t="s">
        <v>218</v>
      </c>
      <c r="AD1857" s="363"/>
      <c r="AE1857" s="10">
        <f>IFERROR(VLOOKUP(E1857,ppoz!$A$2:$B$42,2,0),0)</f>
        <v>0</v>
      </c>
    </row>
    <row r="1858" spans="1:31" s="99" customFormat="1" x14ac:dyDescent="0.35">
      <c r="A1858" s="354" t="s">
        <v>571</v>
      </c>
      <c r="B1858" s="359">
        <v>19.765000000000001</v>
      </c>
      <c r="C1858" s="360">
        <v>59</v>
      </c>
      <c r="D1858" s="354" t="s">
        <v>255</v>
      </c>
      <c r="E1858" s="360" t="s">
        <v>190</v>
      </c>
      <c r="F1858" s="363" t="s">
        <v>186</v>
      </c>
      <c r="G1858" s="360">
        <v>17</v>
      </c>
      <c r="H1858" s="361">
        <v>67300</v>
      </c>
      <c r="I1858" s="361">
        <v>70800</v>
      </c>
      <c r="J1858" s="361">
        <v>73600</v>
      </c>
      <c r="K1858" s="361">
        <v>74200</v>
      </c>
      <c r="L1858" s="361">
        <v>3405.0088540349102</v>
      </c>
      <c r="M1858" s="361">
        <v>3582.0895522388059</v>
      </c>
      <c r="N1858" s="361">
        <v>3723.7541108019227</v>
      </c>
      <c r="O1858" s="361">
        <v>3754.1108019225903</v>
      </c>
      <c r="P1858" s="354" t="s">
        <v>40</v>
      </c>
      <c r="Q1858" s="363" t="s">
        <v>35</v>
      </c>
      <c r="R1858" s="354" t="s">
        <v>203</v>
      </c>
      <c r="S1858" s="362">
        <v>0.19900000000000001</v>
      </c>
      <c r="T1858" s="354" t="s">
        <v>683</v>
      </c>
      <c r="U1858" s="354" t="s">
        <v>35</v>
      </c>
      <c r="V1858" s="354">
        <v>1.6850000000000001</v>
      </c>
      <c r="W1858" s="354">
        <v>1</v>
      </c>
      <c r="X1858" s="354">
        <v>3.2000000000000001E-2</v>
      </c>
      <c r="Y1858" s="354">
        <f t="shared" si="23"/>
        <v>1.6850000000000001</v>
      </c>
      <c r="Z1858" s="354" t="s">
        <v>198</v>
      </c>
      <c r="AA1858" s="354" t="s">
        <v>170</v>
      </c>
      <c r="AB1858" s="354">
        <v>18.7</v>
      </c>
      <c r="AC1858" s="354" t="s">
        <v>218</v>
      </c>
      <c r="AD1858" s="363"/>
      <c r="AE1858" s="10">
        <f>IFERROR(VLOOKUP(E1858,ppoz!$A$2:$B$42,2,0),0)</f>
        <v>0</v>
      </c>
    </row>
    <row r="1859" spans="1:31" s="99" customFormat="1" x14ac:dyDescent="0.35">
      <c r="A1859" s="354" t="s">
        <v>572</v>
      </c>
      <c r="B1859" s="359">
        <v>20.100000000000001</v>
      </c>
      <c r="C1859" s="360">
        <v>60</v>
      </c>
      <c r="D1859" s="354" t="s">
        <v>255</v>
      </c>
      <c r="E1859" s="360" t="s">
        <v>21</v>
      </c>
      <c r="F1859" s="363" t="s">
        <v>186</v>
      </c>
      <c r="G1859" s="360">
        <v>20</v>
      </c>
      <c r="H1859" s="361">
        <v>74200</v>
      </c>
      <c r="I1859" s="361">
        <v>77600</v>
      </c>
      <c r="J1859" s="361">
        <v>80400</v>
      </c>
      <c r="K1859" s="361">
        <v>81000</v>
      </c>
      <c r="L1859" s="361">
        <v>3691.5422885572139</v>
      </c>
      <c r="M1859" s="361">
        <v>3860.696517412935</v>
      </c>
      <c r="N1859" s="361">
        <v>3999.9999999999995</v>
      </c>
      <c r="O1859" s="361">
        <v>4029.8507462686566</v>
      </c>
      <c r="P1859" s="354" t="s">
        <v>40</v>
      </c>
      <c r="Q1859" s="363" t="s">
        <v>35</v>
      </c>
      <c r="R1859" s="354" t="s">
        <v>203</v>
      </c>
      <c r="S1859" s="362">
        <v>0.19900000000000001</v>
      </c>
      <c r="T1859" s="354" t="s">
        <v>683</v>
      </c>
      <c r="U1859" s="354" t="s">
        <v>35</v>
      </c>
      <c r="V1859" s="354">
        <v>1.6850000000000001</v>
      </c>
      <c r="W1859" s="354">
        <v>1</v>
      </c>
      <c r="X1859" s="354">
        <v>3.2000000000000001E-2</v>
      </c>
      <c r="Y1859" s="354">
        <f t="shared" si="23"/>
        <v>1.6850000000000001</v>
      </c>
      <c r="Z1859" s="354" t="s">
        <v>198</v>
      </c>
      <c r="AA1859" s="354" t="s">
        <v>170</v>
      </c>
      <c r="AB1859" s="354">
        <v>18.7</v>
      </c>
      <c r="AC1859" s="354" t="s">
        <v>218</v>
      </c>
      <c r="AD1859" s="363"/>
      <c r="AE1859" s="10">
        <f>IFERROR(VLOOKUP(E1859,ppoz!$A$2:$B$42,2,0),0)</f>
        <v>0</v>
      </c>
    </row>
    <row r="1860" spans="1:31" s="99" customFormat="1" x14ac:dyDescent="0.35">
      <c r="A1860" s="354" t="s">
        <v>573</v>
      </c>
      <c r="B1860" s="359">
        <v>20.435000000000002</v>
      </c>
      <c r="C1860" s="360">
        <v>61</v>
      </c>
      <c r="D1860" s="354" t="s">
        <v>255</v>
      </c>
      <c r="E1860" s="360" t="s">
        <v>21</v>
      </c>
      <c r="F1860" s="363" t="s">
        <v>186</v>
      </c>
      <c r="G1860" s="360">
        <v>20</v>
      </c>
      <c r="H1860" s="361">
        <v>75000</v>
      </c>
      <c r="I1860" s="361">
        <v>78500</v>
      </c>
      <c r="J1860" s="361">
        <v>82000</v>
      </c>
      <c r="K1860" s="361">
        <v>82000</v>
      </c>
      <c r="L1860" s="361">
        <v>3670.1737215561534</v>
      </c>
      <c r="M1860" s="361">
        <v>3841.4484952287739</v>
      </c>
      <c r="N1860" s="361">
        <v>4012.723268901394</v>
      </c>
      <c r="O1860" s="361">
        <v>4012.723268901394</v>
      </c>
      <c r="P1860" s="354" t="s">
        <v>40</v>
      </c>
      <c r="Q1860" s="363" t="s">
        <v>35</v>
      </c>
      <c r="R1860" s="354" t="s">
        <v>203</v>
      </c>
      <c r="S1860" s="362">
        <v>0.19900000000000001</v>
      </c>
      <c r="T1860" s="354" t="s">
        <v>683</v>
      </c>
      <c r="U1860" s="354" t="s">
        <v>35</v>
      </c>
      <c r="V1860" s="354">
        <v>1.6850000000000001</v>
      </c>
      <c r="W1860" s="354">
        <v>1</v>
      </c>
      <c r="X1860" s="354">
        <v>3.2000000000000001E-2</v>
      </c>
      <c r="Y1860" s="354">
        <f t="shared" si="23"/>
        <v>1.6850000000000001</v>
      </c>
      <c r="Z1860" s="354" t="s">
        <v>198</v>
      </c>
      <c r="AA1860" s="354" t="s">
        <v>170</v>
      </c>
      <c r="AB1860" s="354">
        <v>18.7</v>
      </c>
      <c r="AC1860" s="354" t="s">
        <v>218</v>
      </c>
      <c r="AD1860" s="363"/>
      <c r="AE1860" s="10">
        <f>IFERROR(VLOOKUP(E1860,ppoz!$A$2:$B$42,2,0),0)</f>
        <v>0</v>
      </c>
    </row>
    <row r="1861" spans="1:31" s="99" customFormat="1" x14ac:dyDescent="0.35">
      <c r="A1861" s="354" t="s">
        <v>574</v>
      </c>
      <c r="B1861" s="359">
        <v>20.77</v>
      </c>
      <c r="C1861" s="360">
        <v>62</v>
      </c>
      <c r="D1861" s="354" t="s">
        <v>255</v>
      </c>
      <c r="E1861" s="360" t="s">
        <v>21</v>
      </c>
      <c r="F1861" s="363" t="s">
        <v>186</v>
      </c>
      <c r="G1861" s="360">
        <v>20</v>
      </c>
      <c r="H1861" s="361">
        <v>75700</v>
      </c>
      <c r="I1861" s="361">
        <v>79200</v>
      </c>
      <c r="J1861" s="361">
        <v>82700</v>
      </c>
      <c r="K1861" s="361">
        <v>82600</v>
      </c>
      <c r="L1861" s="361">
        <v>3644.6798266730862</v>
      </c>
      <c r="M1861" s="361">
        <v>3813.1921039961485</v>
      </c>
      <c r="N1861" s="361">
        <v>3981.7043813192104</v>
      </c>
      <c r="O1861" s="361">
        <v>3976.889744824266</v>
      </c>
      <c r="P1861" s="354" t="s">
        <v>40</v>
      </c>
      <c r="Q1861" s="363" t="s">
        <v>35</v>
      </c>
      <c r="R1861" s="354" t="s">
        <v>203</v>
      </c>
      <c r="S1861" s="362">
        <v>0.19900000000000001</v>
      </c>
      <c r="T1861" s="354" t="s">
        <v>683</v>
      </c>
      <c r="U1861" s="354" t="s">
        <v>35</v>
      </c>
      <c r="V1861" s="354">
        <v>1.6850000000000001</v>
      </c>
      <c r="W1861" s="354">
        <v>1</v>
      </c>
      <c r="X1861" s="354">
        <v>3.2000000000000001E-2</v>
      </c>
      <c r="Y1861" s="354">
        <f t="shared" si="23"/>
        <v>1.6850000000000001</v>
      </c>
      <c r="Z1861" s="354" t="s">
        <v>198</v>
      </c>
      <c r="AA1861" s="354" t="s">
        <v>170</v>
      </c>
      <c r="AB1861" s="354">
        <v>18.7</v>
      </c>
      <c r="AC1861" s="354" t="s">
        <v>218</v>
      </c>
      <c r="AD1861" s="363"/>
      <c r="AE1861" s="10">
        <f>IFERROR(VLOOKUP(E1861,ppoz!$A$2:$B$42,2,0),0)</f>
        <v>0</v>
      </c>
    </row>
    <row r="1862" spans="1:31" s="99" customFormat="1" x14ac:dyDescent="0.35">
      <c r="A1862" s="354" t="s">
        <v>575</v>
      </c>
      <c r="B1862" s="359">
        <v>21.105</v>
      </c>
      <c r="C1862" s="360">
        <v>63</v>
      </c>
      <c r="D1862" s="354" t="s">
        <v>255</v>
      </c>
      <c r="E1862" s="360" t="s">
        <v>21</v>
      </c>
      <c r="F1862" s="363" t="s">
        <v>186</v>
      </c>
      <c r="G1862" s="360">
        <v>20</v>
      </c>
      <c r="H1862" s="361">
        <v>77300</v>
      </c>
      <c r="I1862" s="361">
        <v>80500</v>
      </c>
      <c r="J1862" s="361">
        <v>83800</v>
      </c>
      <c r="K1862" s="361">
        <v>83900</v>
      </c>
      <c r="L1862" s="361">
        <v>3662.6391850272448</v>
      </c>
      <c r="M1862" s="361">
        <v>3814.2620232172471</v>
      </c>
      <c r="N1862" s="361">
        <v>3970.6230751006869</v>
      </c>
      <c r="O1862" s="361">
        <v>3975.3612887941244</v>
      </c>
      <c r="P1862" s="354" t="s">
        <v>40</v>
      </c>
      <c r="Q1862" s="363" t="s">
        <v>35</v>
      </c>
      <c r="R1862" s="354" t="s">
        <v>203</v>
      </c>
      <c r="S1862" s="362">
        <v>0.19900000000000001</v>
      </c>
      <c r="T1862" s="354" t="s">
        <v>683</v>
      </c>
      <c r="U1862" s="354" t="s">
        <v>35</v>
      </c>
      <c r="V1862" s="354">
        <v>1.6850000000000001</v>
      </c>
      <c r="W1862" s="354">
        <v>1</v>
      </c>
      <c r="X1862" s="354">
        <v>3.2000000000000001E-2</v>
      </c>
      <c r="Y1862" s="354">
        <f t="shared" si="23"/>
        <v>1.6850000000000001</v>
      </c>
      <c r="Z1862" s="354" t="s">
        <v>198</v>
      </c>
      <c r="AA1862" s="354" t="s">
        <v>170</v>
      </c>
      <c r="AB1862" s="354">
        <v>18.7</v>
      </c>
      <c r="AC1862" s="354" t="s">
        <v>218</v>
      </c>
      <c r="AD1862" s="363"/>
      <c r="AE1862" s="10">
        <f>IFERROR(VLOOKUP(E1862,ppoz!$A$2:$B$42,2,0),0)</f>
        <v>0</v>
      </c>
    </row>
    <row r="1863" spans="1:31" s="99" customFormat="1" x14ac:dyDescent="0.35">
      <c r="A1863" s="354" t="s">
        <v>576</v>
      </c>
      <c r="B1863" s="359">
        <v>21.44</v>
      </c>
      <c r="C1863" s="360">
        <v>64</v>
      </c>
      <c r="D1863" s="354" t="s">
        <v>255</v>
      </c>
      <c r="E1863" s="360" t="s">
        <v>21</v>
      </c>
      <c r="F1863" s="363" t="s">
        <v>186</v>
      </c>
      <c r="G1863" s="360">
        <v>20</v>
      </c>
      <c r="H1863" s="361">
        <v>78100</v>
      </c>
      <c r="I1863" s="361">
        <v>81300</v>
      </c>
      <c r="J1863" s="361">
        <v>84600</v>
      </c>
      <c r="K1863" s="361">
        <v>84700</v>
      </c>
      <c r="L1863" s="361">
        <v>3642.7238805970146</v>
      </c>
      <c r="M1863" s="361">
        <v>3791.9776119402982</v>
      </c>
      <c r="N1863" s="361">
        <v>3945.8955223880594</v>
      </c>
      <c r="O1863" s="361">
        <v>3950.559701492537</v>
      </c>
      <c r="P1863" s="354" t="s">
        <v>40</v>
      </c>
      <c r="Q1863" s="363" t="s">
        <v>35</v>
      </c>
      <c r="R1863" s="354" t="s">
        <v>203</v>
      </c>
      <c r="S1863" s="362">
        <v>0.19900000000000001</v>
      </c>
      <c r="T1863" s="354" t="s">
        <v>683</v>
      </c>
      <c r="U1863" s="354" t="s">
        <v>35</v>
      </c>
      <c r="V1863" s="354">
        <v>1.6850000000000001</v>
      </c>
      <c r="W1863" s="354">
        <v>1</v>
      </c>
      <c r="X1863" s="354">
        <v>3.2000000000000001E-2</v>
      </c>
      <c r="Y1863" s="354">
        <f t="shared" ref="Y1863:Y1926" si="25">V1863*W1863</f>
        <v>1.6850000000000001</v>
      </c>
      <c r="Z1863" s="354" t="s">
        <v>198</v>
      </c>
      <c r="AA1863" s="354" t="s">
        <v>170</v>
      </c>
      <c r="AB1863" s="354">
        <v>18.7</v>
      </c>
      <c r="AC1863" s="354" t="s">
        <v>218</v>
      </c>
      <c r="AD1863" s="363"/>
      <c r="AE1863" s="10">
        <f>IFERROR(VLOOKUP(E1863,ppoz!$A$2:$B$42,2,0),0)</f>
        <v>0</v>
      </c>
    </row>
    <row r="1864" spans="1:31" s="99" customFormat="1" x14ac:dyDescent="0.35">
      <c r="A1864" s="354" t="s">
        <v>577</v>
      </c>
      <c r="B1864" s="359">
        <v>21.775000000000002</v>
      </c>
      <c r="C1864" s="360">
        <v>65</v>
      </c>
      <c r="D1864" s="354" t="s">
        <v>255</v>
      </c>
      <c r="E1864" s="360" t="s">
        <v>21</v>
      </c>
      <c r="F1864" s="363" t="s">
        <v>186</v>
      </c>
      <c r="G1864" s="360">
        <v>20</v>
      </c>
      <c r="H1864" s="361">
        <v>78700</v>
      </c>
      <c r="I1864" s="361">
        <v>82500</v>
      </c>
      <c r="J1864" s="361">
        <v>85700</v>
      </c>
      <c r="K1864" s="361">
        <v>86500</v>
      </c>
      <c r="L1864" s="361">
        <v>3614.2365097588977</v>
      </c>
      <c r="M1864" s="361">
        <v>3788.7485648679676</v>
      </c>
      <c r="N1864" s="361">
        <v>3935.7060849598161</v>
      </c>
      <c r="O1864" s="361">
        <v>3972.445464982778</v>
      </c>
      <c r="P1864" s="354" t="s">
        <v>40</v>
      </c>
      <c r="Q1864" s="363" t="s">
        <v>35</v>
      </c>
      <c r="R1864" s="354" t="s">
        <v>203</v>
      </c>
      <c r="S1864" s="362">
        <v>0.19900000000000001</v>
      </c>
      <c r="T1864" s="354" t="s">
        <v>683</v>
      </c>
      <c r="U1864" s="354" t="s">
        <v>35</v>
      </c>
      <c r="V1864" s="354">
        <v>1.6850000000000001</v>
      </c>
      <c r="W1864" s="354">
        <v>1</v>
      </c>
      <c r="X1864" s="354">
        <v>3.2000000000000001E-2</v>
      </c>
      <c r="Y1864" s="354">
        <f t="shared" si="25"/>
        <v>1.6850000000000001</v>
      </c>
      <c r="Z1864" s="354" t="s">
        <v>198</v>
      </c>
      <c r="AA1864" s="354" t="s">
        <v>170</v>
      </c>
      <c r="AB1864" s="354">
        <v>18.7</v>
      </c>
      <c r="AC1864" s="354" t="s">
        <v>218</v>
      </c>
      <c r="AD1864" s="363"/>
      <c r="AE1864" s="10">
        <f>IFERROR(VLOOKUP(E1864,ppoz!$A$2:$B$42,2,0),0)</f>
        <v>0</v>
      </c>
    </row>
    <row r="1865" spans="1:31" s="99" customFormat="1" x14ac:dyDescent="0.35">
      <c r="A1865" s="354" t="s">
        <v>578</v>
      </c>
      <c r="B1865" s="359">
        <v>22.110000000000003</v>
      </c>
      <c r="C1865" s="360">
        <v>66</v>
      </c>
      <c r="D1865" s="354" t="s">
        <v>255</v>
      </c>
      <c r="E1865" s="360" t="s">
        <v>21</v>
      </c>
      <c r="F1865" s="363" t="s">
        <v>186</v>
      </c>
      <c r="G1865" s="360">
        <v>20</v>
      </c>
      <c r="H1865" s="361">
        <v>81000</v>
      </c>
      <c r="I1865" s="361">
        <v>84700</v>
      </c>
      <c r="J1865" s="361">
        <v>88600</v>
      </c>
      <c r="K1865" s="361">
        <v>88800</v>
      </c>
      <c r="L1865" s="361">
        <v>3663.5006784260509</v>
      </c>
      <c r="M1865" s="361">
        <v>3830.8457711442779</v>
      </c>
      <c r="N1865" s="361">
        <v>4007.2365445499768</v>
      </c>
      <c r="O1865" s="361">
        <v>4016.2822252374485</v>
      </c>
      <c r="P1865" s="354" t="s">
        <v>40</v>
      </c>
      <c r="Q1865" s="363" t="s">
        <v>35</v>
      </c>
      <c r="R1865" s="354" t="s">
        <v>203</v>
      </c>
      <c r="S1865" s="362">
        <v>0.19900000000000001</v>
      </c>
      <c r="T1865" s="354" t="s">
        <v>683</v>
      </c>
      <c r="U1865" s="354" t="s">
        <v>35</v>
      </c>
      <c r="V1865" s="354">
        <v>1.6850000000000001</v>
      </c>
      <c r="W1865" s="354">
        <v>1</v>
      </c>
      <c r="X1865" s="354">
        <v>3.2000000000000001E-2</v>
      </c>
      <c r="Y1865" s="354">
        <f t="shared" si="25"/>
        <v>1.6850000000000001</v>
      </c>
      <c r="Z1865" s="354" t="s">
        <v>198</v>
      </c>
      <c r="AA1865" s="354" t="s">
        <v>170</v>
      </c>
      <c r="AB1865" s="354">
        <v>18.7</v>
      </c>
      <c r="AC1865" s="354" t="s">
        <v>218</v>
      </c>
      <c r="AD1865" s="363"/>
      <c r="AE1865" s="10">
        <f>IFERROR(VLOOKUP(E1865,ppoz!$A$2:$B$42,2,0),0)</f>
        <v>0</v>
      </c>
    </row>
    <row r="1866" spans="1:31" s="99" customFormat="1" x14ac:dyDescent="0.35">
      <c r="A1866" s="354" t="s">
        <v>579</v>
      </c>
      <c r="B1866" s="359">
        <v>22.445</v>
      </c>
      <c r="C1866" s="360">
        <v>67</v>
      </c>
      <c r="D1866" s="354" t="s">
        <v>255</v>
      </c>
      <c r="E1866" s="360" t="s">
        <v>21</v>
      </c>
      <c r="F1866" s="363" t="s">
        <v>186</v>
      </c>
      <c r="G1866" s="360">
        <v>20</v>
      </c>
      <c r="H1866" s="361">
        <v>82100</v>
      </c>
      <c r="I1866" s="361">
        <v>86500</v>
      </c>
      <c r="J1866" s="361">
        <v>89200</v>
      </c>
      <c r="K1866" s="361">
        <v>90500</v>
      </c>
      <c r="L1866" s="361">
        <v>3657.8302517264424</v>
      </c>
      <c r="M1866" s="361">
        <v>3853.8650033415015</v>
      </c>
      <c r="N1866" s="361">
        <v>3974.1590554689242</v>
      </c>
      <c r="O1866" s="361">
        <v>4032.078413900646</v>
      </c>
      <c r="P1866" s="354" t="s">
        <v>40</v>
      </c>
      <c r="Q1866" s="363" t="s">
        <v>35</v>
      </c>
      <c r="R1866" s="354" t="s">
        <v>203</v>
      </c>
      <c r="S1866" s="362">
        <v>0.19900000000000001</v>
      </c>
      <c r="T1866" s="354" t="s">
        <v>683</v>
      </c>
      <c r="U1866" s="354" t="s">
        <v>35</v>
      </c>
      <c r="V1866" s="354">
        <v>1.6850000000000001</v>
      </c>
      <c r="W1866" s="354">
        <v>1</v>
      </c>
      <c r="X1866" s="354">
        <v>3.2000000000000001E-2</v>
      </c>
      <c r="Y1866" s="354">
        <f t="shared" si="25"/>
        <v>1.6850000000000001</v>
      </c>
      <c r="Z1866" s="354" t="s">
        <v>198</v>
      </c>
      <c r="AA1866" s="354" t="s">
        <v>170</v>
      </c>
      <c r="AB1866" s="354">
        <v>18.7</v>
      </c>
      <c r="AC1866" s="354" t="s">
        <v>218</v>
      </c>
      <c r="AD1866" s="363"/>
      <c r="AE1866" s="10">
        <f>IFERROR(VLOOKUP(E1866,ppoz!$A$2:$B$42,2,0),0)</f>
        <v>0</v>
      </c>
    </row>
    <row r="1867" spans="1:31" s="99" customFormat="1" x14ac:dyDescent="0.35">
      <c r="A1867" s="354" t="s">
        <v>580</v>
      </c>
      <c r="B1867" s="359">
        <v>22.78</v>
      </c>
      <c r="C1867" s="360">
        <v>68</v>
      </c>
      <c r="D1867" s="354" t="s">
        <v>255</v>
      </c>
      <c r="E1867" s="360" t="s">
        <v>191</v>
      </c>
      <c r="F1867" s="363" t="s">
        <v>186</v>
      </c>
      <c r="G1867" s="360">
        <v>22.5</v>
      </c>
      <c r="H1867" s="361">
        <v>83000</v>
      </c>
      <c r="I1867" s="361">
        <v>87400</v>
      </c>
      <c r="J1867" s="361">
        <v>90200</v>
      </c>
      <c r="K1867" s="361">
        <v>91500</v>
      </c>
      <c r="L1867" s="361">
        <v>3643.5469710272168</v>
      </c>
      <c r="M1867" s="361">
        <v>3836.6988586479365</v>
      </c>
      <c r="N1867" s="361">
        <v>3959.6136962247583</v>
      </c>
      <c r="O1867" s="361">
        <v>4016.6812993854255</v>
      </c>
      <c r="P1867" s="354" t="s">
        <v>40</v>
      </c>
      <c r="Q1867" s="363" t="s">
        <v>35</v>
      </c>
      <c r="R1867" s="354" t="s">
        <v>203</v>
      </c>
      <c r="S1867" s="362">
        <v>0.19900000000000001</v>
      </c>
      <c r="T1867" s="354" t="s">
        <v>683</v>
      </c>
      <c r="U1867" s="354" t="s">
        <v>35</v>
      </c>
      <c r="V1867" s="354">
        <v>1.6850000000000001</v>
      </c>
      <c r="W1867" s="354">
        <v>1</v>
      </c>
      <c r="X1867" s="354">
        <v>3.2000000000000001E-2</v>
      </c>
      <c r="Y1867" s="354">
        <f t="shared" si="25"/>
        <v>1.6850000000000001</v>
      </c>
      <c r="Z1867" s="354" t="s">
        <v>198</v>
      </c>
      <c r="AA1867" s="354" t="s">
        <v>170</v>
      </c>
      <c r="AB1867" s="354">
        <v>18.7</v>
      </c>
      <c r="AC1867" s="354" t="s">
        <v>218</v>
      </c>
      <c r="AD1867" s="363"/>
      <c r="AE1867" s="10">
        <f>IFERROR(VLOOKUP(E1867,ppoz!$A$2:$B$42,2,0),0)</f>
        <v>0</v>
      </c>
    </row>
    <row r="1868" spans="1:31" s="99" customFormat="1" x14ac:dyDescent="0.35">
      <c r="A1868" s="354" t="s">
        <v>581</v>
      </c>
      <c r="B1868" s="359">
        <v>23.115000000000002</v>
      </c>
      <c r="C1868" s="360">
        <v>69</v>
      </c>
      <c r="D1868" s="354" t="s">
        <v>255</v>
      </c>
      <c r="E1868" s="360" t="s">
        <v>191</v>
      </c>
      <c r="F1868" s="363" t="s">
        <v>186</v>
      </c>
      <c r="G1868" s="360">
        <v>22.5</v>
      </c>
      <c r="H1868" s="361">
        <v>84200</v>
      </c>
      <c r="I1868" s="361">
        <v>88500</v>
      </c>
      <c r="J1868" s="361">
        <v>91600</v>
      </c>
      <c r="K1868" s="361">
        <v>92600</v>
      </c>
      <c r="L1868" s="361">
        <v>3642.6562837983988</v>
      </c>
      <c r="M1868" s="361">
        <v>3828.6826735885784</v>
      </c>
      <c r="N1868" s="361">
        <v>3962.7947220419637</v>
      </c>
      <c r="O1868" s="361">
        <v>4006.0566731559588</v>
      </c>
      <c r="P1868" s="354" t="s">
        <v>40</v>
      </c>
      <c r="Q1868" s="363" t="s">
        <v>35</v>
      </c>
      <c r="R1868" s="354" t="s">
        <v>203</v>
      </c>
      <c r="S1868" s="362">
        <v>0.19900000000000001</v>
      </c>
      <c r="T1868" s="354" t="s">
        <v>683</v>
      </c>
      <c r="U1868" s="354" t="s">
        <v>35</v>
      </c>
      <c r="V1868" s="354">
        <v>1.6850000000000001</v>
      </c>
      <c r="W1868" s="354">
        <v>1</v>
      </c>
      <c r="X1868" s="354">
        <v>3.2000000000000001E-2</v>
      </c>
      <c r="Y1868" s="354">
        <f t="shared" si="25"/>
        <v>1.6850000000000001</v>
      </c>
      <c r="Z1868" s="354" t="s">
        <v>198</v>
      </c>
      <c r="AA1868" s="354" t="s">
        <v>170</v>
      </c>
      <c r="AB1868" s="354">
        <v>18.7</v>
      </c>
      <c r="AC1868" s="354" t="s">
        <v>218</v>
      </c>
      <c r="AD1868" s="363"/>
      <c r="AE1868" s="10">
        <f>IFERROR(VLOOKUP(E1868,ppoz!$A$2:$B$42,2,0),0)</f>
        <v>0</v>
      </c>
    </row>
    <row r="1869" spans="1:31" s="99" customFormat="1" x14ac:dyDescent="0.35">
      <c r="A1869" s="354" t="s">
        <v>582</v>
      </c>
      <c r="B1869" s="359">
        <v>23.450000000000003</v>
      </c>
      <c r="C1869" s="360">
        <v>70</v>
      </c>
      <c r="D1869" s="354" t="s">
        <v>255</v>
      </c>
      <c r="E1869" s="360" t="s">
        <v>191</v>
      </c>
      <c r="F1869" s="363" t="s">
        <v>186</v>
      </c>
      <c r="G1869" s="360">
        <v>22.5</v>
      </c>
      <c r="H1869" s="361">
        <v>84800</v>
      </c>
      <c r="I1869" s="361">
        <v>89200</v>
      </c>
      <c r="J1869" s="361">
        <v>92300</v>
      </c>
      <c r="K1869" s="361">
        <v>93300</v>
      </c>
      <c r="L1869" s="361">
        <v>3616.204690831556</v>
      </c>
      <c r="M1869" s="361">
        <v>3803.8379530916841</v>
      </c>
      <c r="N1869" s="361">
        <v>3936.0341151385924</v>
      </c>
      <c r="O1869" s="361">
        <v>3978.6780383795303</v>
      </c>
      <c r="P1869" s="354" t="s">
        <v>40</v>
      </c>
      <c r="Q1869" s="363" t="s">
        <v>35</v>
      </c>
      <c r="R1869" s="354" t="s">
        <v>203</v>
      </c>
      <c r="S1869" s="362">
        <v>0.19900000000000001</v>
      </c>
      <c r="T1869" s="354" t="s">
        <v>683</v>
      </c>
      <c r="U1869" s="354" t="s">
        <v>35</v>
      </c>
      <c r="V1869" s="354">
        <v>1.6850000000000001</v>
      </c>
      <c r="W1869" s="354">
        <v>1</v>
      </c>
      <c r="X1869" s="354">
        <v>3.2000000000000001E-2</v>
      </c>
      <c r="Y1869" s="354">
        <f t="shared" si="25"/>
        <v>1.6850000000000001</v>
      </c>
      <c r="Z1869" s="354" t="s">
        <v>198</v>
      </c>
      <c r="AA1869" s="354" t="s">
        <v>170</v>
      </c>
      <c r="AB1869" s="354">
        <v>18.7</v>
      </c>
      <c r="AC1869" s="354" t="s">
        <v>218</v>
      </c>
      <c r="AD1869" s="363"/>
      <c r="AE1869" s="10">
        <f>IFERROR(VLOOKUP(E1869,ppoz!$A$2:$B$42,2,0),0)</f>
        <v>0</v>
      </c>
    </row>
    <row r="1870" spans="1:31" s="99" customFormat="1" x14ac:dyDescent="0.35">
      <c r="A1870" s="354" t="s">
        <v>583</v>
      </c>
      <c r="B1870" s="359">
        <v>23.785</v>
      </c>
      <c r="C1870" s="360">
        <v>71</v>
      </c>
      <c r="D1870" s="354" t="s">
        <v>255</v>
      </c>
      <c r="E1870" s="360" t="s">
        <v>191</v>
      </c>
      <c r="F1870" s="363" t="s">
        <v>186</v>
      </c>
      <c r="G1870" s="360">
        <v>22.5</v>
      </c>
      <c r="H1870" s="361">
        <v>86000</v>
      </c>
      <c r="I1870" s="361">
        <v>89900</v>
      </c>
      <c r="J1870" s="361">
        <v>92900</v>
      </c>
      <c r="K1870" s="361">
        <v>94000</v>
      </c>
      <c r="L1870" s="361">
        <v>3615.7241959217995</v>
      </c>
      <c r="M1870" s="361">
        <v>3779.6930838763928</v>
      </c>
      <c r="N1870" s="361">
        <v>3905.8229976876182</v>
      </c>
      <c r="O1870" s="361">
        <v>3952.0706327517341</v>
      </c>
      <c r="P1870" s="354" t="s">
        <v>40</v>
      </c>
      <c r="Q1870" s="363" t="s">
        <v>35</v>
      </c>
      <c r="R1870" s="354" t="s">
        <v>203</v>
      </c>
      <c r="S1870" s="362">
        <v>0.19900000000000001</v>
      </c>
      <c r="T1870" s="354" t="s">
        <v>683</v>
      </c>
      <c r="U1870" s="354" t="s">
        <v>35</v>
      </c>
      <c r="V1870" s="354">
        <v>1.6850000000000001</v>
      </c>
      <c r="W1870" s="354">
        <v>1</v>
      </c>
      <c r="X1870" s="354">
        <v>3.2000000000000001E-2</v>
      </c>
      <c r="Y1870" s="354">
        <f t="shared" si="25"/>
        <v>1.6850000000000001</v>
      </c>
      <c r="Z1870" s="354" t="s">
        <v>198</v>
      </c>
      <c r="AA1870" s="354" t="s">
        <v>170</v>
      </c>
      <c r="AB1870" s="354">
        <v>18.7</v>
      </c>
      <c r="AC1870" s="354" t="s">
        <v>218</v>
      </c>
      <c r="AD1870" s="363"/>
      <c r="AE1870" s="10">
        <f>IFERROR(VLOOKUP(E1870,ppoz!$A$2:$B$42,2,0),0)</f>
        <v>0</v>
      </c>
    </row>
    <row r="1871" spans="1:31" s="99" customFormat="1" x14ac:dyDescent="0.35">
      <c r="A1871" s="354" t="s">
        <v>584</v>
      </c>
      <c r="B1871" s="359">
        <v>24.12</v>
      </c>
      <c r="C1871" s="360">
        <v>72</v>
      </c>
      <c r="D1871" s="354" t="s">
        <v>255</v>
      </c>
      <c r="E1871" s="360" t="s">
        <v>191</v>
      </c>
      <c r="F1871" s="363" t="s">
        <v>186</v>
      </c>
      <c r="G1871" s="360">
        <v>22.5</v>
      </c>
      <c r="H1871" s="361">
        <v>87100</v>
      </c>
      <c r="I1871" s="361">
        <v>91000</v>
      </c>
      <c r="J1871" s="361">
        <v>93700</v>
      </c>
      <c r="K1871" s="361">
        <v>95100</v>
      </c>
      <c r="L1871" s="361">
        <v>3611.1111111111109</v>
      </c>
      <c r="M1871" s="361">
        <v>3772.8026533996681</v>
      </c>
      <c r="N1871" s="361">
        <v>3884.7429519071306</v>
      </c>
      <c r="O1871" s="361">
        <v>3942.7860696517409</v>
      </c>
      <c r="P1871" s="354" t="s">
        <v>40</v>
      </c>
      <c r="Q1871" s="363" t="s">
        <v>35</v>
      </c>
      <c r="R1871" s="354" t="s">
        <v>203</v>
      </c>
      <c r="S1871" s="362">
        <v>0.19900000000000001</v>
      </c>
      <c r="T1871" s="354" t="s">
        <v>683</v>
      </c>
      <c r="U1871" s="354" t="s">
        <v>35</v>
      </c>
      <c r="V1871" s="354">
        <v>1.6850000000000001</v>
      </c>
      <c r="W1871" s="354">
        <v>1</v>
      </c>
      <c r="X1871" s="354">
        <v>3.2000000000000001E-2</v>
      </c>
      <c r="Y1871" s="354">
        <f t="shared" si="25"/>
        <v>1.6850000000000001</v>
      </c>
      <c r="Z1871" s="354" t="s">
        <v>198</v>
      </c>
      <c r="AA1871" s="354" t="s">
        <v>170</v>
      </c>
      <c r="AB1871" s="354">
        <v>18.7</v>
      </c>
      <c r="AC1871" s="354" t="s">
        <v>218</v>
      </c>
      <c r="AD1871" s="363"/>
      <c r="AE1871" s="10">
        <f>IFERROR(VLOOKUP(E1871,ppoz!$A$2:$B$42,2,0),0)</f>
        <v>0</v>
      </c>
    </row>
    <row r="1872" spans="1:31" s="99" customFormat="1" x14ac:dyDescent="0.35">
      <c r="A1872" s="354" t="s">
        <v>585</v>
      </c>
      <c r="B1872" s="359">
        <v>24.455000000000002</v>
      </c>
      <c r="C1872" s="360">
        <v>73</v>
      </c>
      <c r="D1872" s="354" t="s">
        <v>255</v>
      </c>
      <c r="E1872" s="360" t="s">
        <v>191</v>
      </c>
      <c r="F1872" s="363" t="s">
        <v>186</v>
      </c>
      <c r="G1872" s="360">
        <v>22.5</v>
      </c>
      <c r="H1872" s="361">
        <v>87800</v>
      </c>
      <c r="I1872" s="361">
        <v>92200</v>
      </c>
      <c r="J1872" s="361">
        <v>96300</v>
      </c>
      <c r="K1872" s="361">
        <v>96200</v>
      </c>
      <c r="L1872" s="361">
        <v>3590.2678388877525</v>
      </c>
      <c r="M1872" s="361">
        <v>3770.1901451645876</v>
      </c>
      <c r="N1872" s="361">
        <v>3937.845021468002</v>
      </c>
      <c r="O1872" s="361">
        <v>3933.7558781435287</v>
      </c>
      <c r="P1872" s="354" t="s">
        <v>40</v>
      </c>
      <c r="Q1872" s="363" t="s">
        <v>35</v>
      </c>
      <c r="R1872" s="354" t="s">
        <v>203</v>
      </c>
      <c r="S1872" s="362">
        <v>0.19900000000000001</v>
      </c>
      <c r="T1872" s="354" t="s">
        <v>683</v>
      </c>
      <c r="U1872" s="354" t="s">
        <v>35</v>
      </c>
      <c r="V1872" s="354">
        <v>1.6850000000000001</v>
      </c>
      <c r="W1872" s="354">
        <v>1</v>
      </c>
      <c r="X1872" s="354">
        <v>3.2000000000000001E-2</v>
      </c>
      <c r="Y1872" s="354">
        <f t="shared" si="25"/>
        <v>1.6850000000000001</v>
      </c>
      <c r="Z1872" s="354" t="s">
        <v>198</v>
      </c>
      <c r="AA1872" s="354" t="s">
        <v>170</v>
      </c>
      <c r="AB1872" s="354">
        <v>18.7</v>
      </c>
      <c r="AC1872" s="354" t="s">
        <v>218</v>
      </c>
      <c r="AD1872" s="363"/>
      <c r="AE1872" s="10">
        <f>IFERROR(VLOOKUP(E1872,ppoz!$A$2:$B$42,2,0),0)</f>
        <v>0</v>
      </c>
    </row>
    <row r="1873" spans="1:31" s="99" customFormat="1" x14ac:dyDescent="0.35">
      <c r="A1873" s="354" t="s">
        <v>586</v>
      </c>
      <c r="B1873" s="359">
        <v>24.790000000000003</v>
      </c>
      <c r="C1873" s="360">
        <v>74</v>
      </c>
      <c r="D1873" s="354" t="s">
        <v>255</v>
      </c>
      <c r="E1873" s="360" t="s">
        <v>191</v>
      </c>
      <c r="F1873" s="363" t="s">
        <v>186</v>
      </c>
      <c r="G1873" s="360">
        <v>22.5</v>
      </c>
      <c r="H1873" s="361">
        <v>88900</v>
      </c>
      <c r="I1873" s="361">
        <v>93300</v>
      </c>
      <c r="J1873" s="361">
        <v>97400</v>
      </c>
      <c r="K1873" s="361">
        <v>97400</v>
      </c>
      <c r="L1873" s="361">
        <v>3586.1234368697051</v>
      </c>
      <c r="M1873" s="361">
        <v>3763.6143606292858</v>
      </c>
      <c r="N1873" s="361">
        <v>3929.0036304961673</v>
      </c>
      <c r="O1873" s="361">
        <v>3929.0036304961673</v>
      </c>
      <c r="P1873" s="354" t="s">
        <v>40</v>
      </c>
      <c r="Q1873" s="363" t="s">
        <v>35</v>
      </c>
      <c r="R1873" s="354" t="s">
        <v>203</v>
      </c>
      <c r="S1873" s="362">
        <v>0.19900000000000001</v>
      </c>
      <c r="T1873" s="354" t="s">
        <v>683</v>
      </c>
      <c r="U1873" s="354" t="s">
        <v>35</v>
      </c>
      <c r="V1873" s="354">
        <v>1.6850000000000001</v>
      </c>
      <c r="W1873" s="354">
        <v>1</v>
      </c>
      <c r="X1873" s="354">
        <v>3.2000000000000001E-2</v>
      </c>
      <c r="Y1873" s="354">
        <f t="shared" si="25"/>
        <v>1.6850000000000001</v>
      </c>
      <c r="Z1873" s="354" t="s">
        <v>198</v>
      </c>
      <c r="AA1873" s="354" t="s">
        <v>170</v>
      </c>
      <c r="AB1873" s="354">
        <v>18.7</v>
      </c>
      <c r="AC1873" s="354" t="s">
        <v>218</v>
      </c>
      <c r="AD1873" s="363"/>
      <c r="AE1873" s="10">
        <f>IFERROR(VLOOKUP(E1873,ppoz!$A$2:$B$42,2,0),0)</f>
        <v>0</v>
      </c>
    </row>
    <row r="1874" spans="1:31" s="99" customFormat="1" x14ac:dyDescent="0.35">
      <c r="A1874" s="354" t="s">
        <v>587</v>
      </c>
      <c r="B1874" s="359">
        <v>25.125</v>
      </c>
      <c r="C1874" s="360">
        <v>75</v>
      </c>
      <c r="D1874" s="354" t="s">
        <v>255</v>
      </c>
      <c r="E1874" s="360" t="s">
        <v>192</v>
      </c>
      <c r="F1874" s="363" t="s">
        <v>186</v>
      </c>
      <c r="G1874" s="360">
        <v>25</v>
      </c>
      <c r="H1874" s="361">
        <v>85000</v>
      </c>
      <c r="I1874" s="361">
        <v>90000</v>
      </c>
      <c r="J1874" s="361">
        <v>93100</v>
      </c>
      <c r="K1874" s="361">
        <v>94600</v>
      </c>
      <c r="L1874" s="361">
        <v>3383.0845771144277</v>
      </c>
      <c r="M1874" s="361">
        <v>3582.0895522388059</v>
      </c>
      <c r="N1874" s="361">
        <v>3705.4726368159204</v>
      </c>
      <c r="O1874" s="361">
        <v>3765.1741293532336</v>
      </c>
      <c r="P1874" s="354" t="s">
        <v>40</v>
      </c>
      <c r="Q1874" s="363" t="s">
        <v>35</v>
      </c>
      <c r="R1874" s="354" t="s">
        <v>203</v>
      </c>
      <c r="S1874" s="362">
        <v>0.19900000000000001</v>
      </c>
      <c r="T1874" s="354" t="s">
        <v>683</v>
      </c>
      <c r="U1874" s="354" t="s">
        <v>35</v>
      </c>
      <c r="V1874" s="354">
        <v>1.6850000000000001</v>
      </c>
      <c r="W1874" s="354">
        <v>1</v>
      </c>
      <c r="X1874" s="354">
        <v>3.2000000000000001E-2</v>
      </c>
      <c r="Y1874" s="354">
        <f t="shared" si="25"/>
        <v>1.6850000000000001</v>
      </c>
      <c r="Z1874" s="354" t="s">
        <v>198</v>
      </c>
      <c r="AA1874" s="354" t="s">
        <v>170</v>
      </c>
      <c r="AB1874" s="354">
        <v>18.7</v>
      </c>
      <c r="AC1874" s="354" t="s">
        <v>218</v>
      </c>
      <c r="AD1874" s="363"/>
      <c r="AE1874" s="10">
        <f>IFERROR(VLOOKUP(E1874,ppoz!$A$2:$B$42,2,0),0)</f>
        <v>0</v>
      </c>
    </row>
    <row r="1875" spans="1:31" s="99" customFormat="1" x14ac:dyDescent="0.35">
      <c r="A1875" s="354" t="s">
        <v>588</v>
      </c>
      <c r="B1875" s="359">
        <v>25.46</v>
      </c>
      <c r="C1875" s="360">
        <v>76</v>
      </c>
      <c r="D1875" s="354" t="s">
        <v>255</v>
      </c>
      <c r="E1875" s="360" t="s">
        <v>192</v>
      </c>
      <c r="F1875" s="363" t="s">
        <v>186</v>
      </c>
      <c r="G1875" s="360">
        <v>25</v>
      </c>
      <c r="H1875" s="361">
        <v>85700</v>
      </c>
      <c r="I1875" s="361">
        <v>90600</v>
      </c>
      <c r="J1875" s="361">
        <v>93800</v>
      </c>
      <c r="K1875" s="361">
        <v>95200</v>
      </c>
      <c r="L1875" s="361">
        <v>3366.0644147682638</v>
      </c>
      <c r="M1875" s="361">
        <v>3558.5231736056558</v>
      </c>
      <c r="N1875" s="361">
        <v>3684.2105263157891</v>
      </c>
      <c r="O1875" s="361">
        <v>3739.1987431264729</v>
      </c>
      <c r="P1875" s="354" t="s">
        <v>40</v>
      </c>
      <c r="Q1875" s="363" t="s">
        <v>35</v>
      </c>
      <c r="R1875" s="354" t="s">
        <v>203</v>
      </c>
      <c r="S1875" s="362">
        <v>0.19900000000000001</v>
      </c>
      <c r="T1875" s="354" t="s">
        <v>683</v>
      </c>
      <c r="U1875" s="354" t="s">
        <v>35</v>
      </c>
      <c r="V1875" s="354">
        <v>1.6850000000000001</v>
      </c>
      <c r="W1875" s="354">
        <v>1</v>
      </c>
      <c r="X1875" s="354">
        <v>3.2000000000000001E-2</v>
      </c>
      <c r="Y1875" s="354">
        <f t="shared" si="25"/>
        <v>1.6850000000000001</v>
      </c>
      <c r="Z1875" s="354" t="s">
        <v>198</v>
      </c>
      <c r="AA1875" s="354" t="s">
        <v>170</v>
      </c>
      <c r="AB1875" s="354">
        <v>18.7</v>
      </c>
      <c r="AC1875" s="354" t="s">
        <v>218</v>
      </c>
      <c r="AD1875" s="363"/>
      <c r="AE1875" s="10">
        <f>IFERROR(VLOOKUP(E1875,ppoz!$A$2:$B$42,2,0),0)</f>
        <v>0</v>
      </c>
    </row>
    <row r="1876" spans="1:31" s="99" customFormat="1" x14ac:dyDescent="0.35">
      <c r="A1876" s="354" t="s">
        <v>589</v>
      </c>
      <c r="B1876" s="359">
        <v>25.795000000000002</v>
      </c>
      <c r="C1876" s="360">
        <v>77</v>
      </c>
      <c r="D1876" s="354" t="s">
        <v>255</v>
      </c>
      <c r="E1876" s="360" t="s">
        <v>192</v>
      </c>
      <c r="F1876" s="363" t="s">
        <v>186</v>
      </c>
      <c r="G1876" s="360">
        <v>25</v>
      </c>
      <c r="H1876" s="361">
        <v>86300</v>
      </c>
      <c r="I1876" s="361">
        <v>91300</v>
      </c>
      <c r="J1876" s="361">
        <v>94500</v>
      </c>
      <c r="K1876" s="361">
        <v>95900</v>
      </c>
      <c r="L1876" s="361">
        <v>3345.6096142663305</v>
      </c>
      <c r="M1876" s="361">
        <v>3539.4456289978675</v>
      </c>
      <c r="N1876" s="361">
        <v>3663.5006784260513</v>
      </c>
      <c r="O1876" s="361">
        <v>3717.7747625508819</v>
      </c>
      <c r="P1876" s="354" t="s">
        <v>40</v>
      </c>
      <c r="Q1876" s="363" t="s">
        <v>35</v>
      </c>
      <c r="R1876" s="354" t="s">
        <v>203</v>
      </c>
      <c r="S1876" s="362">
        <v>0.19900000000000001</v>
      </c>
      <c r="T1876" s="354" t="s">
        <v>683</v>
      </c>
      <c r="U1876" s="354" t="s">
        <v>35</v>
      </c>
      <c r="V1876" s="354">
        <v>1.6850000000000001</v>
      </c>
      <c r="W1876" s="354">
        <v>1</v>
      </c>
      <c r="X1876" s="354">
        <v>3.2000000000000001E-2</v>
      </c>
      <c r="Y1876" s="354">
        <f t="shared" si="25"/>
        <v>1.6850000000000001</v>
      </c>
      <c r="Z1876" s="354" t="s">
        <v>198</v>
      </c>
      <c r="AA1876" s="354" t="s">
        <v>170</v>
      </c>
      <c r="AB1876" s="354">
        <v>18.7</v>
      </c>
      <c r="AC1876" s="354" t="s">
        <v>218</v>
      </c>
      <c r="AD1876" s="363"/>
      <c r="AE1876" s="10">
        <f>IFERROR(VLOOKUP(E1876,ppoz!$A$2:$B$42,2,0),0)</f>
        <v>0</v>
      </c>
    </row>
    <row r="1877" spans="1:31" s="99" customFormat="1" x14ac:dyDescent="0.35">
      <c r="A1877" s="354" t="s">
        <v>590</v>
      </c>
      <c r="B1877" s="359">
        <v>26.130000000000003</v>
      </c>
      <c r="C1877" s="360">
        <v>78</v>
      </c>
      <c r="D1877" s="354" t="s">
        <v>255</v>
      </c>
      <c r="E1877" s="360" t="s">
        <v>192</v>
      </c>
      <c r="F1877" s="363" t="s">
        <v>186</v>
      </c>
      <c r="G1877" s="360">
        <v>25</v>
      </c>
      <c r="H1877" s="361">
        <v>86800</v>
      </c>
      <c r="I1877" s="361">
        <v>91800</v>
      </c>
      <c r="J1877" s="361">
        <v>95000</v>
      </c>
      <c r="K1877" s="361">
        <v>96400</v>
      </c>
      <c r="L1877" s="361">
        <v>3321.8522770761574</v>
      </c>
      <c r="M1877" s="361">
        <v>3513.2032146957517</v>
      </c>
      <c r="N1877" s="361">
        <v>3635.6678147722919</v>
      </c>
      <c r="O1877" s="361">
        <v>3689.2460773057783</v>
      </c>
      <c r="P1877" s="354" t="s">
        <v>40</v>
      </c>
      <c r="Q1877" s="363" t="s">
        <v>35</v>
      </c>
      <c r="R1877" s="354" t="s">
        <v>203</v>
      </c>
      <c r="S1877" s="362">
        <v>0.19900000000000001</v>
      </c>
      <c r="T1877" s="354" t="s">
        <v>683</v>
      </c>
      <c r="U1877" s="354" t="s">
        <v>35</v>
      </c>
      <c r="V1877" s="354">
        <v>1.6850000000000001</v>
      </c>
      <c r="W1877" s="354">
        <v>1</v>
      </c>
      <c r="X1877" s="354">
        <v>3.2000000000000001E-2</v>
      </c>
      <c r="Y1877" s="354">
        <f t="shared" si="25"/>
        <v>1.6850000000000001</v>
      </c>
      <c r="Z1877" s="354" t="s">
        <v>198</v>
      </c>
      <c r="AA1877" s="354" t="s">
        <v>170</v>
      </c>
      <c r="AB1877" s="354">
        <v>18.7</v>
      </c>
      <c r="AC1877" s="354" t="s">
        <v>218</v>
      </c>
      <c r="AD1877" s="363"/>
      <c r="AE1877" s="10">
        <f>IFERROR(VLOOKUP(E1877,ppoz!$A$2:$B$42,2,0),0)</f>
        <v>0</v>
      </c>
    </row>
    <row r="1878" spans="1:31" s="99" customFormat="1" x14ac:dyDescent="0.35">
      <c r="A1878" s="354" t="s">
        <v>591</v>
      </c>
      <c r="B1878" s="359">
        <v>26.465</v>
      </c>
      <c r="C1878" s="360">
        <v>79</v>
      </c>
      <c r="D1878" s="354" t="s">
        <v>255</v>
      </c>
      <c r="E1878" s="360" t="s">
        <v>192</v>
      </c>
      <c r="F1878" s="363" t="s">
        <v>186</v>
      </c>
      <c r="G1878" s="360">
        <v>25</v>
      </c>
      <c r="H1878" s="361">
        <v>88000</v>
      </c>
      <c r="I1878" s="361">
        <v>92500</v>
      </c>
      <c r="J1878" s="361">
        <v>95600</v>
      </c>
      <c r="K1878" s="361">
        <v>97100</v>
      </c>
      <c r="L1878" s="361">
        <v>3325.1464197997357</v>
      </c>
      <c r="M1878" s="361">
        <v>3495.1823162667674</v>
      </c>
      <c r="N1878" s="361">
        <v>3612.318156055167</v>
      </c>
      <c r="O1878" s="361">
        <v>3668.9967882108444</v>
      </c>
      <c r="P1878" s="354" t="s">
        <v>40</v>
      </c>
      <c r="Q1878" s="363" t="s">
        <v>35</v>
      </c>
      <c r="R1878" s="354" t="s">
        <v>203</v>
      </c>
      <c r="S1878" s="362">
        <v>0.19900000000000001</v>
      </c>
      <c r="T1878" s="354" t="s">
        <v>683</v>
      </c>
      <c r="U1878" s="354" t="s">
        <v>35</v>
      </c>
      <c r="V1878" s="354">
        <v>1.6850000000000001</v>
      </c>
      <c r="W1878" s="354">
        <v>1</v>
      </c>
      <c r="X1878" s="354">
        <v>3.2000000000000001E-2</v>
      </c>
      <c r="Y1878" s="354">
        <f t="shared" si="25"/>
        <v>1.6850000000000001</v>
      </c>
      <c r="Z1878" s="354" t="s">
        <v>198</v>
      </c>
      <c r="AA1878" s="354" t="s">
        <v>170</v>
      </c>
      <c r="AB1878" s="354">
        <v>18.7</v>
      </c>
      <c r="AC1878" s="354" t="s">
        <v>218</v>
      </c>
      <c r="AD1878" s="363"/>
      <c r="AE1878" s="10">
        <f>IFERROR(VLOOKUP(E1878,ppoz!$A$2:$B$42,2,0),0)</f>
        <v>0</v>
      </c>
    </row>
    <row r="1879" spans="1:31" s="99" customFormat="1" x14ac:dyDescent="0.35">
      <c r="A1879" s="354" t="s">
        <v>592</v>
      </c>
      <c r="B1879" s="359">
        <v>26.8</v>
      </c>
      <c r="C1879" s="360">
        <v>80</v>
      </c>
      <c r="D1879" s="354" t="s">
        <v>255</v>
      </c>
      <c r="E1879" s="360" t="s">
        <v>192</v>
      </c>
      <c r="F1879" s="363" t="s">
        <v>186</v>
      </c>
      <c r="G1879" s="360">
        <v>25</v>
      </c>
      <c r="H1879" s="361">
        <v>88700</v>
      </c>
      <c r="I1879" s="361">
        <v>93100</v>
      </c>
      <c r="J1879" s="361">
        <v>96300</v>
      </c>
      <c r="K1879" s="361">
        <v>97700</v>
      </c>
      <c r="L1879" s="361">
        <v>3309.7014925373132</v>
      </c>
      <c r="M1879" s="361">
        <v>3473.8805970149251</v>
      </c>
      <c r="N1879" s="361">
        <v>3593.2835820895521</v>
      </c>
      <c r="O1879" s="361">
        <v>3645.5223880597014</v>
      </c>
      <c r="P1879" s="354" t="s">
        <v>40</v>
      </c>
      <c r="Q1879" s="363" t="s">
        <v>35</v>
      </c>
      <c r="R1879" s="354" t="s">
        <v>203</v>
      </c>
      <c r="S1879" s="362">
        <v>0.19900000000000001</v>
      </c>
      <c r="T1879" s="354" t="s">
        <v>683</v>
      </c>
      <c r="U1879" s="354" t="s">
        <v>35</v>
      </c>
      <c r="V1879" s="354">
        <v>1.6850000000000001</v>
      </c>
      <c r="W1879" s="354">
        <v>1</v>
      </c>
      <c r="X1879" s="354">
        <v>3.2000000000000001E-2</v>
      </c>
      <c r="Y1879" s="354">
        <f t="shared" si="25"/>
        <v>1.6850000000000001</v>
      </c>
      <c r="Z1879" s="354" t="s">
        <v>198</v>
      </c>
      <c r="AA1879" s="354" t="s">
        <v>170</v>
      </c>
      <c r="AB1879" s="354">
        <v>18.7</v>
      </c>
      <c r="AC1879" s="354" t="s">
        <v>218</v>
      </c>
      <c r="AD1879" s="363"/>
      <c r="AE1879" s="10">
        <f>IFERROR(VLOOKUP(E1879,ppoz!$A$2:$B$42,2,0),0)</f>
        <v>0</v>
      </c>
    </row>
    <row r="1880" spans="1:31" s="99" customFormat="1" x14ac:dyDescent="0.35">
      <c r="A1880" s="354" t="s">
        <v>593</v>
      </c>
      <c r="B1880" s="359">
        <v>27.135000000000002</v>
      </c>
      <c r="C1880" s="360">
        <v>81</v>
      </c>
      <c r="D1880" s="354" t="s">
        <v>255</v>
      </c>
      <c r="E1880" s="360" t="s">
        <v>192</v>
      </c>
      <c r="F1880" s="363" t="s">
        <v>186</v>
      </c>
      <c r="G1880" s="360">
        <v>25</v>
      </c>
      <c r="H1880" s="361">
        <v>89900</v>
      </c>
      <c r="I1880" s="361">
        <v>94200</v>
      </c>
      <c r="J1880" s="361">
        <v>98300</v>
      </c>
      <c r="K1880" s="361">
        <v>98800</v>
      </c>
      <c r="L1880" s="361">
        <v>3313.0643080891837</v>
      </c>
      <c r="M1880" s="361">
        <v>3471.5312327252623</v>
      </c>
      <c r="N1880" s="361">
        <v>3622.6276027271051</v>
      </c>
      <c r="O1880" s="361">
        <v>3641.0539893126956</v>
      </c>
      <c r="P1880" s="354" t="s">
        <v>40</v>
      </c>
      <c r="Q1880" s="363" t="s">
        <v>35</v>
      </c>
      <c r="R1880" s="354" t="s">
        <v>203</v>
      </c>
      <c r="S1880" s="362">
        <v>0.19900000000000001</v>
      </c>
      <c r="T1880" s="354" t="s">
        <v>683</v>
      </c>
      <c r="U1880" s="354" t="s">
        <v>35</v>
      </c>
      <c r="V1880" s="354">
        <v>1.6850000000000001</v>
      </c>
      <c r="W1880" s="354">
        <v>1</v>
      </c>
      <c r="X1880" s="354">
        <v>3.2000000000000001E-2</v>
      </c>
      <c r="Y1880" s="354">
        <f t="shared" si="25"/>
        <v>1.6850000000000001</v>
      </c>
      <c r="Z1880" s="354" t="s">
        <v>198</v>
      </c>
      <c r="AA1880" s="354" t="s">
        <v>170</v>
      </c>
      <c r="AB1880" s="354">
        <v>18.7</v>
      </c>
      <c r="AC1880" s="354" t="s">
        <v>218</v>
      </c>
      <c r="AD1880" s="363"/>
      <c r="AE1880" s="10">
        <f>IFERROR(VLOOKUP(E1880,ppoz!$A$2:$B$42,2,0),0)</f>
        <v>0</v>
      </c>
    </row>
    <row r="1881" spans="1:31" s="99" customFormat="1" x14ac:dyDescent="0.35">
      <c r="A1881" s="354" t="s">
        <v>594</v>
      </c>
      <c r="B1881" s="359">
        <v>27.470000000000002</v>
      </c>
      <c r="C1881" s="360">
        <v>82</v>
      </c>
      <c r="D1881" s="354" t="s">
        <v>255</v>
      </c>
      <c r="E1881" s="360" t="s">
        <v>192</v>
      </c>
      <c r="F1881" s="363" t="s">
        <v>186</v>
      </c>
      <c r="G1881" s="360">
        <v>25</v>
      </c>
      <c r="H1881" s="361">
        <v>90600</v>
      </c>
      <c r="I1881" s="361">
        <v>94900</v>
      </c>
      <c r="J1881" s="361">
        <v>99000</v>
      </c>
      <c r="K1881" s="361">
        <v>99500</v>
      </c>
      <c r="L1881" s="361">
        <v>3298.1434291954856</v>
      </c>
      <c r="M1881" s="361">
        <v>3454.6778303603928</v>
      </c>
      <c r="N1881" s="361">
        <v>3603.9315617036764</v>
      </c>
      <c r="O1881" s="361">
        <v>3622.1332362577355</v>
      </c>
      <c r="P1881" s="354" t="s">
        <v>40</v>
      </c>
      <c r="Q1881" s="363" t="s">
        <v>35</v>
      </c>
      <c r="R1881" s="354" t="s">
        <v>203</v>
      </c>
      <c r="S1881" s="362">
        <v>0.19900000000000001</v>
      </c>
      <c r="T1881" s="354" t="s">
        <v>683</v>
      </c>
      <c r="U1881" s="354" t="s">
        <v>35</v>
      </c>
      <c r="V1881" s="354">
        <v>1.6850000000000001</v>
      </c>
      <c r="W1881" s="354">
        <v>1</v>
      </c>
      <c r="X1881" s="354">
        <v>3.2000000000000001E-2</v>
      </c>
      <c r="Y1881" s="354">
        <f t="shared" si="25"/>
        <v>1.6850000000000001</v>
      </c>
      <c r="Z1881" s="354" t="s">
        <v>198</v>
      </c>
      <c r="AA1881" s="354" t="s">
        <v>170</v>
      </c>
      <c r="AB1881" s="354">
        <v>18.7</v>
      </c>
      <c r="AC1881" s="354" t="s">
        <v>218</v>
      </c>
      <c r="AD1881" s="363"/>
      <c r="AE1881" s="10">
        <f>IFERROR(VLOOKUP(E1881,ppoz!$A$2:$B$42,2,0),0)</f>
        <v>0</v>
      </c>
    </row>
    <row r="1882" spans="1:31" s="99" customFormat="1" x14ac:dyDescent="0.35">
      <c r="A1882" s="354" t="s">
        <v>595</v>
      </c>
      <c r="B1882" s="359">
        <v>27.805000000000003</v>
      </c>
      <c r="C1882" s="360">
        <v>83</v>
      </c>
      <c r="D1882" s="354" t="s">
        <v>255</v>
      </c>
      <c r="E1882" s="360" t="s">
        <v>22</v>
      </c>
      <c r="F1882" s="363" t="s">
        <v>186</v>
      </c>
      <c r="G1882" s="360">
        <v>27.6</v>
      </c>
      <c r="H1882" s="361">
        <v>91400</v>
      </c>
      <c r="I1882" s="361">
        <v>96300</v>
      </c>
      <c r="J1882" s="361">
        <v>99800</v>
      </c>
      <c r="K1882" s="361">
        <v>100900</v>
      </c>
      <c r="L1882" s="361">
        <v>3287.1785650062934</v>
      </c>
      <c r="M1882" s="361">
        <v>3463.4058622549896</v>
      </c>
      <c r="N1882" s="361">
        <v>3589.2825031469156</v>
      </c>
      <c r="O1882" s="361">
        <v>3628.8437331415207</v>
      </c>
      <c r="P1882" s="354" t="s">
        <v>40</v>
      </c>
      <c r="Q1882" s="363" t="s">
        <v>35</v>
      </c>
      <c r="R1882" s="354" t="s">
        <v>203</v>
      </c>
      <c r="S1882" s="362">
        <v>0.19900000000000001</v>
      </c>
      <c r="T1882" s="354" t="s">
        <v>683</v>
      </c>
      <c r="U1882" s="354" t="s">
        <v>35</v>
      </c>
      <c r="V1882" s="354">
        <v>1.6850000000000001</v>
      </c>
      <c r="W1882" s="354">
        <v>1</v>
      </c>
      <c r="X1882" s="354">
        <v>3.2000000000000001E-2</v>
      </c>
      <c r="Y1882" s="354">
        <f t="shared" si="25"/>
        <v>1.6850000000000001</v>
      </c>
      <c r="Z1882" s="354" t="s">
        <v>198</v>
      </c>
      <c r="AA1882" s="354" t="s">
        <v>170</v>
      </c>
      <c r="AB1882" s="354">
        <v>18.7</v>
      </c>
      <c r="AC1882" s="354" t="s">
        <v>218</v>
      </c>
      <c r="AD1882" s="363"/>
      <c r="AE1882" s="10">
        <f>IFERROR(VLOOKUP(E1882,ppoz!$A$2:$B$42,2,0),0)</f>
        <v>0</v>
      </c>
    </row>
    <row r="1883" spans="1:31" s="99" customFormat="1" x14ac:dyDescent="0.35">
      <c r="A1883" s="354" t="s">
        <v>596</v>
      </c>
      <c r="B1883" s="359">
        <v>28.14</v>
      </c>
      <c r="C1883" s="360">
        <v>84</v>
      </c>
      <c r="D1883" s="354" t="s">
        <v>255</v>
      </c>
      <c r="E1883" s="360" t="s">
        <v>22</v>
      </c>
      <c r="F1883" s="363" t="s">
        <v>186</v>
      </c>
      <c r="G1883" s="360">
        <v>27.6</v>
      </c>
      <c r="H1883" s="361">
        <v>92500</v>
      </c>
      <c r="I1883" s="361">
        <v>97300</v>
      </c>
      <c r="J1883" s="361">
        <v>100900</v>
      </c>
      <c r="K1883" s="361">
        <v>101900</v>
      </c>
      <c r="L1883" s="361">
        <v>3287.1357498223169</v>
      </c>
      <c r="M1883" s="361">
        <v>3457.7114427860697</v>
      </c>
      <c r="N1883" s="361">
        <v>3585.6432125088841</v>
      </c>
      <c r="O1883" s="361">
        <v>3621.1798152096658</v>
      </c>
      <c r="P1883" s="354" t="s">
        <v>40</v>
      </c>
      <c r="Q1883" s="363" t="s">
        <v>35</v>
      </c>
      <c r="R1883" s="354" t="s">
        <v>203</v>
      </c>
      <c r="S1883" s="362">
        <v>0.19900000000000001</v>
      </c>
      <c r="T1883" s="354" t="s">
        <v>683</v>
      </c>
      <c r="U1883" s="354" t="s">
        <v>35</v>
      </c>
      <c r="V1883" s="354">
        <v>1.6850000000000001</v>
      </c>
      <c r="W1883" s="354">
        <v>1</v>
      </c>
      <c r="X1883" s="354">
        <v>3.2000000000000001E-2</v>
      </c>
      <c r="Y1883" s="354">
        <f t="shared" si="25"/>
        <v>1.6850000000000001</v>
      </c>
      <c r="Z1883" s="354" t="s">
        <v>198</v>
      </c>
      <c r="AA1883" s="354" t="s">
        <v>170</v>
      </c>
      <c r="AB1883" s="354">
        <v>18.7</v>
      </c>
      <c r="AC1883" s="354" t="s">
        <v>218</v>
      </c>
      <c r="AD1883" s="363"/>
      <c r="AE1883" s="10">
        <f>IFERROR(VLOOKUP(E1883,ppoz!$A$2:$B$42,2,0),0)</f>
        <v>0</v>
      </c>
    </row>
    <row r="1884" spans="1:31" s="99" customFormat="1" x14ac:dyDescent="0.35">
      <c r="A1884" s="354" t="s">
        <v>597</v>
      </c>
      <c r="B1884" s="359">
        <v>28.475000000000001</v>
      </c>
      <c r="C1884" s="360">
        <v>85</v>
      </c>
      <c r="D1884" s="354" t="s">
        <v>255</v>
      </c>
      <c r="E1884" s="360" t="s">
        <v>22</v>
      </c>
      <c r="F1884" s="363" t="s">
        <v>186</v>
      </c>
      <c r="G1884" s="360">
        <v>27.6</v>
      </c>
      <c r="H1884" s="361">
        <v>93400</v>
      </c>
      <c r="I1884" s="361">
        <v>98200</v>
      </c>
      <c r="J1884" s="361">
        <v>101600</v>
      </c>
      <c r="K1884" s="361">
        <v>103400</v>
      </c>
      <c r="L1884" s="361">
        <v>3280.0702370500439</v>
      </c>
      <c r="M1884" s="361">
        <v>3448.6391571553995</v>
      </c>
      <c r="N1884" s="361">
        <v>3568.042142230026</v>
      </c>
      <c r="O1884" s="361">
        <v>3631.2554872695346</v>
      </c>
      <c r="P1884" s="354" t="s">
        <v>40</v>
      </c>
      <c r="Q1884" s="363" t="s">
        <v>35</v>
      </c>
      <c r="R1884" s="354" t="s">
        <v>203</v>
      </c>
      <c r="S1884" s="362">
        <v>0.19900000000000001</v>
      </c>
      <c r="T1884" s="354" t="s">
        <v>683</v>
      </c>
      <c r="U1884" s="354" t="s">
        <v>35</v>
      </c>
      <c r="V1884" s="354">
        <v>1.6850000000000001</v>
      </c>
      <c r="W1884" s="354">
        <v>1</v>
      </c>
      <c r="X1884" s="354">
        <v>3.2000000000000001E-2</v>
      </c>
      <c r="Y1884" s="354">
        <f t="shared" si="25"/>
        <v>1.6850000000000001</v>
      </c>
      <c r="Z1884" s="354" t="s">
        <v>198</v>
      </c>
      <c r="AA1884" s="354" t="s">
        <v>170</v>
      </c>
      <c r="AB1884" s="354">
        <v>18.7</v>
      </c>
      <c r="AC1884" s="354" t="s">
        <v>218</v>
      </c>
      <c r="AD1884" s="363"/>
      <c r="AE1884" s="10">
        <f>IFERROR(VLOOKUP(E1884,ppoz!$A$2:$B$42,2,0),0)</f>
        <v>0</v>
      </c>
    </row>
    <row r="1885" spans="1:31" s="99" customFormat="1" x14ac:dyDescent="0.35">
      <c r="A1885" s="354" t="s">
        <v>598</v>
      </c>
      <c r="B1885" s="359">
        <v>28.810000000000002</v>
      </c>
      <c r="C1885" s="360">
        <v>86</v>
      </c>
      <c r="D1885" s="354" t="s">
        <v>255</v>
      </c>
      <c r="E1885" s="360" t="s">
        <v>22</v>
      </c>
      <c r="F1885" s="363" t="s">
        <v>186</v>
      </c>
      <c r="G1885" s="360">
        <v>27.6</v>
      </c>
      <c r="H1885" s="361">
        <v>94300</v>
      </c>
      <c r="I1885" s="361">
        <v>98900</v>
      </c>
      <c r="J1885" s="361">
        <v>102200</v>
      </c>
      <c r="K1885" s="361">
        <v>104000</v>
      </c>
      <c r="L1885" s="361">
        <v>3273.1690385282886</v>
      </c>
      <c r="M1885" s="361">
        <v>3432.8358208955219</v>
      </c>
      <c r="N1885" s="361">
        <v>3547.3793821589725</v>
      </c>
      <c r="O1885" s="361">
        <v>3609.8576883026726</v>
      </c>
      <c r="P1885" s="354" t="s">
        <v>40</v>
      </c>
      <c r="Q1885" s="363" t="s">
        <v>35</v>
      </c>
      <c r="R1885" s="354" t="s">
        <v>203</v>
      </c>
      <c r="S1885" s="362">
        <v>0.19900000000000001</v>
      </c>
      <c r="T1885" s="354" t="s">
        <v>683</v>
      </c>
      <c r="U1885" s="354" t="s">
        <v>35</v>
      </c>
      <c r="V1885" s="354">
        <v>1.6850000000000001</v>
      </c>
      <c r="W1885" s="354">
        <v>1</v>
      </c>
      <c r="X1885" s="354">
        <v>3.2000000000000001E-2</v>
      </c>
      <c r="Y1885" s="354">
        <f t="shared" si="25"/>
        <v>1.6850000000000001</v>
      </c>
      <c r="Z1885" s="354" t="s">
        <v>198</v>
      </c>
      <c r="AA1885" s="354" t="s">
        <v>170</v>
      </c>
      <c r="AB1885" s="354">
        <v>18.7</v>
      </c>
      <c r="AC1885" s="354" t="s">
        <v>218</v>
      </c>
      <c r="AD1885" s="363"/>
      <c r="AE1885" s="10">
        <f>IFERROR(VLOOKUP(E1885,ppoz!$A$2:$B$42,2,0),0)</f>
        <v>0</v>
      </c>
    </row>
    <row r="1886" spans="1:31" s="99" customFormat="1" x14ac:dyDescent="0.35">
      <c r="A1886" s="354" t="s">
        <v>599</v>
      </c>
      <c r="B1886" s="359">
        <v>29.145000000000003</v>
      </c>
      <c r="C1886" s="360">
        <v>87</v>
      </c>
      <c r="D1886" s="354" t="s">
        <v>255</v>
      </c>
      <c r="E1886" s="360" t="s">
        <v>22</v>
      </c>
      <c r="F1886" s="363" t="s">
        <v>186</v>
      </c>
      <c r="G1886" s="360">
        <v>27.6</v>
      </c>
      <c r="H1886" s="361">
        <v>95700</v>
      </c>
      <c r="I1886" s="361">
        <v>100000</v>
      </c>
      <c r="J1886" s="361">
        <v>103300</v>
      </c>
      <c r="K1886" s="361">
        <v>105200</v>
      </c>
      <c r="L1886" s="361">
        <v>3283.5820895522384</v>
      </c>
      <c r="M1886" s="361">
        <v>3431.1202607651394</v>
      </c>
      <c r="N1886" s="361">
        <v>3544.347229370389</v>
      </c>
      <c r="O1886" s="361">
        <v>3609.5385143249268</v>
      </c>
      <c r="P1886" s="354" t="s">
        <v>40</v>
      </c>
      <c r="Q1886" s="363" t="s">
        <v>35</v>
      </c>
      <c r="R1886" s="354" t="s">
        <v>203</v>
      </c>
      <c r="S1886" s="362">
        <v>0.19900000000000001</v>
      </c>
      <c r="T1886" s="354" t="s">
        <v>683</v>
      </c>
      <c r="U1886" s="354" t="s">
        <v>35</v>
      </c>
      <c r="V1886" s="354">
        <v>1.6850000000000001</v>
      </c>
      <c r="W1886" s="354">
        <v>1</v>
      </c>
      <c r="X1886" s="354">
        <v>3.2000000000000001E-2</v>
      </c>
      <c r="Y1886" s="354">
        <f t="shared" si="25"/>
        <v>1.6850000000000001</v>
      </c>
      <c r="Z1886" s="354" t="s">
        <v>198</v>
      </c>
      <c r="AA1886" s="354" t="s">
        <v>170</v>
      </c>
      <c r="AB1886" s="354">
        <v>18.7</v>
      </c>
      <c r="AC1886" s="354" t="s">
        <v>218</v>
      </c>
      <c r="AD1886" s="363"/>
      <c r="AE1886" s="10">
        <f>IFERROR(VLOOKUP(E1886,ppoz!$A$2:$B$42,2,0),0)</f>
        <v>0</v>
      </c>
    </row>
    <row r="1887" spans="1:31" s="99" customFormat="1" x14ac:dyDescent="0.35">
      <c r="A1887" s="354" t="s">
        <v>600</v>
      </c>
      <c r="B1887" s="359">
        <v>29.48</v>
      </c>
      <c r="C1887" s="360">
        <v>88</v>
      </c>
      <c r="D1887" s="354" t="s">
        <v>255</v>
      </c>
      <c r="E1887" s="360" t="s">
        <v>22</v>
      </c>
      <c r="F1887" s="363" t="s">
        <v>186</v>
      </c>
      <c r="G1887" s="360">
        <v>27.6</v>
      </c>
      <c r="H1887" s="361">
        <v>96300</v>
      </c>
      <c r="I1887" s="361">
        <v>100700</v>
      </c>
      <c r="J1887" s="361">
        <v>104000</v>
      </c>
      <c r="K1887" s="361">
        <v>105900</v>
      </c>
      <c r="L1887" s="361">
        <v>3266.6214382632293</v>
      </c>
      <c r="M1887" s="361">
        <v>3415.8751696065128</v>
      </c>
      <c r="N1887" s="361">
        <v>3527.8154681139754</v>
      </c>
      <c r="O1887" s="361">
        <v>3592.2659430122117</v>
      </c>
      <c r="P1887" s="354" t="s">
        <v>40</v>
      </c>
      <c r="Q1887" s="363" t="s">
        <v>35</v>
      </c>
      <c r="R1887" s="354" t="s">
        <v>203</v>
      </c>
      <c r="S1887" s="362">
        <v>0.19900000000000001</v>
      </c>
      <c r="T1887" s="354" t="s">
        <v>683</v>
      </c>
      <c r="U1887" s="354" t="s">
        <v>35</v>
      </c>
      <c r="V1887" s="354">
        <v>1.6850000000000001</v>
      </c>
      <c r="W1887" s="354">
        <v>1</v>
      </c>
      <c r="X1887" s="354">
        <v>3.2000000000000001E-2</v>
      </c>
      <c r="Y1887" s="354">
        <f t="shared" si="25"/>
        <v>1.6850000000000001</v>
      </c>
      <c r="Z1887" s="354" t="s">
        <v>198</v>
      </c>
      <c r="AA1887" s="354" t="s">
        <v>170</v>
      </c>
      <c r="AB1887" s="354">
        <v>18.7</v>
      </c>
      <c r="AC1887" s="354" t="s">
        <v>218</v>
      </c>
      <c r="AD1887" s="363"/>
      <c r="AE1887" s="10">
        <f>IFERROR(VLOOKUP(E1887,ppoz!$A$2:$B$42,2,0),0)</f>
        <v>0</v>
      </c>
    </row>
    <row r="1888" spans="1:31" s="99" customFormat="1" x14ac:dyDescent="0.35">
      <c r="A1888" s="354" t="s">
        <v>601</v>
      </c>
      <c r="B1888" s="359">
        <v>29.815000000000001</v>
      </c>
      <c r="C1888" s="360">
        <v>89</v>
      </c>
      <c r="D1888" s="354" t="s">
        <v>255</v>
      </c>
      <c r="E1888" s="360" t="s">
        <v>22</v>
      </c>
      <c r="F1888" s="363" t="s">
        <v>186</v>
      </c>
      <c r="G1888" s="360">
        <v>27.6</v>
      </c>
      <c r="H1888" s="361">
        <v>97200</v>
      </c>
      <c r="I1888" s="361">
        <v>101800</v>
      </c>
      <c r="J1888" s="361">
        <v>107000</v>
      </c>
      <c r="K1888" s="361">
        <v>106900</v>
      </c>
      <c r="L1888" s="361">
        <v>3260.1039745094749</v>
      </c>
      <c r="M1888" s="361">
        <v>3414.3887305047792</v>
      </c>
      <c r="N1888" s="361">
        <v>3588.7975851081669</v>
      </c>
      <c r="O1888" s="361">
        <v>3585.4435686734864</v>
      </c>
      <c r="P1888" s="354" t="s">
        <v>40</v>
      </c>
      <c r="Q1888" s="363" t="s">
        <v>35</v>
      </c>
      <c r="R1888" s="354" t="s">
        <v>203</v>
      </c>
      <c r="S1888" s="362">
        <v>0.19900000000000001</v>
      </c>
      <c r="T1888" s="354" t="s">
        <v>683</v>
      </c>
      <c r="U1888" s="354" t="s">
        <v>35</v>
      </c>
      <c r="V1888" s="354">
        <v>1.6850000000000001</v>
      </c>
      <c r="W1888" s="354">
        <v>1</v>
      </c>
      <c r="X1888" s="354">
        <v>3.2000000000000001E-2</v>
      </c>
      <c r="Y1888" s="354">
        <f t="shared" si="25"/>
        <v>1.6850000000000001</v>
      </c>
      <c r="Z1888" s="354" t="s">
        <v>198</v>
      </c>
      <c r="AA1888" s="354" t="s">
        <v>170</v>
      </c>
      <c r="AB1888" s="354">
        <v>18.7</v>
      </c>
      <c r="AC1888" s="354" t="s">
        <v>218</v>
      </c>
      <c r="AD1888" s="363"/>
      <c r="AE1888" s="10">
        <f>IFERROR(VLOOKUP(E1888,ppoz!$A$2:$B$42,2,0),0)</f>
        <v>0</v>
      </c>
    </row>
    <row r="1889" spans="1:31" s="99" customFormat="1" x14ac:dyDescent="0.35">
      <c r="A1889" s="354" t="s">
        <v>602</v>
      </c>
      <c r="B1889" s="359">
        <v>30.150000000000002</v>
      </c>
      <c r="C1889" s="360">
        <v>90</v>
      </c>
      <c r="D1889" s="354" t="s">
        <v>255</v>
      </c>
      <c r="E1889" s="360" t="s">
        <v>22</v>
      </c>
      <c r="F1889" s="363" t="s">
        <v>186</v>
      </c>
      <c r="G1889" s="360">
        <v>27.6</v>
      </c>
      <c r="H1889" s="361">
        <v>98300</v>
      </c>
      <c r="I1889" s="361">
        <v>102800</v>
      </c>
      <c r="J1889" s="361">
        <v>108100</v>
      </c>
      <c r="K1889" s="361">
        <v>108000</v>
      </c>
      <c r="L1889" s="361">
        <v>3260.3648424543944</v>
      </c>
      <c r="M1889" s="361">
        <v>3409.618573797678</v>
      </c>
      <c r="N1889" s="361">
        <v>3585.4063018242118</v>
      </c>
      <c r="O1889" s="361">
        <v>3582.0895522388059</v>
      </c>
      <c r="P1889" s="354" t="s">
        <v>40</v>
      </c>
      <c r="Q1889" s="363" t="s">
        <v>35</v>
      </c>
      <c r="R1889" s="354" t="s">
        <v>203</v>
      </c>
      <c r="S1889" s="362">
        <v>0.19900000000000001</v>
      </c>
      <c r="T1889" s="354" t="s">
        <v>683</v>
      </c>
      <c r="U1889" s="354" t="s">
        <v>35</v>
      </c>
      <c r="V1889" s="354">
        <v>1.6850000000000001</v>
      </c>
      <c r="W1889" s="354">
        <v>1</v>
      </c>
      <c r="X1889" s="354">
        <v>3.2000000000000001E-2</v>
      </c>
      <c r="Y1889" s="354">
        <f t="shared" si="25"/>
        <v>1.6850000000000001</v>
      </c>
      <c r="Z1889" s="354" t="s">
        <v>198</v>
      </c>
      <c r="AA1889" s="354" t="s">
        <v>170</v>
      </c>
      <c r="AB1889" s="354">
        <v>18.7</v>
      </c>
      <c r="AC1889" s="354" t="s">
        <v>218</v>
      </c>
      <c r="AD1889" s="363"/>
      <c r="AE1889" s="10">
        <f>IFERROR(VLOOKUP(E1889,ppoz!$A$2:$B$42,2,0),0)</f>
        <v>0</v>
      </c>
    </row>
    <row r="1890" spans="1:31" s="99" customFormat="1" x14ac:dyDescent="0.35">
      <c r="A1890" s="354" t="s">
        <v>603</v>
      </c>
      <c r="B1890" s="359">
        <v>30.485000000000003</v>
      </c>
      <c r="C1890" s="360">
        <v>91</v>
      </c>
      <c r="D1890" s="354" t="s">
        <v>255</v>
      </c>
      <c r="E1890" s="360" t="s">
        <v>22</v>
      </c>
      <c r="F1890" s="363" t="s">
        <v>186</v>
      </c>
      <c r="G1890" s="360">
        <v>27.6</v>
      </c>
      <c r="H1890" s="361">
        <v>100600</v>
      </c>
      <c r="I1890" s="361">
        <v>105500</v>
      </c>
      <c r="J1890" s="361">
        <v>111500</v>
      </c>
      <c r="K1890" s="361">
        <v>110600</v>
      </c>
      <c r="L1890" s="361">
        <v>3299.983598491061</v>
      </c>
      <c r="M1890" s="361">
        <v>3460.7183860915202</v>
      </c>
      <c r="N1890" s="361">
        <v>3657.5364933573887</v>
      </c>
      <c r="O1890" s="361">
        <v>3628.0137772675084</v>
      </c>
      <c r="P1890" s="354" t="s">
        <v>40</v>
      </c>
      <c r="Q1890" s="363" t="s">
        <v>35</v>
      </c>
      <c r="R1890" s="354" t="s">
        <v>203</v>
      </c>
      <c r="S1890" s="362">
        <v>0.19900000000000001</v>
      </c>
      <c r="T1890" s="354" t="s">
        <v>683</v>
      </c>
      <c r="U1890" s="354" t="s">
        <v>35</v>
      </c>
      <c r="V1890" s="354">
        <v>1.6850000000000001</v>
      </c>
      <c r="W1890" s="354">
        <v>1</v>
      </c>
      <c r="X1890" s="354">
        <v>3.2000000000000001E-2</v>
      </c>
      <c r="Y1890" s="354">
        <f t="shared" si="25"/>
        <v>1.6850000000000001</v>
      </c>
      <c r="Z1890" s="354" t="s">
        <v>198</v>
      </c>
      <c r="AA1890" s="354" t="s">
        <v>170</v>
      </c>
      <c r="AB1890" s="354">
        <v>18.7</v>
      </c>
      <c r="AC1890" s="354" t="s">
        <v>218</v>
      </c>
      <c r="AD1890" s="363"/>
      <c r="AE1890" s="10">
        <f>IFERROR(VLOOKUP(E1890,ppoz!$A$2:$B$42,2,0),0)</f>
        <v>0</v>
      </c>
    </row>
    <row r="1891" spans="1:31" s="99" customFormat="1" x14ac:dyDescent="0.35">
      <c r="A1891" s="354" t="s">
        <v>604</v>
      </c>
      <c r="B1891" s="359">
        <v>30.82</v>
      </c>
      <c r="C1891" s="360">
        <v>92</v>
      </c>
      <c r="D1891" s="354" t="s">
        <v>255</v>
      </c>
      <c r="E1891" s="360" t="s">
        <v>22</v>
      </c>
      <c r="F1891" s="363" t="s">
        <v>186</v>
      </c>
      <c r="G1891" s="360">
        <v>27.6</v>
      </c>
      <c r="H1891" s="361">
        <v>102000</v>
      </c>
      <c r="I1891" s="361">
        <v>106200</v>
      </c>
      <c r="J1891" s="361">
        <v>112200</v>
      </c>
      <c r="K1891" s="361">
        <v>111400</v>
      </c>
      <c r="L1891" s="361">
        <v>3309.5392602206357</v>
      </c>
      <c r="M1891" s="361">
        <v>3445.814406229721</v>
      </c>
      <c r="N1891" s="361">
        <v>3640.4931862426997</v>
      </c>
      <c r="O1891" s="361">
        <v>3614.5360155743024</v>
      </c>
      <c r="P1891" s="354" t="s">
        <v>40</v>
      </c>
      <c r="Q1891" s="363" t="s">
        <v>35</v>
      </c>
      <c r="R1891" s="354" t="s">
        <v>203</v>
      </c>
      <c r="S1891" s="362">
        <v>0.19900000000000001</v>
      </c>
      <c r="T1891" s="354" t="s">
        <v>683</v>
      </c>
      <c r="U1891" s="354" t="s">
        <v>35</v>
      </c>
      <c r="V1891" s="354">
        <v>1.6850000000000001</v>
      </c>
      <c r="W1891" s="354">
        <v>1</v>
      </c>
      <c r="X1891" s="354">
        <v>3.2000000000000001E-2</v>
      </c>
      <c r="Y1891" s="354">
        <f t="shared" si="25"/>
        <v>1.6850000000000001</v>
      </c>
      <c r="Z1891" s="354" t="s">
        <v>198</v>
      </c>
      <c r="AA1891" s="354" t="s">
        <v>170</v>
      </c>
      <c r="AB1891" s="354">
        <v>18.7</v>
      </c>
      <c r="AC1891" s="354" t="s">
        <v>218</v>
      </c>
      <c r="AD1891" s="363"/>
      <c r="AE1891" s="10">
        <f>IFERROR(VLOOKUP(E1891,ppoz!$A$2:$B$42,2,0),0)</f>
        <v>0</v>
      </c>
    </row>
    <row r="1892" spans="1:31" s="99" customFormat="1" x14ac:dyDescent="0.35">
      <c r="A1892" s="354" t="s">
        <v>605</v>
      </c>
      <c r="B1892" s="359">
        <v>31.155000000000001</v>
      </c>
      <c r="C1892" s="360">
        <v>93</v>
      </c>
      <c r="D1892" s="354" t="s">
        <v>255</v>
      </c>
      <c r="E1892" s="360" t="s">
        <v>22</v>
      </c>
      <c r="F1892" s="363" t="s">
        <v>186</v>
      </c>
      <c r="G1892" s="360">
        <v>27.6</v>
      </c>
      <c r="H1892" s="361">
        <v>103100</v>
      </c>
      <c r="I1892" s="361">
        <v>107500</v>
      </c>
      <c r="J1892" s="361">
        <v>113300</v>
      </c>
      <c r="K1892" s="361">
        <v>112700</v>
      </c>
      <c r="L1892" s="361">
        <v>3309.2601508586099</v>
      </c>
      <c r="M1892" s="361">
        <v>3450.4894880436527</v>
      </c>
      <c r="N1892" s="361">
        <v>3636.655432514845</v>
      </c>
      <c r="O1892" s="361">
        <v>3617.3968865350666</v>
      </c>
      <c r="P1892" s="354" t="s">
        <v>40</v>
      </c>
      <c r="Q1892" s="363" t="s">
        <v>35</v>
      </c>
      <c r="R1892" s="354" t="s">
        <v>203</v>
      </c>
      <c r="S1892" s="362">
        <v>0.19900000000000001</v>
      </c>
      <c r="T1892" s="354" t="s">
        <v>683</v>
      </c>
      <c r="U1892" s="354" t="s">
        <v>35</v>
      </c>
      <c r="V1892" s="354">
        <v>1.6850000000000001</v>
      </c>
      <c r="W1892" s="354">
        <v>1</v>
      </c>
      <c r="X1892" s="354">
        <v>3.2000000000000001E-2</v>
      </c>
      <c r="Y1892" s="354">
        <f t="shared" si="25"/>
        <v>1.6850000000000001</v>
      </c>
      <c r="Z1892" s="354" t="s">
        <v>198</v>
      </c>
      <c r="AA1892" s="354" t="s">
        <v>170</v>
      </c>
      <c r="AB1892" s="354">
        <v>18.7</v>
      </c>
      <c r="AC1892" s="354" t="s">
        <v>218</v>
      </c>
      <c r="AD1892" s="363"/>
      <c r="AE1892" s="10">
        <f>IFERROR(VLOOKUP(E1892,ppoz!$A$2:$B$42,2,0),0)</f>
        <v>0</v>
      </c>
    </row>
    <row r="1893" spans="1:31" s="99" customFormat="1" x14ac:dyDescent="0.35">
      <c r="A1893" s="354" t="s">
        <v>606</v>
      </c>
      <c r="B1893" s="359">
        <v>31.490000000000002</v>
      </c>
      <c r="C1893" s="360">
        <v>94</v>
      </c>
      <c r="D1893" s="354" t="s">
        <v>255</v>
      </c>
      <c r="E1893" s="360" t="s">
        <v>22</v>
      </c>
      <c r="F1893" s="363" t="s">
        <v>186</v>
      </c>
      <c r="G1893" s="360">
        <v>27.6</v>
      </c>
      <c r="H1893" s="361">
        <v>103800</v>
      </c>
      <c r="I1893" s="361">
        <v>108500</v>
      </c>
      <c r="J1893" s="361">
        <v>113900</v>
      </c>
      <c r="K1893" s="361">
        <v>113600</v>
      </c>
      <c r="L1893" s="361">
        <v>3296.2845347729435</v>
      </c>
      <c r="M1893" s="361">
        <v>3445.5382661162271</v>
      </c>
      <c r="N1893" s="361">
        <v>3617.0212765957444</v>
      </c>
      <c r="O1893" s="361">
        <v>3607.4944426802158</v>
      </c>
      <c r="P1893" s="354" t="s">
        <v>40</v>
      </c>
      <c r="Q1893" s="363" t="s">
        <v>35</v>
      </c>
      <c r="R1893" s="354" t="s">
        <v>203</v>
      </c>
      <c r="S1893" s="362">
        <v>0.19900000000000001</v>
      </c>
      <c r="T1893" s="354" t="s">
        <v>683</v>
      </c>
      <c r="U1893" s="354" t="s">
        <v>35</v>
      </c>
      <c r="V1893" s="354">
        <v>1.6850000000000001</v>
      </c>
      <c r="W1893" s="354">
        <v>1</v>
      </c>
      <c r="X1893" s="354">
        <v>3.2000000000000001E-2</v>
      </c>
      <c r="Y1893" s="354">
        <f t="shared" si="25"/>
        <v>1.6850000000000001</v>
      </c>
      <c r="Z1893" s="354" t="s">
        <v>198</v>
      </c>
      <c r="AA1893" s="354" t="s">
        <v>170</v>
      </c>
      <c r="AB1893" s="354">
        <v>18.7</v>
      </c>
      <c r="AC1893" s="354" t="s">
        <v>218</v>
      </c>
      <c r="AD1893" s="363"/>
      <c r="AE1893" s="10">
        <f>IFERROR(VLOOKUP(E1893,ppoz!$A$2:$B$42,2,0),0)</f>
        <v>0</v>
      </c>
    </row>
    <row r="1894" spans="1:31" s="99" customFormat="1" x14ac:dyDescent="0.35">
      <c r="A1894" s="354" t="s">
        <v>607</v>
      </c>
      <c r="B1894" s="359">
        <v>31.825000000000003</v>
      </c>
      <c r="C1894" s="360">
        <v>95</v>
      </c>
      <c r="D1894" s="354" t="s">
        <v>255</v>
      </c>
      <c r="E1894" s="360" t="s">
        <v>22</v>
      </c>
      <c r="F1894" s="363" t="s">
        <v>186</v>
      </c>
      <c r="G1894" s="360">
        <v>27.6</v>
      </c>
      <c r="H1894" s="361">
        <v>104500</v>
      </c>
      <c r="I1894" s="361">
        <v>109100</v>
      </c>
      <c r="J1894" s="361">
        <v>114600</v>
      </c>
      <c r="K1894" s="361">
        <v>114900</v>
      </c>
      <c r="L1894" s="361">
        <v>3283.5820895522384</v>
      </c>
      <c r="M1894" s="361">
        <v>3428.122545168892</v>
      </c>
      <c r="N1894" s="361">
        <v>3600.9426551453257</v>
      </c>
      <c r="O1894" s="361">
        <v>3610.3692065985856</v>
      </c>
      <c r="P1894" s="354" t="s">
        <v>40</v>
      </c>
      <c r="Q1894" s="363" t="s">
        <v>35</v>
      </c>
      <c r="R1894" s="354" t="s">
        <v>203</v>
      </c>
      <c r="S1894" s="362">
        <v>0.19900000000000001</v>
      </c>
      <c r="T1894" s="354" t="s">
        <v>683</v>
      </c>
      <c r="U1894" s="354" t="s">
        <v>35</v>
      </c>
      <c r="V1894" s="354">
        <v>1.6850000000000001</v>
      </c>
      <c r="W1894" s="354">
        <v>1</v>
      </c>
      <c r="X1894" s="354">
        <v>3.2000000000000001E-2</v>
      </c>
      <c r="Y1894" s="354">
        <f t="shared" si="25"/>
        <v>1.6850000000000001</v>
      </c>
      <c r="Z1894" s="354" t="s">
        <v>198</v>
      </c>
      <c r="AA1894" s="354" t="s">
        <v>170</v>
      </c>
      <c r="AB1894" s="354">
        <v>18.7</v>
      </c>
      <c r="AC1894" s="354" t="s">
        <v>218</v>
      </c>
      <c r="AD1894" s="363"/>
      <c r="AE1894" s="10">
        <f>IFERROR(VLOOKUP(E1894,ppoz!$A$2:$B$42,2,0),0)</f>
        <v>0</v>
      </c>
    </row>
    <row r="1895" spans="1:31" s="99" customFormat="1" x14ac:dyDescent="0.35">
      <c r="A1895" s="354" t="s">
        <v>608</v>
      </c>
      <c r="B1895" s="359">
        <v>32.160000000000004</v>
      </c>
      <c r="C1895" s="360">
        <v>96</v>
      </c>
      <c r="D1895" s="354" t="s">
        <v>255</v>
      </c>
      <c r="E1895" s="360" t="s">
        <v>193</v>
      </c>
      <c r="F1895" s="363" t="s">
        <v>186</v>
      </c>
      <c r="G1895" s="360">
        <v>32</v>
      </c>
      <c r="H1895" s="361">
        <v>109600</v>
      </c>
      <c r="I1895" s="361">
        <v>114400</v>
      </c>
      <c r="J1895" s="361">
        <v>119700</v>
      </c>
      <c r="K1895" s="361">
        <v>120100</v>
      </c>
      <c r="L1895" s="361">
        <v>3407.9601990049746</v>
      </c>
      <c r="M1895" s="361">
        <v>3557.2139303482581</v>
      </c>
      <c r="N1895" s="361">
        <v>3722.0149253731338</v>
      </c>
      <c r="O1895" s="361">
        <v>3734.4527363184075</v>
      </c>
      <c r="P1895" s="354" t="s">
        <v>40</v>
      </c>
      <c r="Q1895" s="363" t="s">
        <v>35</v>
      </c>
      <c r="R1895" s="354" t="s">
        <v>203</v>
      </c>
      <c r="S1895" s="362">
        <v>0.19900000000000001</v>
      </c>
      <c r="T1895" s="354" t="s">
        <v>683</v>
      </c>
      <c r="U1895" s="354" t="s">
        <v>35</v>
      </c>
      <c r="V1895" s="354">
        <v>1.6850000000000001</v>
      </c>
      <c r="W1895" s="354">
        <v>1</v>
      </c>
      <c r="X1895" s="354">
        <v>3.2000000000000001E-2</v>
      </c>
      <c r="Y1895" s="354">
        <f t="shared" si="25"/>
        <v>1.6850000000000001</v>
      </c>
      <c r="Z1895" s="354" t="s">
        <v>198</v>
      </c>
      <c r="AA1895" s="354" t="s">
        <v>170</v>
      </c>
      <c r="AB1895" s="354">
        <v>18.7</v>
      </c>
      <c r="AC1895" s="354" t="s">
        <v>218</v>
      </c>
      <c r="AD1895" s="363"/>
      <c r="AE1895" s="10">
        <f>IFERROR(VLOOKUP(E1895,ppoz!$A$2:$B$42,2,0),0)</f>
        <v>0</v>
      </c>
    </row>
    <row r="1896" spans="1:31" s="99" customFormat="1" x14ac:dyDescent="0.35">
      <c r="A1896" s="354" t="s">
        <v>609</v>
      </c>
      <c r="B1896" s="359">
        <v>32.495000000000005</v>
      </c>
      <c r="C1896" s="360">
        <v>97</v>
      </c>
      <c r="D1896" s="354" t="s">
        <v>255</v>
      </c>
      <c r="E1896" s="360" t="s">
        <v>193</v>
      </c>
      <c r="F1896" s="363" t="s">
        <v>186</v>
      </c>
      <c r="G1896" s="360">
        <v>32</v>
      </c>
      <c r="H1896" s="361">
        <v>110400</v>
      </c>
      <c r="I1896" s="361">
        <v>115400</v>
      </c>
      <c r="J1896" s="361">
        <v>120400</v>
      </c>
      <c r="K1896" s="361">
        <v>121100</v>
      </c>
      <c r="L1896" s="361">
        <v>3397.4457608862899</v>
      </c>
      <c r="M1896" s="361">
        <v>3551.315587013386</v>
      </c>
      <c r="N1896" s="361">
        <v>3705.1854131404825</v>
      </c>
      <c r="O1896" s="361">
        <v>3726.7271887982761</v>
      </c>
      <c r="P1896" s="354" t="s">
        <v>40</v>
      </c>
      <c r="Q1896" s="363" t="s">
        <v>35</v>
      </c>
      <c r="R1896" s="354" t="s">
        <v>203</v>
      </c>
      <c r="S1896" s="362">
        <v>0.19900000000000001</v>
      </c>
      <c r="T1896" s="354" t="s">
        <v>683</v>
      </c>
      <c r="U1896" s="354" t="s">
        <v>35</v>
      </c>
      <c r="V1896" s="354">
        <v>1.6850000000000001</v>
      </c>
      <c r="W1896" s="354">
        <v>1</v>
      </c>
      <c r="X1896" s="354">
        <v>3.2000000000000001E-2</v>
      </c>
      <c r="Y1896" s="354">
        <f t="shared" si="25"/>
        <v>1.6850000000000001</v>
      </c>
      <c r="Z1896" s="354" t="s">
        <v>198</v>
      </c>
      <c r="AA1896" s="354" t="s">
        <v>170</v>
      </c>
      <c r="AB1896" s="354">
        <v>18.7</v>
      </c>
      <c r="AC1896" s="354" t="s">
        <v>218</v>
      </c>
      <c r="AD1896" s="363"/>
      <c r="AE1896" s="10">
        <f>IFERROR(VLOOKUP(E1896,ppoz!$A$2:$B$42,2,0),0)</f>
        <v>0</v>
      </c>
    </row>
    <row r="1897" spans="1:31" s="99" customFormat="1" x14ac:dyDescent="0.35">
      <c r="A1897" s="354" t="s">
        <v>610</v>
      </c>
      <c r="B1897" s="359">
        <v>32.830000000000005</v>
      </c>
      <c r="C1897" s="360">
        <v>98</v>
      </c>
      <c r="D1897" s="354" t="s">
        <v>255</v>
      </c>
      <c r="E1897" s="360" t="s">
        <v>193</v>
      </c>
      <c r="F1897" s="363" t="s">
        <v>186</v>
      </c>
      <c r="G1897" s="360">
        <v>32</v>
      </c>
      <c r="H1897" s="361">
        <v>111200</v>
      </c>
      <c r="I1897" s="361">
        <v>116500</v>
      </c>
      <c r="J1897" s="361">
        <v>121400</v>
      </c>
      <c r="K1897" s="361">
        <v>122300</v>
      </c>
      <c r="L1897" s="361">
        <v>3387.1459031373738</v>
      </c>
      <c r="M1897" s="361">
        <v>3548.583612549497</v>
      </c>
      <c r="N1897" s="361">
        <v>3697.8373438927806</v>
      </c>
      <c r="O1897" s="361">
        <v>3725.2512945476692</v>
      </c>
      <c r="P1897" s="354" t="s">
        <v>40</v>
      </c>
      <c r="Q1897" s="363" t="s">
        <v>35</v>
      </c>
      <c r="R1897" s="354" t="s">
        <v>203</v>
      </c>
      <c r="S1897" s="362">
        <v>0.19900000000000001</v>
      </c>
      <c r="T1897" s="354" t="s">
        <v>683</v>
      </c>
      <c r="U1897" s="354" t="s">
        <v>35</v>
      </c>
      <c r="V1897" s="354">
        <v>1.6850000000000001</v>
      </c>
      <c r="W1897" s="354">
        <v>1</v>
      </c>
      <c r="X1897" s="354">
        <v>3.2000000000000001E-2</v>
      </c>
      <c r="Y1897" s="354">
        <f t="shared" si="25"/>
        <v>1.6850000000000001</v>
      </c>
      <c r="Z1897" s="354" t="s">
        <v>198</v>
      </c>
      <c r="AA1897" s="354" t="s">
        <v>170</v>
      </c>
      <c r="AB1897" s="354">
        <v>18.7</v>
      </c>
      <c r="AC1897" s="354" t="s">
        <v>218</v>
      </c>
      <c r="AD1897" s="363"/>
      <c r="AE1897" s="10">
        <f>IFERROR(VLOOKUP(E1897,ppoz!$A$2:$B$42,2,0),0)</f>
        <v>0</v>
      </c>
    </row>
    <row r="1898" spans="1:31" s="99" customFormat="1" x14ac:dyDescent="0.35">
      <c r="A1898" s="354" t="s">
        <v>611</v>
      </c>
      <c r="B1898" s="359">
        <v>33.164999999999999</v>
      </c>
      <c r="C1898" s="360">
        <v>99</v>
      </c>
      <c r="D1898" s="354" t="s">
        <v>255</v>
      </c>
      <c r="E1898" s="360" t="s">
        <v>193</v>
      </c>
      <c r="F1898" s="363" t="s">
        <v>186</v>
      </c>
      <c r="G1898" s="360">
        <v>32</v>
      </c>
      <c r="H1898" s="361">
        <v>112300</v>
      </c>
      <c r="I1898" s="361">
        <v>117600</v>
      </c>
      <c r="J1898" s="361">
        <v>122400</v>
      </c>
      <c r="K1898" s="361">
        <v>123300</v>
      </c>
      <c r="L1898" s="361">
        <v>3386.0998040102518</v>
      </c>
      <c r="M1898" s="361">
        <v>3545.9068294889194</v>
      </c>
      <c r="N1898" s="361">
        <v>3690.637720488467</v>
      </c>
      <c r="O1898" s="361">
        <v>3717.7747625508819</v>
      </c>
      <c r="P1898" s="354" t="s">
        <v>40</v>
      </c>
      <c r="Q1898" s="363" t="s">
        <v>35</v>
      </c>
      <c r="R1898" s="354" t="s">
        <v>203</v>
      </c>
      <c r="S1898" s="362">
        <v>0.19900000000000001</v>
      </c>
      <c r="T1898" s="354" t="s">
        <v>683</v>
      </c>
      <c r="U1898" s="354" t="s">
        <v>35</v>
      </c>
      <c r="V1898" s="354">
        <v>1.6850000000000001</v>
      </c>
      <c r="W1898" s="354">
        <v>1</v>
      </c>
      <c r="X1898" s="354">
        <v>3.2000000000000001E-2</v>
      </c>
      <c r="Y1898" s="354">
        <f t="shared" si="25"/>
        <v>1.6850000000000001</v>
      </c>
      <c r="Z1898" s="354" t="s">
        <v>198</v>
      </c>
      <c r="AA1898" s="354" t="s">
        <v>170</v>
      </c>
      <c r="AB1898" s="354">
        <v>18.7</v>
      </c>
      <c r="AC1898" s="354" t="s">
        <v>218</v>
      </c>
      <c r="AD1898" s="363"/>
      <c r="AE1898" s="10">
        <f>IFERROR(VLOOKUP(E1898,ppoz!$A$2:$B$42,2,0),0)</f>
        <v>0</v>
      </c>
    </row>
    <row r="1899" spans="1:31" s="99" customFormat="1" x14ac:dyDescent="0.35">
      <c r="A1899" s="354" t="s">
        <v>612</v>
      </c>
      <c r="B1899" s="359">
        <v>33.5</v>
      </c>
      <c r="C1899" s="360">
        <v>100</v>
      </c>
      <c r="D1899" s="354" t="s">
        <v>255</v>
      </c>
      <c r="E1899" s="360" t="s">
        <v>193</v>
      </c>
      <c r="F1899" s="363" t="s">
        <v>186</v>
      </c>
      <c r="G1899" s="360">
        <v>32</v>
      </c>
      <c r="H1899" s="361">
        <v>113000</v>
      </c>
      <c r="I1899" s="361">
        <v>118300</v>
      </c>
      <c r="J1899" s="361">
        <v>123100</v>
      </c>
      <c r="K1899" s="361">
        <v>124000</v>
      </c>
      <c r="L1899" s="361">
        <v>3373.1343283582091</v>
      </c>
      <c r="M1899" s="361">
        <v>3531.3432835820895</v>
      </c>
      <c r="N1899" s="361">
        <v>3674.626865671642</v>
      </c>
      <c r="O1899" s="361">
        <v>3701.4925373134329</v>
      </c>
      <c r="P1899" s="354" t="s">
        <v>40</v>
      </c>
      <c r="Q1899" s="363" t="s">
        <v>35</v>
      </c>
      <c r="R1899" s="354" t="s">
        <v>203</v>
      </c>
      <c r="S1899" s="362">
        <v>0.19900000000000001</v>
      </c>
      <c r="T1899" s="354" t="s">
        <v>683</v>
      </c>
      <c r="U1899" s="354" t="s">
        <v>35</v>
      </c>
      <c r="V1899" s="354">
        <v>1.6850000000000001</v>
      </c>
      <c r="W1899" s="354">
        <v>1</v>
      </c>
      <c r="X1899" s="354">
        <v>3.2000000000000001E-2</v>
      </c>
      <c r="Y1899" s="354">
        <f t="shared" si="25"/>
        <v>1.6850000000000001</v>
      </c>
      <c r="Z1899" s="354" t="s">
        <v>198</v>
      </c>
      <c r="AA1899" s="354" t="s">
        <v>170</v>
      </c>
      <c r="AB1899" s="354">
        <v>18.7</v>
      </c>
      <c r="AC1899" s="354" t="s">
        <v>218</v>
      </c>
      <c r="AD1899" s="363"/>
      <c r="AE1899" s="10">
        <f>IFERROR(VLOOKUP(E1899,ppoz!$A$2:$B$42,2,0),0)</f>
        <v>0</v>
      </c>
    </row>
    <row r="1900" spans="1:31" s="99" customFormat="1" x14ac:dyDescent="0.35">
      <c r="A1900" s="354" t="s">
        <v>613</v>
      </c>
      <c r="B1900" s="359">
        <v>33.835000000000001</v>
      </c>
      <c r="C1900" s="360">
        <v>101</v>
      </c>
      <c r="D1900" s="354" t="s">
        <v>255</v>
      </c>
      <c r="E1900" s="360" t="s">
        <v>193</v>
      </c>
      <c r="F1900" s="363" t="s">
        <v>186</v>
      </c>
      <c r="G1900" s="360">
        <v>32</v>
      </c>
      <c r="H1900" s="361">
        <v>113700</v>
      </c>
      <c r="I1900" s="361">
        <v>119000</v>
      </c>
      <c r="J1900" s="361">
        <v>123900</v>
      </c>
      <c r="K1900" s="361">
        <v>124800</v>
      </c>
      <c r="L1900" s="361">
        <v>3360.4255947982856</v>
      </c>
      <c r="M1900" s="361">
        <v>3517.0681247229199</v>
      </c>
      <c r="N1900" s="361">
        <v>3661.888576917393</v>
      </c>
      <c r="O1900" s="361">
        <v>3688.4882518102554</v>
      </c>
      <c r="P1900" s="354" t="s">
        <v>40</v>
      </c>
      <c r="Q1900" s="363" t="s">
        <v>35</v>
      </c>
      <c r="R1900" s="354" t="s">
        <v>203</v>
      </c>
      <c r="S1900" s="362">
        <v>0.19900000000000001</v>
      </c>
      <c r="T1900" s="354" t="s">
        <v>683</v>
      </c>
      <c r="U1900" s="354" t="s">
        <v>35</v>
      </c>
      <c r="V1900" s="354">
        <v>1.6850000000000001</v>
      </c>
      <c r="W1900" s="354">
        <v>1</v>
      </c>
      <c r="X1900" s="354">
        <v>3.2000000000000001E-2</v>
      </c>
      <c r="Y1900" s="354">
        <f t="shared" si="25"/>
        <v>1.6850000000000001</v>
      </c>
      <c r="Z1900" s="354" t="s">
        <v>198</v>
      </c>
      <c r="AA1900" s="354" t="s">
        <v>170</v>
      </c>
      <c r="AB1900" s="354">
        <v>18.7</v>
      </c>
      <c r="AC1900" s="354" t="s">
        <v>218</v>
      </c>
      <c r="AD1900" s="363"/>
      <c r="AE1900" s="10">
        <f>IFERROR(VLOOKUP(E1900,ppoz!$A$2:$B$42,2,0),0)</f>
        <v>0</v>
      </c>
    </row>
    <row r="1901" spans="1:31" s="99" customFormat="1" x14ac:dyDescent="0.35">
      <c r="A1901" s="354" t="s">
        <v>614</v>
      </c>
      <c r="B1901" s="359">
        <v>34.17</v>
      </c>
      <c r="C1901" s="360">
        <v>102</v>
      </c>
      <c r="D1901" s="354" t="s">
        <v>255</v>
      </c>
      <c r="E1901" s="360" t="s">
        <v>193</v>
      </c>
      <c r="F1901" s="363" t="s">
        <v>186</v>
      </c>
      <c r="G1901" s="360">
        <v>32</v>
      </c>
      <c r="H1901" s="361">
        <v>114800</v>
      </c>
      <c r="I1901" s="361">
        <v>120600</v>
      </c>
      <c r="J1901" s="361">
        <v>125000</v>
      </c>
      <c r="K1901" s="361">
        <v>126300</v>
      </c>
      <c r="L1901" s="361">
        <v>3359.6722270997948</v>
      </c>
      <c r="M1901" s="361">
        <v>3529.411764705882</v>
      </c>
      <c r="N1901" s="361">
        <v>3658.1796897863619</v>
      </c>
      <c r="O1901" s="361">
        <v>3696.2247585601403</v>
      </c>
      <c r="P1901" s="354" t="s">
        <v>40</v>
      </c>
      <c r="Q1901" s="363" t="s">
        <v>35</v>
      </c>
      <c r="R1901" s="354" t="s">
        <v>203</v>
      </c>
      <c r="S1901" s="362">
        <v>0.19900000000000001</v>
      </c>
      <c r="T1901" s="354" t="s">
        <v>683</v>
      </c>
      <c r="U1901" s="354" t="s">
        <v>35</v>
      </c>
      <c r="V1901" s="354">
        <v>1.6850000000000001</v>
      </c>
      <c r="W1901" s="354">
        <v>1</v>
      </c>
      <c r="X1901" s="354">
        <v>3.2000000000000001E-2</v>
      </c>
      <c r="Y1901" s="354">
        <f t="shared" si="25"/>
        <v>1.6850000000000001</v>
      </c>
      <c r="Z1901" s="354" t="s">
        <v>198</v>
      </c>
      <c r="AA1901" s="354" t="s">
        <v>170</v>
      </c>
      <c r="AB1901" s="354">
        <v>18.7</v>
      </c>
      <c r="AC1901" s="354" t="s">
        <v>218</v>
      </c>
      <c r="AD1901" s="363"/>
      <c r="AE1901" s="10">
        <f>IFERROR(VLOOKUP(E1901,ppoz!$A$2:$B$42,2,0),0)</f>
        <v>0</v>
      </c>
    </row>
    <row r="1902" spans="1:31" s="99" customFormat="1" x14ac:dyDescent="0.35">
      <c r="A1902" s="354" t="s">
        <v>615</v>
      </c>
      <c r="B1902" s="359">
        <v>34.505000000000003</v>
      </c>
      <c r="C1902" s="360">
        <v>103</v>
      </c>
      <c r="D1902" s="354" t="s">
        <v>255</v>
      </c>
      <c r="E1902" s="360" t="s">
        <v>193</v>
      </c>
      <c r="F1902" s="363" t="s">
        <v>186</v>
      </c>
      <c r="G1902" s="360">
        <v>32</v>
      </c>
      <c r="H1902" s="361">
        <v>115600</v>
      </c>
      <c r="I1902" s="361">
        <v>121100</v>
      </c>
      <c r="J1902" s="361">
        <v>125700</v>
      </c>
      <c r="K1902" s="361">
        <v>126800</v>
      </c>
      <c r="L1902" s="361">
        <v>3350.2390957832195</v>
      </c>
      <c r="M1902" s="361">
        <v>3509.636284596435</v>
      </c>
      <c r="N1902" s="361">
        <v>3642.9502970583972</v>
      </c>
      <c r="O1902" s="361">
        <v>3674.8297348210403</v>
      </c>
      <c r="P1902" s="354" t="s">
        <v>40</v>
      </c>
      <c r="Q1902" s="363" t="s">
        <v>35</v>
      </c>
      <c r="R1902" s="354" t="s">
        <v>203</v>
      </c>
      <c r="S1902" s="362">
        <v>0.19900000000000001</v>
      </c>
      <c r="T1902" s="354" t="s">
        <v>683</v>
      </c>
      <c r="U1902" s="354" t="s">
        <v>35</v>
      </c>
      <c r="V1902" s="354">
        <v>1.6850000000000001</v>
      </c>
      <c r="W1902" s="354">
        <v>1</v>
      </c>
      <c r="X1902" s="354">
        <v>3.2000000000000001E-2</v>
      </c>
      <c r="Y1902" s="354">
        <f t="shared" si="25"/>
        <v>1.6850000000000001</v>
      </c>
      <c r="Z1902" s="354" t="s">
        <v>198</v>
      </c>
      <c r="AA1902" s="354" t="s">
        <v>170</v>
      </c>
      <c r="AB1902" s="354">
        <v>18.7</v>
      </c>
      <c r="AC1902" s="354" t="s">
        <v>218</v>
      </c>
      <c r="AD1902" s="363"/>
      <c r="AE1902" s="10">
        <f>IFERROR(VLOOKUP(E1902,ppoz!$A$2:$B$42,2,0),0)</f>
        <v>0</v>
      </c>
    </row>
    <row r="1903" spans="1:31" s="99" customFormat="1" x14ac:dyDescent="0.35">
      <c r="A1903" s="354" t="s">
        <v>616</v>
      </c>
      <c r="B1903" s="359">
        <v>34.840000000000003</v>
      </c>
      <c r="C1903" s="360">
        <v>104</v>
      </c>
      <c r="D1903" s="354" t="s">
        <v>255</v>
      </c>
      <c r="E1903" s="360" t="s">
        <v>193</v>
      </c>
      <c r="F1903" s="363" t="s">
        <v>186</v>
      </c>
      <c r="G1903" s="360">
        <v>32</v>
      </c>
      <c r="H1903" s="361">
        <v>116700</v>
      </c>
      <c r="I1903" s="361">
        <v>121900</v>
      </c>
      <c r="J1903" s="361">
        <v>126400</v>
      </c>
      <c r="K1903" s="361">
        <v>127600</v>
      </c>
      <c r="L1903" s="361">
        <v>3349.5981630309984</v>
      </c>
      <c r="M1903" s="361">
        <v>3498.851894374282</v>
      </c>
      <c r="N1903" s="361">
        <v>3628.0137772675084</v>
      </c>
      <c r="O1903" s="361">
        <v>3662.4569460390353</v>
      </c>
      <c r="P1903" s="354" t="s">
        <v>40</v>
      </c>
      <c r="Q1903" s="363" t="s">
        <v>35</v>
      </c>
      <c r="R1903" s="354" t="s">
        <v>203</v>
      </c>
      <c r="S1903" s="362">
        <v>0.19900000000000001</v>
      </c>
      <c r="T1903" s="354" t="s">
        <v>683</v>
      </c>
      <c r="U1903" s="354" t="s">
        <v>35</v>
      </c>
      <c r="V1903" s="354">
        <v>1.6850000000000001</v>
      </c>
      <c r="W1903" s="354">
        <v>1</v>
      </c>
      <c r="X1903" s="354">
        <v>3.2000000000000001E-2</v>
      </c>
      <c r="Y1903" s="354">
        <f t="shared" si="25"/>
        <v>1.6850000000000001</v>
      </c>
      <c r="Z1903" s="354" t="s">
        <v>198</v>
      </c>
      <c r="AA1903" s="354" t="s">
        <v>170</v>
      </c>
      <c r="AB1903" s="354">
        <v>18.7</v>
      </c>
      <c r="AC1903" s="354" t="s">
        <v>218</v>
      </c>
      <c r="AD1903" s="363"/>
      <c r="AE1903" s="10">
        <f>IFERROR(VLOOKUP(E1903,ppoz!$A$2:$B$42,2,0),0)</f>
        <v>0</v>
      </c>
    </row>
    <row r="1904" spans="1:31" s="99" customFormat="1" x14ac:dyDescent="0.35">
      <c r="A1904" s="354" t="s">
        <v>617</v>
      </c>
      <c r="B1904" s="359">
        <v>35.175000000000004</v>
      </c>
      <c r="C1904" s="360">
        <v>105</v>
      </c>
      <c r="D1904" s="354" t="s">
        <v>255</v>
      </c>
      <c r="E1904" s="360" t="s">
        <v>193</v>
      </c>
      <c r="F1904" s="363" t="s">
        <v>186</v>
      </c>
      <c r="G1904" s="360">
        <v>32</v>
      </c>
      <c r="H1904" s="361">
        <v>117800</v>
      </c>
      <c r="I1904" s="361">
        <v>123500</v>
      </c>
      <c r="J1904" s="361">
        <v>127500</v>
      </c>
      <c r="K1904" s="361">
        <v>129900</v>
      </c>
      <c r="L1904" s="361">
        <v>3348.9694385216771</v>
      </c>
      <c r="M1904" s="361">
        <v>3511.0163468372421</v>
      </c>
      <c r="N1904" s="361">
        <v>3624.7334754797439</v>
      </c>
      <c r="O1904" s="361">
        <v>3692.9637526652446</v>
      </c>
      <c r="P1904" s="354" t="s">
        <v>40</v>
      </c>
      <c r="Q1904" s="363" t="s">
        <v>35</v>
      </c>
      <c r="R1904" s="354" t="s">
        <v>203</v>
      </c>
      <c r="S1904" s="362">
        <v>0.19900000000000001</v>
      </c>
      <c r="T1904" s="354" t="s">
        <v>683</v>
      </c>
      <c r="U1904" s="354" t="s">
        <v>35</v>
      </c>
      <c r="V1904" s="354">
        <v>1.6850000000000001</v>
      </c>
      <c r="W1904" s="354">
        <v>1</v>
      </c>
      <c r="X1904" s="354">
        <v>3.2000000000000001E-2</v>
      </c>
      <c r="Y1904" s="354">
        <f t="shared" si="25"/>
        <v>1.6850000000000001</v>
      </c>
      <c r="Z1904" s="354" t="s">
        <v>198</v>
      </c>
      <c r="AA1904" s="354" t="s">
        <v>170</v>
      </c>
      <c r="AB1904" s="354">
        <v>18.7</v>
      </c>
      <c r="AC1904" s="354" t="s">
        <v>218</v>
      </c>
      <c r="AD1904" s="363"/>
      <c r="AE1904" s="10">
        <f>IFERROR(VLOOKUP(E1904,ppoz!$A$2:$B$42,2,0),0)</f>
        <v>0</v>
      </c>
    </row>
    <row r="1905" spans="1:31" s="99" customFormat="1" x14ac:dyDescent="0.35">
      <c r="A1905" s="354" t="s">
        <v>618</v>
      </c>
      <c r="B1905" s="359">
        <v>35.510000000000005</v>
      </c>
      <c r="C1905" s="360">
        <v>106</v>
      </c>
      <c r="D1905" s="354" t="s">
        <v>255</v>
      </c>
      <c r="E1905" s="360" t="s">
        <v>193</v>
      </c>
      <c r="F1905" s="363" t="s">
        <v>186</v>
      </c>
      <c r="G1905" s="360">
        <v>32</v>
      </c>
      <c r="H1905" s="361">
        <v>118900</v>
      </c>
      <c r="I1905" s="361">
        <v>124300</v>
      </c>
      <c r="J1905" s="361">
        <v>128100</v>
      </c>
      <c r="K1905" s="361">
        <v>130600</v>
      </c>
      <c r="L1905" s="361">
        <v>3348.3525767389465</v>
      </c>
      <c r="M1905" s="361">
        <v>3500.4224162207825</v>
      </c>
      <c r="N1905" s="361">
        <v>3607.4345254857781</v>
      </c>
      <c r="O1905" s="361">
        <v>3677.837228949591</v>
      </c>
      <c r="P1905" s="354" t="s">
        <v>40</v>
      </c>
      <c r="Q1905" s="363" t="s">
        <v>35</v>
      </c>
      <c r="R1905" s="354" t="s">
        <v>203</v>
      </c>
      <c r="S1905" s="362">
        <v>0.19900000000000001</v>
      </c>
      <c r="T1905" s="354" t="s">
        <v>683</v>
      </c>
      <c r="U1905" s="354" t="s">
        <v>35</v>
      </c>
      <c r="V1905" s="354">
        <v>1.6850000000000001</v>
      </c>
      <c r="W1905" s="354">
        <v>1</v>
      </c>
      <c r="X1905" s="354">
        <v>3.2000000000000001E-2</v>
      </c>
      <c r="Y1905" s="354">
        <f t="shared" si="25"/>
        <v>1.6850000000000001</v>
      </c>
      <c r="Z1905" s="354" t="s">
        <v>198</v>
      </c>
      <c r="AA1905" s="354" t="s">
        <v>170</v>
      </c>
      <c r="AB1905" s="354">
        <v>18.7</v>
      </c>
      <c r="AC1905" s="354" t="s">
        <v>218</v>
      </c>
      <c r="AD1905" s="363"/>
      <c r="AE1905" s="10">
        <f>IFERROR(VLOOKUP(E1905,ppoz!$A$2:$B$42,2,0),0)</f>
        <v>0</v>
      </c>
    </row>
    <row r="1906" spans="1:31" s="99" customFormat="1" x14ac:dyDescent="0.35">
      <c r="A1906" s="354" t="s">
        <v>619</v>
      </c>
      <c r="B1906" s="359">
        <v>35.844999999999999</v>
      </c>
      <c r="C1906" s="360">
        <v>107</v>
      </c>
      <c r="D1906" s="354" t="s">
        <v>255</v>
      </c>
      <c r="E1906" s="360" t="s">
        <v>193</v>
      </c>
      <c r="F1906" s="363" t="s">
        <v>186</v>
      </c>
      <c r="G1906" s="360">
        <v>32</v>
      </c>
      <c r="H1906" s="361">
        <v>119500</v>
      </c>
      <c r="I1906" s="361">
        <v>125000</v>
      </c>
      <c r="J1906" s="361">
        <v>128800</v>
      </c>
      <c r="K1906" s="361">
        <v>131300</v>
      </c>
      <c r="L1906" s="361">
        <v>3333.7982982284839</v>
      </c>
      <c r="M1906" s="361">
        <v>3487.2367136281214</v>
      </c>
      <c r="N1906" s="361">
        <v>3593.2487097224162</v>
      </c>
      <c r="O1906" s="361">
        <v>3662.9934439949784</v>
      </c>
      <c r="P1906" s="354" t="s">
        <v>40</v>
      </c>
      <c r="Q1906" s="363" t="s">
        <v>35</v>
      </c>
      <c r="R1906" s="354" t="s">
        <v>203</v>
      </c>
      <c r="S1906" s="362">
        <v>0.19900000000000001</v>
      </c>
      <c r="T1906" s="354" t="s">
        <v>683</v>
      </c>
      <c r="U1906" s="354" t="s">
        <v>35</v>
      </c>
      <c r="V1906" s="354">
        <v>1.6850000000000001</v>
      </c>
      <c r="W1906" s="354">
        <v>1</v>
      </c>
      <c r="X1906" s="354">
        <v>3.2000000000000001E-2</v>
      </c>
      <c r="Y1906" s="354">
        <f t="shared" si="25"/>
        <v>1.6850000000000001</v>
      </c>
      <c r="Z1906" s="354" t="s">
        <v>198</v>
      </c>
      <c r="AA1906" s="354" t="s">
        <v>170</v>
      </c>
      <c r="AB1906" s="354">
        <v>18.7</v>
      </c>
      <c r="AC1906" s="354" t="s">
        <v>218</v>
      </c>
      <c r="AD1906" s="363"/>
      <c r="AE1906" s="10">
        <f>IFERROR(VLOOKUP(E1906,ppoz!$A$2:$B$42,2,0),0)</f>
        <v>0</v>
      </c>
    </row>
    <row r="1907" spans="1:31" s="99" customFormat="1" x14ac:dyDescent="0.35">
      <c r="A1907" s="354" t="s">
        <v>620</v>
      </c>
      <c r="B1907" s="359">
        <v>36.18</v>
      </c>
      <c r="C1907" s="360">
        <v>108</v>
      </c>
      <c r="D1907" s="354" t="s">
        <v>255</v>
      </c>
      <c r="E1907" s="360" t="s">
        <v>193</v>
      </c>
      <c r="F1907" s="363" t="s">
        <v>186</v>
      </c>
      <c r="G1907" s="360">
        <v>32</v>
      </c>
      <c r="H1907" s="361">
        <v>120700</v>
      </c>
      <c r="I1907" s="361">
        <v>126100</v>
      </c>
      <c r="J1907" s="361">
        <v>129900</v>
      </c>
      <c r="K1907" s="361">
        <v>132400</v>
      </c>
      <c r="L1907" s="361">
        <v>3336.0972913211717</v>
      </c>
      <c r="M1907" s="361">
        <v>3485.3510226644557</v>
      </c>
      <c r="N1907" s="361">
        <v>3590.3814262023216</v>
      </c>
      <c r="O1907" s="361">
        <v>3659.4803758982862</v>
      </c>
      <c r="P1907" s="354" t="s">
        <v>40</v>
      </c>
      <c r="Q1907" s="363" t="s">
        <v>35</v>
      </c>
      <c r="R1907" s="354" t="s">
        <v>203</v>
      </c>
      <c r="S1907" s="362">
        <v>0.19900000000000001</v>
      </c>
      <c r="T1907" s="354" t="s">
        <v>683</v>
      </c>
      <c r="U1907" s="354" t="s">
        <v>35</v>
      </c>
      <c r="V1907" s="354">
        <v>1.6850000000000001</v>
      </c>
      <c r="W1907" s="354">
        <v>1</v>
      </c>
      <c r="X1907" s="354">
        <v>3.2000000000000001E-2</v>
      </c>
      <c r="Y1907" s="354">
        <f t="shared" si="25"/>
        <v>1.6850000000000001</v>
      </c>
      <c r="Z1907" s="354" t="s">
        <v>198</v>
      </c>
      <c r="AA1907" s="354" t="s">
        <v>170</v>
      </c>
      <c r="AB1907" s="354">
        <v>18.7</v>
      </c>
      <c r="AC1907" s="354" t="s">
        <v>218</v>
      </c>
      <c r="AD1907" s="363"/>
      <c r="AE1907" s="10">
        <f>IFERROR(VLOOKUP(E1907,ppoz!$A$2:$B$42,2,0),0)</f>
        <v>0</v>
      </c>
    </row>
    <row r="1908" spans="1:31" s="99" customFormat="1" x14ac:dyDescent="0.35">
      <c r="A1908" s="354" t="s">
        <v>621</v>
      </c>
      <c r="B1908" s="359">
        <v>36.515000000000001</v>
      </c>
      <c r="C1908" s="360">
        <v>109</v>
      </c>
      <c r="D1908" s="354" t="s">
        <v>255</v>
      </c>
      <c r="E1908" s="360" t="s">
        <v>193</v>
      </c>
      <c r="F1908" s="363" t="s">
        <v>186</v>
      </c>
      <c r="G1908" s="360">
        <v>32</v>
      </c>
      <c r="H1908" s="361">
        <v>121300</v>
      </c>
      <c r="I1908" s="361">
        <v>127200</v>
      </c>
      <c r="J1908" s="361">
        <v>133400</v>
      </c>
      <c r="K1908" s="361">
        <v>133500</v>
      </c>
      <c r="L1908" s="361">
        <v>3321.9224976037244</v>
      </c>
      <c r="M1908" s="361">
        <v>3483.4999315349855</v>
      </c>
      <c r="N1908" s="361">
        <v>3653.2931671915649</v>
      </c>
      <c r="O1908" s="361">
        <v>3656.0317677666712</v>
      </c>
      <c r="P1908" s="354" t="s">
        <v>40</v>
      </c>
      <c r="Q1908" s="363" t="s">
        <v>35</v>
      </c>
      <c r="R1908" s="354" t="s">
        <v>203</v>
      </c>
      <c r="S1908" s="362">
        <v>0.19900000000000001</v>
      </c>
      <c r="T1908" s="354" t="s">
        <v>683</v>
      </c>
      <c r="U1908" s="354" t="s">
        <v>35</v>
      </c>
      <c r="V1908" s="354">
        <v>1.6850000000000001</v>
      </c>
      <c r="W1908" s="354">
        <v>1</v>
      </c>
      <c r="X1908" s="354">
        <v>3.2000000000000001E-2</v>
      </c>
      <c r="Y1908" s="354">
        <f t="shared" si="25"/>
        <v>1.6850000000000001</v>
      </c>
      <c r="Z1908" s="354" t="s">
        <v>198</v>
      </c>
      <c r="AA1908" s="354" t="s">
        <v>170</v>
      </c>
      <c r="AB1908" s="354">
        <v>18.7</v>
      </c>
      <c r="AC1908" s="354" t="s">
        <v>218</v>
      </c>
      <c r="AD1908" s="363"/>
      <c r="AE1908" s="10">
        <f>IFERROR(VLOOKUP(E1908,ppoz!$A$2:$B$42,2,0),0)</f>
        <v>0</v>
      </c>
    </row>
    <row r="1909" spans="1:31" s="99" customFormat="1" x14ac:dyDescent="0.35">
      <c r="A1909" s="354" t="s">
        <v>622</v>
      </c>
      <c r="B1909" s="359">
        <v>36.85</v>
      </c>
      <c r="C1909" s="360">
        <v>110</v>
      </c>
      <c r="D1909" s="354" t="s">
        <v>255</v>
      </c>
      <c r="E1909" s="360" t="s">
        <v>193</v>
      </c>
      <c r="F1909" s="363" t="s">
        <v>186</v>
      </c>
      <c r="G1909" s="360">
        <v>32</v>
      </c>
      <c r="H1909" s="361">
        <v>122000</v>
      </c>
      <c r="I1909" s="361">
        <v>127800</v>
      </c>
      <c r="J1909" s="361">
        <v>134100</v>
      </c>
      <c r="K1909" s="361">
        <v>134200</v>
      </c>
      <c r="L1909" s="361">
        <v>3310.7191316146541</v>
      </c>
      <c r="M1909" s="361">
        <v>3468.1139755766621</v>
      </c>
      <c r="N1909" s="361">
        <v>3639.0773405698778</v>
      </c>
      <c r="O1909" s="361">
        <v>3641.7910447761192</v>
      </c>
      <c r="P1909" s="354" t="s">
        <v>40</v>
      </c>
      <c r="Q1909" s="363" t="s">
        <v>35</v>
      </c>
      <c r="R1909" s="354" t="s">
        <v>203</v>
      </c>
      <c r="S1909" s="362">
        <v>0.19900000000000001</v>
      </c>
      <c r="T1909" s="354" t="s">
        <v>683</v>
      </c>
      <c r="U1909" s="354" t="s">
        <v>35</v>
      </c>
      <c r="V1909" s="354">
        <v>1.6850000000000001</v>
      </c>
      <c r="W1909" s="354">
        <v>1</v>
      </c>
      <c r="X1909" s="354">
        <v>3.2000000000000001E-2</v>
      </c>
      <c r="Y1909" s="354">
        <f t="shared" si="25"/>
        <v>1.6850000000000001</v>
      </c>
      <c r="Z1909" s="354" t="s">
        <v>198</v>
      </c>
      <c r="AA1909" s="354" t="s">
        <v>170</v>
      </c>
      <c r="AB1909" s="354">
        <v>18.7</v>
      </c>
      <c r="AC1909" s="354" t="s">
        <v>218</v>
      </c>
      <c r="AD1909" s="363"/>
      <c r="AE1909" s="10">
        <f>IFERROR(VLOOKUP(E1909,ppoz!$A$2:$B$42,2,0),0)</f>
        <v>0</v>
      </c>
    </row>
    <row r="1910" spans="1:31" s="99" customFormat="1" x14ac:dyDescent="0.35">
      <c r="A1910" s="354" t="s">
        <v>623</v>
      </c>
      <c r="B1910" s="359">
        <v>37.185000000000002</v>
      </c>
      <c r="C1910" s="360">
        <v>111</v>
      </c>
      <c r="D1910" s="354" t="s">
        <v>255</v>
      </c>
      <c r="E1910" s="360" t="s">
        <v>193</v>
      </c>
      <c r="F1910" s="363" t="s">
        <v>186</v>
      </c>
      <c r="G1910" s="360">
        <v>32</v>
      </c>
      <c r="H1910" s="361">
        <v>123100</v>
      </c>
      <c r="I1910" s="361">
        <v>129000</v>
      </c>
      <c r="J1910" s="361">
        <v>135200</v>
      </c>
      <c r="K1910" s="361">
        <v>135300</v>
      </c>
      <c r="L1910" s="361">
        <v>3310.4746537582355</v>
      </c>
      <c r="M1910" s="361">
        <v>3469.1407825736183</v>
      </c>
      <c r="N1910" s="361">
        <v>3635.8746806507997</v>
      </c>
      <c r="O1910" s="361">
        <v>3638.5639370713993</v>
      </c>
      <c r="P1910" s="354" t="s">
        <v>40</v>
      </c>
      <c r="Q1910" s="363" t="s">
        <v>35</v>
      </c>
      <c r="R1910" s="354" t="s">
        <v>203</v>
      </c>
      <c r="S1910" s="362">
        <v>0.19900000000000001</v>
      </c>
      <c r="T1910" s="354" t="s">
        <v>683</v>
      </c>
      <c r="U1910" s="354" t="s">
        <v>35</v>
      </c>
      <c r="V1910" s="354">
        <v>1.6850000000000001</v>
      </c>
      <c r="W1910" s="354">
        <v>1</v>
      </c>
      <c r="X1910" s="354">
        <v>3.2000000000000001E-2</v>
      </c>
      <c r="Y1910" s="354">
        <f t="shared" si="25"/>
        <v>1.6850000000000001</v>
      </c>
      <c r="Z1910" s="354" t="s">
        <v>198</v>
      </c>
      <c r="AA1910" s="354" t="s">
        <v>170</v>
      </c>
      <c r="AB1910" s="354">
        <v>18.7</v>
      </c>
      <c r="AC1910" s="354" t="s">
        <v>218</v>
      </c>
      <c r="AD1910" s="363"/>
      <c r="AE1910" s="10">
        <f>IFERROR(VLOOKUP(E1910,ppoz!$A$2:$B$42,2,0),0)</f>
        <v>0</v>
      </c>
    </row>
    <row r="1911" spans="1:31" s="99" customFormat="1" x14ac:dyDescent="0.35">
      <c r="A1911" s="354" t="s">
        <v>624</v>
      </c>
      <c r="B1911" s="359">
        <v>37.520000000000003</v>
      </c>
      <c r="C1911" s="360">
        <v>112</v>
      </c>
      <c r="D1911" s="354" t="s">
        <v>255</v>
      </c>
      <c r="E1911" s="360" t="s">
        <v>193</v>
      </c>
      <c r="F1911" s="363" t="s">
        <v>186</v>
      </c>
      <c r="G1911" s="360">
        <v>32</v>
      </c>
      <c r="H1911" s="361">
        <v>124200</v>
      </c>
      <c r="I1911" s="361">
        <v>129800</v>
      </c>
      <c r="J1911" s="361">
        <v>135800</v>
      </c>
      <c r="K1911" s="361">
        <v>136100</v>
      </c>
      <c r="L1911" s="361">
        <v>3310.234541577825</v>
      </c>
      <c r="M1911" s="361">
        <v>3459.4882729211085</v>
      </c>
      <c r="N1911" s="361">
        <v>3619.4029850746265</v>
      </c>
      <c r="O1911" s="361">
        <v>3627.3987206823026</v>
      </c>
      <c r="P1911" s="354" t="s">
        <v>40</v>
      </c>
      <c r="Q1911" s="363" t="s">
        <v>35</v>
      </c>
      <c r="R1911" s="354" t="s">
        <v>203</v>
      </c>
      <c r="S1911" s="362">
        <v>0.19900000000000001</v>
      </c>
      <c r="T1911" s="354" t="s">
        <v>683</v>
      </c>
      <c r="U1911" s="354" t="s">
        <v>35</v>
      </c>
      <c r="V1911" s="354">
        <v>1.6850000000000001</v>
      </c>
      <c r="W1911" s="354">
        <v>1</v>
      </c>
      <c r="X1911" s="354">
        <v>3.2000000000000001E-2</v>
      </c>
      <c r="Y1911" s="354">
        <f t="shared" si="25"/>
        <v>1.6850000000000001</v>
      </c>
      <c r="Z1911" s="354" t="s">
        <v>198</v>
      </c>
      <c r="AA1911" s="354" t="s">
        <v>170</v>
      </c>
      <c r="AB1911" s="354">
        <v>18.7</v>
      </c>
      <c r="AC1911" s="354" t="s">
        <v>218</v>
      </c>
      <c r="AD1911" s="363"/>
      <c r="AE1911" s="10">
        <f>IFERROR(VLOOKUP(E1911,ppoz!$A$2:$B$42,2,0),0)</f>
        <v>0</v>
      </c>
    </row>
    <row r="1912" spans="1:31" s="99" customFormat="1" x14ac:dyDescent="0.35">
      <c r="A1912" s="354" t="s">
        <v>625</v>
      </c>
      <c r="B1912" s="359">
        <v>37.855000000000004</v>
      </c>
      <c r="C1912" s="360">
        <v>113</v>
      </c>
      <c r="D1912" s="354" t="s">
        <v>255</v>
      </c>
      <c r="E1912" s="360" t="s">
        <v>23</v>
      </c>
      <c r="F1912" s="363" t="s">
        <v>186</v>
      </c>
      <c r="G1912" s="360">
        <v>37.6</v>
      </c>
      <c r="H1912" s="361">
        <v>126900</v>
      </c>
      <c r="I1912" s="361">
        <v>132900</v>
      </c>
      <c r="J1912" s="361">
        <v>138400</v>
      </c>
      <c r="K1912" s="361">
        <v>139300</v>
      </c>
      <c r="L1912" s="361">
        <v>3352.2652225597672</v>
      </c>
      <c r="M1912" s="361">
        <v>3510.7647602694487</v>
      </c>
      <c r="N1912" s="361">
        <v>3656.0560031699902</v>
      </c>
      <c r="O1912" s="361">
        <v>3679.8309338264426</v>
      </c>
      <c r="P1912" s="354" t="s">
        <v>40</v>
      </c>
      <c r="Q1912" s="363" t="s">
        <v>35</v>
      </c>
      <c r="R1912" s="354" t="s">
        <v>203</v>
      </c>
      <c r="S1912" s="362">
        <v>0.19900000000000001</v>
      </c>
      <c r="T1912" s="354" t="s">
        <v>683</v>
      </c>
      <c r="U1912" s="354" t="s">
        <v>35</v>
      </c>
      <c r="V1912" s="354">
        <v>1.6850000000000001</v>
      </c>
      <c r="W1912" s="354">
        <v>1</v>
      </c>
      <c r="X1912" s="354">
        <v>3.2000000000000001E-2</v>
      </c>
      <c r="Y1912" s="354">
        <f t="shared" si="25"/>
        <v>1.6850000000000001</v>
      </c>
      <c r="Z1912" s="354" t="s">
        <v>198</v>
      </c>
      <c r="AA1912" s="354" t="s">
        <v>170</v>
      </c>
      <c r="AB1912" s="354">
        <v>18.7</v>
      </c>
      <c r="AC1912" s="354" t="s">
        <v>218</v>
      </c>
      <c r="AD1912" s="363"/>
      <c r="AE1912" s="10">
        <f>IFERROR(VLOOKUP(E1912,ppoz!$A$2:$B$42,2,0),0)</f>
        <v>0</v>
      </c>
    </row>
    <row r="1913" spans="1:31" s="99" customFormat="1" x14ac:dyDescent="0.35">
      <c r="A1913" s="354" t="s">
        <v>626</v>
      </c>
      <c r="B1913" s="359">
        <v>38.190000000000005</v>
      </c>
      <c r="C1913" s="360">
        <v>114</v>
      </c>
      <c r="D1913" s="354" t="s">
        <v>255</v>
      </c>
      <c r="E1913" s="360" t="s">
        <v>23</v>
      </c>
      <c r="F1913" s="363" t="s">
        <v>186</v>
      </c>
      <c r="G1913" s="360">
        <v>37.6</v>
      </c>
      <c r="H1913" s="361">
        <v>128200</v>
      </c>
      <c r="I1913" s="361">
        <v>134100</v>
      </c>
      <c r="J1913" s="361">
        <v>139500</v>
      </c>
      <c r="K1913" s="361">
        <v>140500</v>
      </c>
      <c r="L1913" s="361">
        <v>3356.8997119664828</v>
      </c>
      <c r="M1913" s="361">
        <v>3511.3904163393554</v>
      </c>
      <c r="N1913" s="361">
        <v>3652.7886881382556</v>
      </c>
      <c r="O1913" s="361">
        <v>3678.9735532862001</v>
      </c>
      <c r="P1913" s="354" t="s">
        <v>40</v>
      </c>
      <c r="Q1913" s="363" t="s">
        <v>35</v>
      </c>
      <c r="R1913" s="354" t="s">
        <v>203</v>
      </c>
      <c r="S1913" s="362">
        <v>0.19900000000000001</v>
      </c>
      <c r="T1913" s="354" t="s">
        <v>683</v>
      </c>
      <c r="U1913" s="354" t="s">
        <v>35</v>
      </c>
      <c r="V1913" s="354">
        <v>1.6850000000000001</v>
      </c>
      <c r="W1913" s="354">
        <v>1</v>
      </c>
      <c r="X1913" s="354">
        <v>3.2000000000000001E-2</v>
      </c>
      <c r="Y1913" s="354">
        <f t="shared" si="25"/>
        <v>1.6850000000000001</v>
      </c>
      <c r="Z1913" s="354" t="s">
        <v>198</v>
      </c>
      <c r="AA1913" s="354" t="s">
        <v>170</v>
      </c>
      <c r="AB1913" s="354">
        <v>18.7</v>
      </c>
      <c r="AC1913" s="354" t="s">
        <v>218</v>
      </c>
      <c r="AD1913" s="363"/>
      <c r="AE1913" s="10">
        <f>IFERROR(VLOOKUP(E1913,ppoz!$A$2:$B$42,2,0),0)</f>
        <v>0</v>
      </c>
    </row>
    <row r="1914" spans="1:31" s="99" customFormat="1" x14ac:dyDescent="0.35">
      <c r="A1914" s="354" t="s">
        <v>627</v>
      </c>
      <c r="B1914" s="359">
        <v>38.525000000000006</v>
      </c>
      <c r="C1914" s="360">
        <v>115</v>
      </c>
      <c r="D1914" s="354" t="s">
        <v>255</v>
      </c>
      <c r="E1914" s="360" t="s">
        <v>23</v>
      </c>
      <c r="F1914" s="363" t="s">
        <v>186</v>
      </c>
      <c r="G1914" s="360">
        <v>37.6</v>
      </c>
      <c r="H1914" s="361">
        <v>128900</v>
      </c>
      <c r="I1914" s="361">
        <v>134800</v>
      </c>
      <c r="J1914" s="361">
        <v>140200</v>
      </c>
      <c r="K1914" s="361">
        <v>141700</v>
      </c>
      <c r="L1914" s="361">
        <v>3345.8792991563914</v>
      </c>
      <c r="M1914" s="361">
        <v>3499.0266060999347</v>
      </c>
      <c r="N1914" s="361">
        <v>3639.1953277092794</v>
      </c>
      <c r="O1914" s="361">
        <v>3678.1310837118749</v>
      </c>
      <c r="P1914" s="354" t="s">
        <v>40</v>
      </c>
      <c r="Q1914" s="363" t="s">
        <v>35</v>
      </c>
      <c r="R1914" s="354" t="s">
        <v>203</v>
      </c>
      <c r="S1914" s="362">
        <v>0.19900000000000001</v>
      </c>
      <c r="T1914" s="354" t="s">
        <v>683</v>
      </c>
      <c r="U1914" s="354" t="s">
        <v>35</v>
      </c>
      <c r="V1914" s="354">
        <v>1.6850000000000001</v>
      </c>
      <c r="W1914" s="354">
        <v>1</v>
      </c>
      <c r="X1914" s="354">
        <v>3.2000000000000001E-2</v>
      </c>
      <c r="Y1914" s="354">
        <f t="shared" si="25"/>
        <v>1.6850000000000001</v>
      </c>
      <c r="Z1914" s="354" t="s">
        <v>198</v>
      </c>
      <c r="AA1914" s="354" t="s">
        <v>170</v>
      </c>
      <c r="AB1914" s="354">
        <v>18.7</v>
      </c>
      <c r="AC1914" s="354" t="s">
        <v>218</v>
      </c>
      <c r="AD1914" s="363"/>
      <c r="AE1914" s="10">
        <f>IFERROR(VLOOKUP(E1914,ppoz!$A$2:$B$42,2,0),0)</f>
        <v>0</v>
      </c>
    </row>
    <row r="1915" spans="1:31" s="99" customFormat="1" x14ac:dyDescent="0.35">
      <c r="A1915" s="354" t="s">
        <v>628</v>
      </c>
      <c r="B1915" s="359">
        <v>38.86</v>
      </c>
      <c r="C1915" s="360">
        <v>116</v>
      </c>
      <c r="D1915" s="354" t="s">
        <v>255</v>
      </c>
      <c r="E1915" s="360" t="s">
        <v>23</v>
      </c>
      <c r="F1915" s="363" t="s">
        <v>186</v>
      </c>
      <c r="G1915" s="360">
        <v>37.6</v>
      </c>
      <c r="H1915" s="361">
        <v>129600</v>
      </c>
      <c r="I1915" s="361">
        <v>136000</v>
      </c>
      <c r="J1915" s="361">
        <v>140800</v>
      </c>
      <c r="K1915" s="361">
        <v>142900</v>
      </c>
      <c r="L1915" s="361">
        <v>3335.048893463716</v>
      </c>
      <c r="M1915" s="361">
        <v>3499.7426659804428</v>
      </c>
      <c r="N1915" s="361">
        <v>3623.2629953679875</v>
      </c>
      <c r="O1915" s="361">
        <v>3677.3031394750387</v>
      </c>
      <c r="P1915" s="354" t="s">
        <v>40</v>
      </c>
      <c r="Q1915" s="363" t="s">
        <v>35</v>
      </c>
      <c r="R1915" s="354" t="s">
        <v>203</v>
      </c>
      <c r="S1915" s="362">
        <v>0.19900000000000001</v>
      </c>
      <c r="T1915" s="354" t="s">
        <v>683</v>
      </c>
      <c r="U1915" s="354" t="s">
        <v>35</v>
      </c>
      <c r="V1915" s="354">
        <v>1.6850000000000001</v>
      </c>
      <c r="W1915" s="354">
        <v>1</v>
      </c>
      <c r="X1915" s="354">
        <v>3.2000000000000001E-2</v>
      </c>
      <c r="Y1915" s="354">
        <f t="shared" si="25"/>
        <v>1.6850000000000001</v>
      </c>
      <c r="Z1915" s="354" t="s">
        <v>198</v>
      </c>
      <c r="AA1915" s="354" t="s">
        <v>170</v>
      </c>
      <c r="AB1915" s="354">
        <v>18.7</v>
      </c>
      <c r="AC1915" s="354" t="s">
        <v>218</v>
      </c>
      <c r="AD1915" s="363"/>
      <c r="AE1915" s="10">
        <f>IFERROR(VLOOKUP(E1915,ppoz!$A$2:$B$42,2,0),0)</f>
        <v>0</v>
      </c>
    </row>
    <row r="1916" spans="1:31" s="99" customFormat="1" x14ac:dyDescent="0.35">
      <c r="A1916" s="354" t="s">
        <v>629</v>
      </c>
      <c r="B1916" s="359">
        <v>39.195</v>
      </c>
      <c r="C1916" s="360">
        <v>117</v>
      </c>
      <c r="D1916" s="354" t="s">
        <v>255</v>
      </c>
      <c r="E1916" s="360" t="s">
        <v>23</v>
      </c>
      <c r="F1916" s="363" t="s">
        <v>186</v>
      </c>
      <c r="G1916" s="360">
        <v>37.6</v>
      </c>
      <c r="H1916" s="361">
        <v>130800</v>
      </c>
      <c r="I1916" s="361">
        <v>137100</v>
      </c>
      <c r="J1916" s="361">
        <v>141900</v>
      </c>
      <c r="K1916" s="361">
        <v>144000</v>
      </c>
      <c r="L1916" s="361">
        <v>3337.1603520857252</v>
      </c>
      <c r="M1916" s="361">
        <v>3497.8951396861844</v>
      </c>
      <c r="N1916" s="361">
        <v>3620.359739762725</v>
      </c>
      <c r="O1916" s="361">
        <v>3673.9380022962114</v>
      </c>
      <c r="P1916" s="354" t="s">
        <v>40</v>
      </c>
      <c r="Q1916" s="363" t="s">
        <v>35</v>
      </c>
      <c r="R1916" s="354" t="s">
        <v>203</v>
      </c>
      <c r="S1916" s="362">
        <v>0.19900000000000001</v>
      </c>
      <c r="T1916" s="354" t="s">
        <v>683</v>
      </c>
      <c r="U1916" s="354" t="s">
        <v>35</v>
      </c>
      <c r="V1916" s="354">
        <v>1.6850000000000001</v>
      </c>
      <c r="W1916" s="354">
        <v>1</v>
      </c>
      <c r="X1916" s="354">
        <v>3.2000000000000001E-2</v>
      </c>
      <c r="Y1916" s="354">
        <f t="shared" si="25"/>
        <v>1.6850000000000001</v>
      </c>
      <c r="Z1916" s="354" t="s">
        <v>198</v>
      </c>
      <c r="AA1916" s="354" t="s">
        <v>170</v>
      </c>
      <c r="AB1916" s="354">
        <v>18.7</v>
      </c>
      <c r="AC1916" s="354" t="s">
        <v>218</v>
      </c>
      <c r="AD1916" s="363"/>
      <c r="AE1916" s="10">
        <f>IFERROR(VLOOKUP(E1916,ppoz!$A$2:$B$42,2,0),0)</f>
        <v>0</v>
      </c>
    </row>
    <row r="1917" spans="1:31" s="99" customFormat="1" x14ac:dyDescent="0.35">
      <c r="A1917" s="354" t="s">
        <v>630</v>
      </c>
      <c r="B1917" s="359">
        <v>39.53</v>
      </c>
      <c r="C1917" s="360">
        <v>118</v>
      </c>
      <c r="D1917" s="354" t="s">
        <v>255</v>
      </c>
      <c r="E1917" s="360" t="s">
        <v>23</v>
      </c>
      <c r="F1917" s="363" t="s">
        <v>186</v>
      </c>
      <c r="G1917" s="360">
        <v>37.6</v>
      </c>
      <c r="H1917" s="361">
        <v>132100</v>
      </c>
      <c r="I1917" s="361">
        <v>138000</v>
      </c>
      <c r="J1917" s="361">
        <v>142600</v>
      </c>
      <c r="K1917" s="361">
        <v>144900</v>
      </c>
      <c r="L1917" s="361">
        <v>3341.7657475335186</v>
      </c>
      <c r="M1917" s="361">
        <v>3491.0194788768022</v>
      </c>
      <c r="N1917" s="361">
        <v>3607.3867948393622</v>
      </c>
      <c r="O1917" s="361">
        <v>3665.5704528206425</v>
      </c>
      <c r="P1917" s="354" t="s">
        <v>40</v>
      </c>
      <c r="Q1917" s="363" t="s">
        <v>35</v>
      </c>
      <c r="R1917" s="354" t="s">
        <v>203</v>
      </c>
      <c r="S1917" s="362">
        <v>0.19900000000000001</v>
      </c>
      <c r="T1917" s="354" t="s">
        <v>683</v>
      </c>
      <c r="U1917" s="354" t="s">
        <v>35</v>
      </c>
      <c r="V1917" s="354">
        <v>1.6850000000000001</v>
      </c>
      <c r="W1917" s="354">
        <v>1</v>
      </c>
      <c r="X1917" s="354">
        <v>3.2000000000000001E-2</v>
      </c>
      <c r="Y1917" s="354">
        <f t="shared" si="25"/>
        <v>1.6850000000000001</v>
      </c>
      <c r="Z1917" s="354" t="s">
        <v>198</v>
      </c>
      <c r="AA1917" s="354" t="s">
        <v>170</v>
      </c>
      <c r="AB1917" s="354">
        <v>18.7</v>
      </c>
      <c r="AC1917" s="354" t="s">
        <v>218</v>
      </c>
      <c r="AD1917" s="363"/>
      <c r="AE1917" s="10">
        <f>IFERROR(VLOOKUP(E1917,ppoz!$A$2:$B$42,2,0),0)</f>
        <v>0</v>
      </c>
    </row>
    <row r="1918" spans="1:31" s="99" customFormat="1" x14ac:dyDescent="0.35">
      <c r="A1918" s="354" t="s">
        <v>631</v>
      </c>
      <c r="B1918" s="359">
        <v>39.865000000000002</v>
      </c>
      <c r="C1918" s="360">
        <v>119</v>
      </c>
      <c r="D1918" s="354" t="s">
        <v>255</v>
      </c>
      <c r="E1918" s="360" t="s">
        <v>23</v>
      </c>
      <c r="F1918" s="363" t="s">
        <v>186</v>
      </c>
      <c r="G1918" s="360">
        <v>37.6</v>
      </c>
      <c r="H1918" s="361">
        <v>133500</v>
      </c>
      <c r="I1918" s="361">
        <v>139200</v>
      </c>
      <c r="J1918" s="361">
        <v>145000</v>
      </c>
      <c r="K1918" s="361">
        <v>146100</v>
      </c>
      <c r="L1918" s="361">
        <v>3348.8022074501441</v>
      </c>
      <c r="M1918" s="361">
        <v>3491.7847736109366</v>
      </c>
      <c r="N1918" s="361">
        <v>3637.2758058447257</v>
      </c>
      <c r="O1918" s="361">
        <v>3664.8689326476856</v>
      </c>
      <c r="P1918" s="354" t="s">
        <v>40</v>
      </c>
      <c r="Q1918" s="363" t="s">
        <v>35</v>
      </c>
      <c r="R1918" s="354" t="s">
        <v>203</v>
      </c>
      <c r="S1918" s="362">
        <v>0.19900000000000001</v>
      </c>
      <c r="T1918" s="354" t="s">
        <v>683</v>
      </c>
      <c r="U1918" s="354" t="s">
        <v>35</v>
      </c>
      <c r="V1918" s="354">
        <v>1.6850000000000001</v>
      </c>
      <c r="W1918" s="354">
        <v>1</v>
      </c>
      <c r="X1918" s="354">
        <v>3.2000000000000001E-2</v>
      </c>
      <c r="Y1918" s="354">
        <f t="shared" si="25"/>
        <v>1.6850000000000001</v>
      </c>
      <c r="Z1918" s="354" t="s">
        <v>198</v>
      </c>
      <c r="AA1918" s="354" t="s">
        <v>170</v>
      </c>
      <c r="AB1918" s="354">
        <v>18.7</v>
      </c>
      <c r="AC1918" s="354" t="s">
        <v>218</v>
      </c>
      <c r="AD1918" s="363"/>
      <c r="AE1918" s="10">
        <f>IFERROR(VLOOKUP(E1918,ppoz!$A$2:$B$42,2,0),0)</f>
        <v>0</v>
      </c>
    </row>
    <row r="1919" spans="1:31" s="99" customFormat="1" x14ac:dyDescent="0.35">
      <c r="A1919" s="354" t="s">
        <v>632</v>
      </c>
      <c r="B1919" s="359">
        <v>40.200000000000003</v>
      </c>
      <c r="C1919" s="360">
        <v>120</v>
      </c>
      <c r="D1919" s="354" t="s">
        <v>255</v>
      </c>
      <c r="E1919" s="360" t="s">
        <v>23</v>
      </c>
      <c r="F1919" s="363" t="s">
        <v>186</v>
      </c>
      <c r="G1919" s="360">
        <v>37.6</v>
      </c>
      <c r="H1919" s="361">
        <v>134600</v>
      </c>
      <c r="I1919" s="361">
        <v>140300</v>
      </c>
      <c r="J1919" s="361">
        <v>146100</v>
      </c>
      <c r="K1919" s="361">
        <v>147200</v>
      </c>
      <c r="L1919" s="361">
        <v>3348.2587064676613</v>
      </c>
      <c r="M1919" s="361">
        <v>3490.049751243781</v>
      </c>
      <c r="N1919" s="361">
        <v>3634.3283582089548</v>
      </c>
      <c r="O1919" s="361">
        <v>3661.6915422885568</v>
      </c>
      <c r="P1919" s="354" t="s">
        <v>40</v>
      </c>
      <c r="Q1919" s="363" t="s">
        <v>35</v>
      </c>
      <c r="R1919" s="354" t="s">
        <v>203</v>
      </c>
      <c r="S1919" s="362">
        <v>0.19900000000000001</v>
      </c>
      <c r="T1919" s="354" t="s">
        <v>683</v>
      </c>
      <c r="U1919" s="354" t="s">
        <v>35</v>
      </c>
      <c r="V1919" s="354">
        <v>1.6850000000000001</v>
      </c>
      <c r="W1919" s="354">
        <v>1</v>
      </c>
      <c r="X1919" s="354">
        <v>3.2000000000000001E-2</v>
      </c>
      <c r="Y1919" s="354">
        <f t="shared" si="25"/>
        <v>1.6850000000000001</v>
      </c>
      <c r="Z1919" s="354" t="s">
        <v>198</v>
      </c>
      <c r="AA1919" s="354" t="s">
        <v>170</v>
      </c>
      <c r="AB1919" s="354">
        <v>18.7</v>
      </c>
      <c r="AC1919" s="354" t="s">
        <v>218</v>
      </c>
      <c r="AD1919" s="363"/>
      <c r="AE1919" s="10">
        <f>IFERROR(VLOOKUP(E1919,ppoz!$A$2:$B$42,2,0),0)</f>
        <v>0</v>
      </c>
    </row>
    <row r="1920" spans="1:31" s="99" customFormat="1" x14ac:dyDescent="0.35">
      <c r="A1920" s="354" t="s">
        <v>633</v>
      </c>
      <c r="B1920" s="359">
        <v>40.535000000000004</v>
      </c>
      <c r="C1920" s="360">
        <v>121</v>
      </c>
      <c r="D1920" s="354" t="s">
        <v>255</v>
      </c>
      <c r="E1920" s="360" t="s">
        <v>23</v>
      </c>
      <c r="F1920" s="363" t="s">
        <v>186</v>
      </c>
      <c r="G1920" s="360">
        <v>37.6</v>
      </c>
      <c r="H1920" s="361">
        <v>135300</v>
      </c>
      <c r="I1920" s="361">
        <v>141000</v>
      </c>
      <c r="J1920" s="361">
        <v>149900</v>
      </c>
      <c r="K1920" s="361">
        <v>147900</v>
      </c>
      <c r="L1920" s="361">
        <v>3337.8561736770689</v>
      </c>
      <c r="M1920" s="361">
        <v>3478.4753916368568</v>
      </c>
      <c r="N1920" s="361">
        <v>3698.0387319600341</v>
      </c>
      <c r="O1920" s="361">
        <v>3648.6986554829155</v>
      </c>
      <c r="P1920" s="354" t="s">
        <v>40</v>
      </c>
      <c r="Q1920" s="363" t="s">
        <v>35</v>
      </c>
      <c r="R1920" s="354" t="s">
        <v>203</v>
      </c>
      <c r="S1920" s="362">
        <v>0.19900000000000001</v>
      </c>
      <c r="T1920" s="354" t="s">
        <v>683</v>
      </c>
      <c r="U1920" s="354" t="s">
        <v>35</v>
      </c>
      <c r="V1920" s="354">
        <v>1.6850000000000001</v>
      </c>
      <c r="W1920" s="354">
        <v>1</v>
      </c>
      <c r="X1920" s="354">
        <v>3.2000000000000001E-2</v>
      </c>
      <c r="Y1920" s="354">
        <f t="shared" si="25"/>
        <v>1.6850000000000001</v>
      </c>
      <c r="Z1920" s="354" t="s">
        <v>198</v>
      </c>
      <c r="AA1920" s="354" t="s">
        <v>170</v>
      </c>
      <c r="AB1920" s="354">
        <v>18.7</v>
      </c>
      <c r="AC1920" s="354" t="s">
        <v>218</v>
      </c>
      <c r="AD1920" s="363"/>
      <c r="AE1920" s="10">
        <f>IFERROR(VLOOKUP(E1920,ppoz!$A$2:$B$42,2,0),0)</f>
        <v>0</v>
      </c>
    </row>
    <row r="1921" spans="1:31" s="99" customFormat="1" x14ac:dyDescent="0.35">
      <c r="A1921" s="354" t="s">
        <v>634</v>
      </c>
      <c r="B1921" s="359">
        <v>40.870000000000005</v>
      </c>
      <c r="C1921" s="360">
        <v>122</v>
      </c>
      <c r="D1921" s="354" t="s">
        <v>255</v>
      </c>
      <c r="E1921" s="360" t="s">
        <v>23</v>
      </c>
      <c r="F1921" s="363" t="s">
        <v>186</v>
      </c>
      <c r="G1921" s="360">
        <v>37.6</v>
      </c>
      <c r="H1921" s="361">
        <v>136000</v>
      </c>
      <c r="I1921" s="361">
        <v>142800</v>
      </c>
      <c r="J1921" s="361">
        <v>150600</v>
      </c>
      <c r="K1921" s="361">
        <v>149700</v>
      </c>
      <c r="L1921" s="361">
        <v>3327.6241742109123</v>
      </c>
      <c r="M1921" s="361">
        <v>3494.005382921458</v>
      </c>
      <c r="N1921" s="361">
        <v>3684.8544164423779</v>
      </c>
      <c r="O1921" s="361">
        <v>3662.8333741130409</v>
      </c>
      <c r="P1921" s="354" t="s">
        <v>40</v>
      </c>
      <c r="Q1921" s="363" t="s">
        <v>35</v>
      </c>
      <c r="R1921" s="354" t="s">
        <v>203</v>
      </c>
      <c r="S1921" s="362">
        <v>0.19900000000000001</v>
      </c>
      <c r="T1921" s="354" t="s">
        <v>683</v>
      </c>
      <c r="U1921" s="354" t="s">
        <v>35</v>
      </c>
      <c r="V1921" s="354">
        <v>1.6850000000000001</v>
      </c>
      <c r="W1921" s="354">
        <v>1</v>
      </c>
      <c r="X1921" s="354">
        <v>3.2000000000000001E-2</v>
      </c>
      <c r="Y1921" s="354">
        <f t="shared" si="25"/>
        <v>1.6850000000000001</v>
      </c>
      <c r="Z1921" s="354" t="s">
        <v>198</v>
      </c>
      <c r="AA1921" s="354" t="s">
        <v>170</v>
      </c>
      <c r="AB1921" s="354">
        <v>18.7</v>
      </c>
      <c r="AC1921" s="354" t="s">
        <v>218</v>
      </c>
      <c r="AD1921" s="363"/>
      <c r="AE1921" s="10">
        <f>IFERROR(VLOOKUP(E1921,ppoz!$A$2:$B$42,2,0),0)</f>
        <v>0</v>
      </c>
    </row>
    <row r="1922" spans="1:31" s="99" customFormat="1" x14ac:dyDescent="0.35">
      <c r="A1922" s="354" t="s">
        <v>635</v>
      </c>
      <c r="B1922" s="359">
        <v>41.205000000000005</v>
      </c>
      <c r="C1922" s="360">
        <v>123</v>
      </c>
      <c r="D1922" s="354" t="s">
        <v>255</v>
      </c>
      <c r="E1922" s="360" t="s">
        <v>23</v>
      </c>
      <c r="F1922" s="363" t="s">
        <v>186</v>
      </c>
      <c r="G1922" s="360">
        <v>37.6</v>
      </c>
      <c r="H1922" s="361">
        <v>137000</v>
      </c>
      <c r="I1922" s="361">
        <v>143900</v>
      </c>
      <c r="J1922" s="361">
        <v>151700</v>
      </c>
      <c r="K1922" s="361">
        <v>150800</v>
      </c>
      <c r="L1922" s="361">
        <v>3324.8392185414386</v>
      </c>
      <c r="M1922" s="361">
        <v>3492.2946244387813</v>
      </c>
      <c r="N1922" s="361">
        <v>3681.5920398009944</v>
      </c>
      <c r="O1922" s="361">
        <v>3659.7500303361239</v>
      </c>
      <c r="P1922" s="354" t="s">
        <v>40</v>
      </c>
      <c r="Q1922" s="363" t="s">
        <v>35</v>
      </c>
      <c r="R1922" s="354" t="s">
        <v>203</v>
      </c>
      <c r="S1922" s="362">
        <v>0.19900000000000001</v>
      </c>
      <c r="T1922" s="354" t="s">
        <v>683</v>
      </c>
      <c r="U1922" s="354" t="s">
        <v>35</v>
      </c>
      <c r="V1922" s="354">
        <v>1.6850000000000001</v>
      </c>
      <c r="W1922" s="354">
        <v>1</v>
      </c>
      <c r="X1922" s="354">
        <v>3.2000000000000001E-2</v>
      </c>
      <c r="Y1922" s="354">
        <f t="shared" si="25"/>
        <v>1.6850000000000001</v>
      </c>
      <c r="Z1922" s="354" t="s">
        <v>198</v>
      </c>
      <c r="AA1922" s="354" t="s">
        <v>170</v>
      </c>
      <c r="AB1922" s="354">
        <v>18.7</v>
      </c>
      <c r="AC1922" s="354" t="s">
        <v>218</v>
      </c>
      <c r="AD1922" s="363"/>
      <c r="AE1922" s="10">
        <f>IFERROR(VLOOKUP(E1922,ppoz!$A$2:$B$42,2,0),0)</f>
        <v>0</v>
      </c>
    </row>
    <row r="1923" spans="1:31" s="99" customFormat="1" x14ac:dyDescent="0.35">
      <c r="A1923" s="354" t="s">
        <v>636</v>
      </c>
      <c r="B1923" s="359">
        <v>41.54</v>
      </c>
      <c r="C1923" s="360">
        <v>124</v>
      </c>
      <c r="D1923" s="354" t="s">
        <v>255</v>
      </c>
      <c r="E1923" s="360" t="s">
        <v>23</v>
      </c>
      <c r="F1923" s="363" t="s">
        <v>186</v>
      </c>
      <c r="G1923" s="360">
        <v>37.6</v>
      </c>
      <c r="H1923" s="361">
        <v>137700</v>
      </c>
      <c r="I1923" s="361">
        <v>144700</v>
      </c>
      <c r="J1923" s="361">
        <v>152400</v>
      </c>
      <c r="K1923" s="361">
        <v>151600</v>
      </c>
      <c r="L1923" s="361">
        <v>3314.8772267693789</v>
      </c>
      <c r="M1923" s="361">
        <v>3483.3895040924413</v>
      </c>
      <c r="N1923" s="361">
        <v>3668.7530091478093</v>
      </c>
      <c r="O1923" s="361">
        <v>3649.494463168031</v>
      </c>
      <c r="P1923" s="354" t="s">
        <v>40</v>
      </c>
      <c r="Q1923" s="363" t="s">
        <v>35</v>
      </c>
      <c r="R1923" s="354" t="s">
        <v>203</v>
      </c>
      <c r="S1923" s="362">
        <v>0.19900000000000001</v>
      </c>
      <c r="T1923" s="354" t="s">
        <v>683</v>
      </c>
      <c r="U1923" s="354" t="s">
        <v>35</v>
      </c>
      <c r="V1923" s="354">
        <v>1.6850000000000001</v>
      </c>
      <c r="W1923" s="354">
        <v>1</v>
      </c>
      <c r="X1923" s="354">
        <v>3.2000000000000001E-2</v>
      </c>
      <c r="Y1923" s="354">
        <f t="shared" si="25"/>
        <v>1.6850000000000001</v>
      </c>
      <c r="Z1923" s="354" t="s">
        <v>198</v>
      </c>
      <c r="AA1923" s="354" t="s">
        <v>170</v>
      </c>
      <c r="AB1923" s="354">
        <v>18.7</v>
      </c>
      <c r="AC1923" s="354" t="s">
        <v>218</v>
      </c>
      <c r="AD1923" s="363"/>
      <c r="AE1923" s="10">
        <f>IFERROR(VLOOKUP(E1923,ppoz!$A$2:$B$42,2,0),0)</f>
        <v>0</v>
      </c>
    </row>
    <row r="1924" spans="1:31" s="99" customFormat="1" x14ac:dyDescent="0.35">
      <c r="A1924" s="354" t="s">
        <v>637</v>
      </c>
      <c r="B1924" s="359">
        <v>41.875</v>
      </c>
      <c r="C1924" s="360">
        <v>125</v>
      </c>
      <c r="D1924" s="354" t="s">
        <v>255</v>
      </c>
      <c r="E1924" s="360" t="s">
        <v>23</v>
      </c>
      <c r="F1924" s="363" t="s">
        <v>186</v>
      </c>
      <c r="G1924" s="360">
        <v>37.6</v>
      </c>
      <c r="H1924" s="361">
        <v>138400</v>
      </c>
      <c r="I1924" s="361">
        <v>145300</v>
      </c>
      <c r="J1924" s="361">
        <v>153000</v>
      </c>
      <c r="K1924" s="361">
        <v>152700</v>
      </c>
      <c r="L1924" s="361">
        <v>3305.0746268656717</v>
      </c>
      <c r="M1924" s="361">
        <v>3469.8507462686566</v>
      </c>
      <c r="N1924" s="361">
        <v>3653.7313432835822</v>
      </c>
      <c r="O1924" s="361">
        <v>3646.5671641791046</v>
      </c>
      <c r="P1924" s="354" t="s">
        <v>40</v>
      </c>
      <c r="Q1924" s="363" t="s">
        <v>35</v>
      </c>
      <c r="R1924" s="354" t="s">
        <v>203</v>
      </c>
      <c r="S1924" s="362">
        <v>0.19900000000000001</v>
      </c>
      <c r="T1924" s="354" t="s">
        <v>683</v>
      </c>
      <c r="U1924" s="354" t="s">
        <v>35</v>
      </c>
      <c r="V1924" s="354">
        <v>1.6850000000000001</v>
      </c>
      <c r="W1924" s="354">
        <v>1</v>
      </c>
      <c r="X1924" s="354">
        <v>3.2000000000000001E-2</v>
      </c>
      <c r="Y1924" s="354">
        <f t="shared" si="25"/>
        <v>1.6850000000000001</v>
      </c>
      <c r="Z1924" s="354" t="s">
        <v>198</v>
      </c>
      <c r="AA1924" s="354" t="s">
        <v>170</v>
      </c>
      <c r="AB1924" s="354">
        <v>18.7</v>
      </c>
      <c r="AC1924" s="354" t="s">
        <v>218</v>
      </c>
      <c r="AD1924" s="363"/>
      <c r="AE1924" s="10">
        <f>IFERROR(VLOOKUP(E1924,ppoz!$A$2:$B$42,2,0),0)</f>
        <v>0</v>
      </c>
    </row>
    <row r="1925" spans="1:31" s="99" customFormat="1" x14ac:dyDescent="0.35">
      <c r="A1925" s="354" t="s">
        <v>638</v>
      </c>
      <c r="B1925" s="359">
        <v>42.21</v>
      </c>
      <c r="C1925" s="360">
        <v>126</v>
      </c>
      <c r="D1925" s="354" t="s">
        <v>255</v>
      </c>
      <c r="E1925" s="360" t="s">
        <v>23</v>
      </c>
      <c r="F1925" s="363" t="s">
        <v>186</v>
      </c>
      <c r="G1925" s="360">
        <v>37.6</v>
      </c>
      <c r="H1925" s="361">
        <v>139600</v>
      </c>
      <c r="I1925" s="361">
        <v>146500</v>
      </c>
      <c r="J1925" s="361">
        <v>154100</v>
      </c>
      <c r="K1925" s="361">
        <v>153800</v>
      </c>
      <c r="L1925" s="361">
        <v>3307.2731580194268</v>
      </c>
      <c r="M1925" s="361">
        <v>3470.7415304430228</v>
      </c>
      <c r="N1925" s="361">
        <v>3650.7936507936506</v>
      </c>
      <c r="O1925" s="361">
        <v>3643.6863302534944</v>
      </c>
      <c r="P1925" s="354" t="s">
        <v>40</v>
      </c>
      <c r="Q1925" s="363" t="s">
        <v>35</v>
      </c>
      <c r="R1925" s="354" t="s">
        <v>203</v>
      </c>
      <c r="S1925" s="362">
        <v>0.19900000000000001</v>
      </c>
      <c r="T1925" s="354" t="s">
        <v>683</v>
      </c>
      <c r="U1925" s="354" t="s">
        <v>35</v>
      </c>
      <c r="V1925" s="354">
        <v>1.6850000000000001</v>
      </c>
      <c r="W1925" s="354">
        <v>1</v>
      </c>
      <c r="X1925" s="354">
        <v>3.2000000000000001E-2</v>
      </c>
      <c r="Y1925" s="354">
        <f t="shared" si="25"/>
        <v>1.6850000000000001</v>
      </c>
      <c r="Z1925" s="354" t="s">
        <v>198</v>
      </c>
      <c r="AA1925" s="354" t="s">
        <v>170</v>
      </c>
      <c r="AB1925" s="354">
        <v>18.7</v>
      </c>
      <c r="AC1925" s="354" t="s">
        <v>218</v>
      </c>
      <c r="AD1925" s="363"/>
      <c r="AE1925" s="10">
        <f>IFERROR(VLOOKUP(E1925,ppoz!$A$2:$B$42,2,0),0)</f>
        <v>0</v>
      </c>
    </row>
    <row r="1926" spans="1:31" s="99" customFormat="1" x14ac:dyDescent="0.35">
      <c r="A1926" s="354" t="s">
        <v>639</v>
      </c>
      <c r="B1926" s="359">
        <v>42.545000000000002</v>
      </c>
      <c r="C1926" s="360">
        <v>127</v>
      </c>
      <c r="D1926" s="354" t="s">
        <v>255</v>
      </c>
      <c r="E1926" s="360" t="s">
        <v>23</v>
      </c>
      <c r="F1926" s="363" t="s">
        <v>186</v>
      </c>
      <c r="G1926" s="360">
        <v>37.6</v>
      </c>
      <c r="H1926" s="361">
        <v>140400</v>
      </c>
      <c r="I1926" s="361">
        <v>147100</v>
      </c>
      <c r="J1926" s="361">
        <v>154800</v>
      </c>
      <c r="K1926" s="361">
        <v>154500</v>
      </c>
      <c r="L1926" s="361">
        <v>3300.0352567869313</v>
      </c>
      <c r="M1926" s="361">
        <v>3457.5155717475614</v>
      </c>
      <c r="N1926" s="361">
        <v>3638.5004113291807</v>
      </c>
      <c r="O1926" s="361">
        <v>3631.4490539428839</v>
      </c>
      <c r="P1926" s="354" t="s">
        <v>40</v>
      </c>
      <c r="Q1926" s="363" t="s">
        <v>35</v>
      </c>
      <c r="R1926" s="354" t="s">
        <v>203</v>
      </c>
      <c r="S1926" s="362">
        <v>0.19900000000000001</v>
      </c>
      <c r="T1926" s="354" t="s">
        <v>683</v>
      </c>
      <c r="U1926" s="354" t="s">
        <v>35</v>
      </c>
      <c r="V1926" s="354">
        <v>1.6850000000000001</v>
      </c>
      <c r="W1926" s="354">
        <v>1</v>
      </c>
      <c r="X1926" s="354">
        <v>3.2000000000000001E-2</v>
      </c>
      <c r="Y1926" s="354">
        <f t="shared" si="25"/>
        <v>1.6850000000000001</v>
      </c>
      <c r="Z1926" s="354" t="s">
        <v>198</v>
      </c>
      <c r="AA1926" s="354" t="s">
        <v>170</v>
      </c>
      <c r="AB1926" s="354">
        <v>18.7</v>
      </c>
      <c r="AC1926" s="354" t="s">
        <v>218</v>
      </c>
      <c r="AD1926" s="363"/>
      <c r="AE1926" s="10">
        <f>IFERROR(VLOOKUP(E1926,ppoz!$A$2:$B$42,2,0),0)</f>
        <v>0</v>
      </c>
    </row>
    <row r="1927" spans="1:31" s="99" customFormat="1" x14ac:dyDescent="0.35">
      <c r="A1927" s="354" t="s">
        <v>640</v>
      </c>
      <c r="B1927" s="359">
        <v>42.88</v>
      </c>
      <c r="C1927" s="360">
        <v>128</v>
      </c>
      <c r="D1927" s="354" t="s">
        <v>255</v>
      </c>
      <c r="E1927" s="360" t="s">
        <v>23</v>
      </c>
      <c r="F1927" s="363" t="s">
        <v>186</v>
      </c>
      <c r="G1927" s="360">
        <v>37.6</v>
      </c>
      <c r="H1927" s="361">
        <v>141300</v>
      </c>
      <c r="I1927" s="361">
        <v>147800</v>
      </c>
      <c r="J1927" s="361">
        <v>155500</v>
      </c>
      <c r="K1927" s="361">
        <v>155200</v>
      </c>
      <c r="L1927" s="361">
        <v>3295.2425373134324</v>
      </c>
      <c r="M1927" s="361">
        <v>3446.8283582089548</v>
      </c>
      <c r="N1927" s="361">
        <v>3626.3992537313429</v>
      </c>
      <c r="O1927" s="361">
        <v>3619.4029850746265</v>
      </c>
      <c r="P1927" s="354" t="s">
        <v>40</v>
      </c>
      <c r="Q1927" s="363" t="s">
        <v>35</v>
      </c>
      <c r="R1927" s="354" t="s">
        <v>203</v>
      </c>
      <c r="S1927" s="362">
        <v>0.19900000000000001</v>
      </c>
      <c r="T1927" s="354" t="s">
        <v>683</v>
      </c>
      <c r="U1927" s="354" t="s">
        <v>35</v>
      </c>
      <c r="V1927" s="354">
        <v>1.6850000000000001</v>
      </c>
      <c r="W1927" s="354">
        <v>1</v>
      </c>
      <c r="X1927" s="354">
        <v>3.2000000000000001E-2</v>
      </c>
      <c r="Y1927" s="354">
        <f t="shared" ref="Y1927:Y1948" si="26">V1927*W1927</f>
        <v>1.6850000000000001</v>
      </c>
      <c r="Z1927" s="354" t="s">
        <v>198</v>
      </c>
      <c r="AA1927" s="354" t="s">
        <v>170</v>
      </c>
      <c r="AB1927" s="354">
        <v>18.7</v>
      </c>
      <c r="AC1927" s="354" t="s">
        <v>218</v>
      </c>
      <c r="AD1927" s="363"/>
      <c r="AE1927" s="10">
        <f>IFERROR(VLOOKUP(E1927,ppoz!$A$2:$B$42,2,0),0)</f>
        <v>0</v>
      </c>
    </row>
    <row r="1928" spans="1:31" s="99" customFormat="1" x14ac:dyDescent="0.35">
      <c r="A1928" s="354" t="s">
        <v>641</v>
      </c>
      <c r="B1928" s="359">
        <v>43.215000000000003</v>
      </c>
      <c r="C1928" s="360">
        <v>129</v>
      </c>
      <c r="D1928" s="354" t="s">
        <v>255</v>
      </c>
      <c r="E1928" s="360" t="s">
        <v>23</v>
      </c>
      <c r="F1928" s="363" t="s">
        <v>186</v>
      </c>
      <c r="G1928" s="360">
        <v>37.6</v>
      </c>
      <c r="H1928" s="361">
        <v>142400</v>
      </c>
      <c r="I1928" s="361">
        <v>148900</v>
      </c>
      <c r="J1928" s="361">
        <v>156500</v>
      </c>
      <c r="K1928" s="361">
        <v>156200</v>
      </c>
      <c r="L1928" s="361">
        <v>3295.1521462455162</v>
      </c>
      <c r="M1928" s="361">
        <v>3445.5628832581278</v>
      </c>
      <c r="N1928" s="361">
        <v>3621.42774499595</v>
      </c>
      <c r="O1928" s="361">
        <v>3614.4857109799837</v>
      </c>
      <c r="P1928" s="354" t="s">
        <v>40</v>
      </c>
      <c r="Q1928" s="363" t="s">
        <v>35</v>
      </c>
      <c r="R1928" s="354" t="s">
        <v>203</v>
      </c>
      <c r="S1928" s="362">
        <v>0.19900000000000001</v>
      </c>
      <c r="T1928" s="354" t="s">
        <v>683</v>
      </c>
      <c r="U1928" s="354" t="s">
        <v>35</v>
      </c>
      <c r="V1928" s="354">
        <v>1.6850000000000001</v>
      </c>
      <c r="W1928" s="354">
        <v>1</v>
      </c>
      <c r="X1928" s="354">
        <v>3.2000000000000001E-2</v>
      </c>
      <c r="Y1928" s="354">
        <f t="shared" si="26"/>
        <v>1.6850000000000001</v>
      </c>
      <c r="Z1928" s="354" t="s">
        <v>198</v>
      </c>
      <c r="AA1928" s="354" t="s">
        <v>170</v>
      </c>
      <c r="AB1928" s="354">
        <v>18.7</v>
      </c>
      <c r="AC1928" s="354" t="s">
        <v>218</v>
      </c>
      <c r="AD1928" s="363"/>
      <c r="AE1928" s="10">
        <f>IFERROR(VLOOKUP(E1928,ppoz!$A$2:$B$42,2,0),0)</f>
        <v>0</v>
      </c>
    </row>
    <row r="1929" spans="1:31" s="99" customFormat="1" x14ac:dyDescent="0.35">
      <c r="A1929" s="354" t="s">
        <v>642</v>
      </c>
      <c r="B1929" s="359">
        <v>43.550000000000004</v>
      </c>
      <c r="C1929" s="360">
        <v>130</v>
      </c>
      <c r="D1929" s="354" t="s">
        <v>255</v>
      </c>
      <c r="E1929" s="360" t="s">
        <v>23</v>
      </c>
      <c r="F1929" s="363" t="s">
        <v>186</v>
      </c>
      <c r="G1929" s="360">
        <v>37.6</v>
      </c>
      <c r="H1929" s="361">
        <v>143200</v>
      </c>
      <c r="I1929" s="361">
        <v>149900</v>
      </c>
      <c r="J1929" s="361">
        <v>157200</v>
      </c>
      <c r="K1929" s="361">
        <v>157200</v>
      </c>
      <c r="L1929" s="361">
        <v>3288.1745120551086</v>
      </c>
      <c r="M1929" s="361">
        <v>3442.0206659012624</v>
      </c>
      <c r="N1929" s="361">
        <v>3609.644087256027</v>
      </c>
      <c r="O1929" s="361">
        <v>3609.644087256027</v>
      </c>
      <c r="P1929" s="354" t="s">
        <v>40</v>
      </c>
      <c r="Q1929" s="363" t="s">
        <v>35</v>
      </c>
      <c r="R1929" s="354" t="s">
        <v>203</v>
      </c>
      <c r="S1929" s="362">
        <v>0.19900000000000001</v>
      </c>
      <c r="T1929" s="354" t="s">
        <v>683</v>
      </c>
      <c r="U1929" s="354" t="s">
        <v>35</v>
      </c>
      <c r="V1929" s="354">
        <v>1.6850000000000001</v>
      </c>
      <c r="W1929" s="354">
        <v>1</v>
      </c>
      <c r="X1929" s="354">
        <v>3.2000000000000001E-2</v>
      </c>
      <c r="Y1929" s="354">
        <f t="shared" si="26"/>
        <v>1.6850000000000001</v>
      </c>
      <c r="Z1929" s="354" t="s">
        <v>198</v>
      </c>
      <c r="AA1929" s="354" t="s">
        <v>170</v>
      </c>
      <c r="AB1929" s="354">
        <v>18.7</v>
      </c>
      <c r="AC1929" s="354" t="s">
        <v>218</v>
      </c>
      <c r="AD1929" s="363"/>
      <c r="AE1929" s="10">
        <f>IFERROR(VLOOKUP(E1929,ppoz!$A$2:$B$42,2,0),0)</f>
        <v>0</v>
      </c>
    </row>
    <row r="1930" spans="1:31" s="99" customFormat="1" x14ac:dyDescent="0.35">
      <c r="A1930" s="354" t="s">
        <v>643</v>
      </c>
      <c r="B1930" s="359">
        <v>43.885000000000005</v>
      </c>
      <c r="C1930" s="360">
        <v>131</v>
      </c>
      <c r="D1930" s="354" t="s">
        <v>255</v>
      </c>
      <c r="E1930" s="360" t="s">
        <v>23</v>
      </c>
      <c r="F1930" s="363" t="s">
        <v>186</v>
      </c>
      <c r="G1930" s="360">
        <v>37.6</v>
      </c>
      <c r="H1930" s="361">
        <v>143900</v>
      </c>
      <c r="I1930" s="361">
        <v>150600</v>
      </c>
      <c r="J1930" s="361">
        <v>157900</v>
      </c>
      <c r="K1930" s="361">
        <v>157900</v>
      </c>
      <c r="L1930" s="361">
        <v>3279.0247237096955</v>
      </c>
      <c r="M1930" s="361">
        <v>3431.6964794348864</v>
      </c>
      <c r="N1930" s="361">
        <v>3598.0403326877063</v>
      </c>
      <c r="O1930" s="361">
        <v>3598.0403326877063</v>
      </c>
      <c r="P1930" s="354" t="s">
        <v>40</v>
      </c>
      <c r="Q1930" s="363" t="s">
        <v>35</v>
      </c>
      <c r="R1930" s="354" t="s">
        <v>203</v>
      </c>
      <c r="S1930" s="362">
        <v>0.19900000000000001</v>
      </c>
      <c r="T1930" s="354" t="s">
        <v>683</v>
      </c>
      <c r="U1930" s="354" t="s">
        <v>35</v>
      </c>
      <c r="V1930" s="354">
        <v>1.6850000000000001</v>
      </c>
      <c r="W1930" s="354">
        <v>1</v>
      </c>
      <c r="X1930" s="354">
        <v>3.2000000000000001E-2</v>
      </c>
      <c r="Y1930" s="354">
        <f t="shared" si="26"/>
        <v>1.6850000000000001</v>
      </c>
      <c r="Z1930" s="354" t="s">
        <v>198</v>
      </c>
      <c r="AA1930" s="354" t="s">
        <v>170</v>
      </c>
      <c r="AB1930" s="354">
        <v>18.7</v>
      </c>
      <c r="AC1930" s="354" t="s">
        <v>218</v>
      </c>
      <c r="AD1930" s="363"/>
      <c r="AE1930" s="10">
        <f>IFERROR(VLOOKUP(E1930,ppoz!$A$2:$B$42,2,0),0)</f>
        <v>0</v>
      </c>
    </row>
    <row r="1931" spans="1:31" s="99" customFormat="1" x14ac:dyDescent="0.35">
      <c r="A1931" s="354" t="s">
        <v>644</v>
      </c>
      <c r="B1931" s="359">
        <v>44.220000000000006</v>
      </c>
      <c r="C1931" s="360">
        <v>132</v>
      </c>
      <c r="D1931" s="354" t="s">
        <v>255</v>
      </c>
      <c r="E1931" s="360" t="s">
        <v>23</v>
      </c>
      <c r="F1931" s="363" t="s">
        <v>186</v>
      </c>
      <c r="G1931" s="360">
        <v>37.6</v>
      </c>
      <c r="H1931" s="361">
        <v>145000</v>
      </c>
      <c r="I1931" s="361">
        <v>151400</v>
      </c>
      <c r="J1931" s="361">
        <v>159000</v>
      </c>
      <c r="K1931" s="361">
        <v>158800</v>
      </c>
      <c r="L1931" s="361">
        <v>3279.0592492085025</v>
      </c>
      <c r="M1931" s="361">
        <v>3423.7901402080502</v>
      </c>
      <c r="N1931" s="361">
        <v>3595.6580732700131</v>
      </c>
      <c r="O1931" s="361">
        <v>3591.1352329262772</v>
      </c>
      <c r="P1931" s="354" t="s">
        <v>40</v>
      </c>
      <c r="Q1931" s="363" t="s">
        <v>35</v>
      </c>
      <c r="R1931" s="354" t="s">
        <v>203</v>
      </c>
      <c r="S1931" s="362">
        <v>0.19900000000000001</v>
      </c>
      <c r="T1931" s="354" t="s">
        <v>683</v>
      </c>
      <c r="U1931" s="354" t="s">
        <v>35</v>
      </c>
      <c r="V1931" s="354">
        <v>1.6850000000000001</v>
      </c>
      <c r="W1931" s="354">
        <v>1</v>
      </c>
      <c r="X1931" s="354">
        <v>3.2000000000000001E-2</v>
      </c>
      <c r="Y1931" s="354">
        <f t="shared" si="26"/>
        <v>1.6850000000000001</v>
      </c>
      <c r="Z1931" s="354" t="s">
        <v>198</v>
      </c>
      <c r="AA1931" s="354" t="s">
        <v>170</v>
      </c>
      <c r="AB1931" s="354">
        <v>18.7</v>
      </c>
      <c r="AC1931" s="354" t="s">
        <v>218</v>
      </c>
      <c r="AD1931" s="363"/>
      <c r="AE1931" s="10">
        <f>IFERROR(VLOOKUP(E1931,ppoz!$A$2:$B$42,2,0),0)</f>
        <v>0</v>
      </c>
    </row>
    <row r="1932" spans="1:31" s="99" customFormat="1" x14ac:dyDescent="0.35">
      <c r="A1932" s="354" t="s">
        <v>645</v>
      </c>
      <c r="B1932" s="359">
        <v>44.555</v>
      </c>
      <c r="C1932" s="360">
        <v>133</v>
      </c>
      <c r="D1932" s="354" t="s">
        <v>255</v>
      </c>
      <c r="E1932" s="360" t="s">
        <v>23</v>
      </c>
      <c r="F1932" s="363" t="s">
        <v>186</v>
      </c>
      <c r="G1932" s="360">
        <v>37.6</v>
      </c>
      <c r="H1932" s="361">
        <v>145800</v>
      </c>
      <c r="I1932" s="361">
        <v>152800</v>
      </c>
      <c r="J1932" s="361">
        <v>159600</v>
      </c>
      <c r="K1932" s="361">
        <v>160200</v>
      </c>
      <c r="L1932" s="361">
        <v>3272.360004488834</v>
      </c>
      <c r="M1932" s="361">
        <v>3429.4691953765009</v>
      </c>
      <c r="N1932" s="361">
        <v>3582.0895522388059</v>
      </c>
      <c r="O1932" s="361">
        <v>3595.5560543148918</v>
      </c>
      <c r="P1932" s="354" t="s">
        <v>40</v>
      </c>
      <c r="Q1932" s="363" t="s">
        <v>35</v>
      </c>
      <c r="R1932" s="354" t="s">
        <v>203</v>
      </c>
      <c r="S1932" s="362">
        <v>0.19900000000000001</v>
      </c>
      <c r="T1932" s="354" t="s">
        <v>683</v>
      </c>
      <c r="U1932" s="354" t="s">
        <v>35</v>
      </c>
      <c r="V1932" s="354">
        <v>1.6850000000000001</v>
      </c>
      <c r="W1932" s="354">
        <v>1</v>
      </c>
      <c r="X1932" s="354">
        <v>3.2000000000000001E-2</v>
      </c>
      <c r="Y1932" s="354">
        <f t="shared" si="26"/>
        <v>1.6850000000000001</v>
      </c>
      <c r="Z1932" s="354" t="s">
        <v>198</v>
      </c>
      <c r="AA1932" s="354" t="s">
        <v>170</v>
      </c>
      <c r="AB1932" s="354">
        <v>18.7</v>
      </c>
      <c r="AC1932" s="354" t="s">
        <v>218</v>
      </c>
      <c r="AD1932" s="363"/>
      <c r="AE1932" s="10">
        <f>IFERROR(VLOOKUP(E1932,ppoz!$A$2:$B$42,2,0),0)</f>
        <v>0</v>
      </c>
    </row>
    <row r="1933" spans="1:31" s="99" customFormat="1" x14ac:dyDescent="0.35">
      <c r="A1933" s="354" t="s">
        <v>646</v>
      </c>
      <c r="B1933" s="359">
        <v>44.89</v>
      </c>
      <c r="C1933" s="360">
        <v>134</v>
      </c>
      <c r="D1933" s="354" t="s">
        <v>255</v>
      </c>
      <c r="E1933" s="360" t="s">
        <v>23</v>
      </c>
      <c r="F1933" s="363" t="s">
        <v>186</v>
      </c>
      <c r="G1933" s="360">
        <v>37.6</v>
      </c>
      <c r="H1933" s="361">
        <v>146600</v>
      </c>
      <c r="I1933" s="361">
        <v>153800</v>
      </c>
      <c r="J1933" s="361">
        <v>160300</v>
      </c>
      <c r="K1933" s="361">
        <v>161200</v>
      </c>
      <c r="L1933" s="361">
        <v>3265.7607484963241</v>
      </c>
      <c r="M1933" s="361">
        <v>3426.1528179995544</v>
      </c>
      <c r="N1933" s="361">
        <v>3570.9512140788593</v>
      </c>
      <c r="O1933" s="361">
        <v>3591.0002227667633</v>
      </c>
      <c r="P1933" s="354" t="s">
        <v>40</v>
      </c>
      <c r="Q1933" s="363" t="s">
        <v>35</v>
      </c>
      <c r="R1933" s="354" t="s">
        <v>203</v>
      </c>
      <c r="S1933" s="362">
        <v>0.19900000000000001</v>
      </c>
      <c r="T1933" s="354" t="s">
        <v>683</v>
      </c>
      <c r="U1933" s="354" t="s">
        <v>35</v>
      </c>
      <c r="V1933" s="354">
        <v>1.6850000000000001</v>
      </c>
      <c r="W1933" s="354">
        <v>1</v>
      </c>
      <c r="X1933" s="354">
        <v>3.2000000000000001E-2</v>
      </c>
      <c r="Y1933" s="354">
        <f t="shared" si="26"/>
        <v>1.6850000000000001</v>
      </c>
      <c r="Z1933" s="354" t="s">
        <v>198</v>
      </c>
      <c r="AA1933" s="354" t="s">
        <v>170</v>
      </c>
      <c r="AB1933" s="354">
        <v>18.7</v>
      </c>
      <c r="AC1933" s="354" t="s">
        <v>218</v>
      </c>
      <c r="AD1933" s="363"/>
      <c r="AE1933" s="10">
        <f>IFERROR(VLOOKUP(E1933,ppoz!$A$2:$B$42,2,0),0)</f>
        <v>0</v>
      </c>
    </row>
    <row r="1934" spans="1:31" s="99" customFormat="1" x14ac:dyDescent="0.35">
      <c r="A1934" s="354" t="s">
        <v>647</v>
      </c>
      <c r="B1934" s="359">
        <v>45.225000000000001</v>
      </c>
      <c r="C1934" s="360">
        <v>135</v>
      </c>
      <c r="D1934" s="354" t="s">
        <v>255</v>
      </c>
      <c r="E1934" s="360" t="s">
        <v>2359</v>
      </c>
      <c r="F1934" s="363" t="s">
        <v>186</v>
      </c>
      <c r="G1934" s="360">
        <v>48</v>
      </c>
      <c r="H1934" s="361">
        <v>151600</v>
      </c>
      <c r="I1934" s="361">
        <v>158700</v>
      </c>
      <c r="J1934" s="361">
        <v>165100</v>
      </c>
      <c r="K1934" s="361">
        <v>166600</v>
      </c>
      <c r="L1934" s="361">
        <v>3352.1282476506358</v>
      </c>
      <c r="M1934" s="361">
        <v>3509.1210613598673</v>
      </c>
      <c r="N1934" s="361">
        <v>3650.6357103372029</v>
      </c>
      <c r="O1934" s="361">
        <v>3683.8032061912659</v>
      </c>
      <c r="P1934" s="354" t="s">
        <v>40</v>
      </c>
      <c r="Q1934" s="363" t="s">
        <v>35</v>
      </c>
      <c r="R1934" s="354" t="s">
        <v>203</v>
      </c>
      <c r="S1934" s="362">
        <v>0.19900000000000001</v>
      </c>
      <c r="T1934" s="354" t="s">
        <v>683</v>
      </c>
      <c r="U1934" s="354" t="s">
        <v>35</v>
      </c>
      <c r="V1934" s="354">
        <v>1.6850000000000001</v>
      </c>
      <c r="W1934" s="354">
        <v>1</v>
      </c>
      <c r="X1934" s="354">
        <v>3.2000000000000001E-2</v>
      </c>
      <c r="Y1934" s="354">
        <f t="shared" si="26"/>
        <v>1.6850000000000001</v>
      </c>
      <c r="Z1934" s="354" t="s">
        <v>198</v>
      </c>
      <c r="AA1934" s="354" t="s">
        <v>170</v>
      </c>
      <c r="AB1934" s="354">
        <v>18.7</v>
      </c>
      <c r="AC1934" s="354" t="s">
        <v>218</v>
      </c>
      <c r="AD1934" s="363"/>
      <c r="AE1934" s="10">
        <f>IFERROR(VLOOKUP(E1934,ppoz!$A$2:$B$42,2,0),0)</f>
        <v>0</v>
      </c>
    </row>
    <row r="1935" spans="1:31" s="99" customFormat="1" x14ac:dyDescent="0.35">
      <c r="A1935" s="354" t="s">
        <v>648</v>
      </c>
      <c r="B1935" s="359">
        <v>45.56</v>
      </c>
      <c r="C1935" s="360">
        <v>136</v>
      </c>
      <c r="D1935" s="354" t="s">
        <v>255</v>
      </c>
      <c r="E1935" s="360" t="s">
        <v>2359</v>
      </c>
      <c r="F1935" s="363" t="s">
        <v>186</v>
      </c>
      <c r="G1935" s="360">
        <v>48</v>
      </c>
      <c r="H1935" s="361">
        <v>152400</v>
      </c>
      <c r="I1935" s="361">
        <v>159500</v>
      </c>
      <c r="J1935" s="361">
        <v>165800</v>
      </c>
      <c r="K1935" s="361">
        <v>167400</v>
      </c>
      <c r="L1935" s="361">
        <v>3345.0395083406497</v>
      </c>
      <c r="M1935" s="361">
        <v>3500.8779631255484</v>
      </c>
      <c r="N1935" s="361">
        <v>3639.1571553994731</v>
      </c>
      <c r="O1935" s="361">
        <v>3674.2756804214223</v>
      </c>
      <c r="P1935" s="354" t="s">
        <v>40</v>
      </c>
      <c r="Q1935" s="363" t="s">
        <v>35</v>
      </c>
      <c r="R1935" s="354" t="s">
        <v>203</v>
      </c>
      <c r="S1935" s="362">
        <v>0.19900000000000001</v>
      </c>
      <c r="T1935" s="354" t="s">
        <v>683</v>
      </c>
      <c r="U1935" s="354" t="s">
        <v>35</v>
      </c>
      <c r="V1935" s="354">
        <v>1.6850000000000001</v>
      </c>
      <c r="W1935" s="354">
        <v>1</v>
      </c>
      <c r="X1935" s="354">
        <v>3.2000000000000001E-2</v>
      </c>
      <c r="Y1935" s="354">
        <f t="shared" si="26"/>
        <v>1.6850000000000001</v>
      </c>
      <c r="Z1935" s="354" t="s">
        <v>198</v>
      </c>
      <c r="AA1935" s="354" t="s">
        <v>170</v>
      </c>
      <c r="AB1935" s="354">
        <v>18.7</v>
      </c>
      <c r="AC1935" s="354" t="s">
        <v>218</v>
      </c>
      <c r="AD1935" s="363"/>
      <c r="AE1935" s="10">
        <f>IFERROR(VLOOKUP(E1935,ppoz!$A$2:$B$42,2,0),0)</f>
        <v>0</v>
      </c>
    </row>
    <row r="1936" spans="1:31" s="99" customFormat="1" x14ac:dyDescent="0.35">
      <c r="A1936" s="354" t="s">
        <v>649</v>
      </c>
      <c r="B1936" s="359">
        <v>45.895000000000003</v>
      </c>
      <c r="C1936" s="360">
        <v>137</v>
      </c>
      <c r="D1936" s="354" t="s">
        <v>255</v>
      </c>
      <c r="E1936" s="360" t="s">
        <v>2359</v>
      </c>
      <c r="F1936" s="363" t="s">
        <v>186</v>
      </c>
      <c r="G1936" s="360">
        <v>48</v>
      </c>
      <c r="H1936" s="361">
        <v>153200</v>
      </c>
      <c r="I1936" s="361">
        <v>160300</v>
      </c>
      <c r="J1936" s="361">
        <v>166400</v>
      </c>
      <c r="K1936" s="361">
        <v>168200</v>
      </c>
      <c r="L1936" s="361">
        <v>3338.0542542760645</v>
      </c>
      <c r="M1936" s="361">
        <v>3492.755202091731</v>
      </c>
      <c r="N1936" s="361">
        <v>3625.6672840178667</v>
      </c>
      <c r="O1936" s="361">
        <v>3664.8872426190214</v>
      </c>
      <c r="P1936" s="354" t="s">
        <v>40</v>
      </c>
      <c r="Q1936" s="363" t="s">
        <v>35</v>
      </c>
      <c r="R1936" s="354" t="s">
        <v>203</v>
      </c>
      <c r="S1936" s="362">
        <v>0.19900000000000001</v>
      </c>
      <c r="T1936" s="354" t="s">
        <v>683</v>
      </c>
      <c r="U1936" s="354" t="s">
        <v>35</v>
      </c>
      <c r="V1936" s="354">
        <v>1.6850000000000001</v>
      </c>
      <c r="W1936" s="354">
        <v>1</v>
      </c>
      <c r="X1936" s="354">
        <v>3.2000000000000001E-2</v>
      </c>
      <c r="Y1936" s="354">
        <f t="shared" si="26"/>
        <v>1.6850000000000001</v>
      </c>
      <c r="Z1936" s="354" t="s">
        <v>198</v>
      </c>
      <c r="AA1936" s="354" t="s">
        <v>170</v>
      </c>
      <c r="AB1936" s="354">
        <v>18.7</v>
      </c>
      <c r="AC1936" s="354" t="s">
        <v>218</v>
      </c>
      <c r="AD1936" s="363"/>
      <c r="AE1936" s="10">
        <f>IFERROR(VLOOKUP(E1936,ppoz!$A$2:$B$42,2,0),0)</f>
        <v>0</v>
      </c>
    </row>
    <row r="1937" spans="1:34" s="99" customFormat="1" x14ac:dyDescent="0.35">
      <c r="A1937" s="354" t="s">
        <v>650</v>
      </c>
      <c r="B1937" s="359">
        <v>46.230000000000004</v>
      </c>
      <c r="C1937" s="360">
        <v>138</v>
      </c>
      <c r="D1937" s="354" t="s">
        <v>255</v>
      </c>
      <c r="E1937" s="360" t="s">
        <v>2359</v>
      </c>
      <c r="F1937" s="363" t="s">
        <v>186</v>
      </c>
      <c r="G1937" s="360">
        <v>48</v>
      </c>
      <c r="H1937" s="361">
        <v>154300</v>
      </c>
      <c r="I1937" s="361">
        <v>161500</v>
      </c>
      <c r="J1937" s="361">
        <v>167500</v>
      </c>
      <c r="K1937" s="361">
        <v>169500</v>
      </c>
      <c r="L1937" s="361">
        <v>3337.6595284447326</v>
      </c>
      <c r="M1937" s="361">
        <v>3493.4025524551153</v>
      </c>
      <c r="N1937" s="361">
        <v>3623.188405797101</v>
      </c>
      <c r="O1937" s="361">
        <v>3666.4503569110962</v>
      </c>
      <c r="P1937" s="354" t="s">
        <v>40</v>
      </c>
      <c r="Q1937" s="363" t="s">
        <v>35</v>
      </c>
      <c r="R1937" s="354" t="s">
        <v>203</v>
      </c>
      <c r="S1937" s="362">
        <v>0.19900000000000001</v>
      </c>
      <c r="T1937" s="354" t="s">
        <v>683</v>
      </c>
      <c r="U1937" s="354" t="s">
        <v>35</v>
      </c>
      <c r="V1937" s="354">
        <v>1.6850000000000001</v>
      </c>
      <c r="W1937" s="354">
        <v>1</v>
      </c>
      <c r="X1937" s="354">
        <v>3.2000000000000001E-2</v>
      </c>
      <c r="Y1937" s="354">
        <f t="shared" si="26"/>
        <v>1.6850000000000001</v>
      </c>
      <c r="Z1937" s="354" t="s">
        <v>198</v>
      </c>
      <c r="AA1937" s="354" t="s">
        <v>170</v>
      </c>
      <c r="AB1937" s="354">
        <v>18.7</v>
      </c>
      <c r="AC1937" s="354" t="s">
        <v>218</v>
      </c>
      <c r="AD1937" s="363"/>
      <c r="AE1937" s="10">
        <f>IFERROR(VLOOKUP(E1937,ppoz!$A$2:$B$42,2,0),0)</f>
        <v>0</v>
      </c>
    </row>
    <row r="1938" spans="1:34" s="99" customFormat="1" x14ac:dyDescent="0.35">
      <c r="A1938" s="354" t="s">
        <v>651</v>
      </c>
      <c r="B1938" s="359">
        <v>46.565000000000005</v>
      </c>
      <c r="C1938" s="360">
        <v>139</v>
      </c>
      <c r="D1938" s="354" t="s">
        <v>255</v>
      </c>
      <c r="E1938" s="360" t="s">
        <v>2359</v>
      </c>
      <c r="F1938" s="363" t="s">
        <v>186</v>
      </c>
      <c r="G1938" s="360">
        <v>48</v>
      </c>
      <c r="H1938" s="361">
        <v>155000</v>
      </c>
      <c r="I1938" s="361">
        <v>162400</v>
      </c>
      <c r="J1938" s="361">
        <v>168200</v>
      </c>
      <c r="K1938" s="361">
        <v>170300</v>
      </c>
      <c r="L1938" s="361">
        <v>3328.6803393106406</v>
      </c>
      <c r="M1938" s="361">
        <v>3487.597981316439</v>
      </c>
      <c r="N1938" s="361">
        <v>3612.1550520777405</v>
      </c>
      <c r="O1938" s="361">
        <v>3657.2533018361428</v>
      </c>
      <c r="P1938" s="354" t="s">
        <v>40</v>
      </c>
      <c r="Q1938" s="363" t="s">
        <v>35</v>
      </c>
      <c r="R1938" s="354" t="s">
        <v>203</v>
      </c>
      <c r="S1938" s="362">
        <v>0.19900000000000001</v>
      </c>
      <c r="T1938" s="354" t="s">
        <v>683</v>
      </c>
      <c r="U1938" s="354" t="s">
        <v>35</v>
      </c>
      <c r="V1938" s="354">
        <v>1.6850000000000001</v>
      </c>
      <c r="W1938" s="354">
        <v>1</v>
      </c>
      <c r="X1938" s="354">
        <v>3.2000000000000001E-2</v>
      </c>
      <c r="Y1938" s="354">
        <f t="shared" si="26"/>
        <v>1.6850000000000001</v>
      </c>
      <c r="Z1938" s="354" t="s">
        <v>198</v>
      </c>
      <c r="AA1938" s="354" t="s">
        <v>170</v>
      </c>
      <c r="AB1938" s="354">
        <v>18.7</v>
      </c>
      <c r="AC1938" s="354" t="s">
        <v>218</v>
      </c>
      <c r="AD1938" s="363"/>
      <c r="AE1938" s="10">
        <f>IFERROR(VLOOKUP(E1938,ppoz!$A$2:$B$42,2,0),0)</f>
        <v>0</v>
      </c>
    </row>
    <row r="1939" spans="1:34" s="99" customFormat="1" x14ac:dyDescent="0.35">
      <c r="A1939" s="354" t="s">
        <v>652</v>
      </c>
      <c r="B1939" s="359">
        <v>46.900000000000006</v>
      </c>
      <c r="C1939" s="360">
        <v>140</v>
      </c>
      <c r="D1939" s="354" t="s">
        <v>255</v>
      </c>
      <c r="E1939" s="360" t="s">
        <v>2359</v>
      </c>
      <c r="F1939" s="363" t="s">
        <v>186</v>
      </c>
      <c r="G1939" s="360">
        <v>48</v>
      </c>
      <c r="H1939" s="361">
        <v>156900</v>
      </c>
      <c r="I1939" s="361">
        <v>164300</v>
      </c>
      <c r="J1939" s="361">
        <v>170000</v>
      </c>
      <c r="K1939" s="361">
        <v>172300</v>
      </c>
      <c r="L1939" s="361">
        <v>3345.4157782515986</v>
      </c>
      <c r="M1939" s="361">
        <v>3503.19829424307</v>
      </c>
      <c r="N1939" s="361">
        <v>3624.7334754797439</v>
      </c>
      <c r="O1939" s="361">
        <v>3673.7739872068228</v>
      </c>
      <c r="P1939" s="354" t="s">
        <v>40</v>
      </c>
      <c r="Q1939" s="363" t="s">
        <v>35</v>
      </c>
      <c r="R1939" s="354" t="s">
        <v>203</v>
      </c>
      <c r="S1939" s="362">
        <v>0.19900000000000001</v>
      </c>
      <c r="T1939" s="354" t="s">
        <v>683</v>
      </c>
      <c r="U1939" s="354" t="s">
        <v>35</v>
      </c>
      <c r="V1939" s="354">
        <v>1.6850000000000001</v>
      </c>
      <c r="W1939" s="354">
        <v>1</v>
      </c>
      <c r="X1939" s="354">
        <v>3.2000000000000001E-2</v>
      </c>
      <c r="Y1939" s="354">
        <f t="shared" si="26"/>
        <v>1.6850000000000001</v>
      </c>
      <c r="Z1939" s="354" t="s">
        <v>198</v>
      </c>
      <c r="AA1939" s="354" t="s">
        <v>170</v>
      </c>
      <c r="AB1939" s="354">
        <v>18.7</v>
      </c>
      <c r="AC1939" s="354" t="s">
        <v>218</v>
      </c>
      <c r="AD1939" s="363"/>
      <c r="AE1939" s="10">
        <f>IFERROR(VLOOKUP(E1939,ppoz!$A$2:$B$42,2,0),0)</f>
        <v>0</v>
      </c>
    </row>
    <row r="1940" spans="1:34" s="99" customFormat="1" x14ac:dyDescent="0.35">
      <c r="A1940" s="354" t="s">
        <v>653</v>
      </c>
      <c r="B1940" s="359">
        <v>47.234999999999999</v>
      </c>
      <c r="C1940" s="360">
        <v>141</v>
      </c>
      <c r="D1940" s="354" t="s">
        <v>255</v>
      </c>
      <c r="E1940" s="360" t="s">
        <v>2359</v>
      </c>
      <c r="F1940" s="363" t="s">
        <v>186</v>
      </c>
      <c r="G1940" s="360">
        <v>48</v>
      </c>
      <c r="H1940" s="361">
        <v>158000</v>
      </c>
      <c r="I1940" s="361">
        <v>165400</v>
      </c>
      <c r="J1940" s="361">
        <v>174400</v>
      </c>
      <c r="K1940" s="361">
        <v>173300</v>
      </c>
      <c r="L1940" s="361">
        <v>3344.9772414523131</v>
      </c>
      <c r="M1940" s="361">
        <v>3501.6407325076743</v>
      </c>
      <c r="N1940" s="361">
        <v>3692.1774108182494</v>
      </c>
      <c r="O1940" s="361">
        <v>3668.8895945802901</v>
      </c>
      <c r="P1940" s="354" t="s">
        <v>40</v>
      </c>
      <c r="Q1940" s="363" t="s">
        <v>35</v>
      </c>
      <c r="R1940" s="354" t="s">
        <v>203</v>
      </c>
      <c r="S1940" s="362">
        <v>0.19900000000000001</v>
      </c>
      <c r="T1940" s="354" t="s">
        <v>683</v>
      </c>
      <c r="U1940" s="354" t="s">
        <v>35</v>
      </c>
      <c r="V1940" s="354">
        <v>1.6850000000000001</v>
      </c>
      <c r="W1940" s="354">
        <v>1</v>
      </c>
      <c r="X1940" s="354">
        <v>3.2000000000000001E-2</v>
      </c>
      <c r="Y1940" s="354">
        <f t="shared" si="26"/>
        <v>1.6850000000000001</v>
      </c>
      <c r="Z1940" s="354" t="s">
        <v>198</v>
      </c>
      <c r="AA1940" s="354" t="s">
        <v>170</v>
      </c>
      <c r="AB1940" s="354">
        <v>18.7</v>
      </c>
      <c r="AC1940" s="354" t="s">
        <v>218</v>
      </c>
      <c r="AD1940" s="363"/>
      <c r="AE1940" s="10">
        <f>IFERROR(VLOOKUP(E1940,ppoz!$A$2:$B$42,2,0),0)</f>
        <v>0</v>
      </c>
    </row>
    <row r="1941" spans="1:34" s="99" customFormat="1" x14ac:dyDescent="0.35">
      <c r="A1941" s="354" t="s">
        <v>654</v>
      </c>
      <c r="B1941" s="359">
        <v>47.57</v>
      </c>
      <c r="C1941" s="360">
        <v>142</v>
      </c>
      <c r="D1941" s="354" t="s">
        <v>255</v>
      </c>
      <c r="E1941" s="360" t="s">
        <v>2359</v>
      </c>
      <c r="F1941" s="363" t="s">
        <v>186</v>
      </c>
      <c r="G1941" s="360">
        <v>48</v>
      </c>
      <c r="H1941" s="361">
        <v>158800</v>
      </c>
      <c r="I1941" s="361">
        <v>166200</v>
      </c>
      <c r="J1941" s="361">
        <v>175100</v>
      </c>
      <c r="K1941" s="361">
        <v>174100</v>
      </c>
      <c r="L1941" s="361">
        <v>3338.2383855371031</v>
      </c>
      <c r="M1941" s="361">
        <v>3493.7986125709481</v>
      </c>
      <c r="N1941" s="361">
        <v>3680.8913180575992</v>
      </c>
      <c r="O1941" s="361">
        <v>3659.8696657557284</v>
      </c>
      <c r="P1941" s="354" t="s">
        <v>40</v>
      </c>
      <c r="Q1941" s="363" t="s">
        <v>35</v>
      </c>
      <c r="R1941" s="354" t="s">
        <v>203</v>
      </c>
      <c r="S1941" s="362">
        <v>0.19900000000000001</v>
      </c>
      <c r="T1941" s="354" t="s">
        <v>683</v>
      </c>
      <c r="U1941" s="354" t="s">
        <v>35</v>
      </c>
      <c r="V1941" s="354">
        <v>1.6850000000000001</v>
      </c>
      <c r="W1941" s="354">
        <v>1</v>
      </c>
      <c r="X1941" s="354">
        <v>3.2000000000000001E-2</v>
      </c>
      <c r="Y1941" s="354">
        <f t="shared" si="26"/>
        <v>1.6850000000000001</v>
      </c>
      <c r="Z1941" s="354" t="s">
        <v>198</v>
      </c>
      <c r="AA1941" s="354" t="s">
        <v>170</v>
      </c>
      <c r="AB1941" s="354">
        <v>18.7</v>
      </c>
      <c r="AC1941" s="354" t="s">
        <v>218</v>
      </c>
      <c r="AD1941" s="363"/>
      <c r="AE1941" s="10">
        <f>IFERROR(VLOOKUP(E1941,ppoz!$A$2:$B$42,2,0),0)</f>
        <v>0</v>
      </c>
    </row>
    <row r="1942" spans="1:34" s="99" customFormat="1" x14ac:dyDescent="0.35">
      <c r="A1942" s="354" t="s">
        <v>655</v>
      </c>
      <c r="B1942" s="359">
        <v>47.905000000000001</v>
      </c>
      <c r="C1942" s="360">
        <v>143</v>
      </c>
      <c r="D1942" s="354" t="s">
        <v>255</v>
      </c>
      <c r="E1942" s="360" t="s">
        <v>2359</v>
      </c>
      <c r="F1942" s="363" t="s">
        <v>186</v>
      </c>
      <c r="G1942" s="360">
        <v>48</v>
      </c>
      <c r="H1942" s="361">
        <v>159600</v>
      </c>
      <c r="I1942" s="361">
        <v>166900</v>
      </c>
      <c r="J1942" s="361">
        <v>175800</v>
      </c>
      <c r="K1942" s="361">
        <v>174900</v>
      </c>
      <c r="L1942" s="361">
        <v>3331.5937793549733</v>
      </c>
      <c r="M1942" s="361">
        <v>3483.9787078593049</v>
      </c>
      <c r="N1942" s="361">
        <v>3669.7630727481474</v>
      </c>
      <c r="O1942" s="361">
        <v>3650.9758897818597</v>
      </c>
      <c r="P1942" s="354" t="s">
        <v>40</v>
      </c>
      <c r="Q1942" s="363" t="s">
        <v>35</v>
      </c>
      <c r="R1942" s="354" t="s">
        <v>203</v>
      </c>
      <c r="S1942" s="362">
        <v>0.19900000000000001</v>
      </c>
      <c r="T1942" s="354" t="s">
        <v>683</v>
      </c>
      <c r="U1942" s="354" t="s">
        <v>35</v>
      </c>
      <c r="V1942" s="354">
        <v>1.6850000000000001</v>
      </c>
      <c r="W1942" s="354">
        <v>1</v>
      </c>
      <c r="X1942" s="354">
        <v>3.2000000000000001E-2</v>
      </c>
      <c r="Y1942" s="354">
        <f t="shared" si="26"/>
        <v>1.6850000000000001</v>
      </c>
      <c r="Z1942" s="354" t="s">
        <v>198</v>
      </c>
      <c r="AA1942" s="354" t="s">
        <v>170</v>
      </c>
      <c r="AB1942" s="354">
        <v>18.7</v>
      </c>
      <c r="AC1942" s="354" t="s">
        <v>218</v>
      </c>
      <c r="AD1942" s="363"/>
      <c r="AE1942" s="10">
        <f>IFERROR(VLOOKUP(E1942,ppoz!$A$2:$B$42,2,0),0)</f>
        <v>0</v>
      </c>
    </row>
    <row r="1943" spans="1:34" s="99" customFormat="1" x14ac:dyDescent="0.35">
      <c r="A1943" s="354" t="s">
        <v>656</v>
      </c>
      <c r="B1943" s="359">
        <v>48.24</v>
      </c>
      <c r="C1943" s="360">
        <v>144</v>
      </c>
      <c r="D1943" s="354" t="s">
        <v>255</v>
      </c>
      <c r="E1943" s="360" t="s">
        <v>2359</v>
      </c>
      <c r="F1943" s="363" t="s">
        <v>186</v>
      </c>
      <c r="G1943" s="360">
        <v>48</v>
      </c>
      <c r="H1943" s="361">
        <v>160700</v>
      </c>
      <c r="I1943" s="361">
        <v>168100</v>
      </c>
      <c r="J1943" s="361">
        <v>176900</v>
      </c>
      <c r="K1943" s="361">
        <v>176000</v>
      </c>
      <c r="L1943" s="361">
        <v>3331.2603648424542</v>
      </c>
      <c r="M1943" s="361">
        <v>3484.6600331674958</v>
      </c>
      <c r="N1943" s="361">
        <v>3667.0812603648424</v>
      </c>
      <c r="O1943" s="361">
        <v>3648.4245439469319</v>
      </c>
      <c r="P1943" s="354" t="s">
        <v>40</v>
      </c>
      <c r="Q1943" s="363" t="s">
        <v>35</v>
      </c>
      <c r="R1943" s="354" t="s">
        <v>203</v>
      </c>
      <c r="S1943" s="362">
        <v>0.19900000000000001</v>
      </c>
      <c r="T1943" s="354" t="s">
        <v>683</v>
      </c>
      <c r="U1943" s="354" t="s">
        <v>35</v>
      </c>
      <c r="V1943" s="354">
        <v>1.6850000000000001</v>
      </c>
      <c r="W1943" s="354">
        <v>1</v>
      </c>
      <c r="X1943" s="354">
        <v>3.2000000000000001E-2</v>
      </c>
      <c r="Y1943" s="354">
        <f t="shared" si="26"/>
        <v>1.6850000000000001</v>
      </c>
      <c r="Z1943" s="354" t="s">
        <v>198</v>
      </c>
      <c r="AA1943" s="354" t="s">
        <v>170</v>
      </c>
      <c r="AB1943" s="354">
        <v>18.7</v>
      </c>
      <c r="AC1943" s="354" t="s">
        <v>218</v>
      </c>
      <c r="AD1943" s="363"/>
      <c r="AE1943" s="10">
        <f>IFERROR(VLOOKUP(E1943,ppoz!$A$2:$B$42,2,0),0)</f>
        <v>0</v>
      </c>
    </row>
    <row r="1944" spans="1:34" s="99" customFormat="1" x14ac:dyDescent="0.35">
      <c r="A1944" s="354" t="s">
        <v>657</v>
      </c>
      <c r="B1944" s="359">
        <v>48.575000000000003</v>
      </c>
      <c r="C1944" s="360">
        <v>145</v>
      </c>
      <c r="D1944" s="354" t="s">
        <v>255</v>
      </c>
      <c r="E1944" s="360" t="s">
        <v>2359</v>
      </c>
      <c r="F1944" s="363" t="s">
        <v>186</v>
      </c>
      <c r="G1944" s="360">
        <v>48</v>
      </c>
      <c r="H1944" s="361">
        <v>161800</v>
      </c>
      <c r="I1944" s="361">
        <v>169400</v>
      </c>
      <c r="J1944" s="361">
        <v>177500</v>
      </c>
      <c r="K1944" s="361">
        <v>177900</v>
      </c>
      <c r="L1944" s="361">
        <v>3330.9315491507978</v>
      </c>
      <c r="M1944" s="361">
        <v>3487.390633041688</v>
      </c>
      <c r="N1944" s="361">
        <v>3654.1430777148735</v>
      </c>
      <c r="O1944" s="361">
        <v>3662.37776634071</v>
      </c>
      <c r="P1944" s="354" t="s">
        <v>40</v>
      </c>
      <c r="Q1944" s="363" t="s">
        <v>35</v>
      </c>
      <c r="R1944" s="354" t="s">
        <v>203</v>
      </c>
      <c r="S1944" s="362">
        <v>0.19900000000000001</v>
      </c>
      <c r="T1944" s="354" t="s">
        <v>683</v>
      </c>
      <c r="U1944" s="354" t="s">
        <v>35</v>
      </c>
      <c r="V1944" s="354">
        <v>1.6850000000000001</v>
      </c>
      <c r="W1944" s="354">
        <v>1</v>
      </c>
      <c r="X1944" s="354">
        <v>3.2000000000000001E-2</v>
      </c>
      <c r="Y1944" s="354">
        <f t="shared" si="26"/>
        <v>1.6850000000000001</v>
      </c>
      <c r="Z1944" s="354" t="s">
        <v>198</v>
      </c>
      <c r="AA1944" s="354" t="s">
        <v>170</v>
      </c>
      <c r="AB1944" s="354">
        <v>18.7</v>
      </c>
      <c r="AC1944" s="354" t="s">
        <v>218</v>
      </c>
      <c r="AD1944" s="363"/>
      <c r="AE1944" s="10">
        <f>IFERROR(VLOOKUP(E1944,ppoz!$A$2:$B$42,2,0),0)</f>
        <v>0</v>
      </c>
    </row>
    <row r="1945" spans="1:34" s="99" customFormat="1" x14ac:dyDescent="0.35">
      <c r="A1945" s="354" t="s">
        <v>658</v>
      </c>
      <c r="B1945" s="359">
        <v>48.910000000000004</v>
      </c>
      <c r="C1945" s="360">
        <v>146</v>
      </c>
      <c r="D1945" s="354" t="s">
        <v>255</v>
      </c>
      <c r="E1945" s="360" t="s">
        <v>2359</v>
      </c>
      <c r="F1945" s="363" t="s">
        <v>186</v>
      </c>
      <c r="G1945" s="360">
        <v>48</v>
      </c>
      <c r="H1945" s="361">
        <v>162500</v>
      </c>
      <c r="I1945" s="361">
        <v>170200</v>
      </c>
      <c r="J1945" s="361">
        <v>178200</v>
      </c>
      <c r="K1945" s="361">
        <v>178700</v>
      </c>
      <c r="L1945" s="361">
        <v>3322.428951134737</v>
      </c>
      <c r="M1945" s="361">
        <v>3479.8609691269676</v>
      </c>
      <c r="N1945" s="361">
        <v>3643.4267021059086</v>
      </c>
      <c r="O1945" s="361">
        <v>3653.6495604170923</v>
      </c>
      <c r="P1945" s="354" t="s">
        <v>40</v>
      </c>
      <c r="Q1945" s="363" t="s">
        <v>35</v>
      </c>
      <c r="R1945" s="354" t="s">
        <v>203</v>
      </c>
      <c r="S1945" s="362">
        <v>0.19900000000000001</v>
      </c>
      <c r="T1945" s="354" t="s">
        <v>683</v>
      </c>
      <c r="U1945" s="354" t="s">
        <v>35</v>
      </c>
      <c r="V1945" s="354">
        <v>1.6850000000000001</v>
      </c>
      <c r="W1945" s="354">
        <v>1</v>
      </c>
      <c r="X1945" s="354">
        <v>3.2000000000000001E-2</v>
      </c>
      <c r="Y1945" s="354">
        <f t="shared" si="26"/>
        <v>1.6850000000000001</v>
      </c>
      <c r="Z1945" s="354" t="s">
        <v>198</v>
      </c>
      <c r="AA1945" s="354" t="s">
        <v>170</v>
      </c>
      <c r="AB1945" s="354">
        <v>18.7</v>
      </c>
      <c r="AC1945" s="354" t="s">
        <v>218</v>
      </c>
      <c r="AD1945" s="363"/>
      <c r="AE1945" s="10">
        <f>IFERROR(VLOOKUP(E1945,ppoz!$A$2:$B$42,2,0),0)</f>
        <v>0</v>
      </c>
    </row>
    <row r="1946" spans="1:34" s="99" customFormat="1" x14ac:dyDescent="0.35">
      <c r="A1946" s="354" t="s">
        <v>659</v>
      </c>
      <c r="B1946" s="359">
        <v>49.245000000000005</v>
      </c>
      <c r="C1946" s="360">
        <v>147</v>
      </c>
      <c r="D1946" s="354" t="s">
        <v>255</v>
      </c>
      <c r="E1946" s="360" t="s">
        <v>2359</v>
      </c>
      <c r="F1946" s="363" t="s">
        <v>186</v>
      </c>
      <c r="G1946" s="360">
        <v>48</v>
      </c>
      <c r="H1946" s="361">
        <v>163700</v>
      </c>
      <c r="I1946" s="361">
        <v>171500</v>
      </c>
      <c r="J1946" s="361">
        <v>179300</v>
      </c>
      <c r="K1946" s="361">
        <v>180000</v>
      </c>
      <c r="L1946" s="361">
        <v>3324.1953497817035</v>
      </c>
      <c r="M1946" s="361">
        <v>3482.5870646766166</v>
      </c>
      <c r="N1946" s="361">
        <v>3640.9787795715297</v>
      </c>
      <c r="O1946" s="361">
        <v>3655.1934206518426</v>
      </c>
      <c r="P1946" s="354" t="s">
        <v>40</v>
      </c>
      <c r="Q1946" s="363" t="s">
        <v>35</v>
      </c>
      <c r="R1946" s="354" t="s">
        <v>203</v>
      </c>
      <c r="S1946" s="362">
        <v>0.19900000000000001</v>
      </c>
      <c r="T1946" s="354" t="s">
        <v>683</v>
      </c>
      <c r="U1946" s="354" t="s">
        <v>35</v>
      </c>
      <c r="V1946" s="354">
        <v>1.6850000000000001</v>
      </c>
      <c r="W1946" s="354">
        <v>1</v>
      </c>
      <c r="X1946" s="354">
        <v>3.2000000000000001E-2</v>
      </c>
      <c r="Y1946" s="354">
        <f t="shared" si="26"/>
        <v>1.6850000000000001</v>
      </c>
      <c r="Z1946" s="354" t="s">
        <v>198</v>
      </c>
      <c r="AA1946" s="354" t="s">
        <v>170</v>
      </c>
      <c r="AB1946" s="354">
        <v>18.7</v>
      </c>
      <c r="AC1946" s="354" t="s">
        <v>218</v>
      </c>
      <c r="AD1946" s="363"/>
      <c r="AE1946" s="10">
        <f>IFERROR(VLOOKUP(E1946,ppoz!$A$2:$B$42,2,0),0)</f>
        <v>0</v>
      </c>
    </row>
    <row r="1947" spans="1:34" s="99" customFormat="1" x14ac:dyDescent="0.35">
      <c r="A1947" s="354" t="s">
        <v>660</v>
      </c>
      <c r="B1947" s="359">
        <v>49.580000000000005</v>
      </c>
      <c r="C1947" s="360">
        <v>148</v>
      </c>
      <c r="D1947" s="354" t="s">
        <v>255</v>
      </c>
      <c r="E1947" s="360" t="s">
        <v>2359</v>
      </c>
      <c r="F1947" s="363" t="s">
        <v>186</v>
      </c>
      <c r="G1947" s="360">
        <v>48</v>
      </c>
      <c r="H1947" s="361">
        <v>164600</v>
      </c>
      <c r="I1947" s="361">
        <v>172300</v>
      </c>
      <c r="J1947" s="361">
        <v>179900</v>
      </c>
      <c r="K1947" s="361">
        <v>180800</v>
      </c>
      <c r="L1947" s="361">
        <v>3319.8870512303342</v>
      </c>
      <c r="M1947" s="361">
        <v>3475.1916095199672</v>
      </c>
      <c r="N1947" s="361">
        <v>3628.4792254941503</v>
      </c>
      <c r="O1947" s="361">
        <v>3646.6317063331985</v>
      </c>
      <c r="P1947" s="354" t="s">
        <v>40</v>
      </c>
      <c r="Q1947" s="363" t="s">
        <v>35</v>
      </c>
      <c r="R1947" s="354" t="s">
        <v>203</v>
      </c>
      <c r="S1947" s="362">
        <v>0.19900000000000001</v>
      </c>
      <c r="T1947" s="354" t="s">
        <v>683</v>
      </c>
      <c r="U1947" s="354" t="s">
        <v>35</v>
      </c>
      <c r="V1947" s="354">
        <v>1.6850000000000001</v>
      </c>
      <c r="W1947" s="354">
        <v>1</v>
      </c>
      <c r="X1947" s="354">
        <v>3.2000000000000001E-2</v>
      </c>
      <c r="Y1947" s="354">
        <f t="shared" si="26"/>
        <v>1.6850000000000001</v>
      </c>
      <c r="Z1947" s="354" t="s">
        <v>198</v>
      </c>
      <c r="AA1947" s="354" t="s">
        <v>170</v>
      </c>
      <c r="AB1947" s="354">
        <v>18.7</v>
      </c>
      <c r="AC1947" s="354" t="s">
        <v>218</v>
      </c>
      <c r="AD1947" s="363"/>
      <c r="AE1947" s="10">
        <f>IFERROR(VLOOKUP(E1947,ppoz!$A$2:$B$42,2,0),0)</f>
        <v>0</v>
      </c>
    </row>
    <row r="1948" spans="1:34" s="99" customFormat="1" x14ac:dyDescent="0.35">
      <c r="A1948" s="354" t="s">
        <v>661</v>
      </c>
      <c r="B1948" s="359">
        <v>49.915000000000006</v>
      </c>
      <c r="C1948" s="360">
        <v>149</v>
      </c>
      <c r="D1948" s="354" t="s">
        <v>255</v>
      </c>
      <c r="E1948" s="360" t="s">
        <v>2359</v>
      </c>
      <c r="F1948" s="363" t="s">
        <v>186</v>
      </c>
      <c r="G1948" s="360">
        <v>48</v>
      </c>
      <c r="H1948" s="361">
        <v>165200</v>
      </c>
      <c r="I1948" s="361">
        <v>173100</v>
      </c>
      <c r="J1948" s="361">
        <v>180600</v>
      </c>
      <c r="K1948" s="361">
        <v>181700</v>
      </c>
      <c r="L1948" s="361">
        <v>3309.6263648201939</v>
      </c>
      <c r="M1948" s="361">
        <v>3467.8954222177699</v>
      </c>
      <c r="N1948" s="361">
        <v>3618.1508564559749</v>
      </c>
      <c r="O1948" s="361">
        <v>3640.1883201442447</v>
      </c>
      <c r="P1948" s="354" t="s">
        <v>40</v>
      </c>
      <c r="Q1948" s="363" t="s">
        <v>35</v>
      </c>
      <c r="R1948" s="354" t="s">
        <v>203</v>
      </c>
      <c r="S1948" s="362">
        <v>0.19900000000000001</v>
      </c>
      <c r="T1948" s="354" t="s">
        <v>683</v>
      </c>
      <c r="U1948" s="354" t="s">
        <v>35</v>
      </c>
      <c r="V1948" s="354">
        <v>1.6850000000000001</v>
      </c>
      <c r="W1948" s="354">
        <v>1</v>
      </c>
      <c r="X1948" s="354">
        <v>3.2000000000000001E-2</v>
      </c>
      <c r="Y1948" s="354">
        <f t="shared" si="26"/>
        <v>1.6850000000000001</v>
      </c>
      <c r="Z1948" s="354" t="s">
        <v>198</v>
      </c>
      <c r="AA1948" s="354" t="s">
        <v>170</v>
      </c>
      <c r="AB1948" s="354">
        <v>18.7</v>
      </c>
      <c r="AC1948" s="354" t="s">
        <v>218</v>
      </c>
      <c r="AD1948" s="363"/>
      <c r="AE1948" s="10">
        <f>IFERROR(VLOOKUP(E1948,ppoz!$A$2:$B$42,2,0),0)</f>
        <v>0</v>
      </c>
    </row>
    <row r="1949" spans="1:34" x14ac:dyDescent="0.35">
      <c r="A1949" s="354" t="s">
        <v>1076</v>
      </c>
      <c r="B1949" s="355">
        <v>3.3000000000000003</v>
      </c>
      <c r="C1949" s="356">
        <v>10</v>
      </c>
      <c r="D1949" s="357" t="s">
        <v>1075</v>
      </c>
      <c r="E1949" s="357" t="s">
        <v>41</v>
      </c>
      <c r="F1949" s="357" t="s">
        <v>171</v>
      </c>
      <c r="G1949" s="358">
        <v>3</v>
      </c>
      <c r="H1949" s="357">
        <v>14400</v>
      </c>
      <c r="I1949" s="356">
        <v>15100</v>
      </c>
      <c r="J1949" s="356">
        <v>15400</v>
      </c>
      <c r="K1949" s="356">
        <v>15800</v>
      </c>
      <c r="L1949" s="355">
        <v>4363.6363636363631</v>
      </c>
      <c r="M1949" s="355">
        <v>4575.7575757575751</v>
      </c>
      <c r="N1949" s="355">
        <v>4666.6666666666661</v>
      </c>
      <c r="O1949" s="355">
        <v>4787.8787878787871</v>
      </c>
      <c r="P1949" s="357" t="s">
        <v>55</v>
      </c>
      <c r="Q1949" s="355" t="s">
        <v>37</v>
      </c>
      <c r="R1949" s="364" t="s">
        <v>203</v>
      </c>
      <c r="S1949" s="365">
        <v>0.19600000000000001</v>
      </c>
      <c r="T1949" s="354" t="s">
        <v>683</v>
      </c>
      <c r="U1949" s="357" t="s">
        <v>35</v>
      </c>
      <c r="V1949" s="357">
        <v>1.6850000000000001</v>
      </c>
      <c r="W1949" s="357">
        <v>1</v>
      </c>
      <c r="X1949" s="357">
        <v>3.2000000000000001E-2</v>
      </c>
      <c r="Y1949" s="357">
        <f>V1949*W1949</f>
        <v>1.6850000000000001</v>
      </c>
      <c r="Z1949" s="357" t="s">
        <v>198</v>
      </c>
      <c r="AA1949" s="357" t="s">
        <v>170</v>
      </c>
      <c r="AB1949" s="357">
        <v>18.7</v>
      </c>
      <c r="AC1949" s="357" t="s">
        <v>218</v>
      </c>
      <c r="AD1949" s="10"/>
      <c r="AE1949" s="10">
        <f>IFERROR(VLOOKUP(E1949,ppoz!$A$2:$B$42,2,0),0)</f>
        <v>0</v>
      </c>
      <c r="AH1949">
        <v>7</v>
      </c>
    </row>
    <row r="1950" spans="1:34" x14ac:dyDescent="0.35">
      <c r="A1950" s="354" t="s">
        <v>1077</v>
      </c>
      <c r="B1950" s="355">
        <v>4.29</v>
      </c>
      <c r="C1950" s="356">
        <v>13</v>
      </c>
      <c r="D1950" s="357" t="s">
        <v>1075</v>
      </c>
      <c r="E1950" s="357" t="s">
        <v>42</v>
      </c>
      <c r="F1950" s="357" t="s">
        <v>171</v>
      </c>
      <c r="G1950" s="358">
        <v>4</v>
      </c>
      <c r="H1950" s="357">
        <v>16800</v>
      </c>
      <c r="I1950" s="356">
        <v>17700</v>
      </c>
      <c r="J1950" s="356">
        <v>18300</v>
      </c>
      <c r="K1950" s="356">
        <v>18300</v>
      </c>
      <c r="L1950" s="355">
        <v>3916.0839160839159</v>
      </c>
      <c r="M1950" s="355">
        <v>4125.8741258741256</v>
      </c>
      <c r="N1950" s="355">
        <v>4265.734265734266</v>
      </c>
      <c r="O1950" s="355">
        <v>4265.734265734266</v>
      </c>
      <c r="P1950" s="357" t="s">
        <v>55</v>
      </c>
      <c r="Q1950" s="355" t="s">
        <v>37</v>
      </c>
      <c r="R1950" s="357" t="s">
        <v>203</v>
      </c>
      <c r="S1950" s="365">
        <v>0.19600000000000001</v>
      </c>
      <c r="T1950" s="354" t="s">
        <v>683</v>
      </c>
      <c r="U1950" s="357" t="s">
        <v>35</v>
      </c>
      <c r="V1950" s="357">
        <v>1.6850000000000001</v>
      </c>
      <c r="W1950" s="357">
        <v>1</v>
      </c>
      <c r="X1950" s="357">
        <v>3.2000000000000001E-2</v>
      </c>
      <c r="Y1950" s="357">
        <f t="shared" ref="Y1950:Y2013" si="27">V1950*W1950</f>
        <v>1.6850000000000001</v>
      </c>
      <c r="Z1950" s="357" t="s">
        <v>198</v>
      </c>
      <c r="AA1950" s="357" t="s">
        <v>170</v>
      </c>
      <c r="AB1950" s="357">
        <v>18.7</v>
      </c>
      <c r="AC1950" s="357" t="s">
        <v>218</v>
      </c>
      <c r="AD1950" s="10"/>
      <c r="AE1950" s="10">
        <f>IFERROR(VLOOKUP(E1950,ppoz!$A$2:$B$42,2,0),0)</f>
        <v>0</v>
      </c>
      <c r="AH1950">
        <v>7</v>
      </c>
    </row>
    <row r="1951" spans="1:34" x14ac:dyDescent="0.35">
      <c r="A1951" s="354" t="s">
        <v>1078</v>
      </c>
      <c r="B1951" s="355">
        <v>4.62</v>
      </c>
      <c r="C1951" s="356">
        <v>14</v>
      </c>
      <c r="D1951" s="357" t="s">
        <v>1075</v>
      </c>
      <c r="E1951" s="357" t="s">
        <v>42</v>
      </c>
      <c r="F1951" s="357" t="s">
        <v>171</v>
      </c>
      <c r="G1951" s="358">
        <v>4</v>
      </c>
      <c r="H1951" s="357">
        <v>17400</v>
      </c>
      <c r="I1951" s="356">
        <v>18400</v>
      </c>
      <c r="J1951" s="356">
        <v>18700</v>
      </c>
      <c r="K1951" s="356">
        <v>19000</v>
      </c>
      <c r="L1951" s="355">
        <v>3766.2337662337663</v>
      </c>
      <c r="M1951" s="355">
        <v>3982.6839826839828</v>
      </c>
      <c r="N1951" s="355">
        <v>4047.6190476190477</v>
      </c>
      <c r="O1951" s="355">
        <v>4112.5541125541122</v>
      </c>
      <c r="P1951" s="357" t="s">
        <v>55</v>
      </c>
      <c r="Q1951" s="355" t="s">
        <v>37</v>
      </c>
      <c r="R1951" s="357" t="s">
        <v>203</v>
      </c>
      <c r="S1951" s="365">
        <v>0.19600000000000001</v>
      </c>
      <c r="T1951" s="354" t="s">
        <v>683</v>
      </c>
      <c r="U1951" s="357" t="s">
        <v>35</v>
      </c>
      <c r="V1951" s="357">
        <v>1.6850000000000001</v>
      </c>
      <c r="W1951" s="357">
        <v>1</v>
      </c>
      <c r="X1951" s="357">
        <v>3.2000000000000001E-2</v>
      </c>
      <c r="Y1951" s="357">
        <f t="shared" si="27"/>
        <v>1.6850000000000001</v>
      </c>
      <c r="Z1951" s="357" t="s">
        <v>198</v>
      </c>
      <c r="AA1951" s="357" t="s">
        <v>170</v>
      </c>
      <c r="AB1951" s="357">
        <v>18.7</v>
      </c>
      <c r="AC1951" s="357" t="s">
        <v>218</v>
      </c>
      <c r="AD1951" s="10"/>
      <c r="AE1951" s="10">
        <f>IFERROR(VLOOKUP(E1951,ppoz!$A$2:$B$42,2,0),0)</f>
        <v>0</v>
      </c>
      <c r="AH1951">
        <v>7</v>
      </c>
    </row>
    <row r="1952" spans="1:34" x14ac:dyDescent="0.35">
      <c r="A1952" s="354" t="s">
        <v>1079</v>
      </c>
      <c r="B1952" s="355">
        <v>5.28</v>
      </c>
      <c r="C1952" s="356">
        <v>16</v>
      </c>
      <c r="D1952" s="357" t="s">
        <v>1075</v>
      </c>
      <c r="E1952" s="357" t="s">
        <v>43</v>
      </c>
      <c r="F1952" s="357" t="s">
        <v>171</v>
      </c>
      <c r="G1952" s="358">
        <v>5</v>
      </c>
      <c r="H1952" s="357">
        <v>19600</v>
      </c>
      <c r="I1952" s="356">
        <v>20900</v>
      </c>
      <c r="J1952" s="356">
        <v>21300</v>
      </c>
      <c r="K1952" s="356">
        <v>22100</v>
      </c>
      <c r="L1952" s="355">
        <v>3712.121212121212</v>
      </c>
      <c r="M1952" s="355">
        <v>3958.333333333333</v>
      </c>
      <c r="N1952" s="355">
        <v>4034.090909090909</v>
      </c>
      <c r="O1952" s="355">
        <v>4185.6060606060601</v>
      </c>
      <c r="P1952" s="357" t="s">
        <v>55</v>
      </c>
      <c r="Q1952" s="355" t="s">
        <v>37</v>
      </c>
      <c r="R1952" s="357" t="s">
        <v>203</v>
      </c>
      <c r="S1952" s="365">
        <v>0.19600000000000001</v>
      </c>
      <c r="T1952" s="354" t="s">
        <v>683</v>
      </c>
      <c r="U1952" s="357" t="s">
        <v>35</v>
      </c>
      <c r="V1952" s="357">
        <v>1.6850000000000001</v>
      </c>
      <c r="W1952" s="357">
        <v>1</v>
      </c>
      <c r="X1952" s="357">
        <v>3.2000000000000001E-2</v>
      </c>
      <c r="Y1952" s="357">
        <f t="shared" si="27"/>
        <v>1.6850000000000001</v>
      </c>
      <c r="Z1952" s="357" t="s">
        <v>198</v>
      </c>
      <c r="AA1952" s="357" t="s">
        <v>170</v>
      </c>
      <c r="AB1952" s="357">
        <v>18.7</v>
      </c>
      <c r="AC1952" s="357" t="s">
        <v>218</v>
      </c>
      <c r="AD1952" s="10"/>
      <c r="AE1952" s="10">
        <f>IFERROR(VLOOKUP(E1952,ppoz!$A$2:$B$42,2,0),0)</f>
        <v>0</v>
      </c>
      <c r="AH1952">
        <v>7</v>
      </c>
    </row>
    <row r="1953" spans="1:34" x14ac:dyDescent="0.35">
      <c r="A1953" s="354" t="s">
        <v>1080</v>
      </c>
      <c r="B1953" s="355">
        <v>5.61</v>
      </c>
      <c r="C1953" s="356">
        <v>17</v>
      </c>
      <c r="D1953" s="357" t="s">
        <v>1075</v>
      </c>
      <c r="E1953" s="357" t="s">
        <v>43</v>
      </c>
      <c r="F1953" s="357" t="s">
        <v>171</v>
      </c>
      <c r="G1953" s="358">
        <v>5</v>
      </c>
      <c r="H1953" s="357">
        <v>20200</v>
      </c>
      <c r="I1953" s="356">
        <v>21400</v>
      </c>
      <c r="J1953" s="356">
        <v>21900</v>
      </c>
      <c r="K1953" s="356">
        <v>22600</v>
      </c>
      <c r="L1953" s="355">
        <v>3600.7130124777182</v>
      </c>
      <c r="M1953" s="355">
        <v>3814.6167557932263</v>
      </c>
      <c r="N1953" s="355">
        <v>3903.7433155080212</v>
      </c>
      <c r="O1953" s="355">
        <v>4028.5204991087344</v>
      </c>
      <c r="P1953" s="357" t="s">
        <v>55</v>
      </c>
      <c r="Q1953" s="355" t="s">
        <v>37</v>
      </c>
      <c r="R1953" s="357" t="s">
        <v>203</v>
      </c>
      <c r="S1953" s="365">
        <v>0.19600000000000001</v>
      </c>
      <c r="T1953" s="354" t="s">
        <v>683</v>
      </c>
      <c r="U1953" s="357" t="s">
        <v>35</v>
      </c>
      <c r="V1953" s="357">
        <v>1.6850000000000001</v>
      </c>
      <c r="W1953" s="357">
        <v>1</v>
      </c>
      <c r="X1953" s="357">
        <v>3.2000000000000001E-2</v>
      </c>
      <c r="Y1953" s="357">
        <f t="shared" si="27"/>
        <v>1.6850000000000001</v>
      </c>
      <c r="Z1953" s="357" t="s">
        <v>198</v>
      </c>
      <c r="AA1953" s="357" t="s">
        <v>170</v>
      </c>
      <c r="AB1953" s="357">
        <v>18.7</v>
      </c>
      <c r="AC1953" s="357" t="s">
        <v>218</v>
      </c>
      <c r="AD1953" s="10"/>
      <c r="AE1953" s="10">
        <f>IFERROR(VLOOKUP(E1953,ppoz!$A$2:$B$42,2,0),0)</f>
        <v>0</v>
      </c>
      <c r="AH1953">
        <v>7</v>
      </c>
    </row>
    <row r="1954" spans="1:34" x14ac:dyDescent="0.35">
      <c r="A1954" s="354" t="s">
        <v>1081</v>
      </c>
      <c r="B1954" s="355">
        <v>5.94</v>
      </c>
      <c r="C1954" s="356">
        <v>18</v>
      </c>
      <c r="D1954" s="357" t="s">
        <v>1075</v>
      </c>
      <c r="E1954" s="357" t="s">
        <v>43</v>
      </c>
      <c r="F1954" s="357" t="s">
        <v>171</v>
      </c>
      <c r="G1954" s="358">
        <v>5</v>
      </c>
      <c r="H1954" s="357">
        <v>21000</v>
      </c>
      <c r="I1954" s="356">
        <v>22100</v>
      </c>
      <c r="J1954" s="356">
        <v>22600</v>
      </c>
      <c r="K1954" s="356">
        <v>23300</v>
      </c>
      <c r="L1954" s="355">
        <v>3535.3535353535353</v>
      </c>
      <c r="M1954" s="355">
        <v>3720.5387205387201</v>
      </c>
      <c r="N1954" s="355">
        <v>3804.7138047138046</v>
      </c>
      <c r="O1954" s="355">
        <v>3922.5589225589224</v>
      </c>
      <c r="P1954" s="357" t="s">
        <v>55</v>
      </c>
      <c r="Q1954" s="355" t="s">
        <v>37</v>
      </c>
      <c r="R1954" s="357" t="s">
        <v>203</v>
      </c>
      <c r="S1954" s="365">
        <v>0.19600000000000001</v>
      </c>
      <c r="T1954" s="354" t="s">
        <v>683</v>
      </c>
      <c r="U1954" s="357" t="s">
        <v>35</v>
      </c>
      <c r="V1954" s="357">
        <v>1.6850000000000001</v>
      </c>
      <c r="W1954" s="357">
        <v>1</v>
      </c>
      <c r="X1954" s="357">
        <v>3.2000000000000001E-2</v>
      </c>
      <c r="Y1954" s="357">
        <f t="shared" si="27"/>
        <v>1.6850000000000001</v>
      </c>
      <c r="Z1954" s="357" t="s">
        <v>198</v>
      </c>
      <c r="AA1954" s="357" t="s">
        <v>170</v>
      </c>
      <c r="AB1954" s="357">
        <v>18.7</v>
      </c>
      <c r="AC1954" s="357" t="s">
        <v>218</v>
      </c>
      <c r="AD1954" s="10"/>
      <c r="AE1954" s="10">
        <f>IFERROR(VLOOKUP(E1954,ppoz!$A$2:$B$42,2,0),0)</f>
        <v>0</v>
      </c>
      <c r="AH1954">
        <v>7</v>
      </c>
    </row>
    <row r="1955" spans="1:34" x14ac:dyDescent="0.35">
      <c r="A1955" s="354" t="s">
        <v>1082</v>
      </c>
      <c r="B1955" s="355">
        <v>6.2700000000000005</v>
      </c>
      <c r="C1955" s="356">
        <v>19</v>
      </c>
      <c r="D1955" s="357" t="s">
        <v>1075</v>
      </c>
      <c r="E1955" s="357" t="s">
        <v>44</v>
      </c>
      <c r="F1955" s="357" t="s">
        <v>171</v>
      </c>
      <c r="G1955" s="358">
        <v>6</v>
      </c>
      <c r="H1955" s="357">
        <v>22300</v>
      </c>
      <c r="I1955" s="356">
        <v>23700</v>
      </c>
      <c r="J1955" s="356">
        <v>24300</v>
      </c>
      <c r="K1955" s="356">
        <v>24800</v>
      </c>
      <c r="L1955" s="355">
        <v>3556.6188197767142</v>
      </c>
      <c r="M1955" s="355">
        <v>3779.9043062200953</v>
      </c>
      <c r="N1955" s="355">
        <v>3875.5980861244016</v>
      </c>
      <c r="O1955" s="355">
        <v>3955.3429027113234</v>
      </c>
      <c r="P1955" s="357" t="s">
        <v>55</v>
      </c>
      <c r="Q1955" s="355" t="s">
        <v>37</v>
      </c>
      <c r="R1955" s="357" t="s">
        <v>203</v>
      </c>
      <c r="S1955" s="365">
        <v>0.19600000000000001</v>
      </c>
      <c r="T1955" s="354" t="s">
        <v>683</v>
      </c>
      <c r="U1955" s="357" t="s">
        <v>35</v>
      </c>
      <c r="V1955" s="357">
        <v>1.6850000000000001</v>
      </c>
      <c r="W1955" s="357">
        <v>1</v>
      </c>
      <c r="X1955" s="357">
        <v>3.2000000000000001E-2</v>
      </c>
      <c r="Y1955" s="357">
        <f t="shared" si="27"/>
        <v>1.6850000000000001</v>
      </c>
      <c r="Z1955" s="357" t="s">
        <v>198</v>
      </c>
      <c r="AA1955" s="357" t="s">
        <v>170</v>
      </c>
      <c r="AB1955" s="357">
        <v>18.7</v>
      </c>
      <c r="AC1955" s="357" t="s">
        <v>218</v>
      </c>
      <c r="AD1955" s="10"/>
      <c r="AE1955" s="10">
        <f>IFERROR(VLOOKUP(E1955,ppoz!$A$2:$B$42,2,0),0)</f>
        <v>3500</v>
      </c>
      <c r="AH1955">
        <v>7</v>
      </c>
    </row>
    <row r="1956" spans="1:34" x14ac:dyDescent="0.35">
      <c r="A1956" s="354" t="s">
        <v>1083</v>
      </c>
      <c r="B1956" s="355">
        <v>6.6000000000000005</v>
      </c>
      <c r="C1956" s="356">
        <v>20</v>
      </c>
      <c r="D1956" s="357" t="s">
        <v>1075</v>
      </c>
      <c r="E1956" s="357" t="s">
        <v>44</v>
      </c>
      <c r="F1956" s="357" t="s">
        <v>171</v>
      </c>
      <c r="G1956" s="358">
        <v>6</v>
      </c>
      <c r="H1956" s="357">
        <v>22800</v>
      </c>
      <c r="I1956" s="356">
        <v>24100</v>
      </c>
      <c r="J1956" s="356">
        <v>24700</v>
      </c>
      <c r="K1956" s="356">
        <v>25300</v>
      </c>
      <c r="L1956" s="355">
        <v>3454.545454545454</v>
      </c>
      <c r="M1956" s="355">
        <v>3651.515151515151</v>
      </c>
      <c r="N1956" s="355">
        <v>3742.424242424242</v>
      </c>
      <c r="O1956" s="355">
        <v>3833.333333333333</v>
      </c>
      <c r="P1956" s="357" t="s">
        <v>55</v>
      </c>
      <c r="Q1956" s="355" t="s">
        <v>37</v>
      </c>
      <c r="R1956" s="357" t="s">
        <v>203</v>
      </c>
      <c r="S1956" s="365">
        <v>0.19600000000000001</v>
      </c>
      <c r="T1956" s="354" t="s">
        <v>683</v>
      </c>
      <c r="U1956" s="357" t="s">
        <v>35</v>
      </c>
      <c r="V1956" s="357">
        <v>1.6850000000000001</v>
      </c>
      <c r="W1956" s="357">
        <v>1</v>
      </c>
      <c r="X1956" s="357">
        <v>3.2000000000000001E-2</v>
      </c>
      <c r="Y1956" s="357">
        <f t="shared" si="27"/>
        <v>1.6850000000000001</v>
      </c>
      <c r="Z1956" s="357" t="s">
        <v>198</v>
      </c>
      <c r="AA1956" s="357" t="s">
        <v>170</v>
      </c>
      <c r="AB1956" s="357">
        <v>18.7</v>
      </c>
      <c r="AC1956" s="357" t="s">
        <v>218</v>
      </c>
      <c r="AD1956" s="10"/>
      <c r="AE1956" s="10">
        <f>IFERROR(VLOOKUP(E1956,ppoz!$A$2:$B$42,2,0),0)</f>
        <v>3500</v>
      </c>
      <c r="AH1956">
        <v>7</v>
      </c>
    </row>
    <row r="1957" spans="1:34" x14ac:dyDescent="0.35">
      <c r="A1957" s="354" t="s">
        <v>1084</v>
      </c>
      <c r="B1957" s="355">
        <v>6.9300000000000006</v>
      </c>
      <c r="C1957" s="356">
        <v>21</v>
      </c>
      <c r="D1957" s="357" t="s">
        <v>1075</v>
      </c>
      <c r="E1957" s="357" t="s">
        <v>44</v>
      </c>
      <c r="F1957" s="357" t="s">
        <v>171</v>
      </c>
      <c r="G1957" s="358">
        <v>6</v>
      </c>
      <c r="H1957" s="357">
        <v>23400</v>
      </c>
      <c r="I1957" s="356">
        <v>24700</v>
      </c>
      <c r="J1957" s="356">
        <v>26200</v>
      </c>
      <c r="K1957" s="356">
        <v>25900</v>
      </c>
      <c r="L1957" s="355">
        <v>3376.6233766233763</v>
      </c>
      <c r="M1957" s="355">
        <v>3564.213564213564</v>
      </c>
      <c r="N1957" s="355">
        <v>3780.6637806637805</v>
      </c>
      <c r="O1957" s="355">
        <v>3737.3737373737372</v>
      </c>
      <c r="P1957" s="357" t="s">
        <v>55</v>
      </c>
      <c r="Q1957" s="355" t="s">
        <v>37</v>
      </c>
      <c r="R1957" s="357" t="s">
        <v>203</v>
      </c>
      <c r="S1957" s="365">
        <v>0.19600000000000001</v>
      </c>
      <c r="T1957" s="354" t="s">
        <v>683</v>
      </c>
      <c r="U1957" s="357" t="s">
        <v>35</v>
      </c>
      <c r="V1957" s="357">
        <v>1.6850000000000001</v>
      </c>
      <c r="W1957" s="357">
        <v>1</v>
      </c>
      <c r="X1957" s="357">
        <v>3.2000000000000001E-2</v>
      </c>
      <c r="Y1957" s="357">
        <f t="shared" si="27"/>
        <v>1.6850000000000001</v>
      </c>
      <c r="Z1957" s="357" t="s">
        <v>198</v>
      </c>
      <c r="AA1957" s="357" t="s">
        <v>170</v>
      </c>
      <c r="AB1957" s="357">
        <v>18.7</v>
      </c>
      <c r="AC1957" s="357" t="s">
        <v>218</v>
      </c>
      <c r="AD1957" s="10"/>
      <c r="AE1957" s="10">
        <f>IFERROR(VLOOKUP(E1957,ppoz!$A$2:$B$42,2,0),0)</f>
        <v>3500</v>
      </c>
      <c r="AH1957">
        <v>7</v>
      </c>
    </row>
    <row r="1958" spans="1:34" x14ac:dyDescent="0.35">
      <c r="A1958" s="354" t="s">
        <v>1085</v>
      </c>
      <c r="B1958" s="355">
        <v>7.2600000000000007</v>
      </c>
      <c r="C1958" s="356">
        <v>22</v>
      </c>
      <c r="D1958" s="357" t="s">
        <v>1075</v>
      </c>
      <c r="E1958" s="357" t="s">
        <v>173</v>
      </c>
      <c r="F1958" s="357" t="s">
        <v>171</v>
      </c>
      <c r="G1958" s="358">
        <v>7</v>
      </c>
      <c r="H1958" s="357">
        <v>25800</v>
      </c>
      <c r="I1958" s="356">
        <v>27000</v>
      </c>
      <c r="J1958" s="356">
        <v>28400</v>
      </c>
      <c r="K1958" s="356">
        <v>28100</v>
      </c>
      <c r="L1958" s="355">
        <v>3553.7190082644624</v>
      </c>
      <c r="M1958" s="355">
        <v>3719.0082644628096</v>
      </c>
      <c r="N1958" s="355">
        <v>3911.8457300275477</v>
      </c>
      <c r="O1958" s="355">
        <v>3870.5234159779611</v>
      </c>
      <c r="P1958" s="357" t="s">
        <v>55</v>
      </c>
      <c r="Q1958" s="355" t="s">
        <v>37</v>
      </c>
      <c r="R1958" s="357" t="s">
        <v>203</v>
      </c>
      <c r="S1958" s="365">
        <v>0.19600000000000001</v>
      </c>
      <c r="T1958" s="354" t="s">
        <v>683</v>
      </c>
      <c r="U1958" s="357" t="s">
        <v>35</v>
      </c>
      <c r="V1958" s="357">
        <v>1.6850000000000001</v>
      </c>
      <c r="W1958" s="357">
        <v>1</v>
      </c>
      <c r="X1958" s="357">
        <v>3.2000000000000001E-2</v>
      </c>
      <c r="Y1958" s="357">
        <f t="shared" si="27"/>
        <v>1.6850000000000001</v>
      </c>
      <c r="Z1958" s="357" t="s">
        <v>198</v>
      </c>
      <c r="AA1958" s="357" t="s">
        <v>170</v>
      </c>
      <c r="AB1958" s="357">
        <v>18.7</v>
      </c>
      <c r="AC1958" s="357" t="s">
        <v>218</v>
      </c>
      <c r="AD1958" s="10"/>
      <c r="AE1958" s="10">
        <f>IFERROR(VLOOKUP(E1958,ppoz!$A$2:$B$42,2,0),0)</f>
        <v>3500</v>
      </c>
      <c r="AH1958">
        <v>7</v>
      </c>
    </row>
    <row r="1959" spans="1:34" x14ac:dyDescent="0.35">
      <c r="A1959" s="354" t="s">
        <v>1086</v>
      </c>
      <c r="B1959" s="355">
        <v>7.5900000000000007</v>
      </c>
      <c r="C1959" s="356">
        <v>23</v>
      </c>
      <c r="D1959" s="357" t="s">
        <v>1075</v>
      </c>
      <c r="E1959" s="357" t="s">
        <v>173</v>
      </c>
      <c r="F1959" s="357" t="s">
        <v>171</v>
      </c>
      <c r="G1959" s="358">
        <v>7</v>
      </c>
      <c r="H1959" s="357">
        <v>26400</v>
      </c>
      <c r="I1959" s="356">
        <v>27900</v>
      </c>
      <c r="J1959" s="356">
        <v>28800</v>
      </c>
      <c r="K1959" s="356">
        <v>29100</v>
      </c>
      <c r="L1959" s="355">
        <v>3478.260869565217</v>
      </c>
      <c r="M1959" s="355">
        <v>3675.8893280632406</v>
      </c>
      <c r="N1959" s="355">
        <v>3794.466403162055</v>
      </c>
      <c r="O1959" s="355">
        <v>3833.9920948616596</v>
      </c>
      <c r="P1959" s="357" t="s">
        <v>55</v>
      </c>
      <c r="Q1959" s="355" t="s">
        <v>37</v>
      </c>
      <c r="R1959" s="357" t="s">
        <v>203</v>
      </c>
      <c r="S1959" s="365">
        <v>0.19600000000000001</v>
      </c>
      <c r="T1959" s="354" t="s">
        <v>683</v>
      </c>
      <c r="U1959" s="357" t="s">
        <v>35</v>
      </c>
      <c r="V1959" s="357">
        <v>1.6850000000000001</v>
      </c>
      <c r="W1959" s="357">
        <v>1</v>
      </c>
      <c r="X1959" s="357">
        <v>3.2000000000000001E-2</v>
      </c>
      <c r="Y1959" s="357">
        <f t="shared" si="27"/>
        <v>1.6850000000000001</v>
      </c>
      <c r="Z1959" s="357" t="s">
        <v>198</v>
      </c>
      <c r="AA1959" s="357" t="s">
        <v>170</v>
      </c>
      <c r="AB1959" s="357">
        <v>18.7</v>
      </c>
      <c r="AC1959" s="357" t="s">
        <v>218</v>
      </c>
      <c r="AD1959" s="10"/>
      <c r="AE1959" s="10">
        <f>IFERROR(VLOOKUP(E1959,ppoz!$A$2:$B$42,2,0),0)</f>
        <v>3500</v>
      </c>
      <c r="AH1959">
        <v>7</v>
      </c>
    </row>
    <row r="1960" spans="1:34" x14ac:dyDescent="0.35">
      <c r="A1960" s="354" t="s">
        <v>1087</v>
      </c>
      <c r="B1960" s="355">
        <v>7.92</v>
      </c>
      <c r="C1960" s="356">
        <v>24</v>
      </c>
      <c r="D1960" s="357" t="s">
        <v>1075</v>
      </c>
      <c r="E1960" s="357" t="s">
        <v>173</v>
      </c>
      <c r="F1960" s="357" t="s">
        <v>171</v>
      </c>
      <c r="G1960" s="358">
        <v>7</v>
      </c>
      <c r="H1960" s="357">
        <v>26600</v>
      </c>
      <c r="I1960" s="356">
        <v>28200</v>
      </c>
      <c r="J1960" s="356">
        <v>29400</v>
      </c>
      <c r="K1960" s="356">
        <v>29400</v>
      </c>
      <c r="L1960" s="355">
        <v>3358.5858585858587</v>
      </c>
      <c r="M1960" s="355">
        <v>3560.6060606060605</v>
      </c>
      <c r="N1960" s="355">
        <v>3712.121212121212</v>
      </c>
      <c r="O1960" s="355">
        <v>3712.121212121212</v>
      </c>
      <c r="P1960" s="357" t="s">
        <v>55</v>
      </c>
      <c r="Q1960" s="355" t="s">
        <v>37</v>
      </c>
      <c r="R1960" s="357" t="s">
        <v>203</v>
      </c>
      <c r="S1960" s="365">
        <v>0.19600000000000001</v>
      </c>
      <c r="T1960" s="354" t="s">
        <v>683</v>
      </c>
      <c r="U1960" s="357" t="s">
        <v>35</v>
      </c>
      <c r="V1960" s="357">
        <v>1.6850000000000001</v>
      </c>
      <c r="W1960" s="357">
        <v>1</v>
      </c>
      <c r="X1960" s="357">
        <v>3.2000000000000001E-2</v>
      </c>
      <c r="Y1960" s="357">
        <f t="shared" si="27"/>
        <v>1.6850000000000001</v>
      </c>
      <c r="Z1960" s="357" t="s">
        <v>198</v>
      </c>
      <c r="AA1960" s="357" t="s">
        <v>170</v>
      </c>
      <c r="AB1960" s="357">
        <v>18.7</v>
      </c>
      <c r="AC1960" s="357" t="s">
        <v>218</v>
      </c>
      <c r="AD1960" s="10"/>
      <c r="AE1960" s="10">
        <f>IFERROR(VLOOKUP(E1960,ppoz!$A$2:$B$42,2,0),0)</f>
        <v>3500</v>
      </c>
      <c r="AH1960">
        <v>7</v>
      </c>
    </row>
    <row r="1961" spans="1:34" x14ac:dyDescent="0.35">
      <c r="A1961" s="354" t="s">
        <v>1088</v>
      </c>
      <c r="B1961" s="355">
        <v>8.25</v>
      </c>
      <c r="C1961" s="356">
        <v>25</v>
      </c>
      <c r="D1961" s="357" t="s">
        <v>1075</v>
      </c>
      <c r="E1961" s="357" t="s">
        <v>45</v>
      </c>
      <c r="F1961" s="357" t="s">
        <v>171</v>
      </c>
      <c r="G1961" s="358">
        <v>8</v>
      </c>
      <c r="H1961" s="357">
        <v>27500</v>
      </c>
      <c r="I1961" s="356">
        <v>29100</v>
      </c>
      <c r="J1961" s="356">
        <v>30200</v>
      </c>
      <c r="K1961" s="356">
        <v>30800</v>
      </c>
      <c r="L1961" s="355">
        <v>3333.3333333333335</v>
      </c>
      <c r="M1961" s="355">
        <v>3527.2727272727275</v>
      </c>
      <c r="N1961" s="355">
        <v>3660.6060606060605</v>
      </c>
      <c r="O1961" s="355">
        <v>3733.3333333333335</v>
      </c>
      <c r="P1961" s="357" t="s">
        <v>55</v>
      </c>
      <c r="Q1961" s="355" t="s">
        <v>37</v>
      </c>
      <c r="R1961" s="357" t="s">
        <v>203</v>
      </c>
      <c r="S1961" s="365">
        <v>0.19600000000000001</v>
      </c>
      <c r="T1961" s="354" t="s">
        <v>683</v>
      </c>
      <c r="U1961" s="357" t="s">
        <v>35</v>
      </c>
      <c r="V1961" s="357">
        <v>1.6850000000000001</v>
      </c>
      <c r="W1961" s="357">
        <v>1</v>
      </c>
      <c r="X1961" s="357">
        <v>3.2000000000000001E-2</v>
      </c>
      <c r="Y1961" s="357">
        <f t="shared" si="27"/>
        <v>1.6850000000000001</v>
      </c>
      <c r="Z1961" s="357" t="s">
        <v>198</v>
      </c>
      <c r="AA1961" s="357" t="s">
        <v>170</v>
      </c>
      <c r="AB1961" s="357">
        <v>18.7</v>
      </c>
      <c r="AC1961" s="357" t="s">
        <v>218</v>
      </c>
      <c r="AD1961" s="10"/>
      <c r="AE1961" s="10">
        <f>IFERROR(VLOOKUP(E1961,ppoz!$A$2:$B$42,2,0),0)</f>
        <v>3500</v>
      </c>
      <c r="AH1961">
        <v>7</v>
      </c>
    </row>
    <row r="1962" spans="1:34" x14ac:dyDescent="0.35">
      <c r="A1962" s="354" t="s">
        <v>1089</v>
      </c>
      <c r="B1962" s="355">
        <v>8.58</v>
      </c>
      <c r="C1962" s="356">
        <v>26</v>
      </c>
      <c r="D1962" s="357" t="s">
        <v>1075</v>
      </c>
      <c r="E1962" s="357" t="s">
        <v>45</v>
      </c>
      <c r="F1962" s="357" t="s">
        <v>171</v>
      </c>
      <c r="G1962" s="358">
        <v>8</v>
      </c>
      <c r="H1962" s="357">
        <v>28300</v>
      </c>
      <c r="I1962" s="356">
        <v>29700</v>
      </c>
      <c r="J1962" s="356">
        <v>30700</v>
      </c>
      <c r="K1962" s="356">
        <v>31500</v>
      </c>
      <c r="L1962" s="355">
        <v>3298.3682983682984</v>
      </c>
      <c r="M1962" s="355">
        <v>3461.5384615384614</v>
      </c>
      <c r="N1962" s="355">
        <v>3578.0885780885778</v>
      </c>
      <c r="O1962" s="355">
        <v>3671.3286713286711</v>
      </c>
      <c r="P1962" s="357" t="s">
        <v>55</v>
      </c>
      <c r="Q1962" s="355" t="s">
        <v>37</v>
      </c>
      <c r="R1962" s="357" t="s">
        <v>203</v>
      </c>
      <c r="S1962" s="365">
        <v>0.19600000000000001</v>
      </c>
      <c r="T1962" s="354" t="s">
        <v>683</v>
      </c>
      <c r="U1962" s="357" t="s">
        <v>35</v>
      </c>
      <c r="V1962" s="357">
        <v>1.6850000000000001</v>
      </c>
      <c r="W1962" s="357">
        <v>1</v>
      </c>
      <c r="X1962" s="357">
        <v>3.2000000000000001E-2</v>
      </c>
      <c r="Y1962" s="357">
        <f t="shared" si="27"/>
        <v>1.6850000000000001</v>
      </c>
      <c r="Z1962" s="357" t="s">
        <v>198</v>
      </c>
      <c r="AA1962" s="357" t="s">
        <v>170</v>
      </c>
      <c r="AB1962" s="357">
        <v>18.7</v>
      </c>
      <c r="AC1962" s="357" t="s">
        <v>218</v>
      </c>
      <c r="AD1962" s="10"/>
      <c r="AE1962" s="10">
        <f>IFERROR(VLOOKUP(E1962,ppoz!$A$2:$B$42,2,0),0)</f>
        <v>3500</v>
      </c>
      <c r="AH1962">
        <v>7</v>
      </c>
    </row>
    <row r="1963" spans="1:34" x14ac:dyDescent="0.35">
      <c r="A1963" s="354" t="s">
        <v>1090</v>
      </c>
      <c r="B1963" s="355">
        <v>8.91</v>
      </c>
      <c r="C1963" s="356">
        <v>27</v>
      </c>
      <c r="D1963" s="357" t="s">
        <v>1075</v>
      </c>
      <c r="E1963" s="357" t="s">
        <v>45</v>
      </c>
      <c r="F1963" s="357" t="s">
        <v>171</v>
      </c>
      <c r="G1963" s="358">
        <v>8</v>
      </c>
      <c r="H1963" s="357">
        <v>29000</v>
      </c>
      <c r="I1963" s="356">
        <v>30700</v>
      </c>
      <c r="J1963" s="356">
        <v>31700</v>
      </c>
      <c r="K1963" s="356">
        <v>32400</v>
      </c>
      <c r="L1963" s="355">
        <v>3254.769921436588</v>
      </c>
      <c r="M1963" s="355">
        <v>3445.5667789001122</v>
      </c>
      <c r="N1963" s="355">
        <v>3557.800224466891</v>
      </c>
      <c r="O1963" s="355">
        <v>3636.3636363636365</v>
      </c>
      <c r="P1963" s="357" t="s">
        <v>55</v>
      </c>
      <c r="Q1963" s="355" t="s">
        <v>37</v>
      </c>
      <c r="R1963" s="357" t="s">
        <v>203</v>
      </c>
      <c r="S1963" s="365">
        <v>0.19600000000000001</v>
      </c>
      <c r="T1963" s="354" t="s">
        <v>683</v>
      </c>
      <c r="U1963" s="357" t="s">
        <v>35</v>
      </c>
      <c r="V1963" s="357">
        <v>1.6850000000000001</v>
      </c>
      <c r="W1963" s="357">
        <v>1</v>
      </c>
      <c r="X1963" s="357">
        <v>3.2000000000000001E-2</v>
      </c>
      <c r="Y1963" s="357">
        <f t="shared" si="27"/>
        <v>1.6850000000000001</v>
      </c>
      <c r="Z1963" s="357" t="s">
        <v>198</v>
      </c>
      <c r="AA1963" s="357" t="s">
        <v>170</v>
      </c>
      <c r="AB1963" s="357">
        <v>18.7</v>
      </c>
      <c r="AC1963" s="357" t="s">
        <v>218</v>
      </c>
      <c r="AD1963" s="10"/>
      <c r="AE1963" s="10">
        <f>IFERROR(VLOOKUP(E1963,ppoz!$A$2:$B$42,2,0),0)</f>
        <v>3500</v>
      </c>
      <c r="AH1963">
        <v>7</v>
      </c>
    </row>
    <row r="1964" spans="1:34" x14ac:dyDescent="0.35">
      <c r="A1964" s="354" t="s">
        <v>1091</v>
      </c>
      <c r="B1964" s="355">
        <v>9.24</v>
      </c>
      <c r="C1964" s="356">
        <v>28</v>
      </c>
      <c r="D1964" s="357" t="s">
        <v>1075</v>
      </c>
      <c r="E1964" s="357" t="s">
        <v>174</v>
      </c>
      <c r="F1964" s="357" t="s">
        <v>171</v>
      </c>
      <c r="G1964" s="358">
        <v>9</v>
      </c>
      <c r="H1964" s="357">
        <v>29900</v>
      </c>
      <c r="I1964" s="356">
        <v>31800</v>
      </c>
      <c r="J1964" s="356">
        <v>32700</v>
      </c>
      <c r="K1964" s="356">
        <v>33500</v>
      </c>
      <c r="L1964" s="355">
        <v>3235.9307359307359</v>
      </c>
      <c r="M1964" s="355">
        <v>3441.5584415584417</v>
      </c>
      <c r="N1964" s="355">
        <v>3538.9610389610389</v>
      </c>
      <c r="O1964" s="355">
        <v>3625.5411255411254</v>
      </c>
      <c r="P1964" s="357" t="s">
        <v>55</v>
      </c>
      <c r="Q1964" s="355" t="s">
        <v>37</v>
      </c>
      <c r="R1964" s="357" t="s">
        <v>203</v>
      </c>
      <c r="S1964" s="365">
        <v>0.19600000000000001</v>
      </c>
      <c r="T1964" s="354" t="s">
        <v>683</v>
      </c>
      <c r="U1964" s="357" t="s">
        <v>35</v>
      </c>
      <c r="V1964" s="357">
        <v>1.6850000000000001</v>
      </c>
      <c r="W1964" s="357">
        <v>1</v>
      </c>
      <c r="X1964" s="357">
        <v>3.2000000000000001E-2</v>
      </c>
      <c r="Y1964" s="357">
        <f t="shared" si="27"/>
        <v>1.6850000000000001</v>
      </c>
      <c r="Z1964" s="357" t="s">
        <v>198</v>
      </c>
      <c r="AA1964" s="357" t="s">
        <v>170</v>
      </c>
      <c r="AB1964" s="357">
        <v>18.7</v>
      </c>
      <c r="AC1964" s="357" t="s">
        <v>218</v>
      </c>
      <c r="AD1964" s="10"/>
      <c r="AE1964" s="10">
        <f>IFERROR(VLOOKUP(E1964,ppoz!$A$2:$B$42,2,0),0)</f>
        <v>3500</v>
      </c>
      <c r="AH1964">
        <v>7</v>
      </c>
    </row>
    <row r="1965" spans="1:34" x14ac:dyDescent="0.35">
      <c r="A1965" s="354" t="s">
        <v>1092</v>
      </c>
      <c r="B1965" s="355">
        <v>9.57</v>
      </c>
      <c r="C1965" s="356">
        <v>29</v>
      </c>
      <c r="D1965" s="357" t="s">
        <v>1075</v>
      </c>
      <c r="E1965" s="357" t="s">
        <v>174</v>
      </c>
      <c r="F1965" s="357" t="s">
        <v>171</v>
      </c>
      <c r="G1965" s="358">
        <v>9</v>
      </c>
      <c r="H1965" s="357">
        <v>30500</v>
      </c>
      <c r="I1965" s="356">
        <v>32400</v>
      </c>
      <c r="J1965" s="356">
        <v>33600</v>
      </c>
      <c r="K1965" s="356">
        <v>34100</v>
      </c>
      <c r="L1965" s="355">
        <v>3187.0428422152559</v>
      </c>
      <c r="M1965" s="355">
        <v>3385.579937304075</v>
      </c>
      <c r="N1965" s="355">
        <v>3510.9717868338557</v>
      </c>
      <c r="O1965" s="355">
        <v>3563.2183908045977</v>
      </c>
      <c r="P1965" s="357" t="s">
        <v>55</v>
      </c>
      <c r="Q1965" s="355" t="s">
        <v>37</v>
      </c>
      <c r="R1965" s="357" t="s">
        <v>203</v>
      </c>
      <c r="S1965" s="365">
        <v>0.19600000000000001</v>
      </c>
      <c r="T1965" s="354" t="s">
        <v>683</v>
      </c>
      <c r="U1965" s="357" t="s">
        <v>35</v>
      </c>
      <c r="V1965" s="357">
        <v>1.6850000000000001</v>
      </c>
      <c r="W1965" s="357">
        <v>1</v>
      </c>
      <c r="X1965" s="357">
        <v>3.2000000000000001E-2</v>
      </c>
      <c r="Y1965" s="357">
        <f t="shared" si="27"/>
        <v>1.6850000000000001</v>
      </c>
      <c r="Z1965" s="357" t="s">
        <v>198</v>
      </c>
      <c r="AA1965" s="357" t="s">
        <v>170</v>
      </c>
      <c r="AB1965" s="357">
        <v>18.7</v>
      </c>
      <c r="AC1965" s="357" t="s">
        <v>218</v>
      </c>
      <c r="AD1965" s="10"/>
      <c r="AE1965" s="10">
        <f>IFERROR(VLOOKUP(E1965,ppoz!$A$2:$B$42,2,0),0)</f>
        <v>3500</v>
      </c>
      <c r="AH1965">
        <v>7</v>
      </c>
    </row>
    <row r="1966" spans="1:34" x14ac:dyDescent="0.35">
      <c r="A1966" s="354" t="s">
        <v>1093</v>
      </c>
      <c r="B1966" s="355">
        <v>9.9</v>
      </c>
      <c r="C1966" s="356">
        <v>30</v>
      </c>
      <c r="D1966" s="357" t="s">
        <v>1075</v>
      </c>
      <c r="E1966" s="357" t="s">
        <v>174</v>
      </c>
      <c r="F1966" s="357" t="s">
        <v>171</v>
      </c>
      <c r="G1966" s="358">
        <v>9</v>
      </c>
      <c r="H1966" s="357">
        <v>31200</v>
      </c>
      <c r="I1966" s="356">
        <v>33100</v>
      </c>
      <c r="J1966" s="356">
        <v>34500</v>
      </c>
      <c r="K1966" s="356">
        <v>34800</v>
      </c>
      <c r="L1966" s="355">
        <v>3151.5151515151515</v>
      </c>
      <c r="M1966" s="355">
        <v>3343.4343434343432</v>
      </c>
      <c r="N1966" s="355">
        <v>3484.8484848484845</v>
      </c>
      <c r="O1966" s="355">
        <v>3515.151515151515</v>
      </c>
      <c r="P1966" s="357" t="s">
        <v>55</v>
      </c>
      <c r="Q1966" s="355" t="s">
        <v>37</v>
      </c>
      <c r="R1966" s="357" t="s">
        <v>203</v>
      </c>
      <c r="S1966" s="365">
        <v>0.19600000000000001</v>
      </c>
      <c r="T1966" s="354" t="s">
        <v>683</v>
      </c>
      <c r="U1966" s="357" t="s">
        <v>35</v>
      </c>
      <c r="V1966" s="357">
        <v>1.6850000000000001</v>
      </c>
      <c r="W1966" s="357">
        <v>1</v>
      </c>
      <c r="X1966" s="357">
        <v>3.2000000000000001E-2</v>
      </c>
      <c r="Y1966" s="357">
        <f t="shared" si="27"/>
        <v>1.6850000000000001</v>
      </c>
      <c r="Z1966" s="357" t="s">
        <v>198</v>
      </c>
      <c r="AA1966" s="357" t="s">
        <v>170</v>
      </c>
      <c r="AB1966" s="357">
        <v>18.7</v>
      </c>
      <c r="AC1966" s="357" t="s">
        <v>218</v>
      </c>
      <c r="AD1966" s="10"/>
      <c r="AE1966" s="10">
        <f>IFERROR(VLOOKUP(E1966,ppoz!$A$2:$B$42,2,0),0)</f>
        <v>3500</v>
      </c>
      <c r="AH1966">
        <v>7</v>
      </c>
    </row>
    <row r="1967" spans="1:34" x14ac:dyDescent="0.35">
      <c r="A1967" s="354" t="s">
        <v>1094</v>
      </c>
      <c r="B1967" s="355">
        <v>10.23</v>
      </c>
      <c r="C1967" s="356">
        <v>31</v>
      </c>
      <c r="D1967" s="357" t="s">
        <v>1075</v>
      </c>
      <c r="E1967" s="357" t="s">
        <v>46</v>
      </c>
      <c r="F1967" s="357" t="s">
        <v>171</v>
      </c>
      <c r="G1967" s="358">
        <v>10</v>
      </c>
      <c r="H1967" s="357">
        <v>31500</v>
      </c>
      <c r="I1967" s="356">
        <v>33500</v>
      </c>
      <c r="J1967" s="356">
        <v>34800</v>
      </c>
      <c r="K1967" s="356">
        <v>35300</v>
      </c>
      <c r="L1967" s="355">
        <v>3079.1788856304984</v>
      </c>
      <c r="M1967" s="355">
        <v>3274.6823069403713</v>
      </c>
      <c r="N1967" s="355">
        <v>3401.7595307917886</v>
      </c>
      <c r="O1967" s="355">
        <v>3450.635386119257</v>
      </c>
      <c r="P1967" s="357" t="s">
        <v>55</v>
      </c>
      <c r="Q1967" s="355" t="s">
        <v>37</v>
      </c>
      <c r="R1967" s="357" t="s">
        <v>203</v>
      </c>
      <c r="S1967" s="365">
        <v>0.19600000000000001</v>
      </c>
      <c r="T1967" s="354" t="s">
        <v>683</v>
      </c>
      <c r="U1967" s="357" t="s">
        <v>35</v>
      </c>
      <c r="V1967" s="357">
        <v>1.6850000000000001</v>
      </c>
      <c r="W1967" s="357">
        <v>1</v>
      </c>
      <c r="X1967" s="357">
        <v>3.2000000000000001E-2</v>
      </c>
      <c r="Y1967" s="357">
        <f t="shared" si="27"/>
        <v>1.6850000000000001</v>
      </c>
      <c r="Z1967" s="357" t="s">
        <v>198</v>
      </c>
      <c r="AA1967" s="357" t="s">
        <v>170</v>
      </c>
      <c r="AB1967" s="357">
        <v>18.7</v>
      </c>
      <c r="AC1967" s="357" t="s">
        <v>218</v>
      </c>
      <c r="AD1967" s="10"/>
      <c r="AE1967" s="10">
        <f>IFERROR(VLOOKUP(E1967,ppoz!$A$2:$B$42,2,0),0)</f>
        <v>3500</v>
      </c>
      <c r="AH1967">
        <v>7</v>
      </c>
    </row>
    <row r="1968" spans="1:34" x14ac:dyDescent="0.35">
      <c r="A1968" s="354" t="s">
        <v>1095</v>
      </c>
      <c r="B1968" s="355">
        <v>10.56</v>
      </c>
      <c r="C1968" s="356">
        <v>32</v>
      </c>
      <c r="D1968" s="357" t="s">
        <v>1075</v>
      </c>
      <c r="E1968" s="357" t="s">
        <v>46</v>
      </c>
      <c r="F1968" s="357" t="s">
        <v>171</v>
      </c>
      <c r="G1968" s="358">
        <v>10</v>
      </c>
      <c r="H1968" s="357">
        <v>32000</v>
      </c>
      <c r="I1968" s="356">
        <v>34100</v>
      </c>
      <c r="J1968" s="356">
        <v>35300</v>
      </c>
      <c r="K1968" s="356">
        <v>35800</v>
      </c>
      <c r="L1968" s="355">
        <v>3030.30303030303</v>
      </c>
      <c r="M1968" s="355">
        <v>3229.1666666666665</v>
      </c>
      <c r="N1968" s="355">
        <v>3342.80303030303</v>
      </c>
      <c r="O1968" s="355">
        <v>3390.151515151515</v>
      </c>
      <c r="P1968" s="357" t="s">
        <v>55</v>
      </c>
      <c r="Q1968" s="355" t="s">
        <v>37</v>
      </c>
      <c r="R1968" s="357" t="s">
        <v>203</v>
      </c>
      <c r="S1968" s="365">
        <v>0.19600000000000001</v>
      </c>
      <c r="T1968" s="354" t="s">
        <v>683</v>
      </c>
      <c r="U1968" s="357" t="s">
        <v>35</v>
      </c>
      <c r="V1968" s="357">
        <v>1.6850000000000001</v>
      </c>
      <c r="W1968" s="357">
        <v>1</v>
      </c>
      <c r="X1968" s="357">
        <v>3.2000000000000001E-2</v>
      </c>
      <c r="Y1968" s="357">
        <f t="shared" si="27"/>
        <v>1.6850000000000001</v>
      </c>
      <c r="Z1968" s="357" t="s">
        <v>198</v>
      </c>
      <c r="AA1968" s="357" t="s">
        <v>170</v>
      </c>
      <c r="AB1968" s="357">
        <v>18.7</v>
      </c>
      <c r="AC1968" s="357" t="s">
        <v>218</v>
      </c>
      <c r="AD1968" s="10"/>
      <c r="AE1968" s="10">
        <f>IFERROR(VLOOKUP(E1968,ppoz!$A$2:$B$42,2,0),0)</f>
        <v>3500</v>
      </c>
      <c r="AH1968">
        <v>7</v>
      </c>
    </row>
    <row r="1969" spans="1:34" x14ac:dyDescent="0.35">
      <c r="A1969" s="354" t="s">
        <v>1096</v>
      </c>
      <c r="B1969" s="355">
        <v>10.89</v>
      </c>
      <c r="C1969" s="356">
        <v>33</v>
      </c>
      <c r="D1969" s="357" t="s">
        <v>1075</v>
      </c>
      <c r="E1969" s="357" t="s">
        <v>46</v>
      </c>
      <c r="F1969" s="357" t="s">
        <v>171</v>
      </c>
      <c r="G1969" s="358">
        <v>10</v>
      </c>
      <c r="H1969" s="357">
        <v>32500</v>
      </c>
      <c r="I1969" s="356">
        <v>34500</v>
      </c>
      <c r="J1969" s="356">
        <v>35700</v>
      </c>
      <c r="K1969" s="356">
        <v>36200</v>
      </c>
      <c r="L1969" s="355">
        <v>2984.3893480257116</v>
      </c>
      <c r="M1969" s="355">
        <v>3168.0440771349859</v>
      </c>
      <c r="N1969" s="355">
        <v>3278.2369146005508</v>
      </c>
      <c r="O1969" s="355">
        <v>3324.1505968778692</v>
      </c>
      <c r="P1969" s="357" t="s">
        <v>55</v>
      </c>
      <c r="Q1969" s="355" t="s">
        <v>37</v>
      </c>
      <c r="R1969" s="357" t="s">
        <v>203</v>
      </c>
      <c r="S1969" s="365">
        <v>0.19600000000000001</v>
      </c>
      <c r="T1969" s="354" t="s">
        <v>683</v>
      </c>
      <c r="U1969" s="357" t="s">
        <v>35</v>
      </c>
      <c r="V1969" s="357">
        <v>1.6850000000000001</v>
      </c>
      <c r="W1969" s="357">
        <v>1</v>
      </c>
      <c r="X1969" s="357">
        <v>3.2000000000000001E-2</v>
      </c>
      <c r="Y1969" s="357">
        <f t="shared" si="27"/>
        <v>1.6850000000000001</v>
      </c>
      <c r="Z1969" s="357" t="s">
        <v>198</v>
      </c>
      <c r="AA1969" s="357" t="s">
        <v>170</v>
      </c>
      <c r="AB1969" s="357">
        <v>18.7</v>
      </c>
      <c r="AC1969" s="357" t="s">
        <v>218</v>
      </c>
      <c r="AD1969" s="10"/>
      <c r="AE1969" s="10">
        <f>IFERROR(VLOOKUP(E1969,ppoz!$A$2:$B$42,2,0),0)</f>
        <v>3500</v>
      </c>
      <c r="AH1969">
        <v>7</v>
      </c>
    </row>
    <row r="1970" spans="1:34" x14ac:dyDescent="0.35">
      <c r="A1970" s="354" t="s">
        <v>1097</v>
      </c>
      <c r="B1970" s="355">
        <v>11.22</v>
      </c>
      <c r="C1970" s="356">
        <v>34</v>
      </c>
      <c r="D1970" s="357" t="s">
        <v>1075</v>
      </c>
      <c r="E1970" s="357" t="s">
        <v>46</v>
      </c>
      <c r="F1970" s="357" t="s">
        <v>171</v>
      </c>
      <c r="G1970" s="358">
        <v>10</v>
      </c>
      <c r="H1970" s="357">
        <v>33500</v>
      </c>
      <c r="I1970" s="356">
        <v>35600</v>
      </c>
      <c r="J1970" s="356">
        <v>37000</v>
      </c>
      <c r="K1970" s="356">
        <v>37300</v>
      </c>
      <c r="L1970" s="355">
        <v>2985.7397504456326</v>
      </c>
      <c r="M1970" s="355">
        <v>3172.9055258467019</v>
      </c>
      <c r="N1970" s="355">
        <v>3297.6827094474152</v>
      </c>
      <c r="O1970" s="355">
        <v>3324.4206773618534</v>
      </c>
      <c r="P1970" s="357" t="s">
        <v>55</v>
      </c>
      <c r="Q1970" s="355" t="s">
        <v>37</v>
      </c>
      <c r="R1970" s="357" t="s">
        <v>203</v>
      </c>
      <c r="S1970" s="365">
        <v>0.19600000000000001</v>
      </c>
      <c r="T1970" s="354" t="s">
        <v>683</v>
      </c>
      <c r="U1970" s="357" t="s">
        <v>35</v>
      </c>
      <c r="V1970" s="357">
        <v>1.6850000000000001</v>
      </c>
      <c r="W1970" s="357">
        <v>1</v>
      </c>
      <c r="X1970" s="357">
        <v>3.2000000000000001E-2</v>
      </c>
      <c r="Y1970" s="357">
        <f t="shared" si="27"/>
        <v>1.6850000000000001</v>
      </c>
      <c r="Z1970" s="357" t="s">
        <v>198</v>
      </c>
      <c r="AA1970" s="357" t="s">
        <v>170</v>
      </c>
      <c r="AB1970" s="357">
        <v>18.7</v>
      </c>
      <c r="AC1970" s="357" t="s">
        <v>218</v>
      </c>
      <c r="AD1970" s="10"/>
      <c r="AE1970" s="10">
        <f>IFERROR(VLOOKUP(E1970,ppoz!$A$2:$B$42,2,0),0)</f>
        <v>3500</v>
      </c>
      <c r="AH1970">
        <v>7</v>
      </c>
    </row>
    <row r="1971" spans="1:34" x14ac:dyDescent="0.35">
      <c r="A1971" s="354" t="s">
        <v>1098</v>
      </c>
      <c r="B1971" s="355">
        <v>11.55</v>
      </c>
      <c r="C1971" s="356">
        <v>35</v>
      </c>
      <c r="D1971" s="357" t="s">
        <v>1075</v>
      </c>
      <c r="E1971" s="357" t="s">
        <v>46</v>
      </c>
      <c r="F1971" s="357" t="s">
        <v>171</v>
      </c>
      <c r="G1971" s="358">
        <v>10</v>
      </c>
      <c r="H1971" s="357">
        <v>34100</v>
      </c>
      <c r="I1971" s="356">
        <v>36300</v>
      </c>
      <c r="J1971" s="356">
        <v>37600</v>
      </c>
      <c r="K1971" s="356">
        <v>38600</v>
      </c>
      <c r="L1971" s="355">
        <v>2952.3809523809523</v>
      </c>
      <c r="M1971" s="355">
        <v>3142.8571428571427</v>
      </c>
      <c r="N1971" s="355">
        <v>3255.4112554112553</v>
      </c>
      <c r="O1971" s="355">
        <v>3341.9913419913419</v>
      </c>
      <c r="P1971" s="357" t="s">
        <v>55</v>
      </c>
      <c r="Q1971" s="355" t="s">
        <v>37</v>
      </c>
      <c r="R1971" s="357" t="s">
        <v>203</v>
      </c>
      <c r="S1971" s="365">
        <v>0.19600000000000001</v>
      </c>
      <c r="T1971" s="354" t="s">
        <v>683</v>
      </c>
      <c r="U1971" s="357" t="s">
        <v>35</v>
      </c>
      <c r="V1971" s="357">
        <v>1.6850000000000001</v>
      </c>
      <c r="W1971" s="357">
        <v>1</v>
      </c>
      <c r="X1971" s="357">
        <v>3.2000000000000001E-2</v>
      </c>
      <c r="Y1971" s="357">
        <f t="shared" si="27"/>
        <v>1.6850000000000001</v>
      </c>
      <c r="Z1971" s="357" t="s">
        <v>198</v>
      </c>
      <c r="AA1971" s="357" t="s">
        <v>170</v>
      </c>
      <c r="AB1971" s="357">
        <v>18.7</v>
      </c>
      <c r="AC1971" s="357" t="s">
        <v>218</v>
      </c>
      <c r="AD1971" s="10"/>
      <c r="AE1971" s="10">
        <f>IFERROR(VLOOKUP(E1971,ppoz!$A$2:$B$42,2,0),0)</f>
        <v>3500</v>
      </c>
      <c r="AH1971">
        <v>7</v>
      </c>
    </row>
    <row r="1972" spans="1:34" x14ac:dyDescent="0.35">
      <c r="A1972" s="354" t="s">
        <v>1099</v>
      </c>
      <c r="B1972" s="355">
        <v>11.88</v>
      </c>
      <c r="C1972" s="356">
        <v>36</v>
      </c>
      <c r="D1972" s="357" t="s">
        <v>1075</v>
      </c>
      <c r="E1972" s="357" t="s">
        <v>46</v>
      </c>
      <c r="F1972" s="357" t="s">
        <v>171</v>
      </c>
      <c r="G1972" s="358">
        <v>10</v>
      </c>
      <c r="H1972" s="357">
        <v>34600</v>
      </c>
      <c r="I1972" s="356">
        <v>37000</v>
      </c>
      <c r="J1972" s="356">
        <v>38000</v>
      </c>
      <c r="K1972" s="356">
        <v>39300</v>
      </c>
      <c r="L1972" s="355">
        <v>2912.4579124579122</v>
      </c>
      <c r="M1972" s="355">
        <v>3114.4781144781141</v>
      </c>
      <c r="N1972" s="355">
        <v>3198.6531986531986</v>
      </c>
      <c r="O1972" s="355">
        <v>3308.0808080808079</v>
      </c>
      <c r="P1972" s="357" t="s">
        <v>55</v>
      </c>
      <c r="Q1972" s="355" t="s">
        <v>37</v>
      </c>
      <c r="R1972" s="357" t="s">
        <v>203</v>
      </c>
      <c r="S1972" s="365">
        <v>0.19600000000000001</v>
      </c>
      <c r="T1972" s="354" t="s">
        <v>683</v>
      </c>
      <c r="U1972" s="357" t="s">
        <v>35</v>
      </c>
      <c r="V1972" s="357">
        <v>1.6850000000000001</v>
      </c>
      <c r="W1972" s="357">
        <v>1</v>
      </c>
      <c r="X1972" s="357">
        <v>3.2000000000000001E-2</v>
      </c>
      <c r="Y1972" s="357">
        <f t="shared" si="27"/>
        <v>1.6850000000000001</v>
      </c>
      <c r="Z1972" s="357" t="s">
        <v>198</v>
      </c>
      <c r="AA1972" s="357" t="s">
        <v>170</v>
      </c>
      <c r="AB1972" s="357">
        <v>18.7</v>
      </c>
      <c r="AC1972" s="357" t="s">
        <v>218</v>
      </c>
      <c r="AD1972" s="10"/>
      <c r="AE1972" s="10">
        <f>IFERROR(VLOOKUP(E1972,ppoz!$A$2:$B$42,2,0),0)</f>
        <v>3500</v>
      </c>
      <c r="AH1972">
        <v>7</v>
      </c>
    </row>
    <row r="1973" spans="1:34" x14ac:dyDescent="0.35">
      <c r="A1973" s="354" t="s">
        <v>1100</v>
      </c>
      <c r="B1973" s="355">
        <v>12.21</v>
      </c>
      <c r="C1973" s="356">
        <v>37</v>
      </c>
      <c r="D1973" s="357" t="s">
        <v>1075</v>
      </c>
      <c r="E1973" s="357" t="s">
        <v>175</v>
      </c>
      <c r="F1973" s="357" t="s">
        <v>171</v>
      </c>
      <c r="G1973" s="358">
        <v>12</v>
      </c>
      <c r="H1973" s="357">
        <v>37000</v>
      </c>
      <c r="I1973" s="356">
        <v>39400</v>
      </c>
      <c r="J1973" s="356">
        <v>41100</v>
      </c>
      <c r="K1973" s="356">
        <v>41700</v>
      </c>
      <c r="L1973" s="355">
        <v>3030.30303030303</v>
      </c>
      <c r="M1973" s="355">
        <v>3226.8632268632268</v>
      </c>
      <c r="N1973" s="355">
        <v>3366.0933660933661</v>
      </c>
      <c r="O1973" s="355">
        <v>3415.2334152334151</v>
      </c>
      <c r="P1973" s="357" t="s">
        <v>55</v>
      </c>
      <c r="Q1973" s="355" t="s">
        <v>37</v>
      </c>
      <c r="R1973" s="357" t="s">
        <v>203</v>
      </c>
      <c r="S1973" s="365">
        <v>0.19600000000000001</v>
      </c>
      <c r="T1973" s="354" t="s">
        <v>683</v>
      </c>
      <c r="U1973" s="357" t="s">
        <v>35</v>
      </c>
      <c r="V1973" s="357">
        <v>1.6850000000000001</v>
      </c>
      <c r="W1973" s="357">
        <v>1</v>
      </c>
      <c r="X1973" s="357">
        <v>3.2000000000000001E-2</v>
      </c>
      <c r="Y1973" s="357">
        <f t="shared" si="27"/>
        <v>1.6850000000000001</v>
      </c>
      <c r="Z1973" s="357" t="s">
        <v>198</v>
      </c>
      <c r="AA1973" s="357" t="s">
        <v>170</v>
      </c>
      <c r="AB1973" s="357">
        <v>18.7</v>
      </c>
      <c r="AC1973" s="357" t="s">
        <v>218</v>
      </c>
      <c r="AD1973" s="10"/>
      <c r="AE1973" s="10">
        <f>IFERROR(VLOOKUP(E1973,ppoz!$A$2:$B$42,2,0),0)</f>
        <v>3500</v>
      </c>
      <c r="AH1973">
        <v>7</v>
      </c>
    </row>
    <row r="1974" spans="1:34" x14ac:dyDescent="0.35">
      <c r="A1974" s="354" t="s">
        <v>1101</v>
      </c>
      <c r="B1974" s="355">
        <v>12.540000000000001</v>
      </c>
      <c r="C1974" s="356">
        <v>38</v>
      </c>
      <c r="D1974" s="357" t="s">
        <v>1075</v>
      </c>
      <c r="E1974" s="357" t="s">
        <v>175</v>
      </c>
      <c r="F1974" s="357" t="s">
        <v>171</v>
      </c>
      <c r="G1974" s="358">
        <v>12</v>
      </c>
      <c r="H1974" s="357">
        <v>37700</v>
      </c>
      <c r="I1974" s="356">
        <v>40200</v>
      </c>
      <c r="J1974" s="356">
        <v>41900</v>
      </c>
      <c r="K1974" s="356">
        <v>42500</v>
      </c>
      <c r="L1974" s="355">
        <v>3006.3795853269535</v>
      </c>
      <c r="M1974" s="355">
        <v>3205.7416267942581</v>
      </c>
      <c r="N1974" s="355">
        <v>3341.3078149920252</v>
      </c>
      <c r="O1974" s="355">
        <v>3389.1547049441783</v>
      </c>
      <c r="P1974" s="357" t="s">
        <v>55</v>
      </c>
      <c r="Q1974" s="355" t="s">
        <v>37</v>
      </c>
      <c r="R1974" s="357" t="s">
        <v>203</v>
      </c>
      <c r="S1974" s="365">
        <v>0.19600000000000001</v>
      </c>
      <c r="T1974" s="354" t="s">
        <v>683</v>
      </c>
      <c r="U1974" s="357" t="s">
        <v>35</v>
      </c>
      <c r="V1974" s="357">
        <v>1.6850000000000001</v>
      </c>
      <c r="W1974" s="357">
        <v>1</v>
      </c>
      <c r="X1974" s="357">
        <v>3.2000000000000001E-2</v>
      </c>
      <c r="Y1974" s="357">
        <f t="shared" si="27"/>
        <v>1.6850000000000001</v>
      </c>
      <c r="Z1974" s="357" t="s">
        <v>198</v>
      </c>
      <c r="AA1974" s="357" t="s">
        <v>170</v>
      </c>
      <c r="AB1974" s="357">
        <v>18.7</v>
      </c>
      <c r="AC1974" s="357" t="s">
        <v>218</v>
      </c>
      <c r="AD1974" s="10"/>
      <c r="AE1974" s="10">
        <f>IFERROR(VLOOKUP(E1974,ppoz!$A$2:$B$42,2,0),0)</f>
        <v>3500</v>
      </c>
      <c r="AH1974">
        <v>7</v>
      </c>
    </row>
    <row r="1975" spans="1:34" x14ac:dyDescent="0.35">
      <c r="A1975" s="354" t="s">
        <v>1102</v>
      </c>
      <c r="B1975" s="355">
        <v>12.870000000000001</v>
      </c>
      <c r="C1975" s="356">
        <v>39</v>
      </c>
      <c r="D1975" s="357" t="s">
        <v>1075</v>
      </c>
      <c r="E1975" s="357" t="s">
        <v>175</v>
      </c>
      <c r="F1975" s="357" t="s">
        <v>171</v>
      </c>
      <c r="G1975" s="358">
        <v>12</v>
      </c>
      <c r="H1975" s="357">
        <v>38400</v>
      </c>
      <c r="I1975" s="356">
        <v>40900</v>
      </c>
      <c r="J1975" s="356">
        <v>42300</v>
      </c>
      <c r="K1975" s="356">
        <v>43200</v>
      </c>
      <c r="L1975" s="355">
        <v>2983.6829836829834</v>
      </c>
      <c r="M1975" s="355">
        <v>3177.9331779331778</v>
      </c>
      <c r="N1975" s="355">
        <v>3286.7132867132864</v>
      </c>
      <c r="O1975" s="355">
        <v>3356.6433566433566</v>
      </c>
      <c r="P1975" s="357" t="s">
        <v>55</v>
      </c>
      <c r="Q1975" s="355" t="s">
        <v>37</v>
      </c>
      <c r="R1975" s="357" t="s">
        <v>203</v>
      </c>
      <c r="S1975" s="365">
        <v>0.19600000000000001</v>
      </c>
      <c r="T1975" s="354" t="s">
        <v>683</v>
      </c>
      <c r="U1975" s="357" t="s">
        <v>35</v>
      </c>
      <c r="V1975" s="357">
        <v>1.6850000000000001</v>
      </c>
      <c r="W1975" s="357">
        <v>1</v>
      </c>
      <c r="X1975" s="357">
        <v>3.2000000000000001E-2</v>
      </c>
      <c r="Y1975" s="357">
        <f t="shared" si="27"/>
        <v>1.6850000000000001</v>
      </c>
      <c r="Z1975" s="357" t="s">
        <v>198</v>
      </c>
      <c r="AA1975" s="357" t="s">
        <v>170</v>
      </c>
      <c r="AB1975" s="357">
        <v>18.7</v>
      </c>
      <c r="AC1975" s="357" t="s">
        <v>218</v>
      </c>
      <c r="AD1975" s="10"/>
      <c r="AE1975" s="10">
        <f>IFERROR(VLOOKUP(E1975,ppoz!$A$2:$B$42,2,0),0)</f>
        <v>3500</v>
      </c>
      <c r="AH1975">
        <v>7</v>
      </c>
    </row>
    <row r="1976" spans="1:34" x14ac:dyDescent="0.35">
      <c r="A1976" s="354" t="s">
        <v>1103</v>
      </c>
      <c r="B1976" s="355">
        <v>13.200000000000001</v>
      </c>
      <c r="C1976" s="356">
        <v>40</v>
      </c>
      <c r="D1976" s="357" t="s">
        <v>1075</v>
      </c>
      <c r="E1976" s="357" t="s">
        <v>175</v>
      </c>
      <c r="F1976" s="357" t="s">
        <v>171</v>
      </c>
      <c r="G1976" s="358">
        <v>12</v>
      </c>
      <c r="H1976" s="357">
        <v>39300</v>
      </c>
      <c r="I1976" s="356">
        <v>41800</v>
      </c>
      <c r="J1976" s="356">
        <v>43200</v>
      </c>
      <c r="K1976" s="356">
        <v>44100</v>
      </c>
      <c r="L1976" s="355">
        <v>2977.272727272727</v>
      </c>
      <c r="M1976" s="355">
        <v>3166.6666666666665</v>
      </c>
      <c r="N1976" s="355">
        <v>3272.7272727272725</v>
      </c>
      <c r="O1976" s="355">
        <v>3340.9090909090905</v>
      </c>
      <c r="P1976" s="357" t="s">
        <v>55</v>
      </c>
      <c r="Q1976" s="355" t="s">
        <v>37</v>
      </c>
      <c r="R1976" s="357" t="s">
        <v>203</v>
      </c>
      <c r="S1976" s="365">
        <v>0.19600000000000001</v>
      </c>
      <c r="T1976" s="354" t="s">
        <v>683</v>
      </c>
      <c r="U1976" s="357" t="s">
        <v>35</v>
      </c>
      <c r="V1976" s="357">
        <v>1.6850000000000001</v>
      </c>
      <c r="W1976" s="357">
        <v>1</v>
      </c>
      <c r="X1976" s="357">
        <v>3.2000000000000001E-2</v>
      </c>
      <c r="Y1976" s="357">
        <f t="shared" si="27"/>
        <v>1.6850000000000001</v>
      </c>
      <c r="Z1976" s="357" t="s">
        <v>198</v>
      </c>
      <c r="AA1976" s="357" t="s">
        <v>170</v>
      </c>
      <c r="AB1976" s="357">
        <v>18.7</v>
      </c>
      <c r="AC1976" s="357" t="s">
        <v>218</v>
      </c>
      <c r="AD1976" s="10"/>
      <c r="AE1976" s="10">
        <f>IFERROR(VLOOKUP(E1976,ppoz!$A$2:$B$42,2,0),0)</f>
        <v>3500</v>
      </c>
      <c r="AH1976">
        <v>7</v>
      </c>
    </row>
    <row r="1977" spans="1:34" x14ac:dyDescent="0.35">
      <c r="A1977" s="354" t="s">
        <v>1104</v>
      </c>
      <c r="B1977" s="355">
        <v>13.530000000000001</v>
      </c>
      <c r="C1977" s="356">
        <v>41</v>
      </c>
      <c r="D1977" s="357" t="s">
        <v>1075</v>
      </c>
      <c r="E1977" s="357" t="s">
        <v>175</v>
      </c>
      <c r="F1977" s="357" t="s">
        <v>171</v>
      </c>
      <c r="G1977" s="358">
        <v>12</v>
      </c>
      <c r="H1977" s="357">
        <v>39800</v>
      </c>
      <c r="I1977" s="356">
        <v>42300</v>
      </c>
      <c r="J1977" s="356">
        <v>43700</v>
      </c>
      <c r="K1977" s="356">
        <v>44600</v>
      </c>
      <c r="L1977" s="355">
        <v>2941.611234294161</v>
      </c>
      <c r="M1977" s="355">
        <v>3126.3858093126382</v>
      </c>
      <c r="N1977" s="355">
        <v>3229.8595713229856</v>
      </c>
      <c r="O1977" s="355">
        <v>3296.3784183296375</v>
      </c>
      <c r="P1977" s="357" t="s">
        <v>55</v>
      </c>
      <c r="Q1977" s="355" t="s">
        <v>37</v>
      </c>
      <c r="R1977" s="357" t="s">
        <v>203</v>
      </c>
      <c r="S1977" s="365">
        <v>0.19600000000000001</v>
      </c>
      <c r="T1977" s="354" t="s">
        <v>683</v>
      </c>
      <c r="U1977" s="357" t="s">
        <v>35</v>
      </c>
      <c r="V1977" s="357">
        <v>1.6850000000000001</v>
      </c>
      <c r="W1977" s="357">
        <v>1</v>
      </c>
      <c r="X1977" s="357">
        <v>3.2000000000000001E-2</v>
      </c>
      <c r="Y1977" s="357">
        <f t="shared" si="27"/>
        <v>1.6850000000000001</v>
      </c>
      <c r="Z1977" s="357" t="s">
        <v>198</v>
      </c>
      <c r="AA1977" s="357" t="s">
        <v>170</v>
      </c>
      <c r="AB1977" s="357">
        <v>18.7</v>
      </c>
      <c r="AC1977" s="357" t="s">
        <v>218</v>
      </c>
      <c r="AD1977" s="10"/>
      <c r="AE1977" s="10">
        <f>IFERROR(VLOOKUP(E1977,ppoz!$A$2:$B$42,2,0),0)</f>
        <v>3500</v>
      </c>
      <c r="AH1977">
        <v>7</v>
      </c>
    </row>
    <row r="1978" spans="1:34" x14ac:dyDescent="0.35">
      <c r="A1978" s="354" t="s">
        <v>1105</v>
      </c>
      <c r="B1978" s="355">
        <v>13.860000000000001</v>
      </c>
      <c r="C1978" s="356">
        <v>42</v>
      </c>
      <c r="D1978" s="357" t="s">
        <v>1075</v>
      </c>
      <c r="E1978" s="357" t="s">
        <v>175</v>
      </c>
      <c r="F1978" s="357" t="s">
        <v>171</v>
      </c>
      <c r="G1978" s="358">
        <v>12</v>
      </c>
      <c r="H1978" s="357">
        <v>40200</v>
      </c>
      <c r="I1978" s="356">
        <v>42700</v>
      </c>
      <c r="J1978" s="356">
        <v>44100</v>
      </c>
      <c r="K1978" s="356">
        <v>45000</v>
      </c>
      <c r="L1978" s="355">
        <v>2900.4329004329002</v>
      </c>
      <c r="M1978" s="355">
        <v>3080.8080808080804</v>
      </c>
      <c r="N1978" s="355">
        <v>3181.8181818181815</v>
      </c>
      <c r="O1978" s="355">
        <v>3246.7532467532465</v>
      </c>
      <c r="P1978" s="357" t="s">
        <v>55</v>
      </c>
      <c r="Q1978" s="355" t="s">
        <v>37</v>
      </c>
      <c r="R1978" s="357" t="s">
        <v>203</v>
      </c>
      <c r="S1978" s="365">
        <v>0.19600000000000001</v>
      </c>
      <c r="T1978" s="354" t="s">
        <v>683</v>
      </c>
      <c r="U1978" s="357" t="s">
        <v>35</v>
      </c>
      <c r="V1978" s="357">
        <v>1.6850000000000001</v>
      </c>
      <c r="W1978" s="357">
        <v>1</v>
      </c>
      <c r="X1978" s="357">
        <v>3.2000000000000001E-2</v>
      </c>
      <c r="Y1978" s="357">
        <f t="shared" si="27"/>
        <v>1.6850000000000001</v>
      </c>
      <c r="Z1978" s="357" t="s">
        <v>198</v>
      </c>
      <c r="AA1978" s="357" t="s">
        <v>170</v>
      </c>
      <c r="AB1978" s="357">
        <v>18.7</v>
      </c>
      <c r="AC1978" s="357" t="s">
        <v>218</v>
      </c>
      <c r="AD1978" s="10"/>
      <c r="AE1978" s="10">
        <f>IFERROR(VLOOKUP(E1978,ppoz!$A$2:$B$42,2,0),0)</f>
        <v>3500</v>
      </c>
      <c r="AH1978">
        <v>7</v>
      </c>
    </row>
    <row r="1979" spans="1:34" x14ac:dyDescent="0.35">
      <c r="A1979" s="354" t="s">
        <v>1106</v>
      </c>
      <c r="B1979" s="355">
        <v>14.190000000000001</v>
      </c>
      <c r="C1979" s="356">
        <v>43</v>
      </c>
      <c r="D1979" s="357" t="s">
        <v>1075</v>
      </c>
      <c r="E1979" s="357" t="s">
        <v>175</v>
      </c>
      <c r="F1979" s="357" t="s">
        <v>171</v>
      </c>
      <c r="G1979" s="358">
        <v>12</v>
      </c>
      <c r="H1979" s="357">
        <v>41300</v>
      </c>
      <c r="I1979" s="356">
        <v>44200</v>
      </c>
      <c r="J1979" s="356">
        <v>45900</v>
      </c>
      <c r="K1979" s="356">
        <v>46500</v>
      </c>
      <c r="L1979" s="355">
        <v>2910.500352360817</v>
      </c>
      <c r="M1979" s="355">
        <v>3114.8696264975333</v>
      </c>
      <c r="N1979" s="355">
        <v>3234.6723044397459</v>
      </c>
      <c r="O1979" s="355">
        <v>3276.9556025369975</v>
      </c>
      <c r="P1979" s="357" t="s">
        <v>55</v>
      </c>
      <c r="Q1979" s="355" t="s">
        <v>37</v>
      </c>
      <c r="R1979" s="357" t="s">
        <v>203</v>
      </c>
      <c r="S1979" s="365">
        <v>0.19600000000000001</v>
      </c>
      <c r="T1979" s="354" t="s">
        <v>683</v>
      </c>
      <c r="U1979" s="357" t="s">
        <v>35</v>
      </c>
      <c r="V1979" s="357">
        <v>1.6850000000000001</v>
      </c>
      <c r="W1979" s="357">
        <v>1</v>
      </c>
      <c r="X1979" s="357">
        <v>3.2000000000000001E-2</v>
      </c>
      <c r="Y1979" s="357">
        <f t="shared" si="27"/>
        <v>1.6850000000000001</v>
      </c>
      <c r="Z1979" s="357" t="s">
        <v>198</v>
      </c>
      <c r="AA1979" s="357" t="s">
        <v>170</v>
      </c>
      <c r="AB1979" s="357">
        <v>18.7</v>
      </c>
      <c r="AC1979" s="357" t="s">
        <v>218</v>
      </c>
      <c r="AD1979" s="10"/>
      <c r="AE1979" s="10">
        <f>IFERROR(VLOOKUP(E1979,ppoz!$A$2:$B$42,2,0),0)</f>
        <v>3500</v>
      </c>
      <c r="AH1979">
        <v>7</v>
      </c>
    </row>
    <row r="1980" spans="1:34" x14ac:dyDescent="0.35">
      <c r="A1980" s="354" t="s">
        <v>1107</v>
      </c>
      <c r="B1980" s="355">
        <v>15.180000000000001</v>
      </c>
      <c r="C1980" s="356">
        <v>46</v>
      </c>
      <c r="D1980" s="357" t="s">
        <v>1075</v>
      </c>
      <c r="E1980" s="357" t="s">
        <v>47</v>
      </c>
      <c r="F1980" s="357" t="s">
        <v>171</v>
      </c>
      <c r="G1980" s="358">
        <v>15</v>
      </c>
      <c r="H1980" s="357">
        <v>44100</v>
      </c>
      <c r="I1980" s="356">
        <v>46800</v>
      </c>
      <c r="J1980" s="356">
        <v>48700</v>
      </c>
      <c r="K1980" s="356">
        <v>49600</v>
      </c>
      <c r="L1980" s="355">
        <v>2905.1383399209485</v>
      </c>
      <c r="M1980" s="355">
        <v>3083.0039525691695</v>
      </c>
      <c r="N1980" s="355">
        <v>3208.1686429512515</v>
      </c>
      <c r="O1980" s="355">
        <v>3267.4571805006585</v>
      </c>
      <c r="P1980" s="357" t="s">
        <v>55</v>
      </c>
      <c r="Q1980" s="355" t="s">
        <v>37</v>
      </c>
      <c r="R1980" s="357" t="s">
        <v>203</v>
      </c>
      <c r="S1980" s="365">
        <v>0.19600000000000001</v>
      </c>
      <c r="T1980" s="354" t="s">
        <v>683</v>
      </c>
      <c r="U1980" s="357" t="s">
        <v>35</v>
      </c>
      <c r="V1980" s="357">
        <v>1.6850000000000001</v>
      </c>
      <c r="W1980" s="357">
        <v>1</v>
      </c>
      <c r="X1980" s="357">
        <v>3.2000000000000001E-2</v>
      </c>
      <c r="Y1980" s="357">
        <f t="shared" si="27"/>
        <v>1.6850000000000001</v>
      </c>
      <c r="Z1980" s="357" t="s">
        <v>198</v>
      </c>
      <c r="AA1980" s="357" t="s">
        <v>170</v>
      </c>
      <c r="AB1980" s="357">
        <v>18.7</v>
      </c>
      <c r="AC1980" s="357" t="s">
        <v>218</v>
      </c>
      <c r="AD1980" s="10"/>
      <c r="AE1980" s="10">
        <f>IFERROR(VLOOKUP(E1980,ppoz!$A$2:$B$42,2,0),0)</f>
        <v>3500</v>
      </c>
      <c r="AH1980">
        <v>7</v>
      </c>
    </row>
    <row r="1981" spans="1:34" x14ac:dyDescent="0.35">
      <c r="A1981" s="354" t="s">
        <v>1108</v>
      </c>
      <c r="B1981" s="355">
        <v>15.510000000000002</v>
      </c>
      <c r="C1981" s="356">
        <v>47</v>
      </c>
      <c r="D1981" s="357" t="s">
        <v>1075</v>
      </c>
      <c r="E1981" s="357" t="s">
        <v>47</v>
      </c>
      <c r="F1981" s="357" t="s">
        <v>171</v>
      </c>
      <c r="G1981" s="358">
        <v>15</v>
      </c>
      <c r="H1981" s="357">
        <v>44600</v>
      </c>
      <c r="I1981" s="356">
        <v>47200</v>
      </c>
      <c r="J1981" s="356">
        <v>49200</v>
      </c>
      <c r="K1981" s="356">
        <v>50100</v>
      </c>
      <c r="L1981" s="355">
        <v>2875.5641521598964</v>
      </c>
      <c r="M1981" s="355">
        <v>3043.1979368149578</v>
      </c>
      <c r="N1981" s="355">
        <v>3172.1470019342355</v>
      </c>
      <c r="O1981" s="355">
        <v>3230.1740812379107</v>
      </c>
      <c r="P1981" s="357" t="s">
        <v>55</v>
      </c>
      <c r="Q1981" s="355" t="s">
        <v>37</v>
      </c>
      <c r="R1981" s="357" t="s">
        <v>203</v>
      </c>
      <c r="S1981" s="365">
        <v>0.19600000000000001</v>
      </c>
      <c r="T1981" s="354" t="s">
        <v>683</v>
      </c>
      <c r="U1981" s="357" t="s">
        <v>35</v>
      </c>
      <c r="V1981" s="357">
        <v>1.6850000000000001</v>
      </c>
      <c r="W1981" s="357">
        <v>1</v>
      </c>
      <c r="X1981" s="357">
        <v>3.2000000000000001E-2</v>
      </c>
      <c r="Y1981" s="357">
        <f t="shared" si="27"/>
        <v>1.6850000000000001</v>
      </c>
      <c r="Z1981" s="357" t="s">
        <v>198</v>
      </c>
      <c r="AA1981" s="357" t="s">
        <v>170</v>
      </c>
      <c r="AB1981" s="357">
        <v>18.7</v>
      </c>
      <c r="AC1981" s="357" t="s">
        <v>218</v>
      </c>
      <c r="AD1981" s="10"/>
      <c r="AE1981" s="10">
        <f>IFERROR(VLOOKUP(E1981,ppoz!$A$2:$B$42,2,0),0)</f>
        <v>3500</v>
      </c>
      <c r="AH1981">
        <v>7</v>
      </c>
    </row>
    <row r="1982" spans="1:34" x14ac:dyDescent="0.35">
      <c r="A1982" s="354" t="s">
        <v>1109</v>
      </c>
      <c r="B1982" s="355">
        <v>15.84</v>
      </c>
      <c r="C1982" s="356">
        <v>48</v>
      </c>
      <c r="D1982" s="357" t="s">
        <v>1075</v>
      </c>
      <c r="E1982" s="357" t="s">
        <v>47</v>
      </c>
      <c r="F1982" s="357" t="s">
        <v>171</v>
      </c>
      <c r="G1982" s="358">
        <v>15</v>
      </c>
      <c r="H1982" s="357">
        <v>44900</v>
      </c>
      <c r="I1982" s="356">
        <v>47700</v>
      </c>
      <c r="J1982" s="356">
        <v>49600</v>
      </c>
      <c r="K1982" s="356">
        <v>50500</v>
      </c>
      <c r="L1982" s="355">
        <v>2834.5959595959598</v>
      </c>
      <c r="M1982" s="355">
        <v>3011.3636363636365</v>
      </c>
      <c r="N1982" s="355">
        <v>3131.3131313131312</v>
      </c>
      <c r="O1982" s="355">
        <v>3188.1313131313132</v>
      </c>
      <c r="P1982" s="357" t="s">
        <v>55</v>
      </c>
      <c r="Q1982" s="355" t="s">
        <v>37</v>
      </c>
      <c r="R1982" s="357" t="s">
        <v>203</v>
      </c>
      <c r="S1982" s="365">
        <v>0.19600000000000001</v>
      </c>
      <c r="T1982" s="354" t="s">
        <v>683</v>
      </c>
      <c r="U1982" s="357" t="s">
        <v>35</v>
      </c>
      <c r="V1982" s="357">
        <v>1.6850000000000001</v>
      </c>
      <c r="W1982" s="357">
        <v>1</v>
      </c>
      <c r="X1982" s="357">
        <v>3.2000000000000001E-2</v>
      </c>
      <c r="Y1982" s="357">
        <f t="shared" si="27"/>
        <v>1.6850000000000001</v>
      </c>
      <c r="Z1982" s="357" t="s">
        <v>198</v>
      </c>
      <c r="AA1982" s="357" t="s">
        <v>170</v>
      </c>
      <c r="AB1982" s="357">
        <v>18.7</v>
      </c>
      <c r="AC1982" s="357" t="s">
        <v>218</v>
      </c>
      <c r="AD1982" s="10"/>
      <c r="AE1982" s="10">
        <f>IFERROR(VLOOKUP(E1982,ppoz!$A$2:$B$42,2,0),0)</f>
        <v>3500</v>
      </c>
      <c r="AH1982">
        <v>7</v>
      </c>
    </row>
    <row r="1983" spans="1:34" x14ac:dyDescent="0.35">
      <c r="A1983" s="354" t="s">
        <v>1110</v>
      </c>
      <c r="B1983" s="355">
        <v>16.170000000000002</v>
      </c>
      <c r="C1983" s="356">
        <v>49</v>
      </c>
      <c r="D1983" s="357" t="s">
        <v>1075</v>
      </c>
      <c r="E1983" s="357" t="s">
        <v>47</v>
      </c>
      <c r="F1983" s="357" t="s">
        <v>171</v>
      </c>
      <c r="G1983" s="358">
        <v>15</v>
      </c>
      <c r="H1983" s="357">
        <v>46000</v>
      </c>
      <c r="I1983" s="356">
        <v>48800</v>
      </c>
      <c r="J1983" s="356">
        <v>50600</v>
      </c>
      <c r="K1983" s="356">
        <v>51700</v>
      </c>
      <c r="L1983" s="355">
        <v>2844.7742733457017</v>
      </c>
      <c r="M1983" s="355">
        <v>3017.9344465058748</v>
      </c>
      <c r="N1983" s="355">
        <v>3129.2517006802718</v>
      </c>
      <c r="O1983" s="355">
        <v>3197.2789115646256</v>
      </c>
      <c r="P1983" s="357" t="s">
        <v>55</v>
      </c>
      <c r="Q1983" s="355" t="s">
        <v>37</v>
      </c>
      <c r="R1983" s="357" t="s">
        <v>203</v>
      </c>
      <c r="S1983" s="365">
        <v>0.19600000000000001</v>
      </c>
      <c r="T1983" s="354" t="s">
        <v>683</v>
      </c>
      <c r="U1983" s="357" t="s">
        <v>35</v>
      </c>
      <c r="V1983" s="357">
        <v>1.6850000000000001</v>
      </c>
      <c r="W1983" s="357">
        <v>1</v>
      </c>
      <c r="X1983" s="357">
        <v>3.2000000000000001E-2</v>
      </c>
      <c r="Y1983" s="357">
        <f t="shared" si="27"/>
        <v>1.6850000000000001</v>
      </c>
      <c r="Z1983" s="357" t="s">
        <v>198</v>
      </c>
      <c r="AA1983" s="357" t="s">
        <v>170</v>
      </c>
      <c r="AB1983" s="357">
        <v>18.7</v>
      </c>
      <c r="AC1983" s="357" t="s">
        <v>218</v>
      </c>
      <c r="AD1983" s="10"/>
      <c r="AE1983" s="10">
        <f>IFERROR(VLOOKUP(E1983,ppoz!$A$2:$B$42,2,0),0)</f>
        <v>3500</v>
      </c>
      <c r="AH1983">
        <v>7</v>
      </c>
    </row>
    <row r="1984" spans="1:34" x14ac:dyDescent="0.35">
      <c r="A1984" s="354" t="s">
        <v>1111</v>
      </c>
      <c r="B1984" s="355">
        <v>16.5</v>
      </c>
      <c r="C1984" s="356">
        <v>50</v>
      </c>
      <c r="D1984" s="357" t="s">
        <v>1075</v>
      </c>
      <c r="E1984" s="357" t="s">
        <v>47</v>
      </c>
      <c r="F1984" s="357" t="s">
        <v>171</v>
      </c>
      <c r="G1984" s="358">
        <v>15</v>
      </c>
      <c r="H1984" s="357">
        <v>46600</v>
      </c>
      <c r="I1984" s="356">
        <v>49800</v>
      </c>
      <c r="J1984" s="356">
        <v>51100</v>
      </c>
      <c r="K1984" s="356">
        <v>52700</v>
      </c>
      <c r="L1984" s="355">
        <v>2824.242424242424</v>
      </c>
      <c r="M1984" s="355">
        <v>3018.181818181818</v>
      </c>
      <c r="N1984" s="355">
        <v>3096.969696969697</v>
      </c>
      <c r="O1984" s="355">
        <v>3193.939393939394</v>
      </c>
      <c r="P1984" s="357" t="s">
        <v>55</v>
      </c>
      <c r="Q1984" s="355" t="s">
        <v>37</v>
      </c>
      <c r="R1984" s="357" t="s">
        <v>203</v>
      </c>
      <c r="S1984" s="365">
        <v>0.19600000000000001</v>
      </c>
      <c r="T1984" s="354" t="s">
        <v>683</v>
      </c>
      <c r="U1984" s="357" t="s">
        <v>35</v>
      </c>
      <c r="V1984" s="357">
        <v>1.6850000000000001</v>
      </c>
      <c r="W1984" s="357">
        <v>1</v>
      </c>
      <c r="X1984" s="357">
        <v>3.2000000000000001E-2</v>
      </c>
      <c r="Y1984" s="357">
        <f t="shared" si="27"/>
        <v>1.6850000000000001</v>
      </c>
      <c r="Z1984" s="357" t="s">
        <v>198</v>
      </c>
      <c r="AA1984" s="357" t="s">
        <v>170</v>
      </c>
      <c r="AB1984" s="357">
        <v>18.7</v>
      </c>
      <c r="AC1984" s="357" t="s">
        <v>218</v>
      </c>
      <c r="AD1984" s="10"/>
      <c r="AE1984" s="10">
        <f>IFERROR(VLOOKUP(E1984,ppoz!$A$2:$B$42,2,0),0)</f>
        <v>3500</v>
      </c>
      <c r="AH1984">
        <v>7</v>
      </c>
    </row>
    <row r="1985" spans="1:34" x14ac:dyDescent="0.35">
      <c r="A1985" s="354" t="s">
        <v>1112</v>
      </c>
      <c r="B1985" s="355">
        <v>16.830000000000002</v>
      </c>
      <c r="C1985" s="356">
        <v>51</v>
      </c>
      <c r="D1985" s="357" t="s">
        <v>1075</v>
      </c>
      <c r="E1985" s="357" t="s">
        <v>47</v>
      </c>
      <c r="F1985" s="357" t="s">
        <v>171</v>
      </c>
      <c r="G1985" s="358">
        <v>15</v>
      </c>
      <c r="H1985" s="357">
        <v>47300</v>
      </c>
      <c r="I1985" s="356">
        <v>50700</v>
      </c>
      <c r="J1985" s="356">
        <v>52700</v>
      </c>
      <c r="K1985" s="356">
        <v>53500</v>
      </c>
      <c r="L1985" s="355">
        <v>2810.457516339869</v>
      </c>
      <c r="M1985" s="355">
        <v>3012.4777183600709</v>
      </c>
      <c r="N1985" s="355">
        <v>3131.3131313131312</v>
      </c>
      <c r="O1985" s="355">
        <v>3178.8472964943549</v>
      </c>
      <c r="P1985" s="357" t="s">
        <v>55</v>
      </c>
      <c r="Q1985" s="355" t="s">
        <v>37</v>
      </c>
      <c r="R1985" s="357" t="s">
        <v>203</v>
      </c>
      <c r="S1985" s="365">
        <v>0.19600000000000001</v>
      </c>
      <c r="T1985" s="354" t="s">
        <v>683</v>
      </c>
      <c r="U1985" s="357" t="s">
        <v>35</v>
      </c>
      <c r="V1985" s="357">
        <v>1.6850000000000001</v>
      </c>
      <c r="W1985" s="357">
        <v>1</v>
      </c>
      <c r="X1985" s="357">
        <v>3.2000000000000001E-2</v>
      </c>
      <c r="Y1985" s="357">
        <f t="shared" si="27"/>
        <v>1.6850000000000001</v>
      </c>
      <c r="Z1985" s="357" t="s">
        <v>198</v>
      </c>
      <c r="AA1985" s="357" t="s">
        <v>170</v>
      </c>
      <c r="AB1985" s="357">
        <v>18.7</v>
      </c>
      <c r="AC1985" s="357" t="s">
        <v>218</v>
      </c>
      <c r="AD1985" s="10"/>
      <c r="AE1985" s="10">
        <f>IFERROR(VLOOKUP(E1985,ppoz!$A$2:$B$42,2,0),0)</f>
        <v>3500</v>
      </c>
      <c r="AH1985">
        <v>7</v>
      </c>
    </row>
    <row r="1986" spans="1:34" x14ac:dyDescent="0.35">
      <c r="A1986" s="354" t="s">
        <v>1113</v>
      </c>
      <c r="B1986" s="355">
        <v>17.16</v>
      </c>
      <c r="C1986" s="356">
        <v>52</v>
      </c>
      <c r="D1986" s="357" t="s">
        <v>1075</v>
      </c>
      <c r="E1986" s="357" t="s">
        <v>48</v>
      </c>
      <c r="F1986" s="357" t="s">
        <v>171</v>
      </c>
      <c r="G1986" s="358">
        <v>17</v>
      </c>
      <c r="H1986" s="357">
        <v>48400</v>
      </c>
      <c r="I1986" s="356">
        <v>51800</v>
      </c>
      <c r="J1986" s="356">
        <v>53800</v>
      </c>
      <c r="K1986" s="356">
        <v>54700</v>
      </c>
      <c r="L1986" s="355">
        <v>2820.5128205128203</v>
      </c>
      <c r="M1986" s="355">
        <v>3018.6480186480185</v>
      </c>
      <c r="N1986" s="355">
        <v>3135.1981351981353</v>
      </c>
      <c r="O1986" s="355">
        <v>3187.6456876456878</v>
      </c>
      <c r="P1986" s="357" t="s">
        <v>55</v>
      </c>
      <c r="Q1986" s="355" t="s">
        <v>37</v>
      </c>
      <c r="R1986" s="357" t="s">
        <v>203</v>
      </c>
      <c r="S1986" s="365">
        <v>0.19600000000000001</v>
      </c>
      <c r="T1986" s="354" t="s">
        <v>683</v>
      </c>
      <c r="U1986" s="357" t="s">
        <v>35</v>
      </c>
      <c r="V1986" s="357">
        <v>1.6850000000000001</v>
      </c>
      <c r="W1986" s="357">
        <v>1</v>
      </c>
      <c r="X1986" s="357">
        <v>3.2000000000000001E-2</v>
      </c>
      <c r="Y1986" s="357">
        <f t="shared" si="27"/>
        <v>1.6850000000000001</v>
      </c>
      <c r="Z1986" s="357" t="s">
        <v>198</v>
      </c>
      <c r="AA1986" s="357" t="s">
        <v>170</v>
      </c>
      <c r="AB1986" s="357">
        <v>18.7</v>
      </c>
      <c r="AC1986" s="357" t="s">
        <v>218</v>
      </c>
      <c r="AD1986" s="10"/>
      <c r="AE1986" s="10">
        <f>IFERROR(VLOOKUP(E1986,ppoz!$A$2:$B$42,2,0),0)</f>
        <v>3500</v>
      </c>
      <c r="AH1986">
        <v>7</v>
      </c>
    </row>
    <row r="1987" spans="1:34" x14ac:dyDescent="0.35">
      <c r="A1987" s="354" t="s">
        <v>1114</v>
      </c>
      <c r="B1987" s="355">
        <v>17.490000000000002</v>
      </c>
      <c r="C1987" s="356">
        <v>53</v>
      </c>
      <c r="D1987" s="357" t="s">
        <v>1075</v>
      </c>
      <c r="E1987" s="357" t="s">
        <v>48</v>
      </c>
      <c r="F1987" s="357" t="s">
        <v>171</v>
      </c>
      <c r="G1987" s="358">
        <v>17</v>
      </c>
      <c r="H1987" s="357">
        <v>48900</v>
      </c>
      <c r="I1987" s="356">
        <v>52200</v>
      </c>
      <c r="J1987" s="356">
        <v>54200</v>
      </c>
      <c r="K1987" s="356">
        <v>55100</v>
      </c>
      <c r="L1987" s="355">
        <v>2795.8833619210973</v>
      </c>
      <c r="M1987" s="355">
        <v>2984.5626072041164</v>
      </c>
      <c r="N1987" s="355">
        <v>3098.9136649514003</v>
      </c>
      <c r="O1987" s="355">
        <v>3150.3716409376784</v>
      </c>
      <c r="P1987" s="357" t="s">
        <v>55</v>
      </c>
      <c r="Q1987" s="355" t="s">
        <v>37</v>
      </c>
      <c r="R1987" s="357" t="s">
        <v>203</v>
      </c>
      <c r="S1987" s="365">
        <v>0.19600000000000001</v>
      </c>
      <c r="T1987" s="354" t="s">
        <v>683</v>
      </c>
      <c r="U1987" s="357" t="s">
        <v>35</v>
      </c>
      <c r="V1987" s="357">
        <v>1.6850000000000001</v>
      </c>
      <c r="W1987" s="357">
        <v>1</v>
      </c>
      <c r="X1987" s="357">
        <v>3.2000000000000001E-2</v>
      </c>
      <c r="Y1987" s="357">
        <f t="shared" si="27"/>
        <v>1.6850000000000001</v>
      </c>
      <c r="Z1987" s="357" t="s">
        <v>198</v>
      </c>
      <c r="AA1987" s="357" t="s">
        <v>170</v>
      </c>
      <c r="AB1987" s="357">
        <v>18.7</v>
      </c>
      <c r="AC1987" s="357" t="s">
        <v>218</v>
      </c>
      <c r="AD1987" s="10"/>
      <c r="AE1987" s="10">
        <f>IFERROR(VLOOKUP(E1987,ppoz!$A$2:$B$42,2,0),0)</f>
        <v>3500</v>
      </c>
      <c r="AH1987">
        <v>7</v>
      </c>
    </row>
    <row r="1988" spans="1:34" x14ac:dyDescent="0.35">
      <c r="A1988" s="354" t="s">
        <v>1115</v>
      </c>
      <c r="B1988" s="355">
        <v>17.82</v>
      </c>
      <c r="C1988" s="356">
        <v>54</v>
      </c>
      <c r="D1988" s="357" t="s">
        <v>1075</v>
      </c>
      <c r="E1988" s="357" t="s">
        <v>48</v>
      </c>
      <c r="F1988" s="357" t="s">
        <v>171</v>
      </c>
      <c r="G1988" s="358">
        <v>17</v>
      </c>
      <c r="H1988" s="357">
        <v>49300</v>
      </c>
      <c r="I1988" s="356">
        <v>52600</v>
      </c>
      <c r="J1988" s="356">
        <v>54700</v>
      </c>
      <c r="K1988" s="356">
        <v>55500</v>
      </c>
      <c r="L1988" s="355">
        <v>2766.5544332210998</v>
      </c>
      <c r="M1988" s="355">
        <v>2951.739618406285</v>
      </c>
      <c r="N1988" s="355">
        <v>3069.5847362514028</v>
      </c>
      <c r="O1988" s="355">
        <v>3114.4781144781145</v>
      </c>
      <c r="P1988" s="357" t="s">
        <v>55</v>
      </c>
      <c r="Q1988" s="355" t="s">
        <v>37</v>
      </c>
      <c r="R1988" s="357" t="s">
        <v>203</v>
      </c>
      <c r="S1988" s="365">
        <v>0.19600000000000001</v>
      </c>
      <c r="T1988" s="354" t="s">
        <v>683</v>
      </c>
      <c r="U1988" s="357" t="s">
        <v>35</v>
      </c>
      <c r="V1988" s="357">
        <v>1.6850000000000001</v>
      </c>
      <c r="W1988" s="357">
        <v>1</v>
      </c>
      <c r="X1988" s="357">
        <v>3.2000000000000001E-2</v>
      </c>
      <c r="Y1988" s="357">
        <f t="shared" si="27"/>
        <v>1.6850000000000001</v>
      </c>
      <c r="Z1988" s="357" t="s">
        <v>198</v>
      </c>
      <c r="AA1988" s="357" t="s">
        <v>170</v>
      </c>
      <c r="AB1988" s="357">
        <v>18.7</v>
      </c>
      <c r="AC1988" s="357" t="s">
        <v>218</v>
      </c>
      <c r="AD1988" s="10"/>
      <c r="AE1988" s="10">
        <f>IFERROR(VLOOKUP(E1988,ppoz!$A$2:$B$42,2,0),0)</f>
        <v>3500</v>
      </c>
      <c r="AH1988">
        <v>7</v>
      </c>
    </row>
    <row r="1989" spans="1:34" x14ac:dyDescent="0.35">
      <c r="A1989" s="354" t="s">
        <v>1116</v>
      </c>
      <c r="B1989" s="355">
        <v>18.150000000000002</v>
      </c>
      <c r="C1989" s="356">
        <v>55</v>
      </c>
      <c r="D1989" s="357" t="s">
        <v>1075</v>
      </c>
      <c r="E1989" s="357" t="s">
        <v>48</v>
      </c>
      <c r="F1989" s="357" t="s">
        <v>171</v>
      </c>
      <c r="G1989" s="358">
        <v>17</v>
      </c>
      <c r="H1989" s="357">
        <v>50400</v>
      </c>
      <c r="I1989" s="356">
        <v>53600</v>
      </c>
      <c r="J1989" s="356">
        <v>55500</v>
      </c>
      <c r="K1989" s="356">
        <v>57000</v>
      </c>
      <c r="L1989" s="355">
        <v>2776.859504132231</v>
      </c>
      <c r="M1989" s="355">
        <v>2953.1680440771347</v>
      </c>
      <c r="N1989" s="355">
        <v>3057.8512396694209</v>
      </c>
      <c r="O1989" s="355">
        <v>3140.4958677685945</v>
      </c>
      <c r="P1989" s="357" t="s">
        <v>55</v>
      </c>
      <c r="Q1989" s="355" t="s">
        <v>37</v>
      </c>
      <c r="R1989" s="357" t="s">
        <v>203</v>
      </c>
      <c r="S1989" s="365">
        <v>0.19600000000000001</v>
      </c>
      <c r="T1989" s="354" t="s">
        <v>683</v>
      </c>
      <c r="U1989" s="357" t="s">
        <v>35</v>
      </c>
      <c r="V1989" s="357">
        <v>1.6850000000000001</v>
      </c>
      <c r="W1989" s="357">
        <v>1</v>
      </c>
      <c r="X1989" s="357">
        <v>3.2000000000000001E-2</v>
      </c>
      <c r="Y1989" s="357">
        <f t="shared" si="27"/>
        <v>1.6850000000000001</v>
      </c>
      <c r="Z1989" s="357" t="s">
        <v>198</v>
      </c>
      <c r="AA1989" s="357" t="s">
        <v>170</v>
      </c>
      <c r="AB1989" s="357">
        <v>18.7</v>
      </c>
      <c r="AC1989" s="357" t="s">
        <v>218</v>
      </c>
      <c r="AD1989" s="10"/>
      <c r="AE1989" s="10">
        <f>IFERROR(VLOOKUP(E1989,ppoz!$A$2:$B$42,2,0),0)</f>
        <v>3500</v>
      </c>
      <c r="AH1989">
        <v>7</v>
      </c>
    </row>
    <row r="1990" spans="1:34" x14ac:dyDescent="0.35">
      <c r="A1990" s="354" t="s">
        <v>1117</v>
      </c>
      <c r="B1990" s="355">
        <v>18.48</v>
      </c>
      <c r="C1990" s="356">
        <v>56</v>
      </c>
      <c r="D1990" s="357" t="s">
        <v>1075</v>
      </c>
      <c r="E1990" s="357" t="s">
        <v>48</v>
      </c>
      <c r="F1990" s="357" t="s">
        <v>171</v>
      </c>
      <c r="G1990" s="358">
        <v>17</v>
      </c>
      <c r="H1990" s="357">
        <v>51700</v>
      </c>
      <c r="I1990" s="356">
        <v>54900</v>
      </c>
      <c r="J1990" s="356">
        <v>56800</v>
      </c>
      <c r="K1990" s="356">
        <v>58300</v>
      </c>
      <c r="L1990" s="355">
        <v>2797.6190476190477</v>
      </c>
      <c r="M1990" s="355">
        <v>2970.7792207792209</v>
      </c>
      <c r="N1990" s="355">
        <v>3073.5930735930733</v>
      </c>
      <c r="O1990" s="355">
        <v>3154.7619047619046</v>
      </c>
      <c r="P1990" s="357" t="s">
        <v>55</v>
      </c>
      <c r="Q1990" s="355" t="s">
        <v>37</v>
      </c>
      <c r="R1990" s="357" t="s">
        <v>203</v>
      </c>
      <c r="S1990" s="365">
        <v>0.19600000000000001</v>
      </c>
      <c r="T1990" s="354" t="s">
        <v>683</v>
      </c>
      <c r="U1990" s="357" t="s">
        <v>35</v>
      </c>
      <c r="V1990" s="357">
        <v>1.6850000000000001</v>
      </c>
      <c r="W1990" s="357">
        <v>1</v>
      </c>
      <c r="X1990" s="357">
        <v>3.2000000000000001E-2</v>
      </c>
      <c r="Y1990" s="357">
        <f t="shared" si="27"/>
        <v>1.6850000000000001</v>
      </c>
      <c r="Z1990" s="357" t="s">
        <v>198</v>
      </c>
      <c r="AA1990" s="357" t="s">
        <v>170</v>
      </c>
      <c r="AB1990" s="357">
        <v>18.7</v>
      </c>
      <c r="AC1990" s="357" t="s">
        <v>218</v>
      </c>
      <c r="AD1990" s="10"/>
      <c r="AE1990" s="10">
        <f>IFERROR(VLOOKUP(E1990,ppoz!$A$2:$B$42,2,0),0)</f>
        <v>3500</v>
      </c>
      <c r="AH1990">
        <v>7</v>
      </c>
    </row>
    <row r="1991" spans="1:34" x14ac:dyDescent="0.35">
      <c r="A1991" s="354" t="s">
        <v>1118</v>
      </c>
      <c r="B1991" s="355">
        <v>18.810000000000002</v>
      </c>
      <c r="C1991" s="356">
        <v>57</v>
      </c>
      <c r="D1991" s="357" t="s">
        <v>1075</v>
      </c>
      <c r="E1991" s="357" t="s">
        <v>48</v>
      </c>
      <c r="F1991" s="357" t="s">
        <v>171</v>
      </c>
      <c r="G1991" s="358">
        <v>17</v>
      </c>
      <c r="H1991" s="357">
        <v>53200</v>
      </c>
      <c r="I1991" s="356">
        <v>56500</v>
      </c>
      <c r="J1991" s="356">
        <v>59700</v>
      </c>
      <c r="K1991" s="356">
        <v>59900</v>
      </c>
      <c r="L1991" s="355">
        <v>2828.2828282828277</v>
      </c>
      <c r="M1991" s="355">
        <v>3003.7214247740558</v>
      </c>
      <c r="N1991" s="355">
        <v>3173.8437001594893</v>
      </c>
      <c r="O1991" s="355">
        <v>3184.4763423710788</v>
      </c>
      <c r="P1991" s="357" t="s">
        <v>55</v>
      </c>
      <c r="Q1991" s="355" t="s">
        <v>37</v>
      </c>
      <c r="R1991" s="357" t="s">
        <v>203</v>
      </c>
      <c r="S1991" s="365">
        <v>0.19600000000000001</v>
      </c>
      <c r="T1991" s="354" t="s">
        <v>683</v>
      </c>
      <c r="U1991" s="357" t="s">
        <v>35</v>
      </c>
      <c r="V1991" s="357">
        <v>1.6850000000000001</v>
      </c>
      <c r="W1991" s="357">
        <v>1</v>
      </c>
      <c r="X1991" s="357">
        <v>3.2000000000000001E-2</v>
      </c>
      <c r="Y1991" s="357">
        <f t="shared" si="27"/>
        <v>1.6850000000000001</v>
      </c>
      <c r="Z1991" s="357" t="s">
        <v>198</v>
      </c>
      <c r="AA1991" s="357" t="s">
        <v>170</v>
      </c>
      <c r="AB1991" s="357">
        <v>18.7</v>
      </c>
      <c r="AC1991" s="357" t="s">
        <v>218</v>
      </c>
      <c r="AD1991" s="10"/>
      <c r="AE1991" s="10">
        <f>IFERROR(VLOOKUP(E1991,ppoz!$A$2:$B$42,2,0),0)</f>
        <v>3500</v>
      </c>
      <c r="AH1991">
        <v>7</v>
      </c>
    </row>
    <row r="1992" spans="1:34" x14ac:dyDescent="0.35">
      <c r="A1992" s="354" t="s">
        <v>1119</v>
      </c>
      <c r="B1992" s="355">
        <v>19.14</v>
      </c>
      <c r="C1992" s="356">
        <v>58</v>
      </c>
      <c r="D1992" s="357" t="s">
        <v>1075</v>
      </c>
      <c r="E1992" s="357" t="s">
        <v>48</v>
      </c>
      <c r="F1992" s="357" t="s">
        <v>171</v>
      </c>
      <c r="G1992" s="358">
        <v>17</v>
      </c>
      <c r="H1992" s="357">
        <v>54100</v>
      </c>
      <c r="I1992" s="356">
        <v>57400</v>
      </c>
      <c r="J1992" s="356">
        <v>60600</v>
      </c>
      <c r="K1992" s="356">
        <v>60900</v>
      </c>
      <c r="L1992" s="355">
        <v>2826.5412748171366</v>
      </c>
      <c r="M1992" s="355">
        <v>2998.955067920585</v>
      </c>
      <c r="N1992" s="355">
        <v>3166.144200626959</v>
      </c>
      <c r="O1992" s="355">
        <v>3181.8181818181815</v>
      </c>
      <c r="P1992" s="357" t="s">
        <v>55</v>
      </c>
      <c r="Q1992" s="355" t="s">
        <v>37</v>
      </c>
      <c r="R1992" s="357" t="s">
        <v>203</v>
      </c>
      <c r="S1992" s="365">
        <v>0.19600000000000001</v>
      </c>
      <c r="T1992" s="354" t="s">
        <v>683</v>
      </c>
      <c r="U1992" s="357" t="s">
        <v>35</v>
      </c>
      <c r="V1992" s="357">
        <v>1.6850000000000001</v>
      </c>
      <c r="W1992" s="357">
        <v>1</v>
      </c>
      <c r="X1992" s="357">
        <v>3.2000000000000001E-2</v>
      </c>
      <c r="Y1992" s="357">
        <f t="shared" si="27"/>
        <v>1.6850000000000001</v>
      </c>
      <c r="Z1992" s="357" t="s">
        <v>198</v>
      </c>
      <c r="AA1992" s="357" t="s">
        <v>170</v>
      </c>
      <c r="AB1992" s="357">
        <v>18.7</v>
      </c>
      <c r="AC1992" s="357" t="s">
        <v>218</v>
      </c>
      <c r="AD1992" s="10"/>
      <c r="AE1992" s="10">
        <f>IFERROR(VLOOKUP(E1992,ppoz!$A$2:$B$42,2,0),0)</f>
        <v>3500</v>
      </c>
      <c r="AH1992">
        <v>7</v>
      </c>
    </row>
    <row r="1993" spans="1:34" x14ac:dyDescent="0.35">
      <c r="A1993" s="354" t="s">
        <v>1120</v>
      </c>
      <c r="B1993" s="355">
        <v>19.470000000000002</v>
      </c>
      <c r="C1993" s="356">
        <v>59</v>
      </c>
      <c r="D1993" s="357" t="s">
        <v>1075</v>
      </c>
      <c r="E1993" s="357" t="s">
        <v>48</v>
      </c>
      <c r="F1993" s="357" t="s">
        <v>171</v>
      </c>
      <c r="G1993" s="358">
        <v>17</v>
      </c>
      <c r="H1993" s="357">
        <v>54700</v>
      </c>
      <c r="I1993" s="356">
        <v>58100</v>
      </c>
      <c r="J1993" s="356">
        <v>61000</v>
      </c>
      <c r="K1993" s="356">
        <v>61600</v>
      </c>
      <c r="L1993" s="355">
        <v>2809.4504365690805</v>
      </c>
      <c r="M1993" s="355">
        <v>2984.078068823831</v>
      </c>
      <c r="N1993" s="355">
        <v>3133.0251669234717</v>
      </c>
      <c r="O1993" s="355">
        <v>3163.8418079096041</v>
      </c>
      <c r="P1993" s="357" t="s">
        <v>55</v>
      </c>
      <c r="Q1993" s="355" t="s">
        <v>37</v>
      </c>
      <c r="R1993" s="357" t="s">
        <v>203</v>
      </c>
      <c r="S1993" s="365">
        <v>0.19600000000000001</v>
      </c>
      <c r="T1993" s="354" t="s">
        <v>683</v>
      </c>
      <c r="U1993" s="357" t="s">
        <v>35</v>
      </c>
      <c r="V1993" s="357">
        <v>1.6850000000000001</v>
      </c>
      <c r="W1993" s="357">
        <v>1</v>
      </c>
      <c r="X1993" s="357">
        <v>3.2000000000000001E-2</v>
      </c>
      <c r="Y1993" s="357">
        <f t="shared" si="27"/>
        <v>1.6850000000000001</v>
      </c>
      <c r="Z1993" s="357" t="s">
        <v>198</v>
      </c>
      <c r="AA1993" s="357" t="s">
        <v>170</v>
      </c>
      <c r="AB1993" s="357">
        <v>18.7</v>
      </c>
      <c r="AC1993" s="357" t="s">
        <v>218</v>
      </c>
      <c r="AD1993" s="10"/>
      <c r="AE1993" s="10">
        <f>IFERROR(VLOOKUP(E1993,ppoz!$A$2:$B$42,2,0),0)</f>
        <v>3500</v>
      </c>
      <c r="AH1993">
        <v>7</v>
      </c>
    </row>
    <row r="1994" spans="1:34" x14ac:dyDescent="0.35">
      <c r="A1994" s="354" t="s">
        <v>1121</v>
      </c>
      <c r="B1994" s="355">
        <v>19.8</v>
      </c>
      <c r="C1994" s="356">
        <v>60</v>
      </c>
      <c r="D1994" s="357" t="s">
        <v>1075</v>
      </c>
      <c r="E1994" s="357" t="s">
        <v>48</v>
      </c>
      <c r="F1994" s="357" t="s">
        <v>171</v>
      </c>
      <c r="G1994" s="358">
        <v>17</v>
      </c>
      <c r="H1994" s="357">
        <v>55200</v>
      </c>
      <c r="I1994" s="356">
        <v>58600</v>
      </c>
      <c r="J1994" s="356">
        <v>61400</v>
      </c>
      <c r="K1994" s="356">
        <v>62000</v>
      </c>
      <c r="L1994" s="355">
        <v>2787.878787878788</v>
      </c>
      <c r="M1994" s="355">
        <v>2959.5959595959594</v>
      </c>
      <c r="N1994" s="355">
        <v>3101.0101010101007</v>
      </c>
      <c r="O1994" s="355">
        <v>3131.3131313131312</v>
      </c>
      <c r="P1994" s="357" t="s">
        <v>55</v>
      </c>
      <c r="Q1994" s="355" t="s">
        <v>37</v>
      </c>
      <c r="R1994" s="357" t="s">
        <v>203</v>
      </c>
      <c r="S1994" s="365">
        <v>0.19600000000000001</v>
      </c>
      <c r="T1994" s="354" t="s">
        <v>683</v>
      </c>
      <c r="U1994" s="357" t="s">
        <v>35</v>
      </c>
      <c r="V1994" s="357">
        <v>1.6850000000000001</v>
      </c>
      <c r="W1994" s="357">
        <v>1</v>
      </c>
      <c r="X1994" s="357">
        <v>3.2000000000000001E-2</v>
      </c>
      <c r="Y1994" s="357">
        <f t="shared" si="27"/>
        <v>1.6850000000000001</v>
      </c>
      <c r="Z1994" s="357" t="s">
        <v>198</v>
      </c>
      <c r="AA1994" s="357" t="s">
        <v>170</v>
      </c>
      <c r="AB1994" s="357">
        <v>18.7</v>
      </c>
      <c r="AC1994" s="357" t="s">
        <v>218</v>
      </c>
      <c r="AD1994" s="10"/>
      <c r="AE1994" s="10">
        <f>IFERROR(VLOOKUP(E1994,ppoz!$A$2:$B$42,2,0),0)</f>
        <v>3500</v>
      </c>
      <c r="AH1994">
        <v>7</v>
      </c>
    </row>
    <row r="1995" spans="1:34" x14ac:dyDescent="0.35">
      <c r="A1995" s="354" t="s">
        <v>1122</v>
      </c>
      <c r="B1995" s="355">
        <v>20.130000000000003</v>
      </c>
      <c r="C1995" s="356">
        <v>61</v>
      </c>
      <c r="D1995" s="357" t="s">
        <v>1075</v>
      </c>
      <c r="E1995" s="357" t="s">
        <v>49</v>
      </c>
      <c r="F1995" s="357" t="s">
        <v>171</v>
      </c>
      <c r="G1995" s="358">
        <v>20</v>
      </c>
      <c r="H1995" s="357">
        <v>55700</v>
      </c>
      <c r="I1995" s="356">
        <v>59200</v>
      </c>
      <c r="J1995" s="356">
        <v>62700</v>
      </c>
      <c r="K1995" s="356">
        <v>62700</v>
      </c>
      <c r="L1995" s="355">
        <v>2767.0144063586681</v>
      </c>
      <c r="M1995" s="355">
        <v>2940.8842523596618</v>
      </c>
      <c r="N1995" s="355">
        <v>3114.7540983606555</v>
      </c>
      <c r="O1995" s="355">
        <v>3114.7540983606555</v>
      </c>
      <c r="P1995" s="357" t="s">
        <v>55</v>
      </c>
      <c r="Q1995" s="355" t="s">
        <v>37</v>
      </c>
      <c r="R1995" s="357" t="s">
        <v>203</v>
      </c>
      <c r="S1995" s="365">
        <v>0.19600000000000001</v>
      </c>
      <c r="T1995" s="354" t="s">
        <v>683</v>
      </c>
      <c r="U1995" s="357" t="s">
        <v>35</v>
      </c>
      <c r="V1995" s="357">
        <v>1.6850000000000001</v>
      </c>
      <c r="W1995" s="357">
        <v>1</v>
      </c>
      <c r="X1995" s="357">
        <v>3.2000000000000001E-2</v>
      </c>
      <c r="Y1995" s="357">
        <f t="shared" si="27"/>
        <v>1.6850000000000001</v>
      </c>
      <c r="Z1995" s="357" t="s">
        <v>198</v>
      </c>
      <c r="AA1995" s="357" t="s">
        <v>170</v>
      </c>
      <c r="AB1995" s="357">
        <v>18.7</v>
      </c>
      <c r="AC1995" s="357" t="s">
        <v>218</v>
      </c>
      <c r="AD1995" s="10"/>
      <c r="AE1995" s="10">
        <f>IFERROR(VLOOKUP(E1995,ppoz!$A$2:$B$42,2,0),0)</f>
        <v>3500</v>
      </c>
      <c r="AH1995">
        <v>7</v>
      </c>
    </row>
    <row r="1996" spans="1:34" x14ac:dyDescent="0.35">
      <c r="A1996" s="354" t="s">
        <v>1123</v>
      </c>
      <c r="B1996" s="355">
        <v>20.46</v>
      </c>
      <c r="C1996" s="356">
        <v>62</v>
      </c>
      <c r="D1996" s="357" t="s">
        <v>1075</v>
      </c>
      <c r="E1996" s="357" t="s">
        <v>49</v>
      </c>
      <c r="F1996" s="357" t="s">
        <v>171</v>
      </c>
      <c r="G1996" s="358">
        <v>20</v>
      </c>
      <c r="H1996" s="357">
        <v>56200</v>
      </c>
      <c r="I1996" s="356">
        <v>59700</v>
      </c>
      <c r="J1996" s="356">
        <v>63100</v>
      </c>
      <c r="K1996" s="356">
        <v>63100</v>
      </c>
      <c r="L1996" s="355">
        <v>2746.8230694037143</v>
      </c>
      <c r="M1996" s="355">
        <v>2917.8885630498535</v>
      </c>
      <c r="N1996" s="355">
        <v>3084.0664711632453</v>
      </c>
      <c r="O1996" s="355">
        <v>3084.0664711632453</v>
      </c>
      <c r="P1996" s="357" t="s">
        <v>55</v>
      </c>
      <c r="Q1996" s="355" t="s">
        <v>37</v>
      </c>
      <c r="R1996" s="357" t="s">
        <v>203</v>
      </c>
      <c r="S1996" s="365">
        <v>0.19600000000000001</v>
      </c>
      <c r="T1996" s="354" t="s">
        <v>683</v>
      </c>
      <c r="U1996" s="357" t="s">
        <v>35</v>
      </c>
      <c r="V1996" s="357">
        <v>1.6850000000000001</v>
      </c>
      <c r="W1996" s="357">
        <v>1</v>
      </c>
      <c r="X1996" s="357">
        <v>3.2000000000000001E-2</v>
      </c>
      <c r="Y1996" s="357">
        <f t="shared" si="27"/>
        <v>1.6850000000000001</v>
      </c>
      <c r="Z1996" s="357" t="s">
        <v>198</v>
      </c>
      <c r="AA1996" s="357" t="s">
        <v>170</v>
      </c>
      <c r="AB1996" s="357">
        <v>18.7</v>
      </c>
      <c r="AC1996" s="357" t="s">
        <v>218</v>
      </c>
      <c r="AD1996" s="10"/>
      <c r="AE1996" s="10">
        <f>IFERROR(VLOOKUP(E1996,ppoz!$A$2:$B$42,2,0),0)</f>
        <v>3500</v>
      </c>
      <c r="AH1996">
        <v>7</v>
      </c>
    </row>
    <row r="1997" spans="1:34" x14ac:dyDescent="0.35">
      <c r="A1997" s="354" t="s">
        <v>1124</v>
      </c>
      <c r="B1997" s="355">
        <v>20.790000000000003</v>
      </c>
      <c r="C1997" s="356">
        <v>63</v>
      </c>
      <c r="D1997" s="357" t="s">
        <v>1075</v>
      </c>
      <c r="E1997" s="357" t="s">
        <v>49</v>
      </c>
      <c r="F1997" s="357" t="s">
        <v>171</v>
      </c>
      <c r="G1997" s="358">
        <v>20</v>
      </c>
      <c r="H1997" s="357">
        <v>57100</v>
      </c>
      <c r="I1997" s="356">
        <v>60300</v>
      </c>
      <c r="J1997" s="356">
        <v>63600</v>
      </c>
      <c r="K1997" s="356">
        <v>63700</v>
      </c>
      <c r="L1997" s="355">
        <v>2746.5127465127462</v>
      </c>
      <c r="M1997" s="355">
        <v>2900.4329004329002</v>
      </c>
      <c r="N1997" s="355">
        <v>3059.1630591630587</v>
      </c>
      <c r="O1997" s="355">
        <v>3063.9730639730637</v>
      </c>
      <c r="P1997" s="357" t="s">
        <v>55</v>
      </c>
      <c r="Q1997" s="355" t="s">
        <v>37</v>
      </c>
      <c r="R1997" s="357" t="s">
        <v>203</v>
      </c>
      <c r="S1997" s="365">
        <v>0.19600000000000001</v>
      </c>
      <c r="T1997" s="354" t="s">
        <v>683</v>
      </c>
      <c r="U1997" s="357" t="s">
        <v>35</v>
      </c>
      <c r="V1997" s="357">
        <v>1.6850000000000001</v>
      </c>
      <c r="W1997" s="357">
        <v>1</v>
      </c>
      <c r="X1997" s="357">
        <v>3.2000000000000001E-2</v>
      </c>
      <c r="Y1997" s="357">
        <f t="shared" si="27"/>
        <v>1.6850000000000001</v>
      </c>
      <c r="Z1997" s="357" t="s">
        <v>198</v>
      </c>
      <c r="AA1997" s="357" t="s">
        <v>170</v>
      </c>
      <c r="AB1997" s="357">
        <v>18.7</v>
      </c>
      <c r="AC1997" s="357" t="s">
        <v>218</v>
      </c>
      <c r="AD1997" s="10"/>
      <c r="AE1997" s="10">
        <f>IFERROR(VLOOKUP(E1997,ppoz!$A$2:$B$42,2,0),0)</f>
        <v>3500</v>
      </c>
      <c r="AH1997">
        <v>7</v>
      </c>
    </row>
    <row r="1998" spans="1:34" x14ac:dyDescent="0.35">
      <c r="A1998" s="354" t="s">
        <v>1125</v>
      </c>
      <c r="B1998" s="355">
        <v>21.12</v>
      </c>
      <c r="C1998" s="356">
        <v>64</v>
      </c>
      <c r="D1998" s="357" t="s">
        <v>1075</v>
      </c>
      <c r="E1998" s="357" t="s">
        <v>49</v>
      </c>
      <c r="F1998" s="357" t="s">
        <v>171</v>
      </c>
      <c r="G1998" s="358">
        <v>20</v>
      </c>
      <c r="H1998" s="357">
        <v>58000</v>
      </c>
      <c r="I1998" s="356">
        <v>61200</v>
      </c>
      <c r="J1998" s="356">
        <v>64500</v>
      </c>
      <c r="K1998" s="356">
        <v>64700</v>
      </c>
      <c r="L1998" s="355">
        <v>2746.212121212121</v>
      </c>
      <c r="M1998" s="355">
        <v>2897.7272727272725</v>
      </c>
      <c r="N1998" s="355">
        <v>3053.9772727272725</v>
      </c>
      <c r="O1998" s="355">
        <v>3063.4469696969695</v>
      </c>
      <c r="P1998" s="357" t="s">
        <v>55</v>
      </c>
      <c r="Q1998" s="355" t="s">
        <v>37</v>
      </c>
      <c r="R1998" s="357" t="s">
        <v>203</v>
      </c>
      <c r="S1998" s="365">
        <v>0.19600000000000001</v>
      </c>
      <c r="T1998" s="354" t="s">
        <v>683</v>
      </c>
      <c r="U1998" s="357" t="s">
        <v>35</v>
      </c>
      <c r="V1998" s="357">
        <v>1.6850000000000001</v>
      </c>
      <c r="W1998" s="357">
        <v>1</v>
      </c>
      <c r="X1998" s="357">
        <v>3.2000000000000001E-2</v>
      </c>
      <c r="Y1998" s="357">
        <f t="shared" si="27"/>
        <v>1.6850000000000001</v>
      </c>
      <c r="Z1998" s="357" t="s">
        <v>198</v>
      </c>
      <c r="AA1998" s="357" t="s">
        <v>170</v>
      </c>
      <c r="AB1998" s="357">
        <v>18.7</v>
      </c>
      <c r="AC1998" s="357" t="s">
        <v>218</v>
      </c>
      <c r="AD1998" s="10"/>
      <c r="AE1998" s="10">
        <f>IFERROR(VLOOKUP(E1998,ppoz!$A$2:$B$42,2,0),0)</f>
        <v>3500</v>
      </c>
      <c r="AH1998">
        <v>7</v>
      </c>
    </row>
    <row r="1999" spans="1:34" x14ac:dyDescent="0.35">
      <c r="A1999" s="354" t="s">
        <v>1126</v>
      </c>
      <c r="B1999" s="355">
        <v>21.45</v>
      </c>
      <c r="C1999" s="356">
        <v>65</v>
      </c>
      <c r="D1999" s="357" t="s">
        <v>1075</v>
      </c>
      <c r="E1999" s="357" t="s">
        <v>49</v>
      </c>
      <c r="F1999" s="357" t="s">
        <v>171</v>
      </c>
      <c r="G1999" s="358">
        <v>20</v>
      </c>
      <c r="H1999" s="357">
        <v>58500</v>
      </c>
      <c r="I1999" s="356">
        <v>62200</v>
      </c>
      <c r="J1999" s="356">
        <v>65500</v>
      </c>
      <c r="K1999" s="356">
        <v>66200</v>
      </c>
      <c r="L1999" s="355">
        <v>2727.2727272727275</v>
      </c>
      <c r="M1999" s="355">
        <v>2899.7668997668998</v>
      </c>
      <c r="N1999" s="355">
        <v>3053.6130536130536</v>
      </c>
      <c r="O1999" s="355">
        <v>3086.2470862470864</v>
      </c>
      <c r="P1999" s="357" t="s">
        <v>55</v>
      </c>
      <c r="Q1999" s="355" t="s">
        <v>37</v>
      </c>
      <c r="R1999" s="357" t="s">
        <v>203</v>
      </c>
      <c r="S1999" s="365">
        <v>0.19600000000000001</v>
      </c>
      <c r="T1999" s="354" t="s">
        <v>683</v>
      </c>
      <c r="U1999" s="357" t="s">
        <v>35</v>
      </c>
      <c r="V1999" s="357">
        <v>1.6850000000000001</v>
      </c>
      <c r="W1999" s="357">
        <v>1</v>
      </c>
      <c r="X1999" s="357">
        <v>3.2000000000000001E-2</v>
      </c>
      <c r="Y1999" s="357">
        <f t="shared" si="27"/>
        <v>1.6850000000000001</v>
      </c>
      <c r="Z1999" s="357" t="s">
        <v>198</v>
      </c>
      <c r="AA1999" s="357" t="s">
        <v>170</v>
      </c>
      <c r="AB1999" s="357">
        <v>18.7</v>
      </c>
      <c r="AC1999" s="357" t="s">
        <v>218</v>
      </c>
      <c r="AD1999" s="10"/>
      <c r="AE1999" s="10">
        <f>IFERROR(VLOOKUP(E1999,ppoz!$A$2:$B$42,2,0),0)</f>
        <v>3500</v>
      </c>
      <c r="AH1999">
        <v>7</v>
      </c>
    </row>
    <row r="2000" spans="1:34" x14ac:dyDescent="0.35">
      <c r="A2000" s="354" t="s">
        <v>1127</v>
      </c>
      <c r="B2000" s="355">
        <v>21.78</v>
      </c>
      <c r="C2000" s="356">
        <v>66</v>
      </c>
      <c r="D2000" s="357" t="s">
        <v>1075</v>
      </c>
      <c r="E2000" s="357" t="s">
        <v>49</v>
      </c>
      <c r="F2000" s="357" t="s">
        <v>171</v>
      </c>
      <c r="G2000" s="358">
        <v>20</v>
      </c>
      <c r="H2000" s="357">
        <v>58900</v>
      </c>
      <c r="I2000" s="356">
        <v>62600</v>
      </c>
      <c r="J2000" s="356">
        <v>65900</v>
      </c>
      <c r="K2000" s="356">
        <v>66700</v>
      </c>
      <c r="L2000" s="355">
        <v>2704.315886134068</v>
      </c>
      <c r="M2000" s="355">
        <v>2874.1965105601466</v>
      </c>
      <c r="N2000" s="355">
        <v>3025.7116620752981</v>
      </c>
      <c r="O2000" s="355">
        <v>3062.4426078971533</v>
      </c>
      <c r="P2000" s="357" t="s">
        <v>55</v>
      </c>
      <c r="Q2000" s="355" t="s">
        <v>37</v>
      </c>
      <c r="R2000" s="357" t="s">
        <v>203</v>
      </c>
      <c r="S2000" s="365">
        <v>0.19600000000000001</v>
      </c>
      <c r="T2000" s="354" t="s">
        <v>683</v>
      </c>
      <c r="U2000" s="357" t="s">
        <v>35</v>
      </c>
      <c r="V2000" s="357">
        <v>1.6850000000000001</v>
      </c>
      <c r="W2000" s="357">
        <v>1</v>
      </c>
      <c r="X2000" s="357">
        <v>3.2000000000000001E-2</v>
      </c>
      <c r="Y2000" s="357">
        <f t="shared" si="27"/>
        <v>1.6850000000000001</v>
      </c>
      <c r="Z2000" s="357" t="s">
        <v>198</v>
      </c>
      <c r="AA2000" s="357" t="s">
        <v>170</v>
      </c>
      <c r="AB2000" s="357">
        <v>18.7</v>
      </c>
      <c r="AC2000" s="357" t="s">
        <v>218</v>
      </c>
      <c r="AD2000" s="10"/>
      <c r="AE2000" s="10">
        <f>IFERROR(VLOOKUP(E2000,ppoz!$A$2:$B$42,2,0),0)</f>
        <v>3500</v>
      </c>
      <c r="AH2000">
        <v>7</v>
      </c>
    </row>
    <row r="2001" spans="1:34" x14ac:dyDescent="0.35">
      <c r="A2001" s="354" t="s">
        <v>1128</v>
      </c>
      <c r="B2001" s="355">
        <v>22.11</v>
      </c>
      <c r="C2001" s="356">
        <v>67</v>
      </c>
      <c r="D2001" s="357" t="s">
        <v>1075</v>
      </c>
      <c r="E2001" s="357" t="s">
        <v>49</v>
      </c>
      <c r="F2001" s="357" t="s">
        <v>171</v>
      </c>
      <c r="G2001" s="358">
        <v>20</v>
      </c>
      <c r="H2001" s="357">
        <v>61300</v>
      </c>
      <c r="I2001" s="356">
        <v>65700</v>
      </c>
      <c r="J2001" s="356">
        <v>68500</v>
      </c>
      <c r="K2001" s="356">
        <v>69800</v>
      </c>
      <c r="L2001" s="355">
        <v>2772.5011307100858</v>
      </c>
      <c r="M2001" s="355">
        <v>2971.5061058344641</v>
      </c>
      <c r="N2001" s="355">
        <v>3098.1456354590682</v>
      </c>
      <c r="O2001" s="355">
        <v>3156.9425599276346</v>
      </c>
      <c r="P2001" s="357" t="s">
        <v>55</v>
      </c>
      <c r="Q2001" s="355" t="s">
        <v>37</v>
      </c>
      <c r="R2001" s="357" t="s">
        <v>203</v>
      </c>
      <c r="S2001" s="365">
        <v>0.19600000000000001</v>
      </c>
      <c r="T2001" s="354" t="s">
        <v>683</v>
      </c>
      <c r="U2001" s="357" t="s">
        <v>35</v>
      </c>
      <c r="V2001" s="357">
        <v>1.6850000000000001</v>
      </c>
      <c r="W2001" s="357">
        <v>1</v>
      </c>
      <c r="X2001" s="357">
        <v>3.2000000000000001E-2</v>
      </c>
      <c r="Y2001" s="357">
        <f t="shared" si="27"/>
        <v>1.6850000000000001</v>
      </c>
      <c r="Z2001" s="357" t="s">
        <v>198</v>
      </c>
      <c r="AA2001" s="357" t="s">
        <v>170</v>
      </c>
      <c r="AB2001" s="357">
        <v>18.7</v>
      </c>
      <c r="AC2001" s="357" t="s">
        <v>218</v>
      </c>
      <c r="AD2001" s="10"/>
      <c r="AE2001" s="10">
        <f>IFERROR(VLOOKUP(E2001,ppoz!$A$2:$B$42,2,0),0)</f>
        <v>3500</v>
      </c>
      <c r="AH2001">
        <v>7</v>
      </c>
    </row>
    <row r="2002" spans="1:34" x14ac:dyDescent="0.35">
      <c r="A2002" s="354" t="s">
        <v>1129</v>
      </c>
      <c r="B2002" s="355">
        <v>22.44</v>
      </c>
      <c r="C2002" s="356">
        <v>68</v>
      </c>
      <c r="D2002" s="357" t="s">
        <v>1075</v>
      </c>
      <c r="E2002" s="357" t="s">
        <v>49</v>
      </c>
      <c r="F2002" s="357" t="s">
        <v>171</v>
      </c>
      <c r="G2002" s="358">
        <v>20</v>
      </c>
      <c r="H2002" s="357">
        <v>61700</v>
      </c>
      <c r="I2002" s="356">
        <v>66200</v>
      </c>
      <c r="J2002" s="356">
        <v>68900</v>
      </c>
      <c r="K2002" s="356">
        <v>70200</v>
      </c>
      <c r="L2002" s="355">
        <v>2749.554367201426</v>
      </c>
      <c r="M2002" s="355">
        <v>2950.0891265597147</v>
      </c>
      <c r="N2002" s="355">
        <v>3070.4099821746877</v>
      </c>
      <c r="O2002" s="355">
        <v>3128.3422459893045</v>
      </c>
      <c r="P2002" s="357" t="s">
        <v>55</v>
      </c>
      <c r="Q2002" s="355" t="s">
        <v>37</v>
      </c>
      <c r="R2002" s="357" t="s">
        <v>203</v>
      </c>
      <c r="S2002" s="365">
        <v>0.19600000000000001</v>
      </c>
      <c r="T2002" s="354" t="s">
        <v>683</v>
      </c>
      <c r="U2002" s="357" t="s">
        <v>35</v>
      </c>
      <c r="V2002" s="357">
        <v>1.6850000000000001</v>
      </c>
      <c r="W2002" s="357">
        <v>1</v>
      </c>
      <c r="X2002" s="357">
        <v>3.2000000000000001E-2</v>
      </c>
      <c r="Y2002" s="357">
        <f t="shared" si="27"/>
        <v>1.6850000000000001</v>
      </c>
      <c r="Z2002" s="357" t="s">
        <v>198</v>
      </c>
      <c r="AA2002" s="357" t="s">
        <v>170</v>
      </c>
      <c r="AB2002" s="357">
        <v>18.7</v>
      </c>
      <c r="AC2002" s="357" t="s">
        <v>218</v>
      </c>
      <c r="AD2002" s="10"/>
      <c r="AE2002" s="10">
        <f>IFERROR(VLOOKUP(E2002,ppoz!$A$2:$B$42,2,0),0)</f>
        <v>3500</v>
      </c>
      <c r="AH2002">
        <v>7</v>
      </c>
    </row>
    <row r="2003" spans="1:34" x14ac:dyDescent="0.35">
      <c r="A2003" s="354" t="s">
        <v>1130</v>
      </c>
      <c r="B2003" s="355">
        <v>22.77</v>
      </c>
      <c r="C2003" s="356">
        <v>69</v>
      </c>
      <c r="D2003" s="357" t="s">
        <v>1075</v>
      </c>
      <c r="E2003" s="357" t="s">
        <v>49</v>
      </c>
      <c r="F2003" s="357" t="s">
        <v>171</v>
      </c>
      <c r="G2003" s="358">
        <v>20</v>
      </c>
      <c r="H2003" s="357">
        <v>62200</v>
      </c>
      <c r="I2003" s="356">
        <v>66600</v>
      </c>
      <c r="J2003" s="356">
        <v>69600</v>
      </c>
      <c r="K2003" s="356">
        <v>70600</v>
      </c>
      <c r="L2003" s="355">
        <v>2731.6644707949058</v>
      </c>
      <c r="M2003" s="355">
        <v>2924.901185770751</v>
      </c>
      <c r="N2003" s="355">
        <v>3056.6534914361</v>
      </c>
      <c r="O2003" s="355">
        <v>3100.5709266578833</v>
      </c>
      <c r="P2003" s="357" t="s">
        <v>55</v>
      </c>
      <c r="Q2003" s="355" t="s">
        <v>37</v>
      </c>
      <c r="R2003" s="357" t="s">
        <v>203</v>
      </c>
      <c r="S2003" s="365">
        <v>0.19600000000000001</v>
      </c>
      <c r="T2003" s="354" t="s">
        <v>683</v>
      </c>
      <c r="U2003" s="357" t="s">
        <v>35</v>
      </c>
      <c r="V2003" s="357">
        <v>1.6850000000000001</v>
      </c>
      <c r="W2003" s="357">
        <v>1</v>
      </c>
      <c r="X2003" s="357">
        <v>3.2000000000000001E-2</v>
      </c>
      <c r="Y2003" s="357">
        <f t="shared" si="27"/>
        <v>1.6850000000000001</v>
      </c>
      <c r="Z2003" s="357" t="s">
        <v>198</v>
      </c>
      <c r="AA2003" s="357" t="s">
        <v>170</v>
      </c>
      <c r="AB2003" s="357">
        <v>18.7</v>
      </c>
      <c r="AC2003" s="357" t="s">
        <v>218</v>
      </c>
      <c r="AD2003" s="10"/>
      <c r="AE2003" s="10">
        <f>IFERROR(VLOOKUP(E2003,ppoz!$A$2:$B$42,2,0),0)</f>
        <v>3500</v>
      </c>
      <c r="AH2003">
        <v>7</v>
      </c>
    </row>
    <row r="2004" spans="1:34" x14ac:dyDescent="0.35">
      <c r="A2004" s="354" t="s">
        <v>1131</v>
      </c>
      <c r="B2004" s="355">
        <v>23.1</v>
      </c>
      <c r="C2004" s="356">
        <v>70</v>
      </c>
      <c r="D2004" s="357" t="s">
        <v>1075</v>
      </c>
      <c r="E2004" s="357" t="s">
        <v>49</v>
      </c>
      <c r="F2004" s="357" t="s">
        <v>171</v>
      </c>
      <c r="G2004" s="358">
        <v>20</v>
      </c>
      <c r="H2004" s="357">
        <v>63000</v>
      </c>
      <c r="I2004" s="356">
        <v>67400</v>
      </c>
      <c r="J2004" s="356">
        <v>70500</v>
      </c>
      <c r="K2004" s="356">
        <v>71500</v>
      </c>
      <c r="L2004" s="355">
        <v>2727.272727272727</v>
      </c>
      <c r="M2004" s="355">
        <v>2917.7489177489174</v>
      </c>
      <c r="N2004" s="355">
        <v>3051.9480519480517</v>
      </c>
      <c r="O2004" s="355">
        <v>3095.238095238095</v>
      </c>
      <c r="P2004" s="357" t="s">
        <v>55</v>
      </c>
      <c r="Q2004" s="355" t="s">
        <v>37</v>
      </c>
      <c r="R2004" s="357" t="s">
        <v>203</v>
      </c>
      <c r="S2004" s="365">
        <v>0.19600000000000001</v>
      </c>
      <c r="T2004" s="354" t="s">
        <v>683</v>
      </c>
      <c r="U2004" s="357" t="s">
        <v>35</v>
      </c>
      <c r="V2004" s="357">
        <v>1.6850000000000001</v>
      </c>
      <c r="W2004" s="357">
        <v>1</v>
      </c>
      <c r="X2004" s="357">
        <v>3.2000000000000001E-2</v>
      </c>
      <c r="Y2004" s="357">
        <f t="shared" si="27"/>
        <v>1.6850000000000001</v>
      </c>
      <c r="Z2004" s="357" t="s">
        <v>198</v>
      </c>
      <c r="AA2004" s="357" t="s">
        <v>170</v>
      </c>
      <c r="AB2004" s="357">
        <v>18.7</v>
      </c>
      <c r="AC2004" s="357" t="s">
        <v>218</v>
      </c>
      <c r="AD2004" s="10"/>
      <c r="AE2004" s="10">
        <f>IFERROR(VLOOKUP(E2004,ppoz!$A$2:$B$42,2,0),0)</f>
        <v>3500</v>
      </c>
      <c r="AH2004">
        <v>7</v>
      </c>
    </row>
    <row r="2005" spans="1:34" x14ac:dyDescent="0.35">
      <c r="A2005" s="354" t="s">
        <v>1132</v>
      </c>
      <c r="B2005" s="355">
        <v>23.43</v>
      </c>
      <c r="C2005" s="356">
        <v>71</v>
      </c>
      <c r="D2005" s="357" t="s">
        <v>1075</v>
      </c>
      <c r="E2005" s="357" t="s">
        <v>49</v>
      </c>
      <c r="F2005" s="357" t="s">
        <v>171</v>
      </c>
      <c r="G2005" s="358">
        <v>20</v>
      </c>
      <c r="H2005" s="357">
        <v>63900</v>
      </c>
      <c r="I2005" s="356">
        <v>67900</v>
      </c>
      <c r="J2005" s="356">
        <v>70900</v>
      </c>
      <c r="K2005" s="356">
        <v>71900</v>
      </c>
      <c r="L2005" s="355">
        <v>2727.2727272727275</v>
      </c>
      <c r="M2005" s="355">
        <v>2897.9940247545883</v>
      </c>
      <c r="N2005" s="355">
        <v>3026.0349978659838</v>
      </c>
      <c r="O2005" s="355">
        <v>3068.7153222364491</v>
      </c>
      <c r="P2005" s="357" t="s">
        <v>55</v>
      </c>
      <c r="Q2005" s="355" t="s">
        <v>37</v>
      </c>
      <c r="R2005" s="357" t="s">
        <v>203</v>
      </c>
      <c r="S2005" s="365">
        <v>0.19600000000000001</v>
      </c>
      <c r="T2005" s="354" t="s">
        <v>683</v>
      </c>
      <c r="U2005" s="357" t="s">
        <v>35</v>
      </c>
      <c r="V2005" s="357">
        <v>1.6850000000000001</v>
      </c>
      <c r="W2005" s="357">
        <v>1</v>
      </c>
      <c r="X2005" s="357">
        <v>3.2000000000000001E-2</v>
      </c>
      <c r="Y2005" s="357">
        <f t="shared" si="27"/>
        <v>1.6850000000000001</v>
      </c>
      <c r="Z2005" s="357" t="s">
        <v>198</v>
      </c>
      <c r="AA2005" s="357" t="s">
        <v>170</v>
      </c>
      <c r="AB2005" s="357">
        <v>18.7</v>
      </c>
      <c r="AC2005" s="357" t="s">
        <v>218</v>
      </c>
      <c r="AD2005" s="10"/>
      <c r="AE2005" s="10">
        <f>IFERROR(VLOOKUP(E2005,ppoz!$A$2:$B$42,2,0),0)</f>
        <v>3500</v>
      </c>
      <c r="AH2005">
        <v>7</v>
      </c>
    </row>
    <row r="2006" spans="1:34" x14ac:dyDescent="0.35">
      <c r="A2006" s="354" t="s">
        <v>1133</v>
      </c>
      <c r="B2006" s="355">
        <v>23.76</v>
      </c>
      <c r="C2006" s="356">
        <v>72</v>
      </c>
      <c r="D2006" s="357" t="s">
        <v>1075</v>
      </c>
      <c r="E2006" s="357" t="s">
        <v>49</v>
      </c>
      <c r="F2006" s="357" t="s">
        <v>171</v>
      </c>
      <c r="G2006" s="358">
        <v>20</v>
      </c>
      <c r="H2006" s="357">
        <v>64400</v>
      </c>
      <c r="I2006" s="356">
        <v>68300</v>
      </c>
      <c r="J2006" s="356">
        <v>71000</v>
      </c>
      <c r="K2006" s="356">
        <v>72300</v>
      </c>
      <c r="L2006" s="355">
        <v>2710.4377104377104</v>
      </c>
      <c r="M2006" s="355">
        <v>2874.5791245791243</v>
      </c>
      <c r="N2006" s="355">
        <v>2988.2154882154882</v>
      </c>
      <c r="O2006" s="355">
        <v>3042.9292929292928</v>
      </c>
      <c r="P2006" s="357" t="s">
        <v>55</v>
      </c>
      <c r="Q2006" s="355" t="s">
        <v>37</v>
      </c>
      <c r="R2006" s="357" t="s">
        <v>203</v>
      </c>
      <c r="S2006" s="365">
        <v>0.19600000000000001</v>
      </c>
      <c r="T2006" s="354" t="s">
        <v>683</v>
      </c>
      <c r="U2006" s="357" t="s">
        <v>35</v>
      </c>
      <c r="V2006" s="357">
        <v>1.6850000000000001</v>
      </c>
      <c r="W2006" s="357">
        <v>1</v>
      </c>
      <c r="X2006" s="357">
        <v>3.2000000000000001E-2</v>
      </c>
      <c r="Y2006" s="357">
        <f t="shared" si="27"/>
        <v>1.6850000000000001</v>
      </c>
      <c r="Z2006" s="357" t="s">
        <v>198</v>
      </c>
      <c r="AA2006" s="357" t="s">
        <v>170</v>
      </c>
      <c r="AB2006" s="357">
        <v>18.7</v>
      </c>
      <c r="AC2006" s="357" t="s">
        <v>218</v>
      </c>
      <c r="AD2006" s="10"/>
      <c r="AE2006" s="10">
        <f>IFERROR(VLOOKUP(E2006,ppoz!$A$2:$B$42,2,0),0)</f>
        <v>3500</v>
      </c>
      <c r="AH2006">
        <v>7</v>
      </c>
    </row>
    <row r="2007" spans="1:34" x14ac:dyDescent="0.35">
      <c r="A2007" s="354" t="s">
        <v>1134</v>
      </c>
      <c r="B2007" s="355">
        <v>25.080000000000002</v>
      </c>
      <c r="C2007" s="356">
        <v>76</v>
      </c>
      <c r="D2007" s="357" t="s">
        <v>1075</v>
      </c>
      <c r="E2007" s="357" t="s">
        <v>176</v>
      </c>
      <c r="F2007" s="357" t="s">
        <v>171</v>
      </c>
      <c r="G2007" s="358">
        <v>25</v>
      </c>
      <c r="H2007" s="357">
        <v>70100</v>
      </c>
      <c r="I2007" s="356">
        <v>75000</v>
      </c>
      <c r="J2007" s="356">
        <v>78200</v>
      </c>
      <c r="K2007" s="356">
        <v>79600</v>
      </c>
      <c r="L2007" s="355">
        <v>2795.0558213716108</v>
      </c>
      <c r="M2007" s="355">
        <v>2990.4306220095691</v>
      </c>
      <c r="N2007" s="355">
        <v>3118.0223285486441</v>
      </c>
      <c r="O2007" s="355">
        <v>3173.8437001594893</v>
      </c>
      <c r="P2007" s="357" t="s">
        <v>55</v>
      </c>
      <c r="Q2007" s="355" t="s">
        <v>37</v>
      </c>
      <c r="R2007" s="357" t="s">
        <v>203</v>
      </c>
      <c r="S2007" s="365">
        <v>0.19600000000000001</v>
      </c>
      <c r="T2007" s="354" t="s">
        <v>683</v>
      </c>
      <c r="U2007" s="357" t="s">
        <v>35</v>
      </c>
      <c r="V2007" s="357">
        <v>1.6850000000000001</v>
      </c>
      <c r="W2007" s="357">
        <v>1</v>
      </c>
      <c r="X2007" s="357">
        <v>3.2000000000000001E-2</v>
      </c>
      <c r="Y2007" s="357">
        <f t="shared" si="27"/>
        <v>1.6850000000000001</v>
      </c>
      <c r="Z2007" s="357" t="s">
        <v>198</v>
      </c>
      <c r="AA2007" s="357" t="s">
        <v>170</v>
      </c>
      <c r="AB2007" s="357">
        <v>18.7</v>
      </c>
      <c r="AC2007" s="357" t="s">
        <v>218</v>
      </c>
      <c r="AD2007" s="10"/>
      <c r="AE2007" s="10">
        <f>IFERROR(VLOOKUP(E2007,ppoz!$A$2:$B$42,2,0),0)</f>
        <v>3500</v>
      </c>
      <c r="AH2007">
        <v>7</v>
      </c>
    </row>
    <row r="2008" spans="1:34" x14ac:dyDescent="0.35">
      <c r="A2008" s="354" t="s">
        <v>1135</v>
      </c>
      <c r="B2008" s="355">
        <v>25.41</v>
      </c>
      <c r="C2008" s="356">
        <v>77</v>
      </c>
      <c r="D2008" s="357" t="s">
        <v>1075</v>
      </c>
      <c r="E2008" s="357" t="s">
        <v>176</v>
      </c>
      <c r="F2008" s="357" t="s">
        <v>171</v>
      </c>
      <c r="G2008" s="358">
        <v>25</v>
      </c>
      <c r="H2008" s="357">
        <v>70400</v>
      </c>
      <c r="I2008" s="356">
        <v>75400</v>
      </c>
      <c r="J2008" s="356">
        <v>78600</v>
      </c>
      <c r="K2008" s="356">
        <v>80000</v>
      </c>
      <c r="L2008" s="355">
        <v>2770.5627705627708</v>
      </c>
      <c r="M2008" s="355">
        <v>2967.3356946084218</v>
      </c>
      <c r="N2008" s="355">
        <v>3093.2703659976387</v>
      </c>
      <c r="O2008" s="355">
        <v>3148.3667847304209</v>
      </c>
      <c r="P2008" s="357" t="s">
        <v>55</v>
      </c>
      <c r="Q2008" s="355" t="s">
        <v>37</v>
      </c>
      <c r="R2008" s="357" t="s">
        <v>203</v>
      </c>
      <c r="S2008" s="365">
        <v>0.19600000000000001</v>
      </c>
      <c r="T2008" s="354" t="s">
        <v>683</v>
      </c>
      <c r="U2008" s="357" t="s">
        <v>35</v>
      </c>
      <c r="V2008" s="357">
        <v>1.6850000000000001</v>
      </c>
      <c r="W2008" s="357">
        <v>1</v>
      </c>
      <c r="X2008" s="357">
        <v>3.2000000000000001E-2</v>
      </c>
      <c r="Y2008" s="357">
        <f t="shared" si="27"/>
        <v>1.6850000000000001</v>
      </c>
      <c r="Z2008" s="357" t="s">
        <v>198</v>
      </c>
      <c r="AA2008" s="357" t="s">
        <v>170</v>
      </c>
      <c r="AB2008" s="357">
        <v>18.7</v>
      </c>
      <c r="AC2008" s="357" t="s">
        <v>218</v>
      </c>
      <c r="AD2008" s="10"/>
      <c r="AE2008" s="10">
        <f>IFERROR(VLOOKUP(E2008,ppoz!$A$2:$B$42,2,0),0)</f>
        <v>3500</v>
      </c>
      <c r="AH2008">
        <v>7</v>
      </c>
    </row>
    <row r="2009" spans="1:34" x14ac:dyDescent="0.35">
      <c r="A2009" s="354" t="s">
        <v>1136</v>
      </c>
      <c r="B2009" s="355">
        <v>25.740000000000002</v>
      </c>
      <c r="C2009" s="356">
        <v>78</v>
      </c>
      <c r="D2009" s="357" t="s">
        <v>1075</v>
      </c>
      <c r="E2009" s="357" t="s">
        <v>176</v>
      </c>
      <c r="F2009" s="357" t="s">
        <v>171</v>
      </c>
      <c r="G2009" s="358">
        <v>25</v>
      </c>
      <c r="H2009" s="357">
        <v>70900</v>
      </c>
      <c r="I2009" s="356">
        <v>75900</v>
      </c>
      <c r="J2009" s="356">
        <v>79000</v>
      </c>
      <c r="K2009" s="356">
        <v>80500</v>
      </c>
      <c r="L2009" s="355">
        <v>2754.4677544677543</v>
      </c>
      <c r="M2009" s="355">
        <v>2948.7179487179483</v>
      </c>
      <c r="N2009" s="355">
        <v>3069.1530691530688</v>
      </c>
      <c r="O2009" s="355">
        <v>3127.428127428127</v>
      </c>
      <c r="P2009" s="357" t="s">
        <v>55</v>
      </c>
      <c r="Q2009" s="355" t="s">
        <v>37</v>
      </c>
      <c r="R2009" s="357" t="s">
        <v>203</v>
      </c>
      <c r="S2009" s="365">
        <v>0.19600000000000001</v>
      </c>
      <c r="T2009" s="354" t="s">
        <v>683</v>
      </c>
      <c r="U2009" s="357" t="s">
        <v>35</v>
      </c>
      <c r="V2009" s="357">
        <v>1.6850000000000001</v>
      </c>
      <c r="W2009" s="357">
        <v>1</v>
      </c>
      <c r="X2009" s="357">
        <v>3.2000000000000001E-2</v>
      </c>
      <c r="Y2009" s="357">
        <f t="shared" si="27"/>
        <v>1.6850000000000001</v>
      </c>
      <c r="Z2009" s="357" t="s">
        <v>198</v>
      </c>
      <c r="AA2009" s="357" t="s">
        <v>170</v>
      </c>
      <c r="AB2009" s="357">
        <v>18.7</v>
      </c>
      <c r="AC2009" s="357" t="s">
        <v>218</v>
      </c>
      <c r="AD2009" s="10"/>
      <c r="AE2009" s="10">
        <f>IFERROR(VLOOKUP(E2009,ppoz!$A$2:$B$42,2,0),0)</f>
        <v>3500</v>
      </c>
      <c r="AH2009">
        <v>7</v>
      </c>
    </row>
    <row r="2010" spans="1:34" x14ac:dyDescent="0.35">
      <c r="A2010" s="354" t="s">
        <v>1137</v>
      </c>
      <c r="B2010" s="355">
        <v>26.07</v>
      </c>
      <c r="C2010" s="356">
        <v>79</v>
      </c>
      <c r="D2010" s="357" t="s">
        <v>1075</v>
      </c>
      <c r="E2010" s="357" t="s">
        <v>176</v>
      </c>
      <c r="F2010" s="357" t="s">
        <v>171</v>
      </c>
      <c r="G2010" s="358">
        <v>25</v>
      </c>
      <c r="H2010" s="357">
        <v>71600</v>
      </c>
      <c r="I2010" s="356">
        <v>76100</v>
      </c>
      <c r="J2010" s="356">
        <v>79300</v>
      </c>
      <c r="K2010" s="356">
        <v>80700</v>
      </c>
      <c r="L2010" s="355">
        <v>2746.4518603759111</v>
      </c>
      <c r="M2010" s="355">
        <v>2919.0640583045647</v>
      </c>
      <c r="N2010" s="355">
        <v>3041.8105101649403</v>
      </c>
      <c r="O2010" s="355">
        <v>3095.5120828538552</v>
      </c>
      <c r="P2010" s="357" t="s">
        <v>55</v>
      </c>
      <c r="Q2010" s="355" t="s">
        <v>37</v>
      </c>
      <c r="R2010" s="357" t="s">
        <v>203</v>
      </c>
      <c r="S2010" s="365">
        <v>0.19600000000000001</v>
      </c>
      <c r="T2010" s="354" t="s">
        <v>683</v>
      </c>
      <c r="U2010" s="357" t="s">
        <v>35</v>
      </c>
      <c r="V2010" s="357">
        <v>1.6850000000000001</v>
      </c>
      <c r="W2010" s="357">
        <v>1</v>
      </c>
      <c r="X2010" s="357">
        <v>3.2000000000000001E-2</v>
      </c>
      <c r="Y2010" s="357">
        <f t="shared" si="27"/>
        <v>1.6850000000000001</v>
      </c>
      <c r="Z2010" s="357" t="s">
        <v>198</v>
      </c>
      <c r="AA2010" s="357" t="s">
        <v>170</v>
      </c>
      <c r="AB2010" s="357">
        <v>18.7</v>
      </c>
      <c r="AC2010" s="357" t="s">
        <v>218</v>
      </c>
      <c r="AD2010" s="10"/>
      <c r="AE2010" s="10">
        <f>IFERROR(VLOOKUP(E2010,ppoz!$A$2:$B$42,2,0),0)</f>
        <v>3500</v>
      </c>
      <c r="AH2010">
        <v>7</v>
      </c>
    </row>
    <row r="2011" spans="1:34" x14ac:dyDescent="0.35">
      <c r="A2011" s="354" t="s">
        <v>1138</v>
      </c>
      <c r="B2011" s="355">
        <v>26.400000000000002</v>
      </c>
      <c r="C2011" s="356">
        <v>80</v>
      </c>
      <c r="D2011" s="357" t="s">
        <v>1075</v>
      </c>
      <c r="E2011" s="357" t="s">
        <v>176</v>
      </c>
      <c r="F2011" s="357" t="s">
        <v>171</v>
      </c>
      <c r="G2011" s="358">
        <v>25</v>
      </c>
      <c r="H2011" s="357">
        <v>72100</v>
      </c>
      <c r="I2011" s="356">
        <v>76500</v>
      </c>
      <c r="J2011" s="356">
        <v>79700</v>
      </c>
      <c r="K2011" s="356">
        <v>81100</v>
      </c>
      <c r="L2011" s="355">
        <v>2731.060606060606</v>
      </c>
      <c r="M2011" s="355">
        <v>2897.7272727272725</v>
      </c>
      <c r="N2011" s="355">
        <v>3018.9393939393935</v>
      </c>
      <c r="O2011" s="355">
        <v>3071.9696969696965</v>
      </c>
      <c r="P2011" s="357" t="s">
        <v>55</v>
      </c>
      <c r="Q2011" s="355" t="s">
        <v>37</v>
      </c>
      <c r="R2011" s="357" t="s">
        <v>203</v>
      </c>
      <c r="S2011" s="365">
        <v>0.19600000000000001</v>
      </c>
      <c r="T2011" s="354" t="s">
        <v>683</v>
      </c>
      <c r="U2011" s="357" t="s">
        <v>35</v>
      </c>
      <c r="V2011" s="357">
        <v>1.6850000000000001</v>
      </c>
      <c r="W2011" s="357">
        <v>1</v>
      </c>
      <c r="X2011" s="357">
        <v>3.2000000000000001E-2</v>
      </c>
      <c r="Y2011" s="357">
        <f t="shared" si="27"/>
        <v>1.6850000000000001</v>
      </c>
      <c r="Z2011" s="357" t="s">
        <v>198</v>
      </c>
      <c r="AA2011" s="357" t="s">
        <v>170</v>
      </c>
      <c r="AB2011" s="357">
        <v>18.7</v>
      </c>
      <c r="AC2011" s="357" t="s">
        <v>218</v>
      </c>
      <c r="AD2011" s="10"/>
      <c r="AE2011" s="10">
        <f>IFERROR(VLOOKUP(E2011,ppoz!$A$2:$B$42,2,0),0)</f>
        <v>3500</v>
      </c>
      <c r="AH2011">
        <v>7</v>
      </c>
    </row>
    <row r="2012" spans="1:34" x14ac:dyDescent="0.35">
      <c r="A2012" s="354" t="s">
        <v>1139</v>
      </c>
      <c r="B2012" s="355">
        <v>26.73</v>
      </c>
      <c r="C2012" s="356">
        <v>81</v>
      </c>
      <c r="D2012" s="357" t="s">
        <v>1075</v>
      </c>
      <c r="E2012" s="357" t="s">
        <v>176</v>
      </c>
      <c r="F2012" s="357" t="s">
        <v>171</v>
      </c>
      <c r="G2012" s="358">
        <v>25</v>
      </c>
      <c r="H2012" s="357">
        <v>72600</v>
      </c>
      <c r="I2012" s="356">
        <v>77000</v>
      </c>
      <c r="J2012" s="356">
        <v>81000</v>
      </c>
      <c r="K2012" s="356">
        <v>81600</v>
      </c>
      <c r="L2012" s="355">
        <v>2716.0493827160494</v>
      </c>
      <c r="M2012" s="355">
        <v>2880.6584362139915</v>
      </c>
      <c r="N2012" s="355">
        <v>3030.30303030303</v>
      </c>
      <c r="O2012" s="355">
        <v>3052.7497194163861</v>
      </c>
      <c r="P2012" s="357" t="s">
        <v>55</v>
      </c>
      <c r="Q2012" s="355" t="s">
        <v>37</v>
      </c>
      <c r="R2012" s="357" t="s">
        <v>203</v>
      </c>
      <c r="S2012" s="365">
        <v>0.19600000000000001</v>
      </c>
      <c r="T2012" s="354" t="s">
        <v>683</v>
      </c>
      <c r="U2012" s="357" t="s">
        <v>35</v>
      </c>
      <c r="V2012" s="357">
        <v>1.6850000000000001</v>
      </c>
      <c r="W2012" s="357">
        <v>1</v>
      </c>
      <c r="X2012" s="357">
        <v>3.2000000000000001E-2</v>
      </c>
      <c r="Y2012" s="357">
        <f t="shared" si="27"/>
        <v>1.6850000000000001</v>
      </c>
      <c r="Z2012" s="357" t="s">
        <v>198</v>
      </c>
      <c r="AA2012" s="357" t="s">
        <v>170</v>
      </c>
      <c r="AB2012" s="357">
        <v>18.7</v>
      </c>
      <c r="AC2012" s="357" t="s">
        <v>218</v>
      </c>
      <c r="AD2012" s="10"/>
      <c r="AE2012" s="10">
        <f>IFERROR(VLOOKUP(E2012,ppoz!$A$2:$B$42,2,0),0)</f>
        <v>3500</v>
      </c>
      <c r="AH2012">
        <v>7</v>
      </c>
    </row>
    <row r="2013" spans="1:34" x14ac:dyDescent="0.35">
      <c r="A2013" s="354" t="s">
        <v>1140</v>
      </c>
      <c r="B2013" s="355">
        <v>27.060000000000002</v>
      </c>
      <c r="C2013" s="356">
        <v>82</v>
      </c>
      <c r="D2013" s="357" t="s">
        <v>1075</v>
      </c>
      <c r="E2013" s="357" t="s">
        <v>176</v>
      </c>
      <c r="F2013" s="357" t="s">
        <v>171</v>
      </c>
      <c r="G2013" s="358">
        <v>25</v>
      </c>
      <c r="H2013" s="357">
        <v>73500</v>
      </c>
      <c r="I2013" s="356">
        <v>77800</v>
      </c>
      <c r="J2013" s="356">
        <v>81900</v>
      </c>
      <c r="K2013" s="356">
        <v>82400</v>
      </c>
      <c r="L2013" s="355">
        <v>2716.1862527716185</v>
      </c>
      <c r="M2013" s="355">
        <v>2875.0923872875092</v>
      </c>
      <c r="N2013" s="355">
        <v>3026.6075388026607</v>
      </c>
      <c r="O2013" s="355">
        <v>3045.0849963045084</v>
      </c>
      <c r="P2013" s="357" t="s">
        <v>55</v>
      </c>
      <c r="Q2013" s="355" t="s">
        <v>37</v>
      </c>
      <c r="R2013" s="357" t="s">
        <v>203</v>
      </c>
      <c r="S2013" s="365">
        <v>0.19600000000000001</v>
      </c>
      <c r="T2013" s="354" t="s">
        <v>683</v>
      </c>
      <c r="U2013" s="357" t="s">
        <v>35</v>
      </c>
      <c r="V2013" s="357">
        <v>1.6850000000000001</v>
      </c>
      <c r="W2013" s="357">
        <v>1</v>
      </c>
      <c r="X2013" s="357">
        <v>3.2000000000000001E-2</v>
      </c>
      <c r="Y2013" s="357">
        <f t="shared" si="27"/>
        <v>1.6850000000000001</v>
      </c>
      <c r="Z2013" s="357" t="s">
        <v>198</v>
      </c>
      <c r="AA2013" s="357" t="s">
        <v>170</v>
      </c>
      <c r="AB2013" s="357">
        <v>18.7</v>
      </c>
      <c r="AC2013" s="357" t="s">
        <v>218</v>
      </c>
      <c r="AD2013" s="10"/>
      <c r="AE2013" s="10">
        <f>IFERROR(VLOOKUP(E2013,ppoz!$A$2:$B$42,2,0),0)</f>
        <v>3500</v>
      </c>
      <c r="AH2013">
        <v>7</v>
      </c>
    </row>
    <row r="2014" spans="1:34" x14ac:dyDescent="0.35">
      <c r="A2014" s="354" t="s">
        <v>1141</v>
      </c>
      <c r="B2014" s="355">
        <v>27.39</v>
      </c>
      <c r="C2014" s="356">
        <v>83</v>
      </c>
      <c r="D2014" s="357" t="s">
        <v>1075</v>
      </c>
      <c r="E2014" s="357" t="s">
        <v>176</v>
      </c>
      <c r="F2014" s="357" t="s">
        <v>171</v>
      </c>
      <c r="G2014" s="358">
        <v>25</v>
      </c>
      <c r="H2014" s="357">
        <v>73900</v>
      </c>
      <c r="I2014" s="356">
        <v>78700</v>
      </c>
      <c r="J2014" s="356">
        <v>82300</v>
      </c>
      <c r="K2014" s="356">
        <v>83300</v>
      </c>
      <c r="L2014" s="355">
        <v>2698.0649872216136</v>
      </c>
      <c r="M2014" s="355">
        <v>2873.3114275282951</v>
      </c>
      <c r="N2014" s="355">
        <v>3004.746257758306</v>
      </c>
      <c r="O2014" s="355">
        <v>3041.2559328221978</v>
      </c>
      <c r="P2014" s="357" t="s">
        <v>55</v>
      </c>
      <c r="Q2014" s="355" t="s">
        <v>37</v>
      </c>
      <c r="R2014" s="357" t="s">
        <v>203</v>
      </c>
      <c r="S2014" s="365">
        <v>0.19600000000000001</v>
      </c>
      <c r="T2014" s="354" t="s">
        <v>683</v>
      </c>
      <c r="U2014" s="357" t="s">
        <v>35</v>
      </c>
      <c r="V2014" s="357">
        <v>1.6850000000000001</v>
      </c>
      <c r="W2014" s="357">
        <v>1</v>
      </c>
      <c r="X2014" s="357">
        <v>3.2000000000000001E-2</v>
      </c>
      <c r="Y2014" s="357">
        <f t="shared" ref="Y2014:Y2077" si="28">V2014*W2014</f>
        <v>1.6850000000000001</v>
      </c>
      <c r="Z2014" s="357" t="s">
        <v>198</v>
      </c>
      <c r="AA2014" s="357" t="s">
        <v>170</v>
      </c>
      <c r="AB2014" s="357">
        <v>18.7</v>
      </c>
      <c r="AC2014" s="357" t="s">
        <v>218</v>
      </c>
      <c r="AD2014" s="10"/>
      <c r="AE2014" s="10">
        <f>IFERROR(VLOOKUP(E2014,ppoz!$A$2:$B$42,2,0),0)</f>
        <v>3500</v>
      </c>
      <c r="AH2014">
        <v>7</v>
      </c>
    </row>
    <row r="2015" spans="1:34" x14ac:dyDescent="0.35">
      <c r="A2015" s="354" t="s">
        <v>1142</v>
      </c>
      <c r="B2015" s="355">
        <v>27.720000000000002</v>
      </c>
      <c r="C2015" s="356">
        <v>84</v>
      </c>
      <c r="D2015" s="357" t="s">
        <v>1075</v>
      </c>
      <c r="E2015" s="357" t="s">
        <v>176</v>
      </c>
      <c r="F2015" s="357" t="s">
        <v>171</v>
      </c>
      <c r="G2015" s="358">
        <v>25</v>
      </c>
      <c r="H2015" s="357">
        <v>74400</v>
      </c>
      <c r="I2015" s="356">
        <v>79200</v>
      </c>
      <c r="J2015" s="356">
        <v>82700</v>
      </c>
      <c r="K2015" s="356">
        <v>83800</v>
      </c>
      <c r="L2015" s="355">
        <v>2683.9826839826837</v>
      </c>
      <c r="M2015" s="355">
        <v>2857.1428571428569</v>
      </c>
      <c r="N2015" s="355">
        <v>2983.4054834054832</v>
      </c>
      <c r="O2015" s="355">
        <v>3023.088023088023</v>
      </c>
      <c r="P2015" s="357" t="s">
        <v>55</v>
      </c>
      <c r="Q2015" s="355" t="s">
        <v>37</v>
      </c>
      <c r="R2015" s="357" t="s">
        <v>203</v>
      </c>
      <c r="S2015" s="365">
        <v>0.19600000000000001</v>
      </c>
      <c r="T2015" s="354" t="s">
        <v>683</v>
      </c>
      <c r="U2015" s="357" t="s">
        <v>35</v>
      </c>
      <c r="V2015" s="357">
        <v>1.6850000000000001</v>
      </c>
      <c r="W2015" s="357">
        <v>1</v>
      </c>
      <c r="X2015" s="357">
        <v>3.2000000000000001E-2</v>
      </c>
      <c r="Y2015" s="357">
        <f t="shared" si="28"/>
        <v>1.6850000000000001</v>
      </c>
      <c r="Z2015" s="357" t="s">
        <v>198</v>
      </c>
      <c r="AA2015" s="357" t="s">
        <v>170</v>
      </c>
      <c r="AB2015" s="357">
        <v>18.7</v>
      </c>
      <c r="AC2015" s="357" t="s">
        <v>218</v>
      </c>
      <c r="AD2015" s="10"/>
      <c r="AE2015" s="10">
        <f>IFERROR(VLOOKUP(E2015,ppoz!$A$2:$B$42,2,0),0)</f>
        <v>3500</v>
      </c>
      <c r="AH2015">
        <v>7</v>
      </c>
    </row>
    <row r="2016" spans="1:34" x14ac:dyDescent="0.35">
      <c r="A2016" s="354" t="s">
        <v>1143</v>
      </c>
      <c r="B2016" s="355">
        <v>28.05</v>
      </c>
      <c r="C2016" s="356">
        <v>85</v>
      </c>
      <c r="D2016" s="357" t="s">
        <v>1075</v>
      </c>
      <c r="E2016" s="357" t="s">
        <v>176</v>
      </c>
      <c r="F2016" s="357" t="s">
        <v>171</v>
      </c>
      <c r="G2016" s="358">
        <v>25</v>
      </c>
      <c r="H2016" s="357">
        <v>75400</v>
      </c>
      <c r="I2016" s="356">
        <v>80200</v>
      </c>
      <c r="J2016" s="356">
        <v>83600</v>
      </c>
      <c r="K2016" s="356">
        <v>85400</v>
      </c>
      <c r="L2016" s="355">
        <v>2688.0570409982174</v>
      </c>
      <c r="M2016" s="355">
        <v>2859.1800356506237</v>
      </c>
      <c r="N2016" s="355">
        <v>2980.3921568627452</v>
      </c>
      <c r="O2016" s="355">
        <v>3044.5632798573974</v>
      </c>
      <c r="P2016" s="357" t="s">
        <v>55</v>
      </c>
      <c r="Q2016" s="355" t="s">
        <v>37</v>
      </c>
      <c r="R2016" s="357" t="s">
        <v>203</v>
      </c>
      <c r="S2016" s="365">
        <v>0.19600000000000001</v>
      </c>
      <c r="T2016" s="354" t="s">
        <v>683</v>
      </c>
      <c r="U2016" s="357" t="s">
        <v>35</v>
      </c>
      <c r="V2016" s="357">
        <v>1.6850000000000001</v>
      </c>
      <c r="W2016" s="357">
        <v>1</v>
      </c>
      <c r="X2016" s="357">
        <v>3.2000000000000001E-2</v>
      </c>
      <c r="Y2016" s="357">
        <f t="shared" si="28"/>
        <v>1.6850000000000001</v>
      </c>
      <c r="Z2016" s="357" t="s">
        <v>198</v>
      </c>
      <c r="AA2016" s="357" t="s">
        <v>170</v>
      </c>
      <c r="AB2016" s="357">
        <v>18.7</v>
      </c>
      <c r="AC2016" s="357" t="s">
        <v>218</v>
      </c>
      <c r="AD2016" s="10"/>
      <c r="AE2016" s="10">
        <f>IFERROR(VLOOKUP(E2016,ppoz!$A$2:$B$42,2,0),0)</f>
        <v>3500</v>
      </c>
      <c r="AH2016">
        <v>7</v>
      </c>
    </row>
    <row r="2017" spans="1:34" x14ac:dyDescent="0.35">
      <c r="A2017" s="354" t="s">
        <v>1144</v>
      </c>
      <c r="B2017" s="355">
        <v>28.380000000000003</v>
      </c>
      <c r="C2017" s="356">
        <v>86</v>
      </c>
      <c r="D2017" s="357" t="s">
        <v>1075</v>
      </c>
      <c r="E2017" s="357" t="s">
        <v>176</v>
      </c>
      <c r="F2017" s="357" t="s">
        <v>171</v>
      </c>
      <c r="G2017" s="358">
        <v>25</v>
      </c>
      <c r="H2017" s="357">
        <v>76100</v>
      </c>
      <c r="I2017" s="356">
        <v>80600</v>
      </c>
      <c r="J2017" s="356">
        <v>84000</v>
      </c>
      <c r="K2017" s="356">
        <v>85800</v>
      </c>
      <c r="L2017" s="355">
        <v>2681.4658210007046</v>
      </c>
      <c r="M2017" s="355">
        <v>2840.0281888653981</v>
      </c>
      <c r="N2017" s="355">
        <v>2959.8308668076106</v>
      </c>
      <c r="O2017" s="355">
        <v>3023.2558139534881</v>
      </c>
      <c r="P2017" s="357" t="s">
        <v>55</v>
      </c>
      <c r="Q2017" s="355" t="s">
        <v>37</v>
      </c>
      <c r="R2017" s="357" t="s">
        <v>203</v>
      </c>
      <c r="S2017" s="365">
        <v>0.19600000000000001</v>
      </c>
      <c r="T2017" s="354" t="s">
        <v>683</v>
      </c>
      <c r="U2017" s="357" t="s">
        <v>35</v>
      </c>
      <c r="V2017" s="357">
        <v>1.6850000000000001</v>
      </c>
      <c r="W2017" s="357">
        <v>1</v>
      </c>
      <c r="X2017" s="357">
        <v>3.2000000000000001E-2</v>
      </c>
      <c r="Y2017" s="357">
        <f t="shared" si="28"/>
        <v>1.6850000000000001</v>
      </c>
      <c r="Z2017" s="357" t="s">
        <v>198</v>
      </c>
      <c r="AA2017" s="357" t="s">
        <v>170</v>
      </c>
      <c r="AB2017" s="357">
        <v>18.7</v>
      </c>
      <c r="AC2017" s="357" t="s">
        <v>218</v>
      </c>
      <c r="AD2017" s="10"/>
      <c r="AE2017" s="10">
        <f>IFERROR(VLOOKUP(E2017,ppoz!$A$2:$B$42,2,0),0)</f>
        <v>3500</v>
      </c>
      <c r="AH2017">
        <v>7</v>
      </c>
    </row>
    <row r="2018" spans="1:34" x14ac:dyDescent="0.35">
      <c r="A2018" s="354" t="s">
        <v>1145</v>
      </c>
      <c r="B2018" s="355">
        <v>28.71</v>
      </c>
      <c r="C2018" s="356">
        <v>87</v>
      </c>
      <c r="D2018" s="357" t="s">
        <v>1075</v>
      </c>
      <c r="E2018" s="357" t="s">
        <v>176</v>
      </c>
      <c r="F2018" s="357" t="s">
        <v>171</v>
      </c>
      <c r="G2018" s="358">
        <v>25</v>
      </c>
      <c r="H2018" s="357">
        <v>76800</v>
      </c>
      <c r="I2018" s="356">
        <v>81100</v>
      </c>
      <c r="J2018" s="356">
        <v>84400</v>
      </c>
      <c r="K2018" s="356">
        <v>86300</v>
      </c>
      <c r="L2018" s="355">
        <v>2675.0261233019851</v>
      </c>
      <c r="M2018" s="355">
        <v>2824.7997213514454</v>
      </c>
      <c r="N2018" s="355">
        <v>2939.7422500870775</v>
      </c>
      <c r="O2018" s="355">
        <v>3005.9212817833509</v>
      </c>
      <c r="P2018" s="357" t="s">
        <v>55</v>
      </c>
      <c r="Q2018" s="355" t="s">
        <v>37</v>
      </c>
      <c r="R2018" s="357" t="s">
        <v>203</v>
      </c>
      <c r="S2018" s="365">
        <v>0.19600000000000001</v>
      </c>
      <c r="T2018" s="354" t="s">
        <v>683</v>
      </c>
      <c r="U2018" s="357" t="s">
        <v>35</v>
      </c>
      <c r="V2018" s="357">
        <v>1.6850000000000001</v>
      </c>
      <c r="W2018" s="357">
        <v>1</v>
      </c>
      <c r="X2018" s="357">
        <v>3.2000000000000001E-2</v>
      </c>
      <c r="Y2018" s="357">
        <f t="shared" si="28"/>
        <v>1.6850000000000001</v>
      </c>
      <c r="Z2018" s="357" t="s">
        <v>198</v>
      </c>
      <c r="AA2018" s="357" t="s">
        <v>170</v>
      </c>
      <c r="AB2018" s="357">
        <v>18.7</v>
      </c>
      <c r="AC2018" s="357" t="s">
        <v>218</v>
      </c>
      <c r="AD2018" s="10"/>
      <c r="AE2018" s="10">
        <f>IFERROR(VLOOKUP(E2018,ppoz!$A$2:$B$42,2,0),0)</f>
        <v>3500</v>
      </c>
      <c r="AH2018">
        <v>7</v>
      </c>
    </row>
    <row r="2019" spans="1:34" x14ac:dyDescent="0.35">
      <c r="A2019" s="354" t="s">
        <v>1146</v>
      </c>
      <c r="B2019" s="355">
        <v>29.040000000000003</v>
      </c>
      <c r="C2019" s="356">
        <v>88</v>
      </c>
      <c r="D2019" s="357" t="s">
        <v>1075</v>
      </c>
      <c r="E2019" s="357" t="s">
        <v>176</v>
      </c>
      <c r="F2019" s="357" t="s">
        <v>171</v>
      </c>
      <c r="G2019" s="358">
        <v>25</v>
      </c>
      <c r="H2019" s="357">
        <v>77600</v>
      </c>
      <c r="I2019" s="356">
        <v>82000</v>
      </c>
      <c r="J2019" s="356">
        <v>85200</v>
      </c>
      <c r="K2019" s="356">
        <v>87100</v>
      </c>
      <c r="L2019" s="355">
        <v>2672.1763085399448</v>
      </c>
      <c r="M2019" s="355">
        <v>2823.6914600550963</v>
      </c>
      <c r="N2019" s="355">
        <v>2933.8842975206608</v>
      </c>
      <c r="O2019" s="355">
        <v>2999.3112947658401</v>
      </c>
      <c r="P2019" s="357" t="s">
        <v>55</v>
      </c>
      <c r="Q2019" s="355" t="s">
        <v>37</v>
      </c>
      <c r="R2019" s="357" t="s">
        <v>203</v>
      </c>
      <c r="S2019" s="365">
        <v>0.19600000000000001</v>
      </c>
      <c r="T2019" s="354" t="s">
        <v>683</v>
      </c>
      <c r="U2019" s="357" t="s">
        <v>35</v>
      </c>
      <c r="V2019" s="357">
        <v>1.6850000000000001</v>
      </c>
      <c r="W2019" s="357">
        <v>1</v>
      </c>
      <c r="X2019" s="357">
        <v>3.2000000000000001E-2</v>
      </c>
      <c r="Y2019" s="357">
        <f t="shared" si="28"/>
        <v>1.6850000000000001</v>
      </c>
      <c r="Z2019" s="357" t="s">
        <v>198</v>
      </c>
      <c r="AA2019" s="357" t="s">
        <v>170</v>
      </c>
      <c r="AB2019" s="357">
        <v>18.7</v>
      </c>
      <c r="AC2019" s="357" t="s">
        <v>218</v>
      </c>
      <c r="AD2019" s="10"/>
      <c r="AE2019" s="10">
        <f>IFERROR(VLOOKUP(E2019,ppoz!$A$2:$B$42,2,0),0)</f>
        <v>3500</v>
      </c>
      <c r="AH2019">
        <v>7</v>
      </c>
    </row>
    <row r="2020" spans="1:34" x14ac:dyDescent="0.35">
      <c r="A2020" s="354" t="s">
        <v>1147</v>
      </c>
      <c r="B2020" s="355">
        <v>29.37</v>
      </c>
      <c r="C2020" s="356">
        <v>89</v>
      </c>
      <c r="D2020" s="357" t="s">
        <v>1075</v>
      </c>
      <c r="E2020" s="357" t="s">
        <v>176</v>
      </c>
      <c r="F2020" s="357" t="s">
        <v>171</v>
      </c>
      <c r="G2020" s="358">
        <v>25</v>
      </c>
      <c r="H2020" s="357">
        <v>78200</v>
      </c>
      <c r="I2020" s="356">
        <v>82800</v>
      </c>
      <c r="J2020" s="356">
        <v>88000</v>
      </c>
      <c r="K2020" s="356">
        <v>88000</v>
      </c>
      <c r="L2020" s="355">
        <v>2662.5808648280558</v>
      </c>
      <c r="M2020" s="355">
        <v>2819.2032686414709</v>
      </c>
      <c r="N2020" s="355">
        <v>2996.2546816479398</v>
      </c>
      <c r="O2020" s="355">
        <v>2996.2546816479398</v>
      </c>
      <c r="P2020" s="357" t="s">
        <v>55</v>
      </c>
      <c r="Q2020" s="355" t="s">
        <v>37</v>
      </c>
      <c r="R2020" s="357" t="s">
        <v>203</v>
      </c>
      <c r="S2020" s="365">
        <v>0.19600000000000001</v>
      </c>
      <c r="T2020" s="354" t="s">
        <v>683</v>
      </c>
      <c r="U2020" s="357" t="s">
        <v>35</v>
      </c>
      <c r="V2020" s="357">
        <v>1.6850000000000001</v>
      </c>
      <c r="W2020" s="357">
        <v>1</v>
      </c>
      <c r="X2020" s="357">
        <v>3.2000000000000001E-2</v>
      </c>
      <c r="Y2020" s="357">
        <f t="shared" si="28"/>
        <v>1.6850000000000001</v>
      </c>
      <c r="Z2020" s="357" t="s">
        <v>198</v>
      </c>
      <c r="AA2020" s="357" t="s">
        <v>170</v>
      </c>
      <c r="AB2020" s="357">
        <v>18.7</v>
      </c>
      <c r="AC2020" s="357" t="s">
        <v>218</v>
      </c>
      <c r="AD2020" s="10"/>
      <c r="AE2020" s="10">
        <f>IFERROR(VLOOKUP(E2020,ppoz!$A$2:$B$42,2,0),0)</f>
        <v>3500</v>
      </c>
      <c r="AH2020">
        <v>7</v>
      </c>
    </row>
    <row r="2021" spans="1:34" x14ac:dyDescent="0.35">
      <c r="A2021" s="354" t="s">
        <v>1148</v>
      </c>
      <c r="B2021" s="355">
        <v>29.700000000000003</v>
      </c>
      <c r="C2021" s="356">
        <v>90</v>
      </c>
      <c r="D2021" s="357" t="s">
        <v>1075</v>
      </c>
      <c r="E2021" s="357" t="s">
        <v>176</v>
      </c>
      <c r="F2021" s="357" t="s">
        <v>171</v>
      </c>
      <c r="G2021" s="358">
        <v>25</v>
      </c>
      <c r="H2021" s="357">
        <v>78600</v>
      </c>
      <c r="I2021" s="356">
        <v>83200</v>
      </c>
      <c r="J2021" s="356">
        <v>88400</v>
      </c>
      <c r="K2021" s="356">
        <v>88400</v>
      </c>
      <c r="L2021" s="355">
        <v>2646.4646464646462</v>
      </c>
      <c r="M2021" s="355">
        <v>2801.3468013468009</v>
      </c>
      <c r="N2021" s="355">
        <v>2976.430976430976</v>
      </c>
      <c r="O2021" s="355">
        <v>2976.430976430976</v>
      </c>
      <c r="P2021" s="357" t="s">
        <v>55</v>
      </c>
      <c r="Q2021" s="355" t="s">
        <v>37</v>
      </c>
      <c r="R2021" s="357" t="s">
        <v>203</v>
      </c>
      <c r="S2021" s="365">
        <v>0.19600000000000001</v>
      </c>
      <c r="T2021" s="354" t="s">
        <v>683</v>
      </c>
      <c r="U2021" s="357" t="s">
        <v>35</v>
      </c>
      <c r="V2021" s="357">
        <v>1.6850000000000001</v>
      </c>
      <c r="W2021" s="357">
        <v>1</v>
      </c>
      <c r="X2021" s="357">
        <v>3.2000000000000001E-2</v>
      </c>
      <c r="Y2021" s="357">
        <f t="shared" si="28"/>
        <v>1.6850000000000001</v>
      </c>
      <c r="Z2021" s="357" t="s">
        <v>198</v>
      </c>
      <c r="AA2021" s="357" t="s">
        <v>170</v>
      </c>
      <c r="AB2021" s="357">
        <v>18.7</v>
      </c>
      <c r="AC2021" s="357" t="s">
        <v>218</v>
      </c>
      <c r="AD2021" s="10"/>
      <c r="AE2021" s="10">
        <f>IFERROR(VLOOKUP(E2021,ppoz!$A$2:$B$42,2,0),0)</f>
        <v>3500</v>
      </c>
      <c r="AH2021">
        <v>7</v>
      </c>
    </row>
    <row r="2022" spans="1:34" x14ac:dyDescent="0.35">
      <c r="A2022" s="354" t="s">
        <v>1149</v>
      </c>
      <c r="B2022" s="355">
        <v>30.03</v>
      </c>
      <c r="C2022" s="356">
        <v>91</v>
      </c>
      <c r="D2022" s="357" t="s">
        <v>1075</v>
      </c>
      <c r="E2022" s="357" t="s">
        <v>177</v>
      </c>
      <c r="F2022" s="357" t="s">
        <v>171</v>
      </c>
      <c r="G2022" s="358">
        <v>30</v>
      </c>
      <c r="H2022" s="357">
        <v>79800</v>
      </c>
      <c r="I2022" s="356">
        <v>84700</v>
      </c>
      <c r="J2022" s="356">
        <v>89700</v>
      </c>
      <c r="K2022" s="356">
        <v>89900</v>
      </c>
      <c r="L2022" s="355">
        <v>2657.3426573426573</v>
      </c>
      <c r="M2022" s="355">
        <v>2820.5128205128203</v>
      </c>
      <c r="N2022" s="355">
        <v>2987.0129870129867</v>
      </c>
      <c r="O2022" s="355">
        <v>2993.6729936729935</v>
      </c>
      <c r="P2022" s="357" t="s">
        <v>55</v>
      </c>
      <c r="Q2022" s="355" t="s">
        <v>37</v>
      </c>
      <c r="R2022" s="357" t="s">
        <v>203</v>
      </c>
      <c r="S2022" s="365">
        <v>0.19600000000000001</v>
      </c>
      <c r="T2022" s="354" t="s">
        <v>683</v>
      </c>
      <c r="U2022" s="357" t="s">
        <v>35</v>
      </c>
      <c r="V2022" s="357">
        <v>1.6850000000000001</v>
      </c>
      <c r="W2022" s="357">
        <v>1</v>
      </c>
      <c r="X2022" s="357">
        <v>3.2000000000000001E-2</v>
      </c>
      <c r="Y2022" s="357">
        <f t="shared" si="28"/>
        <v>1.6850000000000001</v>
      </c>
      <c r="Z2022" s="357" t="s">
        <v>198</v>
      </c>
      <c r="AA2022" s="357" t="s">
        <v>170</v>
      </c>
      <c r="AB2022" s="357">
        <v>18.7</v>
      </c>
      <c r="AC2022" s="357" t="s">
        <v>218</v>
      </c>
      <c r="AD2022" s="10"/>
      <c r="AE2022" s="10">
        <f>IFERROR(VLOOKUP(E2022,ppoz!$A$2:$B$42,2,0),0)</f>
        <v>3500</v>
      </c>
      <c r="AH2022">
        <v>7</v>
      </c>
    </row>
    <row r="2023" spans="1:34" x14ac:dyDescent="0.35">
      <c r="A2023" s="354" t="s">
        <v>1150</v>
      </c>
      <c r="B2023" s="355">
        <v>30.360000000000003</v>
      </c>
      <c r="C2023" s="356">
        <v>92</v>
      </c>
      <c r="D2023" s="357" t="s">
        <v>1075</v>
      </c>
      <c r="E2023" s="357" t="s">
        <v>177</v>
      </c>
      <c r="F2023" s="357" t="s">
        <v>171</v>
      </c>
      <c r="G2023" s="358">
        <v>30</v>
      </c>
      <c r="H2023" s="357">
        <v>82800</v>
      </c>
      <c r="I2023" s="356">
        <v>86900</v>
      </c>
      <c r="J2023" s="356">
        <v>92900</v>
      </c>
      <c r="K2023" s="356">
        <v>92100</v>
      </c>
      <c r="L2023" s="355">
        <v>2727.272727272727</v>
      </c>
      <c r="M2023" s="355">
        <v>2862.31884057971</v>
      </c>
      <c r="N2023" s="355">
        <v>3059.9472990777335</v>
      </c>
      <c r="O2023" s="355">
        <v>3033.5968379446635</v>
      </c>
      <c r="P2023" s="357" t="s">
        <v>55</v>
      </c>
      <c r="Q2023" s="355" t="s">
        <v>37</v>
      </c>
      <c r="R2023" s="357" t="s">
        <v>203</v>
      </c>
      <c r="S2023" s="365">
        <v>0.19600000000000001</v>
      </c>
      <c r="T2023" s="354" t="s">
        <v>683</v>
      </c>
      <c r="U2023" s="357" t="s">
        <v>35</v>
      </c>
      <c r="V2023" s="357">
        <v>1.6850000000000001</v>
      </c>
      <c r="W2023" s="357">
        <v>1</v>
      </c>
      <c r="X2023" s="357">
        <v>3.2000000000000001E-2</v>
      </c>
      <c r="Y2023" s="357">
        <f t="shared" si="28"/>
        <v>1.6850000000000001</v>
      </c>
      <c r="Z2023" s="357" t="s">
        <v>198</v>
      </c>
      <c r="AA2023" s="357" t="s">
        <v>170</v>
      </c>
      <c r="AB2023" s="357">
        <v>18.7</v>
      </c>
      <c r="AC2023" s="357" t="s">
        <v>218</v>
      </c>
      <c r="AD2023" s="10"/>
      <c r="AE2023" s="10">
        <f>IFERROR(VLOOKUP(E2023,ppoz!$A$2:$B$42,2,0),0)</f>
        <v>3500</v>
      </c>
      <c r="AH2023">
        <v>7</v>
      </c>
    </row>
    <row r="2024" spans="1:34" x14ac:dyDescent="0.35">
      <c r="A2024" s="354" t="s">
        <v>1151</v>
      </c>
      <c r="B2024" s="355">
        <v>30.69</v>
      </c>
      <c r="C2024" s="356">
        <v>93</v>
      </c>
      <c r="D2024" s="357" t="s">
        <v>1075</v>
      </c>
      <c r="E2024" s="357" t="s">
        <v>177</v>
      </c>
      <c r="F2024" s="357" t="s">
        <v>171</v>
      </c>
      <c r="G2024" s="358">
        <v>30</v>
      </c>
      <c r="H2024" s="357">
        <v>83200</v>
      </c>
      <c r="I2024" s="356">
        <v>87600</v>
      </c>
      <c r="J2024" s="356">
        <v>93300</v>
      </c>
      <c r="K2024" s="356">
        <v>92800</v>
      </c>
      <c r="L2024" s="355">
        <v>2710.9807754969042</v>
      </c>
      <c r="M2024" s="355">
        <v>2854.3499511241444</v>
      </c>
      <c r="N2024" s="355">
        <v>3040.0782013685239</v>
      </c>
      <c r="O2024" s="355">
        <v>3023.7862495927011</v>
      </c>
      <c r="P2024" s="357" t="s">
        <v>55</v>
      </c>
      <c r="Q2024" s="355" t="s">
        <v>37</v>
      </c>
      <c r="R2024" s="357" t="s">
        <v>203</v>
      </c>
      <c r="S2024" s="365">
        <v>0.19600000000000001</v>
      </c>
      <c r="T2024" s="354" t="s">
        <v>683</v>
      </c>
      <c r="U2024" s="357" t="s">
        <v>35</v>
      </c>
      <c r="V2024" s="357">
        <v>1.6850000000000001</v>
      </c>
      <c r="W2024" s="357">
        <v>1</v>
      </c>
      <c r="X2024" s="357">
        <v>3.2000000000000001E-2</v>
      </c>
      <c r="Y2024" s="357">
        <f t="shared" si="28"/>
        <v>1.6850000000000001</v>
      </c>
      <c r="Z2024" s="357" t="s">
        <v>198</v>
      </c>
      <c r="AA2024" s="357" t="s">
        <v>170</v>
      </c>
      <c r="AB2024" s="357">
        <v>18.7</v>
      </c>
      <c r="AC2024" s="357" t="s">
        <v>218</v>
      </c>
      <c r="AD2024" s="10"/>
      <c r="AE2024" s="10">
        <f>IFERROR(VLOOKUP(E2024,ppoz!$A$2:$B$42,2,0),0)</f>
        <v>3500</v>
      </c>
      <c r="AH2024">
        <v>7</v>
      </c>
    </row>
    <row r="2025" spans="1:34" x14ac:dyDescent="0.35">
      <c r="A2025" s="354" t="s">
        <v>1152</v>
      </c>
      <c r="B2025" s="355">
        <v>31.020000000000003</v>
      </c>
      <c r="C2025" s="356">
        <v>94</v>
      </c>
      <c r="D2025" s="357" t="s">
        <v>1075</v>
      </c>
      <c r="E2025" s="357" t="s">
        <v>177</v>
      </c>
      <c r="F2025" s="357" t="s">
        <v>171</v>
      </c>
      <c r="G2025" s="358">
        <v>30</v>
      </c>
      <c r="H2025" s="357">
        <v>84000</v>
      </c>
      <c r="I2025" s="356">
        <v>88700</v>
      </c>
      <c r="J2025" s="356">
        <v>94200</v>
      </c>
      <c r="K2025" s="356">
        <v>93900</v>
      </c>
      <c r="L2025" s="355">
        <v>2707.9303675048354</v>
      </c>
      <c r="M2025" s="355">
        <v>2859.4455190199869</v>
      </c>
      <c r="N2025" s="355">
        <v>3036.7504835589939</v>
      </c>
      <c r="O2025" s="355">
        <v>3027.0793036750479</v>
      </c>
      <c r="P2025" s="357" t="s">
        <v>55</v>
      </c>
      <c r="Q2025" s="355" t="s">
        <v>37</v>
      </c>
      <c r="R2025" s="357" t="s">
        <v>203</v>
      </c>
      <c r="S2025" s="365">
        <v>0.19600000000000001</v>
      </c>
      <c r="T2025" s="354" t="s">
        <v>683</v>
      </c>
      <c r="U2025" s="357" t="s">
        <v>35</v>
      </c>
      <c r="V2025" s="357">
        <v>1.6850000000000001</v>
      </c>
      <c r="W2025" s="357">
        <v>1</v>
      </c>
      <c r="X2025" s="357">
        <v>3.2000000000000001E-2</v>
      </c>
      <c r="Y2025" s="357">
        <f t="shared" si="28"/>
        <v>1.6850000000000001</v>
      </c>
      <c r="Z2025" s="357" t="s">
        <v>198</v>
      </c>
      <c r="AA2025" s="357" t="s">
        <v>170</v>
      </c>
      <c r="AB2025" s="357">
        <v>18.7</v>
      </c>
      <c r="AC2025" s="357" t="s">
        <v>218</v>
      </c>
      <c r="AD2025" s="10"/>
      <c r="AE2025" s="10">
        <f>IFERROR(VLOOKUP(E2025,ppoz!$A$2:$B$42,2,0),0)</f>
        <v>3500</v>
      </c>
      <c r="AH2025">
        <v>7</v>
      </c>
    </row>
    <row r="2026" spans="1:34" x14ac:dyDescent="0.35">
      <c r="A2026" s="354" t="s">
        <v>1153</v>
      </c>
      <c r="B2026" s="355">
        <v>31.35</v>
      </c>
      <c r="C2026" s="356">
        <v>95</v>
      </c>
      <c r="D2026" s="357" t="s">
        <v>1075</v>
      </c>
      <c r="E2026" s="357" t="s">
        <v>177</v>
      </c>
      <c r="F2026" s="357" t="s">
        <v>171</v>
      </c>
      <c r="G2026" s="358">
        <v>30</v>
      </c>
      <c r="H2026" s="357">
        <v>84500</v>
      </c>
      <c r="I2026" s="356">
        <v>89100</v>
      </c>
      <c r="J2026" s="356">
        <v>94600</v>
      </c>
      <c r="K2026" s="356">
        <v>94900</v>
      </c>
      <c r="L2026" s="355">
        <v>2695.3748006379583</v>
      </c>
      <c r="M2026" s="355">
        <v>2842.1052631578946</v>
      </c>
      <c r="N2026" s="355">
        <v>3017.5438596491226</v>
      </c>
      <c r="O2026" s="355">
        <v>3027.1132376395535</v>
      </c>
      <c r="P2026" s="357" t="s">
        <v>55</v>
      </c>
      <c r="Q2026" s="355" t="s">
        <v>37</v>
      </c>
      <c r="R2026" s="357" t="s">
        <v>203</v>
      </c>
      <c r="S2026" s="365">
        <v>0.19600000000000001</v>
      </c>
      <c r="T2026" s="354" t="s">
        <v>683</v>
      </c>
      <c r="U2026" s="357" t="s">
        <v>35</v>
      </c>
      <c r="V2026" s="357">
        <v>1.6850000000000001</v>
      </c>
      <c r="W2026" s="357">
        <v>1</v>
      </c>
      <c r="X2026" s="357">
        <v>3.2000000000000001E-2</v>
      </c>
      <c r="Y2026" s="357">
        <f t="shared" si="28"/>
        <v>1.6850000000000001</v>
      </c>
      <c r="Z2026" s="357" t="s">
        <v>198</v>
      </c>
      <c r="AA2026" s="357" t="s">
        <v>170</v>
      </c>
      <c r="AB2026" s="357">
        <v>18.7</v>
      </c>
      <c r="AC2026" s="357" t="s">
        <v>218</v>
      </c>
      <c r="AD2026" s="10"/>
      <c r="AE2026" s="10">
        <f>IFERROR(VLOOKUP(E2026,ppoz!$A$2:$B$42,2,0),0)</f>
        <v>3500</v>
      </c>
      <c r="AH2026">
        <v>7</v>
      </c>
    </row>
    <row r="2027" spans="1:34" x14ac:dyDescent="0.35">
      <c r="A2027" s="354" t="s">
        <v>1154</v>
      </c>
      <c r="B2027" s="355">
        <v>31.68</v>
      </c>
      <c r="C2027" s="356">
        <v>96</v>
      </c>
      <c r="D2027" s="357" t="s">
        <v>1075</v>
      </c>
      <c r="E2027" s="357" t="s">
        <v>177</v>
      </c>
      <c r="F2027" s="357" t="s">
        <v>171</v>
      </c>
      <c r="G2027" s="358">
        <v>30</v>
      </c>
      <c r="H2027" s="357">
        <v>84900</v>
      </c>
      <c r="I2027" s="356">
        <v>89700</v>
      </c>
      <c r="J2027" s="356">
        <v>95000</v>
      </c>
      <c r="K2027" s="356">
        <v>95400</v>
      </c>
      <c r="L2027" s="355">
        <v>2679.9242424242425</v>
      </c>
      <c r="M2027" s="355">
        <v>2831.439393939394</v>
      </c>
      <c r="N2027" s="355">
        <v>2998.7373737373737</v>
      </c>
      <c r="O2027" s="355">
        <v>3011.3636363636365</v>
      </c>
      <c r="P2027" s="357" t="s">
        <v>55</v>
      </c>
      <c r="Q2027" s="355" t="s">
        <v>37</v>
      </c>
      <c r="R2027" s="357" t="s">
        <v>203</v>
      </c>
      <c r="S2027" s="365">
        <v>0.19600000000000001</v>
      </c>
      <c r="T2027" s="354" t="s">
        <v>683</v>
      </c>
      <c r="U2027" s="357" t="s">
        <v>35</v>
      </c>
      <c r="V2027" s="357">
        <v>1.6850000000000001</v>
      </c>
      <c r="W2027" s="357">
        <v>1</v>
      </c>
      <c r="X2027" s="357">
        <v>3.2000000000000001E-2</v>
      </c>
      <c r="Y2027" s="357">
        <f t="shared" si="28"/>
        <v>1.6850000000000001</v>
      </c>
      <c r="Z2027" s="357" t="s">
        <v>198</v>
      </c>
      <c r="AA2027" s="357" t="s">
        <v>170</v>
      </c>
      <c r="AB2027" s="357">
        <v>18.7</v>
      </c>
      <c r="AC2027" s="357" t="s">
        <v>218</v>
      </c>
      <c r="AD2027" s="10"/>
      <c r="AE2027" s="10">
        <f>IFERROR(VLOOKUP(E2027,ppoz!$A$2:$B$42,2,0),0)</f>
        <v>3500</v>
      </c>
      <c r="AH2027">
        <v>7</v>
      </c>
    </row>
    <row r="2028" spans="1:34" x14ac:dyDescent="0.35">
      <c r="A2028" s="354" t="s">
        <v>1155</v>
      </c>
      <c r="B2028" s="355">
        <v>32.01</v>
      </c>
      <c r="C2028" s="356">
        <v>97</v>
      </c>
      <c r="D2028" s="357" t="s">
        <v>1075</v>
      </c>
      <c r="E2028" s="357" t="s">
        <v>177</v>
      </c>
      <c r="F2028" s="357" t="s">
        <v>171</v>
      </c>
      <c r="G2028" s="358">
        <v>30</v>
      </c>
      <c r="H2028" s="357">
        <v>85800</v>
      </c>
      <c r="I2028" s="356">
        <v>90800</v>
      </c>
      <c r="J2028" s="356">
        <v>95800</v>
      </c>
      <c r="K2028" s="356">
        <v>96600</v>
      </c>
      <c r="L2028" s="355">
        <v>2680.4123711340208</v>
      </c>
      <c r="M2028" s="355">
        <v>2836.6135582630432</v>
      </c>
      <c r="N2028" s="355">
        <v>2992.8147453920651</v>
      </c>
      <c r="O2028" s="355">
        <v>3017.8069353327087</v>
      </c>
      <c r="P2028" s="357" t="s">
        <v>55</v>
      </c>
      <c r="Q2028" s="355" t="s">
        <v>37</v>
      </c>
      <c r="R2028" s="357" t="s">
        <v>203</v>
      </c>
      <c r="S2028" s="365">
        <v>0.19600000000000001</v>
      </c>
      <c r="T2028" s="354" t="s">
        <v>683</v>
      </c>
      <c r="U2028" s="357" t="s">
        <v>35</v>
      </c>
      <c r="V2028" s="357">
        <v>1.6850000000000001</v>
      </c>
      <c r="W2028" s="357">
        <v>1</v>
      </c>
      <c r="X2028" s="357">
        <v>3.2000000000000001E-2</v>
      </c>
      <c r="Y2028" s="357">
        <f t="shared" si="28"/>
        <v>1.6850000000000001</v>
      </c>
      <c r="Z2028" s="357" t="s">
        <v>198</v>
      </c>
      <c r="AA2028" s="357" t="s">
        <v>170</v>
      </c>
      <c r="AB2028" s="357">
        <v>18.7</v>
      </c>
      <c r="AC2028" s="357" t="s">
        <v>218</v>
      </c>
      <c r="AD2028" s="10"/>
      <c r="AE2028" s="10">
        <f>IFERROR(VLOOKUP(E2028,ppoz!$A$2:$B$42,2,0),0)</f>
        <v>3500</v>
      </c>
      <c r="AH2028">
        <v>7</v>
      </c>
    </row>
    <row r="2029" spans="1:34" x14ac:dyDescent="0.35">
      <c r="A2029" s="354" t="s">
        <v>1156</v>
      </c>
      <c r="B2029" s="355">
        <v>32.340000000000003</v>
      </c>
      <c r="C2029" s="356">
        <v>98</v>
      </c>
      <c r="D2029" s="357" t="s">
        <v>1075</v>
      </c>
      <c r="E2029" s="357" t="s">
        <v>177</v>
      </c>
      <c r="F2029" s="357" t="s">
        <v>171</v>
      </c>
      <c r="G2029" s="358">
        <v>30</v>
      </c>
      <c r="H2029" s="357">
        <v>86400</v>
      </c>
      <c r="I2029" s="356">
        <v>91700</v>
      </c>
      <c r="J2029" s="356">
        <v>96500</v>
      </c>
      <c r="K2029" s="356">
        <v>97500</v>
      </c>
      <c r="L2029" s="355">
        <v>2671.6141001855285</v>
      </c>
      <c r="M2029" s="355">
        <v>2835.4978354978352</v>
      </c>
      <c r="N2029" s="355">
        <v>2983.9208410636979</v>
      </c>
      <c r="O2029" s="355">
        <v>3014.842300556586</v>
      </c>
      <c r="P2029" s="357" t="s">
        <v>55</v>
      </c>
      <c r="Q2029" s="355" t="s">
        <v>37</v>
      </c>
      <c r="R2029" s="357" t="s">
        <v>203</v>
      </c>
      <c r="S2029" s="365">
        <v>0.19600000000000001</v>
      </c>
      <c r="T2029" s="354" t="s">
        <v>683</v>
      </c>
      <c r="U2029" s="357" t="s">
        <v>35</v>
      </c>
      <c r="V2029" s="357">
        <v>1.6850000000000001</v>
      </c>
      <c r="W2029" s="357">
        <v>1</v>
      </c>
      <c r="X2029" s="357">
        <v>3.2000000000000001E-2</v>
      </c>
      <c r="Y2029" s="357">
        <f t="shared" si="28"/>
        <v>1.6850000000000001</v>
      </c>
      <c r="Z2029" s="357" t="s">
        <v>198</v>
      </c>
      <c r="AA2029" s="357" t="s">
        <v>170</v>
      </c>
      <c r="AB2029" s="357">
        <v>18.7</v>
      </c>
      <c r="AC2029" s="357" t="s">
        <v>218</v>
      </c>
      <c r="AD2029" s="10"/>
      <c r="AE2029" s="10">
        <f>IFERROR(VLOOKUP(E2029,ppoz!$A$2:$B$42,2,0),0)</f>
        <v>3500</v>
      </c>
      <c r="AH2029">
        <v>7</v>
      </c>
    </row>
    <row r="2030" spans="1:34" x14ac:dyDescent="0.35">
      <c r="A2030" s="354" t="s">
        <v>1157</v>
      </c>
      <c r="B2030" s="355">
        <v>32.67</v>
      </c>
      <c r="C2030" s="356">
        <v>99</v>
      </c>
      <c r="D2030" s="357" t="s">
        <v>1075</v>
      </c>
      <c r="E2030" s="357" t="s">
        <v>177</v>
      </c>
      <c r="F2030" s="357" t="s">
        <v>171</v>
      </c>
      <c r="G2030" s="358">
        <v>30</v>
      </c>
      <c r="H2030" s="357">
        <v>86900</v>
      </c>
      <c r="I2030" s="356">
        <v>92100</v>
      </c>
      <c r="J2030" s="356">
        <v>97000</v>
      </c>
      <c r="K2030" s="356">
        <v>97900</v>
      </c>
      <c r="L2030" s="355">
        <v>2659.9326599326596</v>
      </c>
      <c r="M2030" s="355">
        <v>2819.1000918273644</v>
      </c>
      <c r="N2030" s="355">
        <v>2969.0847872666054</v>
      </c>
      <c r="O2030" s="355">
        <v>2996.6329966329963</v>
      </c>
      <c r="P2030" s="357" t="s">
        <v>55</v>
      </c>
      <c r="Q2030" s="355" t="s">
        <v>37</v>
      </c>
      <c r="R2030" s="357" t="s">
        <v>203</v>
      </c>
      <c r="S2030" s="365">
        <v>0.19600000000000001</v>
      </c>
      <c r="T2030" s="354" t="s">
        <v>683</v>
      </c>
      <c r="U2030" s="357" t="s">
        <v>35</v>
      </c>
      <c r="V2030" s="357">
        <v>1.6850000000000001</v>
      </c>
      <c r="W2030" s="357">
        <v>1</v>
      </c>
      <c r="X2030" s="357">
        <v>3.2000000000000001E-2</v>
      </c>
      <c r="Y2030" s="357">
        <f t="shared" si="28"/>
        <v>1.6850000000000001</v>
      </c>
      <c r="Z2030" s="357" t="s">
        <v>198</v>
      </c>
      <c r="AA2030" s="357" t="s">
        <v>170</v>
      </c>
      <c r="AB2030" s="357">
        <v>18.7</v>
      </c>
      <c r="AC2030" s="357" t="s">
        <v>218</v>
      </c>
      <c r="AD2030" s="10"/>
      <c r="AE2030" s="10">
        <f>IFERROR(VLOOKUP(E2030,ppoz!$A$2:$B$42,2,0),0)</f>
        <v>3500</v>
      </c>
      <c r="AH2030">
        <v>7</v>
      </c>
    </row>
    <row r="2031" spans="1:34" x14ac:dyDescent="0.35">
      <c r="A2031" s="354" t="s">
        <v>1158</v>
      </c>
      <c r="B2031" s="355">
        <v>33</v>
      </c>
      <c r="C2031" s="356">
        <v>100</v>
      </c>
      <c r="D2031" s="357" t="s">
        <v>1075</v>
      </c>
      <c r="E2031" s="357" t="s">
        <v>178</v>
      </c>
      <c r="F2031" s="357" t="s">
        <v>171</v>
      </c>
      <c r="G2031" s="358">
        <v>33</v>
      </c>
      <c r="H2031" s="357">
        <v>87500</v>
      </c>
      <c r="I2031" s="356">
        <v>92800</v>
      </c>
      <c r="J2031" s="356">
        <v>97600</v>
      </c>
      <c r="K2031" s="356">
        <v>98500</v>
      </c>
      <c r="L2031" s="355">
        <v>2651.5151515151515</v>
      </c>
      <c r="M2031" s="355">
        <v>2812.121212121212</v>
      </c>
      <c r="N2031" s="355">
        <v>2957.5757575757575</v>
      </c>
      <c r="O2031" s="355">
        <v>2984.848484848485</v>
      </c>
      <c r="P2031" s="357" t="s">
        <v>55</v>
      </c>
      <c r="Q2031" s="355" t="s">
        <v>37</v>
      </c>
      <c r="R2031" s="357" t="s">
        <v>203</v>
      </c>
      <c r="S2031" s="365">
        <v>0.19600000000000001</v>
      </c>
      <c r="T2031" s="354" t="s">
        <v>683</v>
      </c>
      <c r="U2031" s="357" t="s">
        <v>35</v>
      </c>
      <c r="V2031" s="357">
        <v>1.6850000000000001</v>
      </c>
      <c r="W2031" s="357">
        <v>1</v>
      </c>
      <c r="X2031" s="357">
        <v>3.2000000000000001E-2</v>
      </c>
      <c r="Y2031" s="357">
        <f t="shared" si="28"/>
        <v>1.6850000000000001</v>
      </c>
      <c r="Z2031" s="357" t="s">
        <v>198</v>
      </c>
      <c r="AA2031" s="357" t="s">
        <v>170</v>
      </c>
      <c r="AB2031" s="357">
        <v>18.7</v>
      </c>
      <c r="AC2031" s="357" t="s">
        <v>218</v>
      </c>
      <c r="AD2031" s="10"/>
      <c r="AE2031" s="10">
        <f>IFERROR(VLOOKUP(E2031,ppoz!$A$2:$B$42,2,0),0)</f>
        <v>3500</v>
      </c>
      <c r="AH2031">
        <v>7</v>
      </c>
    </row>
    <row r="2032" spans="1:34" x14ac:dyDescent="0.35">
      <c r="A2032" s="354" t="s">
        <v>1159</v>
      </c>
      <c r="B2032" s="355">
        <v>33.33</v>
      </c>
      <c r="C2032" s="356">
        <v>101</v>
      </c>
      <c r="D2032" s="357" t="s">
        <v>1075</v>
      </c>
      <c r="E2032" s="357" t="s">
        <v>178</v>
      </c>
      <c r="F2032" s="357" t="s">
        <v>171</v>
      </c>
      <c r="G2032" s="358">
        <v>33</v>
      </c>
      <c r="H2032" s="357">
        <v>88400</v>
      </c>
      <c r="I2032" s="356">
        <v>93700</v>
      </c>
      <c r="J2032" s="356">
        <v>98600</v>
      </c>
      <c r="K2032" s="356">
        <v>99400</v>
      </c>
      <c r="L2032" s="355">
        <v>2652.2652265226525</v>
      </c>
      <c r="M2032" s="355">
        <v>2811.2811281128115</v>
      </c>
      <c r="N2032" s="355">
        <v>2958.2958295829585</v>
      </c>
      <c r="O2032" s="355">
        <v>2982.2982298229826</v>
      </c>
      <c r="P2032" s="357" t="s">
        <v>55</v>
      </c>
      <c r="Q2032" s="355" t="s">
        <v>37</v>
      </c>
      <c r="R2032" s="357" t="s">
        <v>203</v>
      </c>
      <c r="S2032" s="365">
        <v>0.19600000000000001</v>
      </c>
      <c r="T2032" s="354" t="s">
        <v>683</v>
      </c>
      <c r="U2032" s="357" t="s">
        <v>35</v>
      </c>
      <c r="V2032" s="357">
        <v>1.6850000000000001</v>
      </c>
      <c r="W2032" s="357">
        <v>1</v>
      </c>
      <c r="X2032" s="357">
        <v>3.2000000000000001E-2</v>
      </c>
      <c r="Y2032" s="357">
        <f t="shared" si="28"/>
        <v>1.6850000000000001</v>
      </c>
      <c r="Z2032" s="357" t="s">
        <v>198</v>
      </c>
      <c r="AA2032" s="357" t="s">
        <v>170</v>
      </c>
      <c r="AB2032" s="357">
        <v>18.7</v>
      </c>
      <c r="AC2032" s="357" t="s">
        <v>218</v>
      </c>
      <c r="AD2032" s="10"/>
      <c r="AE2032" s="10">
        <f>IFERROR(VLOOKUP(E2032,ppoz!$A$2:$B$42,2,0),0)</f>
        <v>3500</v>
      </c>
      <c r="AH2032">
        <v>7</v>
      </c>
    </row>
    <row r="2033" spans="1:34" x14ac:dyDescent="0.35">
      <c r="A2033" s="354" t="s">
        <v>1160</v>
      </c>
      <c r="B2033" s="355">
        <v>33.660000000000004</v>
      </c>
      <c r="C2033" s="356">
        <v>102</v>
      </c>
      <c r="D2033" s="357" t="s">
        <v>1075</v>
      </c>
      <c r="E2033" s="357" t="s">
        <v>178</v>
      </c>
      <c r="F2033" s="357" t="s">
        <v>171</v>
      </c>
      <c r="G2033" s="358">
        <v>33</v>
      </c>
      <c r="H2033" s="357">
        <v>88800</v>
      </c>
      <c r="I2033" s="356">
        <v>94600</v>
      </c>
      <c r="J2033" s="356">
        <v>99100</v>
      </c>
      <c r="K2033" s="356">
        <v>100300</v>
      </c>
      <c r="L2033" s="355">
        <v>2638.1461675579321</v>
      </c>
      <c r="M2033" s="355">
        <v>2810.457516339869</v>
      </c>
      <c r="N2033" s="355">
        <v>2944.1473559120614</v>
      </c>
      <c r="O2033" s="355">
        <v>2979.7979797979797</v>
      </c>
      <c r="P2033" s="357" t="s">
        <v>55</v>
      </c>
      <c r="Q2033" s="355" t="s">
        <v>37</v>
      </c>
      <c r="R2033" s="357" t="s">
        <v>203</v>
      </c>
      <c r="S2033" s="365">
        <v>0.19600000000000001</v>
      </c>
      <c r="T2033" s="354" t="s">
        <v>683</v>
      </c>
      <c r="U2033" s="357" t="s">
        <v>35</v>
      </c>
      <c r="V2033" s="357">
        <v>1.6850000000000001</v>
      </c>
      <c r="W2033" s="357">
        <v>1</v>
      </c>
      <c r="X2033" s="357">
        <v>3.2000000000000001E-2</v>
      </c>
      <c r="Y2033" s="357">
        <f t="shared" si="28"/>
        <v>1.6850000000000001</v>
      </c>
      <c r="Z2033" s="357" t="s">
        <v>198</v>
      </c>
      <c r="AA2033" s="357" t="s">
        <v>170</v>
      </c>
      <c r="AB2033" s="357">
        <v>18.7</v>
      </c>
      <c r="AC2033" s="357" t="s">
        <v>218</v>
      </c>
      <c r="AD2033" s="10"/>
      <c r="AE2033" s="10">
        <f>IFERROR(VLOOKUP(E2033,ppoz!$A$2:$B$42,2,0),0)</f>
        <v>3500</v>
      </c>
      <c r="AH2033">
        <v>7</v>
      </c>
    </row>
    <row r="2034" spans="1:34" x14ac:dyDescent="0.35">
      <c r="A2034" s="354" t="s">
        <v>1161</v>
      </c>
      <c r="B2034" s="355">
        <v>33.99</v>
      </c>
      <c r="C2034" s="356">
        <v>103</v>
      </c>
      <c r="D2034" s="357" t="s">
        <v>1075</v>
      </c>
      <c r="E2034" s="357" t="s">
        <v>178</v>
      </c>
      <c r="F2034" s="357" t="s">
        <v>171</v>
      </c>
      <c r="G2034" s="358">
        <v>33</v>
      </c>
      <c r="H2034" s="357">
        <v>89400</v>
      </c>
      <c r="I2034" s="356">
        <v>94900</v>
      </c>
      <c r="J2034" s="356">
        <v>99500</v>
      </c>
      <c r="K2034" s="356">
        <v>100600</v>
      </c>
      <c r="L2034" s="355">
        <v>2630.1853486319505</v>
      </c>
      <c r="M2034" s="355">
        <v>2791.9976463665785</v>
      </c>
      <c r="N2034" s="355">
        <v>2927.3315681082668</v>
      </c>
      <c r="O2034" s="355">
        <v>2959.6940276551927</v>
      </c>
      <c r="P2034" s="357" t="s">
        <v>55</v>
      </c>
      <c r="Q2034" s="355" t="s">
        <v>37</v>
      </c>
      <c r="R2034" s="357" t="s">
        <v>203</v>
      </c>
      <c r="S2034" s="365">
        <v>0.19600000000000001</v>
      </c>
      <c r="T2034" s="354" t="s">
        <v>683</v>
      </c>
      <c r="U2034" s="357" t="s">
        <v>35</v>
      </c>
      <c r="V2034" s="357">
        <v>1.6850000000000001</v>
      </c>
      <c r="W2034" s="357">
        <v>1</v>
      </c>
      <c r="X2034" s="357">
        <v>3.2000000000000001E-2</v>
      </c>
      <c r="Y2034" s="357">
        <f t="shared" si="28"/>
        <v>1.6850000000000001</v>
      </c>
      <c r="Z2034" s="357" t="s">
        <v>198</v>
      </c>
      <c r="AA2034" s="357" t="s">
        <v>170</v>
      </c>
      <c r="AB2034" s="357">
        <v>18.7</v>
      </c>
      <c r="AC2034" s="357" t="s">
        <v>218</v>
      </c>
      <c r="AD2034" s="10"/>
      <c r="AE2034" s="10">
        <f>IFERROR(VLOOKUP(E2034,ppoz!$A$2:$B$42,2,0),0)</f>
        <v>3500</v>
      </c>
      <c r="AH2034">
        <v>7</v>
      </c>
    </row>
    <row r="2035" spans="1:34" x14ac:dyDescent="0.35">
      <c r="A2035" s="354" t="s">
        <v>1162</v>
      </c>
      <c r="B2035" s="355">
        <v>34.32</v>
      </c>
      <c r="C2035" s="356">
        <v>104</v>
      </c>
      <c r="D2035" s="357" t="s">
        <v>1075</v>
      </c>
      <c r="E2035" s="357" t="s">
        <v>178</v>
      </c>
      <c r="F2035" s="357" t="s">
        <v>171</v>
      </c>
      <c r="G2035" s="358">
        <v>33</v>
      </c>
      <c r="H2035" s="357">
        <v>90600</v>
      </c>
      <c r="I2035" s="356">
        <v>95800</v>
      </c>
      <c r="J2035" s="356">
        <v>100300</v>
      </c>
      <c r="K2035" s="356">
        <v>101600</v>
      </c>
      <c r="L2035" s="355">
        <v>2639.86013986014</v>
      </c>
      <c r="M2035" s="355">
        <v>2791.3752913752915</v>
      </c>
      <c r="N2035" s="355">
        <v>2922.4941724941723</v>
      </c>
      <c r="O2035" s="355">
        <v>2960.3729603729603</v>
      </c>
      <c r="P2035" s="357" t="s">
        <v>55</v>
      </c>
      <c r="Q2035" s="355" t="s">
        <v>37</v>
      </c>
      <c r="R2035" s="357" t="s">
        <v>203</v>
      </c>
      <c r="S2035" s="365">
        <v>0.19600000000000001</v>
      </c>
      <c r="T2035" s="354" t="s">
        <v>683</v>
      </c>
      <c r="U2035" s="357" t="s">
        <v>35</v>
      </c>
      <c r="V2035" s="357">
        <v>1.6850000000000001</v>
      </c>
      <c r="W2035" s="357">
        <v>1</v>
      </c>
      <c r="X2035" s="357">
        <v>3.2000000000000001E-2</v>
      </c>
      <c r="Y2035" s="357">
        <f t="shared" si="28"/>
        <v>1.6850000000000001</v>
      </c>
      <c r="Z2035" s="357" t="s">
        <v>198</v>
      </c>
      <c r="AA2035" s="357" t="s">
        <v>170</v>
      </c>
      <c r="AB2035" s="357">
        <v>18.7</v>
      </c>
      <c r="AC2035" s="357" t="s">
        <v>218</v>
      </c>
      <c r="AD2035" s="10"/>
      <c r="AE2035" s="10">
        <f>IFERROR(VLOOKUP(E2035,ppoz!$A$2:$B$42,2,0),0)</f>
        <v>3500</v>
      </c>
      <c r="AH2035">
        <v>7</v>
      </c>
    </row>
    <row r="2036" spans="1:34" x14ac:dyDescent="0.35">
      <c r="A2036" s="354" t="s">
        <v>1163</v>
      </c>
      <c r="B2036" s="355">
        <v>34.65</v>
      </c>
      <c r="C2036" s="356">
        <v>105</v>
      </c>
      <c r="D2036" s="357" t="s">
        <v>1075</v>
      </c>
      <c r="E2036" s="357" t="s">
        <v>178</v>
      </c>
      <c r="F2036" s="357" t="s">
        <v>171</v>
      </c>
      <c r="G2036" s="358">
        <v>33</v>
      </c>
      <c r="H2036" s="357">
        <v>91100</v>
      </c>
      <c r="I2036" s="356">
        <v>96800</v>
      </c>
      <c r="J2036" s="356">
        <v>100800</v>
      </c>
      <c r="K2036" s="356">
        <v>103100</v>
      </c>
      <c r="L2036" s="355">
        <v>2629.1486291486294</v>
      </c>
      <c r="M2036" s="355">
        <v>2793.6507936507937</v>
      </c>
      <c r="N2036" s="355">
        <v>2909.090909090909</v>
      </c>
      <c r="O2036" s="355">
        <v>2975.4689754689757</v>
      </c>
      <c r="P2036" s="357" t="s">
        <v>55</v>
      </c>
      <c r="Q2036" s="355" t="s">
        <v>37</v>
      </c>
      <c r="R2036" s="357" t="s">
        <v>203</v>
      </c>
      <c r="S2036" s="365">
        <v>0.19600000000000001</v>
      </c>
      <c r="T2036" s="354" t="s">
        <v>683</v>
      </c>
      <c r="U2036" s="357" t="s">
        <v>35</v>
      </c>
      <c r="V2036" s="357">
        <v>1.6850000000000001</v>
      </c>
      <c r="W2036" s="357">
        <v>1</v>
      </c>
      <c r="X2036" s="357">
        <v>3.2000000000000001E-2</v>
      </c>
      <c r="Y2036" s="357">
        <f t="shared" si="28"/>
        <v>1.6850000000000001</v>
      </c>
      <c r="Z2036" s="357" t="s">
        <v>198</v>
      </c>
      <c r="AA2036" s="357" t="s">
        <v>170</v>
      </c>
      <c r="AB2036" s="357">
        <v>18.7</v>
      </c>
      <c r="AC2036" s="357" t="s">
        <v>218</v>
      </c>
      <c r="AD2036" s="10"/>
      <c r="AE2036" s="10">
        <f>IFERROR(VLOOKUP(E2036,ppoz!$A$2:$B$42,2,0),0)</f>
        <v>3500</v>
      </c>
      <c r="AH2036">
        <v>7</v>
      </c>
    </row>
    <row r="2037" spans="1:34" x14ac:dyDescent="0.35">
      <c r="A2037" s="354" t="s">
        <v>1164</v>
      </c>
      <c r="B2037" s="355">
        <v>34.980000000000004</v>
      </c>
      <c r="C2037" s="356">
        <v>106</v>
      </c>
      <c r="D2037" s="357" t="s">
        <v>1075</v>
      </c>
      <c r="E2037" s="357" t="s">
        <v>178</v>
      </c>
      <c r="F2037" s="357" t="s">
        <v>171</v>
      </c>
      <c r="G2037" s="358">
        <v>33</v>
      </c>
      <c r="H2037" s="357">
        <v>91900</v>
      </c>
      <c r="I2037" s="356">
        <v>97400</v>
      </c>
      <c r="J2037" s="356">
        <v>101200</v>
      </c>
      <c r="K2037" s="356">
        <v>103700</v>
      </c>
      <c r="L2037" s="355">
        <v>2627.2155517438532</v>
      </c>
      <c r="M2037" s="355">
        <v>2784.4482561463692</v>
      </c>
      <c r="N2037" s="355">
        <v>2893.0817610062891</v>
      </c>
      <c r="O2037" s="355">
        <v>2964.5511720983418</v>
      </c>
      <c r="P2037" s="357" t="s">
        <v>55</v>
      </c>
      <c r="Q2037" s="355" t="s">
        <v>37</v>
      </c>
      <c r="R2037" s="357" t="s">
        <v>203</v>
      </c>
      <c r="S2037" s="365">
        <v>0.19600000000000001</v>
      </c>
      <c r="T2037" s="354" t="s">
        <v>683</v>
      </c>
      <c r="U2037" s="357" t="s">
        <v>35</v>
      </c>
      <c r="V2037" s="357">
        <v>1.6850000000000001</v>
      </c>
      <c r="W2037" s="357">
        <v>1</v>
      </c>
      <c r="X2037" s="357">
        <v>3.2000000000000001E-2</v>
      </c>
      <c r="Y2037" s="357">
        <f t="shared" si="28"/>
        <v>1.6850000000000001</v>
      </c>
      <c r="Z2037" s="357" t="s">
        <v>198</v>
      </c>
      <c r="AA2037" s="357" t="s">
        <v>170</v>
      </c>
      <c r="AB2037" s="357">
        <v>18.7</v>
      </c>
      <c r="AC2037" s="357" t="s">
        <v>218</v>
      </c>
      <c r="AD2037" s="10"/>
      <c r="AE2037" s="10">
        <f>IFERROR(VLOOKUP(E2037,ppoz!$A$2:$B$42,2,0),0)</f>
        <v>3500</v>
      </c>
      <c r="AH2037">
        <v>7</v>
      </c>
    </row>
    <row r="2038" spans="1:34" x14ac:dyDescent="0.35">
      <c r="A2038" s="354" t="s">
        <v>1165</v>
      </c>
      <c r="B2038" s="355">
        <v>35.31</v>
      </c>
      <c r="C2038" s="356">
        <v>107</v>
      </c>
      <c r="D2038" s="357" t="s">
        <v>1075</v>
      </c>
      <c r="E2038" s="357" t="s">
        <v>178</v>
      </c>
      <c r="F2038" s="357" t="s">
        <v>171</v>
      </c>
      <c r="G2038" s="358">
        <v>33</v>
      </c>
      <c r="H2038" s="357">
        <v>92700</v>
      </c>
      <c r="I2038" s="356">
        <v>98200</v>
      </c>
      <c r="J2038" s="356">
        <v>102000</v>
      </c>
      <c r="K2038" s="356">
        <v>104500</v>
      </c>
      <c r="L2038" s="355">
        <v>2625.3186066270177</v>
      </c>
      <c r="M2038" s="355">
        <v>2781.0818465024072</v>
      </c>
      <c r="N2038" s="355">
        <v>2888.7000849617671</v>
      </c>
      <c r="O2038" s="355">
        <v>2959.5015576323985</v>
      </c>
      <c r="P2038" s="357" t="s">
        <v>55</v>
      </c>
      <c r="Q2038" s="355" t="s">
        <v>37</v>
      </c>
      <c r="R2038" s="357" t="s">
        <v>203</v>
      </c>
      <c r="S2038" s="365">
        <v>0.19600000000000001</v>
      </c>
      <c r="T2038" s="354" t="s">
        <v>683</v>
      </c>
      <c r="U2038" s="357" t="s">
        <v>35</v>
      </c>
      <c r="V2038" s="357">
        <v>1.6850000000000001</v>
      </c>
      <c r="W2038" s="357">
        <v>1</v>
      </c>
      <c r="X2038" s="357">
        <v>3.2000000000000001E-2</v>
      </c>
      <c r="Y2038" s="357">
        <f t="shared" si="28"/>
        <v>1.6850000000000001</v>
      </c>
      <c r="Z2038" s="357" t="s">
        <v>198</v>
      </c>
      <c r="AA2038" s="357" t="s">
        <v>170</v>
      </c>
      <c r="AB2038" s="357">
        <v>18.7</v>
      </c>
      <c r="AC2038" s="357" t="s">
        <v>218</v>
      </c>
      <c r="AD2038" s="10"/>
      <c r="AE2038" s="10">
        <f>IFERROR(VLOOKUP(E2038,ppoz!$A$2:$B$42,2,0),0)</f>
        <v>3500</v>
      </c>
      <c r="AH2038">
        <v>7</v>
      </c>
    </row>
    <row r="2039" spans="1:34" x14ac:dyDescent="0.35">
      <c r="A2039" s="354" t="s">
        <v>1166</v>
      </c>
      <c r="B2039" s="355">
        <v>35.64</v>
      </c>
      <c r="C2039" s="356">
        <v>108</v>
      </c>
      <c r="D2039" s="357" t="s">
        <v>1075</v>
      </c>
      <c r="E2039" s="357" t="s">
        <v>178</v>
      </c>
      <c r="F2039" s="357" t="s">
        <v>171</v>
      </c>
      <c r="G2039" s="358">
        <v>33</v>
      </c>
      <c r="H2039" s="357">
        <v>93200</v>
      </c>
      <c r="I2039" s="356">
        <v>98700</v>
      </c>
      <c r="J2039" s="356">
        <v>102400</v>
      </c>
      <c r="K2039" s="356">
        <v>105000</v>
      </c>
      <c r="L2039" s="355">
        <v>2615.0392817059483</v>
      </c>
      <c r="M2039" s="355">
        <v>2769.3602693602693</v>
      </c>
      <c r="N2039" s="355">
        <v>2873.17620650954</v>
      </c>
      <c r="O2039" s="355">
        <v>2946.127946127946</v>
      </c>
      <c r="P2039" s="357" t="s">
        <v>55</v>
      </c>
      <c r="Q2039" s="355" t="s">
        <v>37</v>
      </c>
      <c r="R2039" s="357" t="s">
        <v>203</v>
      </c>
      <c r="S2039" s="365">
        <v>0.19600000000000001</v>
      </c>
      <c r="T2039" s="354" t="s">
        <v>683</v>
      </c>
      <c r="U2039" s="357" t="s">
        <v>35</v>
      </c>
      <c r="V2039" s="357">
        <v>1.6850000000000001</v>
      </c>
      <c r="W2039" s="357">
        <v>1</v>
      </c>
      <c r="X2039" s="357">
        <v>3.2000000000000001E-2</v>
      </c>
      <c r="Y2039" s="357">
        <f t="shared" si="28"/>
        <v>1.6850000000000001</v>
      </c>
      <c r="Z2039" s="357" t="s">
        <v>198</v>
      </c>
      <c r="AA2039" s="357" t="s">
        <v>170</v>
      </c>
      <c r="AB2039" s="357">
        <v>18.7</v>
      </c>
      <c r="AC2039" s="357" t="s">
        <v>218</v>
      </c>
      <c r="AD2039" s="10"/>
      <c r="AE2039" s="10">
        <f>IFERROR(VLOOKUP(E2039,ppoz!$A$2:$B$42,2,0),0)</f>
        <v>3500</v>
      </c>
      <c r="AH2039">
        <v>7</v>
      </c>
    </row>
    <row r="2040" spans="1:34" x14ac:dyDescent="0.35">
      <c r="A2040" s="354" t="s">
        <v>1167</v>
      </c>
      <c r="B2040" s="355">
        <v>35.97</v>
      </c>
      <c r="C2040" s="356">
        <v>109</v>
      </c>
      <c r="D2040" s="357" t="s">
        <v>1075</v>
      </c>
      <c r="E2040" s="357" t="s">
        <v>178</v>
      </c>
      <c r="F2040" s="357" t="s">
        <v>171</v>
      </c>
      <c r="G2040" s="358">
        <v>33</v>
      </c>
      <c r="H2040" s="357">
        <v>93600</v>
      </c>
      <c r="I2040" s="356">
        <v>99500</v>
      </c>
      <c r="J2040" s="356">
        <v>105700</v>
      </c>
      <c r="K2040" s="356">
        <v>105800</v>
      </c>
      <c r="L2040" s="355">
        <v>2602.1684737281066</v>
      </c>
      <c r="M2040" s="355">
        <v>2766.1940505977204</v>
      </c>
      <c r="N2040" s="355">
        <v>2938.5599110369753</v>
      </c>
      <c r="O2040" s="355">
        <v>2941.3400055601892</v>
      </c>
      <c r="P2040" s="357" t="s">
        <v>55</v>
      </c>
      <c r="Q2040" s="355" t="s">
        <v>37</v>
      </c>
      <c r="R2040" s="357" t="s">
        <v>203</v>
      </c>
      <c r="S2040" s="365">
        <v>0.19600000000000001</v>
      </c>
      <c r="T2040" s="354" t="s">
        <v>683</v>
      </c>
      <c r="U2040" s="357" t="s">
        <v>35</v>
      </c>
      <c r="V2040" s="357">
        <v>1.6850000000000001</v>
      </c>
      <c r="W2040" s="357">
        <v>1</v>
      </c>
      <c r="X2040" s="357">
        <v>3.2000000000000001E-2</v>
      </c>
      <c r="Y2040" s="357">
        <f t="shared" si="28"/>
        <v>1.6850000000000001</v>
      </c>
      <c r="Z2040" s="357" t="s">
        <v>198</v>
      </c>
      <c r="AA2040" s="357" t="s">
        <v>170</v>
      </c>
      <c r="AB2040" s="357">
        <v>18.7</v>
      </c>
      <c r="AC2040" s="357" t="s">
        <v>218</v>
      </c>
      <c r="AD2040" s="10"/>
      <c r="AE2040" s="10">
        <f>IFERROR(VLOOKUP(E2040,ppoz!$A$2:$B$42,2,0),0)</f>
        <v>3500</v>
      </c>
      <c r="AH2040">
        <v>7</v>
      </c>
    </row>
    <row r="2041" spans="1:34" x14ac:dyDescent="0.35">
      <c r="A2041" s="354" t="s">
        <v>1168</v>
      </c>
      <c r="B2041" s="355">
        <v>36.300000000000004</v>
      </c>
      <c r="C2041" s="356">
        <v>110</v>
      </c>
      <c r="D2041" s="357" t="s">
        <v>1075</v>
      </c>
      <c r="E2041" s="357" t="s">
        <v>178</v>
      </c>
      <c r="F2041" s="357" t="s">
        <v>171</v>
      </c>
      <c r="G2041" s="358">
        <v>33</v>
      </c>
      <c r="H2041" s="357">
        <v>94500</v>
      </c>
      <c r="I2041" s="356">
        <v>100300</v>
      </c>
      <c r="J2041" s="356">
        <v>106500</v>
      </c>
      <c r="K2041" s="356">
        <v>106600</v>
      </c>
      <c r="L2041" s="355">
        <v>2603.3057851239664</v>
      </c>
      <c r="M2041" s="355">
        <v>2763.0853994490353</v>
      </c>
      <c r="N2041" s="355">
        <v>2933.8842975206608</v>
      </c>
      <c r="O2041" s="355">
        <v>2936.6391184572999</v>
      </c>
      <c r="P2041" s="357" t="s">
        <v>55</v>
      </c>
      <c r="Q2041" s="355" t="s">
        <v>37</v>
      </c>
      <c r="R2041" s="357" t="s">
        <v>203</v>
      </c>
      <c r="S2041" s="365">
        <v>0.19600000000000001</v>
      </c>
      <c r="T2041" s="354" t="s">
        <v>683</v>
      </c>
      <c r="U2041" s="357" t="s">
        <v>35</v>
      </c>
      <c r="V2041" s="357">
        <v>1.6850000000000001</v>
      </c>
      <c r="W2041" s="357">
        <v>1</v>
      </c>
      <c r="X2041" s="357">
        <v>3.2000000000000001E-2</v>
      </c>
      <c r="Y2041" s="357">
        <f t="shared" si="28"/>
        <v>1.6850000000000001</v>
      </c>
      <c r="Z2041" s="357" t="s">
        <v>198</v>
      </c>
      <c r="AA2041" s="357" t="s">
        <v>170</v>
      </c>
      <c r="AB2041" s="357">
        <v>18.7</v>
      </c>
      <c r="AC2041" s="357" t="s">
        <v>218</v>
      </c>
      <c r="AD2041" s="10"/>
      <c r="AE2041" s="10">
        <f>IFERROR(VLOOKUP(E2041,ppoz!$A$2:$B$42,2,0),0)</f>
        <v>3500</v>
      </c>
      <c r="AH2041">
        <v>7</v>
      </c>
    </row>
    <row r="2042" spans="1:34" x14ac:dyDescent="0.35">
      <c r="A2042" s="354" t="s">
        <v>1169</v>
      </c>
      <c r="B2042" s="355">
        <v>36.630000000000003</v>
      </c>
      <c r="C2042" s="356">
        <v>111</v>
      </c>
      <c r="D2042" s="357" t="s">
        <v>1075</v>
      </c>
      <c r="E2042" s="357" t="s">
        <v>178</v>
      </c>
      <c r="F2042" s="357" t="s">
        <v>171</v>
      </c>
      <c r="G2042" s="358">
        <v>33</v>
      </c>
      <c r="H2042" s="357">
        <v>94900</v>
      </c>
      <c r="I2042" s="356">
        <v>100800</v>
      </c>
      <c r="J2042" s="356">
        <v>107000</v>
      </c>
      <c r="K2042" s="356">
        <v>107100</v>
      </c>
      <c r="L2042" s="355">
        <v>2590.7725907725908</v>
      </c>
      <c r="M2042" s="355">
        <v>2751.8427518427516</v>
      </c>
      <c r="N2042" s="355">
        <v>2921.1029211029208</v>
      </c>
      <c r="O2042" s="355">
        <v>2923.8329238329238</v>
      </c>
      <c r="P2042" s="357" t="s">
        <v>55</v>
      </c>
      <c r="Q2042" s="355" t="s">
        <v>37</v>
      </c>
      <c r="R2042" s="357" t="s">
        <v>203</v>
      </c>
      <c r="S2042" s="365">
        <v>0.19600000000000001</v>
      </c>
      <c r="T2042" s="354" t="s">
        <v>683</v>
      </c>
      <c r="U2042" s="357" t="s">
        <v>35</v>
      </c>
      <c r="V2042" s="357">
        <v>1.6850000000000001</v>
      </c>
      <c r="W2042" s="357">
        <v>1</v>
      </c>
      <c r="X2042" s="357">
        <v>3.2000000000000001E-2</v>
      </c>
      <c r="Y2042" s="357">
        <f t="shared" si="28"/>
        <v>1.6850000000000001</v>
      </c>
      <c r="Z2042" s="357" t="s">
        <v>198</v>
      </c>
      <c r="AA2042" s="357" t="s">
        <v>170</v>
      </c>
      <c r="AB2042" s="357">
        <v>18.7</v>
      </c>
      <c r="AC2042" s="357" t="s">
        <v>218</v>
      </c>
      <c r="AD2042" s="10"/>
      <c r="AE2042" s="10">
        <f>IFERROR(VLOOKUP(E2042,ppoz!$A$2:$B$42,2,0),0)</f>
        <v>3500</v>
      </c>
      <c r="AH2042">
        <v>7</v>
      </c>
    </row>
    <row r="2043" spans="1:34" x14ac:dyDescent="0.35">
      <c r="A2043" s="354" t="s">
        <v>1170</v>
      </c>
      <c r="B2043" s="355">
        <v>36.96</v>
      </c>
      <c r="C2043" s="356">
        <v>112</v>
      </c>
      <c r="D2043" s="357" t="s">
        <v>1075</v>
      </c>
      <c r="E2043" s="357" t="s">
        <v>178</v>
      </c>
      <c r="F2043" s="357" t="s">
        <v>171</v>
      </c>
      <c r="G2043" s="358">
        <v>33</v>
      </c>
      <c r="H2043" s="357">
        <v>95800</v>
      </c>
      <c r="I2043" s="356">
        <v>101400</v>
      </c>
      <c r="J2043" s="356">
        <v>107400</v>
      </c>
      <c r="K2043" s="356">
        <v>107700</v>
      </c>
      <c r="L2043" s="355">
        <v>2591.9913419913419</v>
      </c>
      <c r="M2043" s="355">
        <v>2743.5064935064934</v>
      </c>
      <c r="N2043" s="355">
        <v>2905.8441558441559</v>
      </c>
      <c r="O2043" s="355">
        <v>2913.9610389610389</v>
      </c>
      <c r="P2043" s="357" t="s">
        <v>55</v>
      </c>
      <c r="Q2043" s="355" t="s">
        <v>37</v>
      </c>
      <c r="R2043" s="357" t="s">
        <v>203</v>
      </c>
      <c r="S2043" s="365">
        <v>0.19600000000000001</v>
      </c>
      <c r="T2043" s="354" t="s">
        <v>683</v>
      </c>
      <c r="U2043" s="357" t="s">
        <v>35</v>
      </c>
      <c r="V2043" s="357">
        <v>1.6850000000000001</v>
      </c>
      <c r="W2043" s="357">
        <v>1</v>
      </c>
      <c r="X2043" s="357">
        <v>3.2000000000000001E-2</v>
      </c>
      <c r="Y2043" s="357">
        <f t="shared" si="28"/>
        <v>1.6850000000000001</v>
      </c>
      <c r="Z2043" s="357" t="s">
        <v>198</v>
      </c>
      <c r="AA2043" s="357" t="s">
        <v>170</v>
      </c>
      <c r="AB2043" s="357">
        <v>18.7</v>
      </c>
      <c r="AC2043" s="357" t="s">
        <v>218</v>
      </c>
      <c r="AD2043" s="10"/>
      <c r="AE2043" s="10">
        <f>IFERROR(VLOOKUP(E2043,ppoz!$A$2:$B$42,2,0),0)</f>
        <v>3500</v>
      </c>
      <c r="AH2043">
        <v>7</v>
      </c>
    </row>
    <row r="2044" spans="1:34" x14ac:dyDescent="0.35">
      <c r="A2044" s="354" t="s">
        <v>1171</v>
      </c>
      <c r="B2044" s="355">
        <v>37.29</v>
      </c>
      <c r="C2044" s="356">
        <v>113</v>
      </c>
      <c r="D2044" s="357" t="s">
        <v>1075</v>
      </c>
      <c r="E2044" s="357" t="s">
        <v>178</v>
      </c>
      <c r="F2044" s="357" t="s">
        <v>171</v>
      </c>
      <c r="G2044" s="358">
        <v>33</v>
      </c>
      <c r="H2044" s="357">
        <v>96700</v>
      </c>
      <c r="I2044" s="356">
        <v>102800</v>
      </c>
      <c r="J2044" s="356">
        <v>108200</v>
      </c>
      <c r="K2044" s="356">
        <v>109100</v>
      </c>
      <c r="L2044" s="355">
        <v>2593.1885223920622</v>
      </c>
      <c r="M2044" s="355">
        <v>2756.7712523464738</v>
      </c>
      <c r="N2044" s="355">
        <v>2901.5821936175921</v>
      </c>
      <c r="O2044" s="355">
        <v>2925.7173504961115</v>
      </c>
      <c r="P2044" s="357" t="s">
        <v>55</v>
      </c>
      <c r="Q2044" s="355" t="s">
        <v>37</v>
      </c>
      <c r="R2044" s="357" t="s">
        <v>203</v>
      </c>
      <c r="S2044" s="365">
        <v>0.19600000000000001</v>
      </c>
      <c r="T2044" s="354" t="s">
        <v>683</v>
      </c>
      <c r="U2044" s="357" t="s">
        <v>35</v>
      </c>
      <c r="V2044" s="357">
        <v>1.6850000000000001</v>
      </c>
      <c r="W2044" s="357">
        <v>1</v>
      </c>
      <c r="X2044" s="357">
        <v>3.2000000000000001E-2</v>
      </c>
      <c r="Y2044" s="357">
        <f t="shared" si="28"/>
        <v>1.6850000000000001</v>
      </c>
      <c r="Z2044" s="357" t="s">
        <v>198</v>
      </c>
      <c r="AA2044" s="357" t="s">
        <v>170</v>
      </c>
      <c r="AB2044" s="357">
        <v>18.7</v>
      </c>
      <c r="AC2044" s="357" t="s">
        <v>218</v>
      </c>
      <c r="AD2044" s="10"/>
      <c r="AE2044" s="10">
        <f>IFERROR(VLOOKUP(E2044,ppoz!$A$2:$B$42,2,0),0)</f>
        <v>3500</v>
      </c>
      <c r="AH2044">
        <v>7</v>
      </c>
    </row>
    <row r="2045" spans="1:34" x14ac:dyDescent="0.35">
      <c r="A2045" s="354" t="s">
        <v>1172</v>
      </c>
      <c r="B2045" s="355">
        <v>37.620000000000005</v>
      </c>
      <c r="C2045" s="356">
        <v>114</v>
      </c>
      <c r="D2045" s="357" t="s">
        <v>1075</v>
      </c>
      <c r="E2045" s="357" t="s">
        <v>178</v>
      </c>
      <c r="F2045" s="357" t="s">
        <v>171</v>
      </c>
      <c r="G2045" s="358">
        <v>33</v>
      </c>
      <c r="H2045" s="357">
        <v>97400</v>
      </c>
      <c r="I2045" s="356">
        <v>103300</v>
      </c>
      <c r="J2045" s="356">
        <v>108600</v>
      </c>
      <c r="K2045" s="356">
        <v>109600</v>
      </c>
      <c r="L2045" s="355">
        <v>2589.0483785220622</v>
      </c>
      <c r="M2045" s="355">
        <v>2745.8798511430086</v>
      </c>
      <c r="N2045" s="355">
        <v>2886.7623604465707</v>
      </c>
      <c r="O2045" s="355">
        <v>2913.3439659755445</v>
      </c>
      <c r="P2045" s="357" t="s">
        <v>55</v>
      </c>
      <c r="Q2045" s="355" t="s">
        <v>37</v>
      </c>
      <c r="R2045" s="357" t="s">
        <v>203</v>
      </c>
      <c r="S2045" s="365">
        <v>0.19600000000000001</v>
      </c>
      <c r="T2045" s="354" t="s">
        <v>683</v>
      </c>
      <c r="U2045" s="357" t="s">
        <v>35</v>
      </c>
      <c r="V2045" s="357">
        <v>1.6850000000000001</v>
      </c>
      <c r="W2045" s="357">
        <v>1</v>
      </c>
      <c r="X2045" s="357">
        <v>3.2000000000000001E-2</v>
      </c>
      <c r="Y2045" s="357">
        <f t="shared" si="28"/>
        <v>1.6850000000000001</v>
      </c>
      <c r="Z2045" s="357" t="s">
        <v>198</v>
      </c>
      <c r="AA2045" s="357" t="s">
        <v>170</v>
      </c>
      <c r="AB2045" s="357">
        <v>18.7</v>
      </c>
      <c r="AC2045" s="357" t="s">
        <v>218</v>
      </c>
      <c r="AD2045" s="10"/>
      <c r="AE2045" s="10">
        <f>IFERROR(VLOOKUP(E2045,ppoz!$A$2:$B$42,2,0),0)</f>
        <v>3500</v>
      </c>
      <c r="AH2045">
        <v>7</v>
      </c>
    </row>
    <row r="2046" spans="1:34" x14ac:dyDescent="0.35">
      <c r="A2046" s="354" t="s">
        <v>1173</v>
      </c>
      <c r="B2046" s="355">
        <v>37.950000000000003</v>
      </c>
      <c r="C2046" s="356">
        <v>115</v>
      </c>
      <c r="D2046" s="357" t="s">
        <v>1075</v>
      </c>
      <c r="E2046" s="357" t="s">
        <v>178</v>
      </c>
      <c r="F2046" s="357" t="s">
        <v>171</v>
      </c>
      <c r="G2046" s="358">
        <v>33</v>
      </c>
      <c r="H2046" s="357">
        <v>97800</v>
      </c>
      <c r="I2046" s="356">
        <v>103700</v>
      </c>
      <c r="J2046" s="356">
        <v>109100</v>
      </c>
      <c r="K2046" s="356">
        <v>110600</v>
      </c>
      <c r="L2046" s="355">
        <v>2577.075098814229</v>
      </c>
      <c r="M2046" s="355">
        <v>2732.542819499341</v>
      </c>
      <c r="N2046" s="355">
        <v>2874.835309617918</v>
      </c>
      <c r="O2046" s="355">
        <v>2914.361001317523</v>
      </c>
      <c r="P2046" s="357" t="s">
        <v>55</v>
      </c>
      <c r="Q2046" s="355" t="s">
        <v>37</v>
      </c>
      <c r="R2046" s="357" t="s">
        <v>203</v>
      </c>
      <c r="S2046" s="365">
        <v>0.19600000000000001</v>
      </c>
      <c r="T2046" s="354" t="s">
        <v>683</v>
      </c>
      <c r="U2046" s="357" t="s">
        <v>35</v>
      </c>
      <c r="V2046" s="357">
        <v>1.6850000000000001</v>
      </c>
      <c r="W2046" s="357">
        <v>1</v>
      </c>
      <c r="X2046" s="357">
        <v>3.2000000000000001E-2</v>
      </c>
      <c r="Y2046" s="357">
        <f t="shared" si="28"/>
        <v>1.6850000000000001</v>
      </c>
      <c r="Z2046" s="357" t="s">
        <v>198</v>
      </c>
      <c r="AA2046" s="357" t="s">
        <v>170</v>
      </c>
      <c r="AB2046" s="357">
        <v>18.7</v>
      </c>
      <c r="AC2046" s="357" t="s">
        <v>218</v>
      </c>
      <c r="AD2046" s="10"/>
      <c r="AE2046" s="10">
        <f>IFERROR(VLOOKUP(E2046,ppoz!$A$2:$B$42,2,0),0)</f>
        <v>3500</v>
      </c>
      <c r="AH2046">
        <v>7</v>
      </c>
    </row>
    <row r="2047" spans="1:34" x14ac:dyDescent="0.35">
      <c r="A2047" s="354" t="s">
        <v>1174</v>
      </c>
      <c r="B2047" s="355">
        <v>38.28</v>
      </c>
      <c r="C2047" s="356">
        <v>116</v>
      </c>
      <c r="D2047" s="357" t="s">
        <v>1075</v>
      </c>
      <c r="E2047" s="357" t="s">
        <v>178</v>
      </c>
      <c r="F2047" s="357" t="s">
        <v>171</v>
      </c>
      <c r="G2047" s="358">
        <v>33</v>
      </c>
      <c r="H2047" s="357">
        <v>98600</v>
      </c>
      <c r="I2047" s="356">
        <v>105100</v>
      </c>
      <c r="J2047" s="356">
        <v>109900</v>
      </c>
      <c r="K2047" s="356">
        <v>112000</v>
      </c>
      <c r="L2047" s="355">
        <v>2575.7575757575755</v>
      </c>
      <c r="M2047" s="355">
        <v>2745.5590386624867</v>
      </c>
      <c r="N2047" s="355">
        <v>2870.9508881922675</v>
      </c>
      <c r="O2047" s="355">
        <v>2925.8098223615466</v>
      </c>
      <c r="P2047" s="357" t="s">
        <v>55</v>
      </c>
      <c r="Q2047" s="355" t="s">
        <v>37</v>
      </c>
      <c r="R2047" s="357" t="s">
        <v>203</v>
      </c>
      <c r="S2047" s="365">
        <v>0.19600000000000001</v>
      </c>
      <c r="T2047" s="354" t="s">
        <v>683</v>
      </c>
      <c r="U2047" s="357" t="s">
        <v>35</v>
      </c>
      <c r="V2047" s="357">
        <v>1.6850000000000001</v>
      </c>
      <c r="W2047" s="357">
        <v>1</v>
      </c>
      <c r="X2047" s="357">
        <v>3.2000000000000001E-2</v>
      </c>
      <c r="Y2047" s="357">
        <f t="shared" si="28"/>
        <v>1.6850000000000001</v>
      </c>
      <c r="Z2047" s="357" t="s">
        <v>198</v>
      </c>
      <c r="AA2047" s="357" t="s">
        <v>170</v>
      </c>
      <c r="AB2047" s="357">
        <v>18.7</v>
      </c>
      <c r="AC2047" s="357" t="s">
        <v>218</v>
      </c>
      <c r="AD2047" s="10"/>
      <c r="AE2047" s="10">
        <f>IFERROR(VLOOKUP(E2047,ppoz!$A$2:$B$42,2,0),0)</f>
        <v>3500</v>
      </c>
      <c r="AH2047">
        <v>7</v>
      </c>
    </row>
    <row r="2048" spans="1:34" x14ac:dyDescent="0.35">
      <c r="A2048" s="354" t="s">
        <v>1175</v>
      </c>
      <c r="B2048" s="355">
        <v>38.61</v>
      </c>
      <c r="C2048" s="356">
        <v>117</v>
      </c>
      <c r="D2048" s="357" t="s">
        <v>1075</v>
      </c>
      <c r="E2048" s="357" t="s">
        <v>178</v>
      </c>
      <c r="F2048" s="357" t="s">
        <v>171</v>
      </c>
      <c r="G2048" s="358">
        <v>33</v>
      </c>
      <c r="H2048" s="357">
        <v>99200</v>
      </c>
      <c r="I2048" s="356">
        <v>105500</v>
      </c>
      <c r="J2048" s="356">
        <v>110300</v>
      </c>
      <c r="K2048" s="356">
        <v>112400</v>
      </c>
      <c r="L2048" s="355">
        <v>2569.2825692825695</v>
      </c>
      <c r="M2048" s="355">
        <v>2732.4527324527326</v>
      </c>
      <c r="N2048" s="355">
        <v>2856.7728567728568</v>
      </c>
      <c r="O2048" s="355">
        <v>2911.1629111629113</v>
      </c>
      <c r="P2048" s="357" t="s">
        <v>55</v>
      </c>
      <c r="Q2048" s="355" t="s">
        <v>37</v>
      </c>
      <c r="R2048" s="357" t="s">
        <v>203</v>
      </c>
      <c r="S2048" s="365">
        <v>0.19600000000000001</v>
      </c>
      <c r="T2048" s="354" t="s">
        <v>683</v>
      </c>
      <c r="U2048" s="357" t="s">
        <v>35</v>
      </c>
      <c r="V2048" s="357">
        <v>1.6850000000000001</v>
      </c>
      <c r="W2048" s="357">
        <v>1</v>
      </c>
      <c r="X2048" s="357">
        <v>3.2000000000000001E-2</v>
      </c>
      <c r="Y2048" s="357">
        <f t="shared" si="28"/>
        <v>1.6850000000000001</v>
      </c>
      <c r="Z2048" s="357" t="s">
        <v>198</v>
      </c>
      <c r="AA2048" s="357" t="s">
        <v>170</v>
      </c>
      <c r="AB2048" s="357">
        <v>18.7</v>
      </c>
      <c r="AC2048" s="357" t="s">
        <v>218</v>
      </c>
      <c r="AD2048" s="10"/>
      <c r="AE2048" s="10">
        <f>IFERROR(VLOOKUP(E2048,ppoz!$A$2:$B$42,2,0),0)</f>
        <v>3500</v>
      </c>
      <c r="AH2048">
        <v>7</v>
      </c>
    </row>
    <row r="2049" spans="1:34" x14ac:dyDescent="0.35">
      <c r="A2049" s="354" t="s">
        <v>1176</v>
      </c>
      <c r="B2049" s="355">
        <v>38.940000000000005</v>
      </c>
      <c r="C2049" s="356">
        <v>118</v>
      </c>
      <c r="D2049" s="357" t="s">
        <v>1075</v>
      </c>
      <c r="E2049" s="357" t="s">
        <v>178</v>
      </c>
      <c r="F2049" s="357" t="s">
        <v>171</v>
      </c>
      <c r="G2049" s="358">
        <v>33</v>
      </c>
      <c r="H2049" s="357">
        <v>100300</v>
      </c>
      <c r="I2049" s="356">
        <v>106100</v>
      </c>
      <c r="J2049" s="356">
        <v>110700</v>
      </c>
      <c r="K2049" s="356">
        <v>113000</v>
      </c>
      <c r="L2049" s="355">
        <v>2575.7575757575755</v>
      </c>
      <c r="M2049" s="355">
        <v>2724.7046738572158</v>
      </c>
      <c r="N2049" s="355">
        <v>2842.8351309707236</v>
      </c>
      <c r="O2049" s="355">
        <v>2901.900359527478</v>
      </c>
      <c r="P2049" s="357" t="s">
        <v>55</v>
      </c>
      <c r="Q2049" s="355" t="s">
        <v>37</v>
      </c>
      <c r="R2049" s="357" t="s">
        <v>203</v>
      </c>
      <c r="S2049" s="365">
        <v>0.19600000000000001</v>
      </c>
      <c r="T2049" s="354" t="s">
        <v>683</v>
      </c>
      <c r="U2049" s="357" t="s">
        <v>35</v>
      </c>
      <c r="V2049" s="357">
        <v>1.6850000000000001</v>
      </c>
      <c r="W2049" s="357">
        <v>1</v>
      </c>
      <c r="X2049" s="357">
        <v>3.2000000000000001E-2</v>
      </c>
      <c r="Y2049" s="357">
        <f t="shared" si="28"/>
        <v>1.6850000000000001</v>
      </c>
      <c r="Z2049" s="357" t="s">
        <v>198</v>
      </c>
      <c r="AA2049" s="357" t="s">
        <v>170</v>
      </c>
      <c r="AB2049" s="357">
        <v>18.7</v>
      </c>
      <c r="AC2049" s="357" t="s">
        <v>218</v>
      </c>
      <c r="AD2049" s="10"/>
      <c r="AE2049" s="10">
        <f>IFERROR(VLOOKUP(E2049,ppoz!$A$2:$B$42,2,0),0)</f>
        <v>3500</v>
      </c>
      <c r="AH2049">
        <v>7</v>
      </c>
    </row>
    <row r="2050" spans="1:34" x14ac:dyDescent="0.35">
      <c r="A2050" s="354" t="s">
        <v>1177</v>
      </c>
      <c r="B2050" s="355">
        <v>39.270000000000003</v>
      </c>
      <c r="C2050" s="356">
        <v>119</v>
      </c>
      <c r="D2050" s="357" t="s">
        <v>1075</v>
      </c>
      <c r="E2050" s="357" t="s">
        <v>178</v>
      </c>
      <c r="F2050" s="357" t="s">
        <v>171</v>
      </c>
      <c r="G2050" s="358">
        <v>33</v>
      </c>
      <c r="H2050" s="357">
        <v>101200</v>
      </c>
      <c r="I2050" s="356">
        <v>107000</v>
      </c>
      <c r="J2050" s="356">
        <v>111600</v>
      </c>
      <c r="K2050" s="356">
        <v>113900</v>
      </c>
      <c r="L2050" s="355">
        <v>2577.0308123249297</v>
      </c>
      <c r="M2050" s="355">
        <v>2724.7262541380187</v>
      </c>
      <c r="N2050" s="355">
        <v>2841.8640183346065</v>
      </c>
      <c r="O2050" s="355">
        <v>2900.4329004329002</v>
      </c>
      <c r="P2050" s="357" t="s">
        <v>55</v>
      </c>
      <c r="Q2050" s="355" t="s">
        <v>37</v>
      </c>
      <c r="R2050" s="357" t="s">
        <v>203</v>
      </c>
      <c r="S2050" s="365">
        <v>0.19600000000000001</v>
      </c>
      <c r="T2050" s="354" t="s">
        <v>683</v>
      </c>
      <c r="U2050" s="357" t="s">
        <v>35</v>
      </c>
      <c r="V2050" s="357">
        <v>1.6850000000000001</v>
      </c>
      <c r="W2050" s="357">
        <v>1</v>
      </c>
      <c r="X2050" s="357">
        <v>3.2000000000000001E-2</v>
      </c>
      <c r="Y2050" s="357">
        <f t="shared" si="28"/>
        <v>1.6850000000000001</v>
      </c>
      <c r="Z2050" s="357" t="s">
        <v>198</v>
      </c>
      <c r="AA2050" s="357" t="s">
        <v>170</v>
      </c>
      <c r="AB2050" s="357">
        <v>18.7</v>
      </c>
      <c r="AC2050" s="357" t="s">
        <v>218</v>
      </c>
      <c r="AD2050" s="10"/>
      <c r="AE2050" s="10">
        <f>IFERROR(VLOOKUP(E2050,ppoz!$A$2:$B$42,2,0),0)</f>
        <v>3500</v>
      </c>
      <c r="AH2050">
        <v>7</v>
      </c>
    </row>
    <row r="2051" spans="1:34" x14ac:dyDescent="0.35">
      <c r="A2051" s="354" t="s">
        <v>1178</v>
      </c>
      <c r="B2051" s="355">
        <v>39.6</v>
      </c>
      <c r="C2051" s="356">
        <v>120</v>
      </c>
      <c r="D2051" s="357" t="s">
        <v>1075</v>
      </c>
      <c r="E2051" s="357" t="s">
        <v>178</v>
      </c>
      <c r="F2051" s="357" t="s">
        <v>171</v>
      </c>
      <c r="G2051" s="358">
        <v>33</v>
      </c>
      <c r="H2051" s="357">
        <v>101700</v>
      </c>
      <c r="I2051" s="356">
        <v>107400</v>
      </c>
      <c r="J2051" s="356">
        <v>112000</v>
      </c>
      <c r="K2051" s="356">
        <v>114300</v>
      </c>
      <c r="L2051" s="355">
        <v>2568.181818181818</v>
      </c>
      <c r="M2051" s="355">
        <v>2712.121212121212</v>
      </c>
      <c r="N2051" s="355">
        <v>2828.2828282828282</v>
      </c>
      <c r="O2051" s="355">
        <v>2886.363636363636</v>
      </c>
      <c r="P2051" s="357" t="s">
        <v>55</v>
      </c>
      <c r="Q2051" s="355" t="s">
        <v>37</v>
      </c>
      <c r="R2051" s="357" t="s">
        <v>203</v>
      </c>
      <c r="S2051" s="365">
        <v>0.19600000000000001</v>
      </c>
      <c r="T2051" s="354" t="s">
        <v>683</v>
      </c>
      <c r="U2051" s="357" t="s">
        <v>35</v>
      </c>
      <c r="V2051" s="357">
        <v>1.6850000000000001</v>
      </c>
      <c r="W2051" s="357">
        <v>1</v>
      </c>
      <c r="X2051" s="357">
        <v>3.2000000000000001E-2</v>
      </c>
      <c r="Y2051" s="357">
        <f t="shared" si="28"/>
        <v>1.6850000000000001</v>
      </c>
      <c r="Z2051" s="357" t="s">
        <v>198</v>
      </c>
      <c r="AA2051" s="357" t="s">
        <v>170</v>
      </c>
      <c r="AB2051" s="357">
        <v>18.7</v>
      </c>
      <c r="AC2051" s="357" t="s">
        <v>218</v>
      </c>
      <c r="AD2051" s="10"/>
      <c r="AE2051" s="10">
        <f>IFERROR(VLOOKUP(E2051,ppoz!$A$2:$B$42,2,0),0)</f>
        <v>3500</v>
      </c>
      <c r="AH2051">
        <v>7</v>
      </c>
    </row>
    <row r="2052" spans="1:34" x14ac:dyDescent="0.35">
      <c r="A2052" s="354" t="s">
        <v>1179</v>
      </c>
      <c r="B2052" s="355">
        <v>39.93</v>
      </c>
      <c r="C2052" s="356">
        <v>121</v>
      </c>
      <c r="D2052" s="357" t="s">
        <v>1075</v>
      </c>
      <c r="E2052" s="357" t="s">
        <v>178</v>
      </c>
      <c r="F2052" s="357" t="s">
        <v>171</v>
      </c>
      <c r="G2052" s="358">
        <v>33</v>
      </c>
      <c r="H2052" s="357">
        <v>102700</v>
      </c>
      <c r="I2052" s="356">
        <v>108500</v>
      </c>
      <c r="J2052" s="356">
        <v>117400</v>
      </c>
      <c r="K2052" s="356">
        <v>115400</v>
      </c>
      <c r="L2052" s="355">
        <v>2572.0010017530681</v>
      </c>
      <c r="M2052" s="355">
        <v>2717.2551965940397</v>
      </c>
      <c r="N2052" s="355">
        <v>2940.1452541948411</v>
      </c>
      <c r="O2052" s="355">
        <v>2890.0576008014023</v>
      </c>
      <c r="P2052" s="357" t="s">
        <v>55</v>
      </c>
      <c r="Q2052" s="355" t="s">
        <v>37</v>
      </c>
      <c r="R2052" s="357" t="s">
        <v>203</v>
      </c>
      <c r="S2052" s="365">
        <v>0.19600000000000001</v>
      </c>
      <c r="T2052" s="354" t="s">
        <v>683</v>
      </c>
      <c r="U2052" s="357" t="s">
        <v>35</v>
      </c>
      <c r="V2052" s="357">
        <v>1.6850000000000001</v>
      </c>
      <c r="W2052" s="357">
        <v>1</v>
      </c>
      <c r="X2052" s="357">
        <v>3.2000000000000001E-2</v>
      </c>
      <c r="Y2052" s="357">
        <f t="shared" si="28"/>
        <v>1.6850000000000001</v>
      </c>
      <c r="Z2052" s="357" t="s">
        <v>198</v>
      </c>
      <c r="AA2052" s="357" t="s">
        <v>170</v>
      </c>
      <c r="AB2052" s="357">
        <v>18.7</v>
      </c>
      <c r="AC2052" s="357" t="s">
        <v>218</v>
      </c>
      <c r="AD2052" s="10"/>
      <c r="AE2052" s="10">
        <f>IFERROR(VLOOKUP(E2052,ppoz!$A$2:$B$42,2,0),0)</f>
        <v>3500</v>
      </c>
      <c r="AH2052">
        <v>7</v>
      </c>
    </row>
    <row r="2053" spans="1:34" x14ac:dyDescent="0.35">
      <c r="A2053" s="354" t="s">
        <v>1180</v>
      </c>
      <c r="B2053" s="355">
        <v>40.260000000000005</v>
      </c>
      <c r="C2053" s="356">
        <v>122</v>
      </c>
      <c r="D2053" s="357" t="s">
        <v>1075</v>
      </c>
      <c r="E2053" s="357" t="s">
        <v>179</v>
      </c>
      <c r="F2053" s="357" t="s">
        <v>171</v>
      </c>
      <c r="G2053" s="358">
        <v>40</v>
      </c>
      <c r="H2053" s="357">
        <v>104700</v>
      </c>
      <c r="I2053" s="356">
        <v>111500</v>
      </c>
      <c r="J2053" s="356">
        <v>119400</v>
      </c>
      <c r="K2053" s="356">
        <v>118400</v>
      </c>
      <c r="L2053" s="355">
        <v>2600.5961251862886</v>
      </c>
      <c r="M2053" s="355">
        <v>2769.4982613015395</v>
      </c>
      <c r="N2053" s="355">
        <v>2965.7228017883754</v>
      </c>
      <c r="O2053" s="355">
        <v>2940.8842523596618</v>
      </c>
      <c r="P2053" s="357" t="s">
        <v>55</v>
      </c>
      <c r="Q2053" s="355" t="s">
        <v>37</v>
      </c>
      <c r="R2053" s="357" t="s">
        <v>203</v>
      </c>
      <c r="S2053" s="365">
        <v>0.19600000000000001</v>
      </c>
      <c r="T2053" s="354" t="s">
        <v>683</v>
      </c>
      <c r="U2053" s="357" t="s">
        <v>35</v>
      </c>
      <c r="V2053" s="357">
        <v>1.6850000000000001</v>
      </c>
      <c r="W2053" s="357">
        <v>1</v>
      </c>
      <c r="X2053" s="357">
        <v>3.2000000000000001E-2</v>
      </c>
      <c r="Y2053" s="357">
        <f t="shared" si="28"/>
        <v>1.6850000000000001</v>
      </c>
      <c r="Z2053" s="357" t="s">
        <v>198</v>
      </c>
      <c r="AA2053" s="357" t="s">
        <v>170</v>
      </c>
      <c r="AB2053" s="357">
        <v>18.7</v>
      </c>
      <c r="AC2053" s="357" t="s">
        <v>218</v>
      </c>
      <c r="AD2053" s="10"/>
      <c r="AE2053" s="10">
        <f>IFERROR(VLOOKUP(E2053,ppoz!$A$2:$B$42,2,0),0)</f>
        <v>3500</v>
      </c>
      <c r="AH2053">
        <v>7</v>
      </c>
    </row>
    <row r="2054" spans="1:34" x14ac:dyDescent="0.35">
      <c r="A2054" s="354" t="s">
        <v>1181</v>
      </c>
      <c r="B2054" s="355">
        <v>40.590000000000003</v>
      </c>
      <c r="C2054" s="356">
        <v>123</v>
      </c>
      <c r="D2054" s="357" t="s">
        <v>1075</v>
      </c>
      <c r="E2054" s="357" t="s">
        <v>179</v>
      </c>
      <c r="F2054" s="357" t="s">
        <v>171</v>
      </c>
      <c r="G2054" s="358">
        <v>40</v>
      </c>
      <c r="H2054" s="357">
        <v>105100</v>
      </c>
      <c r="I2054" s="356">
        <v>112000</v>
      </c>
      <c r="J2054" s="356">
        <v>119800</v>
      </c>
      <c r="K2054" s="356">
        <v>118900</v>
      </c>
      <c r="L2054" s="355">
        <v>2589.3077112589303</v>
      </c>
      <c r="M2054" s="355">
        <v>2759.3003202759296</v>
      </c>
      <c r="N2054" s="355">
        <v>2951.4658782951465</v>
      </c>
      <c r="O2054" s="355">
        <v>2929.2929292929289</v>
      </c>
      <c r="P2054" s="357" t="s">
        <v>55</v>
      </c>
      <c r="Q2054" s="355" t="s">
        <v>37</v>
      </c>
      <c r="R2054" s="357" t="s">
        <v>203</v>
      </c>
      <c r="S2054" s="365">
        <v>0.19600000000000001</v>
      </c>
      <c r="T2054" s="354" t="s">
        <v>683</v>
      </c>
      <c r="U2054" s="357" t="s">
        <v>35</v>
      </c>
      <c r="V2054" s="357">
        <v>1.6850000000000001</v>
      </c>
      <c r="W2054" s="357">
        <v>1</v>
      </c>
      <c r="X2054" s="357">
        <v>3.2000000000000001E-2</v>
      </c>
      <c r="Y2054" s="357">
        <f t="shared" si="28"/>
        <v>1.6850000000000001</v>
      </c>
      <c r="Z2054" s="357" t="s">
        <v>198</v>
      </c>
      <c r="AA2054" s="357" t="s">
        <v>170</v>
      </c>
      <c r="AB2054" s="357">
        <v>18.7</v>
      </c>
      <c r="AC2054" s="357" t="s">
        <v>218</v>
      </c>
      <c r="AD2054" s="10"/>
      <c r="AE2054" s="10">
        <f>IFERROR(VLOOKUP(E2054,ppoz!$A$2:$B$42,2,0),0)</f>
        <v>3500</v>
      </c>
      <c r="AH2054">
        <v>7</v>
      </c>
    </row>
    <row r="2055" spans="1:34" x14ac:dyDescent="0.35">
      <c r="A2055" s="354" t="s">
        <v>1182</v>
      </c>
      <c r="B2055" s="355">
        <v>40.92</v>
      </c>
      <c r="C2055" s="356">
        <v>124</v>
      </c>
      <c r="D2055" s="357" t="s">
        <v>1075</v>
      </c>
      <c r="E2055" s="357" t="s">
        <v>179</v>
      </c>
      <c r="F2055" s="357" t="s">
        <v>171</v>
      </c>
      <c r="G2055" s="358">
        <v>40</v>
      </c>
      <c r="H2055" s="357">
        <v>105500</v>
      </c>
      <c r="I2055" s="356">
        <v>112500</v>
      </c>
      <c r="J2055" s="356">
        <v>120200</v>
      </c>
      <c r="K2055" s="356">
        <v>119400</v>
      </c>
      <c r="L2055" s="355">
        <v>2578.201368523949</v>
      </c>
      <c r="M2055" s="355">
        <v>2749.2668621700877</v>
      </c>
      <c r="N2055" s="355">
        <v>2937.4389051808407</v>
      </c>
      <c r="O2055" s="355">
        <v>2917.8885630498535</v>
      </c>
      <c r="P2055" s="357" t="s">
        <v>55</v>
      </c>
      <c r="Q2055" s="355" t="s">
        <v>37</v>
      </c>
      <c r="R2055" s="357" t="s">
        <v>203</v>
      </c>
      <c r="S2055" s="365">
        <v>0.19600000000000001</v>
      </c>
      <c r="T2055" s="354" t="s">
        <v>683</v>
      </c>
      <c r="U2055" s="357" t="s">
        <v>35</v>
      </c>
      <c r="V2055" s="357">
        <v>1.6850000000000001</v>
      </c>
      <c r="W2055" s="357">
        <v>1</v>
      </c>
      <c r="X2055" s="357">
        <v>3.2000000000000001E-2</v>
      </c>
      <c r="Y2055" s="357">
        <f t="shared" si="28"/>
        <v>1.6850000000000001</v>
      </c>
      <c r="Z2055" s="357" t="s">
        <v>198</v>
      </c>
      <c r="AA2055" s="357" t="s">
        <v>170</v>
      </c>
      <c r="AB2055" s="357">
        <v>18.7</v>
      </c>
      <c r="AC2055" s="357" t="s">
        <v>218</v>
      </c>
      <c r="AD2055" s="10"/>
      <c r="AE2055" s="10">
        <f>IFERROR(VLOOKUP(E2055,ppoz!$A$2:$B$42,2,0),0)</f>
        <v>3500</v>
      </c>
      <c r="AH2055">
        <v>7</v>
      </c>
    </row>
    <row r="2056" spans="1:34" x14ac:dyDescent="0.35">
      <c r="A2056" s="354" t="s">
        <v>1183</v>
      </c>
      <c r="B2056" s="355">
        <v>41.25</v>
      </c>
      <c r="C2056" s="356">
        <v>125</v>
      </c>
      <c r="D2056" s="357" t="s">
        <v>1075</v>
      </c>
      <c r="E2056" s="357" t="s">
        <v>179</v>
      </c>
      <c r="F2056" s="357" t="s">
        <v>171</v>
      </c>
      <c r="G2056" s="358">
        <v>40</v>
      </c>
      <c r="H2056" s="357">
        <v>106400</v>
      </c>
      <c r="I2056" s="356">
        <v>113300</v>
      </c>
      <c r="J2056" s="356">
        <v>121000</v>
      </c>
      <c r="K2056" s="356">
        <v>120700</v>
      </c>
      <c r="L2056" s="355">
        <v>2579.3939393939395</v>
      </c>
      <c r="M2056" s="355">
        <v>2746.6666666666665</v>
      </c>
      <c r="N2056" s="355">
        <v>2933.3333333333335</v>
      </c>
      <c r="O2056" s="355">
        <v>2926.060606060606</v>
      </c>
      <c r="P2056" s="357" t="s">
        <v>55</v>
      </c>
      <c r="Q2056" s="355" t="s">
        <v>37</v>
      </c>
      <c r="R2056" s="357" t="s">
        <v>203</v>
      </c>
      <c r="S2056" s="365">
        <v>0.19600000000000001</v>
      </c>
      <c r="T2056" s="354" t="s">
        <v>683</v>
      </c>
      <c r="U2056" s="357" t="s">
        <v>35</v>
      </c>
      <c r="V2056" s="357">
        <v>1.6850000000000001</v>
      </c>
      <c r="W2056" s="357">
        <v>1</v>
      </c>
      <c r="X2056" s="357">
        <v>3.2000000000000001E-2</v>
      </c>
      <c r="Y2056" s="357">
        <f t="shared" si="28"/>
        <v>1.6850000000000001</v>
      </c>
      <c r="Z2056" s="357" t="s">
        <v>198</v>
      </c>
      <c r="AA2056" s="357" t="s">
        <v>170</v>
      </c>
      <c r="AB2056" s="357">
        <v>18.7</v>
      </c>
      <c r="AC2056" s="357" t="s">
        <v>218</v>
      </c>
      <c r="AD2056" s="10"/>
      <c r="AE2056" s="10">
        <f>IFERROR(VLOOKUP(E2056,ppoz!$A$2:$B$42,2,0),0)</f>
        <v>3500</v>
      </c>
      <c r="AH2056">
        <v>7</v>
      </c>
    </row>
    <row r="2057" spans="1:34" x14ac:dyDescent="0.35">
      <c r="A2057" s="354" t="s">
        <v>1184</v>
      </c>
      <c r="B2057" s="355">
        <v>41.580000000000005</v>
      </c>
      <c r="C2057" s="356">
        <v>126</v>
      </c>
      <c r="D2057" s="357" t="s">
        <v>1075</v>
      </c>
      <c r="E2057" s="357" t="s">
        <v>179</v>
      </c>
      <c r="F2057" s="357" t="s">
        <v>171</v>
      </c>
      <c r="G2057" s="358">
        <v>40</v>
      </c>
      <c r="H2057" s="357">
        <v>107000</v>
      </c>
      <c r="I2057" s="356">
        <v>113800</v>
      </c>
      <c r="J2057" s="356">
        <v>121500</v>
      </c>
      <c r="K2057" s="356">
        <v>121200</v>
      </c>
      <c r="L2057" s="355">
        <v>2573.352573352573</v>
      </c>
      <c r="M2057" s="355">
        <v>2736.8927368927366</v>
      </c>
      <c r="N2057" s="355">
        <v>2922.0779220779218</v>
      </c>
      <c r="O2057" s="355">
        <v>2914.8629148629143</v>
      </c>
      <c r="P2057" s="357" t="s">
        <v>55</v>
      </c>
      <c r="Q2057" s="355" t="s">
        <v>37</v>
      </c>
      <c r="R2057" s="357" t="s">
        <v>203</v>
      </c>
      <c r="S2057" s="365">
        <v>0.19600000000000001</v>
      </c>
      <c r="T2057" s="354" t="s">
        <v>683</v>
      </c>
      <c r="U2057" s="357" t="s">
        <v>35</v>
      </c>
      <c r="V2057" s="357">
        <v>1.6850000000000001</v>
      </c>
      <c r="W2057" s="357">
        <v>1</v>
      </c>
      <c r="X2057" s="357">
        <v>3.2000000000000001E-2</v>
      </c>
      <c r="Y2057" s="357">
        <f t="shared" si="28"/>
        <v>1.6850000000000001</v>
      </c>
      <c r="Z2057" s="357" t="s">
        <v>198</v>
      </c>
      <c r="AA2057" s="357" t="s">
        <v>170</v>
      </c>
      <c r="AB2057" s="357">
        <v>18.7</v>
      </c>
      <c r="AC2057" s="357" t="s">
        <v>218</v>
      </c>
      <c r="AD2057" s="10"/>
      <c r="AE2057" s="10">
        <f>IFERROR(VLOOKUP(E2057,ppoz!$A$2:$B$42,2,0),0)</f>
        <v>3500</v>
      </c>
      <c r="AH2057">
        <v>7</v>
      </c>
    </row>
    <row r="2058" spans="1:34" x14ac:dyDescent="0.35">
      <c r="A2058" s="354" t="s">
        <v>1185</v>
      </c>
      <c r="B2058" s="355">
        <v>41.910000000000004</v>
      </c>
      <c r="C2058" s="356">
        <v>127</v>
      </c>
      <c r="D2058" s="357" t="s">
        <v>1075</v>
      </c>
      <c r="E2058" s="357" t="s">
        <v>179</v>
      </c>
      <c r="F2058" s="357" t="s">
        <v>171</v>
      </c>
      <c r="G2058" s="358">
        <v>40</v>
      </c>
      <c r="H2058" s="357">
        <v>107500</v>
      </c>
      <c r="I2058" s="356">
        <v>114200</v>
      </c>
      <c r="J2058" s="356">
        <v>121900</v>
      </c>
      <c r="K2058" s="356">
        <v>121600</v>
      </c>
      <c r="L2058" s="355">
        <v>2565.0202815557145</v>
      </c>
      <c r="M2058" s="355">
        <v>2724.8866618945358</v>
      </c>
      <c r="N2058" s="355">
        <v>2908.6136960152708</v>
      </c>
      <c r="O2058" s="355">
        <v>2901.4554998806966</v>
      </c>
      <c r="P2058" s="357" t="s">
        <v>55</v>
      </c>
      <c r="Q2058" s="355" t="s">
        <v>37</v>
      </c>
      <c r="R2058" s="357" t="s">
        <v>203</v>
      </c>
      <c r="S2058" s="365">
        <v>0.19600000000000001</v>
      </c>
      <c r="T2058" s="354" t="s">
        <v>683</v>
      </c>
      <c r="U2058" s="357" t="s">
        <v>35</v>
      </c>
      <c r="V2058" s="357">
        <v>1.6850000000000001</v>
      </c>
      <c r="W2058" s="357">
        <v>1</v>
      </c>
      <c r="X2058" s="357">
        <v>3.2000000000000001E-2</v>
      </c>
      <c r="Y2058" s="357">
        <f t="shared" si="28"/>
        <v>1.6850000000000001</v>
      </c>
      <c r="Z2058" s="357" t="s">
        <v>198</v>
      </c>
      <c r="AA2058" s="357" t="s">
        <v>170</v>
      </c>
      <c r="AB2058" s="357">
        <v>18.7</v>
      </c>
      <c r="AC2058" s="357" t="s">
        <v>218</v>
      </c>
      <c r="AD2058" s="10"/>
      <c r="AE2058" s="10">
        <f>IFERROR(VLOOKUP(E2058,ppoz!$A$2:$B$42,2,0),0)</f>
        <v>3500</v>
      </c>
      <c r="AH2058">
        <v>7</v>
      </c>
    </row>
    <row r="2059" spans="1:34" x14ac:dyDescent="0.35">
      <c r="A2059" s="354" t="s">
        <v>1186</v>
      </c>
      <c r="B2059" s="355">
        <v>42.24</v>
      </c>
      <c r="C2059" s="356">
        <v>128</v>
      </c>
      <c r="D2059" s="357" t="s">
        <v>1075</v>
      </c>
      <c r="E2059" s="357" t="s">
        <v>179</v>
      </c>
      <c r="F2059" s="357" t="s">
        <v>171</v>
      </c>
      <c r="G2059" s="358">
        <v>40</v>
      </c>
      <c r="H2059" s="357">
        <v>108500</v>
      </c>
      <c r="I2059" s="356">
        <v>115100</v>
      </c>
      <c r="J2059" s="356">
        <v>122700</v>
      </c>
      <c r="K2059" s="356">
        <v>122400</v>
      </c>
      <c r="L2059" s="355">
        <v>2568.655303030303</v>
      </c>
      <c r="M2059" s="355">
        <v>2724.905303030303</v>
      </c>
      <c r="N2059" s="355">
        <v>2904.8295454545455</v>
      </c>
      <c r="O2059" s="355">
        <v>2897.7272727272725</v>
      </c>
      <c r="P2059" s="357" t="s">
        <v>55</v>
      </c>
      <c r="Q2059" s="355" t="s">
        <v>37</v>
      </c>
      <c r="R2059" s="357" t="s">
        <v>203</v>
      </c>
      <c r="S2059" s="365">
        <v>0.19600000000000001</v>
      </c>
      <c r="T2059" s="354" t="s">
        <v>683</v>
      </c>
      <c r="U2059" s="357" t="s">
        <v>35</v>
      </c>
      <c r="V2059" s="357">
        <v>1.6850000000000001</v>
      </c>
      <c r="W2059" s="357">
        <v>1</v>
      </c>
      <c r="X2059" s="357">
        <v>3.2000000000000001E-2</v>
      </c>
      <c r="Y2059" s="357">
        <f t="shared" si="28"/>
        <v>1.6850000000000001</v>
      </c>
      <c r="Z2059" s="357" t="s">
        <v>198</v>
      </c>
      <c r="AA2059" s="357" t="s">
        <v>170</v>
      </c>
      <c r="AB2059" s="357">
        <v>18.7</v>
      </c>
      <c r="AC2059" s="357" t="s">
        <v>218</v>
      </c>
      <c r="AD2059" s="10"/>
      <c r="AE2059" s="10">
        <f>IFERROR(VLOOKUP(E2059,ppoz!$A$2:$B$42,2,0),0)</f>
        <v>3500</v>
      </c>
      <c r="AH2059">
        <v>7</v>
      </c>
    </row>
    <row r="2060" spans="1:34" x14ac:dyDescent="0.35">
      <c r="A2060" s="354" t="s">
        <v>1187</v>
      </c>
      <c r="B2060" s="355">
        <v>42.57</v>
      </c>
      <c r="C2060" s="356">
        <v>129</v>
      </c>
      <c r="D2060" s="357" t="s">
        <v>1075</v>
      </c>
      <c r="E2060" s="357" t="s">
        <v>179</v>
      </c>
      <c r="F2060" s="357" t="s">
        <v>171</v>
      </c>
      <c r="G2060" s="358">
        <v>40</v>
      </c>
      <c r="H2060" s="357">
        <v>109000</v>
      </c>
      <c r="I2060" s="356">
        <v>115500</v>
      </c>
      <c r="J2060" s="356">
        <v>123100</v>
      </c>
      <c r="K2060" s="356">
        <v>122800</v>
      </c>
      <c r="L2060" s="355">
        <v>2560.4886070002349</v>
      </c>
      <c r="M2060" s="355">
        <v>2713.1782945736436</v>
      </c>
      <c r="N2060" s="355">
        <v>2891.7077754287056</v>
      </c>
      <c r="O2060" s="355">
        <v>2884.6605590791637</v>
      </c>
      <c r="P2060" s="357" t="s">
        <v>55</v>
      </c>
      <c r="Q2060" s="355" t="s">
        <v>37</v>
      </c>
      <c r="R2060" s="357" t="s">
        <v>203</v>
      </c>
      <c r="S2060" s="365">
        <v>0.19600000000000001</v>
      </c>
      <c r="T2060" s="354" t="s">
        <v>683</v>
      </c>
      <c r="U2060" s="357" t="s">
        <v>35</v>
      </c>
      <c r="V2060" s="357">
        <v>1.6850000000000001</v>
      </c>
      <c r="W2060" s="357">
        <v>1</v>
      </c>
      <c r="X2060" s="357">
        <v>3.2000000000000001E-2</v>
      </c>
      <c r="Y2060" s="357">
        <f t="shared" si="28"/>
        <v>1.6850000000000001</v>
      </c>
      <c r="Z2060" s="357" t="s">
        <v>198</v>
      </c>
      <c r="AA2060" s="357" t="s">
        <v>170</v>
      </c>
      <c r="AB2060" s="357">
        <v>18.7</v>
      </c>
      <c r="AC2060" s="357" t="s">
        <v>218</v>
      </c>
      <c r="AD2060" s="10"/>
      <c r="AE2060" s="10">
        <f>IFERROR(VLOOKUP(E2060,ppoz!$A$2:$B$42,2,0),0)</f>
        <v>3500</v>
      </c>
      <c r="AH2060">
        <v>7</v>
      </c>
    </row>
    <row r="2061" spans="1:34" x14ac:dyDescent="0.35">
      <c r="A2061" s="354" t="s">
        <v>1188</v>
      </c>
      <c r="B2061" s="355">
        <v>42.9</v>
      </c>
      <c r="C2061" s="356">
        <v>130</v>
      </c>
      <c r="D2061" s="357" t="s">
        <v>1075</v>
      </c>
      <c r="E2061" s="357" t="s">
        <v>179</v>
      </c>
      <c r="F2061" s="357" t="s">
        <v>171</v>
      </c>
      <c r="G2061" s="358">
        <v>40</v>
      </c>
      <c r="H2061" s="357">
        <v>109600</v>
      </c>
      <c r="I2061" s="356">
        <v>116200</v>
      </c>
      <c r="J2061" s="356">
        <v>123600</v>
      </c>
      <c r="K2061" s="356">
        <v>123600</v>
      </c>
      <c r="L2061" s="355">
        <v>2554.7785547785547</v>
      </c>
      <c r="M2061" s="355">
        <v>2708.6247086247085</v>
      </c>
      <c r="N2061" s="355">
        <v>2881.1188811188813</v>
      </c>
      <c r="O2061" s="355">
        <v>2881.1188811188813</v>
      </c>
      <c r="P2061" s="357" t="s">
        <v>55</v>
      </c>
      <c r="Q2061" s="355" t="s">
        <v>37</v>
      </c>
      <c r="R2061" s="357" t="s">
        <v>203</v>
      </c>
      <c r="S2061" s="365">
        <v>0.19600000000000001</v>
      </c>
      <c r="T2061" s="354" t="s">
        <v>683</v>
      </c>
      <c r="U2061" s="357" t="s">
        <v>35</v>
      </c>
      <c r="V2061" s="357">
        <v>1.6850000000000001</v>
      </c>
      <c r="W2061" s="357">
        <v>1</v>
      </c>
      <c r="X2061" s="357">
        <v>3.2000000000000001E-2</v>
      </c>
      <c r="Y2061" s="357">
        <f t="shared" si="28"/>
        <v>1.6850000000000001</v>
      </c>
      <c r="Z2061" s="357" t="s">
        <v>198</v>
      </c>
      <c r="AA2061" s="357" t="s">
        <v>170</v>
      </c>
      <c r="AB2061" s="357">
        <v>18.7</v>
      </c>
      <c r="AC2061" s="357" t="s">
        <v>218</v>
      </c>
      <c r="AD2061" s="10"/>
      <c r="AE2061" s="10">
        <f>IFERROR(VLOOKUP(E2061,ppoz!$A$2:$B$42,2,0),0)</f>
        <v>3500</v>
      </c>
      <c r="AH2061">
        <v>7</v>
      </c>
    </row>
    <row r="2062" spans="1:34" x14ac:dyDescent="0.35">
      <c r="A2062" s="354" t="s">
        <v>1189</v>
      </c>
      <c r="B2062" s="355">
        <v>43.230000000000004</v>
      </c>
      <c r="C2062" s="356">
        <v>131</v>
      </c>
      <c r="D2062" s="357" t="s">
        <v>1075</v>
      </c>
      <c r="E2062" s="357" t="s">
        <v>179</v>
      </c>
      <c r="F2062" s="357" t="s">
        <v>171</v>
      </c>
      <c r="G2062" s="358">
        <v>40</v>
      </c>
      <c r="H2062" s="357">
        <v>110400</v>
      </c>
      <c r="I2062" s="356">
        <v>117100</v>
      </c>
      <c r="J2062" s="356">
        <v>124400</v>
      </c>
      <c r="K2062" s="356">
        <v>124400</v>
      </c>
      <c r="L2062" s="355">
        <v>2553.7820957668282</v>
      </c>
      <c r="M2062" s="355">
        <v>2708.7670599120979</v>
      </c>
      <c r="N2062" s="355">
        <v>2877.6312745778391</v>
      </c>
      <c r="O2062" s="355">
        <v>2877.6312745778391</v>
      </c>
      <c r="P2062" s="357" t="s">
        <v>55</v>
      </c>
      <c r="Q2062" s="355" t="s">
        <v>37</v>
      </c>
      <c r="R2062" s="357" t="s">
        <v>203</v>
      </c>
      <c r="S2062" s="365">
        <v>0.19600000000000001</v>
      </c>
      <c r="T2062" s="354" t="s">
        <v>683</v>
      </c>
      <c r="U2062" s="357" t="s">
        <v>35</v>
      </c>
      <c r="V2062" s="357">
        <v>1.6850000000000001</v>
      </c>
      <c r="W2062" s="357">
        <v>1</v>
      </c>
      <c r="X2062" s="357">
        <v>3.2000000000000001E-2</v>
      </c>
      <c r="Y2062" s="357">
        <f t="shared" si="28"/>
        <v>1.6850000000000001</v>
      </c>
      <c r="Z2062" s="357" t="s">
        <v>198</v>
      </c>
      <c r="AA2062" s="357" t="s">
        <v>170</v>
      </c>
      <c r="AB2062" s="357">
        <v>18.7</v>
      </c>
      <c r="AC2062" s="357" t="s">
        <v>218</v>
      </c>
      <c r="AD2062" s="10"/>
      <c r="AE2062" s="10">
        <f>IFERROR(VLOOKUP(E2062,ppoz!$A$2:$B$42,2,0),0)</f>
        <v>3500</v>
      </c>
      <c r="AH2062">
        <v>7</v>
      </c>
    </row>
    <row r="2063" spans="1:34" x14ac:dyDescent="0.35">
      <c r="A2063" s="354" t="s">
        <v>1190</v>
      </c>
      <c r="B2063" s="355">
        <v>43.56</v>
      </c>
      <c r="C2063" s="356">
        <v>132</v>
      </c>
      <c r="D2063" s="357" t="s">
        <v>1075</v>
      </c>
      <c r="E2063" s="357" t="s">
        <v>179</v>
      </c>
      <c r="F2063" s="357" t="s">
        <v>171</v>
      </c>
      <c r="G2063" s="358">
        <v>40</v>
      </c>
      <c r="H2063" s="357">
        <v>110800</v>
      </c>
      <c r="I2063" s="356">
        <v>117300</v>
      </c>
      <c r="J2063" s="356">
        <v>124800</v>
      </c>
      <c r="K2063" s="356">
        <v>124600</v>
      </c>
      <c r="L2063" s="355">
        <v>2543.6179981634527</v>
      </c>
      <c r="M2063" s="355">
        <v>2692.8374655647381</v>
      </c>
      <c r="N2063" s="355">
        <v>2865.0137741046829</v>
      </c>
      <c r="O2063" s="355">
        <v>2860.422405876951</v>
      </c>
      <c r="P2063" s="357" t="s">
        <v>55</v>
      </c>
      <c r="Q2063" s="355" t="s">
        <v>37</v>
      </c>
      <c r="R2063" s="357" t="s">
        <v>203</v>
      </c>
      <c r="S2063" s="365">
        <v>0.19600000000000001</v>
      </c>
      <c r="T2063" s="354" t="s">
        <v>683</v>
      </c>
      <c r="U2063" s="357" t="s">
        <v>35</v>
      </c>
      <c r="V2063" s="357">
        <v>1.6850000000000001</v>
      </c>
      <c r="W2063" s="357">
        <v>1</v>
      </c>
      <c r="X2063" s="357">
        <v>3.2000000000000001E-2</v>
      </c>
      <c r="Y2063" s="357">
        <f t="shared" si="28"/>
        <v>1.6850000000000001</v>
      </c>
      <c r="Z2063" s="357" t="s">
        <v>198</v>
      </c>
      <c r="AA2063" s="357" t="s">
        <v>170</v>
      </c>
      <c r="AB2063" s="357">
        <v>18.7</v>
      </c>
      <c r="AC2063" s="357" t="s">
        <v>218</v>
      </c>
      <c r="AD2063" s="10"/>
      <c r="AE2063" s="10">
        <f>IFERROR(VLOOKUP(E2063,ppoz!$A$2:$B$42,2,0),0)</f>
        <v>3500</v>
      </c>
      <c r="AH2063">
        <v>7</v>
      </c>
    </row>
    <row r="2064" spans="1:34" x14ac:dyDescent="0.35">
      <c r="A2064" s="354" t="s">
        <v>1191</v>
      </c>
      <c r="B2064" s="355">
        <v>43.89</v>
      </c>
      <c r="C2064" s="356">
        <v>133</v>
      </c>
      <c r="D2064" s="357" t="s">
        <v>1075</v>
      </c>
      <c r="E2064" s="357" t="s">
        <v>179</v>
      </c>
      <c r="F2064" s="357" t="s">
        <v>171</v>
      </c>
      <c r="G2064" s="358">
        <v>40</v>
      </c>
      <c r="H2064" s="357">
        <v>111400</v>
      </c>
      <c r="I2064" s="356">
        <v>118500</v>
      </c>
      <c r="J2064" s="356">
        <v>125200</v>
      </c>
      <c r="K2064" s="356">
        <v>125800</v>
      </c>
      <c r="L2064" s="355">
        <v>2538.1635907951695</v>
      </c>
      <c r="M2064" s="355">
        <v>2699.9316473000681</v>
      </c>
      <c r="N2064" s="355">
        <v>2852.5860104807471</v>
      </c>
      <c r="O2064" s="355">
        <v>2866.2565504670765</v>
      </c>
      <c r="P2064" s="357" t="s">
        <v>55</v>
      </c>
      <c r="Q2064" s="355" t="s">
        <v>37</v>
      </c>
      <c r="R2064" s="357" t="s">
        <v>203</v>
      </c>
      <c r="S2064" s="365">
        <v>0.19600000000000001</v>
      </c>
      <c r="T2064" s="354" t="s">
        <v>683</v>
      </c>
      <c r="U2064" s="357" t="s">
        <v>35</v>
      </c>
      <c r="V2064" s="357">
        <v>1.6850000000000001</v>
      </c>
      <c r="W2064" s="357">
        <v>1</v>
      </c>
      <c r="X2064" s="357">
        <v>3.2000000000000001E-2</v>
      </c>
      <c r="Y2064" s="357">
        <f t="shared" si="28"/>
        <v>1.6850000000000001</v>
      </c>
      <c r="Z2064" s="357" t="s">
        <v>198</v>
      </c>
      <c r="AA2064" s="357" t="s">
        <v>170</v>
      </c>
      <c r="AB2064" s="357">
        <v>18.7</v>
      </c>
      <c r="AC2064" s="357" t="s">
        <v>218</v>
      </c>
      <c r="AD2064" s="10"/>
      <c r="AE2064" s="10">
        <f>IFERROR(VLOOKUP(E2064,ppoz!$A$2:$B$42,2,0),0)</f>
        <v>3500</v>
      </c>
      <c r="AH2064">
        <v>7</v>
      </c>
    </row>
    <row r="2065" spans="1:34" x14ac:dyDescent="0.35">
      <c r="A2065" s="354" t="s">
        <v>1192</v>
      </c>
      <c r="B2065" s="355">
        <v>44.22</v>
      </c>
      <c r="C2065" s="356">
        <v>134</v>
      </c>
      <c r="D2065" s="357" t="s">
        <v>1075</v>
      </c>
      <c r="E2065" s="357" t="s">
        <v>179</v>
      </c>
      <c r="F2065" s="357" t="s">
        <v>171</v>
      </c>
      <c r="G2065" s="358">
        <v>40</v>
      </c>
      <c r="H2065" s="357">
        <v>112300</v>
      </c>
      <c r="I2065" s="356">
        <v>119600</v>
      </c>
      <c r="J2065" s="356">
        <v>126100</v>
      </c>
      <c r="K2065" s="356">
        <v>126900</v>
      </c>
      <c r="L2065" s="355">
        <v>2539.5748530076889</v>
      </c>
      <c r="M2065" s="355">
        <v>2704.6585255540481</v>
      </c>
      <c r="N2065" s="355">
        <v>2851.6508367254637</v>
      </c>
      <c r="O2065" s="355">
        <v>2869.7421981004072</v>
      </c>
      <c r="P2065" s="357" t="s">
        <v>55</v>
      </c>
      <c r="Q2065" s="355" t="s">
        <v>37</v>
      </c>
      <c r="R2065" s="357" t="s">
        <v>203</v>
      </c>
      <c r="S2065" s="365">
        <v>0.19600000000000001</v>
      </c>
      <c r="T2065" s="354" t="s">
        <v>683</v>
      </c>
      <c r="U2065" s="357" t="s">
        <v>35</v>
      </c>
      <c r="V2065" s="357">
        <v>1.6850000000000001</v>
      </c>
      <c r="W2065" s="357">
        <v>1</v>
      </c>
      <c r="X2065" s="357">
        <v>3.2000000000000001E-2</v>
      </c>
      <c r="Y2065" s="357">
        <f t="shared" si="28"/>
        <v>1.6850000000000001</v>
      </c>
      <c r="Z2065" s="357" t="s">
        <v>198</v>
      </c>
      <c r="AA2065" s="357" t="s">
        <v>170</v>
      </c>
      <c r="AB2065" s="357">
        <v>18.7</v>
      </c>
      <c r="AC2065" s="357" t="s">
        <v>218</v>
      </c>
      <c r="AD2065" s="10"/>
      <c r="AE2065" s="10">
        <f>IFERROR(VLOOKUP(E2065,ppoz!$A$2:$B$42,2,0),0)</f>
        <v>3500</v>
      </c>
      <c r="AH2065">
        <v>7</v>
      </c>
    </row>
    <row r="2066" spans="1:34" x14ac:dyDescent="0.35">
      <c r="A2066" s="354" t="s">
        <v>1193</v>
      </c>
      <c r="B2066" s="355">
        <v>44.550000000000004</v>
      </c>
      <c r="C2066" s="356">
        <v>135</v>
      </c>
      <c r="D2066" s="357" t="s">
        <v>1075</v>
      </c>
      <c r="E2066" s="357" t="s">
        <v>179</v>
      </c>
      <c r="F2066" s="357" t="s">
        <v>171</v>
      </c>
      <c r="G2066" s="358">
        <v>40</v>
      </c>
      <c r="H2066" s="357">
        <v>113000</v>
      </c>
      <c r="I2066" s="356">
        <v>120100</v>
      </c>
      <c r="J2066" s="356">
        <v>126500</v>
      </c>
      <c r="K2066" s="356">
        <v>128000</v>
      </c>
      <c r="L2066" s="355">
        <v>2536.4758698092028</v>
      </c>
      <c r="M2066" s="355">
        <v>2695.8473625140291</v>
      </c>
      <c r="N2066" s="355">
        <v>2839.5061728395058</v>
      </c>
      <c r="O2066" s="355">
        <v>2873.1762065095395</v>
      </c>
      <c r="P2066" s="357" t="s">
        <v>55</v>
      </c>
      <c r="Q2066" s="355" t="s">
        <v>37</v>
      </c>
      <c r="R2066" s="357" t="s">
        <v>203</v>
      </c>
      <c r="S2066" s="365">
        <v>0.19600000000000001</v>
      </c>
      <c r="T2066" s="354" t="s">
        <v>683</v>
      </c>
      <c r="U2066" s="357" t="s">
        <v>35</v>
      </c>
      <c r="V2066" s="357">
        <v>1.6850000000000001</v>
      </c>
      <c r="W2066" s="357">
        <v>1</v>
      </c>
      <c r="X2066" s="357">
        <v>3.2000000000000001E-2</v>
      </c>
      <c r="Y2066" s="357">
        <f t="shared" si="28"/>
        <v>1.6850000000000001</v>
      </c>
      <c r="Z2066" s="357" t="s">
        <v>198</v>
      </c>
      <c r="AA2066" s="357" t="s">
        <v>170</v>
      </c>
      <c r="AB2066" s="357">
        <v>18.7</v>
      </c>
      <c r="AC2066" s="357" t="s">
        <v>218</v>
      </c>
      <c r="AD2066" s="10"/>
      <c r="AE2066" s="10">
        <f>IFERROR(VLOOKUP(E2066,ppoz!$A$2:$B$42,2,0),0)</f>
        <v>3500</v>
      </c>
      <c r="AH2066">
        <v>7</v>
      </c>
    </row>
    <row r="2067" spans="1:34" x14ac:dyDescent="0.35">
      <c r="A2067" s="354" t="s">
        <v>1194</v>
      </c>
      <c r="B2067" s="355">
        <v>44.88</v>
      </c>
      <c r="C2067" s="356">
        <v>136</v>
      </c>
      <c r="D2067" s="357" t="s">
        <v>1075</v>
      </c>
      <c r="E2067" s="357" t="s">
        <v>179</v>
      </c>
      <c r="F2067" s="357" t="s">
        <v>171</v>
      </c>
      <c r="G2067" s="358">
        <v>40</v>
      </c>
      <c r="H2067" s="357">
        <v>113600</v>
      </c>
      <c r="I2067" s="356">
        <v>120600</v>
      </c>
      <c r="J2067" s="356">
        <v>126900</v>
      </c>
      <c r="K2067" s="356">
        <v>128500</v>
      </c>
      <c r="L2067" s="355">
        <v>2531.1942959001781</v>
      </c>
      <c r="M2067" s="355">
        <v>2687.1657754010694</v>
      </c>
      <c r="N2067" s="355">
        <v>2827.5401069518716</v>
      </c>
      <c r="O2067" s="355">
        <v>2863.1907308377895</v>
      </c>
      <c r="P2067" s="357" t="s">
        <v>55</v>
      </c>
      <c r="Q2067" s="355" t="s">
        <v>37</v>
      </c>
      <c r="R2067" s="357" t="s">
        <v>203</v>
      </c>
      <c r="S2067" s="365">
        <v>0.19600000000000001</v>
      </c>
      <c r="T2067" s="354" t="s">
        <v>683</v>
      </c>
      <c r="U2067" s="357" t="s">
        <v>35</v>
      </c>
      <c r="V2067" s="357">
        <v>1.6850000000000001</v>
      </c>
      <c r="W2067" s="357">
        <v>1</v>
      </c>
      <c r="X2067" s="357">
        <v>3.2000000000000001E-2</v>
      </c>
      <c r="Y2067" s="357">
        <f t="shared" si="28"/>
        <v>1.6850000000000001</v>
      </c>
      <c r="Z2067" s="357" t="s">
        <v>198</v>
      </c>
      <c r="AA2067" s="357" t="s">
        <v>170</v>
      </c>
      <c r="AB2067" s="357">
        <v>18.7</v>
      </c>
      <c r="AC2067" s="357" t="s">
        <v>218</v>
      </c>
      <c r="AD2067" s="10"/>
      <c r="AE2067" s="10">
        <f>IFERROR(VLOOKUP(E2067,ppoz!$A$2:$B$42,2,0),0)</f>
        <v>3500</v>
      </c>
      <c r="AH2067">
        <v>7</v>
      </c>
    </row>
    <row r="2068" spans="1:34" x14ac:dyDescent="0.35">
      <c r="A2068" s="354" t="s">
        <v>1195</v>
      </c>
      <c r="B2068" s="355">
        <v>45.21</v>
      </c>
      <c r="C2068" s="356">
        <v>137</v>
      </c>
      <c r="D2068" s="357" t="s">
        <v>1075</v>
      </c>
      <c r="E2068" s="357" t="s">
        <v>180</v>
      </c>
      <c r="F2068" s="357" t="s">
        <v>171</v>
      </c>
      <c r="G2068" s="358">
        <v>45</v>
      </c>
      <c r="H2068" s="357">
        <v>120300</v>
      </c>
      <c r="I2068" s="356">
        <v>127500</v>
      </c>
      <c r="J2068" s="356">
        <v>133600</v>
      </c>
      <c r="K2068" s="356">
        <v>135400</v>
      </c>
      <c r="L2068" s="355">
        <v>2660.915726609157</v>
      </c>
      <c r="M2068" s="355">
        <v>2820.1725282017251</v>
      </c>
      <c r="N2068" s="355">
        <v>2955.0984295509843</v>
      </c>
      <c r="O2068" s="355">
        <v>2994.9126299491263</v>
      </c>
      <c r="P2068" s="357" t="s">
        <v>55</v>
      </c>
      <c r="Q2068" s="355" t="s">
        <v>37</v>
      </c>
      <c r="R2068" s="357" t="s">
        <v>203</v>
      </c>
      <c r="S2068" s="365">
        <v>0.19600000000000001</v>
      </c>
      <c r="T2068" s="354" t="s">
        <v>683</v>
      </c>
      <c r="U2068" s="357" t="s">
        <v>35</v>
      </c>
      <c r="V2068" s="357">
        <v>1.6850000000000001</v>
      </c>
      <c r="W2068" s="357">
        <v>1</v>
      </c>
      <c r="X2068" s="357">
        <v>3.2000000000000001E-2</v>
      </c>
      <c r="Y2068" s="357">
        <f t="shared" si="28"/>
        <v>1.6850000000000001</v>
      </c>
      <c r="Z2068" s="357" t="s">
        <v>198</v>
      </c>
      <c r="AA2068" s="357" t="s">
        <v>170</v>
      </c>
      <c r="AB2068" s="357">
        <v>18.7</v>
      </c>
      <c r="AC2068" s="357" t="s">
        <v>218</v>
      </c>
      <c r="AD2068" s="10"/>
      <c r="AE2068" s="10">
        <f>IFERROR(VLOOKUP(E2068,ppoz!$A$2:$B$42,2,0),0)</f>
        <v>7000</v>
      </c>
      <c r="AH2068">
        <v>7</v>
      </c>
    </row>
    <row r="2069" spans="1:34" x14ac:dyDescent="0.35">
      <c r="A2069" s="354" t="s">
        <v>1196</v>
      </c>
      <c r="B2069" s="355">
        <v>45.54</v>
      </c>
      <c r="C2069" s="356">
        <v>138</v>
      </c>
      <c r="D2069" s="357" t="s">
        <v>1075</v>
      </c>
      <c r="E2069" s="357" t="s">
        <v>180</v>
      </c>
      <c r="F2069" s="357" t="s">
        <v>171</v>
      </c>
      <c r="G2069" s="358">
        <v>45</v>
      </c>
      <c r="H2069" s="357">
        <v>120800</v>
      </c>
      <c r="I2069" s="356">
        <v>128100</v>
      </c>
      <c r="J2069" s="356">
        <v>134000</v>
      </c>
      <c r="K2069" s="356">
        <v>136000</v>
      </c>
      <c r="L2069" s="355">
        <v>2652.6130873956963</v>
      </c>
      <c r="M2069" s="355">
        <v>2812.9117259552045</v>
      </c>
      <c r="N2069" s="355">
        <v>2942.4681598594643</v>
      </c>
      <c r="O2069" s="355">
        <v>2986.3855950812472</v>
      </c>
      <c r="P2069" s="357" t="s">
        <v>55</v>
      </c>
      <c r="Q2069" s="355" t="s">
        <v>37</v>
      </c>
      <c r="R2069" s="357" t="s">
        <v>203</v>
      </c>
      <c r="S2069" s="365">
        <v>0.19600000000000001</v>
      </c>
      <c r="T2069" s="354" t="s">
        <v>683</v>
      </c>
      <c r="U2069" s="357" t="s">
        <v>35</v>
      </c>
      <c r="V2069" s="357">
        <v>1.6850000000000001</v>
      </c>
      <c r="W2069" s="357">
        <v>1</v>
      </c>
      <c r="X2069" s="357">
        <v>3.2000000000000001E-2</v>
      </c>
      <c r="Y2069" s="357">
        <f t="shared" si="28"/>
        <v>1.6850000000000001</v>
      </c>
      <c r="Z2069" s="357" t="s">
        <v>198</v>
      </c>
      <c r="AA2069" s="357" t="s">
        <v>170</v>
      </c>
      <c r="AB2069" s="357">
        <v>18.7</v>
      </c>
      <c r="AC2069" s="357" t="s">
        <v>218</v>
      </c>
      <c r="AD2069" s="10"/>
      <c r="AE2069" s="10">
        <f>IFERROR(VLOOKUP(E2069,ppoz!$A$2:$B$42,2,0),0)</f>
        <v>7000</v>
      </c>
      <c r="AH2069">
        <v>7</v>
      </c>
    </row>
    <row r="2070" spans="1:34" x14ac:dyDescent="0.35">
      <c r="A2070" s="354" t="s">
        <v>1197</v>
      </c>
      <c r="B2070" s="355">
        <v>45.870000000000005</v>
      </c>
      <c r="C2070" s="356">
        <v>139</v>
      </c>
      <c r="D2070" s="357" t="s">
        <v>1075</v>
      </c>
      <c r="E2070" s="357" t="s">
        <v>180</v>
      </c>
      <c r="F2070" s="357" t="s">
        <v>171</v>
      </c>
      <c r="G2070" s="358">
        <v>45</v>
      </c>
      <c r="H2070" s="357">
        <v>121300</v>
      </c>
      <c r="I2070" s="356">
        <v>128700</v>
      </c>
      <c r="J2070" s="356">
        <v>134500</v>
      </c>
      <c r="K2070" s="356">
        <v>136600</v>
      </c>
      <c r="L2070" s="355">
        <v>2644.4299106169606</v>
      </c>
      <c r="M2070" s="355">
        <v>2805.7553956834531</v>
      </c>
      <c r="N2070" s="355">
        <v>2932.1996947896228</v>
      </c>
      <c r="O2070" s="355">
        <v>2977.9812513625461</v>
      </c>
      <c r="P2070" s="357" t="s">
        <v>55</v>
      </c>
      <c r="Q2070" s="355" t="s">
        <v>37</v>
      </c>
      <c r="R2070" s="357" t="s">
        <v>203</v>
      </c>
      <c r="S2070" s="365">
        <v>0.19600000000000001</v>
      </c>
      <c r="T2070" s="354" t="s">
        <v>683</v>
      </c>
      <c r="U2070" s="357" t="s">
        <v>35</v>
      </c>
      <c r="V2070" s="357">
        <v>1.6850000000000001</v>
      </c>
      <c r="W2070" s="357">
        <v>1</v>
      </c>
      <c r="X2070" s="357">
        <v>3.2000000000000001E-2</v>
      </c>
      <c r="Y2070" s="357">
        <f t="shared" si="28"/>
        <v>1.6850000000000001</v>
      </c>
      <c r="Z2070" s="357" t="s">
        <v>198</v>
      </c>
      <c r="AA2070" s="357" t="s">
        <v>170</v>
      </c>
      <c r="AB2070" s="357">
        <v>18.7</v>
      </c>
      <c r="AC2070" s="357" t="s">
        <v>218</v>
      </c>
      <c r="AD2070" s="10"/>
      <c r="AE2070" s="10">
        <f>IFERROR(VLOOKUP(E2070,ppoz!$A$2:$B$42,2,0),0)</f>
        <v>7000</v>
      </c>
      <c r="AH2070">
        <v>7</v>
      </c>
    </row>
    <row r="2071" spans="1:34" x14ac:dyDescent="0.35">
      <c r="A2071" s="354" t="s">
        <v>1198</v>
      </c>
      <c r="B2071" s="355">
        <v>46.2</v>
      </c>
      <c r="C2071" s="356">
        <v>140</v>
      </c>
      <c r="D2071" s="357" t="s">
        <v>1075</v>
      </c>
      <c r="E2071" s="357" t="s">
        <v>180</v>
      </c>
      <c r="F2071" s="357" t="s">
        <v>171</v>
      </c>
      <c r="G2071" s="358">
        <v>45</v>
      </c>
      <c r="H2071" s="357">
        <v>123300</v>
      </c>
      <c r="I2071" s="356">
        <v>130700</v>
      </c>
      <c r="J2071" s="356">
        <v>136400</v>
      </c>
      <c r="K2071" s="356">
        <v>138700</v>
      </c>
      <c r="L2071" s="355">
        <v>2668.8311688311687</v>
      </c>
      <c r="M2071" s="355">
        <v>2829.0043290043286</v>
      </c>
      <c r="N2071" s="355">
        <v>2952.3809523809523</v>
      </c>
      <c r="O2071" s="355">
        <v>3002.1645021645018</v>
      </c>
      <c r="P2071" s="357" t="s">
        <v>55</v>
      </c>
      <c r="Q2071" s="355" t="s">
        <v>37</v>
      </c>
      <c r="R2071" s="357" t="s">
        <v>203</v>
      </c>
      <c r="S2071" s="365">
        <v>0.19600000000000001</v>
      </c>
      <c r="T2071" s="354" t="s">
        <v>683</v>
      </c>
      <c r="U2071" s="357" t="s">
        <v>35</v>
      </c>
      <c r="V2071" s="357">
        <v>1.6850000000000001</v>
      </c>
      <c r="W2071" s="357">
        <v>1</v>
      </c>
      <c r="X2071" s="357">
        <v>3.2000000000000001E-2</v>
      </c>
      <c r="Y2071" s="357">
        <f t="shared" si="28"/>
        <v>1.6850000000000001</v>
      </c>
      <c r="Z2071" s="357" t="s">
        <v>198</v>
      </c>
      <c r="AA2071" s="357" t="s">
        <v>170</v>
      </c>
      <c r="AB2071" s="357">
        <v>18.7</v>
      </c>
      <c r="AC2071" s="357" t="s">
        <v>218</v>
      </c>
      <c r="AD2071" s="10"/>
      <c r="AE2071" s="10">
        <f>IFERROR(VLOOKUP(E2071,ppoz!$A$2:$B$42,2,0),0)</f>
        <v>7000</v>
      </c>
      <c r="AH2071">
        <v>7</v>
      </c>
    </row>
    <row r="2072" spans="1:34" x14ac:dyDescent="0.35">
      <c r="A2072" s="354" t="s">
        <v>1199</v>
      </c>
      <c r="B2072" s="355">
        <v>46.53</v>
      </c>
      <c r="C2072" s="356">
        <v>141</v>
      </c>
      <c r="D2072" s="357" t="s">
        <v>1075</v>
      </c>
      <c r="E2072" s="357" t="s">
        <v>180</v>
      </c>
      <c r="F2072" s="357" t="s">
        <v>171</v>
      </c>
      <c r="G2072" s="358">
        <v>45</v>
      </c>
      <c r="H2072" s="357">
        <v>123800</v>
      </c>
      <c r="I2072" s="356">
        <v>131200</v>
      </c>
      <c r="J2072" s="356">
        <v>140200</v>
      </c>
      <c r="K2072" s="356">
        <v>139100</v>
      </c>
      <c r="L2072" s="355">
        <v>2660.6490436277668</v>
      </c>
      <c r="M2072" s="355">
        <v>2819.6862239415432</v>
      </c>
      <c r="N2072" s="355">
        <v>3013.10982162046</v>
      </c>
      <c r="O2072" s="355">
        <v>2989.4691596819257</v>
      </c>
      <c r="P2072" s="357" t="s">
        <v>55</v>
      </c>
      <c r="Q2072" s="355" t="s">
        <v>37</v>
      </c>
      <c r="R2072" s="357" t="s">
        <v>203</v>
      </c>
      <c r="S2072" s="365">
        <v>0.19600000000000001</v>
      </c>
      <c r="T2072" s="354" t="s">
        <v>683</v>
      </c>
      <c r="U2072" s="357" t="s">
        <v>35</v>
      </c>
      <c r="V2072" s="357">
        <v>1.6850000000000001</v>
      </c>
      <c r="W2072" s="357">
        <v>1</v>
      </c>
      <c r="X2072" s="357">
        <v>3.2000000000000001E-2</v>
      </c>
      <c r="Y2072" s="357">
        <f t="shared" si="28"/>
        <v>1.6850000000000001</v>
      </c>
      <c r="Z2072" s="357" t="s">
        <v>198</v>
      </c>
      <c r="AA2072" s="357" t="s">
        <v>170</v>
      </c>
      <c r="AB2072" s="357">
        <v>18.7</v>
      </c>
      <c r="AC2072" s="357" t="s">
        <v>218</v>
      </c>
      <c r="AD2072" s="10"/>
      <c r="AE2072" s="10">
        <f>IFERROR(VLOOKUP(E2072,ppoz!$A$2:$B$42,2,0),0)</f>
        <v>7000</v>
      </c>
      <c r="AH2072">
        <v>7</v>
      </c>
    </row>
    <row r="2073" spans="1:34" x14ac:dyDescent="0.35">
      <c r="A2073" s="354" t="s">
        <v>1200</v>
      </c>
      <c r="B2073" s="355">
        <v>46.86</v>
      </c>
      <c r="C2073" s="356">
        <v>142</v>
      </c>
      <c r="D2073" s="357" t="s">
        <v>1075</v>
      </c>
      <c r="E2073" s="357" t="s">
        <v>180</v>
      </c>
      <c r="F2073" s="357" t="s">
        <v>171</v>
      </c>
      <c r="G2073" s="358">
        <v>45</v>
      </c>
      <c r="H2073" s="357">
        <v>124400</v>
      </c>
      <c r="I2073" s="356">
        <v>131700</v>
      </c>
      <c r="J2073" s="356">
        <v>140600</v>
      </c>
      <c r="K2073" s="356">
        <v>139600</v>
      </c>
      <c r="L2073" s="355">
        <v>2654.7161758429365</v>
      </c>
      <c r="M2073" s="355">
        <v>2810.4993597951343</v>
      </c>
      <c r="N2073" s="355">
        <v>3000.4268032437049</v>
      </c>
      <c r="O2073" s="355">
        <v>2979.0866410584722</v>
      </c>
      <c r="P2073" s="357" t="s">
        <v>55</v>
      </c>
      <c r="Q2073" s="355" t="s">
        <v>37</v>
      </c>
      <c r="R2073" s="357" t="s">
        <v>203</v>
      </c>
      <c r="S2073" s="365">
        <v>0.19600000000000001</v>
      </c>
      <c r="T2073" s="354" t="s">
        <v>683</v>
      </c>
      <c r="U2073" s="357" t="s">
        <v>35</v>
      </c>
      <c r="V2073" s="357">
        <v>1.6850000000000001</v>
      </c>
      <c r="W2073" s="357">
        <v>1</v>
      </c>
      <c r="X2073" s="357">
        <v>3.2000000000000001E-2</v>
      </c>
      <c r="Y2073" s="357">
        <f t="shared" si="28"/>
        <v>1.6850000000000001</v>
      </c>
      <c r="Z2073" s="357" t="s">
        <v>198</v>
      </c>
      <c r="AA2073" s="357" t="s">
        <v>170</v>
      </c>
      <c r="AB2073" s="357">
        <v>18.7</v>
      </c>
      <c r="AC2073" s="357" t="s">
        <v>218</v>
      </c>
      <c r="AD2073" s="10"/>
      <c r="AE2073" s="10">
        <f>IFERROR(VLOOKUP(E2073,ppoz!$A$2:$B$42,2,0),0)</f>
        <v>7000</v>
      </c>
      <c r="AH2073">
        <v>7</v>
      </c>
    </row>
    <row r="2074" spans="1:34" x14ac:dyDescent="0.35">
      <c r="A2074" s="354" t="s">
        <v>1201</v>
      </c>
      <c r="B2074" s="355">
        <v>47.190000000000005</v>
      </c>
      <c r="C2074" s="356">
        <v>143</v>
      </c>
      <c r="D2074" s="357" t="s">
        <v>1075</v>
      </c>
      <c r="E2074" s="357" t="s">
        <v>180</v>
      </c>
      <c r="F2074" s="357" t="s">
        <v>171</v>
      </c>
      <c r="G2074" s="358">
        <v>45</v>
      </c>
      <c r="H2074" s="357">
        <v>125200</v>
      </c>
      <c r="I2074" s="356">
        <v>132600</v>
      </c>
      <c r="J2074" s="356">
        <v>141500</v>
      </c>
      <c r="K2074" s="356">
        <v>140500</v>
      </c>
      <c r="L2074" s="355">
        <v>2653.104471286289</v>
      </c>
      <c r="M2074" s="355">
        <v>2809.9173553719006</v>
      </c>
      <c r="N2074" s="355">
        <v>2998.5166348802709</v>
      </c>
      <c r="O2074" s="355">
        <v>2977.3257045984315</v>
      </c>
      <c r="P2074" s="357" t="s">
        <v>55</v>
      </c>
      <c r="Q2074" s="355" t="s">
        <v>37</v>
      </c>
      <c r="R2074" s="357" t="s">
        <v>203</v>
      </c>
      <c r="S2074" s="365">
        <v>0.19600000000000001</v>
      </c>
      <c r="T2074" s="354" t="s">
        <v>683</v>
      </c>
      <c r="U2074" s="357" t="s">
        <v>35</v>
      </c>
      <c r="V2074" s="357">
        <v>1.6850000000000001</v>
      </c>
      <c r="W2074" s="357">
        <v>1</v>
      </c>
      <c r="X2074" s="357">
        <v>3.2000000000000001E-2</v>
      </c>
      <c r="Y2074" s="357">
        <f t="shared" si="28"/>
        <v>1.6850000000000001</v>
      </c>
      <c r="Z2074" s="357" t="s">
        <v>198</v>
      </c>
      <c r="AA2074" s="357" t="s">
        <v>170</v>
      </c>
      <c r="AB2074" s="357">
        <v>18.7</v>
      </c>
      <c r="AC2074" s="357" t="s">
        <v>218</v>
      </c>
      <c r="AD2074" s="10"/>
      <c r="AE2074" s="10">
        <f>IFERROR(VLOOKUP(E2074,ppoz!$A$2:$B$42,2,0),0)</f>
        <v>7000</v>
      </c>
      <c r="AH2074">
        <v>7</v>
      </c>
    </row>
    <row r="2075" spans="1:34" x14ac:dyDescent="0.35">
      <c r="A2075" s="354" t="s">
        <v>1202</v>
      </c>
      <c r="B2075" s="355">
        <v>47.52</v>
      </c>
      <c r="C2075" s="356">
        <v>144</v>
      </c>
      <c r="D2075" s="357" t="s">
        <v>1075</v>
      </c>
      <c r="E2075" s="357" t="s">
        <v>180</v>
      </c>
      <c r="F2075" s="357" t="s">
        <v>171</v>
      </c>
      <c r="G2075" s="358">
        <v>45</v>
      </c>
      <c r="H2075" s="357">
        <v>125700</v>
      </c>
      <c r="I2075" s="356">
        <v>133100</v>
      </c>
      <c r="J2075" s="356">
        <v>141900</v>
      </c>
      <c r="K2075" s="356">
        <v>141000</v>
      </c>
      <c r="L2075" s="355">
        <v>2645.2020202020199</v>
      </c>
      <c r="M2075" s="355">
        <v>2800.9259259259256</v>
      </c>
      <c r="N2075" s="355">
        <v>2986.1111111111109</v>
      </c>
      <c r="O2075" s="355">
        <v>2967.1717171717169</v>
      </c>
      <c r="P2075" s="357" t="s">
        <v>55</v>
      </c>
      <c r="Q2075" s="355" t="s">
        <v>37</v>
      </c>
      <c r="R2075" s="357" t="s">
        <v>203</v>
      </c>
      <c r="S2075" s="365">
        <v>0.19600000000000001</v>
      </c>
      <c r="T2075" s="354" t="s">
        <v>683</v>
      </c>
      <c r="U2075" s="357" t="s">
        <v>35</v>
      </c>
      <c r="V2075" s="357">
        <v>1.6850000000000001</v>
      </c>
      <c r="W2075" s="357">
        <v>1</v>
      </c>
      <c r="X2075" s="357">
        <v>3.2000000000000001E-2</v>
      </c>
      <c r="Y2075" s="357">
        <f t="shared" si="28"/>
        <v>1.6850000000000001</v>
      </c>
      <c r="Z2075" s="357" t="s">
        <v>198</v>
      </c>
      <c r="AA2075" s="357" t="s">
        <v>170</v>
      </c>
      <c r="AB2075" s="357">
        <v>18.7</v>
      </c>
      <c r="AC2075" s="357" t="s">
        <v>218</v>
      </c>
      <c r="AD2075" s="10"/>
      <c r="AE2075" s="10">
        <f>IFERROR(VLOOKUP(E2075,ppoz!$A$2:$B$42,2,0),0)</f>
        <v>7000</v>
      </c>
      <c r="AH2075">
        <v>7</v>
      </c>
    </row>
    <row r="2076" spans="1:34" x14ac:dyDescent="0.35">
      <c r="A2076" s="354" t="s">
        <v>1203</v>
      </c>
      <c r="B2076" s="355">
        <v>47.85</v>
      </c>
      <c r="C2076" s="356">
        <v>145</v>
      </c>
      <c r="D2076" s="357" t="s">
        <v>1075</v>
      </c>
      <c r="E2076" s="357" t="s">
        <v>180</v>
      </c>
      <c r="F2076" s="357" t="s">
        <v>171</v>
      </c>
      <c r="G2076" s="358">
        <v>45</v>
      </c>
      <c r="H2076" s="357">
        <v>126600</v>
      </c>
      <c r="I2076" s="356">
        <v>134100</v>
      </c>
      <c r="J2076" s="356">
        <v>142300</v>
      </c>
      <c r="K2076" s="356">
        <v>142600</v>
      </c>
      <c r="L2076" s="355">
        <v>2645.7680250783696</v>
      </c>
      <c r="M2076" s="355">
        <v>2802.5078369905955</v>
      </c>
      <c r="N2076" s="355">
        <v>2973.8766980146288</v>
      </c>
      <c r="O2076" s="355">
        <v>2980.1462904911182</v>
      </c>
      <c r="P2076" s="357" t="s">
        <v>55</v>
      </c>
      <c r="Q2076" s="355" t="s">
        <v>37</v>
      </c>
      <c r="R2076" s="357" t="s">
        <v>203</v>
      </c>
      <c r="S2076" s="365">
        <v>0.19600000000000001</v>
      </c>
      <c r="T2076" s="354" t="s">
        <v>683</v>
      </c>
      <c r="U2076" s="357" t="s">
        <v>35</v>
      </c>
      <c r="V2076" s="357">
        <v>1.6850000000000001</v>
      </c>
      <c r="W2076" s="357">
        <v>1</v>
      </c>
      <c r="X2076" s="357">
        <v>3.2000000000000001E-2</v>
      </c>
      <c r="Y2076" s="357">
        <f t="shared" si="28"/>
        <v>1.6850000000000001</v>
      </c>
      <c r="Z2076" s="357" t="s">
        <v>198</v>
      </c>
      <c r="AA2076" s="357" t="s">
        <v>170</v>
      </c>
      <c r="AB2076" s="357">
        <v>18.7</v>
      </c>
      <c r="AC2076" s="357" t="s">
        <v>218</v>
      </c>
      <c r="AD2076" s="10"/>
      <c r="AE2076" s="10">
        <f>IFERROR(VLOOKUP(E2076,ppoz!$A$2:$B$42,2,0),0)</f>
        <v>7000</v>
      </c>
      <c r="AH2076">
        <v>7</v>
      </c>
    </row>
    <row r="2077" spans="1:34" x14ac:dyDescent="0.35">
      <c r="A2077" s="354" t="s">
        <v>1204</v>
      </c>
      <c r="B2077" s="355">
        <v>48.18</v>
      </c>
      <c r="C2077" s="356">
        <v>146</v>
      </c>
      <c r="D2077" s="357" t="s">
        <v>1075</v>
      </c>
      <c r="E2077" s="357" t="s">
        <v>180</v>
      </c>
      <c r="F2077" s="357" t="s">
        <v>171</v>
      </c>
      <c r="G2077" s="358">
        <v>45</v>
      </c>
      <c r="H2077" s="357">
        <v>127400</v>
      </c>
      <c r="I2077" s="356">
        <v>135100</v>
      </c>
      <c r="J2077" s="356">
        <v>143100</v>
      </c>
      <c r="K2077" s="356">
        <v>143700</v>
      </c>
      <c r="L2077" s="355">
        <v>2644.2507264425071</v>
      </c>
      <c r="M2077" s="355">
        <v>2804.0680780406806</v>
      </c>
      <c r="N2077" s="355">
        <v>2970.1120797011208</v>
      </c>
      <c r="O2077" s="355">
        <v>2982.565379825654</v>
      </c>
      <c r="P2077" s="357" t="s">
        <v>55</v>
      </c>
      <c r="Q2077" s="355" t="s">
        <v>37</v>
      </c>
      <c r="R2077" s="357" t="s">
        <v>203</v>
      </c>
      <c r="S2077" s="365">
        <v>0.19600000000000001</v>
      </c>
      <c r="T2077" s="354" t="s">
        <v>683</v>
      </c>
      <c r="U2077" s="357" t="s">
        <v>35</v>
      </c>
      <c r="V2077" s="357">
        <v>1.6850000000000001</v>
      </c>
      <c r="W2077" s="357">
        <v>1</v>
      </c>
      <c r="X2077" s="357">
        <v>3.2000000000000001E-2</v>
      </c>
      <c r="Y2077" s="357">
        <f t="shared" si="28"/>
        <v>1.6850000000000001</v>
      </c>
      <c r="Z2077" s="357" t="s">
        <v>198</v>
      </c>
      <c r="AA2077" s="357" t="s">
        <v>170</v>
      </c>
      <c r="AB2077" s="357">
        <v>18.7</v>
      </c>
      <c r="AC2077" s="357" t="s">
        <v>218</v>
      </c>
      <c r="AD2077" s="10"/>
      <c r="AE2077" s="10">
        <f>IFERROR(VLOOKUP(E2077,ppoz!$A$2:$B$42,2,0),0)</f>
        <v>7000</v>
      </c>
      <c r="AH2077">
        <v>7</v>
      </c>
    </row>
    <row r="2078" spans="1:34" x14ac:dyDescent="0.35">
      <c r="A2078" s="354" t="s">
        <v>1205</v>
      </c>
      <c r="B2078" s="355">
        <v>48.510000000000005</v>
      </c>
      <c r="C2078" s="356">
        <v>147</v>
      </c>
      <c r="D2078" s="357" t="s">
        <v>1075</v>
      </c>
      <c r="E2078" s="357" t="s">
        <v>180</v>
      </c>
      <c r="F2078" s="357" t="s">
        <v>171</v>
      </c>
      <c r="G2078" s="358">
        <v>45</v>
      </c>
      <c r="H2078" s="357">
        <v>128000</v>
      </c>
      <c r="I2078" s="356">
        <v>135700</v>
      </c>
      <c r="J2078" s="356">
        <v>143600</v>
      </c>
      <c r="K2078" s="356">
        <v>144200</v>
      </c>
      <c r="L2078" s="355">
        <v>2638.6312100597811</v>
      </c>
      <c r="M2078" s="355">
        <v>2797.3613687899401</v>
      </c>
      <c r="N2078" s="355">
        <v>2960.2143887858169</v>
      </c>
      <c r="O2078" s="355">
        <v>2972.5829725829722</v>
      </c>
      <c r="P2078" s="357" t="s">
        <v>55</v>
      </c>
      <c r="Q2078" s="355" t="s">
        <v>37</v>
      </c>
      <c r="R2078" s="357" t="s">
        <v>203</v>
      </c>
      <c r="S2078" s="365">
        <v>0.19600000000000001</v>
      </c>
      <c r="T2078" s="354" t="s">
        <v>683</v>
      </c>
      <c r="U2078" s="357" t="s">
        <v>35</v>
      </c>
      <c r="V2078" s="357">
        <v>1.6850000000000001</v>
      </c>
      <c r="W2078" s="357">
        <v>1</v>
      </c>
      <c r="X2078" s="357">
        <v>3.2000000000000001E-2</v>
      </c>
      <c r="Y2078" s="357">
        <f t="shared" ref="Y2078:Y2141" si="29">V2078*W2078</f>
        <v>1.6850000000000001</v>
      </c>
      <c r="Z2078" s="357" t="s">
        <v>198</v>
      </c>
      <c r="AA2078" s="357" t="s">
        <v>170</v>
      </c>
      <c r="AB2078" s="357">
        <v>18.7</v>
      </c>
      <c r="AC2078" s="357" t="s">
        <v>218</v>
      </c>
      <c r="AD2078" s="10"/>
      <c r="AE2078" s="10">
        <f>IFERROR(VLOOKUP(E2078,ppoz!$A$2:$B$42,2,0),0)</f>
        <v>7000</v>
      </c>
      <c r="AH2078">
        <v>7</v>
      </c>
    </row>
    <row r="2079" spans="1:34" x14ac:dyDescent="0.35">
      <c r="A2079" s="354" t="s">
        <v>1206</v>
      </c>
      <c r="B2079" s="355">
        <v>48.84</v>
      </c>
      <c r="C2079" s="356">
        <v>148</v>
      </c>
      <c r="D2079" s="357" t="s">
        <v>1075</v>
      </c>
      <c r="E2079" s="357" t="s">
        <v>180</v>
      </c>
      <c r="F2079" s="357" t="s">
        <v>171</v>
      </c>
      <c r="G2079" s="358">
        <v>45</v>
      </c>
      <c r="H2079" s="357">
        <v>128600</v>
      </c>
      <c r="I2079" s="356">
        <v>136300</v>
      </c>
      <c r="J2079" s="356">
        <v>144000</v>
      </c>
      <c r="K2079" s="356">
        <v>144800</v>
      </c>
      <c r="L2079" s="355">
        <v>2633.0876330876331</v>
      </c>
      <c r="M2079" s="355">
        <v>2790.7452907452907</v>
      </c>
      <c r="N2079" s="355">
        <v>2948.4029484029484</v>
      </c>
      <c r="O2079" s="355">
        <v>2964.7829647829644</v>
      </c>
      <c r="P2079" s="357" t="s">
        <v>55</v>
      </c>
      <c r="Q2079" s="355" t="s">
        <v>37</v>
      </c>
      <c r="R2079" s="357" t="s">
        <v>203</v>
      </c>
      <c r="S2079" s="365">
        <v>0.19600000000000001</v>
      </c>
      <c r="T2079" s="354" t="s">
        <v>683</v>
      </c>
      <c r="U2079" s="357" t="s">
        <v>35</v>
      </c>
      <c r="V2079" s="357">
        <v>1.6850000000000001</v>
      </c>
      <c r="W2079" s="357">
        <v>1</v>
      </c>
      <c r="X2079" s="357">
        <v>3.2000000000000001E-2</v>
      </c>
      <c r="Y2079" s="357">
        <f t="shared" si="29"/>
        <v>1.6850000000000001</v>
      </c>
      <c r="Z2079" s="357" t="s">
        <v>198</v>
      </c>
      <c r="AA2079" s="357" t="s">
        <v>170</v>
      </c>
      <c r="AB2079" s="357">
        <v>18.7</v>
      </c>
      <c r="AC2079" s="357" t="s">
        <v>218</v>
      </c>
      <c r="AD2079" s="10"/>
      <c r="AE2079" s="10">
        <f>IFERROR(VLOOKUP(E2079,ppoz!$A$2:$B$42,2,0),0)</f>
        <v>7000</v>
      </c>
      <c r="AH2079">
        <v>7</v>
      </c>
    </row>
    <row r="2080" spans="1:34" x14ac:dyDescent="0.35">
      <c r="A2080" s="354" t="s">
        <v>1207</v>
      </c>
      <c r="B2080" s="355">
        <v>49.17</v>
      </c>
      <c r="C2080" s="356">
        <v>149</v>
      </c>
      <c r="D2080" s="357" t="s">
        <v>1075</v>
      </c>
      <c r="E2080" s="357" t="s">
        <v>180</v>
      </c>
      <c r="F2080" s="357" t="s">
        <v>171</v>
      </c>
      <c r="G2080" s="358">
        <v>45</v>
      </c>
      <c r="H2080" s="357">
        <v>124400</v>
      </c>
      <c r="I2080" s="356">
        <v>132300</v>
      </c>
      <c r="J2080" s="356">
        <v>139800</v>
      </c>
      <c r="K2080" s="356">
        <v>140800</v>
      </c>
      <c r="L2080" s="355">
        <v>2529.9979662395767</v>
      </c>
      <c r="M2080" s="355">
        <v>2690.6650396583282</v>
      </c>
      <c r="N2080" s="355">
        <v>2843.1970713849905</v>
      </c>
      <c r="O2080" s="355">
        <v>2863.5346756152126</v>
      </c>
      <c r="P2080" s="357" t="s">
        <v>55</v>
      </c>
      <c r="Q2080" s="355" t="s">
        <v>37</v>
      </c>
      <c r="R2080" s="357" t="s">
        <v>203</v>
      </c>
      <c r="S2080" s="365">
        <v>0.19600000000000001</v>
      </c>
      <c r="T2080" s="354" t="s">
        <v>683</v>
      </c>
      <c r="U2080" s="357" t="s">
        <v>35</v>
      </c>
      <c r="V2080" s="357">
        <v>1.6850000000000001</v>
      </c>
      <c r="W2080" s="357">
        <v>1</v>
      </c>
      <c r="X2080" s="357">
        <v>3.2000000000000001E-2</v>
      </c>
      <c r="Y2080" s="357">
        <f t="shared" si="29"/>
        <v>1.6850000000000001</v>
      </c>
      <c r="Z2080" s="357" t="s">
        <v>198</v>
      </c>
      <c r="AA2080" s="357" t="s">
        <v>170</v>
      </c>
      <c r="AB2080" s="357">
        <v>18.7</v>
      </c>
      <c r="AC2080" s="357" t="s">
        <v>218</v>
      </c>
      <c r="AD2080" s="10"/>
      <c r="AE2080" s="10">
        <f>IFERROR(VLOOKUP(E2080,ppoz!$A$2:$B$42,2,0),0)</f>
        <v>7000</v>
      </c>
      <c r="AH2080">
        <v>7</v>
      </c>
    </row>
    <row r="2081" spans="1:34" x14ac:dyDescent="0.35">
      <c r="A2081" s="354" t="s">
        <v>1208</v>
      </c>
      <c r="B2081" s="355">
        <v>49.5</v>
      </c>
      <c r="C2081" s="356">
        <v>150</v>
      </c>
      <c r="D2081" s="357" t="s">
        <v>1075</v>
      </c>
      <c r="E2081" s="357" t="s">
        <v>180</v>
      </c>
      <c r="F2081" s="357" t="s">
        <v>171</v>
      </c>
      <c r="G2081" s="358">
        <v>45</v>
      </c>
      <c r="H2081" s="357">
        <v>124800</v>
      </c>
      <c r="I2081" s="356">
        <v>132800</v>
      </c>
      <c r="J2081" s="356">
        <v>140200</v>
      </c>
      <c r="K2081" s="356">
        <v>141300</v>
      </c>
      <c r="L2081" s="355">
        <v>2521.212121212121</v>
      </c>
      <c r="M2081" s="355">
        <v>2682.8282828282827</v>
      </c>
      <c r="N2081" s="355">
        <v>2832.3232323232323</v>
      </c>
      <c r="O2081" s="355">
        <v>2854.5454545454545</v>
      </c>
      <c r="P2081" s="357" t="s">
        <v>55</v>
      </c>
      <c r="Q2081" s="355" t="s">
        <v>37</v>
      </c>
      <c r="R2081" s="357" t="s">
        <v>203</v>
      </c>
      <c r="S2081" s="365">
        <v>0.19600000000000001</v>
      </c>
      <c r="T2081" s="354" t="s">
        <v>683</v>
      </c>
      <c r="U2081" s="357" t="s">
        <v>35</v>
      </c>
      <c r="V2081" s="357">
        <v>1.6850000000000001</v>
      </c>
      <c r="W2081" s="357">
        <v>1</v>
      </c>
      <c r="X2081" s="357">
        <v>3.2000000000000001E-2</v>
      </c>
      <c r="Y2081" s="357">
        <f t="shared" si="29"/>
        <v>1.6850000000000001</v>
      </c>
      <c r="Z2081" s="357" t="s">
        <v>198</v>
      </c>
      <c r="AA2081" s="357" t="s">
        <v>170</v>
      </c>
      <c r="AB2081" s="357">
        <v>18.7</v>
      </c>
      <c r="AC2081" s="357" t="s">
        <v>218</v>
      </c>
      <c r="AD2081" s="10"/>
      <c r="AE2081" s="10">
        <f>IFERROR(VLOOKUP(E2081,ppoz!$A$2:$B$42,2,0),0)</f>
        <v>7000</v>
      </c>
      <c r="AH2081">
        <v>7</v>
      </c>
    </row>
    <row r="2082" spans="1:34" x14ac:dyDescent="0.35">
      <c r="A2082" s="354" t="s">
        <v>1209</v>
      </c>
      <c r="B2082" s="355">
        <v>49.830000000000005</v>
      </c>
      <c r="C2082" s="356">
        <v>151</v>
      </c>
      <c r="D2082" s="357" t="s">
        <v>1075</v>
      </c>
      <c r="E2082" s="357" t="s">
        <v>180</v>
      </c>
      <c r="F2082" s="357" t="s">
        <v>171</v>
      </c>
      <c r="G2082" s="358">
        <v>45</v>
      </c>
      <c r="H2082" s="357">
        <v>125400</v>
      </c>
      <c r="I2082" s="356">
        <v>133300</v>
      </c>
      <c r="J2082" s="356">
        <v>140600</v>
      </c>
      <c r="K2082" s="356">
        <v>141800</v>
      </c>
      <c r="L2082" s="355">
        <v>2516.5562913907283</v>
      </c>
      <c r="M2082" s="355">
        <v>2675.0953241019465</v>
      </c>
      <c r="N2082" s="355">
        <v>2821.5934176199075</v>
      </c>
      <c r="O2082" s="355">
        <v>2845.6752960064214</v>
      </c>
      <c r="P2082" s="357" t="s">
        <v>55</v>
      </c>
      <c r="Q2082" s="355" t="s">
        <v>37</v>
      </c>
      <c r="R2082" s="357" t="s">
        <v>203</v>
      </c>
      <c r="S2082" s="365">
        <v>0.19600000000000001</v>
      </c>
      <c r="T2082" s="354" t="s">
        <v>683</v>
      </c>
      <c r="U2082" s="357" t="s">
        <v>35</v>
      </c>
      <c r="V2082" s="357">
        <v>1.6850000000000001</v>
      </c>
      <c r="W2082" s="357">
        <v>1</v>
      </c>
      <c r="X2082" s="357">
        <v>3.2000000000000001E-2</v>
      </c>
      <c r="Y2082" s="357">
        <f t="shared" si="29"/>
        <v>1.6850000000000001</v>
      </c>
      <c r="Z2082" s="357" t="s">
        <v>198</v>
      </c>
      <c r="AA2082" s="357" t="s">
        <v>170</v>
      </c>
      <c r="AB2082" s="357">
        <v>18.7</v>
      </c>
      <c r="AC2082" s="357" t="s">
        <v>218</v>
      </c>
      <c r="AD2082" s="10"/>
      <c r="AE2082" s="10">
        <f>IFERROR(VLOOKUP(E2082,ppoz!$A$2:$B$42,2,0),0)</f>
        <v>7000</v>
      </c>
      <c r="AH2082">
        <v>7</v>
      </c>
    </row>
    <row r="2083" spans="1:34" x14ac:dyDescent="0.35">
      <c r="A2083" s="354" t="s">
        <v>1210</v>
      </c>
      <c r="B2083" s="355">
        <v>3.3000000000000003</v>
      </c>
      <c r="C2083" s="356">
        <v>10</v>
      </c>
      <c r="D2083" s="357" t="s">
        <v>1075</v>
      </c>
      <c r="E2083" s="357" t="s">
        <v>2</v>
      </c>
      <c r="F2083" s="357" t="s">
        <v>181</v>
      </c>
      <c r="G2083" s="358">
        <v>3</v>
      </c>
      <c r="H2083" s="357">
        <v>15500</v>
      </c>
      <c r="I2083" s="356">
        <v>16300</v>
      </c>
      <c r="J2083" s="356">
        <v>16600</v>
      </c>
      <c r="K2083" s="356">
        <v>16900</v>
      </c>
      <c r="L2083" s="355">
        <v>4696.969696969697</v>
      </c>
      <c r="M2083" s="355">
        <v>4939.393939393939</v>
      </c>
      <c r="N2083" s="355">
        <v>5030.30303030303</v>
      </c>
      <c r="O2083" s="355">
        <v>5121.212121212121</v>
      </c>
      <c r="P2083" s="357" t="s">
        <v>39</v>
      </c>
      <c r="Q2083" s="355" t="s">
        <v>38</v>
      </c>
      <c r="R2083" s="357" t="s">
        <v>203</v>
      </c>
      <c r="S2083" s="365">
        <v>0.19600000000000001</v>
      </c>
      <c r="T2083" s="354" t="s">
        <v>683</v>
      </c>
      <c r="U2083" s="357" t="s">
        <v>35</v>
      </c>
      <c r="V2083" s="357">
        <v>1.6850000000000001</v>
      </c>
      <c r="W2083" s="357">
        <v>1</v>
      </c>
      <c r="X2083" s="357">
        <v>3.2000000000000001E-2</v>
      </c>
      <c r="Y2083" s="357">
        <f t="shared" si="29"/>
        <v>1.6850000000000001</v>
      </c>
      <c r="Z2083" s="357" t="s">
        <v>198</v>
      </c>
      <c r="AA2083" s="357" t="s">
        <v>170</v>
      </c>
      <c r="AB2083" s="357">
        <v>18.7</v>
      </c>
      <c r="AC2083" s="357" t="s">
        <v>218</v>
      </c>
      <c r="AD2083" s="10"/>
      <c r="AE2083" s="10">
        <f>IFERROR(VLOOKUP(E2083,ppoz!$A$2:$B$42,2,0),0)</f>
        <v>0</v>
      </c>
      <c r="AH2083">
        <v>7</v>
      </c>
    </row>
    <row r="2084" spans="1:34" x14ac:dyDescent="0.35">
      <c r="A2084" s="354" t="s">
        <v>1211</v>
      </c>
      <c r="B2084" s="355">
        <v>3.96</v>
      </c>
      <c r="C2084" s="356">
        <v>12</v>
      </c>
      <c r="D2084" s="357" t="s">
        <v>1075</v>
      </c>
      <c r="E2084" s="357" t="s">
        <v>3</v>
      </c>
      <c r="F2084" s="357" t="s">
        <v>181</v>
      </c>
      <c r="G2084" s="358">
        <v>3.7</v>
      </c>
      <c r="H2084" s="357">
        <v>17700</v>
      </c>
      <c r="I2084" s="356">
        <v>18400</v>
      </c>
      <c r="J2084" s="356">
        <v>19100</v>
      </c>
      <c r="K2084" s="356">
        <v>19000</v>
      </c>
      <c r="L2084" s="355">
        <v>4469.69696969697</v>
      </c>
      <c r="M2084" s="355">
        <v>4646.4646464646466</v>
      </c>
      <c r="N2084" s="355">
        <v>4823.2323232323233</v>
      </c>
      <c r="O2084" s="355">
        <v>4797.9797979797977</v>
      </c>
      <c r="P2084" s="357" t="s">
        <v>39</v>
      </c>
      <c r="Q2084" s="355" t="s">
        <v>38</v>
      </c>
      <c r="R2084" s="357" t="s">
        <v>203</v>
      </c>
      <c r="S2084" s="365">
        <v>0.19600000000000001</v>
      </c>
      <c r="T2084" s="354" t="s">
        <v>683</v>
      </c>
      <c r="U2084" s="357" t="s">
        <v>35</v>
      </c>
      <c r="V2084" s="357">
        <v>1.6850000000000001</v>
      </c>
      <c r="W2084" s="357">
        <v>1</v>
      </c>
      <c r="X2084" s="357">
        <v>3.2000000000000001E-2</v>
      </c>
      <c r="Y2084" s="357">
        <f t="shared" si="29"/>
        <v>1.6850000000000001</v>
      </c>
      <c r="Z2084" s="357" t="s">
        <v>198</v>
      </c>
      <c r="AA2084" s="357" t="s">
        <v>170</v>
      </c>
      <c r="AB2084" s="357">
        <v>18.7</v>
      </c>
      <c r="AC2084" s="357" t="s">
        <v>218</v>
      </c>
      <c r="AD2084" s="10"/>
      <c r="AE2084" s="10">
        <f>IFERROR(VLOOKUP(E2084,ppoz!$A$2:$B$42,2,0),0)</f>
        <v>0</v>
      </c>
      <c r="AH2084">
        <v>7</v>
      </c>
    </row>
    <row r="2085" spans="1:34" x14ac:dyDescent="0.35">
      <c r="A2085" s="354" t="s">
        <v>1212</v>
      </c>
      <c r="B2085" s="355">
        <v>4.29</v>
      </c>
      <c r="C2085" s="356">
        <v>13</v>
      </c>
      <c r="D2085" s="357" t="s">
        <v>1075</v>
      </c>
      <c r="E2085" s="357" t="s">
        <v>3</v>
      </c>
      <c r="F2085" s="357" t="s">
        <v>181</v>
      </c>
      <c r="G2085" s="358">
        <v>3.7</v>
      </c>
      <c r="H2085" s="357">
        <v>18400</v>
      </c>
      <c r="I2085" s="356">
        <v>19300</v>
      </c>
      <c r="J2085" s="356">
        <v>19900</v>
      </c>
      <c r="K2085" s="356">
        <v>19900</v>
      </c>
      <c r="L2085" s="355">
        <v>4289.0442890442891</v>
      </c>
      <c r="M2085" s="355">
        <v>4498.8344988344988</v>
      </c>
      <c r="N2085" s="355">
        <v>4638.6946386946383</v>
      </c>
      <c r="O2085" s="355">
        <v>4638.6946386946383</v>
      </c>
      <c r="P2085" s="357" t="s">
        <v>39</v>
      </c>
      <c r="Q2085" s="355" t="s">
        <v>38</v>
      </c>
      <c r="R2085" s="357" t="s">
        <v>203</v>
      </c>
      <c r="S2085" s="365">
        <v>0.19600000000000001</v>
      </c>
      <c r="T2085" s="354" t="s">
        <v>683</v>
      </c>
      <c r="U2085" s="357" t="s">
        <v>35</v>
      </c>
      <c r="V2085" s="357">
        <v>1.6850000000000001</v>
      </c>
      <c r="W2085" s="357">
        <v>1</v>
      </c>
      <c r="X2085" s="357">
        <v>3.2000000000000001E-2</v>
      </c>
      <c r="Y2085" s="357">
        <f t="shared" si="29"/>
        <v>1.6850000000000001</v>
      </c>
      <c r="Z2085" s="357" t="s">
        <v>198</v>
      </c>
      <c r="AA2085" s="357" t="s">
        <v>170</v>
      </c>
      <c r="AB2085" s="357">
        <v>18.7</v>
      </c>
      <c r="AC2085" s="357" t="s">
        <v>218</v>
      </c>
      <c r="AD2085" s="10"/>
      <c r="AE2085" s="10">
        <f>IFERROR(VLOOKUP(E2085,ppoz!$A$2:$B$42,2,0),0)</f>
        <v>0</v>
      </c>
      <c r="AH2085">
        <v>7</v>
      </c>
    </row>
    <row r="2086" spans="1:34" x14ac:dyDescent="0.35">
      <c r="A2086" s="354" t="s">
        <v>1213</v>
      </c>
      <c r="B2086" s="355">
        <v>4.62</v>
      </c>
      <c r="C2086" s="356">
        <v>14</v>
      </c>
      <c r="D2086" s="357" t="s">
        <v>1075</v>
      </c>
      <c r="E2086" s="357" t="s">
        <v>182</v>
      </c>
      <c r="F2086" s="357" t="s">
        <v>181</v>
      </c>
      <c r="G2086" s="358">
        <v>4.5</v>
      </c>
      <c r="H2086" s="357">
        <v>18800</v>
      </c>
      <c r="I2086" s="356">
        <v>19900</v>
      </c>
      <c r="J2086" s="356">
        <v>20200</v>
      </c>
      <c r="K2086" s="356">
        <v>20500</v>
      </c>
      <c r="L2086" s="355">
        <v>4069.2640692640693</v>
      </c>
      <c r="M2086" s="355">
        <v>4307.3593073593074</v>
      </c>
      <c r="N2086" s="355">
        <v>4372.2943722943719</v>
      </c>
      <c r="O2086" s="355">
        <v>4437.2294372294373</v>
      </c>
      <c r="P2086" s="357" t="s">
        <v>39</v>
      </c>
      <c r="Q2086" s="355" t="s">
        <v>38</v>
      </c>
      <c r="R2086" s="357" t="s">
        <v>203</v>
      </c>
      <c r="S2086" s="365">
        <v>0.19600000000000001</v>
      </c>
      <c r="T2086" s="354" t="s">
        <v>683</v>
      </c>
      <c r="U2086" s="357" t="s">
        <v>35</v>
      </c>
      <c r="V2086" s="357">
        <v>1.6850000000000001</v>
      </c>
      <c r="W2086" s="357">
        <v>1</v>
      </c>
      <c r="X2086" s="357">
        <v>3.2000000000000001E-2</v>
      </c>
      <c r="Y2086" s="357">
        <f t="shared" si="29"/>
        <v>1.6850000000000001</v>
      </c>
      <c r="Z2086" s="357" t="s">
        <v>198</v>
      </c>
      <c r="AA2086" s="357" t="s">
        <v>170</v>
      </c>
      <c r="AB2086" s="357">
        <v>18.7</v>
      </c>
      <c r="AC2086" s="357" t="s">
        <v>218</v>
      </c>
      <c r="AD2086" s="10"/>
      <c r="AE2086" s="10">
        <f>IFERROR(VLOOKUP(E2086,ppoz!$A$2:$B$42,2,0),0)</f>
        <v>0</v>
      </c>
      <c r="AH2086">
        <v>7</v>
      </c>
    </row>
    <row r="2087" spans="1:34" x14ac:dyDescent="0.35">
      <c r="A2087" s="354" t="s">
        <v>1214</v>
      </c>
      <c r="B2087" s="355">
        <v>4.95</v>
      </c>
      <c r="C2087" s="356">
        <v>15</v>
      </c>
      <c r="D2087" s="357" t="s">
        <v>1075</v>
      </c>
      <c r="E2087" s="357" t="s">
        <v>182</v>
      </c>
      <c r="F2087" s="357" t="s">
        <v>181</v>
      </c>
      <c r="G2087" s="358">
        <v>4.5</v>
      </c>
      <c r="H2087" s="357">
        <v>19900</v>
      </c>
      <c r="I2087" s="356">
        <v>20700</v>
      </c>
      <c r="J2087" s="356">
        <v>21600</v>
      </c>
      <c r="K2087" s="356">
        <v>21900</v>
      </c>
      <c r="L2087" s="355">
        <v>4020.2020202020199</v>
      </c>
      <c r="M2087" s="355">
        <v>4181.818181818182</v>
      </c>
      <c r="N2087" s="355">
        <v>4363.6363636363631</v>
      </c>
      <c r="O2087" s="355">
        <v>4424.242424242424</v>
      </c>
      <c r="P2087" s="357" t="s">
        <v>39</v>
      </c>
      <c r="Q2087" s="355" t="s">
        <v>38</v>
      </c>
      <c r="R2087" s="357" t="s">
        <v>203</v>
      </c>
      <c r="S2087" s="365">
        <v>0.19600000000000001</v>
      </c>
      <c r="T2087" s="354" t="s">
        <v>683</v>
      </c>
      <c r="U2087" s="357" t="s">
        <v>35</v>
      </c>
      <c r="V2087" s="357">
        <v>1.6850000000000001</v>
      </c>
      <c r="W2087" s="357">
        <v>1</v>
      </c>
      <c r="X2087" s="357">
        <v>3.2000000000000001E-2</v>
      </c>
      <c r="Y2087" s="357">
        <f t="shared" si="29"/>
        <v>1.6850000000000001</v>
      </c>
      <c r="Z2087" s="357" t="s">
        <v>198</v>
      </c>
      <c r="AA2087" s="357" t="s">
        <v>170</v>
      </c>
      <c r="AB2087" s="357">
        <v>18.7</v>
      </c>
      <c r="AC2087" s="357" t="s">
        <v>218</v>
      </c>
      <c r="AD2087" s="10"/>
      <c r="AE2087" s="10">
        <f>IFERROR(VLOOKUP(E2087,ppoz!$A$2:$B$42,2,0),0)</f>
        <v>0</v>
      </c>
      <c r="AH2087">
        <v>7</v>
      </c>
    </row>
    <row r="2088" spans="1:34" x14ac:dyDescent="0.35">
      <c r="A2088" s="354" t="s">
        <v>1215</v>
      </c>
      <c r="B2088" s="355">
        <v>5.28</v>
      </c>
      <c r="C2088" s="356">
        <v>16</v>
      </c>
      <c r="D2088" s="357" t="s">
        <v>1075</v>
      </c>
      <c r="E2088" s="357" t="s">
        <v>4</v>
      </c>
      <c r="F2088" s="357" t="s">
        <v>181</v>
      </c>
      <c r="G2088" s="358">
        <v>5</v>
      </c>
      <c r="H2088" s="357">
        <v>21100</v>
      </c>
      <c r="I2088" s="356">
        <v>22400</v>
      </c>
      <c r="J2088" s="356">
        <v>22800</v>
      </c>
      <c r="K2088" s="356">
        <v>23600</v>
      </c>
      <c r="L2088" s="355">
        <v>3996.212121212121</v>
      </c>
      <c r="M2088" s="355">
        <v>4242.424242424242</v>
      </c>
      <c r="N2088" s="355">
        <v>4318.181818181818</v>
      </c>
      <c r="O2088" s="355">
        <v>4469.6969696969691</v>
      </c>
      <c r="P2088" s="357" t="s">
        <v>39</v>
      </c>
      <c r="Q2088" s="355" t="s">
        <v>38</v>
      </c>
      <c r="R2088" s="357" t="s">
        <v>203</v>
      </c>
      <c r="S2088" s="365">
        <v>0.19600000000000001</v>
      </c>
      <c r="T2088" s="354" t="s">
        <v>683</v>
      </c>
      <c r="U2088" s="357" t="s">
        <v>35</v>
      </c>
      <c r="V2088" s="357">
        <v>1.6850000000000001</v>
      </c>
      <c r="W2088" s="357">
        <v>1</v>
      </c>
      <c r="X2088" s="357">
        <v>3.2000000000000001E-2</v>
      </c>
      <c r="Y2088" s="357">
        <f t="shared" si="29"/>
        <v>1.6850000000000001</v>
      </c>
      <c r="Z2088" s="357" t="s">
        <v>198</v>
      </c>
      <c r="AA2088" s="357" t="s">
        <v>170</v>
      </c>
      <c r="AB2088" s="357">
        <v>18.7</v>
      </c>
      <c r="AC2088" s="357" t="s">
        <v>218</v>
      </c>
      <c r="AD2088" s="10"/>
      <c r="AE2088" s="10">
        <f>IFERROR(VLOOKUP(E2088,ppoz!$A$2:$B$42,2,0),0)</f>
        <v>0</v>
      </c>
      <c r="AH2088">
        <v>7</v>
      </c>
    </row>
    <row r="2089" spans="1:34" x14ac:dyDescent="0.35">
      <c r="A2089" s="354" t="s">
        <v>1216</v>
      </c>
      <c r="B2089" s="355">
        <v>5.61</v>
      </c>
      <c r="C2089" s="356">
        <v>17</v>
      </c>
      <c r="D2089" s="357" t="s">
        <v>1075</v>
      </c>
      <c r="E2089" s="357" t="s">
        <v>4</v>
      </c>
      <c r="F2089" s="357" t="s">
        <v>181</v>
      </c>
      <c r="G2089" s="358">
        <v>5</v>
      </c>
      <c r="H2089" s="357">
        <v>21700</v>
      </c>
      <c r="I2089" s="356">
        <v>22900</v>
      </c>
      <c r="J2089" s="356">
        <v>23400</v>
      </c>
      <c r="K2089" s="356">
        <v>24100</v>
      </c>
      <c r="L2089" s="355">
        <v>3868.0926916221033</v>
      </c>
      <c r="M2089" s="355">
        <v>4081.996434937611</v>
      </c>
      <c r="N2089" s="355">
        <v>4171.1229946524063</v>
      </c>
      <c r="O2089" s="355">
        <v>4295.9001782531195</v>
      </c>
      <c r="P2089" s="357" t="s">
        <v>39</v>
      </c>
      <c r="Q2089" s="355" t="s">
        <v>38</v>
      </c>
      <c r="R2089" s="357" t="s">
        <v>203</v>
      </c>
      <c r="S2089" s="365">
        <v>0.19600000000000001</v>
      </c>
      <c r="T2089" s="354" t="s">
        <v>683</v>
      </c>
      <c r="U2089" s="357" t="s">
        <v>35</v>
      </c>
      <c r="V2089" s="357">
        <v>1.6850000000000001</v>
      </c>
      <c r="W2089" s="357">
        <v>1</v>
      </c>
      <c r="X2089" s="357">
        <v>3.2000000000000001E-2</v>
      </c>
      <c r="Y2089" s="357">
        <f t="shared" si="29"/>
        <v>1.6850000000000001</v>
      </c>
      <c r="Z2089" s="357" t="s">
        <v>198</v>
      </c>
      <c r="AA2089" s="357" t="s">
        <v>170</v>
      </c>
      <c r="AB2089" s="357">
        <v>18.7</v>
      </c>
      <c r="AC2089" s="357" t="s">
        <v>218</v>
      </c>
      <c r="AD2089" s="10"/>
      <c r="AE2089" s="10">
        <f>IFERROR(VLOOKUP(E2089,ppoz!$A$2:$B$42,2,0),0)</f>
        <v>0</v>
      </c>
      <c r="AH2089">
        <v>7</v>
      </c>
    </row>
    <row r="2090" spans="1:34" x14ac:dyDescent="0.35">
      <c r="A2090" s="354" t="s">
        <v>1217</v>
      </c>
      <c r="B2090" s="355">
        <v>5.94</v>
      </c>
      <c r="C2090" s="356">
        <v>18</v>
      </c>
      <c r="D2090" s="357" t="s">
        <v>1075</v>
      </c>
      <c r="E2090" s="357" t="s">
        <v>4</v>
      </c>
      <c r="F2090" s="357" t="s">
        <v>181</v>
      </c>
      <c r="G2090" s="358">
        <v>5</v>
      </c>
      <c r="H2090" s="357">
        <v>22500</v>
      </c>
      <c r="I2090" s="356">
        <v>23600</v>
      </c>
      <c r="J2090" s="356">
        <v>24100</v>
      </c>
      <c r="K2090" s="356">
        <v>24800</v>
      </c>
      <c r="L2090" s="355">
        <v>3787.8787878787875</v>
      </c>
      <c r="M2090" s="355">
        <v>3973.0639730639728</v>
      </c>
      <c r="N2090" s="355">
        <v>4057.2390572390568</v>
      </c>
      <c r="O2090" s="355">
        <v>4175.0841750841746</v>
      </c>
      <c r="P2090" s="357" t="s">
        <v>39</v>
      </c>
      <c r="Q2090" s="355" t="s">
        <v>38</v>
      </c>
      <c r="R2090" s="357" t="s">
        <v>203</v>
      </c>
      <c r="S2090" s="365">
        <v>0.19600000000000001</v>
      </c>
      <c r="T2090" s="354" t="s">
        <v>683</v>
      </c>
      <c r="U2090" s="357" t="s">
        <v>35</v>
      </c>
      <c r="V2090" s="357">
        <v>1.6850000000000001</v>
      </c>
      <c r="W2090" s="357">
        <v>1</v>
      </c>
      <c r="X2090" s="357">
        <v>3.2000000000000001E-2</v>
      </c>
      <c r="Y2090" s="357">
        <f t="shared" si="29"/>
        <v>1.6850000000000001</v>
      </c>
      <c r="Z2090" s="357" t="s">
        <v>198</v>
      </c>
      <c r="AA2090" s="357" t="s">
        <v>170</v>
      </c>
      <c r="AB2090" s="357">
        <v>18.7</v>
      </c>
      <c r="AC2090" s="357" t="s">
        <v>218</v>
      </c>
      <c r="AD2090" s="10"/>
      <c r="AE2090" s="10">
        <f>IFERROR(VLOOKUP(E2090,ppoz!$A$2:$B$42,2,0),0)</f>
        <v>0</v>
      </c>
      <c r="AH2090">
        <v>7</v>
      </c>
    </row>
    <row r="2091" spans="1:34" x14ac:dyDescent="0.35">
      <c r="A2091" s="354" t="s">
        <v>1218</v>
      </c>
      <c r="B2091" s="355">
        <v>6.2700000000000005</v>
      </c>
      <c r="C2091" s="356">
        <v>19</v>
      </c>
      <c r="D2091" s="357" t="s">
        <v>1075</v>
      </c>
      <c r="E2091" s="357" t="s">
        <v>5</v>
      </c>
      <c r="F2091" s="357" t="s">
        <v>181</v>
      </c>
      <c r="G2091" s="358">
        <v>6</v>
      </c>
      <c r="H2091" s="357">
        <v>23600</v>
      </c>
      <c r="I2091" s="356">
        <v>24900</v>
      </c>
      <c r="J2091" s="356">
        <v>25600</v>
      </c>
      <c r="K2091" s="356">
        <v>26100</v>
      </c>
      <c r="L2091" s="355">
        <v>3763.955342902711</v>
      </c>
      <c r="M2091" s="355">
        <v>3971.2918660287078</v>
      </c>
      <c r="N2091" s="355">
        <v>4082.9346092503984</v>
      </c>
      <c r="O2091" s="355">
        <v>4162.6794258373202</v>
      </c>
      <c r="P2091" s="357" t="s">
        <v>39</v>
      </c>
      <c r="Q2091" s="355" t="s">
        <v>38</v>
      </c>
      <c r="R2091" s="357" t="s">
        <v>203</v>
      </c>
      <c r="S2091" s="365">
        <v>0.19600000000000001</v>
      </c>
      <c r="T2091" s="354" t="s">
        <v>683</v>
      </c>
      <c r="U2091" s="357" t="s">
        <v>35</v>
      </c>
      <c r="V2091" s="357">
        <v>1.6850000000000001</v>
      </c>
      <c r="W2091" s="357">
        <v>1</v>
      </c>
      <c r="X2091" s="357">
        <v>3.2000000000000001E-2</v>
      </c>
      <c r="Y2091" s="357">
        <f t="shared" si="29"/>
        <v>1.6850000000000001</v>
      </c>
      <c r="Z2091" s="357" t="s">
        <v>198</v>
      </c>
      <c r="AA2091" s="357" t="s">
        <v>170</v>
      </c>
      <c r="AB2091" s="357">
        <v>18.7</v>
      </c>
      <c r="AC2091" s="357" t="s">
        <v>218</v>
      </c>
      <c r="AD2091" s="10"/>
      <c r="AE2091" s="10">
        <f>IFERROR(VLOOKUP(E2091,ppoz!$A$2:$B$42,2,0),0)</f>
        <v>3500</v>
      </c>
      <c r="AH2091">
        <v>7</v>
      </c>
    </row>
    <row r="2092" spans="1:34" x14ac:dyDescent="0.35">
      <c r="A2092" s="354" t="s">
        <v>1219</v>
      </c>
      <c r="B2092" s="355">
        <v>6.6000000000000005</v>
      </c>
      <c r="C2092" s="356">
        <v>20</v>
      </c>
      <c r="D2092" s="357" t="s">
        <v>1075</v>
      </c>
      <c r="E2092" s="357" t="s">
        <v>5</v>
      </c>
      <c r="F2092" s="357" t="s">
        <v>181</v>
      </c>
      <c r="G2092" s="358">
        <v>6</v>
      </c>
      <c r="H2092" s="357">
        <v>24100</v>
      </c>
      <c r="I2092" s="356">
        <v>25400</v>
      </c>
      <c r="J2092" s="356">
        <v>26000</v>
      </c>
      <c r="K2092" s="356">
        <v>26600</v>
      </c>
      <c r="L2092" s="355">
        <v>3651.515151515151</v>
      </c>
      <c r="M2092" s="355">
        <v>3848.484848484848</v>
      </c>
      <c r="N2092" s="355">
        <v>3939.393939393939</v>
      </c>
      <c r="O2092" s="355">
        <v>4030.30303030303</v>
      </c>
      <c r="P2092" s="357" t="s">
        <v>39</v>
      </c>
      <c r="Q2092" s="355" t="s">
        <v>38</v>
      </c>
      <c r="R2092" s="357" t="s">
        <v>203</v>
      </c>
      <c r="S2092" s="365">
        <v>0.19600000000000001</v>
      </c>
      <c r="T2092" s="354" t="s">
        <v>683</v>
      </c>
      <c r="U2092" s="357" t="s">
        <v>35</v>
      </c>
      <c r="V2092" s="357">
        <v>1.6850000000000001</v>
      </c>
      <c r="W2092" s="357">
        <v>1</v>
      </c>
      <c r="X2092" s="357">
        <v>3.2000000000000001E-2</v>
      </c>
      <c r="Y2092" s="357">
        <f t="shared" si="29"/>
        <v>1.6850000000000001</v>
      </c>
      <c r="Z2092" s="357" t="s">
        <v>198</v>
      </c>
      <c r="AA2092" s="357" t="s">
        <v>170</v>
      </c>
      <c r="AB2092" s="357">
        <v>18.7</v>
      </c>
      <c r="AC2092" s="357" t="s">
        <v>218</v>
      </c>
      <c r="AD2092" s="10"/>
      <c r="AE2092" s="10">
        <f>IFERROR(VLOOKUP(E2092,ppoz!$A$2:$B$42,2,0),0)</f>
        <v>3500</v>
      </c>
      <c r="AH2092">
        <v>7</v>
      </c>
    </row>
    <row r="2093" spans="1:34" x14ac:dyDescent="0.35">
      <c r="A2093" s="354" t="s">
        <v>1220</v>
      </c>
      <c r="B2093" s="355">
        <v>6.9300000000000006</v>
      </c>
      <c r="C2093" s="356">
        <v>21</v>
      </c>
      <c r="D2093" s="357" t="s">
        <v>1075</v>
      </c>
      <c r="E2093" s="357" t="s">
        <v>5</v>
      </c>
      <c r="F2093" s="357" t="s">
        <v>181</v>
      </c>
      <c r="G2093" s="358">
        <v>6</v>
      </c>
      <c r="H2093" s="357">
        <v>24700</v>
      </c>
      <c r="I2093" s="356">
        <v>26000</v>
      </c>
      <c r="J2093" s="356">
        <v>27500</v>
      </c>
      <c r="K2093" s="356">
        <v>27200</v>
      </c>
      <c r="L2093" s="355">
        <v>3564.213564213564</v>
      </c>
      <c r="M2093" s="355">
        <v>3751.8037518037513</v>
      </c>
      <c r="N2093" s="355">
        <v>3968.2539682539677</v>
      </c>
      <c r="O2093" s="355">
        <v>3924.9639249639245</v>
      </c>
      <c r="P2093" s="357" t="s">
        <v>39</v>
      </c>
      <c r="Q2093" s="355" t="s">
        <v>38</v>
      </c>
      <c r="R2093" s="357" t="s">
        <v>203</v>
      </c>
      <c r="S2093" s="365">
        <v>0.19600000000000001</v>
      </c>
      <c r="T2093" s="354" t="s">
        <v>683</v>
      </c>
      <c r="U2093" s="357" t="s">
        <v>35</v>
      </c>
      <c r="V2093" s="357">
        <v>1.6850000000000001</v>
      </c>
      <c r="W2093" s="357">
        <v>1</v>
      </c>
      <c r="X2093" s="357">
        <v>3.2000000000000001E-2</v>
      </c>
      <c r="Y2093" s="357">
        <f t="shared" si="29"/>
        <v>1.6850000000000001</v>
      </c>
      <c r="Z2093" s="357" t="s">
        <v>198</v>
      </c>
      <c r="AA2093" s="357" t="s">
        <v>170</v>
      </c>
      <c r="AB2093" s="357">
        <v>18.7</v>
      </c>
      <c r="AC2093" s="357" t="s">
        <v>218</v>
      </c>
      <c r="AD2093" s="10"/>
      <c r="AE2093" s="10">
        <f>IFERROR(VLOOKUP(E2093,ppoz!$A$2:$B$42,2,0),0)</f>
        <v>3500</v>
      </c>
      <c r="AH2093">
        <v>7</v>
      </c>
    </row>
    <row r="2094" spans="1:34" x14ac:dyDescent="0.35">
      <c r="A2094" s="354" t="s">
        <v>1221</v>
      </c>
      <c r="B2094" s="355">
        <v>7.2600000000000007</v>
      </c>
      <c r="C2094" s="356">
        <v>22</v>
      </c>
      <c r="D2094" s="357" t="s">
        <v>1075</v>
      </c>
      <c r="E2094" s="357" t="s">
        <v>6</v>
      </c>
      <c r="F2094" s="357" t="s">
        <v>181</v>
      </c>
      <c r="G2094" s="358">
        <v>7</v>
      </c>
      <c r="H2094" s="357">
        <v>27400</v>
      </c>
      <c r="I2094" s="356">
        <v>28600</v>
      </c>
      <c r="J2094" s="356">
        <v>30000</v>
      </c>
      <c r="K2094" s="356">
        <v>29700</v>
      </c>
      <c r="L2094" s="355">
        <v>3774.1046831955919</v>
      </c>
      <c r="M2094" s="355">
        <v>3939.393939393939</v>
      </c>
      <c r="N2094" s="355">
        <v>4132.2314049586776</v>
      </c>
      <c r="O2094" s="355">
        <v>4090.9090909090905</v>
      </c>
      <c r="P2094" s="357" t="s">
        <v>39</v>
      </c>
      <c r="Q2094" s="355" t="s">
        <v>38</v>
      </c>
      <c r="R2094" s="357" t="s">
        <v>203</v>
      </c>
      <c r="S2094" s="365">
        <v>0.19600000000000001</v>
      </c>
      <c r="T2094" s="354" t="s">
        <v>683</v>
      </c>
      <c r="U2094" s="357" t="s">
        <v>35</v>
      </c>
      <c r="V2094" s="357">
        <v>1.6850000000000001</v>
      </c>
      <c r="W2094" s="357">
        <v>1</v>
      </c>
      <c r="X2094" s="357">
        <v>3.2000000000000001E-2</v>
      </c>
      <c r="Y2094" s="357">
        <f t="shared" si="29"/>
        <v>1.6850000000000001</v>
      </c>
      <c r="Z2094" s="357" t="s">
        <v>198</v>
      </c>
      <c r="AA2094" s="357" t="s">
        <v>170</v>
      </c>
      <c r="AB2094" s="357">
        <v>18.7</v>
      </c>
      <c r="AC2094" s="357" t="s">
        <v>218</v>
      </c>
      <c r="AD2094" s="10"/>
      <c r="AE2094" s="10">
        <f>IFERROR(VLOOKUP(E2094,ppoz!$A$2:$B$42,2,0),0)</f>
        <v>3500</v>
      </c>
      <c r="AH2094">
        <v>7</v>
      </c>
    </row>
    <row r="2095" spans="1:34" x14ac:dyDescent="0.35">
      <c r="A2095" s="354" t="s">
        <v>1222</v>
      </c>
      <c r="B2095" s="355">
        <v>7.5900000000000007</v>
      </c>
      <c r="C2095" s="356">
        <v>23</v>
      </c>
      <c r="D2095" s="357" t="s">
        <v>1075</v>
      </c>
      <c r="E2095" s="357" t="s">
        <v>6</v>
      </c>
      <c r="F2095" s="357" t="s">
        <v>181</v>
      </c>
      <c r="G2095" s="358">
        <v>7</v>
      </c>
      <c r="H2095" s="357">
        <v>28000</v>
      </c>
      <c r="I2095" s="356">
        <v>29600</v>
      </c>
      <c r="J2095" s="356">
        <v>30400</v>
      </c>
      <c r="K2095" s="356">
        <v>30700</v>
      </c>
      <c r="L2095" s="355">
        <v>3689.0645586297755</v>
      </c>
      <c r="M2095" s="355">
        <v>3899.8682476943341</v>
      </c>
      <c r="N2095" s="355">
        <v>4005.2700922266135</v>
      </c>
      <c r="O2095" s="355">
        <v>4044.7957839262185</v>
      </c>
      <c r="P2095" s="357" t="s">
        <v>39</v>
      </c>
      <c r="Q2095" s="355" t="s">
        <v>38</v>
      </c>
      <c r="R2095" s="357" t="s">
        <v>203</v>
      </c>
      <c r="S2095" s="365">
        <v>0.19600000000000001</v>
      </c>
      <c r="T2095" s="354" t="s">
        <v>683</v>
      </c>
      <c r="U2095" s="357" t="s">
        <v>35</v>
      </c>
      <c r="V2095" s="357">
        <v>1.6850000000000001</v>
      </c>
      <c r="W2095" s="357">
        <v>1</v>
      </c>
      <c r="X2095" s="357">
        <v>3.2000000000000001E-2</v>
      </c>
      <c r="Y2095" s="357">
        <f t="shared" si="29"/>
        <v>1.6850000000000001</v>
      </c>
      <c r="Z2095" s="357" t="s">
        <v>198</v>
      </c>
      <c r="AA2095" s="357" t="s">
        <v>170</v>
      </c>
      <c r="AB2095" s="357">
        <v>18.7</v>
      </c>
      <c r="AC2095" s="357" t="s">
        <v>218</v>
      </c>
      <c r="AD2095" s="10"/>
      <c r="AE2095" s="10">
        <f>IFERROR(VLOOKUP(E2095,ppoz!$A$2:$B$42,2,0),0)</f>
        <v>3500</v>
      </c>
      <c r="AH2095">
        <v>7</v>
      </c>
    </row>
    <row r="2096" spans="1:34" x14ac:dyDescent="0.35">
      <c r="A2096" s="354" t="s">
        <v>1223</v>
      </c>
      <c r="B2096" s="355">
        <v>7.92</v>
      </c>
      <c r="C2096" s="356">
        <v>24</v>
      </c>
      <c r="D2096" s="357" t="s">
        <v>1075</v>
      </c>
      <c r="E2096" s="357" t="s">
        <v>6</v>
      </c>
      <c r="F2096" s="357" t="s">
        <v>181</v>
      </c>
      <c r="G2096" s="358">
        <v>7</v>
      </c>
      <c r="H2096" s="357">
        <v>28300</v>
      </c>
      <c r="I2096" s="356">
        <v>29800</v>
      </c>
      <c r="J2096" s="356">
        <v>31000</v>
      </c>
      <c r="K2096" s="356">
        <v>31000</v>
      </c>
      <c r="L2096" s="355">
        <v>3573.2323232323233</v>
      </c>
      <c r="M2096" s="355">
        <v>3762.6262626262628</v>
      </c>
      <c r="N2096" s="355">
        <v>3914.1414141414143</v>
      </c>
      <c r="O2096" s="355">
        <v>3914.1414141414143</v>
      </c>
      <c r="P2096" s="357" t="s">
        <v>39</v>
      </c>
      <c r="Q2096" s="355" t="s">
        <v>38</v>
      </c>
      <c r="R2096" s="357" t="s">
        <v>203</v>
      </c>
      <c r="S2096" s="365">
        <v>0.19600000000000001</v>
      </c>
      <c r="T2096" s="354" t="s">
        <v>683</v>
      </c>
      <c r="U2096" s="357" t="s">
        <v>35</v>
      </c>
      <c r="V2096" s="357">
        <v>1.6850000000000001</v>
      </c>
      <c r="W2096" s="357">
        <v>1</v>
      </c>
      <c r="X2096" s="357">
        <v>3.2000000000000001E-2</v>
      </c>
      <c r="Y2096" s="357">
        <f t="shared" si="29"/>
        <v>1.6850000000000001</v>
      </c>
      <c r="Z2096" s="357" t="s">
        <v>198</v>
      </c>
      <c r="AA2096" s="357" t="s">
        <v>170</v>
      </c>
      <c r="AB2096" s="357">
        <v>18.7</v>
      </c>
      <c r="AC2096" s="357" t="s">
        <v>218</v>
      </c>
      <c r="AD2096" s="10"/>
      <c r="AE2096" s="10">
        <f>IFERROR(VLOOKUP(E2096,ppoz!$A$2:$B$42,2,0),0)</f>
        <v>3500</v>
      </c>
      <c r="AH2096">
        <v>7</v>
      </c>
    </row>
    <row r="2097" spans="1:34" x14ac:dyDescent="0.35">
      <c r="A2097" s="354" t="s">
        <v>1224</v>
      </c>
      <c r="B2097" s="355">
        <v>8.25</v>
      </c>
      <c r="C2097" s="356">
        <v>25</v>
      </c>
      <c r="D2097" s="357" t="s">
        <v>1075</v>
      </c>
      <c r="E2097" s="357" t="s">
        <v>7</v>
      </c>
      <c r="F2097" s="357" t="s">
        <v>181</v>
      </c>
      <c r="G2097" s="358">
        <v>8.1999999999999993</v>
      </c>
      <c r="H2097" s="357">
        <v>29900</v>
      </c>
      <c r="I2097" s="356">
        <v>31500</v>
      </c>
      <c r="J2097" s="356">
        <v>32700</v>
      </c>
      <c r="K2097" s="356">
        <v>33300</v>
      </c>
      <c r="L2097" s="355">
        <v>3624.242424242424</v>
      </c>
      <c r="M2097" s="355">
        <v>3818.181818181818</v>
      </c>
      <c r="N2097" s="355">
        <v>3963.6363636363635</v>
      </c>
      <c r="O2097" s="355">
        <v>4036.3636363636365</v>
      </c>
      <c r="P2097" s="357" t="s">
        <v>39</v>
      </c>
      <c r="Q2097" s="355" t="s">
        <v>38</v>
      </c>
      <c r="R2097" s="357" t="s">
        <v>203</v>
      </c>
      <c r="S2097" s="365">
        <v>0.19600000000000001</v>
      </c>
      <c r="T2097" s="354" t="s">
        <v>683</v>
      </c>
      <c r="U2097" s="357" t="s">
        <v>35</v>
      </c>
      <c r="V2097" s="357">
        <v>1.6850000000000001</v>
      </c>
      <c r="W2097" s="357">
        <v>1</v>
      </c>
      <c r="X2097" s="357">
        <v>3.2000000000000001E-2</v>
      </c>
      <c r="Y2097" s="357">
        <f t="shared" si="29"/>
        <v>1.6850000000000001</v>
      </c>
      <c r="Z2097" s="357" t="s">
        <v>198</v>
      </c>
      <c r="AA2097" s="357" t="s">
        <v>170</v>
      </c>
      <c r="AB2097" s="357">
        <v>18.7</v>
      </c>
      <c r="AC2097" s="357" t="s">
        <v>218</v>
      </c>
      <c r="AD2097" s="10"/>
      <c r="AE2097" s="10">
        <f>IFERROR(VLOOKUP(E2097,ppoz!$A$2:$B$42,2,0),0)</f>
        <v>3500</v>
      </c>
      <c r="AH2097">
        <v>7</v>
      </c>
    </row>
    <row r="2098" spans="1:34" x14ac:dyDescent="0.35">
      <c r="A2098" s="354" t="s">
        <v>1225</v>
      </c>
      <c r="B2098" s="355">
        <v>8.58</v>
      </c>
      <c r="C2098" s="356">
        <v>26</v>
      </c>
      <c r="D2098" s="357" t="s">
        <v>1075</v>
      </c>
      <c r="E2098" s="357" t="s">
        <v>7</v>
      </c>
      <c r="F2098" s="357" t="s">
        <v>181</v>
      </c>
      <c r="G2098" s="358">
        <v>8.1999999999999993</v>
      </c>
      <c r="H2098" s="357">
        <v>30700</v>
      </c>
      <c r="I2098" s="356">
        <v>32200</v>
      </c>
      <c r="J2098" s="356">
        <v>33100</v>
      </c>
      <c r="K2098" s="356">
        <v>33900</v>
      </c>
      <c r="L2098" s="355">
        <v>3578.0885780885778</v>
      </c>
      <c r="M2098" s="355">
        <v>3752.9137529137529</v>
      </c>
      <c r="N2098" s="355">
        <v>3857.8088578088577</v>
      </c>
      <c r="O2098" s="355">
        <v>3951.048951048951</v>
      </c>
      <c r="P2098" s="357" t="s">
        <v>39</v>
      </c>
      <c r="Q2098" s="355" t="s">
        <v>38</v>
      </c>
      <c r="R2098" s="357" t="s">
        <v>203</v>
      </c>
      <c r="S2098" s="365">
        <v>0.19600000000000001</v>
      </c>
      <c r="T2098" s="354" t="s">
        <v>683</v>
      </c>
      <c r="U2098" s="357" t="s">
        <v>35</v>
      </c>
      <c r="V2098" s="357">
        <v>1.6850000000000001</v>
      </c>
      <c r="W2098" s="357">
        <v>1</v>
      </c>
      <c r="X2098" s="357">
        <v>3.2000000000000001E-2</v>
      </c>
      <c r="Y2098" s="357">
        <f t="shared" si="29"/>
        <v>1.6850000000000001</v>
      </c>
      <c r="Z2098" s="357" t="s">
        <v>198</v>
      </c>
      <c r="AA2098" s="357" t="s">
        <v>170</v>
      </c>
      <c r="AB2098" s="357">
        <v>18.7</v>
      </c>
      <c r="AC2098" s="357" t="s">
        <v>218</v>
      </c>
      <c r="AD2098" s="10"/>
      <c r="AE2098" s="10">
        <f>IFERROR(VLOOKUP(E2098,ppoz!$A$2:$B$42,2,0),0)</f>
        <v>3500</v>
      </c>
      <c r="AH2098">
        <v>7</v>
      </c>
    </row>
    <row r="2099" spans="1:34" x14ac:dyDescent="0.35">
      <c r="A2099" s="354" t="s">
        <v>1226</v>
      </c>
      <c r="B2099" s="355">
        <v>8.91</v>
      </c>
      <c r="C2099" s="356">
        <v>27</v>
      </c>
      <c r="D2099" s="357" t="s">
        <v>1075</v>
      </c>
      <c r="E2099" s="357" t="s">
        <v>7</v>
      </c>
      <c r="F2099" s="357" t="s">
        <v>181</v>
      </c>
      <c r="G2099" s="358">
        <v>8.1999999999999993</v>
      </c>
      <c r="H2099" s="357">
        <v>31400</v>
      </c>
      <c r="I2099" s="356">
        <v>33100</v>
      </c>
      <c r="J2099" s="356">
        <v>34100</v>
      </c>
      <c r="K2099" s="356">
        <v>34800</v>
      </c>
      <c r="L2099" s="355">
        <v>3524.1301907968573</v>
      </c>
      <c r="M2099" s="355">
        <v>3714.9270482603815</v>
      </c>
      <c r="N2099" s="355">
        <v>3827.1604938271603</v>
      </c>
      <c r="O2099" s="355">
        <v>3905.7239057239058</v>
      </c>
      <c r="P2099" s="357" t="s">
        <v>39</v>
      </c>
      <c r="Q2099" s="355" t="s">
        <v>38</v>
      </c>
      <c r="R2099" s="357" t="s">
        <v>203</v>
      </c>
      <c r="S2099" s="365">
        <v>0.19600000000000001</v>
      </c>
      <c r="T2099" s="354" t="s">
        <v>683</v>
      </c>
      <c r="U2099" s="357" t="s">
        <v>35</v>
      </c>
      <c r="V2099" s="357">
        <v>1.6850000000000001</v>
      </c>
      <c r="W2099" s="357">
        <v>1</v>
      </c>
      <c r="X2099" s="357">
        <v>3.2000000000000001E-2</v>
      </c>
      <c r="Y2099" s="357">
        <f t="shared" si="29"/>
        <v>1.6850000000000001</v>
      </c>
      <c r="Z2099" s="357" t="s">
        <v>198</v>
      </c>
      <c r="AA2099" s="357" t="s">
        <v>170</v>
      </c>
      <c r="AB2099" s="357">
        <v>18.7</v>
      </c>
      <c r="AC2099" s="357" t="s">
        <v>218</v>
      </c>
      <c r="AD2099" s="10"/>
      <c r="AE2099" s="10">
        <f>IFERROR(VLOOKUP(E2099,ppoz!$A$2:$B$42,2,0),0)</f>
        <v>3500</v>
      </c>
      <c r="AH2099">
        <v>7</v>
      </c>
    </row>
    <row r="2100" spans="1:34" x14ac:dyDescent="0.35">
      <c r="A2100" s="354" t="s">
        <v>1227</v>
      </c>
      <c r="B2100" s="355">
        <v>9.24</v>
      </c>
      <c r="C2100" s="356">
        <v>28</v>
      </c>
      <c r="D2100" s="357" t="s">
        <v>1075</v>
      </c>
      <c r="E2100" s="357" t="s">
        <v>7</v>
      </c>
      <c r="F2100" s="357" t="s">
        <v>181</v>
      </c>
      <c r="G2100" s="358">
        <v>8.1999999999999993</v>
      </c>
      <c r="H2100" s="357">
        <v>32100</v>
      </c>
      <c r="I2100" s="356">
        <v>34000</v>
      </c>
      <c r="J2100" s="356">
        <v>34900</v>
      </c>
      <c r="K2100" s="356">
        <v>35700</v>
      </c>
      <c r="L2100" s="355">
        <v>3474.0259740259739</v>
      </c>
      <c r="M2100" s="355">
        <v>3679.6536796536798</v>
      </c>
      <c r="N2100" s="355">
        <v>3777.0562770562769</v>
      </c>
      <c r="O2100" s="355">
        <v>3863.6363636363635</v>
      </c>
      <c r="P2100" s="357" t="s">
        <v>39</v>
      </c>
      <c r="Q2100" s="355" t="s">
        <v>38</v>
      </c>
      <c r="R2100" s="357" t="s">
        <v>203</v>
      </c>
      <c r="S2100" s="365">
        <v>0.19600000000000001</v>
      </c>
      <c r="T2100" s="354" t="s">
        <v>683</v>
      </c>
      <c r="U2100" s="357" t="s">
        <v>35</v>
      </c>
      <c r="V2100" s="357">
        <v>1.6850000000000001</v>
      </c>
      <c r="W2100" s="357">
        <v>1</v>
      </c>
      <c r="X2100" s="357">
        <v>3.2000000000000001E-2</v>
      </c>
      <c r="Y2100" s="357">
        <f t="shared" si="29"/>
        <v>1.6850000000000001</v>
      </c>
      <c r="Z2100" s="357" t="s">
        <v>198</v>
      </c>
      <c r="AA2100" s="357" t="s">
        <v>170</v>
      </c>
      <c r="AB2100" s="357">
        <v>18.7</v>
      </c>
      <c r="AC2100" s="357" t="s">
        <v>218</v>
      </c>
      <c r="AD2100" s="10"/>
      <c r="AE2100" s="10">
        <f>IFERROR(VLOOKUP(E2100,ppoz!$A$2:$B$42,2,0),0)</f>
        <v>3500</v>
      </c>
      <c r="AH2100">
        <v>7</v>
      </c>
    </row>
    <row r="2101" spans="1:34" x14ac:dyDescent="0.35">
      <c r="A2101" s="354" t="s">
        <v>1228</v>
      </c>
      <c r="B2101" s="355">
        <v>9.57</v>
      </c>
      <c r="C2101" s="356">
        <v>29</v>
      </c>
      <c r="D2101" s="357" t="s">
        <v>1075</v>
      </c>
      <c r="E2101" s="357" t="s">
        <v>7</v>
      </c>
      <c r="F2101" s="357" t="s">
        <v>181</v>
      </c>
      <c r="G2101" s="358">
        <v>8.1999999999999993</v>
      </c>
      <c r="H2101" s="357">
        <v>32700</v>
      </c>
      <c r="I2101" s="356">
        <v>34500</v>
      </c>
      <c r="J2101" s="356">
        <v>35800</v>
      </c>
      <c r="K2101" s="356">
        <v>36300</v>
      </c>
      <c r="L2101" s="355">
        <v>3416.92789968652</v>
      </c>
      <c r="M2101" s="355">
        <v>3605.015673981191</v>
      </c>
      <c r="N2101" s="355">
        <v>3740.8568443051199</v>
      </c>
      <c r="O2101" s="355">
        <v>3793.1034482758619</v>
      </c>
      <c r="P2101" s="357" t="s">
        <v>39</v>
      </c>
      <c r="Q2101" s="355" t="s">
        <v>38</v>
      </c>
      <c r="R2101" s="357" t="s">
        <v>203</v>
      </c>
      <c r="S2101" s="365">
        <v>0.19600000000000001</v>
      </c>
      <c r="T2101" s="354" t="s">
        <v>683</v>
      </c>
      <c r="U2101" s="357" t="s">
        <v>35</v>
      </c>
      <c r="V2101" s="357">
        <v>1.6850000000000001</v>
      </c>
      <c r="W2101" s="357">
        <v>1</v>
      </c>
      <c r="X2101" s="357">
        <v>3.2000000000000001E-2</v>
      </c>
      <c r="Y2101" s="357">
        <f t="shared" si="29"/>
        <v>1.6850000000000001</v>
      </c>
      <c r="Z2101" s="357" t="s">
        <v>198</v>
      </c>
      <c r="AA2101" s="357" t="s">
        <v>170</v>
      </c>
      <c r="AB2101" s="357">
        <v>18.7</v>
      </c>
      <c r="AC2101" s="357" t="s">
        <v>218</v>
      </c>
      <c r="AD2101" s="10"/>
      <c r="AE2101" s="10">
        <f>IFERROR(VLOOKUP(E2101,ppoz!$A$2:$B$42,2,0),0)</f>
        <v>3500</v>
      </c>
      <c r="AH2101">
        <v>7</v>
      </c>
    </row>
    <row r="2102" spans="1:34" x14ac:dyDescent="0.35">
      <c r="A2102" s="354" t="s">
        <v>1229</v>
      </c>
      <c r="B2102" s="355">
        <v>9.9</v>
      </c>
      <c r="C2102" s="356">
        <v>30</v>
      </c>
      <c r="D2102" s="357" t="s">
        <v>1075</v>
      </c>
      <c r="E2102" s="357" t="s">
        <v>7</v>
      </c>
      <c r="F2102" s="357" t="s">
        <v>181</v>
      </c>
      <c r="G2102" s="358">
        <v>8.1999999999999993</v>
      </c>
      <c r="H2102" s="357">
        <v>33400</v>
      </c>
      <c r="I2102" s="356">
        <v>35200</v>
      </c>
      <c r="J2102" s="356">
        <v>36700</v>
      </c>
      <c r="K2102" s="356">
        <v>37000</v>
      </c>
      <c r="L2102" s="355">
        <v>3373.7373737373737</v>
      </c>
      <c r="M2102" s="355">
        <v>3555.5555555555552</v>
      </c>
      <c r="N2102" s="355">
        <v>3707.0707070707072</v>
      </c>
      <c r="O2102" s="355">
        <v>3737.3737373737372</v>
      </c>
      <c r="P2102" s="357" t="s">
        <v>39</v>
      </c>
      <c r="Q2102" s="355" t="s">
        <v>38</v>
      </c>
      <c r="R2102" s="357" t="s">
        <v>203</v>
      </c>
      <c r="S2102" s="365">
        <v>0.19600000000000001</v>
      </c>
      <c r="T2102" s="354" t="s">
        <v>683</v>
      </c>
      <c r="U2102" s="357" t="s">
        <v>35</v>
      </c>
      <c r="V2102" s="357">
        <v>1.6850000000000001</v>
      </c>
      <c r="W2102" s="357">
        <v>1</v>
      </c>
      <c r="X2102" s="357">
        <v>3.2000000000000001E-2</v>
      </c>
      <c r="Y2102" s="357">
        <f t="shared" si="29"/>
        <v>1.6850000000000001</v>
      </c>
      <c r="Z2102" s="357" t="s">
        <v>198</v>
      </c>
      <c r="AA2102" s="357" t="s">
        <v>170</v>
      </c>
      <c r="AB2102" s="357">
        <v>18.7</v>
      </c>
      <c r="AC2102" s="357" t="s">
        <v>218</v>
      </c>
      <c r="AD2102" s="10"/>
      <c r="AE2102" s="10">
        <f>IFERROR(VLOOKUP(E2102,ppoz!$A$2:$B$42,2,0),0)</f>
        <v>3500</v>
      </c>
      <c r="AH2102">
        <v>7</v>
      </c>
    </row>
    <row r="2103" spans="1:34" x14ac:dyDescent="0.35">
      <c r="A2103" s="354" t="s">
        <v>1230</v>
      </c>
      <c r="B2103" s="355">
        <v>10.23</v>
      </c>
      <c r="C2103" s="356">
        <v>31</v>
      </c>
      <c r="D2103" s="357" t="s">
        <v>1075</v>
      </c>
      <c r="E2103" s="357" t="s">
        <v>8</v>
      </c>
      <c r="F2103" s="357" t="s">
        <v>181</v>
      </c>
      <c r="G2103" s="358">
        <v>10</v>
      </c>
      <c r="H2103" s="357">
        <v>33800</v>
      </c>
      <c r="I2103" s="356">
        <v>35800</v>
      </c>
      <c r="J2103" s="356">
        <v>37100</v>
      </c>
      <c r="K2103" s="356">
        <v>37600</v>
      </c>
      <c r="L2103" s="355">
        <v>3304.0078201368524</v>
      </c>
      <c r="M2103" s="355">
        <v>3499.5112414467253</v>
      </c>
      <c r="N2103" s="355">
        <v>3626.5884652981426</v>
      </c>
      <c r="O2103" s="355">
        <v>3675.464320625611</v>
      </c>
      <c r="P2103" s="357" t="s">
        <v>39</v>
      </c>
      <c r="Q2103" s="355" t="s">
        <v>38</v>
      </c>
      <c r="R2103" s="357" t="s">
        <v>203</v>
      </c>
      <c r="S2103" s="365">
        <v>0.19600000000000001</v>
      </c>
      <c r="T2103" s="354" t="s">
        <v>683</v>
      </c>
      <c r="U2103" s="357" t="s">
        <v>35</v>
      </c>
      <c r="V2103" s="357">
        <v>1.6850000000000001</v>
      </c>
      <c r="W2103" s="357">
        <v>1</v>
      </c>
      <c r="X2103" s="357">
        <v>3.2000000000000001E-2</v>
      </c>
      <c r="Y2103" s="357">
        <f t="shared" si="29"/>
        <v>1.6850000000000001</v>
      </c>
      <c r="Z2103" s="357" t="s">
        <v>198</v>
      </c>
      <c r="AA2103" s="357" t="s">
        <v>170</v>
      </c>
      <c r="AB2103" s="357">
        <v>18.7</v>
      </c>
      <c r="AC2103" s="357" t="s">
        <v>218</v>
      </c>
      <c r="AD2103" s="10"/>
      <c r="AE2103" s="10">
        <f>IFERROR(VLOOKUP(E2103,ppoz!$A$2:$B$42,2,0),0)</f>
        <v>3500</v>
      </c>
      <c r="AH2103">
        <v>7</v>
      </c>
    </row>
    <row r="2104" spans="1:34" x14ac:dyDescent="0.35">
      <c r="A2104" s="354" t="s">
        <v>1231</v>
      </c>
      <c r="B2104" s="355">
        <v>10.56</v>
      </c>
      <c r="C2104" s="356">
        <v>32</v>
      </c>
      <c r="D2104" s="357" t="s">
        <v>1075</v>
      </c>
      <c r="E2104" s="357" t="s">
        <v>8</v>
      </c>
      <c r="F2104" s="357" t="s">
        <v>181</v>
      </c>
      <c r="G2104" s="358">
        <v>10</v>
      </c>
      <c r="H2104" s="357">
        <v>34300</v>
      </c>
      <c r="I2104" s="356">
        <v>36400</v>
      </c>
      <c r="J2104" s="356">
        <v>37600</v>
      </c>
      <c r="K2104" s="356">
        <v>38100</v>
      </c>
      <c r="L2104" s="355">
        <v>3248.1060606060605</v>
      </c>
      <c r="M2104" s="355">
        <v>3446.969696969697</v>
      </c>
      <c r="N2104" s="355">
        <v>3560.6060606060605</v>
      </c>
      <c r="O2104" s="355">
        <v>3607.9545454545455</v>
      </c>
      <c r="P2104" s="357" t="s">
        <v>39</v>
      </c>
      <c r="Q2104" s="355" t="s">
        <v>38</v>
      </c>
      <c r="R2104" s="357" t="s">
        <v>203</v>
      </c>
      <c r="S2104" s="365">
        <v>0.19600000000000001</v>
      </c>
      <c r="T2104" s="354" t="s">
        <v>683</v>
      </c>
      <c r="U2104" s="357" t="s">
        <v>35</v>
      </c>
      <c r="V2104" s="357">
        <v>1.6850000000000001</v>
      </c>
      <c r="W2104" s="357">
        <v>1</v>
      </c>
      <c r="X2104" s="357">
        <v>3.2000000000000001E-2</v>
      </c>
      <c r="Y2104" s="357">
        <f t="shared" si="29"/>
        <v>1.6850000000000001</v>
      </c>
      <c r="Z2104" s="357" t="s">
        <v>198</v>
      </c>
      <c r="AA2104" s="357" t="s">
        <v>170</v>
      </c>
      <c r="AB2104" s="357">
        <v>18.7</v>
      </c>
      <c r="AC2104" s="357" t="s">
        <v>218</v>
      </c>
      <c r="AD2104" s="10"/>
      <c r="AE2104" s="10">
        <f>IFERROR(VLOOKUP(E2104,ppoz!$A$2:$B$42,2,0),0)</f>
        <v>3500</v>
      </c>
      <c r="AH2104">
        <v>7</v>
      </c>
    </row>
    <row r="2105" spans="1:34" x14ac:dyDescent="0.35">
      <c r="A2105" s="354" t="s">
        <v>1232</v>
      </c>
      <c r="B2105" s="355">
        <v>10.89</v>
      </c>
      <c r="C2105" s="356">
        <v>33</v>
      </c>
      <c r="D2105" s="357" t="s">
        <v>1075</v>
      </c>
      <c r="E2105" s="357" t="s">
        <v>8</v>
      </c>
      <c r="F2105" s="357" t="s">
        <v>181</v>
      </c>
      <c r="G2105" s="358">
        <v>10</v>
      </c>
      <c r="H2105" s="357">
        <v>34800</v>
      </c>
      <c r="I2105" s="356">
        <v>36800</v>
      </c>
      <c r="J2105" s="356">
        <v>38000</v>
      </c>
      <c r="K2105" s="356">
        <v>38500</v>
      </c>
      <c r="L2105" s="355">
        <v>3195.5922865013772</v>
      </c>
      <c r="M2105" s="355">
        <v>3379.2470156106519</v>
      </c>
      <c r="N2105" s="355">
        <v>3489.4398530762164</v>
      </c>
      <c r="O2105" s="355">
        <v>3535.3535353535353</v>
      </c>
      <c r="P2105" s="357" t="s">
        <v>39</v>
      </c>
      <c r="Q2105" s="355" t="s">
        <v>38</v>
      </c>
      <c r="R2105" s="357" t="s">
        <v>203</v>
      </c>
      <c r="S2105" s="365">
        <v>0.19600000000000001</v>
      </c>
      <c r="T2105" s="354" t="s">
        <v>683</v>
      </c>
      <c r="U2105" s="357" t="s">
        <v>35</v>
      </c>
      <c r="V2105" s="357">
        <v>1.6850000000000001</v>
      </c>
      <c r="W2105" s="357">
        <v>1</v>
      </c>
      <c r="X2105" s="357">
        <v>3.2000000000000001E-2</v>
      </c>
      <c r="Y2105" s="357">
        <f t="shared" si="29"/>
        <v>1.6850000000000001</v>
      </c>
      <c r="Z2105" s="357" t="s">
        <v>198</v>
      </c>
      <c r="AA2105" s="357" t="s">
        <v>170</v>
      </c>
      <c r="AB2105" s="357">
        <v>18.7</v>
      </c>
      <c r="AC2105" s="357" t="s">
        <v>218</v>
      </c>
      <c r="AD2105" s="10"/>
      <c r="AE2105" s="10">
        <f>IFERROR(VLOOKUP(E2105,ppoz!$A$2:$B$42,2,0),0)</f>
        <v>3500</v>
      </c>
      <c r="AH2105">
        <v>7</v>
      </c>
    </row>
    <row r="2106" spans="1:34" x14ac:dyDescent="0.35">
      <c r="A2106" s="354" t="s">
        <v>1233</v>
      </c>
      <c r="B2106" s="355">
        <v>11.22</v>
      </c>
      <c r="C2106" s="356">
        <v>34</v>
      </c>
      <c r="D2106" s="357" t="s">
        <v>1075</v>
      </c>
      <c r="E2106" s="357" t="s">
        <v>8</v>
      </c>
      <c r="F2106" s="357" t="s">
        <v>181</v>
      </c>
      <c r="G2106" s="358">
        <v>10</v>
      </c>
      <c r="H2106" s="357">
        <v>35800</v>
      </c>
      <c r="I2106" s="356">
        <v>37900</v>
      </c>
      <c r="J2106" s="356">
        <v>39300</v>
      </c>
      <c r="K2106" s="356">
        <v>39600</v>
      </c>
      <c r="L2106" s="355">
        <v>3190.7308377896611</v>
      </c>
      <c r="M2106" s="355">
        <v>3377.8966131907305</v>
      </c>
      <c r="N2106" s="355">
        <v>3502.6737967914437</v>
      </c>
      <c r="O2106" s="355">
        <v>3529.411764705882</v>
      </c>
      <c r="P2106" s="357" t="s">
        <v>39</v>
      </c>
      <c r="Q2106" s="355" t="s">
        <v>38</v>
      </c>
      <c r="R2106" s="357" t="s">
        <v>203</v>
      </c>
      <c r="S2106" s="365">
        <v>0.19600000000000001</v>
      </c>
      <c r="T2106" s="354" t="s">
        <v>683</v>
      </c>
      <c r="U2106" s="357" t="s">
        <v>35</v>
      </c>
      <c r="V2106" s="357">
        <v>1.6850000000000001</v>
      </c>
      <c r="W2106" s="357">
        <v>1</v>
      </c>
      <c r="X2106" s="357">
        <v>3.2000000000000001E-2</v>
      </c>
      <c r="Y2106" s="357">
        <f t="shared" si="29"/>
        <v>1.6850000000000001</v>
      </c>
      <c r="Z2106" s="357" t="s">
        <v>198</v>
      </c>
      <c r="AA2106" s="357" t="s">
        <v>170</v>
      </c>
      <c r="AB2106" s="357">
        <v>18.7</v>
      </c>
      <c r="AC2106" s="357" t="s">
        <v>218</v>
      </c>
      <c r="AD2106" s="10"/>
      <c r="AE2106" s="10">
        <f>IFERROR(VLOOKUP(E2106,ppoz!$A$2:$B$42,2,0),0)</f>
        <v>3500</v>
      </c>
      <c r="AH2106">
        <v>7</v>
      </c>
    </row>
    <row r="2107" spans="1:34" x14ac:dyDescent="0.35">
      <c r="A2107" s="354" t="s">
        <v>1234</v>
      </c>
      <c r="B2107" s="355">
        <v>11.55</v>
      </c>
      <c r="C2107" s="356">
        <v>35</v>
      </c>
      <c r="D2107" s="357" t="s">
        <v>1075</v>
      </c>
      <c r="E2107" s="357" t="s">
        <v>8</v>
      </c>
      <c r="F2107" s="357" t="s">
        <v>181</v>
      </c>
      <c r="G2107" s="358">
        <v>10</v>
      </c>
      <c r="H2107" s="357">
        <v>36400</v>
      </c>
      <c r="I2107" s="356">
        <v>38600</v>
      </c>
      <c r="J2107" s="356">
        <v>39900</v>
      </c>
      <c r="K2107" s="356">
        <v>40900</v>
      </c>
      <c r="L2107" s="355">
        <v>3151.5151515151515</v>
      </c>
      <c r="M2107" s="355">
        <v>3341.9913419913419</v>
      </c>
      <c r="N2107" s="355">
        <v>3454.5454545454545</v>
      </c>
      <c r="O2107" s="355">
        <v>3541.1255411255411</v>
      </c>
      <c r="P2107" s="357" t="s">
        <v>39</v>
      </c>
      <c r="Q2107" s="355" t="s">
        <v>38</v>
      </c>
      <c r="R2107" s="357" t="s">
        <v>203</v>
      </c>
      <c r="S2107" s="365">
        <v>0.19600000000000001</v>
      </c>
      <c r="T2107" s="354" t="s">
        <v>683</v>
      </c>
      <c r="U2107" s="357" t="s">
        <v>35</v>
      </c>
      <c r="V2107" s="357">
        <v>1.6850000000000001</v>
      </c>
      <c r="W2107" s="357">
        <v>1</v>
      </c>
      <c r="X2107" s="357">
        <v>3.2000000000000001E-2</v>
      </c>
      <c r="Y2107" s="357">
        <f t="shared" si="29"/>
        <v>1.6850000000000001</v>
      </c>
      <c r="Z2107" s="357" t="s">
        <v>198</v>
      </c>
      <c r="AA2107" s="357" t="s">
        <v>170</v>
      </c>
      <c r="AB2107" s="357">
        <v>18.7</v>
      </c>
      <c r="AC2107" s="357" t="s">
        <v>218</v>
      </c>
      <c r="AD2107" s="10"/>
      <c r="AE2107" s="10">
        <f>IFERROR(VLOOKUP(E2107,ppoz!$A$2:$B$42,2,0),0)</f>
        <v>3500</v>
      </c>
      <c r="AH2107">
        <v>7</v>
      </c>
    </row>
    <row r="2108" spans="1:34" x14ac:dyDescent="0.35">
      <c r="A2108" s="354" t="s">
        <v>1235</v>
      </c>
      <c r="B2108" s="355">
        <v>11.88</v>
      </c>
      <c r="C2108" s="356">
        <v>36</v>
      </c>
      <c r="D2108" s="357" t="s">
        <v>1075</v>
      </c>
      <c r="E2108" s="357" t="s">
        <v>8</v>
      </c>
      <c r="F2108" s="357" t="s">
        <v>181</v>
      </c>
      <c r="G2108" s="358">
        <v>10</v>
      </c>
      <c r="H2108" s="357">
        <v>36900</v>
      </c>
      <c r="I2108" s="356">
        <v>39300</v>
      </c>
      <c r="J2108" s="356">
        <v>40300</v>
      </c>
      <c r="K2108" s="356">
        <v>41600</v>
      </c>
      <c r="L2108" s="355">
        <v>3106.060606060606</v>
      </c>
      <c r="M2108" s="355">
        <v>3308.0808080808079</v>
      </c>
      <c r="N2108" s="355">
        <v>3392.2558922558919</v>
      </c>
      <c r="O2108" s="355">
        <v>3501.6835016835016</v>
      </c>
      <c r="P2108" s="357" t="s">
        <v>39</v>
      </c>
      <c r="Q2108" s="355" t="s">
        <v>38</v>
      </c>
      <c r="R2108" s="357" t="s">
        <v>203</v>
      </c>
      <c r="S2108" s="365">
        <v>0.19600000000000001</v>
      </c>
      <c r="T2108" s="354" t="s">
        <v>683</v>
      </c>
      <c r="U2108" s="357" t="s">
        <v>35</v>
      </c>
      <c r="V2108" s="357">
        <v>1.6850000000000001</v>
      </c>
      <c r="W2108" s="357">
        <v>1</v>
      </c>
      <c r="X2108" s="357">
        <v>3.2000000000000001E-2</v>
      </c>
      <c r="Y2108" s="357">
        <f t="shared" si="29"/>
        <v>1.6850000000000001</v>
      </c>
      <c r="Z2108" s="357" t="s">
        <v>198</v>
      </c>
      <c r="AA2108" s="357" t="s">
        <v>170</v>
      </c>
      <c r="AB2108" s="357">
        <v>18.7</v>
      </c>
      <c r="AC2108" s="357" t="s">
        <v>218</v>
      </c>
      <c r="AD2108" s="10"/>
      <c r="AE2108" s="10">
        <f>IFERROR(VLOOKUP(E2108,ppoz!$A$2:$B$42,2,0),0)</f>
        <v>3500</v>
      </c>
      <c r="AH2108">
        <v>7</v>
      </c>
    </row>
    <row r="2109" spans="1:34" x14ac:dyDescent="0.35">
      <c r="A2109" s="354" t="s">
        <v>1236</v>
      </c>
      <c r="B2109" s="355">
        <v>12.21</v>
      </c>
      <c r="C2109" s="356">
        <v>37</v>
      </c>
      <c r="D2109" s="357" t="s">
        <v>1075</v>
      </c>
      <c r="E2109" s="357" t="s">
        <v>8</v>
      </c>
      <c r="F2109" s="357" t="s">
        <v>181</v>
      </c>
      <c r="G2109" s="358">
        <v>10</v>
      </c>
      <c r="H2109" s="357">
        <v>38000</v>
      </c>
      <c r="I2109" s="356">
        <v>40500</v>
      </c>
      <c r="J2109" s="356">
        <v>42100</v>
      </c>
      <c r="K2109" s="356">
        <v>42800</v>
      </c>
      <c r="L2109" s="355">
        <v>3112.2031122031121</v>
      </c>
      <c r="M2109" s="355">
        <v>3316.9533169533165</v>
      </c>
      <c r="N2109" s="355">
        <v>3447.9934479934477</v>
      </c>
      <c r="O2109" s="355">
        <v>3505.3235053235053</v>
      </c>
      <c r="P2109" s="357" t="s">
        <v>39</v>
      </c>
      <c r="Q2109" s="355" t="s">
        <v>38</v>
      </c>
      <c r="R2109" s="357" t="s">
        <v>203</v>
      </c>
      <c r="S2109" s="365">
        <v>0.19600000000000001</v>
      </c>
      <c r="T2109" s="354" t="s">
        <v>683</v>
      </c>
      <c r="U2109" s="357" t="s">
        <v>35</v>
      </c>
      <c r="V2109" s="357">
        <v>1.6850000000000001</v>
      </c>
      <c r="W2109" s="357">
        <v>1</v>
      </c>
      <c r="X2109" s="357">
        <v>3.2000000000000001E-2</v>
      </c>
      <c r="Y2109" s="357">
        <f t="shared" si="29"/>
        <v>1.6850000000000001</v>
      </c>
      <c r="Z2109" s="357" t="s">
        <v>198</v>
      </c>
      <c r="AA2109" s="357" t="s">
        <v>170</v>
      </c>
      <c r="AB2109" s="357">
        <v>18.7</v>
      </c>
      <c r="AC2109" s="357" t="s">
        <v>218</v>
      </c>
      <c r="AD2109" s="10"/>
      <c r="AE2109" s="10">
        <f>IFERROR(VLOOKUP(E2109,ppoz!$A$2:$B$42,2,0),0)</f>
        <v>3500</v>
      </c>
      <c r="AH2109">
        <v>7</v>
      </c>
    </row>
    <row r="2110" spans="1:34" x14ac:dyDescent="0.35">
      <c r="A2110" s="354" t="s">
        <v>1237</v>
      </c>
      <c r="B2110" s="355">
        <v>12.540000000000001</v>
      </c>
      <c r="C2110" s="356">
        <v>38</v>
      </c>
      <c r="D2110" s="357" t="s">
        <v>1075</v>
      </c>
      <c r="E2110" s="357" t="s">
        <v>183</v>
      </c>
      <c r="F2110" s="357" t="s">
        <v>181</v>
      </c>
      <c r="G2110" s="358">
        <v>12.5</v>
      </c>
      <c r="H2110" s="357">
        <v>39500</v>
      </c>
      <c r="I2110" s="356">
        <v>41900</v>
      </c>
      <c r="J2110" s="356">
        <v>43600</v>
      </c>
      <c r="K2110" s="356">
        <v>44200</v>
      </c>
      <c r="L2110" s="355">
        <v>3149.9202551834128</v>
      </c>
      <c r="M2110" s="355">
        <v>3341.3078149920252</v>
      </c>
      <c r="N2110" s="355">
        <v>3476.8740031897923</v>
      </c>
      <c r="O2110" s="355">
        <v>3524.7208931419455</v>
      </c>
      <c r="P2110" s="357" t="s">
        <v>39</v>
      </c>
      <c r="Q2110" s="355" t="s">
        <v>38</v>
      </c>
      <c r="R2110" s="357" t="s">
        <v>203</v>
      </c>
      <c r="S2110" s="365">
        <v>0.19600000000000001</v>
      </c>
      <c r="T2110" s="354" t="s">
        <v>683</v>
      </c>
      <c r="U2110" s="357" t="s">
        <v>35</v>
      </c>
      <c r="V2110" s="357">
        <v>1.6850000000000001</v>
      </c>
      <c r="W2110" s="357">
        <v>1</v>
      </c>
      <c r="X2110" s="357">
        <v>3.2000000000000001E-2</v>
      </c>
      <c r="Y2110" s="357">
        <f t="shared" si="29"/>
        <v>1.6850000000000001</v>
      </c>
      <c r="Z2110" s="357" t="s">
        <v>198</v>
      </c>
      <c r="AA2110" s="357" t="s">
        <v>170</v>
      </c>
      <c r="AB2110" s="357">
        <v>18.7</v>
      </c>
      <c r="AC2110" s="357" t="s">
        <v>218</v>
      </c>
      <c r="AD2110" s="10"/>
      <c r="AE2110" s="10">
        <f>IFERROR(VLOOKUP(E2110,ppoz!$A$2:$B$42,2,0),0)</f>
        <v>3500</v>
      </c>
      <c r="AH2110">
        <v>7</v>
      </c>
    </row>
    <row r="2111" spans="1:34" x14ac:dyDescent="0.35">
      <c r="A2111" s="354" t="s">
        <v>1238</v>
      </c>
      <c r="B2111" s="355">
        <v>12.870000000000001</v>
      </c>
      <c r="C2111" s="356">
        <v>39</v>
      </c>
      <c r="D2111" s="357" t="s">
        <v>1075</v>
      </c>
      <c r="E2111" s="357" t="s">
        <v>183</v>
      </c>
      <c r="F2111" s="357" t="s">
        <v>181</v>
      </c>
      <c r="G2111" s="358">
        <v>12.5</v>
      </c>
      <c r="H2111" s="357">
        <v>40200</v>
      </c>
      <c r="I2111" s="356">
        <v>42700</v>
      </c>
      <c r="J2111" s="356">
        <v>44000</v>
      </c>
      <c r="K2111" s="356">
        <v>45000</v>
      </c>
      <c r="L2111" s="355">
        <v>3123.5431235431233</v>
      </c>
      <c r="M2111" s="355">
        <v>3317.7933177933173</v>
      </c>
      <c r="N2111" s="355">
        <v>3418.8034188034185</v>
      </c>
      <c r="O2111" s="355">
        <v>3496.5034965034961</v>
      </c>
      <c r="P2111" s="357" t="s">
        <v>39</v>
      </c>
      <c r="Q2111" s="355" t="s">
        <v>38</v>
      </c>
      <c r="R2111" s="357" t="s">
        <v>203</v>
      </c>
      <c r="S2111" s="365">
        <v>0.19600000000000001</v>
      </c>
      <c r="T2111" s="354" t="s">
        <v>683</v>
      </c>
      <c r="U2111" s="357" t="s">
        <v>35</v>
      </c>
      <c r="V2111" s="357">
        <v>1.6850000000000001</v>
      </c>
      <c r="W2111" s="357">
        <v>1</v>
      </c>
      <c r="X2111" s="357">
        <v>3.2000000000000001E-2</v>
      </c>
      <c r="Y2111" s="357">
        <f t="shared" si="29"/>
        <v>1.6850000000000001</v>
      </c>
      <c r="Z2111" s="357" t="s">
        <v>198</v>
      </c>
      <c r="AA2111" s="357" t="s">
        <v>170</v>
      </c>
      <c r="AB2111" s="357">
        <v>18.7</v>
      </c>
      <c r="AC2111" s="357" t="s">
        <v>218</v>
      </c>
      <c r="AD2111" s="10"/>
      <c r="AE2111" s="10">
        <f>IFERROR(VLOOKUP(E2111,ppoz!$A$2:$B$42,2,0),0)</f>
        <v>3500</v>
      </c>
      <c r="AH2111">
        <v>7</v>
      </c>
    </row>
    <row r="2112" spans="1:34" x14ac:dyDescent="0.35">
      <c r="A2112" s="354" t="s">
        <v>1239</v>
      </c>
      <c r="B2112" s="355">
        <v>13.200000000000001</v>
      </c>
      <c r="C2112" s="356">
        <v>40</v>
      </c>
      <c r="D2112" s="357" t="s">
        <v>1075</v>
      </c>
      <c r="E2112" s="357" t="s">
        <v>183</v>
      </c>
      <c r="F2112" s="357" t="s">
        <v>181</v>
      </c>
      <c r="G2112" s="358">
        <v>12.5</v>
      </c>
      <c r="H2112" s="357">
        <v>41000</v>
      </c>
      <c r="I2112" s="356">
        <v>43600</v>
      </c>
      <c r="J2112" s="356">
        <v>44900</v>
      </c>
      <c r="K2112" s="356">
        <v>45900</v>
      </c>
      <c r="L2112" s="355">
        <v>3106.060606060606</v>
      </c>
      <c r="M2112" s="355">
        <v>3303.0303030303025</v>
      </c>
      <c r="N2112" s="355">
        <v>3401.515151515151</v>
      </c>
      <c r="O2112" s="355">
        <v>3477.272727272727</v>
      </c>
      <c r="P2112" s="357" t="s">
        <v>39</v>
      </c>
      <c r="Q2112" s="355" t="s">
        <v>38</v>
      </c>
      <c r="R2112" s="357" t="s">
        <v>203</v>
      </c>
      <c r="S2112" s="365">
        <v>0.19600000000000001</v>
      </c>
      <c r="T2112" s="354" t="s">
        <v>683</v>
      </c>
      <c r="U2112" s="357" t="s">
        <v>35</v>
      </c>
      <c r="V2112" s="357">
        <v>1.6850000000000001</v>
      </c>
      <c r="W2112" s="357">
        <v>1</v>
      </c>
      <c r="X2112" s="357">
        <v>3.2000000000000001E-2</v>
      </c>
      <c r="Y2112" s="357">
        <f t="shared" si="29"/>
        <v>1.6850000000000001</v>
      </c>
      <c r="Z2112" s="357" t="s">
        <v>198</v>
      </c>
      <c r="AA2112" s="357" t="s">
        <v>170</v>
      </c>
      <c r="AB2112" s="357">
        <v>18.7</v>
      </c>
      <c r="AC2112" s="357" t="s">
        <v>218</v>
      </c>
      <c r="AD2112" s="10"/>
      <c r="AE2112" s="10">
        <f>IFERROR(VLOOKUP(E2112,ppoz!$A$2:$B$42,2,0),0)</f>
        <v>3500</v>
      </c>
      <c r="AH2112">
        <v>7</v>
      </c>
    </row>
    <row r="2113" spans="1:34" x14ac:dyDescent="0.35">
      <c r="A2113" s="354" t="s">
        <v>1240</v>
      </c>
      <c r="B2113" s="355">
        <v>13.530000000000001</v>
      </c>
      <c r="C2113" s="356">
        <v>41</v>
      </c>
      <c r="D2113" s="357" t="s">
        <v>1075</v>
      </c>
      <c r="E2113" s="357" t="s">
        <v>183</v>
      </c>
      <c r="F2113" s="357" t="s">
        <v>181</v>
      </c>
      <c r="G2113" s="358">
        <v>12.5</v>
      </c>
      <c r="H2113" s="357">
        <v>41500</v>
      </c>
      <c r="I2113" s="356">
        <v>44000</v>
      </c>
      <c r="J2113" s="356">
        <v>45400</v>
      </c>
      <c r="K2113" s="356">
        <v>46300</v>
      </c>
      <c r="L2113" s="355">
        <v>3067.2579453067256</v>
      </c>
      <c r="M2113" s="355">
        <v>3252.0325203252028</v>
      </c>
      <c r="N2113" s="355">
        <v>3355.5062823355502</v>
      </c>
      <c r="O2113" s="355">
        <v>3422.025129342202</v>
      </c>
      <c r="P2113" s="357" t="s">
        <v>39</v>
      </c>
      <c r="Q2113" s="355" t="s">
        <v>38</v>
      </c>
      <c r="R2113" s="357" t="s">
        <v>203</v>
      </c>
      <c r="S2113" s="365">
        <v>0.19600000000000001</v>
      </c>
      <c r="T2113" s="354" t="s">
        <v>683</v>
      </c>
      <c r="U2113" s="357" t="s">
        <v>35</v>
      </c>
      <c r="V2113" s="357">
        <v>1.6850000000000001</v>
      </c>
      <c r="W2113" s="357">
        <v>1</v>
      </c>
      <c r="X2113" s="357">
        <v>3.2000000000000001E-2</v>
      </c>
      <c r="Y2113" s="357">
        <f t="shared" si="29"/>
        <v>1.6850000000000001</v>
      </c>
      <c r="Z2113" s="357" t="s">
        <v>198</v>
      </c>
      <c r="AA2113" s="357" t="s">
        <v>170</v>
      </c>
      <c r="AB2113" s="357">
        <v>18.7</v>
      </c>
      <c r="AC2113" s="357" t="s">
        <v>218</v>
      </c>
      <c r="AD2113" s="10"/>
      <c r="AE2113" s="10">
        <f>IFERROR(VLOOKUP(E2113,ppoz!$A$2:$B$42,2,0),0)</f>
        <v>3500</v>
      </c>
      <c r="AH2113">
        <v>7</v>
      </c>
    </row>
    <row r="2114" spans="1:34" x14ac:dyDescent="0.35">
      <c r="A2114" s="354" t="s">
        <v>1241</v>
      </c>
      <c r="B2114" s="355">
        <v>13.860000000000001</v>
      </c>
      <c r="C2114" s="356">
        <v>42</v>
      </c>
      <c r="D2114" s="357" t="s">
        <v>1075</v>
      </c>
      <c r="E2114" s="357" t="s">
        <v>183</v>
      </c>
      <c r="F2114" s="357" t="s">
        <v>181</v>
      </c>
      <c r="G2114" s="358">
        <v>12.5</v>
      </c>
      <c r="H2114" s="357">
        <v>42000</v>
      </c>
      <c r="I2114" s="356">
        <v>44400</v>
      </c>
      <c r="J2114" s="356">
        <v>45900</v>
      </c>
      <c r="K2114" s="356">
        <v>46700</v>
      </c>
      <c r="L2114" s="355">
        <v>3030.30303030303</v>
      </c>
      <c r="M2114" s="355">
        <v>3203.4632034632032</v>
      </c>
      <c r="N2114" s="355">
        <v>3311.6883116883114</v>
      </c>
      <c r="O2114" s="355">
        <v>3369.4083694083693</v>
      </c>
      <c r="P2114" s="357" t="s">
        <v>39</v>
      </c>
      <c r="Q2114" s="355" t="s">
        <v>38</v>
      </c>
      <c r="R2114" s="357" t="s">
        <v>203</v>
      </c>
      <c r="S2114" s="365">
        <v>0.19600000000000001</v>
      </c>
      <c r="T2114" s="354" t="s">
        <v>683</v>
      </c>
      <c r="U2114" s="357" t="s">
        <v>35</v>
      </c>
      <c r="V2114" s="357">
        <v>1.6850000000000001</v>
      </c>
      <c r="W2114" s="357">
        <v>1</v>
      </c>
      <c r="X2114" s="357">
        <v>3.2000000000000001E-2</v>
      </c>
      <c r="Y2114" s="357">
        <f t="shared" si="29"/>
        <v>1.6850000000000001</v>
      </c>
      <c r="Z2114" s="357" t="s">
        <v>198</v>
      </c>
      <c r="AA2114" s="357" t="s">
        <v>170</v>
      </c>
      <c r="AB2114" s="357">
        <v>18.7</v>
      </c>
      <c r="AC2114" s="357" t="s">
        <v>218</v>
      </c>
      <c r="AD2114" s="10"/>
      <c r="AE2114" s="10">
        <f>IFERROR(VLOOKUP(E2114,ppoz!$A$2:$B$42,2,0),0)</f>
        <v>3500</v>
      </c>
      <c r="AH2114">
        <v>7</v>
      </c>
    </row>
    <row r="2115" spans="1:34" x14ac:dyDescent="0.35">
      <c r="A2115" s="354" t="s">
        <v>1242</v>
      </c>
      <c r="B2115" s="355">
        <v>14.190000000000001</v>
      </c>
      <c r="C2115" s="356">
        <v>43</v>
      </c>
      <c r="D2115" s="357" t="s">
        <v>1075</v>
      </c>
      <c r="E2115" s="357" t="s">
        <v>183</v>
      </c>
      <c r="F2115" s="357" t="s">
        <v>181</v>
      </c>
      <c r="G2115" s="358">
        <v>12.5</v>
      </c>
      <c r="H2115" s="357">
        <v>43100</v>
      </c>
      <c r="I2115" s="356">
        <v>45900</v>
      </c>
      <c r="J2115" s="356">
        <v>47700</v>
      </c>
      <c r="K2115" s="356">
        <v>48200</v>
      </c>
      <c r="L2115" s="355">
        <v>3037.350246652572</v>
      </c>
      <c r="M2115" s="355">
        <v>3234.6723044397459</v>
      </c>
      <c r="N2115" s="355">
        <v>3361.5221987315008</v>
      </c>
      <c r="O2115" s="355">
        <v>3396.7582804792105</v>
      </c>
      <c r="P2115" s="357" t="s">
        <v>39</v>
      </c>
      <c r="Q2115" s="355" t="s">
        <v>38</v>
      </c>
      <c r="R2115" s="357" t="s">
        <v>203</v>
      </c>
      <c r="S2115" s="365">
        <v>0.19600000000000001</v>
      </c>
      <c r="T2115" s="354" t="s">
        <v>683</v>
      </c>
      <c r="U2115" s="357" t="s">
        <v>35</v>
      </c>
      <c r="V2115" s="357">
        <v>1.6850000000000001</v>
      </c>
      <c r="W2115" s="357">
        <v>1</v>
      </c>
      <c r="X2115" s="357">
        <v>3.2000000000000001E-2</v>
      </c>
      <c r="Y2115" s="357">
        <f t="shared" si="29"/>
        <v>1.6850000000000001</v>
      </c>
      <c r="Z2115" s="357" t="s">
        <v>198</v>
      </c>
      <c r="AA2115" s="357" t="s">
        <v>170</v>
      </c>
      <c r="AB2115" s="357">
        <v>18.7</v>
      </c>
      <c r="AC2115" s="357" t="s">
        <v>218</v>
      </c>
      <c r="AD2115" s="10"/>
      <c r="AE2115" s="10">
        <f>IFERROR(VLOOKUP(E2115,ppoz!$A$2:$B$42,2,0),0)</f>
        <v>3500</v>
      </c>
      <c r="AH2115">
        <v>7</v>
      </c>
    </row>
    <row r="2116" spans="1:34" x14ac:dyDescent="0.35">
      <c r="A2116" s="354" t="s">
        <v>1243</v>
      </c>
      <c r="B2116" s="355">
        <v>14.520000000000001</v>
      </c>
      <c r="C2116" s="356">
        <v>44</v>
      </c>
      <c r="D2116" s="357" t="s">
        <v>1075</v>
      </c>
      <c r="E2116" s="357" t="s">
        <v>183</v>
      </c>
      <c r="F2116" s="357" t="s">
        <v>181</v>
      </c>
      <c r="G2116" s="358">
        <v>12.5</v>
      </c>
      <c r="H2116" s="357">
        <v>43600</v>
      </c>
      <c r="I2116" s="356">
        <v>46500</v>
      </c>
      <c r="J2116" s="356">
        <v>48600</v>
      </c>
      <c r="K2116" s="356">
        <v>48800</v>
      </c>
      <c r="L2116" s="355">
        <v>3002.7548209366387</v>
      </c>
      <c r="M2116" s="355">
        <v>3202.4793388429748</v>
      </c>
      <c r="N2116" s="355">
        <v>3347.1074380165287</v>
      </c>
      <c r="O2116" s="355">
        <v>3360.8815426997244</v>
      </c>
      <c r="P2116" s="357" t="s">
        <v>39</v>
      </c>
      <c r="Q2116" s="355" t="s">
        <v>38</v>
      </c>
      <c r="R2116" s="357" t="s">
        <v>203</v>
      </c>
      <c r="S2116" s="365">
        <v>0.19600000000000001</v>
      </c>
      <c r="T2116" s="354" t="s">
        <v>683</v>
      </c>
      <c r="U2116" s="357" t="s">
        <v>35</v>
      </c>
      <c r="V2116" s="357">
        <v>1.6850000000000001</v>
      </c>
      <c r="W2116" s="357">
        <v>1</v>
      </c>
      <c r="X2116" s="357">
        <v>3.2000000000000001E-2</v>
      </c>
      <c r="Y2116" s="357">
        <f t="shared" si="29"/>
        <v>1.6850000000000001</v>
      </c>
      <c r="Z2116" s="357" t="s">
        <v>198</v>
      </c>
      <c r="AA2116" s="357" t="s">
        <v>170</v>
      </c>
      <c r="AB2116" s="357">
        <v>18.7</v>
      </c>
      <c r="AC2116" s="357" t="s">
        <v>218</v>
      </c>
      <c r="AD2116" s="10"/>
      <c r="AE2116" s="10">
        <f>IFERROR(VLOOKUP(E2116,ppoz!$A$2:$B$42,2,0),0)</f>
        <v>3500</v>
      </c>
      <c r="AH2116">
        <v>7</v>
      </c>
    </row>
    <row r="2117" spans="1:34" x14ac:dyDescent="0.35">
      <c r="A2117" s="354" t="s">
        <v>1244</v>
      </c>
      <c r="B2117" s="355">
        <v>14.850000000000001</v>
      </c>
      <c r="C2117" s="356">
        <v>45</v>
      </c>
      <c r="D2117" s="357" t="s">
        <v>1075</v>
      </c>
      <c r="E2117" s="357" t="s">
        <v>183</v>
      </c>
      <c r="F2117" s="357" t="s">
        <v>181</v>
      </c>
      <c r="G2117" s="358">
        <v>12.5</v>
      </c>
      <c r="H2117" s="357">
        <v>44200</v>
      </c>
      <c r="I2117" s="356">
        <v>47000</v>
      </c>
      <c r="J2117" s="356">
        <v>49000</v>
      </c>
      <c r="K2117" s="356">
        <v>49900</v>
      </c>
      <c r="L2117" s="355">
        <v>2976.430976430976</v>
      </c>
      <c r="M2117" s="355">
        <v>3164.9831649831649</v>
      </c>
      <c r="N2117" s="355">
        <v>3299.6632996632993</v>
      </c>
      <c r="O2117" s="355">
        <v>3360.2693602693598</v>
      </c>
      <c r="P2117" s="357" t="s">
        <v>39</v>
      </c>
      <c r="Q2117" s="355" t="s">
        <v>38</v>
      </c>
      <c r="R2117" s="357" t="s">
        <v>203</v>
      </c>
      <c r="S2117" s="365">
        <v>0.19600000000000001</v>
      </c>
      <c r="T2117" s="354" t="s">
        <v>683</v>
      </c>
      <c r="U2117" s="357" t="s">
        <v>35</v>
      </c>
      <c r="V2117" s="357">
        <v>1.6850000000000001</v>
      </c>
      <c r="W2117" s="357">
        <v>1</v>
      </c>
      <c r="X2117" s="357">
        <v>3.2000000000000001E-2</v>
      </c>
      <c r="Y2117" s="357">
        <f t="shared" si="29"/>
        <v>1.6850000000000001</v>
      </c>
      <c r="Z2117" s="357" t="s">
        <v>198</v>
      </c>
      <c r="AA2117" s="357" t="s">
        <v>170</v>
      </c>
      <c r="AB2117" s="357">
        <v>18.7</v>
      </c>
      <c r="AC2117" s="357" t="s">
        <v>218</v>
      </c>
      <c r="AD2117" s="10"/>
      <c r="AE2117" s="10">
        <f>IFERROR(VLOOKUP(E2117,ppoz!$A$2:$B$42,2,0),0)</f>
        <v>3500</v>
      </c>
      <c r="AH2117">
        <v>7</v>
      </c>
    </row>
    <row r="2118" spans="1:34" x14ac:dyDescent="0.35">
      <c r="A2118" s="354" t="s">
        <v>1245</v>
      </c>
      <c r="B2118" s="355">
        <v>15.180000000000001</v>
      </c>
      <c r="C2118" s="356">
        <v>46</v>
      </c>
      <c r="D2118" s="357" t="s">
        <v>1075</v>
      </c>
      <c r="E2118" s="357" t="s">
        <v>9</v>
      </c>
      <c r="F2118" s="357" t="s">
        <v>181</v>
      </c>
      <c r="G2118" s="358">
        <v>15</v>
      </c>
      <c r="H2118" s="357">
        <v>46000</v>
      </c>
      <c r="I2118" s="356">
        <v>48700</v>
      </c>
      <c r="J2118" s="356">
        <v>50700</v>
      </c>
      <c r="K2118" s="356">
        <v>51600</v>
      </c>
      <c r="L2118" s="355">
        <v>3030.30303030303</v>
      </c>
      <c r="M2118" s="355">
        <v>3208.1686429512515</v>
      </c>
      <c r="N2118" s="355">
        <v>3339.9209486166005</v>
      </c>
      <c r="O2118" s="355">
        <v>3399.2094861660075</v>
      </c>
      <c r="P2118" s="357" t="s">
        <v>39</v>
      </c>
      <c r="Q2118" s="355" t="s">
        <v>38</v>
      </c>
      <c r="R2118" s="357" t="s">
        <v>203</v>
      </c>
      <c r="S2118" s="365">
        <v>0.19600000000000001</v>
      </c>
      <c r="T2118" s="354" t="s">
        <v>683</v>
      </c>
      <c r="U2118" s="357" t="s">
        <v>35</v>
      </c>
      <c r="V2118" s="357">
        <v>1.6850000000000001</v>
      </c>
      <c r="W2118" s="357">
        <v>1</v>
      </c>
      <c r="X2118" s="357">
        <v>3.2000000000000001E-2</v>
      </c>
      <c r="Y2118" s="357">
        <f t="shared" si="29"/>
        <v>1.6850000000000001</v>
      </c>
      <c r="Z2118" s="357" t="s">
        <v>198</v>
      </c>
      <c r="AA2118" s="357" t="s">
        <v>170</v>
      </c>
      <c r="AB2118" s="357">
        <v>18.7</v>
      </c>
      <c r="AC2118" s="357" t="s">
        <v>218</v>
      </c>
      <c r="AD2118" s="10"/>
      <c r="AE2118" s="10">
        <f>IFERROR(VLOOKUP(E2118,ppoz!$A$2:$B$42,2,0),0)</f>
        <v>3500</v>
      </c>
      <c r="AH2118">
        <v>7</v>
      </c>
    </row>
    <row r="2119" spans="1:34" x14ac:dyDescent="0.35">
      <c r="A2119" s="354" t="s">
        <v>1246</v>
      </c>
      <c r="B2119" s="355">
        <v>15.510000000000002</v>
      </c>
      <c r="C2119" s="356">
        <v>47</v>
      </c>
      <c r="D2119" s="357" t="s">
        <v>1075</v>
      </c>
      <c r="E2119" s="357" t="s">
        <v>9</v>
      </c>
      <c r="F2119" s="357" t="s">
        <v>181</v>
      </c>
      <c r="G2119" s="358">
        <v>15</v>
      </c>
      <c r="H2119" s="357">
        <v>46500</v>
      </c>
      <c r="I2119" s="356">
        <v>49200</v>
      </c>
      <c r="J2119" s="356">
        <v>51100</v>
      </c>
      <c r="K2119" s="356">
        <v>52100</v>
      </c>
      <c r="L2119" s="355">
        <v>2998.0657640232107</v>
      </c>
      <c r="M2119" s="355">
        <v>3172.1470019342355</v>
      </c>
      <c r="N2119" s="355">
        <v>3294.6486137975498</v>
      </c>
      <c r="O2119" s="355">
        <v>3359.1231463571885</v>
      </c>
      <c r="P2119" s="357" t="s">
        <v>39</v>
      </c>
      <c r="Q2119" s="355" t="s">
        <v>38</v>
      </c>
      <c r="R2119" s="357" t="s">
        <v>203</v>
      </c>
      <c r="S2119" s="365">
        <v>0.19600000000000001</v>
      </c>
      <c r="T2119" s="354" t="s">
        <v>683</v>
      </c>
      <c r="U2119" s="357" t="s">
        <v>35</v>
      </c>
      <c r="V2119" s="357">
        <v>1.6850000000000001</v>
      </c>
      <c r="W2119" s="357">
        <v>1</v>
      </c>
      <c r="X2119" s="357">
        <v>3.2000000000000001E-2</v>
      </c>
      <c r="Y2119" s="357">
        <f t="shared" si="29"/>
        <v>1.6850000000000001</v>
      </c>
      <c r="Z2119" s="357" t="s">
        <v>198</v>
      </c>
      <c r="AA2119" s="357" t="s">
        <v>170</v>
      </c>
      <c r="AB2119" s="357">
        <v>18.7</v>
      </c>
      <c r="AC2119" s="357" t="s">
        <v>218</v>
      </c>
      <c r="AD2119" s="10"/>
      <c r="AE2119" s="10">
        <f>IFERROR(VLOOKUP(E2119,ppoz!$A$2:$B$42,2,0),0)</f>
        <v>3500</v>
      </c>
      <c r="AH2119">
        <v>7</v>
      </c>
    </row>
    <row r="2120" spans="1:34" x14ac:dyDescent="0.35">
      <c r="A2120" s="354" t="s">
        <v>1247</v>
      </c>
      <c r="B2120" s="355">
        <v>15.84</v>
      </c>
      <c r="C2120" s="356">
        <v>48</v>
      </c>
      <c r="D2120" s="357" t="s">
        <v>1075</v>
      </c>
      <c r="E2120" s="357" t="s">
        <v>9</v>
      </c>
      <c r="F2120" s="357" t="s">
        <v>181</v>
      </c>
      <c r="G2120" s="358">
        <v>15</v>
      </c>
      <c r="H2120" s="357">
        <v>46900</v>
      </c>
      <c r="I2120" s="356">
        <v>49600</v>
      </c>
      <c r="J2120" s="356">
        <v>51500</v>
      </c>
      <c r="K2120" s="356">
        <v>52500</v>
      </c>
      <c r="L2120" s="355">
        <v>2960.8585858585857</v>
      </c>
      <c r="M2120" s="355">
        <v>3131.3131313131312</v>
      </c>
      <c r="N2120" s="355">
        <v>3251.2626262626263</v>
      </c>
      <c r="O2120" s="355">
        <v>3314.3939393939395</v>
      </c>
      <c r="P2120" s="357" t="s">
        <v>39</v>
      </c>
      <c r="Q2120" s="355" t="s">
        <v>38</v>
      </c>
      <c r="R2120" s="357" t="s">
        <v>203</v>
      </c>
      <c r="S2120" s="365">
        <v>0.19600000000000001</v>
      </c>
      <c r="T2120" s="354" t="s">
        <v>683</v>
      </c>
      <c r="U2120" s="357" t="s">
        <v>35</v>
      </c>
      <c r="V2120" s="357">
        <v>1.6850000000000001</v>
      </c>
      <c r="W2120" s="357">
        <v>1</v>
      </c>
      <c r="X2120" s="357">
        <v>3.2000000000000001E-2</v>
      </c>
      <c r="Y2120" s="357">
        <f t="shared" si="29"/>
        <v>1.6850000000000001</v>
      </c>
      <c r="Z2120" s="357" t="s">
        <v>198</v>
      </c>
      <c r="AA2120" s="357" t="s">
        <v>170</v>
      </c>
      <c r="AB2120" s="357">
        <v>18.7</v>
      </c>
      <c r="AC2120" s="357" t="s">
        <v>218</v>
      </c>
      <c r="AD2120" s="10"/>
      <c r="AE2120" s="10">
        <f>IFERROR(VLOOKUP(E2120,ppoz!$A$2:$B$42,2,0),0)</f>
        <v>3500</v>
      </c>
      <c r="AH2120">
        <v>7</v>
      </c>
    </row>
    <row r="2121" spans="1:34" x14ac:dyDescent="0.35">
      <c r="A2121" s="354" t="s">
        <v>1248</v>
      </c>
      <c r="B2121" s="355">
        <v>16.170000000000002</v>
      </c>
      <c r="C2121" s="356">
        <v>49</v>
      </c>
      <c r="D2121" s="357" t="s">
        <v>1075</v>
      </c>
      <c r="E2121" s="357" t="s">
        <v>9</v>
      </c>
      <c r="F2121" s="357" t="s">
        <v>181</v>
      </c>
      <c r="G2121" s="358">
        <v>15</v>
      </c>
      <c r="H2121" s="357">
        <v>47900</v>
      </c>
      <c r="I2121" s="356">
        <v>50700</v>
      </c>
      <c r="J2121" s="356">
        <v>52600</v>
      </c>
      <c r="K2121" s="356">
        <v>53600</v>
      </c>
      <c r="L2121" s="355">
        <v>2962.2758194186763</v>
      </c>
      <c r="M2121" s="355">
        <v>3135.4359925788494</v>
      </c>
      <c r="N2121" s="355">
        <v>3252.9375386518241</v>
      </c>
      <c r="O2121" s="355">
        <v>3314.7804576376002</v>
      </c>
      <c r="P2121" s="357" t="s">
        <v>39</v>
      </c>
      <c r="Q2121" s="355" t="s">
        <v>38</v>
      </c>
      <c r="R2121" s="357" t="s">
        <v>203</v>
      </c>
      <c r="S2121" s="365">
        <v>0.19600000000000001</v>
      </c>
      <c r="T2121" s="354" t="s">
        <v>683</v>
      </c>
      <c r="U2121" s="357" t="s">
        <v>35</v>
      </c>
      <c r="V2121" s="357">
        <v>1.6850000000000001</v>
      </c>
      <c r="W2121" s="357">
        <v>1</v>
      </c>
      <c r="X2121" s="357">
        <v>3.2000000000000001E-2</v>
      </c>
      <c r="Y2121" s="357">
        <f t="shared" si="29"/>
        <v>1.6850000000000001</v>
      </c>
      <c r="Z2121" s="357" t="s">
        <v>198</v>
      </c>
      <c r="AA2121" s="357" t="s">
        <v>170</v>
      </c>
      <c r="AB2121" s="357">
        <v>18.7</v>
      </c>
      <c r="AC2121" s="357" t="s">
        <v>218</v>
      </c>
      <c r="AD2121" s="10"/>
      <c r="AE2121" s="10">
        <f>IFERROR(VLOOKUP(E2121,ppoz!$A$2:$B$42,2,0),0)</f>
        <v>3500</v>
      </c>
      <c r="AH2121">
        <v>7</v>
      </c>
    </row>
    <row r="2122" spans="1:34" x14ac:dyDescent="0.35">
      <c r="A2122" s="354" t="s">
        <v>1249</v>
      </c>
      <c r="B2122" s="355">
        <v>16.5</v>
      </c>
      <c r="C2122" s="356">
        <v>50</v>
      </c>
      <c r="D2122" s="357" t="s">
        <v>1075</v>
      </c>
      <c r="E2122" s="357" t="s">
        <v>9</v>
      </c>
      <c r="F2122" s="357" t="s">
        <v>181</v>
      </c>
      <c r="G2122" s="358">
        <v>15</v>
      </c>
      <c r="H2122" s="357">
        <v>48600</v>
      </c>
      <c r="I2122" s="356">
        <v>51800</v>
      </c>
      <c r="J2122" s="356">
        <v>53000</v>
      </c>
      <c r="K2122" s="356">
        <v>54600</v>
      </c>
      <c r="L2122" s="355">
        <v>2945.4545454545455</v>
      </c>
      <c r="M2122" s="355">
        <v>3139.3939393939395</v>
      </c>
      <c r="N2122" s="355">
        <v>3212.121212121212</v>
      </c>
      <c r="O2122" s="355">
        <v>3309.090909090909</v>
      </c>
      <c r="P2122" s="357" t="s">
        <v>39</v>
      </c>
      <c r="Q2122" s="355" t="s">
        <v>38</v>
      </c>
      <c r="R2122" s="357" t="s">
        <v>203</v>
      </c>
      <c r="S2122" s="365">
        <v>0.19600000000000001</v>
      </c>
      <c r="T2122" s="354" t="s">
        <v>683</v>
      </c>
      <c r="U2122" s="357" t="s">
        <v>35</v>
      </c>
      <c r="V2122" s="357">
        <v>1.6850000000000001</v>
      </c>
      <c r="W2122" s="357">
        <v>1</v>
      </c>
      <c r="X2122" s="357">
        <v>3.2000000000000001E-2</v>
      </c>
      <c r="Y2122" s="357">
        <f t="shared" si="29"/>
        <v>1.6850000000000001</v>
      </c>
      <c r="Z2122" s="357" t="s">
        <v>198</v>
      </c>
      <c r="AA2122" s="357" t="s">
        <v>170</v>
      </c>
      <c r="AB2122" s="357">
        <v>18.7</v>
      </c>
      <c r="AC2122" s="357" t="s">
        <v>218</v>
      </c>
      <c r="AD2122" s="10"/>
      <c r="AE2122" s="10">
        <f>IFERROR(VLOOKUP(E2122,ppoz!$A$2:$B$42,2,0),0)</f>
        <v>3500</v>
      </c>
      <c r="AH2122">
        <v>7</v>
      </c>
    </row>
    <row r="2123" spans="1:34" x14ac:dyDescent="0.35">
      <c r="A2123" s="354" t="s">
        <v>1250</v>
      </c>
      <c r="B2123" s="355">
        <v>16.830000000000002</v>
      </c>
      <c r="C2123" s="356">
        <v>51</v>
      </c>
      <c r="D2123" s="357" t="s">
        <v>1075</v>
      </c>
      <c r="E2123" s="357" t="s">
        <v>9</v>
      </c>
      <c r="F2123" s="357" t="s">
        <v>181</v>
      </c>
      <c r="G2123" s="358">
        <v>15</v>
      </c>
      <c r="H2123" s="357">
        <v>49200</v>
      </c>
      <c r="I2123" s="356">
        <v>52600</v>
      </c>
      <c r="J2123" s="356">
        <v>54700</v>
      </c>
      <c r="K2123" s="356">
        <v>55500</v>
      </c>
      <c r="L2123" s="355">
        <v>2923.351158645276</v>
      </c>
      <c r="M2123" s="355">
        <v>3125.3713606654778</v>
      </c>
      <c r="N2123" s="355">
        <v>3250.148544266191</v>
      </c>
      <c r="O2123" s="355">
        <v>3297.6827094474152</v>
      </c>
      <c r="P2123" s="357" t="s">
        <v>39</v>
      </c>
      <c r="Q2123" s="355" t="s">
        <v>38</v>
      </c>
      <c r="R2123" s="357" t="s">
        <v>203</v>
      </c>
      <c r="S2123" s="365">
        <v>0.19600000000000001</v>
      </c>
      <c r="T2123" s="354" t="s">
        <v>683</v>
      </c>
      <c r="U2123" s="357" t="s">
        <v>35</v>
      </c>
      <c r="V2123" s="357">
        <v>1.6850000000000001</v>
      </c>
      <c r="W2123" s="357">
        <v>1</v>
      </c>
      <c r="X2123" s="357">
        <v>3.2000000000000001E-2</v>
      </c>
      <c r="Y2123" s="357">
        <f t="shared" si="29"/>
        <v>1.6850000000000001</v>
      </c>
      <c r="Z2123" s="357" t="s">
        <v>198</v>
      </c>
      <c r="AA2123" s="357" t="s">
        <v>170</v>
      </c>
      <c r="AB2123" s="357">
        <v>18.7</v>
      </c>
      <c r="AC2123" s="357" t="s">
        <v>218</v>
      </c>
      <c r="AD2123" s="10"/>
      <c r="AE2123" s="10">
        <f>IFERROR(VLOOKUP(E2123,ppoz!$A$2:$B$42,2,0),0)</f>
        <v>3500</v>
      </c>
      <c r="AH2123">
        <v>7</v>
      </c>
    </row>
    <row r="2124" spans="1:34" x14ac:dyDescent="0.35">
      <c r="A2124" s="354" t="s">
        <v>1251</v>
      </c>
      <c r="B2124" s="355">
        <v>17.16</v>
      </c>
      <c r="C2124" s="356">
        <v>52</v>
      </c>
      <c r="D2124" s="357" t="s">
        <v>1075</v>
      </c>
      <c r="E2124" s="357" t="s">
        <v>9</v>
      </c>
      <c r="F2124" s="357" t="s">
        <v>181</v>
      </c>
      <c r="G2124" s="358">
        <v>15</v>
      </c>
      <c r="H2124" s="357">
        <v>50100</v>
      </c>
      <c r="I2124" s="356">
        <v>53500</v>
      </c>
      <c r="J2124" s="356">
        <v>55500</v>
      </c>
      <c r="K2124" s="356">
        <v>56400</v>
      </c>
      <c r="L2124" s="355">
        <v>2919.5804195804194</v>
      </c>
      <c r="M2124" s="355">
        <v>3117.7156177156176</v>
      </c>
      <c r="N2124" s="355">
        <v>3234.2657342657344</v>
      </c>
      <c r="O2124" s="355">
        <v>3286.7132867132868</v>
      </c>
      <c r="P2124" s="357" t="s">
        <v>39</v>
      </c>
      <c r="Q2124" s="355" t="s">
        <v>38</v>
      </c>
      <c r="R2124" s="357" t="s">
        <v>203</v>
      </c>
      <c r="S2124" s="365">
        <v>0.19600000000000001</v>
      </c>
      <c r="T2124" s="354" t="s">
        <v>683</v>
      </c>
      <c r="U2124" s="357" t="s">
        <v>35</v>
      </c>
      <c r="V2124" s="357">
        <v>1.6850000000000001</v>
      </c>
      <c r="W2124" s="357">
        <v>1</v>
      </c>
      <c r="X2124" s="357">
        <v>3.2000000000000001E-2</v>
      </c>
      <c r="Y2124" s="357">
        <f t="shared" si="29"/>
        <v>1.6850000000000001</v>
      </c>
      <c r="Z2124" s="357" t="s">
        <v>198</v>
      </c>
      <c r="AA2124" s="357" t="s">
        <v>170</v>
      </c>
      <c r="AB2124" s="357">
        <v>18.7</v>
      </c>
      <c r="AC2124" s="357" t="s">
        <v>218</v>
      </c>
      <c r="AD2124" s="10"/>
      <c r="AE2124" s="10">
        <f>IFERROR(VLOOKUP(E2124,ppoz!$A$2:$B$42,2,0),0)</f>
        <v>3500</v>
      </c>
      <c r="AH2124">
        <v>7</v>
      </c>
    </row>
    <row r="2125" spans="1:34" x14ac:dyDescent="0.35">
      <c r="A2125" s="354" t="s">
        <v>1252</v>
      </c>
      <c r="B2125" s="355">
        <v>17.490000000000002</v>
      </c>
      <c r="C2125" s="356">
        <v>53</v>
      </c>
      <c r="D2125" s="357" t="s">
        <v>1075</v>
      </c>
      <c r="E2125" s="357" t="s">
        <v>9</v>
      </c>
      <c r="F2125" s="357" t="s">
        <v>181</v>
      </c>
      <c r="G2125" s="358">
        <v>15</v>
      </c>
      <c r="H2125" s="357">
        <v>50600</v>
      </c>
      <c r="I2125" s="356">
        <v>53900</v>
      </c>
      <c r="J2125" s="356">
        <v>56000</v>
      </c>
      <c r="K2125" s="356">
        <v>56800</v>
      </c>
      <c r="L2125" s="355">
        <v>2893.0817610062891</v>
      </c>
      <c r="M2125" s="355">
        <v>3081.7610062893077</v>
      </c>
      <c r="N2125" s="355">
        <v>3201.8296169239561</v>
      </c>
      <c r="O2125" s="355">
        <v>3247.5700400228698</v>
      </c>
      <c r="P2125" s="357" t="s">
        <v>39</v>
      </c>
      <c r="Q2125" s="355" t="s">
        <v>38</v>
      </c>
      <c r="R2125" s="357" t="s">
        <v>203</v>
      </c>
      <c r="S2125" s="365">
        <v>0.19600000000000001</v>
      </c>
      <c r="T2125" s="354" t="s">
        <v>683</v>
      </c>
      <c r="U2125" s="357" t="s">
        <v>35</v>
      </c>
      <c r="V2125" s="357">
        <v>1.6850000000000001</v>
      </c>
      <c r="W2125" s="357">
        <v>1</v>
      </c>
      <c r="X2125" s="357">
        <v>3.2000000000000001E-2</v>
      </c>
      <c r="Y2125" s="357">
        <f t="shared" si="29"/>
        <v>1.6850000000000001</v>
      </c>
      <c r="Z2125" s="357" t="s">
        <v>198</v>
      </c>
      <c r="AA2125" s="357" t="s">
        <v>170</v>
      </c>
      <c r="AB2125" s="357">
        <v>18.7</v>
      </c>
      <c r="AC2125" s="357" t="s">
        <v>218</v>
      </c>
      <c r="AD2125" s="10"/>
      <c r="AE2125" s="10">
        <f>IFERROR(VLOOKUP(E2125,ppoz!$A$2:$B$42,2,0),0)</f>
        <v>3500</v>
      </c>
      <c r="AH2125">
        <v>7</v>
      </c>
    </row>
    <row r="2126" spans="1:34" x14ac:dyDescent="0.35">
      <c r="A2126" s="354" t="s">
        <v>1253</v>
      </c>
      <c r="B2126" s="355">
        <v>17.82</v>
      </c>
      <c r="C2126" s="356">
        <v>54</v>
      </c>
      <c r="D2126" s="357" t="s">
        <v>1075</v>
      </c>
      <c r="E2126" s="357" t="s">
        <v>10</v>
      </c>
      <c r="F2126" s="357" t="s">
        <v>181</v>
      </c>
      <c r="G2126" s="358">
        <v>17.5</v>
      </c>
      <c r="H2126" s="357">
        <v>51600</v>
      </c>
      <c r="I2126" s="356">
        <v>54900</v>
      </c>
      <c r="J2126" s="356">
        <v>57000</v>
      </c>
      <c r="K2126" s="356">
        <v>57800</v>
      </c>
      <c r="L2126" s="355">
        <v>2895.6228956228956</v>
      </c>
      <c r="M2126" s="355">
        <v>3080.8080808080808</v>
      </c>
      <c r="N2126" s="355">
        <v>3198.6531986531986</v>
      </c>
      <c r="O2126" s="355">
        <v>3243.5465768799099</v>
      </c>
      <c r="P2126" s="357" t="s">
        <v>39</v>
      </c>
      <c r="Q2126" s="355" t="s">
        <v>38</v>
      </c>
      <c r="R2126" s="357" t="s">
        <v>203</v>
      </c>
      <c r="S2126" s="365">
        <v>0.19600000000000001</v>
      </c>
      <c r="T2126" s="354" t="s">
        <v>683</v>
      </c>
      <c r="U2126" s="357" t="s">
        <v>35</v>
      </c>
      <c r="V2126" s="357">
        <v>1.6850000000000001</v>
      </c>
      <c r="W2126" s="357">
        <v>1</v>
      </c>
      <c r="X2126" s="357">
        <v>3.2000000000000001E-2</v>
      </c>
      <c r="Y2126" s="357">
        <f t="shared" si="29"/>
        <v>1.6850000000000001</v>
      </c>
      <c r="Z2126" s="357" t="s">
        <v>198</v>
      </c>
      <c r="AA2126" s="357" t="s">
        <v>170</v>
      </c>
      <c r="AB2126" s="357">
        <v>18.7</v>
      </c>
      <c r="AC2126" s="357" t="s">
        <v>218</v>
      </c>
      <c r="AD2126" s="10"/>
      <c r="AE2126" s="10">
        <f>IFERROR(VLOOKUP(E2126,ppoz!$A$2:$B$42,2,0),0)</f>
        <v>3500</v>
      </c>
      <c r="AH2126">
        <v>7</v>
      </c>
    </row>
    <row r="2127" spans="1:34" x14ac:dyDescent="0.35">
      <c r="A2127" s="354" t="s">
        <v>1254</v>
      </c>
      <c r="B2127" s="355">
        <v>18.150000000000002</v>
      </c>
      <c r="C2127" s="356">
        <v>55</v>
      </c>
      <c r="D2127" s="357" t="s">
        <v>1075</v>
      </c>
      <c r="E2127" s="357" t="s">
        <v>10</v>
      </c>
      <c r="F2127" s="357" t="s">
        <v>181</v>
      </c>
      <c r="G2127" s="358">
        <v>17.5</v>
      </c>
      <c r="H2127" s="357">
        <v>52700</v>
      </c>
      <c r="I2127" s="356">
        <v>55900</v>
      </c>
      <c r="J2127" s="356">
        <v>57800</v>
      </c>
      <c r="K2127" s="356">
        <v>59300</v>
      </c>
      <c r="L2127" s="355">
        <v>2903.5812672176307</v>
      </c>
      <c r="M2127" s="355">
        <v>3079.889807162534</v>
      </c>
      <c r="N2127" s="355">
        <v>3184.5730027548207</v>
      </c>
      <c r="O2127" s="355">
        <v>3267.2176308539943</v>
      </c>
      <c r="P2127" s="357" t="s">
        <v>39</v>
      </c>
      <c r="Q2127" s="355" t="s">
        <v>38</v>
      </c>
      <c r="R2127" s="357" t="s">
        <v>203</v>
      </c>
      <c r="S2127" s="365">
        <v>0.19600000000000001</v>
      </c>
      <c r="T2127" s="354" t="s">
        <v>683</v>
      </c>
      <c r="U2127" s="357" t="s">
        <v>35</v>
      </c>
      <c r="V2127" s="357">
        <v>1.6850000000000001</v>
      </c>
      <c r="W2127" s="357">
        <v>1</v>
      </c>
      <c r="X2127" s="357">
        <v>3.2000000000000001E-2</v>
      </c>
      <c r="Y2127" s="357">
        <f t="shared" si="29"/>
        <v>1.6850000000000001</v>
      </c>
      <c r="Z2127" s="357" t="s">
        <v>198</v>
      </c>
      <c r="AA2127" s="357" t="s">
        <v>170</v>
      </c>
      <c r="AB2127" s="357">
        <v>18.7</v>
      </c>
      <c r="AC2127" s="357" t="s">
        <v>218</v>
      </c>
      <c r="AD2127" s="10"/>
      <c r="AE2127" s="10">
        <f>IFERROR(VLOOKUP(E2127,ppoz!$A$2:$B$42,2,0),0)</f>
        <v>3500</v>
      </c>
      <c r="AH2127">
        <v>7</v>
      </c>
    </row>
    <row r="2128" spans="1:34" x14ac:dyDescent="0.35">
      <c r="A2128" s="354" t="s">
        <v>1255</v>
      </c>
      <c r="B2128" s="355">
        <v>18.48</v>
      </c>
      <c r="C2128" s="356">
        <v>56</v>
      </c>
      <c r="D2128" s="357" t="s">
        <v>1075</v>
      </c>
      <c r="E2128" s="357" t="s">
        <v>10</v>
      </c>
      <c r="F2128" s="357" t="s">
        <v>181</v>
      </c>
      <c r="G2128" s="358">
        <v>17.5</v>
      </c>
      <c r="H2128" s="357">
        <v>54000</v>
      </c>
      <c r="I2128" s="356">
        <v>57200</v>
      </c>
      <c r="J2128" s="356">
        <v>59100</v>
      </c>
      <c r="K2128" s="356">
        <v>60600</v>
      </c>
      <c r="L2128" s="355">
        <v>2922.0779220779218</v>
      </c>
      <c r="M2128" s="355">
        <v>3095.238095238095</v>
      </c>
      <c r="N2128" s="355">
        <v>3198.0519480519479</v>
      </c>
      <c r="O2128" s="355">
        <v>3279.2207792207791</v>
      </c>
      <c r="P2128" s="357" t="s">
        <v>39</v>
      </c>
      <c r="Q2128" s="355" t="s">
        <v>38</v>
      </c>
      <c r="R2128" s="357" t="s">
        <v>203</v>
      </c>
      <c r="S2128" s="365">
        <v>0.19600000000000001</v>
      </c>
      <c r="T2128" s="354" t="s">
        <v>683</v>
      </c>
      <c r="U2128" s="357" t="s">
        <v>35</v>
      </c>
      <c r="V2128" s="357">
        <v>1.6850000000000001</v>
      </c>
      <c r="W2128" s="357">
        <v>1</v>
      </c>
      <c r="X2128" s="357">
        <v>3.2000000000000001E-2</v>
      </c>
      <c r="Y2128" s="357">
        <f t="shared" si="29"/>
        <v>1.6850000000000001</v>
      </c>
      <c r="Z2128" s="357" t="s">
        <v>198</v>
      </c>
      <c r="AA2128" s="357" t="s">
        <v>170</v>
      </c>
      <c r="AB2128" s="357">
        <v>18.7</v>
      </c>
      <c r="AC2128" s="357" t="s">
        <v>218</v>
      </c>
      <c r="AD2128" s="10"/>
      <c r="AE2128" s="10">
        <f>IFERROR(VLOOKUP(E2128,ppoz!$A$2:$B$42,2,0),0)</f>
        <v>3500</v>
      </c>
      <c r="AH2128">
        <v>7</v>
      </c>
    </row>
    <row r="2129" spans="1:34" x14ac:dyDescent="0.35">
      <c r="A2129" s="354" t="s">
        <v>1256</v>
      </c>
      <c r="B2129" s="355">
        <v>18.810000000000002</v>
      </c>
      <c r="C2129" s="356">
        <v>57</v>
      </c>
      <c r="D2129" s="357" t="s">
        <v>1075</v>
      </c>
      <c r="E2129" s="357" t="s">
        <v>10</v>
      </c>
      <c r="F2129" s="357" t="s">
        <v>181</v>
      </c>
      <c r="G2129" s="358">
        <v>17.5</v>
      </c>
      <c r="H2129" s="357">
        <v>55500</v>
      </c>
      <c r="I2129" s="356">
        <v>58800</v>
      </c>
      <c r="J2129" s="356">
        <v>62000</v>
      </c>
      <c r="K2129" s="356">
        <v>62200</v>
      </c>
      <c r="L2129" s="355">
        <v>2950.5582137161082</v>
      </c>
      <c r="M2129" s="355">
        <v>3125.9968102073362</v>
      </c>
      <c r="N2129" s="355">
        <v>3296.1190855927694</v>
      </c>
      <c r="O2129" s="355">
        <v>3306.7517278043588</v>
      </c>
      <c r="P2129" s="357" t="s">
        <v>39</v>
      </c>
      <c r="Q2129" s="355" t="s">
        <v>38</v>
      </c>
      <c r="R2129" s="357" t="s">
        <v>203</v>
      </c>
      <c r="S2129" s="365">
        <v>0.19600000000000001</v>
      </c>
      <c r="T2129" s="354" t="s">
        <v>683</v>
      </c>
      <c r="U2129" s="357" t="s">
        <v>35</v>
      </c>
      <c r="V2129" s="357">
        <v>1.6850000000000001</v>
      </c>
      <c r="W2129" s="357">
        <v>1</v>
      </c>
      <c r="X2129" s="357">
        <v>3.2000000000000001E-2</v>
      </c>
      <c r="Y2129" s="357">
        <f t="shared" si="29"/>
        <v>1.6850000000000001</v>
      </c>
      <c r="Z2129" s="357" t="s">
        <v>198</v>
      </c>
      <c r="AA2129" s="357" t="s">
        <v>170</v>
      </c>
      <c r="AB2129" s="357">
        <v>18.7</v>
      </c>
      <c r="AC2129" s="357" t="s">
        <v>218</v>
      </c>
      <c r="AD2129" s="10"/>
      <c r="AE2129" s="10">
        <f>IFERROR(VLOOKUP(E2129,ppoz!$A$2:$B$42,2,0),0)</f>
        <v>3500</v>
      </c>
      <c r="AH2129">
        <v>7</v>
      </c>
    </row>
    <row r="2130" spans="1:34" x14ac:dyDescent="0.35">
      <c r="A2130" s="354" t="s">
        <v>1257</v>
      </c>
      <c r="B2130" s="355">
        <v>19.14</v>
      </c>
      <c r="C2130" s="356">
        <v>58</v>
      </c>
      <c r="D2130" s="357" t="s">
        <v>1075</v>
      </c>
      <c r="E2130" s="357" t="s">
        <v>10</v>
      </c>
      <c r="F2130" s="357" t="s">
        <v>181</v>
      </c>
      <c r="G2130" s="358">
        <v>17.5</v>
      </c>
      <c r="H2130" s="357">
        <v>56400</v>
      </c>
      <c r="I2130" s="356">
        <v>59700</v>
      </c>
      <c r="J2130" s="356">
        <v>62900</v>
      </c>
      <c r="K2130" s="356">
        <v>63200</v>
      </c>
      <c r="L2130" s="355">
        <v>2946.708463949843</v>
      </c>
      <c r="M2130" s="355">
        <v>3119.1222570532914</v>
      </c>
      <c r="N2130" s="355">
        <v>3286.3113897596654</v>
      </c>
      <c r="O2130" s="355">
        <v>3301.985370950888</v>
      </c>
      <c r="P2130" s="357" t="s">
        <v>39</v>
      </c>
      <c r="Q2130" s="355" t="s">
        <v>38</v>
      </c>
      <c r="R2130" s="357" t="s">
        <v>203</v>
      </c>
      <c r="S2130" s="365">
        <v>0.19600000000000001</v>
      </c>
      <c r="T2130" s="354" t="s">
        <v>683</v>
      </c>
      <c r="U2130" s="357" t="s">
        <v>35</v>
      </c>
      <c r="V2130" s="357">
        <v>1.6850000000000001</v>
      </c>
      <c r="W2130" s="357">
        <v>1</v>
      </c>
      <c r="X2130" s="357">
        <v>3.2000000000000001E-2</v>
      </c>
      <c r="Y2130" s="357">
        <f t="shared" si="29"/>
        <v>1.6850000000000001</v>
      </c>
      <c r="Z2130" s="357" t="s">
        <v>198</v>
      </c>
      <c r="AA2130" s="357" t="s">
        <v>170</v>
      </c>
      <c r="AB2130" s="357">
        <v>18.7</v>
      </c>
      <c r="AC2130" s="357" t="s">
        <v>218</v>
      </c>
      <c r="AD2130" s="10"/>
      <c r="AE2130" s="10">
        <f>IFERROR(VLOOKUP(E2130,ppoz!$A$2:$B$42,2,0),0)</f>
        <v>3500</v>
      </c>
      <c r="AH2130">
        <v>7</v>
      </c>
    </row>
    <row r="2131" spans="1:34" x14ac:dyDescent="0.35">
      <c r="A2131" s="354" t="s">
        <v>1258</v>
      </c>
      <c r="B2131" s="355">
        <v>19.470000000000002</v>
      </c>
      <c r="C2131" s="356">
        <v>59</v>
      </c>
      <c r="D2131" s="357" t="s">
        <v>1075</v>
      </c>
      <c r="E2131" s="357" t="s">
        <v>10</v>
      </c>
      <c r="F2131" s="357" t="s">
        <v>181</v>
      </c>
      <c r="G2131" s="358">
        <v>17.5</v>
      </c>
      <c r="H2131" s="357">
        <v>57000</v>
      </c>
      <c r="I2131" s="356">
        <v>60400</v>
      </c>
      <c r="J2131" s="356">
        <v>63300</v>
      </c>
      <c r="K2131" s="356">
        <v>63900</v>
      </c>
      <c r="L2131" s="355">
        <v>2927.5808936825883</v>
      </c>
      <c r="M2131" s="355">
        <v>3102.2085259373389</v>
      </c>
      <c r="N2131" s="355">
        <v>3251.1556240369796</v>
      </c>
      <c r="O2131" s="355">
        <v>3281.972265023112</v>
      </c>
      <c r="P2131" s="357" t="s">
        <v>39</v>
      </c>
      <c r="Q2131" s="355" t="s">
        <v>38</v>
      </c>
      <c r="R2131" s="357" t="s">
        <v>203</v>
      </c>
      <c r="S2131" s="365">
        <v>0.19600000000000001</v>
      </c>
      <c r="T2131" s="354" t="s">
        <v>683</v>
      </c>
      <c r="U2131" s="357" t="s">
        <v>35</v>
      </c>
      <c r="V2131" s="357">
        <v>1.6850000000000001</v>
      </c>
      <c r="W2131" s="357">
        <v>1</v>
      </c>
      <c r="X2131" s="357">
        <v>3.2000000000000001E-2</v>
      </c>
      <c r="Y2131" s="357">
        <f t="shared" si="29"/>
        <v>1.6850000000000001</v>
      </c>
      <c r="Z2131" s="357" t="s">
        <v>198</v>
      </c>
      <c r="AA2131" s="357" t="s">
        <v>170</v>
      </c>
      <c r="AB2131" s="357">
        <v>18.7</v>
      </c>
      <c r="AC2131" s="357" t="s">
        <v>218</v>
      </c>
      <c r="AD2131" s="10"/>
      <c r="AE2131" s="10">
        <f>IFERROR(VLOOKUP(E2131,ppoz!$A$2:$B$42,2,0),0)</f>
        <v>3500</v>
      </c>
      <c r="AH2131">
        <v>7</v>
      </c>
    </row>
    <row r="2132" spans="1:34" x14ac:dyDescent="0.35">
      <c r="A2132" s="354" t="s">
        <v>1259</v>
      </c>
      <c r="B2132" s="355">
        <v>19.8</v>
      </c>
      <c r="C2132" s="356">
        <v>60</v>
      </c>
      <c r="D2132" s="357" t="s">
        <v>1075</v>
      </c>
      <c r="E2132" s="357" t="s">
        <v>10</v>
      </c>
      <c r="F2132" s="357" t="s">
        <v>181</v>
      </c>
      <c r="G2132" s="358">
        <v>17.5</v>
      </c>
      <c r="H2132" s="357">
        <v>57500</v>
      </c>
      <c r="I2132" s="356">
        <v>60900</v>
      </c>
      <c r="J2132" s="356">
        <v>63700</v>
      </c>
      <c r="K2132" s="356">
        <v>64300</v>
      </c>
      <c r="L2132" s="355">
        <v>2904.0404040404042</v>
      </c>
      <c r="M2132" s="355">
        <v>3075.7575757575755</v>
      </c>
      <c r="N2132" s="355">
        <v>3217.1717171717169</v>
      </c>
      <c r="O2132" s="355">
        <v>3247.4747474747473</v>
      </c>
      <c r="P2132" s="357" t="s">
        <v>39</v>
      </c>
      <c r="Q2132" s="355" t="s">
        <v>38</v>
      </c>
      <c r="R2132" s="357" t="s">
        <v>203</v>
      </c>
      <c r="S2132" s="365">
        <v>0.19600000000000001</v>
      </c>
      <c r="T2132" s="354" t="s">
        <v>683</v>
      </c>
      <c r="U2132" s="357" t="s">
        <v>35</v>
      </c>
      <c r="V2132" s="357">
        <v>1.6850000000000001</v>
      </c>
      <c r="W2132" s="357">
        <v>1</v>
      </c>
      <c r="X2132" s="357">
        <v>3.2000000000000001E-2</v>
      </c>
      <c r="Y2132" s="357">
        <f t="shared" si="29"/>
        <v>1.6850000000000001</v>
      </c>
      <c r="Z2132" s="357" t="s">
        <v>198</v>
      </c>
      <c r="AA2132" s="357" t="s">
        <v>170</v>
      </c>
      <c r="AB2132" s="357">
        <v>18.7</v>
      </c>
      <c r="AC2132" s="357" t="s">
        <v>218</v>
      </c>
      <c r="AD2132" s="10"/>
      <c r="AE2132" s="10">
        <f>IFERROR(VLOOKUP(E2132,ppoz!$A$2:$B$42,2,0),0)</f>
        <v>3500</v>
      </c>
      <c r="AH2132">
        <v>7</v>
      </c>
    </row>
    <row r="2133" spans="1:34" x14ac:dyDescent="0.35">
      <c r="A2133" s="354" t="s">
        <v>1260</v>
      </c>
      <c r="B2133" s="355">
        <v>20.130000000000003</v>
      </c>
      <c r="C2133" s="356">
        <v>61</v>
      </c>
      <c r="D2133" s="357" t="s">
        <v>1075</v>
      </c>
      <c r="E2133" s="357" t="s">
        <v>11</v>
      </c>
      <c r="F2133" s="357" t="s">
        <v>181</v>
      </c>
      <c r="G2133" s="358">
        <v>20</v>
      </c>
      <c r="H2133" s="357">
        <v>58300</v>
      </c>
      <c r="I2133" s="356">
        <v>61800</v>
      </c>
      <c r="J2133" s="356">
        <v>65200</v>
      </c>
      <c r="K2133" s="356">
        <v>65200</v>
      </c>
      <c r="L2133" s="355">
        <v>2896.1748633879779</v>
      </c>
      <c r="M2133" s="355">
        <v>3070.0447093889711</v>
      </c>
      <c r="N2133" s="355">
        <v>3238.946845504222</v>
      </c>
      <c r="O2133" s="355">
        <v>3238.946845504222</v>
      </c>
      <c r="P2133" s="357" t="s">
        <v>39</v>
      </c>
      <c r="Q2133" s="355" t="s">
        <v>38</v>
      </c>
      <c r="R2133" s="357" t="s">
        <v>203</v>
      </c>
      <c r="S2133" s="365">
        <v>0.19600000000000001</v>
      </c>
      <c r="T2133" s="354" t="s">
        <v>683</v>
      </c>
      <c r="U2133" s="357" t="s">
        <v>35</v>
      </c>
      <c r="V2133" s="357">
        <v>1.6850000000000001</v>
      </c>
      <c r="W2133" s="357">
        <v>1</v>
      </c>
      <c r="X2133" s="357">
        <v>3.2000000000000001E-2</v>
      </c>
      <c r="Y2133" s="357">
        <f t="shared" si="29"/>
        <v>1.6850000000000001</v>
      </c>
      <c r="Z2133" s="357" t="s">
        <v>198</v>
      </c>
      <c r="AA2133" s="357" t="s">
        <v>170</v>
      </c>
      <c r="AB2133" s="357">
        <v>18.7</v>
      </c>
      <c r="AC2133" s="357" t="s">
        <v>218</v>
      </c>
      <c r="AD2133" s="10"/>
      <c r="AE2133" s="10">
        <f>IFERROR(VLOOKUP(E2133,ppoz!$A$2:$B$42,2,0),0)</f>
        <v>3500</v>
      </c>
      <c r="AH2133">
        <v>7</v>
      </c>
    </row>
    <row r="2134" spans="1:34" x14ac:dyDescent="0.35">
      <c r="A2134" s="354" t="s">
        <v>1261</v>
      </c>
      <c r="B2134" s="355">
        <v>20.46</v>
      </c>
      <c r="C2134" s="356">
        <v>62</v>
      </c>
      <c r="D2134" s="357" t="s">
        <v>1075</v>
      </c>
      <c r="E2134" s="357" t="s">
        <v>11</v>
      </c>
      <c r="F2134" s="357" t="s">
        <v>181</v>
      </c>
      <c r="G2134" s="358">
        <v>20</v>
      </c>
      <c r="H2134" s="357">
        <v>58700</v>
      </c>
      <c r="I2134" s="356">
        <v>62200</v>
      </c>
      <c r="J2134" s="356">
        <v>65700</v>
      </c>
      <c r="K2134" s="356">
        <v>65600</v>
      </c>
      <c r="L2134" s="355">
        <v>2869.0127077223851</v>
      </c>
      <c r="M2134" s="355">
        <v>3040.0782013685239</v>
      </c>
      <c r="N2134" s="355">
        <v>3211.1436950146626</v>
      </c>
      <c r="O2134" s="355">
        <v>3206.2561094819157</v>
      </c>
      <c r="P2134" s="357" t="s">
        <v>39</v>
      </c>
      <c r="Q2134" s="355" t="s">
        <v>38</v>
      </c>
      <c r="R2134" s="357" t="s">
        <v>203</v>
      </c>
      <c r="S2134" s="365">
        <v>0.19600000000000001</v>
      </c>
      <c r="T2134" s="354" t="s">
        <v>683</v>
      </c>
      <c r="U2134" s="357" t="s">
        <v>35</v>
      </c>
      <c r="V2134" s="357">
        <v>1.6850000000000001</v>
      </c>
      <c r="W2134" s="357">
        <v>1</v>
      </c>
      <c r="X2134" s="357">
        <v>3.2000000000000001E-2</v>
      </c>
      <c r="Y2134" s="357">
        <f t="shared" si="29"/>
        <v>1.6850000000000001</v>
      </c>
      <c r="Z2134" s="357" t="s">
        <v>198</v>
      </c>
      <c r="AA2134" s="357" t="s">
        <v>170</v>
      </c>
      <c r="AB2134" s="357">
        <v>18.7</v>
      </c>
      <c r="AC2134" s="357" t="s">
        <v>218</v>
      </c>
      <c r="AD2134" s="10"/>
      <c r="AE2134" s="10">
        <f>IFERROR(VLOOKUP(E2134,ppoz!$A$2:$B$42,2,0),0)</f>
        <v>3500</v>
      </c>
      <c r="AH2134">
        <v>7</v>
      </c>
    </row>
    <row r="2135" spans="1:34" x14ac:dyDescent="0.35">
      <c r="A2135" s="354" t="s">
        <v>1262</v>
      </c>
      <c r="B2135" s="355">
        <v>20.790000000000003</v>
      </c>
      <c r="C2135" s="356">
        <v>63</v>
      </c>
      <c r="D2135" s="357" t="s">
        <v>1075</v>
      </c>
      <c r="E2135" s="357" t="s">
        <v>11</v>
      </c>
      <c r="F2135" s="357" t="s">
        <v>181</v>
      </c>
      <c r="G2135" s="358">
        <v>20</v>
      </c>
      <c r="H2135" s="357">
        <v>59600</v>
      </c>
      <c r="I2135" s="356">
        <v>62800</v>
      </c>
      <c r="J2135" s="356">
        <v>66100</v>
      </c>
      <c r="K2135" s="356">
        <v>66200</v>
      </c>
      <c r="L2135" s="355">
        <v>2866.7628667628665</v>
      </c>
      <c r="M2135" s="355">
        <v>3020.6830206830205</v>
      </c>
      <c r="N2135" s="355">
        <v>3179.413179413179</v>
      </c>
      <c r="O2135" s="355">
        <v>3184.223184223184</v>
      </c>
      <c r="P2135" s="357" t="s">
        <v>39</v>
      </c>
      <c r="Q2135" s="355" t="s">
        <v>38</v>
      </c>
      <c r="R2135" s="357" t="s">
        <v>203</v>
      </c>
      <c r="S2135" s="365">
        <v>0.19600000000000001</v>
      </c>
      <c r="T2135" s="354" t="s">
        <v>683</v>
      </c>
      <c r="U2135" s="357" t="s">
        <v>35</v>
      </c>
      <c r="V2135" s="357">
        <v>1.6850000000000001</v>
      </c>
      <c r="W2135" s="357">
        <v>1</v>
      </c>
      <c r="X2135" s="357">
        <v>3.2000000000000001E-2</v>
      </c>
      <c r="Y2135" s="357">
        <f t="shared" si="29"/>
        <v>1.6850000000000001</v>
      </c>
      <c r="Z2135" s="357" t="s">
        <v>198</v>
      </c>
      <c r="AA2135" s="357" t="s">
        <v>170</v>
      </c>
      <c r="AB2135" s="357">
        <v>18.7</v>
      </c>
      <c r="AC2135" s="357" t="s">
        <v>218</v>
      </c>
      <c r="AD2135" s="10"/>
      <c r="AE2135" s="10">
        <f>IFERROR(VLOOKUP(E2135,ppoz!$A$2:$B$42,2,0),0)</f>
        <v>3500</v>
      </c>
      <c r="AH2135">
        <v>7</v>
      </c>
    </row>
    <row r="2136" spans="1:34" x14ac:dyDescent="0.35">
      <c r="A2136" s="354" t="s">
        <v>1263</v>
      </c>
      <c r="B2136" s="355">
        <v>21.12</v>
      </c>
      <c r="C2136" s="356">
        <v>64</v>
      </c>
      <c r="D2136" s="357" t="s">
        <v>1075</v>
      </c>
      <c r="E2136" s="357" t="s">
        <v>11</v>
      </c>
      <c r="F2136" s="357" t="s">
        <v>181</v>
      </c>
      <c r="G2136" s="358">
        <v>20</v>
      </c>
      <c r="H2136" s="357">
        <v>60600</v>
      </c>
      <c r="I2136" s="356">
        <v>63700</v>
      </c>
      <c r="J2136" s="356">
        <v>67000</v>
      </c>
      <c r="K2136" s="356">
        <v>67200</v>
      </c>
      <c r="L2136" s="355">
        <v>2869.3181818181815</v>
      </c>
      <c r="M2136" s="355">
        <v>3016.0984848484845</v>
      </c>
      <c r="N2136" s="355">
        <v>3172.3484848484845</v>
      </c>
      <c r="O2136" s="355">
        <v>3181.8181818181815</v>
      </c>
      <c r="P2136" s="357" t="s">
        <v>39</v>
      </c>
      <c r="Q2136" s="355" t="s">
        <v>38</v>
      </c>
      <c r="R2136" s="357" t="s">
        <v>203</v>
      </c>
      <c r="S2136" s="365">
        <v>0.19600000000000001</v>
      </c>
      <c r="T2136" s="354" t="s">
        <v>683</v>
      </c>
      <c r="U2136" s="357" t="s">
        <v>35</v>
      </c>
      <c r="V2136" s="357">
        <v>1.6850000000000001</v>
      </c>
      <c r="W2136" s="357">
        <v>1</v>
      </c>
      <c r="X2136" s="357">
        <v>3.2000000000000001E-2</v>
      </c>
      <c r="Y2136" s="357">
        <f t="shared" si="29"/>
        <v>1.6850000000000001</v>
      </c>
      <c r="Z2136" s="357" t="s">
        <v>198</v>
      </c>
      <c r="AA2136" s="357" t="s">
        <v>170</v>
      </c>
      <c r="AB2136" s="357">
        <v>18.7</v>
      </c>
      <c r="AC2136" s="357" t="s">
        <v>218</v>
      </c>
      <c r="AD2136" s="10"/>
      <c r="AE2136" s="10">
        <f>IFERROR(VLOOKUP(E2136,ppoz!$A$2:$B$42,2,0),0)</f>
        <v>3500</v>
      </c>
      <c r="AH2136">
        <v>7</v>
      </c>
    </row>
    <row r="2137" spans="1:34" x14ac:dyDescent="0.35">
      <c r="A2137" s="354" t="s">
        <v>1264</v>
      </c>
      <c r="B2137" s="355">
        <v>21.45</v>
      </c>
      <c r="C2137" s="356">
        <v>65</v>
      </c>
      <c r="D2137" s="357" t="s">
        <v>1075</v>
      </c>
      <c r="E2137" s="357" t="s">
        <v>11</v>
      </c>
      <c r="F2137" s="357" t="s">
        <v>181</v>
      </c>
      <c r="G2137" s="358">
        <v>20</v>
      </c>
      <c r="H2137" s="357">
        <v>61000</v>
      </c>
      <c r="I2137" s="356">
        <v>64700</v>
      </c>
      <c r="J2137" s="356">
        <v>68000</v>
      </c>
      <c r="K2137" s="356">
        <v>68800</v>
      </c>
      <c r="L2137" s="355">
        <v>2843.8228438228439</v>
      </c>
      <c r="M2137" s="355">
        <v>3016.3170163170166</v>
      </c>
      <c r="N2137" s="355">
        <v>3170.1631701631704</v>
      </c>
      <c r="O2137" s="355">
        <v>3207.4592074592074</v>
      </c>
      <c r="P2137" s="357" t="s">
        <v>39</v>
      </c>
      <c r="Q2137" s="355" t="s">
        <v>38</v>
      </c>
      <c r="R2137" s="357" t="s">
        <v>203</v>
      </c>
      <c r="S2137" s="365">
        <v>0.19600000000000001</v>
      </c>
      <c r="T2137" s="354" t="s">
        <v>683</v>
      </c>
      <c r="U2137" s="357" t="s">
        <v>35</v>
      </c>
      <c r="V2137" s="357">
        <v>1.6850000000000001</v>
      </c>
      <c r="W2137" s="357">
        <v>1</v>
      </c>
      <c r="X2137" s="357">
        <v>3.2000000000000001E-2</v>
      </c>
      <c r="Y2137" s="357">
        <f t="shared" si="29"/>
        <v>1.6850000000000001</v>
      </c>
      <c r="Z2137" s="357" t="s">
        <v>198</v>
      </c>
      <c r="AA2137" s="357" t="s">
        <v>170</v>
      </c>
      <c r="AB2137" s="357">
        <v>18.7</v>
      </c>
      <c r="AC2137" s="357" t="s">
        <v>218</v>
      </c>
      <c r="AD2137" s="10"/>
      <c r="AE2137" s="10">
        <f>IFERROR(VLOOKUP(E2137,ppoz!$A$2:$B$42,2,0),0)</f>
        <v>3500</v>
      </c>
      <c r="AH2137">
        <v>7</v>
      </c>
    </row>
    <row r="2138" spans="1:34" x14ac:dyDescent="0.35">
      <c r="A2138" s="354" t="s">
        <v>1265</v>
      </c>
      <c r="B2138" s="355">
        <v>21.78</v>
      </c>
      <c r="C2138" s="356">
        <v>66</v>
      </c>
      <c r="D2138" s="357" t="s">
        <v>1075</v>
      </c>
      <c r="E2138" s="357" t="s">
        <v>11</v>
      </c>
      <c r="F2138" s="357" t="s">
        <v>181</v>
      </c>
      <c r="G2138" s="358">
        <v>20</v>
      </c>
      <c r="H2138" s="357">
        <v>61400</v>
      </c>
      <c r="I2138" s="356">
        <v>65200</v>
      </c>
      <c r="J2138" s="356">
        <v>68400</v>
      </c>
      <c r="K2138" s="356">
        <v>69200</v>
      </c>
      <c r="L2138" s="355">
        <v>2819.1000918273644</v>
      </c>
      <c r="M2138" s="355">
        <v>2993.5720844811754</v>
      </c>
      <c r="N2138" s="355">
        <v>3140.495867768595</v>
      </c>
      <c r="O2138" s="355">
        <v>3177.2268135904496</v>
      </c>
      <c r="P2138" s="357" t="s">
        <v>39</v>
      </c>
      <c r="Q2138" s="355" t="s">
        <v>38</v>
      </c>
      <c r="R2138" s="357" t="s">
        <v>203</v>
      </c>
      <c r="S2138" s="365">
        <v>0.19600000000000001</v>
      </c>
      <c r="T2138" s="354" t="s">
        <v>683</v>
      </c>
      <c r="U2138" s="357" t="s">
        <v>35</v>
      </c>
      <c r="V2138" s="357">
        <v>1.6850000000000001</v>
      </c>
      <c r="W2138" s="357">
        <v>1</v>
      </c>
      <c r="X2138" s="357">
        <v>3.2000000000000001E-2</v>
      </c>
      <c r="Y2138" s="357">
        <f t="shared" si="29"/>
        <v>1.6850000000000001</v>
      </c>
      <c r="Z2138" s="357" t="s">
        <v>198</v>
      </c>
      <c r="AA2138" s="357" t="s">
        <v>170</v>
      </c>
      <c r="AB2138" s="357">
        <v>18.7</v>
      </c>
      <c r="AC2138" s="357" t="s">
        <v>218</v>
      </c>
      <c r="AD2138" s="10"/>
      <c r="AE2138" s="10">
        <f>IFERROR(VLOOKUP(E2138,ppoz!$A$2:$B$42,2,0),0)</f>
        <v>3500</v>
      </c>
      <c r="AH2138">
        <v>7</v>
      </c>
    </row>
    <row r="2139" spans="1:34" x14ac:dyDescent="0.35">
      <c r="A2139" s="354" t="s">
        <v>1266</v>
      </c>
      <c r="B2139" s="355">
        <v>22.11</v>
      </c>
      <c r="C2139" s="356">
        <v>67</v>
      </c>
      <c r="D2139" s="357" t="s">
        <v>1075</v>
      </c>
      <c r="E2139" s="357" t="s">
        <v>11</v>
      </c>
      <c r="F2139" s="357" t="s">
        <v>181</v>
      </c>
      <c r="G2139" s="358">
        <v>20</v>
      </c>
      <c r="H2139" s="357">
        <v>63800</v>
      </c>
      <c r="I2139" s="356">
        <v>68300</v>
      </c>
      <c r="J2139" s="356">
        <v>71000</v>
      </c>
      <c r="K2139" s="356">
        <v>72300</v>
      </c>
      <c r="L2139" s="355">
        <v>2885.5721393034828</v>
      </c>
      <c r="M2139" s="355">
        <v>3089.0999547715965</v>
      </c>
      <c r="N2139" s="355">
        <v>3211.2166440524652</v>
      </c>
      <c r="O2139" s="355">
        <v>3270.0135685210312</v>
      </c>
      <c r="P2139" s="357" t="s">
        <v>39</v>
      </c>
      <c r="Q2139" s="355" t="s">
        <v>38</v>
      </c>
      <c r="R2139" s="357" t="s">
        <v>203</v>
      </c>
      <c r="S2139" s="365">
        <v>0.19600000000000001</v>
      </c>
      <c r="T2139" s="354" t="s">
        <v>683</v>
      </c>
      <c r="U2139" s="357" t="s">
        <v>35</v>
      </c>
      <c r="V2139" s="357">
        <v>1.6850000000000001</v>
      </c>
      <c r="W2139" s="357">
        <v>1</v>
      </c>
      <c r="X2139" s="357">
        <v>3.2000000000000001E-2</v>
      </c>
      <c r="Y2139" s="357">
        <f t="shared" si="29"/>
        <v>1.6850000000000001</v>
      </c>
      <c r="Z2139" s="357" t="s">
        <v>198</v>
      </c>
      <c r="AA2139" s="357" t="s">
        <v>170</v>
      </c>
      <c r="AB2139" s="357">
        <v>18.7</v>
      </c>
      <c r="AC2139" s="357" t="s">
        <v>218</v>
      </c>
      <c r="AD2139" s="10"/>
      <c r="AE2139" s="10">
        <f>IFERROR(VLOOKUP(E2139,ppoz!$A$2:$B$42,2,0),0)</f>
        <v>3500</v>
      </c>
      <c r="AH2139">
        <v>7</v>
      </c>
    </row>
    <row r="2140" spans="1:34" x14ac:dyDescent="0.35">
      <c r="A2140" s="354" t="s">
        <v>1267</v>
      </c>
      <c r="B2140" s="355">
        <v>22.44</v>
      </c>
      <c r="C2140" s="356">
        <v>68</v>
      </c>
      <c r="D2140" s="357" t="s">
        <v>1075</v>
      </c>
      <c r="E2140" s="357" t="s">
        <v>11</v>
      </c>
      <c r="F2140" s="357" t="s">
        <v>181</v>
      </c>
      <c r="G2140" s="358">
        <v>20</v>
      </c>
      <c r="H2140" s="357">
        <v>64200</v>
      </c>
      <c r="I2140" s="356">
        <v>68700</v>
      </c>
      <c r="J2140" s="356">
        <v>71400</v>
      </c>
      <c r="K2140" s="356">
        <v>72700</v>
      </c>
      <c r="L2140" s="355">
        <v>2860.9625668449198</v>
      </c>
      <c r="M2140" s="355">
        <v>3061.4973262032086</v>
      </c>
      <c r="N2140" s="355">
        <v>3181.8181818181815</v>
      </c>
      <c r="O2140" s="355">
        <v>3239.7504456327983</v>
      </c>
      <c r="P2140" s="357" t="s">
        <v>39</v>
      </c>
      <c r="Q2140" s="355" t="s">
        <v>38</v>
      </c>
      <c r="R2140" s="357" t="s">
        <v>203</v>
      </c>
      <c r="S2140" s="365">
        <v>0.19600000000000001</v>
      </c>
      <c r="T2140" s="354" t="s">
        <v>683</v>
      </c>
      <c r="U2140" s="357" t="s">
        <v>35</v>
      </c>
      <c r="V2140" s="357">
        <v>1.6850000000000001</v>
      </c>
      <c r="W2140" s="357">
        <v>1</v>
      </c>
      <c r="X2140" s="357">
        <v>3.2000000000000001E-2</v>
      </c>
      <c r="Y2140" s="357">
        <f t="shared" si="29"/>
        <v>1.6850000000000001</v>
      </c>
      <c r="Z2140" s="357" t="s">
        <v>198</v>
      </c>
      <c r="AA2140" s="357" t="s">
        <v>170</v>
      </c>
      <c r="AB2140" s="357">
        <v>18.7</v>
      </c>
      <c r="AC2140" s="357" t="s">
        <v>218</v>
      </c>
      <c r="AD2140" s="10"/>
      <c r="AE2140" s="10">
        <f>IFERROR(VLOOKUP(E2140,ppoz!$A$2:$B$42,2,0),0)</f>
        <v>3500</v>
      </c>
      <c r="AH2140">
        <v>7</v>
      </c>
    </row>
    <row r="2141" spans="1:34" x14ac:dyDescent="0.35">
      <c r="A2141" s="354" t="s">
        <v>1268</v>
      </c>
      <c r="B2141" s="355">
        <v>22.77</v>
      </c>
      <c r="C2141" s="356">
        <v>69</v>
      </c>
      <c r="D2141" s="357" t="s">
        <v>1075</v>
      </c>
      <c r="E2141" s="357" t="s">
        <v>11</v>
      </c>
      <c r="F2141" s="357" t="s">
        <v>181</v>
      </c>
      <c r="G2141" s="358">
        <v>20</v>
      </c>
      <c r="H2141" s="357">
        <v>64700</v>
      </c>
      <c r="I2141" s="356">
        <v>69100</v>
      </c>
      <c r="J2141" s="356">
        <v>72100</v>
      </c>
      <c r="K2141" s="356">
        <v>73100</v>
      </c>
      <c r="L2141" s="355">
        <v>2841.4580588493632</v>
      </c>
      <c r="M2141" s="355">
        <v>3034.6947738252088</v>
      </c>
      <c r="N2141" s="355">
        <v>3166.4470794905578</v>
      </c>
      <c r="O2141" s="355">
        <v>3210.3645147123407</v>
      </c>
      <c r="P2141" s="357" t="s">
        <v>39</v>
      </c>
      <c r="Q2141" s="355" t="s">
        <v>38</v>
      </c>
      <c r="R2141" s="357" t="s">
        <v>203</v>
      </c>
      <c r="S2141" s="365">
        <v>0.19600000000000001</v>
      </c>
      <c r="T2141" s="354" t="s">
        <v>683</v>
      </c>
      <c r="U2141" s="357" t="s">
        <v>35</v>
      </c>
      <c r="V2141" s="357">
        <v>1.6850000000000001</v>
      </c>
      <c r="W2141" s="357">
        <v>1</v>
      </c>
      <c r="X2141" s="357">
        <v>3.2000000000000001E-2</v>
      </c>
      <c r="Y2141" s="357">
        <f t="shared" si="29"/>
        <v>1.6850000000000001</v>
      </c>
      <c r="Z2141" s="357" t="s">
        <v>198</v>
      </c>
      <c r="AA2141" s="357" t="s">
        <v>170</v>
      </c>
      <c r="AB2141" s="357">
        <v>18.7</v>
      </c>
      <c r="AC2141" s="357" t="s">
        <v>218</v>
      </c>
      <c r="AD2141" s="10"/>
      <c r="AE2141" s="10">
        <f>IFERROR(VLOOKUP(E2141,ppoz!$A$2:$B$42,2,0),0)</f>
        <v>3500</v>
      </c>
      <c r="AH2141">
        <v>7</v>
      </c>
    </row>
    <row r="2142" spans="1:34" x14ac:dyDescent="0.35">
      <c r="A2142" s="354" t="s">
        <v>1269</v>
      </c>
      <c r="B2142" s="355">
        <v>23.1</v>
      </c>
      <c r="C2142" s="356">
        <v>70</v>
      </c>
      <c r="D2142" s="357" t="s">
        <v>1075</v>
      </c>
      <c r="E2142" s="357" t="s">
        <v>11</v>
      </c>
      <c r="F2142" s="357" t="s">
        <v>181</v>
      </c>
      <c r="G2142" s="358">
        <v>20</v>
      </c>
      <c r="H2142" s="357">
        <v>65600</v>
      </c>
      <c r="I2142" s="356">
        <v>70000</v>
      </c>
      <c r="J2142" s="356">
        <v>73000</v>
      </c>
      <c r="K2142" s="356">
        <v>74000</v>
      </c>
      <c r="L2142" s="355">
        <v>2839.8268398268397</v>
      </c>
      <c r="M2142" s="355">
        <v>3030.30303030303</v>
      </c>
      <c r="N2142" s="355">
        <v>3160.1731601731599</v>
      </c>
      <c r="O2142" s="355">
        <v>3203.4632034632032</v>
      </c>
      <c r="P2142" s="357" t="s">
        <v>39</v>
      </c>
      <c r="Q2142" s="355" t="s">
        <v>38</v>
      </c>
      <c r="R2142" s="357" t="s">
        <v>203</v>
      </c>
      <c r="S2142" s="365">
        <v>0.19600000000000001</v>
      </c>
      <c r="T2142" s="354" t="s">
        <v>683</v>
      </c>
      <c r="U2142" s="357" t="s">
        <v>35</v>
      </c>
      <c r="V2142" s="357">
        <v>1.6850000000000001</v>
      </c>
      <c r="W2142" s="357">
        <v>1</v>
      </c>
      <c r="X2142" s="357">
        <v>3.2000000000000001E-2</v>
      </c>
      <c r="Y2142" s="357">
        <f t="shared" ref="Y2142:Y2205" si="30">V2142*W2142</f>
        <v>1.6850000000000001</v>
      </c>
      <c r="Z2142" s="357" t="s">
        <v>198</v>
      </c>
      <c r="AA2142" s="357" t="s">
        <v>170</v>
      </c>
      <c r="AB2142" s="357">
        <v>18.7</v>
      </c>
      <c r="AC2142" s="357" t="s">
        <v>218</v>
      </c>
      <c r="AD2142" s="10"/>
      <c r="AE2142" s="10">
        <f>IFERROR(VLOOKUP(E2142,ppoz!$A$2:$B$42,2,0),0)</f>
        <v>3500</v>
      </c>
      <c r="AH2142">
        <v>7</v>
      </c>
    </row>
    <row r="2143" spans="1:34" x14ac:dyDescent="0.35">
      <c r="A2143" s="354" t="s">
        <v>1270</v>
      </c>
      <c r="B2143" s="355">
        <v>23.43</v>
      </c>
      <c r="C2143" s="356">
        <v>71</v>
      </c>
      <c r="D2143" s="357" t="s">
        <v>1075</v>
      </c>
      <c r="E2143" s="357" t="s">
        <v>11</v>
      </c>
      <c r="F2143" s="357" t="s">
        <v>181</v>
      </c>
      <c r="G2143" s="358">
        <v>20</v>
      </c>
      <c r="H2143" s="357">
        <v>66500</v>
      </c>
      <c r="I2143" s="356">
        <v>70400</v>
      </c>
      <c r="J2143" s="356">
        <v>73400</v>
      </c>
      <c r="K2143" s="356">
        <v>74400</v>
      </c>
      <c r="L2143" s="355">
        <v>2838.241570635937</v>
      </c>
      <c r="M2143" s="355">
        <v>3004.6948356807511</v>
      </c>
      <c r="N2143" s="355">
        <v>3132.7358087921471</v>
      </c>
      <c r="O2143" s="355">
        <v>3175.4161331626119</v>
      </c>
      <c r="P2143" s="357" t="s">
        <v>39</v>
      </c>
      <c r="Q2143" s="355" t="s">
        <v>38</v>
      </c>
      <c r="R2143" s="357" t="s">
        <v>203</v>
      </c>
      <c r="S2143" s="365">
        <v>0.19600000000000001</v>
      </c>
      <c r="T2143" s="354" t="s">
        <v>683</v>
      </c>
      <c r="U2143" s="357" t="s">
        <v>35</v>
      </c>
      <c r="V2143" s="357">
        <v>1.6850000000000001</v>
      </c>
      <c r="W2143" s="357">
        <v>1</v>
      </c>
      <c r="X2143" s="357">
        <v>3.2000000000000001E-2</v>
      </c>
      <c r="Y2143" s="357">
        <f t="shared" si="30"/>
        <v>1.6850000000000001</v>
      </c>
      <c r="Z2143" s="357" t="s">
        <v>198</v>
      </c>
      <c r="AA2143" s="357" t="s">
        <v>170</v>
      </c>
      <c r="AB2143" s="357">
        <v>18.7</v>
      </c>
      <c r="AC2143" s="357" t="s">
        <v>218</v>
      </c>
      <c r="AD2143" s="10"/>
      <c r="AE2143" s="10">
        <f>IFERROR(VLOOKUP(E2143,ppoz!$A$2:$B$42,2,0),0)</f>
        <v>3500</v>
      </c>
      <c r="AH2143">
        <v>7</v>
      </c>
    </row>
    <row r="2144" spans="1:34" x14ac:dyDescent="0.35">
      <c r="A2144" s="354" t="s">
        <v>1271</v>
      </c>
      <c r="B2144" s="355">
        <v>23.76</v>
      </c>
      <c r="C2144" s="356">
        <v>72</v>
      </c>
      <c r="D2144" s="357" t="s">
        <v>1075</v>
      </c>
      <c r="E2144" s="357" t="s">
        <v>11</v>
      </c>
      <c r="F2144" s="357" t="s">
        <v>181</v>
      </c>
      <c r="G2144" s="358">
        <v>20</v>
      </c>
      <c r="H2144" s="357">
        <v>66900</v>
      </c>
      <c r="I2144" s="356">
        <v>70800</v>
      </c>
      <c r="J2144" s="356">
        <v>73500</v>
      </c>
      <c r="K2144" s="356">
        <v>74900</v>
      </c>
      <c r="L2144" s="355">
        <v>2815.6565656565654</v>
      </c>
      <c r="M2144" s="355">
        <v>2979.7979797979797</v>
      </c>
      <c r="N2144" s="355">
        <v>3093.4343434343432</v>
      </c>
      <c r="O2144" s="355">
        <v>3152.3569023569021</v>
      </c>
      <c r="P2144" s="357" t="s">
        <v>39</v>
      </c>
      <c r="Q2144" s="355" t="s">
        <v>38</v>
      </c>
      <c r="R2144" s="357" t="s">
        <v>203</v>
      </c>
      <c r="S2144" s="365">
        <v>0.19600000000000001</v>
      </c>
      <c r="T2144" s="354" t="s">
        <v>683</v>
      </c>
      <c r="U2144" s="357" t="s">
        <v>35</v>
      </c>
      <c r="V2144" s="357">
        <v>1.6850000000000001</v>
      </c>
      <c r="W2144" s="357">
        <v>1</v>
      </c>
      <c r="X2144" s="357">
        <v>3.2000000000000001E-2</v>
      </c>
      <c r="Y2144" s="357">
        <f t="shared" si="30"/>
        <v>1.6850000000000001</v>
      </c>
      <c r="Z2144" s="357" t="s">
        <v>198</v>
      </c>
      <c r="AA2144" s="357" t="s">
        <v>170</v>
      </c>
      <c r="AB2144" s="357">
        <v>18.7</v>
      </c>
      <c r="AC2144" s="357" t="s">
        <v>218</v>
      </c>
      <c r="AD2144" s="10"/>
      <c r="AE2144" s="10">
        <f>IFERROR(VLOOKUP(E2144,ppoz!$A$2:$B$42,2,0),0)</f>
        <v>3500</v>
      </c>
      <c r="AH2144">
        <v>7</v>
      </c>
    </row>
    <row r="2145" spans="1:34" x14ac:dyDescent="0.35">
      <c r="A2145" s="354" t="s">
        <v>1272</v>
      </c>
      <c r="B2145" s="355">
        <v>24.09</v>
      </c>
      <c r="C2145" s="356">
        <v>73</v>
      </c>
      <c r="D2145" s="357" t="s">
        <v>1075</v>
      </c>
      <c r="E2145" s="357" t="s">
        <v>11</v>
      </c>
      <c r="F2145" s="357" t="s">
        <v>181</v>
      </c>
      <c r="G2145" s="358">
        <v>20</v>
      </c>
      <c r="H2145" s="357">
        <v>67800</v>
      </c>
      <c r="I2145" s="356">
        <v>72200</v>
      </c>
      <c r="J2145" s="356">
        <v>76300</v>
      </c>
      <c r="K2145" s="356">
        <v>76200</v>
      </c>
      <c r="L2145" s="355">
        <v>2814.4458281444581</v>
      </c>
      <c r="M2145" s="355">
        <v>2997.0942299709423</v>
      </c>
      <c r="N2145" s="355">
        <v>3167.2893316728932</v>
      </c>
      <c r="O2145" s="355">
        <v>3163.1382316313825</v>
      </c>
      <c r="P2145" s="357" t="s">
        <v>39</v>
      </c>
      <c r="Q2145" s="355" t="s">
        <v>38</v>
      </c>
      <c r="R2145" s="357" t="s">
        <v>203</v>
      </c>
      <c r="S2145" s="365">
        <v>0.19600000000000001</v>
      </c>
      <c r="T2145" s="354" t="s">
        <v>683</v>
      </c>
      <c r="U2145" s="357" t="s">
        <v>35</v>
      </c>
      <c r="V2145" s="357">
        <v>1.6850000000000001</v>
      </c>
      <c r="W2145" s="357">
        <v>1</v>
      </c>
      <c r="X2145" s="357">
        <v>3.2000000000000001E-2</v>
      </c>
      <c r="Y2145" s="357">
        <f t="shared" si="30"/>
        <v>1.6850000000000001</v>
      </c>
      <c r="Z2145" s="357" t="s">
        <v>198</v>
      </c>
      <c r="AA2145" s="357" t="s">
        <v>170</v>
      </c>
      <c r="AB2145" s="357">
        <v>18.7</v>
      </c>
      <c r="AC2145" s="357" t="s">
        <v>218</v>
      </c>
      <c r="AD2145" s="10"/>
      <c r="AE2145" s="10">
        <f>IFERROR(VLOOKUP(E2145,ppoz!$A$2:$B$42,2,0),0)</f>
        <v>3500</v>
      </c>
      <c r="AH2145">
        <v>7</v>
      </c>
    </row>
    <row r="2146" spans="1:34" x14ac:dyDescent="0.35">
      <c r="A2146" s="354" t="s">
        <v>1273</v>
      </c>
      <c r="B2146" s="355">
        <v>24.42</v>
      </c>
      <c r="C2146" s="356">
        <v>74</v>
      </c>
      <c r="D2146" s="357" t="s">
        <v>1075</v>
      </c>
      <c r="E2146" s="357" t="s">
        <v>11</v>
      </c>
      <c r="F2146" s="357" t="s">
        <v>181</v>
      </c>
      <c r="G2146" s="358">
        <v>20</v>
      </c>
      <c r="H2146" s="357">
        <v>68700</v>
      </c>
      <c r="I2146" s="356">
        <v>73100</v>
      </c>
      <c r="J2146" s="356">
        <v>77100</v>
      </c>
      <c r="K2146" s="356">
        <v>77100</v>
      </c>
      <c r="L2146" s="355">
        <v>2813.2678132678129</v>
      </c>
      <c r="M2146" s="355">
        <v>2993.4479934479932</v>
      </c>
      <c r="N2146" s="355">
        <v>3157.248157248157</v>
      </c>
      <c r="O2146" s="355">
        <v>3157.248157248157</v>
      </c>
      <c r="P2146" s="357" t="s">
        <v>39</v>
      </c>
      <c r="Q2146" s="355" t="s">
        <v>38</v>
      </c>
      <c r="R2146" s="357" t="s">
        <v>203</v>
      </c>
      <c r="S2146" s="365">
        <v>0.19600000000000001</v>
      </c>
      <c r="T2146" s="354" t="s">
        <v>683</v>
      </c>
      <c r="U2146" s="357" t="s">
        <v>35</v>
      </c>
      <c r="V2146" s="357">
        <v>1.6850000000000001</v>
      </c>
      <c r="W2146" s="357">
        <v>1</v>
      </c>
      <c r="X2146" s="357">
        <v>3.2000000000000001E-2</v>
      </c>
      <c r="Y2146" s="357">
        <f t="shared" si="30"/>
        <v>1.6850000000000001</v>
      </c>
      <c r="Z2146" s="357" t="s">
        <v>198</v>
      </c>
      <c r="AA2146" s="357" t="s">
        <v>170</v>
      </c>
      <c r="AB2146" s="357">
        <v>18.7</v>
      </c>
      <c r="AC2146" s="357" t="s">
        <v>218</v>
      </c>
      <c r="AD2146" s="10"/>
      <c r="AE2146" s="10">
        <f>IFERROR(VLOOKUP(E2146,ppoz!$A$2:$B$42,2,0),0)</f>
        <v>3500</v>
      </c>
      <c r="AH2146">
        <v>7</v>
      </c>
    </row>
    <row r="2147" spans="1:34" x14ac:dyDescent="0.35">
      <c r="A2147" s="354" t="s">
        <v>1274</v>
      </c>
      <c r="B2147" s="355">
        <v>24.75</v>
      </c>
      <c r="C2147" s="356">
        <v>75</v>
      </c>
      <c r="D2147" s="357" t="s">
        <v>1075</v>
      </c>
      <c r="E2147" s="357" t="s">
        <v>11</v>
      </c>
      <c r="F2147" s="357" t="s">
        <v>181</v>
      </c>
      <c r="G2147" s="358">
        <v>20</v>
      </c>
      <c r="H2147" s="357">
        <v>69400</v>
      </c>
      <c r="I2147" s="356">
        <v>74400</v>
      </c>
      <c r="J2147" s="356">
        <v>77600</v>
      </c>
      <c r="K2147" s="356">
        <v>79000</v>
      </c>
      <c r="L2147" s="355">
        <v>2804.0404040404042</v>
      </c>
      <c r="M2147" s="355">
        <v>3006.060606060606</v>
      </c>
      <c r="N2147" s="355">
        <v>3135.3535353535353</v>
      </c>
      <c r="O2147" s="355">
        <v>3191.9191919191921</v>
      </c>
      <c r="P2147" s="357" t="s">
        <v>39</v>
      </c>
      <c r="Q2147" s="355" t="s">
        <v>38</v>
      </c>
      <c r="R2147" s="357" t="s">
        <v>203</v>
      </c>
      <c r="S2147" s="365">
        <v>0.19600000000000001</v>
      </c>
      <c r="T2147" s="354" t="s">
        <v>683</v>
      </c>
      <c r="U2147" s="357" t="s">
        <v>35</v>
      </c>
      <c r="V2147" s="357">
        <v>1.6850000000000001</v>
      </c>
      <c r="W2147" s="357">
        <v>1</v>
      </c>
      <c r="X2147" s="357">
        <v>3.2000000000000001E-2</v>
      </c>
      <c r="Y2147" s="357">
        <f t="shared" si="30"/>
        <v>1.6850000000000001</v>
      </c>
      <c r="Z2147" s="357" t="s">
        <v>198</v>
      </c>
      <c r="AA2147" s="357" t="s">
        <v>170</v>
      </c>
      <c r="AB2147" s="357">
        <v>18.7</v>
      </c>
      <c r="AC2147" s="357" t="s">
        <v>218</v>
      </c>
      <c r="AD2147" s="10"/>
      <c r="AE2147" s="10">
        <f>IFERROR(VLOOKUP(E2147,ppoz!$A$2:$B$42,2,0),0)</f>
        <v>3500</v>
      </c>
      <c r="AH2147">
        <v>7</v>
      </c>
    </row>
    <row r="2148" spans="1:34" x14ac:dyDescent="0.35">
      <c r="A2148" s="354" t="s">
        <v>1275</v>
      </c>
      <c r="B2148" s="355">
        <v>25.080000000000002</v>
      </c>
      <c r="C2148" s="356">
        <v>76</v>
      </c>
      <c r="D2148" s="357" t="s">
        <v>1075</v>
      </c>
      <c r="E2148" s="357" t="s">
        <v>184</v>
      </c>
      <c r="F2148" s="357" t="s">
        <v>181</v>
      </c>
      <c r="G2148" s="358">
        <v>25</v>
      </c>
      <c r="H2148" s="357">
        <v>70400</v>
      </c>
      <c r="I2148" s="356">
        <v>75400</v>
      </c>
      <c r="J2148" s="356">
        <v>78500</v>
      </c>
      <c r="K2148" s="356">
        <v>80000</v>
      </c>
      <c r="L2148" s="355">
        <v>2807.0175438596489</v>
      </c>
      <c r="M2148" s="355">
        <v>3006.3795853269535</v>
      </c>
      <c r="N2148" s="355">
        <v>3129.9840510366826</v>
      </c>
      <c r="O2148" s="355">
        <v>3189.7926634768737</v>
      </c>
      <c r="P2148" s="357" t="s">
        <v>39</v>
      </c>
      <c r="Q2148" s="355" t="s">
        <v>38</v>
      </c>
      <c r="R2148" s="357" t="s">
        <v>203</v>
      </c>
      <c r="S2148" s="365">
        <v>0.19600000000000001</v>
      </c>
      <c r="T2148" s="354" t="s">
        <v>683</v>
      </c>
      <c r="U2148" s="357" t="s">
        <v>35</v>
      </c>
      <c r="V2148" s="357">
        <v>1.6850000000000001</v>
      </c>
      <c r="W2148" s="357">
        <v>1</v>
      </c>
      <c r="X2148" s="357">
        <v>3.2000000000000001E-2</v>
      </c>
      <c r="Y2148" s="357">
        <f t="shared" si="30"/>
        <v>1.6850000000000001</v>
      </c>
      <c r="Z2148" s="357" t="s">
        <v>198</v>
      </c>
      <c r="AA2148" s="357" t="s">
        <v>170</v>
      </c>
      <c r="AB2148" s="357">
        <v>18.7</v>
      </c>
      <c r="AC2148" s="357" t="s">
        <v>218</v>
      </c>
      <c r="AD2148" s="10"/>
      <c r="AE2148" s="10">
        <f>IFERROR(VLOOKUP(E2148,ppoz!$A$2:$B$42,2,0),0)</f>
        <v>7000</v>
      </c>
      <c r="AH2148">
        <v>7</v>
      </c>
    </row>
    <row r="2149" spans="1:34" x14ac:dyDescent="0.35">
      <c r="A2149" s="354" t="s">
        <v>1276</v>
      </c>
      <c r="B2149" s="355">
        <v>25.41</v>
      </c>
      <c r="C2149" s="356">
        <v>77</v>
      </c>
      <c r="D2149" s="357" t="s">
        <v>1075</v>
      </c>
      <c r="E2149" s="357" t="s">
        <v>184</v>
      </c>
      <c r="F2149" s="357" t="s">
        <v>181</v>
      </c>
      <c r="G2149" s="358">
        <v>25</v>
      </c>
      <c r="H2149" s="357">
        <v>70700</v>
      </c>
      <c r="I2149" s="356">
        <v>75800</v>
      </c>
      <c r="J2149" s="356">
        <v>79000</v>
      </c>
      <c r="K2149" s="356">
        <v>80400</v>
      </c>
      <c r="L2149" s="355">
        <v>2782.3691460055097</v>
      </c>
      <c r="M2149" s="355">
        <v>2983.0775285320738</v>
      </c>
      <c r="N2149" s="355">
        <v>3109.0121999212906</v>
      </c>
      <c r="O2149" s="355">
        <v>3164.1086186540733</v>
      </c>
      <c r="P2149" s="357" t="s">
        <v>39</v>
      </c>
      <c r="Q2149" s="355" t="s">
        <v>38</v>
      </c>
      <c r="R2149" s="357" t="s">
        <v>203</v>
      </c>
      <c r="S2149" s="365">
        <v>0.19600000000000001</v>
      </c>
      <c r="T2149" s="354" t="s">
        <v>683</v>
      </c>
      <c r="U2149" s="357" t="s">
        <v>35</v>
      </c>
      <c r="V2149" s="357">
        <v>1.6850000000000001</v>
      </c>
      <c r="W2149" s="357">
        <v>1</v>
      </c>
      <c r="X2149" s="357">
        <v>3.2000000000000001E-2</v>
      </c>
      <c r="Y2149" s="357">
        <f t="shared" si="30"/>
        <v>1.6850000000000001</v>
      </c>
      <c r="Z2149" s="357" t="s">
        <v>198</v>
      </c>
      <c r="AA2149" s="357" t="s">
        <v>170</v>
      </c>
      <c r="AB2149" s="357">
        <v>18.7</v>
      </c>
      <c r="AC2149" s="357" t="s">
        <v>218</v>
      </c>
      <c r="AD2149" s="10"/>
      <c r="AE2149" s="10">
        <f>IFERROR(VLOOKUP(E2149,ppoz!$A$2:$B$42,2,0),0)</f>
        <v>7000</v>
      </c>
      <c r="AH2149">
        <v>7</v>
      </c>
    </row>
    <row r="2150" spans="1:34" x14ac:dyDescent="0.35">
      <c r="A2150" s="354" t="s">
        <v>1277</v>
      </c>
      <c r="B2150" s="355">
        <v>25.740000000000002</v>
      </c>
      <c r="C2150" s="356">
        <v>78</v>
      </c>
      <c r="D2150" s="357" t="s">
        <v>1075</v>
      </c>
      <c r="E2150" s="357" t="s">
        <v>184</v>
      </c>
      <c r="F2150" s="357" t="s">
        <v>181</v>
      </c>
      <c r="G2150" s="358">
        <v>25</v>
      </c>
      <c r="H2150" s="357">
        <v>71200</v>
      </c>
      <c r="I2150" s="356">
        <v>76200</v>
      </c>
      <c r="J2150" s="356">
        <v>79400</v>
      </c>
      <c r="K2150" s="356">
        <v>80800</v>
      </c>
      <c r="L2150" s="355">
        <v>2766.1227661227658</v>
      </c>
      <c r="M2150" s="355">
        <v>2960.3729603729603</v>
      </c>
      <c r="N2150" s="355">
        <v>3084.6930846930845</v>
      </c>
      <c r="O2150" s="355">
        <v>3139.083139083139</v>
      </c>
      <c r="P2150" s="357" t="s">
        <v>39</v>
      </c>
      <c r="Q2150" s="355" t="s">
        <v>38</v>
      </c>
      <c r="R2150" s="357" t="s">
        <v>203</v>
      </c>
      <c r="S2150" s="365">
        <v>0.19600000000000001</v>
      </c>
      <c r="T2150" s="354" t="s">
        <v>683</v>
      </c>
      <c r="U2150" s="357" t="s">
        <v>35</v>
      </c>
      <c r="V2150" s="357">
        <v>1.6850000000000001</v>
      </c>
      <c r="W2150" s="357">
        <v>1</v>
      </c>
      <c r="X2150" s="357">
        <v>3.2000000000000001E-2</v>
      </c>
      <c r="Y2150" s="357">
        <f t="shared" si="30"/>
        <v>1.6850000000000001</v>
      </c>
      <c r="Z2150" s="357" t="s">
        <v>198</v>
      </c>
      <c r="AA2150" s="357" t="s">
        <v>170</v>
      </c>
      <c r="AB2150" s="357">
        <v>18.7</v>
      </c>
      <c r="AC2150" s="357" t="s">
        <v>218</v>
      </c>
      <c r="AD2150" s="10"/>
      <c r="AE2150" s="10">
        <f>IFERROR(VLOOKUP(E2150,ppoz!$A$2:$B$42,2,0),0)</f>
        <v>7000</v>
      </c>
      <c r="AH2150">
        <v>7</v>
      </c>
    </row>
    <row r="2151" spans="1:34" x14ac:dyDescent="0.35">
      <c r="A2151" s="354" t="s">
        <v>1278</v>
      </c>
      <c r="B2151" s="355">
        <v>26.07</v>
      </c>
      <c r="C2151" s="356">
        <v>79</v>
      </c>
      <c r="D2151" s="357" t="s">
        <v>1075</v>
      </c>
      <c r="E2151" s="357" t="s">
        <v>184</v>
      </c>
      <c r="F2151" s="357" t="s">
        <v>181</v>
      </c>
      <c r="G2151" s="358">
        <v>25</v>
      </c>
      <c r="H2151" s="357">
        <v>72000</v>
      </c>
      <c r="I2151" s="356">
        <v>76500</v>
      </c>
      <c r="J2151" s="356">
        <v>79600</v>
      </c>
      <c r="K2151" s="356">
        <v>81100</v>
      </c>
      <c r="L2151" s="355">
        <v>2761.7951668584578</v>
      </c>
      <c r="M2151" s="355">
        <v>2934.4073647871114</v>
      </c>
      <c r="N2151" s="355">
        <v>3053.3179900268506</v>
      </c>
      <c r="O2151" s="355">
        <v>3110.8553893364019</v>
      </c>
      <c r="P2151" s="357" t="s">
        <v>39</v>
      </c>
      <c r="Q2151" s="355" t="s">
        <v>38</v>
      </c>
      <c r="R2151" s="357" t="s">
        <v>203</v>
      </c>
      <c r="S2151" s="365">
        <v>0.19600000000000001</v>
      </c>
      <c r="T2151" s="354" t="s">
        <v>683</v>
      </c>
      <c r="U2151" s="357" t="s">
        <v>35</v>
      </c>
      <c r="V2151" s="357">
        <v>1.6850000000000001</v>
      </c>
      <c r="W2151" s="357">
        <v>1</v>
      </c>
      <c r="X2151" s="357">
        <v>3.2000000000000001E-2</v>
      </c>
      <c r="Y2151" s="357">
        <f t="shared" si="30"/>
        <v>1.6850000000000001</v>
      </c>
      <c r="Z2151" s="357" t="s">
        <v>198</v>
      </c>
      <c r="AA2151" s="357" t="s">
        <v>170</v>
      </c>
      <c r="AB2151" s="357">
        <v>18.7</v>
      </c>
      <c r="AC2151" s="357" t="s">
        <v>218</v>
      </c>
      <c r="AD2151" s="10"/>
      <c r="AE2151" s="10">
        <f>IFERROR(VLOOKUP(E2151,ppoz!$A$2:$B$42,2,0),0)</f>
        <v>7000</v>
      </c>
      <c r="AH2151">
        <v>7</v>
      </c>
    </row>
    <row r="2152" spans="1:34" x14ac:dyDescent="0.35">
      <c r="A2152" s="354" t="s">
        <v>1279</v>
      </c>
      <c r="B2152" s="355">
        <v>26.400000000000002</v>
      </c>
      <c r="C2152" s="356">
        <v>80</v>
      </c>
      <c r="D2152" s="357" t="s">
        <v>1075</v>
      </c>
      <c r="E2152" s="357" t="s">
        <v>184</v>
      </c>
      <c r="F2152" s="357" t="s">
        <v>181</v>
      </c>
      <c r="G2152" s="358">
        <v>25</v>
      </c>
      <c r="H2152" s="357">
        <v>72400</v>
      </c>
      <c r="I2152" s="356">
        <v>76900</v>
      </c>
      <c r="J2152" s="356">
        <v>80000</v>
      </c>
      <c r="K2152" s="356">
        <v>81500</v>
      </c>
      <c r="L2152" s="355">
        <v>2742.424242424242</v>
      </c>
      <c r="M2152" s="355">
        <v>2912.8787878787875</v>
      </c>
      <c r="N2152" s="355">
        <v>3030.30303030303</v>
      </c>
      <c r="O2152" s="355">
        <v>3087.121212121212</v>
      </c>
      <c r="P2152" s="357" t="s">
        <v>39</v>
      </c>
      <c r="Q2152" s="355" t="s">
        <v>38</v>
      </c>
      <c r="R2152" s="357" t="s">
        <v>203</v>
      </c>
      <c r="S2152" s="365">
        <v>0.19600000000000001</v>
      </c>
      <c r="T2152" s="354" t="s">
        <v>683</v>
      </c>
      <c r="U2152" s="357" t="s">
        <v>35</v>
      </c>
      <c r="V2152" s="357">
        <v>1.6850000000000001</v>
      </c>
      <c r="W2152" s="357">
        <v>1</v>
      </c>
      <c r="X2152" s="357">
        <v>3.2000000000000001E-2</v>
      </c>
      <c r="Y2152" s="357">
        <f t="shared" si="30"/>
        <v>1.6850000000000001</v>
      </c>
      <c r="Z2152" s="357" t="s">
        <v>198</v>
      </c>
      <c r="AA2152" s="357" t="s">
        <v>170</v>
      </c>
      <c r="AB2152" s="357">
        <v>18.7</v>
      </c>
      <c r="AC2152" s="357" t="s">
        <v>218</v>
      </c>
      <c r="AD2152" s="10"/>
      <c r="AE2152" s="10">
        <f>IFERROR(VLOOKUP(E2152,ppoz!$A$2:$B$42,2,0),0)</f>
        <v>7000</v>
      </c>
      <c r="AH2152">
        <v>7</v>
      </c>
    </row>
    <row r="2153" spans="1:34" x14ac:dyDescent="0.35">
      <c r="A2153" s="354" t="s">
        <v>1280</v>
      </c>
      <c r="B2153" s="355">
        <v>26.73</v>
      </c>
      <c r="C2153" s="356">
        <v>81</v>
      </c>
      <c r="D2153" s="357" t="s">
        <v>1075</v>
      </c>
      <c r="E2153" s="357" t="s">
        <v>184</v>
      </c>
      <c r="F2153" s="357" t="s">
        <v>181</v>
      </c>
      <c r="G2153" s="358">
        <v>25</v>
      </c>
      <c r="H2153" s="357">
        <v>73000</v>
      </c>
      <c r="I2153" s="356">
        <v>77300</v>
      </c>
      <c r="J2153" s="356">
        <v>81400</v>
      </c>
      <c r="K2153" s="356">
        <v>81900</v>
      </c>
      <c r="L2153" s="355">
        <v>2731.013842124953</v>
      </c>
      <c r="M2153" s="355">
        <v>2891.8817807706696</v>
      </c>
      <c r="N2153" s="355">
        <v>3045.2674897119341</v>
      </c>
      <c r="O2153" s="355">
        <v>3063.9730639730637</v>
      </c>
      <c r="P2153" s="357" t="s">
        <v>39</v>
      </c>
      <c r="Q2153" s="355" t="s">
        <v>38</v>
      </c>
      <c r="R2153" s="357" t="s">
        <v>203</v>
      </c>
      <c r="S2153" s="365">
        <v>0.19600000000000001</v>
      </c>
      <c r="T2153" s="354" t="s">
        <v>683</v>
      </c>
      <c r="U2153" s="357" t="s">
        <v>35</v>
      </c>
      <c r="V2153" s="357">
        <v>1.6850000000000001</v>
      </c>
      <c r="W2153" s="357">
        <v>1</v>
      </c>
      <c r="X2153" s="357">
        <v>3.2000000000000001E-2</v>
      </c>
      <c r="Y2153" s="357">
        <f t="shared" si="30"/>
        <v>1.6850000000000001</v>
      </c>
      <c r="Z2153" s="357" t="s">
        <v>198</v>
      </c>
      <c r="AA2153" s="357" t="s">
        <v>170</v>
      </c>
      <c r="AB2153" s="357">
        <v>18.7</v>
      </c>
      <c r="AC2153" s="357" t="s">
        <v>218</v>
      </c>
      <c r="AD2153" s="10"/>
      <c r="AE2153" s="10">
        <f>IFERROR(VLOOKUP(E2153,ppoz!$A$2:$B$42,2,0),0)</f>
        <v>7000</v>
      </c>
      <c r="AH2153">
        <v>7</v>
      </c>
    </row>
    <row r="2154" spans="1:34" x14ac:dyDescent="0.35">
      <c r="A2154" s="354" t="s">
        <v>1281</v>
      </c>
      <c r="B2154" s="355">
        <v>27.060000000000002</v>
      </c>
      <c r="C2154" s="356">
        <v>82</v>
      </c>
      <c r="D2154" s="357" t="s">
        <v>1075</v>
      </c>
      <c r="E2154" s="357" t="s">
        <v>12</v>
      </c>
      <c r="F2154" s="357" t="s">
        <v>181</v>
      </c>
      <c r="G2154" s="358">
        <v>27</v>
      </c>
      <c r="H2154" s="357">
        <v>74000</v>
      </c>
      <c r="I2154" s="356">
        <v>78400</v>
      </c>
      <c r="J2154" s="356">
        <v>82400</v>
      </c>
      <c r="K2154" s="356">
        <v>83000</v>
      </c>
      <c r="L2154" s="355">
        <v>2734.6637102734662</v>
      </c>
      <c r="M2154" s="355">
        <v>2897.2653362897263</v>
      </c>
      <c r="N2154" s="355">
        <v>3045.0849963045084</v>
      </c>
      <c r="O2154" s="355">
        <v>3067.2579453067256</v>
      </c>
      <c r="P2154" s="357" t="s">
        <v>39</v>
      </c>
      <c r="Q2154" s="355" t="s">
        <v>38</v>
      </c>
      <c r="R2154" s="357" t="s">
        <v>203</v>
      </c>
      <c r="S2154" s="365">
        <v>0.19600000000000001</v>
      </c>
      <c r="T2154" s="354" t="s">
        <v>683</v>
      </c>
      <c r="U2154" s="357" t="s">
        <v>35</v>
      </c>
      <c r="V2154" s="357">
        <v>1.6850000000000001</v>
      </c>
      <c r="W2154" s="357">
        <v>1</v>
      </c>
      <c r="X2154" s="357">
        <v>3.2000000000000001E-2</v>
      </c>
      <c r="Y2154" s="357">
        <f t="shared" si="30"/>
        <v>1.6850000000000001</v>
      </c>
      <c r="Z2154" s="357" t="s">
        <v>198</v>
      </c>
      <c r="AA2154" s="357" t="s">
        <v>170</v>
      </c>
      <c r="AB2154" s="357">
        <v>18.7</v>
      </c>
      <c r="AC2154" s="357" t="s">
        <v>218</v>
      </c>
      <c r="AD2154" s="10"/>
      <c r="AE2154" s="10">
        <f>IFERROR(VLOOKUP(E2154,ppoz!$A$2:$B$42,2,0),0)</f>
        <v>7000</v>
      </c>
      <c r="AH2154">
        <v>7</v>
      </c>
    </row>
    <row r="2155" spans="1:34" x14ac:dyDescent="0.35">
      <c r="A2155" s="354" t="s">
        <v>1282</v>
      </c>
      <c r="B2155" s="355">
        <v>27.39</v>
      </c>
      <c r="C2155" s="356">
        <v>83</v>
      </c>
      <c r="D2155" s="357" t="s">
        <v>1075</v>
      </c>
      <c r="E2155" s="357" t="s">
        <v>12</v>
      </c>
      <c r="F2155" s="357" t="s">
        <v>181</v>
      </c>
      <c r="G2155" s="358">
        <v>27</v>
      </c>
      <c r="H2155" s="357">
        <v>74500</v>
      </c>
      <c r="I2155" s="356">
        <v>79300</v>
      </c>
      <c r="J2155" s="356">
        <v>82900</v>
      </c>
      <c r="K2155" s="356">
        <v>83900</v>
      </c>
      <c r="L2155" s="355">
        <v>2719.9707922599487</v>
      </c>
      <c r="M2155" s="355">
        <v>2895.2172325666302</v>
      </c>
      <c r="N2155" s="355">
        <v>3026.6520627966411</v>
      </c>
      <c r="O2155" s="355">
        <v>3063.1617378605329</v>
      </c>
      <c r="P2155" s="357" t="s">
        <v>39</v>
      </c>
      <c r="Q2155" s="355" t="s">
        <v>38</v>
      </c>
      <c r="R2155" s="357" t="s">
        <v>203</v>
      </c>
      <c r="S2155" s="365">
        <v>0.19600000000000001</v>
      </c>
      <c r="T2155" s="354" t="s">
        <v>683</v>
      </c>
      <c r="U2155" s="357" t="s">
        <v>35</v>
      </c>
      <c r="V2155" s="357">
        <v>1.6850000000000001</v>
      </c>
      <c r="W2155" s="357">
        <v>1</v>
      </c>
      <c r="X2155" s="357">
        <v>3.2000000000000001E-2</v>
      </c>
      <c r="Y2155" s="357">
        <f t="shared" si="30"/>
        <v>1.6850000000000001</v>
      </c>
      <c r="Z2155" s="357" t="s">
        <v>198</v>
      </c>
      <c r="AA2155" s="357" t="s">
        <v>170</v>
      </c>
      <c r="AB2155" s="357">
        <v>18.7</v>
      </c>
      <c r="AC2155" s="357" t="s">
        <v>218</v>
      </c>
      <c r="AD2155" s="10"/>
      <c r="AE2155" s="10">
        <f>IFERROR(VLOOKUP(E2155,ppoz!$A$2:$B$42,2,0),0)</f>
        <v>7000</v>
      </c>
      <c r="AH2155">
        <v>7</v>
      </c>
    </row>
    <row r="2156" spans="1:34" x14ac:dyDescent="0.35">
      <c r="A2156" s="354" t="s">
        <v>1283</v>
      </c>
      <c r="B2156" s="355">
        <v>27.720000000000002</v>
      </c>
      <c r="C2156" s="356">
        <v>84</v>
      </c>
      <c r="D2156" s="357" t="s">
        <v>1075</v>
      </c>
      <c r="E2156" s="357" t="s">
        <v>12</v>
      </c>
      <c r="F2156" s="357" t="s">
        <v>181</v>
      </c>
      <c r="G2156" s="358">
        <v>27</v>
      </c>
      <c r="H2156" s="357">
        <v>74900</v>
      </c>
      <c r="I2156" s="356">
        <v>79700</v>
      </c>
      <c r="J2156" s="356">
        <v>83300</v>
      </c>
      <c r="K2156" s="356">
        <v>84300</v>
      </c>
      <c r="L2156" s="355">
        <v>2702.0202020202019</v>
      </c>
      <c r="M2156" s="355">
        <v>2875.180375180375</v>
      </c>
      <c r="N2156" s="355">
        <v>3005.0505050505049</v>
      </c>
      <c r="O2156" s="355">
        <v>3041.1255411255411</v>
      </c>
      <c r="P2156" s="357" t="s">
        <v>39</v>
      </c>
      <c r="Q2156" s="355" t="s">
        <v>38</v>
      </c>
      <c r="R2156" s="357" t="s">
        <v>203</v>
      </c>
      <c r="S2156" s="365">
        <v>0.19600000000000001</v>
      </c>
      <c r="T2156" s="354" t="s">
        <v>683</v>
      </c>
      <c r="U2156" s="357" t="s">
        <v>35</v>
      </c>
      <c r="V2156" s="357">
        <v>1.6850000000000001</v>
      </c>
      <c r="W2156" s="357">
        <v>1</v>
      </c>
      <c r="X2156" s="357">
        <v>3.2000000000000001E-2</v>
      </c>
      <c r="Y2156" s="357">
        <f t="shared" si="30"/>
        <v>1.6850000000000001</v>
      </c>
      <c r="Z2156" s="357" t="s">
        <v>198</v>
      </c>
      <c r="AA2156" s="357" t="s">
        <v>170</v>
      </c>
      <c r="AB2156" s="357">
        <v>18.7</v>
      </c>
      <c r="AC2156" s="357" t="s">
        <v>218</v>
      </c>
      <c r="AD2156" s="10"/>
      <c r="AE2156" s="10">
        <f>IFERROR(VLOOKUP(E2156,ppoz!$A$2:$B$42,2,0),0)</f>
        <v>7000</v>
      </c>
      <c r="AH2156">
        <v>7</v>
      </c>
    </row>
    <row r="2157" spans="1:34" x14ac:dyDescent="0.35">
      <c r="A2157" s="354" t="s">
        <v>1284</v>
      </c>
      <c r="B2157" s="355">
        <v>28.05</v>
      </c>
      <c r="C2157" s="356">
        <v>85</v>
      </c>
      <c r="D2157" s="357" t="s">
        <v>1075</v>
      </c>
      <c r="E2157" s="357" t="s">
        <v>12</v>
      </c>
      <c r="F2157" s="357" t="s">
        <v>181</v>
      </c>
      <c r="G2157" s="358">
        <v>27</v>
      </c>
      <c r="H2157" s="357">
        <v>76000</v>
      </c>
      <c r="I2157" s="356">
        <v>80800</v>
      </c>
      <c r="J2157" s="356">
        <v>84100</v>
      </c>
      <c r="K2157" s="356">
        <v>85900</v>
      </c>
      <c r="L2157" s="355">
        <v>2709.4474153297683</v>
      </c>
      <c r="M2157" s="355">
        <v>2880.5704099821746</v>
      </c>
      <c r="N2157" s="355">
        <v>2998.2174688057039</v>
      </c>
      <c r="O2157" s="355">
        <v>3062.3885918003566</v>
      </c>
      <c r="P2157" s="357" t="s">
        <v>39</v>
      </c>
      <c r="Q2157" s="355" t="s">
        <v>38</v>
      </c>
      <c r="R2157" s="357" t="s">
        <v>203</v>
      </c>
      <c r="S2157" s="365">
        <v>0.19600000000000001</v>
      </c>
      <c r="T2157" s="354" t="s">
        <v>683</v>
      </c>
      <c r="U2157" s="357" t="s">
        <v>35</v>
      </c>
      <c r="V2157" s="357">
        <v>1.6850000000000001</v>
      </c>
      <c r="W2157" s="357">
        <v>1</v>
      </c>
      <c r="X2157" s="357">
        <v>3.2000000000000001E-2</v>
      </c>
      <c r="Y2157" s="357">
        <f t="shared" si="30"/>
        <v>1.6850000000000001</v>
      </c>
      <c r="Z2157" s="357" t="s">
        <v>198</v>
      </c>
      <c r="AA2157" s="357" t="s">
        <v>170</v>
      </c>
      <c r="AB2157" s="357">
        <v>18.7</v>
      </c>
      <c r="AC2157" s="357" t="s">
        <v>218</v>
      </c>
      <c r="AD2157" s="10"/>
      <c r="AE2157" s="10">
        <f>IFERROR(VLOOKUP(E2157,ppoz!$A$2:$B$42,2,0),0)</f>
        <v>7000</v>
      </c>
      <c r="AH2157">
        <v>7</v>
      </c>
    </row>
    <row r="2158" spans="1:34" x14ac:dyDescent="0.35">
      <c r="A2158" s="354" t="s">
        <v>1285</v>
      </c>
      <c r="B2158" s="355">
        <v>28.380000000000003</v>
      </c>
      <c r="C2158" s="356">
        <v>86</v>
      </c>
      <c r="D2158" s="357" t="s">
        <v>1075</v>
      </c>
      <c r="E2158" s="357" t="s">
        <v>12</v>
      </c>
      <c r="F2158" s="357" t="s">
        <v>181</v>
      </c>
      <c r="G2158" s="358">
        <v>27</v>
      </c>
      <c r="H2158" s="357">
        <v>76700</v>
      </c>
      <c r="I2158" s="356">
        <v>81200</v>
      </c>
      <c r="J2158" s="356">
        <v>84600</v>
      </c>
      <c r="K2158" s="356">
        <v>86400</v>
      </c>
      <c r="L2158" s="355">
        <v>2702.6074700493305</v>
      </c>
      <c r="M2158" s="355">
        <v>2861.1698379140239</v>
      </c>
      <c r="N2158" s="355">
        <v>2980.9725158562364</v>
      </c>
      <c r="O2158" s="355">
        <v>3044.3974630021139</v>
      </c>
      <c r="P2158" s="357" t="s">
        <v>39</v>
      </c>
      <c r="Q2158" s="355" t="s">
        <v>38</v>
      </c>
      <c r="R2158" s="357" t="s">
        <v>203</v>
      </c>
      <c r="S2158" s="365">
        <v>0.19600000000000001</v>
      </c>
      <c r="T2158" s="354" t="s">
        <v>683</v>
      </c>
      <c r="U2158" s="357" t="s">
        <v>35</v>
      </c>
      <c r="V2158" s="357">
        <v>1.6850000000000001</v>
      </c>
      <c r="W2158" s="357">
        <v>1</v>
      </c>
      <c r="X2158" s="357">
        <v>3.2000000000000001E-2</v>
      </c>
      <c r="Y2158" s="357">
        <f t="shared" si="30"/>
        <v>1.6850000000000001</v>
      </c>
      <c r="Z2158" s="357" t="s">
        <v>198</v>
      </c>
      <c r="AA2158" s="357" t="s">
        <v>170</v>
      </c>
      <c r="AB2158" s="357">
        <v>18.7</v>
      </c>
      <c r="AC2158" s="357" t="s">
        <v>218</v>
      </c>
      <c r="AD2158" s="10"/>
      <c r="AE2158" s="10">
        <f>IFERROR(VLOOKUP(E2158,ppoz!$A$2:$B$42,2,0),0)</f>
        <v>7000</v>
      </c>
      <c r="AH2158">
        <v>7</v>
      </c>
    </row>
    <row r="2159" spans="1:34" x14ac:dyDescent="0.35">
      <c r="A2159" s="354" t="s">
        <v>1286</v>
      </c>
      <c r="B2159" s="355">
        <v>28.71</v>
      </c>
      <c r="C2159" s="356">
        <v>87</v>
      </c>
      <c r="D2159" s="357" t="s">
        <v>1075</v>
      </c>
      <c r="E2159" s="357" t="s">
        <v>12</v>
      </c>
      <c r="F2159" s="357" t="s">
        <v>181</v>
      </c>
      <c r="G2159" s="358">
        <v>27</v>
      </c>
      <c r="H2159" s="357">
        <v>77300</v>
      </c>
      <c r="I2159" s="356">
        <v>81700</v>
      </c>
      <c r="J2159" s="356">
        <v>85000</v>
      </c>
      <c r="K2159" s="356">
        <v>86900</v>
      </c>
      <c r="L2159" s="355">
        <v>2692.4416579588992</v>
      </c>
      <c r="M2159" s="355">
        <v>2845.6983629397423</v>
      </c>
      <c r="N2159" s="355">
        <v>2960.6408916753744</v>
      </c>
      <c r="O2159" s="355">
        <v>3026.8199233716473</v>
      </c>
      <c r="P2159" s="357" t="s">
        <v>39</v>
      </c>
      <c r="Q2159" s="355" t="s">
        <v>38</v>
      </c>
      <c r="R2159" s="357" t="s">
        <v>203</v>
      </c>
      <c r="S2159" s="365">
        <v>0.19600000000000001</v>
      </c>
      <c r="T2159" s="354" t="s">
        <v>683</v>
      </c>
      <c r="U2159" s="357" t="s">
        <v>35</v>
      </c>
      <c r="V2159" s="357">
        <v>1.6850000000000001</v>
      </c>
      <c r="W2159" s="357">
        <v>1</v>
      </c>
      <c r="X2159" s="357">
        <v>3.2000000000000001E-2</v>
      </c>
      <c r="Y2159" s="357">
        <f t="shared" si="30"/>
        <v>1.6850000000000001</v>
      </c>
      <c r="Z2159" s="357" t="s">
        <v>198</v>
      </c>
      <c r="AA2159" s="357" t="s">
        <v>170</v>
      </c>
      <c r="AB2159" s="357">
        <v>18.7</v>
      </c>
      <c r="AC2159" s="357" t="s">
        <v>218</v>
      </c>
      <c r="AD2159" s="10"/>
      <c r="AE2159" s="10">
        <f>IFERROR(VLOOKUP(E2159,ppoz!$A$2:$B$42,2,0),0)</f>
        <v>7000</v>
      </c>
      <c r="AH2159">
        <v>7</v>
      </c>
    </row>
    <row r="2160" spans="1:34" x14ac:dyDescent="0.35">
      <c r="A2160" s="354" t="s">
        <v>1287</v>
      </c>
      <c r="B2160" s="355">
        <v>29.040000000000003</v>
      </c>
      <c r="C2160" s="356">
        <v>88</v>
      </c>
      <c r="D2160" s="357" t="s">
        <v>1075</v>
      </c>
      <c r="E2160" s="357" t="s">
        <v>12</v>
      </c>
      <c r="F2160" s="357" t="s">
        <v>181</v>
      </c>
      <c r="G2160" s="358">
        <v>27</v>
      </c>
      <c r="H2160" s="357">
        <v>78200</v>
      </c>
      <c r="I2160" s="356">
        <v>82500</v>
      </c>
      <c r="J2160" s="356">
        <v>85800</v>
      </c>
      <c r="K2160" s="356">
        <v>87700</v>
      </c>
      <c r="L2160" s="355">
        <v>2692.8374655647381</v>
      </c>
      <c r="M2160" s="355">
        <v>2840.9090909090905</v>
      </c>
      <c r="N2160" s="355">
        <v>2954.545454545454</v>
      </c>
      <c r="O2160" s="355">
        <v>3019.9724517906334</v>
      </c>
      <c r="P2160" s="357" t="s">
        <v>39</v>
      </c>
      <c r="Q2160" s="355" t="s">
        <v>38</v>
      </c>
      <c r="R2160" s="357" t="s">
        <v>203</v>
      </c>
      <c r="S2160" s="365">
        <v>0.19600000000000001</v>
      </c>
      <c r="T2160" s="354" t="s">
        <v>683</v>
      </c>
      <c r="U2160" s="357" t="s">
        <v>35</v>
      </c>
      <c r="V2160" s="357">
        <v>1.6850000000000001</v>
      </c>
      <c r="W2160" s="357">
        <v>1</v>
      </c>
      <c r="X2160" s="357">
        <v>3.2000000000000001E-2</v>
      </c>
      <c r="Y2160" s="357">
        <f t="shared" si="30"/>
        <v>1.6850000000000001</v>
      </c>
      <c r="Z2160" s="357" t="s">
        <v>198</v>
      </c>
      <c r="AA2160" s="357" t="s">
        <v>170</v>
      </c>
      <c r="AB2160" s="357">
        <v>18.7</v>
      </c>
      <c r="AC2160" s="357" t="s">
        <v>218</v>
      </c>
      <c r="AD2160" s="10"/>
      <c r="AE2160" s="10">
        <f>IFERROR(VLOOKUP(E2160,ppoz!$A$2:$B$42,2,0),0)</f>
        <v>7000</v>
      </c>
      <c r="AH2160">
        <v>7</v>
      </c>
    </row>
    <row r="2161" spans="1:34" x14ac:dyDescent="0.35">
      <c r="A2161" s="354" t="s">
        <v>1288</v>
      </c>
      <c r="B2161" s="355">
        <v>29.37</v>
      </c>
      <c r="C2161" s="356">
        <v>89</v>
      </c>
      <c r="D2161" s="357" t="s">
        <v>1075</v>
      </c>
      <c r="E2161" s="357" t="s">
        <v>12</v>
      </c>
      <c r="F2161" s="357" t="s">
        <v>181</v>
      </c>
      <c r="G2161" s="358">
        <v>27</v>
      </c>
      <c r="H2161" s="357">
        <v>78800</v>
      </c>
      <c r="I2161" s="356">
        <v>83400</v>
      </c>
      <c r="J2161" s="356">
        <v>88600</v>
      </c>
      <c r="K2161" s="356">
        <v>88500</v>
      </c>
      <c r="L2161" s="355">
        <v>2683.0098740211097</v>
      </c>
      <c r="M2161" s="355">
        <v>2839.6322778345248</v>
      </c>
      <c r="N2161" s="355">
        <v>3016.6836908409941</v>
      </c>
      <c r="O2161" s="355">
        <v>3013.2788559754849</v>
      </c>
      <c r="P2161" s="357" t="s">
        <v>39</v>
      </c>
      <c r="Q2161" s="355" t="s">
        <v>38</v>
      </c>
      <c r="R2161" s="357" t="s">
        <v>203</v>
      </c>
      <c r="S2161" s="365">
        <v>0.19600000000000001</v>
      </c>
      <c r="T2161" s="354" t="s">
        <v>683</v>
      </c>
      <c r="U2161" s="357" t="s">
        <v>35</v>
      </c>
      <c r="V2161" s="357">
        <v>1.6850000000000001</v>
      </c>
      <c r="W2161" s="357">
        <v>1</v>
      </c>
      <c r="X2161" s="357">
        <v>3.2000000000000001E-2</v>
      </c>
      <c r="Y2161" s="357">
        <f t="shared" si="30"/>
        <v>1.6850000000000001</v>
      </c>
      <c r="Z2161" s="357" t="s">
        <v>198</v>
      </c>
      <c r="AA2161" s="357" t="s">
        <v>170</v>
      </c>
      <c r="AB2161" s="357">
        <v>18.7</v>
      </c>
      <c r="AC2161" s="357" t="s">
        <v>218</v>
      </c>
      <c r="AD2161" s="10"/>
      <c r="AE2161" s="10">
        <f>IFERROR(VLOOKUP(E2161,ppoz!$A$2:$B$42,2,0),0)</f>
        <v>7000</v>
      </c>
      <c r="AH2161">
        <v>7</v>
      </c>
    </row>
    <row r="2162" spans="1:34" x14ac:dyDescent="0.35">
      <c r="A2162" s="354" t="s">
        <v>1289</v>
      </c>
      <c r="B2162" s="355">
        <v>29.700000000000003</v>
      </c>
      <c r="C2162" s="356">
        <v>90</v>
      </c>
      <c r="D2162" s="357" t="s">
        <v>1075</v>
      </c>
      <c r="E2162" s="357" t="s">
        <v>12</v>
      </c>
      <c r="F2162" s="357" t="s">
        <v>181</v>
      </c>
      <c r="G2162" s="358">
        <v>27</v>
      </c>
      <c r="H2162" s="357">
        <v>79200</v>
      </c>
      <c r="I2162" s="356">
        <v>83800</v>
      </c>
      <c r="J2162" s="356">
        <v>89000</v>
      </c>
      <c r="K2162" s="356">
        <v>89000</v>
      </c>
      <c r="L2162" s="355">
        <v>2666.6666666666665</v>
      </c>
      <c r="M2162" s="355">
        <v>2821.5488215488213</v>
      </c>
      <c r="N2162" s="355">
        <v>2996.6329966329963</v>
      </c>
      <c r="O2162" s="355">
        <v>2996.6329966329963</v>
      </c>
      <c r="P2162" s="357" t="s">
        <v>39</v>
      </c>
      <c r="Q2162" s="355" t="s">
        <v>38</v>
      </c>
      <c r="R2162" s="357" t="s">
        <v>203</v>
      </c>
      <c r="S2162" s="365">
        <v>0.19600000000000001</v>
      </c>
      <c r="T2162" s="354" t="s">
        <v>683</v>
      </c>
      <c r="U2162" s="357" t="s">
        <v>35</v>
      </c>
      <c r="V2162" s="357">
        <v>1.6850000000000001</v>
      </c>
      <c r="W2162" s="357">
        <v>1</v>
      </c>
      <c r="X2162" s="357">
        <v>3.2000000000000001E-2</v>
      </c>
      <c r="Y2162" s="357">
        <f t="shared" si="30"/>
        <v>1.6850000000000001</v>
      </c>
      <c r="Z2162" s="357" t="s">
        <v>198</v>
      </c>
      <c r="AA2162" s="357" t="s">
        <v>170</v>
      </c>
      <c r="AB2162" s="357">
        <v>18.7</v>
      </c>
      <c r="AC2162" s="357" t="s">
        <v>218</v>
      </c>
      <c r="AD2162" s="10"/>
      <c r="AE2162" s="10">
        <f>IFERROR(VLOOKUP(E2162,ppoz!$A$2:$B$42,2,0),0)</f>
        <v>7000</v>
      </c>
      <c r="AH2162">
        <v>7</v>
      </c>
    </row>
    <row r="2163" spans="1:34" x14ac:dyDescent="0.35">
      <c r="A2163" s="354" t="s">
        <v>1290</v>
      </c>
      <c r="B2163" s="355">
        <v>30.03</v>
      </c>
      <c r="C2163" s="356">
        <v>91</v>
      </c>
      <c r="D2163" s="357" t="s">
        <v>1075</v>
      </c>
      <c r="E2163" s="357" t="s">
        <v>12</v>
      </c>
      <c r="F2163" s="357" t="s">
        <v>181</v>
      </c>
      <c r="G2163" s="358">
        <v>27</v>
      </c>
      <c r="H2163" s="357">
        <v>79900</v>
      </c>
      <c r="I2163" s="356">
        <v>84800</v>
      </c>
      <c r="J2163" s="356">
        <v>89800</v>
      </c>
      <c r="K2163" s="356">
        <v>90000</v>
      </c>
      <c r="L2163" s="355">
        <v>2660.6726606726606</v>
      </c>
      <c r="M2163" s="355">
        <v>2823.8428238428237</v>
      </c>
      <c r="N2163" s="355">
        <v>2990.3429903429901</v>
      </c>
      <c r="O2163" s="355">
        <v>2997.0029970029968</v>
      </c>
      <c r="P2163" s="357" t="s">
        <v>39</v>
      </c>
      <c r="Q2163" s="355" t="s">
        <v>38</v>
      </c>
      <c r="R2163" s="357" t="s">
        <v>203</v>
      </c>
      <c r="S2163" s="365">
        <v>0.19600000000000001</v>
      </c>
      <c r="T2163" s="354" t="s">
        <v>683</v>
      </c>
      <c r="U2163" s="357" t="s">
        <v>35</v>
      </c>
      <c r="V2163" s="357">
        <v>1.6850000000000001</v>
      </c>
      <c r="W2163" s="357">
        <v>1</v>
      </c>
      <c r="X2163" s="357">
        <v>3.2000000000000001E-2</v>
      </c>
      <c r="Y2163" s="357">
        <f t="shared" si="30"/>
        <v>1.6850000000000001</v>
      </c>
      <c r="Z2163" s="357" t="s">
        <v>198</v>
      </c>
      <c r="AA2163" s="357" t="s">
        <v>170</v>
      </c>
      <c r="AB2163" s="357">
        <v>18.7</v>
      </c>
      <c r="AC2163" s="357" t="s">
        <v>218</v>
      </c>
      <c r="AD2163" s="10"/>
      <c r="AE2163" s="10">
        <f>IFERROR(VLOOKUP(E2163,ppoz!$A$2:$B$42,2,0),0)</f>
        <v>7000</v>
      </c>
      <c r="AH2163">
        <v>7</v>
      </c>
    </row>
    <row r="2164" spans="1:34" x14ac:dyDescent="0.35">
      <c r="A2164" s="354" t="s">
        <v>1291</v>
      </c>
      <c r="B2164" s="355">
        <v>30.360000000000003</v>
      </c>
      <c r="C2164" s="356">
        <v>92</v>
      </c>
      <c r="D2164" s="357" t="s">
        <v>1075</v>
      </c>
      <c r="E2164" s="357" t="s">
        <v>12</v>
      </c>
      <c r="F2164" s="357" t="s">
        <v>181</v>
      </c>
      <c r="G2164" s="358">
        <v>27</v>
      </c>
      <c r="H2164" s="357">
        <v>82900</v>
      </c>
      <c r="I2164" s="356">
        <v>87000</v>
      </c>
      <c r="J2164" s="356">
        <v>93000</v>
      </c>
      <c r="K2164" s="356">
        <v>92200</v>
      </c>
      <c r="L2164" s="355">
        <v>2730.5665349143605</v>
      </c>
      <c r="M2164" s="355">
        <v>2865.6126482213435</v>
      </c>
      <c r="N2164" s="355">
        <v>3063.2411067193675</v>
      </c>
      <c r="O2164" s="355">
        <v>3036.8906455862975</v>
      </c>
      <c r="P2164" s="357" t="s">
        <v>39</v>
      </c>
      <c r="Q2164" s="355" t="s">
        <v>38</v>
      </c>
      <c r="R2164" s="357" t="s">
        <v>203</v>
      </c>
      <c r="S2164" s="365">
        <v>0.19600000000000001</v>
      </c>
      <c r="T2164" s="354" t="s">
        <v>683</v>
      </c>
      <c r="U2164" s="357" t="s">
        <v>35</v>
      </c>
      <c r="V2164" s="357">
        <v>1.6850000000000001</v>
      </c>
      <c r="W2164" s="357">
        <v>1</v>
      </c>
      <c r="X2164" s="357">
        <v>3.2000000000000001E-2</v>
      </c>
      <c r="Y2164" s="357">
        <f t="shared" si="30"/>
        <v>1.6850000000000001</v>
      </c>
      <c r="Z2164" s="357" t="s">
        <v>198</v>
      </c>
      <c r="AA2164" s="357" t="s">
        <v>170</v>
      </c>
      <c r="AB2164" s="357">
        <v>18.7</v>
      </c>
      <c r="AC2164" s="357" t="s">
        <v>218</v>
      </c>
      <c r="AD2164" s="10"/>
      <c r="AE2164" s="10">
        <f>IFERROR(VLOOKUP(E2164,ppoz!$A$2:$B$42,2,0),0)</f>
        <v>7000</v>
      </c>
      <c r="AH2164">
        <v>7</v>
      </c>
    </row>
    <row r="2165" spans="1:34" x14ac:dyDescent="0.35">
      <c r="A2165" s="354" t="s">
        <v>1292</v>
      </c>
      <c r="B2165" s="355">
        <v>30.69</v>
      </c>
      <c r="C2165" s="356">
        <v>93</v>
      </c>
      <c r="D2165" s="357" t="s">
        <v>1075</v>
      </c>
      <c r="E2165" s="357" t="s">
        <v>12</v>
      </c>
      <c r="F2165" s="357" t="s">
        <v>181</v>
      </c>
      <c r="G2165" s="358">
        <v>27</v>
      </c>
      <c r="H2165" s="357">
        <v>83300</v>
      </c>
      <c r="I2165" s="356">
        <v>87700</v>
      </c>
      <c r="J2165" s="356">
        <v>93400</v>
      </c>
      <c r="K2165" s="356">
        <v>92900</v>
      </c>
      <c r="L2165" s="355">
        <v>2714.2391658520692</v>
      </c>
      <c r="M2165" s="355">
        <v>2857.6083414793093</v>
      </c>
      <c r="N2165" s="355">
        <v>3043.3365917236883</v>
      </c>
      <c r="O2165" s="355">
        <v>3027.0446399478656</v>
      </c>
      <c r="P2165" s="357" t="s">
        <v>39</v>
      </c>
      <c r="Q2165" s="355" t="s">
        <v>38</v>
      </c>
      <c r="R2165" s="357" t="s">
        <v>203</v>
      </c>
      <c r="S2165" s="365">
        <v>0.19600000000000001</v>
      </c>
      <c r="T2165" s="354" t="s">
        <v>683</v>
      </c>
      <c r="U2165" s="357" t="s">
        <v>35</v>
      </c>
      <c r="V2165" s="357">
        <v>1.6850000000000001</v>
      </c>
      <c r="W2165" s="357">
        <v>1</v>
      </c>
      <c r="X2165" s="357">
        <v>3.2000000000000001E-2</v>
      </c>
      <c r="Y2165" s="357">
        <f t="shared" si="30"/>
        <v>1.6850000000000001</v>
      </c>
      <c r="Z2165" s="357" t="s">
        <v>198</v>
      </c>
      <c r="AA2165" s="357" t="s">
        <v>170</v>
      </c>
      <c r="AB2165" s="357">
        <v>18.7</v>
      </c>
      <c r="AC2165" s="357" t="s">
        <v>218</v>
      </c>
      <c r="AD2165" s="10"/>
      <c r="AE2165" s="10">
        <f>IFERROR(VLOOKUP(E2165,ppoz!$A$2:$B$42,2,0),0)</f>
        <v>7000</v>
      </c>
      <c r="AH2165">
        <v>7</v>
      </c>
    </row>
    <row r="2166" spans="1:34" x14ac:dyDescent="0.35">
      <c r="A2166" s="354" t="s">
        <v>1293</v>
      </c>
      <c r="B2166" s="355">
        <v>31.020000000000003</v>
      </c>
      <c r="C2166" s="356">
        <v>94</v>
      </c>
      <c r="D2166" s="357" t="s">
        <v>1075</v>
      </c>
      <c r="E2166" s="357" t="s">
        <v>12</v>
      </c>
      <c r="F2166" s="357" t="s">
        <v>181</v>
      </c>
      <c r="G2166" s="358">
        <v>27</v>
      </c>
      <c r="H2166" s="357">
        <v>84100</v>
      </c>
      <c r="I2166" s="356">
        <v>88800</v>
      </c>
      <c r="J2166" s="356">
        <v>94300</v>
      </c>
      <c r="K2166" s="356">
        <v>94000</v>
      </c>
      <c r="L2166" s="355">
        <v>2711.1540941328171</v>
      </c>
      <c r="M2166" s="355">
        <v>2862.6692456479686</v>
      </c>
      <c r="N2166" s="355">
        <v>3039.9742101869761</v>
      </c>
      <c r="O2166" s="355">
        <v>3030.30303030303</v>
      </c>
      <c r="P2166" s="357" t="s">
        <v>39</v>
      </c>
      <c r="Q2166" s="355" t="s">
        <v>38</v>
      </c>
      <c r="R2166" s="357" t="s">
        <v>203</v>
      </c>
      <c r="S2166" s="365">
        <v>0.19600000000000001</v>
      </c>
      <c r="T2166" s="354" t="s">
        <v>683</v>
      </c>
      <c r="U2166" s="357" t="s">
        <v>35</v>
      </c>
      <c r="V2166" s="357">
        <v>1.6850000000000001</v>
      </c>
      <c r="W2166" s="357">
        <v>1</v>
      </c>
      <c r="X2166" s="357">
        <v>3.2000000000000001E-2</v>
      </c>
      <c r="Y2166" s="357">
        <f t="shared" si="30"/>
        <v>1.6850000000000001</v>
      </c>
      <c r="Z2166" s="357" t="s">
        <v>198</v>
      </c>
      <c r="AA2166" s="357" t="s">
        <v>170</v>
      </c>
      <c r="AB2166" s="357">
        <v>18.7</v>
      </c>
      <c r="AC2166" s="357" t="s">
        <v>218</v>
      </c>
      <c r="AD2166" s="10"/>
      <c r="AE2166" s="10">
        <f>IFERROR(VLOOKUP(E2166,ppoz!$A$2:$B$42,2,0),0)</f>
        <v>7000</v>
      </c>
      <c r="AH2166">
        <v>7</v>
      </c>
    </row>
    <row r="2167" spans="1:34" x14ac:dyDescent="0.35">
      <c r="A2167" s="354" t="s">
        <v>1294</v>
      </c>
      <c r="B2167" s="355">
        <v>31.35</v>
      </c>
      <c r="C2167" s="356">
        <v>95</v>
      </c>
      <c r="D2167" s="357" t="s">
        <v>1075</v>
      </c>
      <c r="E2167" s="357" t="s">
        <v>12</v>
      </c>
      <c r="F2167" s="357" t="s">
        <v>181</v>
      </c>
      <c r="G2167" s="358">
        <v>27</v>
      </c>
      <c r="H2167" s="357">
        <v>84600</v>
      </c>
      <c r="I2167" s="356">
        <v>89200</v>
      </c>
      <c r="J2167" s="356">
        <v>94700</v>
      </c>
      <c r="K2167" s="356">
        <v>95000</v>
      </c>
      <c r="L2167" s="355">
        <v>2698.5645933014353</v>
      </c>
      <c r="M2167" s="355">
        <v>2845.2950558213715</v>
      </c>
      <c r="N2167" s="355">
        <v>3020.7336523125996</v>
      </c>
      <c r="O2167" s="355">
        <v>3030.30303030303</v>
      </c>
      <c r="P2167" s="357" t="s">
        <v>39</v>
      </c>
      <c r="Q2167" s="355" t="s">
        <v>38</v>
      </c>
      <c r="R2167" s="357" t="s">
        <v>203</v>
      </c>
      <c r="S2167" s="365">
        <v>0.19600000000000001</v>
      </c>
      <c r="T2167" s="354" t="s">
        <v>683</v>
      </c>
      <c r="U2167" s="357" t="s">
        <v>35</v>
      </c>
      <c r="V2167" s="357">
        <v>1.6850000000000001</v>
      </c>
      <c r="W2167" s="357">
        <v>1</v>
      </c>
      <c r="X2167" s="357">
        <v>3.2000000000000001E-2</v>
      </c>
      <c r="Y2167" s="357">
        <f t="shared" si="30"/>
        <v>1.6850000000000001</v>
      </c>
      <c r="Z2167" s="357" t="s">
        <v>198</v>
      </c>
      <c r="AA2167" s="357" t="s">
        <v>170</v>
      </c>
      <c r="AB2167" s="357">
        <v>18.7</v>
      </c>
      <c r="AC2167" s="357" t="s">
        <v>218</v>
      </c>
      <c r="AD2167" s="10"/>
      <c r="AE2167" s="10">
        <f>IFERROR(VLOOKUP(E2167,ppoz!$A$2:$B$42,2,0),0)</f>
        <v>7000</v>
      </c>
      <c r="AH2167">
        <v>7</v>
      </c>
    </row>
    <row r="2168" spans="1:34" x14ac:dyDescent="0.35">
      <c r="A2168" s="354" t="s">
        <v>1295</v>
      </c>
      <c r="B2168" s="355">
        <v>31.68</v>
      </c>
      <c r="C2168" s="356">
        <v>96</v>
      </c>
      <c r="D2168" s="357" t="s">
        <v>1075</v>
      </c>
      <c r="E2168" s="357" t="s">
        <v>12</v>
      </c>
      <c r="F2168" s="357" t="s">
        <v>181</v>
      </c>
      <c r="G2168" s="358">
        <v>27</v>
      </c>
      <c r="H2168" s="357">
        <v>85000</v>
      </c>
      <c r="I2168" s="356">
        <v>89800</v>
      </c>
      <c r="J2168" s="356">
        <v>95100</v>
      </c>
      <c r="K2168" s="356">
        <v>95500</v>
      </c>
      <c r="L2168" s="355">
        <v>2683.0808080808083</v>
      </c>
      <c r="M2168" s="355">
        <v>2834.5959595959598</v>
      </c>
      <c r="N2168" s="355">
        <v>3001.8939393939395</v>
      </c>
      <c r="O2168" s="355">
        <v>3014.5202020202019</v>
      </c>
      <c r="P2168" s="357" t="s">
        <v>39</v>
      </c>
      <c r="Q2168" s="355" t="s">
        <v>38</v>
      </c>
      <c r="R2168" s="357" t="s">
        <v>203</v>
      </c>
      <c r="S2168" s="365">
        <v>0.19600000000000001</v>
      </c>
      <c r="T2168" s="354" t="s">
        <v>683</v>
      </c>
      <c r="U2168" s="357" t="s">
        <v>35</v>
      </c>
      <c r="V2168" s="357">
        <v>1.6850000000000001</v>
      </c>
      <c r="W2168" s="357">
        <v>1</v>
      </c>
      <c r="X2168" s="357">
        <v>3.2000000000000001E-2</v>
      </c>
      <c r="Y2168" s="357">
        <f t="shared" si="30"/>
        <v>1.6850000000000001</v>
      </c>
      <c r="Z2168" s="357" t="s">
        <v>198</v>
      </c>
      <c r="AA2168" s="357" t="s">
        <v>170</v>
      </c>
      <c r="AB2168" s="357">
        <v>18.7</v>
      </c>
      <c r="AC2168" s="357" t="s">
        <v>218</v>
      </c>
      <c r="AD2168" s="10"/>
      <c r="AE2168" s="10">
        <f>IFERROR(VLOOKUP(E2168,ppoz!$A$2:$B$42,2,0),0)</f>
        <v>7000</v>
      </c>
      <c r="AH2168">
        <v>7</v>
      </c>
    </row>
    <row r="2169" spans="1:34" x14ac:dyDescent="0.35">
      <c r="A2169" s="354" t="s">
        <v>1296</v>
      </c>
      <c r="B2169" s="355">
        <v>32.01</v>
      </c>
      <c r="C2169" s="356">
        <v>97</v>
      </c>
      <c r="D2169" s="357" t="s">
        <v>1075</v>
      </c>
      <c r="E2169" s="357" t="s">
        <v>12</v>
      </c>
      <c r="F2169" s="357" t="s">
        <v>181</v>
      </c>
      <c r="G2169" s="358">
        <v>27</v>
      </c>
      <c r="H2169" s="357">
        <v>85900</v>
      </c>
      <c r="I2169" s="356">
        <v>90900</v>
      </c>
      <c r="J2169" s="356">
        <v>95900</v>
      </c>
      <c r="K2169" s="356">
        <v>96700</v>
      </c>
      <c r="L2169" s="355">
        <v>2683.5363948766012</v>
      </c>
      <c r="M2169" s="355">
        <v>2839.7375820056236</v>
      </c>
      <c r="N2169" s="355">
        <v>2995.9387691346456</v>
      </c>
      <c r="O2169" s="355">
        <v>3020.9309590752891</v>
      </c>
      <c r="P2169" s="357" t="s">
        <v>39</v>
      </c>
      <c r="Q2169" s="355" t="s">
        <v>38</v>
      </c>
      <c r="R2169" s="357" t="s">
        <v>203</v>
      </c>
      <c r="S2169" s="365">
        <v>0.19600000000000001</v>
      </c>
      <c r="T2169" s="354" t="s">
        <v>683</v>
      </c>
      <c r="U2169" s="357" t="s">
        <v>35</v>
      </c>
      <c r="V2169" s="357">
        <v>1.6850000000000001</v>
      </c>
      <c r="W2169" s="357">
        <v>1</v>
      </c>
      <c r="X2169" s="357">
        <v>3.2000000000000001E-2</v>
      </c>
      <c r="Y2169" s="357">
        <f t="shared" si="30"/>
        <v>1.6850000000000001</v>
      </c>
      <c r="Z2169" s="357" t="s">
        <v>198</v>
      </c>
      <c r="AA2169" s="357" t="s">
        <v>170</v>
      </c>
      <c r="AB2169" s="357">
        <v>18.7</v>
      </c>
      <c r="AC2169" s="357" t="s">
        <v>218</v>
      </c>
      <c r="AD2169" s="10"/>
      <c r="AE2169" s="10">
        <f>IFERROR(VLOOKUP(E2169,ppoz!$A$2:$B$42,2,0),0)</f>
        <v>7000</v>
      </c>
      <c r="AH2169">
        <v>7</v>
      </c>
    </row>
    <row r="2170" spans="1:34" x14ac:dyDescent="0.35">
      <c r="A2170" s="354" t="s">
        <v>1297</v>
      </c>
      <c r="B2170" s="355">
        <v>32.340000000000003</v>
      </c>
      <c r="C2170" s="356">
        <v>98</v>
      </c>
      <c r="D2170" s="357" t="s">
        <v>1075</v>
      </c>
      <c r="E2170" s="357" t="s">
        <v>12</v>
      </c>
      <c r="F2170" s="357" t="s">
        <v>181</v>
      </c>
      <c r="G2170" s="358">
        <v>27</v>
      </c>
      <c r="H2170" s="357">
        <v>86500</v>
      </c>
      <c r="I2170" s="356">
        <v>91800</v>
      </c>
      <c r="J2170" s="356">
        <v>96700</v>
      </c>
      <c r="K2170" s="356">
        <v>97600</v>
      </c>
      <c r="L2170" s="355">
        <v>2674.7062461348173</v>
      </c>
      <c r="M2170" s="355">
        <v>2838.589981447124</v>
      </c>
      <c r="N2170" s="355">
        <v>2990.1051329622755</v>
      </c>
      <c r="O2170" s="355">
        <v>3017.9344465058748</v>
      </c>
      <c r="P2170" s="357" t="s">
        <v>39</v>
      </c>
      <c r="Q2170" s="355" t="s">
        <v>38</v>
      </c>
      <c r="R2170" s="357" t="s">
        <v>203</v>
      </c>
      <c r="S2170" s="365">
        <v>0.19600000000000001</v>
      </c>
      <c r="T2170" s="354" t="s">
        <v>683</v>
      </c>
      <c r="U2170" s="357" t="s">
        <v>35</v>
      </c>
      <c r="V2170" s="357">
        <v>1.6850000000000001</v>
      </c>
      <c r="W2170" s="357">
        <v>1</v>
      </c>
      <c r="X2170" s="357">
        <v>3.2000000000000001E-2</v>
      </c>
      <c r="Y2170" s="357">
        <f t="shared" si="30"/>
        <v>1.6850000000000001</v>
      </c>
      <c r="Z2170" s="357" t="s">
        <v>198</v>
      </c>
      <c r="AA2170" s="357" t="s">
        <v>170</v>
      </c>
      <c r="AB2170" s="357">
        <v>18.7</v>
      </c>
      <c r="AC2170" s="357" t="s">
        <v>218</v>
      </c>
      <c r="AD2170" s="10"/>
      <c r="AE2170" s="10">
        <f>IFERROR(VLOOKUP(E2170,ppoz!$A$2:$B$42,2,0),0)</f>
        <v>7000</v>
      </c>
      <c r="AH2170">
        <v>7</v>
      </c>
    </row>
    <row r="2171" spans="1:34" x14ac:dyDescent="0.35">
      <c r="A2171" s="354" t="s">
        <v>1298</v>
      </c>
      <c r="B2171" s="355">
        <v>32.67</v>
      </c>
      <c r="C2171" s="356">
        <v>99</v>
      </c>
      <c r="D2171" s="357" t="s">
        <v>1075</v>
      </c>
      <c r="E2171" s="357" t="s">
        <v>185</v>
      </c>
      <c r="F2171" s="357" t="s">
        <v>181</v>
      </c>
      <c r="G2171" s="358">
        <v>32.5</v>
      </c>
      <c r="H2171" s="357">
        <v>95000</v>
      </c>
      <c r="I2171" s="356">
        <v>100300</v>
      </c>
      <c r="J2171" s="356">
        <v>105100</v>
      </c>
      <c r="K2171" s="356">
        <v>106100</v>
      </c>
      <c r="L2171" s="355">
        <v>2907.8665442301804</v>
      </c>
      <c r="M2171" s="355">
        <v>3070.0948882767061</v>
      </c>
      <c r="N2171" s="355">
        <v>3217.0186715641257</v>
      </c>
      <c r="O2171" s="355">
        <v>3247.6277930823385</v>
      </c>
      <c r="P2171" s="357" t="s">
        <v>39</v>
      </c>
      <c r="Q2171" s="355" t="s">
        <v>38</v>
      </c>
      <c r="R2171" s="357" t="s">
        <v>203</v>
      </c>
      <c r="S2171" s="365">
        <v>0.19600000000000001</v>
      </c>
      <c r="T2171" s="354" t="s">
        <v>683</v>
      </c>
      <c r="U2171" s="357" t="s">
        <v>35</v>
      </c>
      <c r="V2171" s="357">
        <v>1.6850000000000001</v>
      </c>
      <c r="W2171" s="357">
        <v>1</v>
      </c>
      <c r="X2171" s="357">
        <v>3.2000000000000001E-2</v>
      </c>
      <c r="Y2171" s="357">
        <f t="shared" si="30"/>
        <v>1.6850000000000001</v>
      </c>
      <c r="Z2171" s="357" t="s">
        <v>198</v>
      </c>
      <c r="AA2171" s="357" t="s">
        <v>170</v>
      </c>
      <c r="AB2171" s="357">
        <v>18.7</v>
      </c>
      <c r="AC2171" s="357" t="s">
        <v>218</v>
      </c>
      <c r="AD2171" s="10"/>
      <c r="AE2171" s="10">
        <f>IFERROR(VLOOKUP(E2171,ppoz!$A$2:$B$42,2,0),0)</f>
        <v>7000</v>
      </c>
      <c r="AH2171">
        <v>7</v>
      </c>
    </row>
    <row r="2172" spans="1:34" x14ac:dyDescent="0.35">
      <c r="A2172" s="354" t="s">
        <v>1299</v>
      </c>
      <c r="B2172" s="355">
        <v>33</v>
      </c>
      <c r="C2172" s="356">
        <v>100</v>
      </c>
      <c r="D2172" s="357" t="s">
        <v>1075</v>
      </c>
      <c r="E2172" s="357" t="s">
        <v>185</v>
      </c>
      <c r="F2172" s="357" t="s">
        <v>181</v>
      </c>
      <c r="G2172" s="358">
        <v>32.5</v>
      </c>
      <c r="H2172" s="357">
        <v>95400</v>
      </c>
      <c r="I2172" s="356">
        <v>100700</v>
      </c>
      <c r="J2172" s="356">
        <v>105600</v>
      </c>
      <c r="K2172" s="356">
        <v>106500</v>
      </c>
      <c r="L2172" s="355">
        <v>2890.909090909091</v>
      </c>
      <c r="M2172" s="355">
        <v>3051.5151515151515</v>
      </c>
      <c r="N2172" s="355">
        <v>3200</v>
      </c>
      <c r="O2172" s="355">
        <v>3227.2727272727275</v>
      </c>
      <c r="P2172" s="357" t="s">
        <v>39</v>
      </c>
      <c r="Q2172" s="355" t="s">
        <v>38</v>
      </c>
      <c r="R2172" s="357" t="s">
        <v>203</v>
      </c>
      <c r="S2172" s="365">
        <v>0.19600000000000001</v>
      </c>
      <c r="T2172" s="354" t="s">
        <v>683</v>
      </c>
      <c r="U2172" s="357" t="s">
        <v>35</v>
      </c>
      <c r="V2172" s="357">
        <v>1.6850000000000001</v>
      </c>
      <c r="W2172" s="357">
        <v>1</v>
      </c>
      <c r="X2172" s="357">
        <v>3.2000000000000001E-2</v>
      </c>
      <c r="Y2172" s="357">
        <f t="shared" si="30"/>
        <v>1.6850000000000001</v>
      </c>
      <c r="Z2172" s="357" t="s">
        <v>198</v>
      </c>
      <c r="AA2172" s="357" t="s">
        <v>170</v>
      </c>
      <c r="AB2172" s="357">
        <v>18.7</v>
      </c>
      <c r="AC2172" s="357" t="s">
        <v>218</v>
      </c>
      <c r="AD2172" s="10"/>
      <c r="AE2172" s="10">
        <f>IFERROR(VLOOKUP(E2172,ppoz!$A$2:$B$42,2,0),0)</f>
        <v>7000</v>
      </c>
      <c r="AH2172">
        <v>7</v>
      </c>
    </row>
    <row r="2173" spans="1:34" x14ac:dyDescent="0.35">
      <c r="A2173" s="354" t="s">
        <v>1300</v>
      </c>
      <c r="B2173" s="355">
        <v>33.33</v>
      </c>
      <c r="C2173" s="356">
        <v>101</v>
      </c>
      <c r="D2173" s="357" t="s">
        <v>1075</v>
      </c>
      <c r="E2173" s="357" t="s">
        <v>185</v>
      </c>
      <c r="F2173" s="357" t="s">
        <v>181</v>
      </c>
      <c r="G2173" s="358">
        <v>32.5</v>
      </c>
      <c r="H2173" s="357">
        <v>96300</v>
      </c>
      <c r="I2173" s="356">
        <v>101600</v>
      </c>
      <c r="J2173" s="356">
        <v>106600</v>
      </c>
      <c r="K2173" s="356">
        <v>107400</v>
      </c>
      <c r="L2173" s="355">
        <v>2889.2889288928895</v>
      </c>
      <c r="M2173" s="355">
        <v>3048.3048304830486</v>
      </c>
      <c r="N2173" s="355">
        <v>3198.3198319831986</v>
      </c>
      <c r="O2173" s="355">
        <v>3222.3222322232223</v>
      </c>
      <c r="P2173" s="357" t="s">
        <v>39</v>
      </c>
      <c r="Q2173" s="355" t="s">
        <v>38</v>
      </c>
      <c r="R2173" s="357" t="s">
        <v>203</v>
      </c>
      <c r="S2173" s="365">
        <v>0.19600000000000001</v>
      </c>
      <c r="T2173" s="354" t="s">
        <v>683</v>
      </c>
      <c r="U2173" s="357" t="s">
        <v>35</v>
      </c>
      <c r="V2173" s="357">
        <v>1.6850000000000001</v>
      </c>
      <c r="W2173" s="357">
        <v>1</v>
      </c>
      <c r="X2173" s="357">
        <v>3.2000000000000001E-2</v>
      </c>
      <c r="Y2173" s="357">
        <f t="shared" si="30"/>
        <v>1.6850000000000001</v>
      </c>
      <c r="Z2173" s="357" t="s">
        <v>198</v>
      </c>
      <c r="AA2173" s="357" t="s">
        <v>170</v>
      </c>
      <c r="AB2173" s="357">
        <v>18.7</v>
      </c>
      <c r="AC2173" s="357" t="s">
        <v>218</v>
      </c>
      <c r="AD2173" s="10"/>
      <c r="AE2173" s="10">
        <f>IFERROR(VLOOKUP(E2173,ppoz!$A$2:$B$42,2,0),0)</f>
        <v>7000</v>
      </c>
      <c r="AH2173">
        <v>7</v>
      </c>
    </row>
    <row r="2174" spans="1:34" x14ac:dyDescent="0.35">
      <c r="A2174" s="354" t="s">
        <v>1301</v>
      </c>
      <c r="B2174" s="355">
        <v>33.660000000000004</v>
      </c>
      <c r="C2174" s="356">
        <v>102</v>
      </c>
      <c r="D2174" s="357" t="s">
        <v>1075</v>
      </c>
      <c r="E2174" s="357" t="s">
        <v>185</v>
      </c>
      <c r="F2174" s="357" t="s">
        <v>181</v>
      </c>
      <c r="G2174" s="358">
        <v>32.5</v>
      </c>
      <c r="H2174" s="357">
        <v>96800</v>
      </c>
      <c r="I2174" s="356">
        <v>102500</v>
      </c>
      <c r="J2174" s="356">
        <v>107000</v>
      </c>
      <c r="K2174" s="356">
        <v>108300</v>
      </c>
      <c r="L2174" s="355">
        <v>2875.8169934640518</v>
      </c>
      <c r="M2174" s="355">
        <v>3045.1574569221625</v>
      </c>
      <c r="N2174" s="355">
        <v>3178.8472964943549</v>
      </c>
      <c r="O2174" s="355">
        <v>3217.4688057040994</v>
      </c>
      <c r="P2174" s="357" t="s">
        <v>39</v>
      </c>
      <c r="Q2174" s="355" t="s">
        <v>38</v>
      </c>
      <c r="R2174" s="357" t="s">
        <v>203</v>
      </c>
      <c r="S2174" s="365">
        <v>0.19600000000000001</v>
      </c>
      <c r="T2174" s="354" t="s">
        <v>683</v>
      </c>
      <c r="U2174" s="357" t="s">
        <v>35</v>
      </c>
      <c r="V2174" s="357">
        <v>1.6850000000000001</v>
      </c>
      <c r="W2174" s="357">
        <v>1</v>
      </c>
      <c r="X2174" s="357">
        <v>3.2000000000000001E-2</v>
      </c>
      <c r="Y2174" s="357">
        <f t="shared" si="30"/>
        <v>1.6850000000000001</v>
      </c>
      <c r="Z2174" s="357" t="s">
        <v>198</v>
      </c>
      <c r="AA2174" s="357" t="s">
        <v>170</v>
      </c>
      <c r="AB2174" s="357">
        <v>18.7</v>
      </c>
      <c r="AC2174" s="357" t="s">
        <v>218</v>
      </c>
      <c r="AD2174" s="10"/>
      <c r="AE2174" s="10">
        <f>IFERROR(VLOOKUP(E2174,ppoz!$A$2:$B$42,2,0),0)</f>
        <v>7000</v>
      </c>
      <c r="AH2174">
        <v>7</v>
      </c>
    </row>
    <row r="2175" spans="1:34" x14ac:dyDescent="0.35">
      <c r="A2175" s="354" t="s">
        <v>1302</v>
      </c>
      <c r="B2175" s="355">
        <v>33.99</v>
      </c>
      <c r="C2175" s="356">
        <v>103</v>
      </c>
      <c r="D2175" s="357" t="s">
        <v>1075</v>
      </c>
      <c r="E2175" s="357" t="s">
        <v>185</v>
      </c>
      <c r="F2175" s="357" t="s">
        <v>181</v>
      </c>
      <c r="G2175" s="358">
        <v>32.5</v>
      </c>
      <c r="H2175" s="357">
        <v>97300</v>
      </c>
      <c r="I2175" s="356">
        <v>102800</v>
      </c>
      <c r="J2175" s="356">
        <v>107400</v>
      </c>
      <c r="K2175" s="356">
        <v>108600</v>
      </c>
      <c r="L2175" s="355">
        <v>2862.6066490144158</v>
      </c>
      <c r="M2175" s="355">
        <v>3024.4189467490437</v>
      </c>
      <c r="N2175" s="355">
        <v>3159.7528684907325</v>
      </c>
      <c r="O2175" s="355">
        <v>3195.0573698146513</v>
      </c>
      <c r="P2175" s="357" t="s">
        <v>39</v>
      </c>
      <c r="Q2175" s="355" t="s">
        <v>38</v>
      </c>
      <c r="R2175" s="357" t="s">
        <v>203</v>
      </c>
      <c r="S2175" s="365">
        <v>0.19600000000000001</v>
      </c>
      <c r="T2175" s="354" t="s">
        <v>683</v>
      </c>
      <c r="U2175" s="357" t="s">
        <v>35</v>
      </c>
      <c r="V2175" s="357">
        <v>1.6850000000000001</v>
      </c>
      <c r="W2175" s="357">
        <v>1</v>
      </c>
      <c r="X2175" s="357">
        <v>3.2000000000000001E-2</v>
      </c>
      <c r="Y2175" s="357">
        <f t="shared" si="30"/>
        <v>1.6850000000000001</v>
      </c>
      <c r="Z2175" s="357" t="s">
        <v>198</v>
      </c>
      <c r="AA2175" s="357" t="s">
        <v>170</v>
      </c>
      <c r="AB2175" s="357">
        <v>18.7</v>
      </c>
      <c r="AC2175" s="357" t="s">
        <v>218</v>
      </c>
      <c r="AD2175" s="10"/>
      <c r="AE2175" s="10">
        <f>IFERROR(VLOOKUP(E2175,ppoz!$A$2:$B$42,2,0),0)</f>
        <v>7000</v>
      </c>
      <c r="AH2175">
        <v>7</v>
      </c>
    </row>
    <row r="2176" spans="1:34" x14ac:dyDescent="0.35">
      <c r="A2176" s="354" t="s">
        <v>1303</v>
      </c>
      <c r="B2176" s="355">
        <v>34.32</v>
      </c>
      <c r="C2176" s="356">
        <v>104</v>
      </c>
      <c r="D2176" s="357" t="s">
        <v>1075</v>
      </c>
      <c r="E2176" s="357" t="s">
        <v>185</v>
      </c>
      <c r="F2176" s="357" t="s">
        <v>181</v>
      </c>
      <c r="G2176" s="358">
        <v>32.5</v>
      </c>
      <c r="H2176" s="357">
        <v>98600</v>
      </c>
      <c r="I2176" s="356">
        <v>103800</v>
      </c>
      <c r="J2176" s="356">
        <v>108300</v>
      </c>
      <c r="K2176" s="356">
        <v>109500</v>
      </c>
      <c r="L2176" s="355">
        <v>2872.9603729603728</v>
      </c>
      <c r="M2176" s="355">
        <v>3024.4755244755243</v>
      </c>
      <c r="N2176" s="355">
        <v>3155.5944055944055</v>
      </c>
      <c r="O2176" s="355">
        <v>3190.5594405594406</v>
      </c>
      <c r="P2176" s="357" t="s">
        <v>39</v>
      </c>
      <c r="Q2176" s="355" t="s">
        <v>38</v>
      </c>
      <c r="R2176" s="357" t="s">
        <v>203</v>
      </c>
      <c r="S2176" s="365">
        <v>0.19600000000000001</v>
      </c>
      <c r="T2176" s="354" t="s">
        <v>683</v>
      </c>
      <c r="U2176" s="357" t="s">
        <v>35</v>
      </c>
      <c r="V2176" s="357">
        <v>1.6850000000000001</v>
      </c>
      <c r="W2176" s="357">
        <v>1</v>
      </c>
      <c r="X2176" s="357">
        <v>3.2000000000000001E-2</v>
      </c>
      <c r="Y2176" s="357">
        <f t="shared" si="30"/>
        <v>1.6850000000000001</v>
      </c>
      <c r="Z2176" s="357" t="s">
        <v>198</v>
      </c>
      <c r="AA2176" s="357" t="s">
        <v>170</v>
      </c>
      <c r="AB2176" s="357">
        <v>18.7</v>
      </c>
      <c r="AC2176" s="357" t="s">
        <v>218</v>
      </c>
      <c r="AD2176" s="10"/>
      <c r="AE2176" s="10">
        <f>IFERROR(VLOOKUP(E2176,ppoz!$A$2:$B$42,2,0),0)</f>
        <v>7000</v>
      </c>
      <c r="AH2176">
        <v>7</v>
      </c>
    </row>
    <row r="2177" spans="1:34" x14ac:dyDescent="0.35">
      <c r="A2177" s="354" t="s">
        <v>1304</v>
      </c>
      <c r="B2177" s="355">
        <v>34.65</v>
      </c>
      <c r="C2177" s="356">
        <v>105</v>
      </c>
      <c r="D2177" s="357" t="s">
        <v>1075</v>
      </c>
      <c r="E2177" s="357" t="s">
        <v>185</v>
      </c>
      <c r="F2177" s="357" t="s">
        <v>181</v>
      </c>
      <c r="G2177" s="358">
        <v>32.5</v>
      </c>
      <c r="H2177" s="357">
        <v>99000</v>
      </c>
      <c r="I2177" s="356">
        <v>104800</v>
      </c>
      <c r="J2177" s="356">
        <v>108700</v>
      </c>
      <c r="K2177" s="356">
        <v>111100</v>
      </c>
      <c r="L2177" s="355">
        <v>2857.1428571428573</v>
      </c>
      <c r="M2177" s="355">
        <v>3024.5310245310247</v>
      </c>
      <c r="N2177" s="355">
        <v>3137.0851370851374</v>
      </c>
      <c r="O2177" s="355">
        <v>3206.3492063492063</v>
      </c>
      <c r="P2177" s="357" t="s">
        <v>39</v>
      </c>
      <c r="Q2177" s="355" t="s">
        <v>38</v>
      </c>
      <c r="R2177" s="357" t="s">
        <v>203</v>
      </c>
      <c r="S2177" s="365">
        <v>0.19600000000000001</v>
      </c>
      <c r="T2177" s="354" t="s">
        <v>683</v>
      </c>
      <c r="U2177" s="357" t="s">
        <v>35</v>
      </c>
      <c r="V2177" s="357">
        <v>1.6850000000000001</v>
      </c>
      <c r="W2177" s="357">
        <v>1</v>
      </c>
      <c r="X2177" s="357">
        <v>3.2000000000000001E-2</v>
      </c>
      <c r="Y2177" s="357">
        <f t="shared" si="30"/>
        <v>1.6850000000000001</v>
      </c>
      <c r="Z2177" s="357" t="s">
        <v>198</v>
      </c>
      <c r="AA2177" s="357" t="s">
        <v>170</v>
      </c>
      <c r="AB2177" s="357">
        <v>18.7</v>
      </c>
      <c r="AC2177" s="357" t="s">
        <v>218</v>
      </c>
      <c r="AD2177" s="10"/>
      <c r="AE2177" s="10">
        <f>IFERROR(VLOOKUP(E2177,ppoz!$A$2:$B$42,2,0),0)</f>
        <v>7000</v>
      </c>
      <c r="AH2177">
        <v>7</v>
      </c>
    </row>
    <row r="2178" spans="1:34" x14ac:dyDescent="0.35">
      <c r="A2178" s="354" t="s">
        <v>1305</v>
      </c>
      <c r="B2178" s="355">
        <v>34.980000000000004</v>
      </c>
      <c r="C2178" s="356">
        <v>106</v>
      </c>
      <c r="D2178" s="357" t="s">
        <v>1075</v>
      </c>
      <c r="E2178" s="357" t="s">
        <v>185</v>
      </c>
      <c r="F2178" s="357" t="s">
        <v>181</v>
      </c>
      <c r="G2178" s="358">
        <v>32.5</v>
      </c>
      <c r="H2178" s="357">
        <v>99800</v>
      </c>
      <c r="I2178" s="356">
        <v>105300</v>
      </c>
      <c r="J2178" s="356">
        <v>109100</v>
      </c>
      <c r="K2178" s="356">
        <v>111600</v>
      </c>
      <c r="L2178" s="355">
        <v>2853.0588907947395</v>
      </c>
      <c r="M2178" s="355">
        <v>3010.2915951972554</v>
      </c>
      <c r="N2178" s="355">
        <v>3118.9251000571753</v>
      </c>
      <c r="O2178" s="355">
        <v>3190.3945111492276</v>
      </c>
      <c r="P2178" s="357" t="s">
        <v>39</v>
      </c>
      <c r="Q2178" s="355" t="s">
        <v>38</v>
      </c>
      <c r="R2178" s="357" t="s">
        <v>203</v>
      </c>
      <c r="S2178" s="365">
        <v>0.19600000000000001</v>
      </c>
      <c r="T2178" s="354" t="s">
        <v>683</v>
      </c>
      <c r="U2178" s="357" t="s">
        <v>35</v>
      </c>
      <c r="V2178" s="357">
        <v>1.6850000000000001</v>
      </c>
      <c r="W2178" s="357">
        <v>1</v>
      </c>
      <c r="X2178" s="357">
        <v>3.2000000000000001E-2</v>
      </c>
      <c r="Y2178" s="357">
        <f t="shared" si="30"/>
        <v>1.6850000000000001</v>
      </c>
      <c r="Z2178" s="357" t="s">
        <v>198</v>
      </c>
      <c r="AA2178" s="357" t="s">
        <v>170</v>
      </c>
      <c r="AB2178" s="357">
        <v>18.7</v>
      </c>
      <c r="AC2178" s="357" t="s">
        <v>218</v>
      </c>
      <c r="AD2178" s="10"/>
      <c r="AE2178" s="10">
        <f>IFERROR(VLOOKUP(E2178,ppoz!$A$2:$B$42,2,0),0)</f>
        <v>7000</v>
      </c>
      <c r="AH2178">
        <v>7</v>
      </c>
    </row>
    <row r="2179" spans="1:34" x14ac:dyDescent="0.35">
      <c r="A2179" s="354" t="s">
        <v>1306</v>
      </c>
      <c r="B2179" s="355">
        <v>35.31</v>
      </c>
      <c r="C2179" s="356">
        <v>107</v>
      </c>
      <c r="D2179" s="357" t="s">
        <v>1075</v>
      </c>
      <c r="E2179" s="357" t="s">
        <v>185</v>
      </c>
      <c r="F2179" s="357" t="s">
        <v>181</v>
      </c>
      <c r="G2179" s="358">
        <v>32.5</v>
      </c>
      <c r="H2179" s="357">
        <v>100700</v>
      </c>
      <c r="I2179" s="356">
        <v>106100</v>
      </c>
      <c r="J2179" s="356">
        <v>109900</v>
      </c>
      <c r="K2179" s="356">
        <v>112500</v>
      </c>
      <c r="L2179" s="355">
        <v>2851.8833191730387</v>
      </c>
      <c r="M2179" s="355">
        <v>3004.8145001416028</v>
      </c>
      <c r="N2179" s="355">
        <v>3112.4327386009627</v>
      </c>
      <c r="O2179" s="355">
        <v>3186.0662701784195</v>
      </c>
      <c r="P2179" s="357" t="s">
        <v>39</v>
      </c>
      <c r="Q2179" s="355" t="s">
        <v>38</v>
      </c>
      <c r="R2179" s="357" t="s">
        <v>203</v>
      </c>
      <c r="S2179" s="365">
        <v>0.19600000000000001</v>
      </c>
      <c r="T2179" s="354" t="s">
        <v>683</v>
      </c>
      <c r="U2179" s="357" t="s">
        <v>35</v>
      </c>
      <c r="V2179" s="357">
        <v>1.6850000000000001</v>
      </c>
      <c r="W2179" s="357">
        <v>1</v>
      </c>
      <c r="X2179" s="357">
        <v>3.2000000000000001E-2</v>
      </c>
      <c r="Y2179" s="357">
        <f t="shared" si="30"/>
        <v>1.6850000000000001</v>
      </c>
      <c r="Z2179" s="357" t="s">
        <v>198</v>
      </c>
      <c r="AA2179" s="357" t="s">
        <v>170</v>
      </c>
      <c r="AB2179" s="357">
        <v>18.7</v>
      </c>
      <c r="AC2179" s="357" t="s">
        <v>218</v>
      </c>
      <c r="AD2179" s="10"/>
      <c r="AE2179" s="10">
        <f>IFERROR(VLOOKUP(E2179,ppoz!$A$2:$B$42,2,0),0)</f>
        <v>7000</v>
      </c>
      <c r="AH2179">
        <v>7</v>
      </c>
    </row>
    <row r="2180" spans="1:34" x14ac:dyDescent="0.35">
      <c r="A2180" s="354" t="s">
        <v>1307</v>
      </c>
      <c r="B2180" s="355">
        <v>35.64</v>
      </c>
      <c r="C2180" s="356">
        <v>108</v>
      </c>
      <c r="D2180" s="357" t="s">
        <v>1075</v>
      </c>
      <c r="E2180" s="357" t="s">
        <v>185</v>
      </c>
      <c r="F2180" s="357" t="s">
        <v>181</v>
      </c>
      <c r="G2180" s="358">
        <v>32.5</v>
      </c>
      <c r="H2180" s="357">
        <v>101100</v>
      </c>
      <c r="I2180" s="356">
        <v>106600</v>
      </c>
      <c r="J2180" s="356">
        <v>110400</v>
      </c>
      <c r="K2180" s="356">
        <v>112900</v>
      </c>
      <c r="L2180" s="355">
        <v>2836.7003367003367</v>
      </c>
      <c r="M2180" s="355">
        <v>2991.0213243546577</v>
      </c>
      <c r="N2180" s="355">
        <v>3097.6430976430975</v>
      </c>
      <c r="O2180" s="355">
        <v>3167.7890011223344</v>
      </c>
      <c r="P2180" s="357" t="s">
        <v>39</v>
      </c>
      <c r="Q2180" s="355" t="s">
        <v>38</v>
      </c>
      <c r="R2180" s="357" t="s">
        <v>203</v>
      </c>
      <c r="S2180" s="365">
        <v>0.19600000000000001</v>
      </c>
      <c r="T2180" s="354" t="s">
        <v>683</v>
      </c>
      <c r="U2180" s="357" t="s">
        <v>35</v>
      </c>
      <c r="V2180" s="357">
        <v>1.6850000000000001</v>
      </c>
      <c r="W2180" s="357">
        <v>1</v>
      </c>
      <c r="X2180" s="357">
        <v>3.2000000000000001E-2</v>
      </c>
      <c r="Y2180" s="357">
        <f t="shared" si="30"/>
        <v>1.6850000000000001</v>
      </c>
      <c r="Z2180" s="357" t="s">
        <v>198</v>
      </c>
      <c r="AA2180" s="357" t="s">
        <v>170</v>
      </c>
      <c r="AB2180" s="357">
        <v>18.7</v>
      </c>
      <c r="AC2180" s="357" t="s">
        <v>218</v>
      </c>
      <c r="AD2180" s="10"/>
      <c r="AE2180" s="10">
        <f>IFERROR(VLOOKUP(E2180,ppoz!$A$2:$B$42,2,0),0)</f>
        <v>7000</v>
      </c>
      <c r="AH2180">
        <v>7</v>
      </c>
    </row>
    <row r="2181" spans="1:34" x14ac:dyDescent="0.35">
      <c r="A2181" s="354" t="s">
        <v>1308</v>
      </c>
      <c r="B2181" s="355">
        <v>35.97</v>
      </c>
      <c r="C2181" s="356">
        <v>109</v>
      </c>
      <c r="D2181" s="357" t="s">
        <v>1075</v>
      </c>
      <c r="E2181" s="357" t="s">
        <v>185</v>
      </c>
      <c r="F2181" s="357" t="s">
        <v>181</v>
      </c>
      <c r="G2181" s="358">
        <v>32.5</v>
      </c>
      <c r="H2181" s="357">
        <v>101600</v>
      </c>
      <c r="I2181" s="356">
        <v>107400</v>
      </c>
      <c r="J2181" s="356">
        <v>113600</v>
      </c>
      <c r="K2181" s="356">
        <v>113700</v>
      </c>
      <c r="L2181" s="355">
        <v>2824.5760355852099</v>
      </c>
      <c r="M2181" s="355">
        <v>2985.8215179316098</v>
      </c>
      <c r="N2181" s="355">
        <v>3158.1873783708647</v>
      </c>
      <c r="O2181" s="355">
        <v>3160.9674728940786</v>
      </c>
      <c r="P2181" s="357" t="s">
        <v>39</v>
      </c>
      <c r="Q2181" s="355" t="s">
        <v>38</v>
      </c>
      <c r="R2181" s="357" t="s">
        <v>203</v>
      </c>
      <c r="S2181" s="365">
        <v>0.19600000000000001</v>
      </c>
      <c r="T2181" s="354" t="s">
        <v>683</v>
      </c>
      <c r="U2181" s="357" t="s">
        <v>35</v>
      </c>
      <c r="V2181" s="357">
        <v>1.6850000000000001</v>
      </c>
      <c r="W2181" s="357">
        <v>1</v>
      </c>
      <c r="X2181" s="357">
        <v>3.2000000000000001E-2</v>
      </c>
      <c r="Y2181" s="357">
        <f t="shared" si="30"/>
        <v>1.6850000000000001</v>
      </c>
      <c r="Z2181" s="357" t="s">
        <v>198</v>
      </c>
      <c r="AA2181" s="357" t="s">
        <v>170</v>
      </c>
      <c r="AB2181" s="357">
        <v>18.7</v>
      </c>
      <c r="AC2181" s="357" t="s">
        <v>218</v>
      </c>
      <c r="AD2181" s="10"/>
      <c r="AE2181" s="10">
        <f>IFERROR(VLOOKUP(E2181,ppoz!$A$2:$B$42,2,0),0)</f>
        <v>7000</v>
      </c>
      <c r="AH2181">
        <v>7</v>
      </c>
    </row>
    <row r="2182" spans="1:34" x14ac:dyDescent="0.35">
      <c r="A2182" s="354" t="s">
        <v>1309</v>
      </c>
      <c r="B2182" s="355">
        <v>36.300000000000004</v>
      </c>
      <c r="C2182" s="356">
        <v>110</v>
      </c>
      <c r="D2182" s="357" t="s">
        <v>1075</v>
      </c>
      <c r="E2182" s="357" t="s">
        <v>185</v>
      </c>
      <c r="F2182" s="357" t="s">
        <v>181</v>
      </c>
      <c r="G2182" s="358">
        <v>32.5</v>
      </c>
      <c r="H2182" s="357">
        <v>102400</v>
      </c>
      <c r="I2182" s="356">
        <v>108200</v>
      </c>
      <c r="J2182" s="356">
        <v>114500</v>
      </c>
      <c r="K2182" s="356">
        <v>114600</v>
      </c>
      <c r="L2182" s="355">
        <v>2820.9366391184572</v>
      </c>
      <c r="M2182" s="355">
        <v>2980.7162534435256</v>
      </c>
      <c r="N2182" s="355">
        <v>3154.2699724517902</v>
      </c>
      <c r="O2182" s="355">
        <v>3157.0247933884293</v>
      </c>
      <c r="P2182" s="357" t="s">
        <v>39</v>
      </c>
      <c r="Q2182" s="355" t="s">
        <v>38</v>
      </c>
      <c r="R2182" s="357" t="s">
        <v>203</v>
      </c>
      <c r="S2182" s="365">
        <v>0.19600000000000001</v>
      </c>
      <c r="T2182" s="354" t="s">
        <v>683</v>
      </c>
      <c r="U2182" s="357" t="s">
        <v>35</v>
      </c>
      <c r="V2182" s="357">
        <v>1.6850000000000001</v>
      </c>
      <c r="W2182" s="357">
        <v>1</v>
      </c>
      <c r="X2182" s="357">
        <v>3.2000000000000001E-2</v>
      </c>
      <c r="Y2182" s="357">
        <f t="shared" si="30"/>
        <v>1.6850000000000001</v>
      </c>
      <c r="Z2182" s="357" t="s">
        <v>198</v>
      </c>
      <c r="AA2182" s="357" t="s">
        <v>170</v>
      </c>
      <c r="AB2182" s="357">
        <v>18.7</v>
      </c>
      <c r="AC2182" s="357" t="s">
        <v>218</v>
      </c>
      <c r="AD2182" s="10"/>
      <c r="AE2182" s="10">
        <f>IFERROR(VLOOKUP(E2182,ppoz!$A$2:$B$42,2,0),0)</f>
        <v>7000</v>
      </c>
      <c r="AH2182">
        <v>7</v>
      </c>
    </row>
    <row r="2183" spans="1:34" x14ac:dyDescent="0.35">
      <c r="A2183" s="354" t="s">
        <v>1310</v>
      </c>
      <c r="B2183" s="355">
        <v>36.630000000000003</v>
      </c>
      <c r="C2183" s="356">
        <v>111</v>
      </c>
      <c r="D2183" s="357" t="s">
        <v>1075</v>
      </c>
      <c r="E2183" s="357" t="s">
        <v>185</v>
      </c>
      <c r="F2183" s="357" t="s">
        <v>181</v>
      </c>
      <c r="G2183" s="358">
        <v>32.5</v>
      </c>
      <c r="H2183" s="357">
        <v>102900</v>
      </c>
      <c r="I2183" s="356">
        <v>108700</v>
      </c>
      <c r="J2183" s="356">
        <v>114900</v>
      </c>
      <c r="K2183" s="356">
        <v>115100</v>
      </c>
      <c r="L2183" s="355">
        <v>2809.1728091728091</v>
      </c>
      <c r="M2183" s="355">
        <v>2967.5129675129674</v>
      </c>
      <c r="N2183" s="355">
        <v>3136.7731367731367</v>
      </c>
      <c r="O2183" s="355">
        <v>3142.2331422331422</v>
      </c>
      <c r="P2183" s="357" t="s">
        <v>39</v>
      </c>
      <c r="Q2183" s="355" t="s">
        <v>38</v>
      </c>
      <c r="R2183" s="357" t="s">
        <v>203</v>
      </c>
      <c r="S2183" s="365">
        <v>0.19600000000000001</v>
      </c>
      <c r="T2183" s="354" t="s">
        <v>683</v>
      </c>
      <c r="U2183" s="357" t="s">
        <v>35</v>
      </c>
      <c r="V2183" s="357">
        <v>1.6850000000000001</v>
      </c>
      <c r="W2183" s="357">
        <v>1</v>
      </c>
      <c r="X2183" s="357">
        <v>3.2000000000000001E-2</v>
      </c>
      <c r="Y2183" s="357">
        <f t="shared" si="30"/>
        <v>1.6850000000000001</v>
      </c>
      <c r="Z2183" s="357" t="s">
        <v>198</v>
      </c>
      <c r="AA2183" s="357" t="s">
        <v>170</v>
      </c>
      <c r="AB2183" s="357">
        <v>18.7</v>
      </c>
      <c r="AC2183" s="357" t="s">
        <v>218</v>
      </c>
      <c r="AD2183" s="10"/>
      <c r="AE2183" s="10">
        <f>IFERROR(VLOOKUP(E2183,ppoz!$A$2:$B$42,2,0),0)</f>
        <v>7000</v>
      </c>
      <c r="AH2183">
        <v>7</v>
      </c>
    </row>
    <row r="2184" spans="1:34" x14ac:dyDescent="0.35">
      <c r="A2184" s="354" t="s">
        <v>1311</v>
      </c>
      <c r="B2184" s="355">
        <v>36.96</v>
      </c>
      <c r="C2184" s="356">
        <v>112</v>
      </c>
      <c r="D2184" s="357" t="s">
        <v>1075</v>
      </c>
      <c r="E2184" s="357" t="s">
        <v>185</v>
      </c>
      <c r="F2184" s="357" t="s">
        <v>181</v>
      </c>
      <c r="G2184" s="358">
        <v>32.5</v>
      </c>
      <c r="H2184" s="357">
        <v>103700</v>
      </c>
      <c r="I2184" s="356">
        <v>109300</v>
      </c>
      <c r="J2184" s="356">
        <v>115300</v>
      </c>
      <c r="K2184" s="356">
        <v>115600</v>
      </c>
      <c r="L2184" s="355">
        <v>2805.7359307359307</v>
      </c>
      <c r="M2184" s="355">
        <v>2957.2510822510822</v>
      </c>
      <c r="N2184" s="355">
        <v>3119.5887445887447</v>
      </c>
      <c r="O2184" s="355">
        <v>3127.7056277056276</v>
      </c>
      <c r="P2184" s="357" t="s">
        <v>39</v>
      </c>
      <c r="Q2184" s="355" t="s">
        <v>38</v>
      </c>
      <c r="R2184" s="357" t="s">
        <v>203</v>
      </c>
      <c r="S2184" s="365">
        <v>0.19600000000000001</v>
      </c>
      <c r="T2184" s="354" t="s">
        <v>683</v>
      </c>
      <c r="U2184" s="357" t="s">
        <v>35</v>
      </c>
      <c r="V2184" s="357">
        <v>1.6850000000000001</v>
      </c>
      <c r="W2184" s="357">
        <v>1</v>
      </c>
      <c r="X2184" s="357">
        <v>3.2000000000000001E-2</v>
      </c>
      <c r="Y2184" s="357">
        <f t="shared" si="30"/>
        <v>1.6850000000000001</v>
      </c>
      <c r="Z2184" s="357" t="s">
        <v>198</v>
      </c>
      <c r="AA2184" s="357" t="s">
        <v>170</v>
      </c>
      <c r="AB2184" s="357">
        <v>18.7</v>
      </c>
      <c r="AC2184" s="357" t="s">
        <v>218</v>
      </c>
      <c r="AD2184" s="10"/>
      <c r="AE2184" s="10">
        <f>IFERROR(VLOOKUP(E2184,ppoz!$A$2:$B$42,2,0),0)</f>
        <v>7000</v>
      </c>
      <c r="AH2184">
        <v>7</v>
      </c>
    </row>
    <row r="2185" spans="1:34" x14ac:dyDescent="0.35">
      <c r="A2185" s="354" t="s">
        <v>1312</v>
      </c>
      <c r="B2185" s="355">
        <v>37.29</v>
      </c>
      <c r="C2185" s="356">
        <v>113</v>
      </c>
      <c r="D2185" s="357" t="s">
        <v>1075</v>
      </c>
      <c r="E2185" s="357" t="s">
        <v>185</v>
      </c>
      <c r="F2185" s="357" t="s">
        <v>181</v>
      </c>
      <c r="G2185" s="358">
        <v>32.5</v>
      </c>
      <c r="H2185" s="357">
        <v>104700</v>
      </c>
      <c r="I2185" s="356">
        <v>110700</v>
      </c>
      <c r="J2185" s="356">
        <v>116200</v>
      </c>
      <c r="K2185" s="356">
        <v>117000</v>
      </c>
      <c r="L2185" s="355">
        <v>2807.7232502011266</v>
      </c>
      <c r="M2185" s="355">
        <v>2968.6242960579243</v>
      </c>
      <c r="N2185" s="355">
        <v>3116.1169214266561</v>
      </c>
      <c r="O2185" s="355">
        <v>3137.5703942075625</v>
      </c>
      <c r="P2185" s="357" t="s">
        <v>39</v>
      </c>
      <c r="Q2185" s="355" t="s">
        <v>38</v>
      </c>
      <c r="R2185" s="357" t="s">
        <v>203</v>
      </c>
      <c r="S2185" s="365">
        <v>0.19600000000000001</v>
      </c>
      <c r="T2185" s="354" t="s">
        <v>683</v>
      </c>
      <c r="U2185" s="357" t="s">
        <v>35</v>
      </c>
      <c r="V2185" s="357">
        <v>1.6850000000000001</v>
      </c>
      <c r="W2185" s="357">
        <v>1</v>
      </c>
      <c r="X2185" s="357">
        <v>3.2000000000000001E-2</v>
      </c>
      <c r="Y2185" s="357">
        <f t="shared" si="30"/>
        <v>1.6850000000000001</v>
      </c>
      <c r="Z2185" s="357" t="s">
        <v>198</v>
      </c>
      <c r="AA2185" s="357" t="s">
        <v>170</v>
      </c>
      <c r="AB2185" s="357">
        <v>18.7</v>
      </c>
      <c r="AC2185" s="357" t="s">
        <v>218</v>
      </c>
      <c r="AD2185" s="10"/>
      <c r="AE2185" s="10">
        <f>IFERROR(VLOOKUP(E2185,ppoz!$A$2:$B$42,2,0),0)</f>
        <v>7000</v>
      </c>
      <c r="AH2185">
        <v>7</v>
      </c>
    </row>
    <row r="2186" spans="1:34" x14ac:dyDescent="0.35">
      <c r="A2186" s="354" t="s">
        <v>1313</v>
      </c>
      <c r="B2186" s="355">
        <v>37.620000000000005</v>
      </c>
      <c r="C2186" s="356">
        <v>114</v>
      </c>
      <c r="D2186" s="357" t="s">
        <v>1075</v>
      </c>
      <c r="E2186" s="357" t="s">
        <v>13</v>
      </c>
      <c r="F2186" s="357" t="s">
        <v>181</v>
      </c>
      <c r="G2186" s="358">
        <v>37.5</v>
      </c>
      <c r="H2186" s="357">
        <v>106700</v>
      </c>
      <c r="I2186" s="356">
        <v>112600</v>
      </c>
      <c r="J2186" s="356">
        <v>118000</v>
      </c>
      <c r="K2186" s="356">
        <v>118900</v>
      </c>
      <c r="L2186" s="355">
        <v>2836.2573099415199</v>
      </c>
      <c r="M2186" s="355">
        <v>2993.0887825624663</v>
      </c>
      <c r="N2186" s="355">
        <v>3136.6294524189257</v>
      </c>
      <c r="O2186" s="355">
        <v>3160.5528973950022</v>
      </c>
      <c r="P2186" s="357" t="s">
        <v>39</v>
      </c>
      <c r="Q2186" s="355" t="s">
        <v>38</v>
      </c>
      <c r="R2186" s="357" t="s">
        <v>203</v>
      </c>
      <c r="S2186" s="365">
        <v>0.19600000000000001</v>
      </c>
      <c r="T2186" s="354" t="s">
        <v>683</v>
      </c>
      <c r="U2186" s="357" t="s">
        <v>35</v>
      </c>
      <c r="V2186" s="357">
        <v>1.6850000000000001</v>
      </c>
      <c r="W2186" s="357">
        <v>1</v>
      </c>
      <c r="X2186" s="357">
        <v>3.2000000000000001E-2</v>
      </c>
      <c r="Y2186" s="357">
        <f t="shared" si="30"/>
        <v>1.6850000000000001</v>
      </c>
      <c r="Z2186" s="357" t="s">
        <v>198</v>
      </c>
      <c r="AA2186" s="357" t="s">
        <v>170</v>
      </c>
      <c r="AB2186" s="357">
        <v>18.7</v>
      </c>
      <c r="AC2186" s="357" t="s">
        <v>218</v>
      </c>
      <c r="AD2186" s="10"/>
      <c r="AE2186" s="10">
        <f>IFERROR(VLOOKUP(E2186,ppoz!$A$2:$B$42,2,0),0)</f>
        <v>7000</v>
      </c>
      <c r="AH2186">
        <v>7</v>
      </c>
    </row>
    <row r="2187" spans="1:34" x14ac:dyDescent="0.35">
      <c r="A2187" s="354" t="s">
        <v>1314</v>
      </c>
      <c r="B2187" s="355">
        <v>37.950000000000003</v>
      </c>
      <c r="C2187" s="356">
        <v>115</v>
      </c>
      <c r="D2187" s="357" t="s">
        <v>1075</v>
      </c>
      <c r="E2187" s="357" t="s">
        <v>13</v>
      </c>
      <c r="F2187" s="357" t="s">
        <v>181</v>
      </c>
      <c r="G2187" s="358">
        <v>37.5</v>
      </c>
      <c r="H2187" s="357">
        <v>107100</v>
      </c>
      <c r="I2187" s="356">
        <v>113000</v>
      </c>
      <c r="J2187" s="356">
        <v>118400</v>
      </c>
      <c r="K2187" s="356">
        <v>119900</v>
      </c>
      <c r="L2187" s="355">
        <v>2822.1343873517785</v>
      </c>
      <c r="M2187" s="355">
        <v>2977.6021080368905</v>
      </c>
      <c r="N2187" s="355">
        <v>3119.8945981554675</v>
      </c>
      <c r="O2187" s="355">
        <v>3159.420289855072</v>
      </c>
      <c r="P2187" s="357" t="s">
        <v>39</v>
      </c>
      <c r="Q2187" s="355" t="s">
        <v>38</v>
      </c>
      <c r="R2187" s="357" t="s">
        <v>203</v>
      </c>
      <c r="S2187" s="365">
        <v>0.19600000000000001</v>
      </c>
      <c r="T2187" s="354" t="s">
        <v>683</v>
      </c>
      <c r="U2187" s="357" t="s">
        <v>35</v>
      </c>
      <c r="V2187" s="357">
        <v>1.6850000000000001</v>
      </c>
      <c r="W2187" s="357">
        <v>1</v>
      </c>
      <c r="X2187" s="357">
        <v>3.2000000000000001E-2</v>
      </c>
      <c r="Y2187" s="357">
        <f t="shared" si="30"/>
        <v>1.6850000000000001</v>
      </c>
      <c r="Z2187" s="357" t="s">
        <v>198</v>
      </c>
      <c r="AA2187" s="357" t="s">
        <v>170</v>
      </c>
      <c r="AB2187" s="357">
        <v>18.7</v>
      </c>
      <c r="AC2187" s="357" t="s">
        <v>218</v>
      </c>
      <c r="AD2187" s="10"/>
      <c r="AE2187" s="10">
        <f>IFERROR(VLOOKUP(E2187,ppoz!$A$2:$B$42,2,0),0)</f>
        <v>7000</v>
      </c>
      <c r="AH2187">
        <v>7</v>
      </c>
    </row>
    <row r="2188" spans="1:34" x14ac:dyDescent="0.35">
      <c r="A2188" s="354" t="s">
        <v>1315</v>
      </c>
      <c r="B2188" s="355">
        <v>38.28</v>
      </c>
      <c r="C2188" s="356">
        <v>116</v>
      </c>
      <c r="D2188" s="357" t="s">
        <v>1075</v>
      </c>
      <c r="E2188" s="357" t="s">
        <v>13</v>
      </c>
      <c r="F2188" s="357" t="s">
        <v>181</v>
      </c>
      <c r="G2188" s="358">
        <v>37.5</v>
      </c>
      <c r="H2188" s="357">
        <v>107900</v>
      </c>
      <c r="I2188" s="356">
        <v>114400</v>
      </c>
      <c r="J2188" s="356">
        <v>119200</v>
      </c>
      <c r="K2188" s="356">
        <v>121300</v>
      </c>
      <c r="L2188" s="355">
        <v>2818.7042842215255</v>
      </c>
      <c r="M2188" s="355">
        <v>2988.5057471264367</v>
      </c>
      <c r="N2188" s="355">
        <v>3113.897596656217</v>
      </c>
      <c r="O2188" s="355">
        <v>3168.7565308254962</v>
      </c>
      <c r="P2188" s="357" t="s">
        <v>39</v>
      </c>
      <c r="Q2188" s="355" t="s">
        <v>38</v>
      </c>
      <c r="R2188" s="357" t="s">
        <v>203</v>
      </c>
      <c r="S2188" s="365">
        <v>0.19600000000000001</v>
      </c>
      <c r="T2188" s="354" t="s">
        <v>683</v>
      </c>
      <c r="U2188" s="357" t="s">
        <v>35</v>
      </c>
      <c r="V2188" s="357">
        <v>1.6850000000000001</v>
      </c>
      <c r="W2188" s="357">
        <v>1</v>
      </c>
      <c r="X2188" s="357">
        <v>3.2000000000000001E-2</v>
      </c>
      <c r="Y2188" s="357">
        <f t="shared" si="30"/>
        <v>1.6850000000000001</v>
      </c>
      <c r="Z2188" s="357" t="s">
        <v>198</v>
      </c>
      <c r="AA2188" s="357" t="s">
        <v>170</v>
      </c>
      <c r="AB2188" s="357">
        <v>18.7</v>
      </c>
      <c r="AC2188" s="357" t="s">
        <v>218</v>
      </c>
      <c r="AD2188" s="10"/>
      <c r="AE2188" s="10">
        <f>IFERROR(VLOOKUP(E2188,ppoz!$A$2:$B$42,2,0),0)</f>
        <v>7000</v>
      </c>
      <c r="AH2188">
        <v>7</v>
      </c>
    </row>
    <row r="2189" spans="1:34" x14ac:dyDescent="0.35">
      <c r="A2189" s="354" t="s">
        <v>1316</v>
      </c>
      <c r="B2189" s="355">
        <v>38.61</v>
      </c>
      <c r="C2189" s="356">
        <v>117</v>
      </c>
      <c r="D2189" s="357" t="s">
        <v>1075</v>
      </c>
      <c r="E2189" s="357" t="s">
        <v>13</v>
      </c>
      <c r="F2189" s="357" t="s">
        <v>181</v>
      </c>
      <c r="G2189" s="358">
        <v>37.5</v>
      </c>
      <c r="H2189" s="357">
        <v>108500</v>
      </c>
      <c r="I2189" s="356">
        <v>114800</v>
      </c>
      <c r="J2189" s="356">
        <v>119600</v>
      </c>
      <c r="K2189" s="356">
        <v>121700</v>
      </c>
      <c r="L2189" s="355">
        <v>2810.1528101528102</v>
      </c>
      <c r="M2189" s="355">
        <v>2973.3229733229732</v>
      </c>
      <c r="N2189" s="355">
        <v>3097.6430976430975</v>
      </c>
      <c r="O2189" s="355">
        <v>3152.033152033152</v>
      </c>
      <c r="P2189" s="357" t="s">
        <v>39</v>
      </c>
      <c r="Q2189" s="355" t="s">
        <v>38</v>
      </c>
      <c r="R2189" s="357" t="s">
        <v>203</v>
      </c>
      <c r="S2189" s="365">
        <v>0.19600000000000001</v>
      </c>
      <c r="T2189" s="354" t="s">
        <v>683</v>
      </c>
      <c r="U2189" s="357" t="s">
        <v>35</v>
      </c>
      <c r="V2189" s="357">
        <v>1.6850000000000001</v>
      </c>
      <c r="W2189" s="357">
        <v>1</v>
      </c>
      <c r="X2189" s="357">
        <v>3.2000000000000001E-2</v>
      </c>
      <c r="Y2189" s="357">
        <f t="shared" si="30"/>
        <v>1.6850000000000001</v>
      </c>
      <c r="Z2189" s="357" t="s">
        <v>198</v>
      </c>
      <c r="AA2189" s="357" t="s">
        <v>170</v>
      </c>
      <c r="AB2189" s="357">
        <v>18.7</v>
      </c>
      <c r="AC2189" s="357" t="s">
        <v>218</v>
      </c>
      <c r="AD2189" s="10"/>
      <c r="AE2189" s="10">
        <f>IFERROR(VLOOKUP(E2189,ppoz!$A$2:$B$42,2,0),0)</f>
        <v>7000</v>
      </c>
      <c r="AH2189">
        <v>7</v>
      </c>
    </row>
    <row r="2190" spans="1:34" x14ac:dyDescent="0.35">
      <c r="A2190" s="354" t="s">
        <v>1317</v>
      </c>
      <c r="B2190" s="355">
        <v>38.940000000000005</v>
      </c>
      <c r="C2190" s="356">
        <v>118</v>
      </c>
      <c r="D2190" s="357" t="s">
        <v>1075</v>
      </c>
      <c r="E2190" s="357" t="s">
        <v>13</v>
      </c>
      <c r="F2190" s="357" t="s">
        <v>181</v>
      </c>
      <c r="G2190" s="358">
        <v>37.5</v>
      </c>
      <c r="H2190" s="357">
        <v>109600</v>
      </c>
      <c r="I2190" s="356">
        <v>115500</v>
      </c>
      <c r="J2190" s="356">
        <v>120100</v>
      </c>
      <c r="K2190" s="356">
        <v>122400</v>
      </c>
      <c r="L2190" s="355">
        <v>2814.5865434001025</v>
      </c>
      <c r="M2190" s="355">
        <v>2966.101694915254</v>
      </c>
      <c r="N2190" s="355">
        <v>3084.2321520287619</v>
      </c>
      <c r="O2190" s="355">
        <v>3143.2973805855158</v>
      </c>
      <c r="P2190" s="357" t="s">
        <v>39</v>
      </c>
      <c r="Q2190" s="355" t="s">
        <v>38</v>
      </c>
      <c r="R2190" s="357" t="s">
        <v>203</v>
      </c>
      <c r="S2190" s="365">
        <v>0.19600000000000001</v>
      </c>
      <c r="T2190" s="354" t="s">
        <v>683</v>
      </c>
      <c r="U2190" s="357" t="s">
        <v>35</v>
      </c>
      <c r="V2190" s="357">
        <v>1.6850000000000001</v>
      </c>
      <c r="W2190" s="357">
        <v>1</v>
      </c>
      <c r="X2190" s="357">
        <v>3.2000000000000001E-2</v>
      </c>
      <c r="Y2190" s="357">
        <f t="shared" si="30"/>
        <v>1.6850000000000001</v>
      </c>
      <c r="Z2190" s="357" t="s">
        <v>198</v>
      </c>
      <c r="AA2190" s="357" t="s">
        <v>170</v>
      </c>
      <c r="AB2190" s="357">
        <v>18.7</v>
      </c>
      <c r="AC2190" s="357" t="s">
        <v>218</v>
      </c>
      <c r="AD2190" s="10"/>
      <c r="AE2190" s="10">
        <f>IFERROR(VLOOKUP(E2190,ppoz!$A$2:$B$42,2,0),0)</f>
        <v>7000</v>
      </c>
      <c r="AH2190">
        <v>7</v>
      </c>
    </row>
    <row r="2191" spans="1:34" x14ac:dyDescent="0.35">
      <c r="A2191" s="354" t="s">
        <v>1318</v>
      </c>
      <c r="B2191" s="355">
        <v>39.270000000000003</v>
      </c>
      <c r="C2191" s="356">
        <v>119</v>
      </c>
      <c r="D2191" s="357" t="s">
        <v>1075</v>
      </c>
      <c r="E2191" s="357" t="s">
        <v>13</v>
      </c>
      <c r="F2191" s="357" t="s">
        <v>181</v>
      </c>
      <c r="G2191" s="358">
        <v>37.5</v>
      </c>
      <c r="H2191" s="357">
        <v>110500</v>
      </c>
      <c r="I2191" s="356">
        <v>116300</v>
      </c>
      <c r="J2191" s="356">
        <v>120900</v>
      </c>
      <c r="K2191" s="356">
        <v>123200</v>
      </c>
      <c r="L2191" s="355">
        <v>2813.8528138528136</v>
      </c>
      <c r="M2191" s="355">
        <v>2961.5482556659026</v>
      </c>
      <c r="N2191" s="355">
        <v>3078.6860198624904</v>
      </c>
      <c r="O2191" s="355">
        <v>3137.2549019607841</v>
      </c>
      <c r="P2191" s="357" t="s">
        <v>39</v>
      </c>
      <c r="Q2191" s="355" t="s">
        <v>38</v>
      </c>
      <c r="R2191" s="357" t="s">
        <v>203</v>
      </c>
      <c r="S2191" s="365">
        <v>0.19600000000000001</v>
      </c>
      <c r="T2191" s="354" t="s">
        <v>683</v>
      </c>
      <c r="U2191" s="357" t="s">
        <v>35</v>
      </c>
      <c r="V2191" s="357">
        <v>1.6850000000000001</v>
      </c>
      <c r="W2191" s="357">
        <v>1</v>
      </c>
      <c r="X2191" s="357">
        <v>3.2000000000000001E-2</v>
      </c>
      <c r="Y2191" s="357">
        <f t="shared" si="30"/>
        <v>1.6850000000000001</v>
      </c>
      <c r="Z2191" s="357" t="s">
        <v>198</v>
      </c>
      <c r="AA2191" s="357" t="s">
        <v>170</v>
      </c>
      <c r="AB2191" s="357">
        <v>18.7</v>
      </c>
      <c r="AC2191" s="357" t="s">
        <v>218</v>
      </c>
      <c r="AD2191" s="10"/>
      <c r="AE2191" s="10">
        <f>IFERROR(VLOOKUP(E2191,ppoz!$A$2:$B$42,2,0),0)</f>
        <v>7000</v>
      </c>
      <c r="AH2191">
        <v>7</v>
      </c>
    </row>
    <row r="2192" spans="1:34" x14ac:dyDescent="0.35">
      <c r="A2192" s="354" t="s">
        <v>1319</v>
      </c>
      <c r="B2192" s="355">
        <v>39.6</v>
      </c>
      <c r="C2192" s="356">
        <v>120</v>
      </c>
      <c r="D2192" s="357" t="s">
        <v>1075</v>
      </c>
      <c r="E2192" s="357" t="s">
        <v>13</v>
      </c>
      <c r="F2192" s="357" t="s">
        <v>181</v>
      </c>
      <c r="G2192" s="358">
        <v>37.5</v>
      </c>
      <c r="H2192" s="357">
        <v>111000</v>
      </c>
      <c r="I2192" s="356">
        <v>116700</v>
      </c>
      <c r="J2192" s="356">
        <v>121300</v>
      </c>
      <c r="K2192" s="356">
        <v>123600</v>
      </c>
      <c r="L2192" s="355">
        <v>2803.030303030303</v>
      </c>
      <c r="M2192" s="355">
        <v>2946.969696969697</v>
      </c>
      <c r="N2192" s="355">
        <v>3063.1313131313132</v>
      </c>
      <c r="O2192" s="355">
        <v>3121.212121212121</v>
      </c>
      <c r="P2192" s="357" t="s">
        <v>39</v>
      </c>
      <c r="Q2192" s="355" t="s">
        <v>38</v>
      </c>
      <c r="R2192" s="357" t="s">
        <v>203</v>
      </c>
      <c r="S2192" s="365">
        <v>0.19600000000000001</v>
      </c>
      <c r="T2192" s="354" t="s">
        <v>683</v>
      </c>
      <c r="U2192" s="357" t="s">
        <v>35</v>
      </c>
      <c r="V2192" s="357">
        <v>1.6850000000000001</v>
      </c>
      <c r="W2192" s="357">
        <v>1</v>
      </c>
      <c r="X2192" s="357">
        <v>3.2000000000000001E-2</v>
      </c>
      <c r="Y2192" s="357">
        <f t="shared" si="30"/>
        <v>1.6850000000000001</v>
      </c>
      <c r="Z2192" s="357" t="s">
        <v>198</v>
      </c>
      <c r="AA2192" s="357" t="s">
        <v>170</v>
      </c>
      <c r="AB2192" s="357">
        <v>18.7</v>
      </c>
      <c r="AC2192" s="357" t="s">
        <v>218</v>
      </c>
      <c r="AD2192" s="10"/>
      <c r="AE2192" s="10">
        <f>IFERROR(VLOOKUP(E2192,ppoz!$A$2:$B$42,2,0),0)</f>
        <v>7000</v>
      </c>
      <c r="AH2192">
        <v>7</v>
      </c>
    </row>
    <row r="2193" spans="1:34" x14ac:dyDescent="0.35">
      <c r="A2193" s="354" t="s">
        <v>1320</v>
      </c>
      <c r="B2193" s="355">
        <v>39.93</v>
      </c>
      <c r="C2193" s="356">
        <v>121</v>
      </c>
      <c r="D2193" s="357" t="s">
        <v>1075</v>
      </c>
      <c r="E2193" s="357" t="s">
        <v>13</v>
      </c>
      <c r="F2193" s="357" t="s">
        <v>181</v>
      </c>
      <c r="G2193" s="358">
        <v>37.5</v>
      </c>
      <c r="H2193" s="357">
        <v>112000</v>
      </c>
      <c r="I2193" s="356">
        <v>117800</v>
      </c>
      <c r="J2193" s="356">
        <v>126700</v>
      </c>
      <c r="K2193" s="356">
        <v>124700</v>
      </c>
      <c r="L2193" s="355">
        <v>2804.9085900325572</v>
      </c>
      <c r="M2193" s="355">
        <v>2950.1627848735288</v>
      </c>
      <c r="N2193" s="355">
        <v>3173.0528424743302</v>
      </c>
      <c r="O2193" s="355">
        <v>3122.9651890808914</v>
      </c>
      <c r="P2193" s="357" t="s">
        <v>39</v>
      </c>
      <c r="Q2193" s="355" t="s">
        <v>38</v>
      </c>
      <c r="R2193" s="357" t="s">
        <v>203</v>
      </c>
      <c r="S2193" s="365">
        <v>0.19600000000000001</v>
      </c>
      <c r="T2193" s="354" t="s">
        <v>683</v>
      </c>
      <c r="U2193" s="357" t="s">
        <v>35</v>
      </c>
      <c r="V2193" s="357">
        <v>1.6850000000000001</v>
      </c>
      <c r="W2193" s="357">
        <v>1</v>
      </c>
      <c r="X2193" s="357">
        <v>3.2000000000000001E-2</v>
      </c>
      <c r="Y2193" s="357">
        <f t="shared" si="30"/>
        <v>1.6850000000000001</v>
      </c>
      <c r="Z2193" s="357" t="s">
        <v>198</v>
      </c>
      <c r="AA2193" s="357" t="s">
        <v>170</v>
      </c>
      <c r="AB2193" s="357">
        <v>18.7</v>
      </c>
      <c r="AC2193" s="357" t="s">
        <v>218</v>
      </c>
      <c r="AD2193" s="10"/>
      <c r="AE2193" s="10">
        <f>IFERROR(VLOOKUP(E2193,ppoz!$A$2:$B$42,2,0),0)</f>
        <v>7000</v>
      </c>
      <c r="AH2193">
        <v>7</v>
      </c>
    </row>
    <row r="2194" spans="1:34" x14ac:dyDescent="0.35">
      <c r="A2194" s="354" t="s">
        <v>1321</v>
      </c>
      <c r="B2194" s="355">
        <v>40.260000000000005</v>
      </c>
      <c r="C2194" s="356">
        <v>122</v>
      </c>
      <c r="D2194" s="357" t="s">
        <v>1075</v>
      </c>
      <c r="E2194" s="357" t="s">
        <v>13</v>
      </c>
      <c r="F2194" s="357" t="s">
        <v>181</v>
      </c>
      <c r="G2194" s="358">
        <v>37.5</v>
      </c>
      <c r="H2194" s="357">
        <v>112900</v>
      </c>
      <c r="I2194" s="356">
        <v>119700</v>
      </c>
      <c r="J2194" s="356">
        <v>127500</v>
      </c>
      <c r="K2194" s="356">
        <v>126600</v>
      </c>
      <c r="L2194" s="355">
        <v>2804.2722305017382</v>
      </c>
      <c r="M2194" s="355">
        <v>2973.1743666169891</v>
      </c>
      <c r="N2194" s="355">
        <v>3166.9150521609536</v>
      </c>
      <c r="O2194" s="355">
        <v>3144.5603576751114</v>
      </c>
      <c r="P2194" s="357" t="s">
        <v>39</v>
      </c>
      <c r="Q2194" s="355" t="s">
        <v>38</v>
      </c>
      <c r="R2194" s="357" t="s">
        <v>203</v>
      </c>
      <c r="S2194" s="365">
        <v>0.19600000000000001</v>
      </c>
      <c r="T2194" s="354" t="s">
        <v>683</v>
      </c>
      <c r="U2194" s="357" t="s">
        <v>35</v>
      </c>
      <c r="V2194" s="357">
        <v>1.6850000000000001</v>
      </c>
      <c r="W2194" s="357">
        <v>1</v>
      </c>
      <c r="X2194" s="357">
        <v>3.2000000000000001E-2</v>
      </c>
      <c r="Y2194" s="357">
        <f t="shared" si="30"/>
        <v>1.6850000000000001</v>
      </c>
      <c r="Z2194" s="357" t="s">
        <v>198</v>
      </c>
      <c r="AA2194" s="357" t="s">
        <v>170</v>
      </c>
      <c r="AB2194" s="357">
        <v>18.7</v>
      </c>
      <c r="AC2194" s="357" t="s">
        <v>218</v>
      </c>
      <c r="AD2194" s="10"/>
      <c r="AE2194" s="10">
        <f>IFERROR(VLOOKUP(E2194,ppoz!$A$2:$B$42,2,0),0)</f>
        <v>7000</v>
      </c>
      <c r="AH2194">
        <v>7</v>
      </c>
    </row>
    <row r="2195" spans="1:34" x14ac:dyDescent="0.35">
      <c r="A2195" s="354" t="s">
        <v>1322</v>
      </c>
      <c r="B2195" s="355">
        <v>40.590000000000003</v>
      </c>
      <c r="C2195" s="356">
        <v>123</v>
      </c>
      <c r="D2195" s="357" t="s">
        <v>1075</v>
      </c>
      <c r="E2195" s="357" t="s">
        <v>13</v>
      </c>
      <c r="F2195" s="357" t="s">
        <v>181</v>
      </c>
      <c r="G2195" s="358">
        <v>37.5</v>
      </c>
      <c r="H2195" s="357">
        <v>113300</v>
      </c>
      <c r="I2195" s="356">
        <v>120100</v>
      </c>
      <c r="J2195" s="356">
        <v>127900</v>
      </c>
      <c r="K2195" s="356">
        <v>127000</v>
      </c>
      <c r="L2195" s="355">
        <v>2791.3279132791326</v>
      </c>
      <c r="M2195" s="355">
        <v>2958.8568612958857</v>
      </c>
      <c r="N2195" s="355">
        <v>3151.0224193151021</v>
      </c>
      <c r="O2195" s="355">
        <v>3128.8494703128845</v>
      </c>
      <c r="P2195" s="357" t="s">
        <v>39</v>
      </c>
      <c r="Q2195" s="355" t="s">
        <v>38</v>
      </c>
      <c r="R2195" s="357" t="s">
        <v>203</v>
      </c>
      <c r="S2195" s="365">
        <v>0.19600000000000001</v>
      </c>
      <c r="T2195" s="354" t="s">
        <v>683</v>
      </c>
      <c r="U2195" s="357" t="s">
        <v>35</v>
      </c>
      <c r="V2195" s="357">
        <v>1.6850000000000001</v>
      </c>
      <c r="W2195" s="357">
        <v>1</v>
      </c>
      <c r="X2195" s="357">
        <v>3.2000000000000001E-2</v>
      </c>
      <c r="Y2195" s="357">
        <f t="shared" si="30"/>
        <v>1.6850000000000001</v>
      </c>
      <c r="Z2195" s="357" t="s">
        <v>198</v>
      </c>
      <c r="AA2195" s="357" t="s">
        <v>170</v>
      </c>
      <c r="AB2195" s="357">
        <v>18.7</v>
      </c>
      <c r="AC2195" s="357" t="s">
        <v>218</v>
      </c>
      <c r="AD2195" s="10"/>
      <c r="AE2195" s="10">
        <f>IFERROR(VLOOKUP(E2195,ppoz!$A$2:$B$42,2,0),0)</f>
        <v>7000</v>
      </c>
      <c r="AH2195">
        <v>7</v>
      </c>
    </row>
    <row r="2196" spans="1:34" x14ac:dyDescent="0.35">
      <c r="A2196" s="354" t="s">
        <v>1323</v>
      </c>
      <c r="B2196" s="355">
        <v>40.92</v>
      </c>
      <c r="C2196" s="356">
        <v>124</v>
      </c>
      <c r="D2196" s="357" t="s">
        <v>1075</v>
      </c>
      <c r="E2196" s="357" t="s">
        <v>13</v>
      </c>
      <c r="F2196" s="357" t="s">
        <v>181</v>
      </c>
      <c r="G2196" s="358">
        <v>37.5</v>
      </c>
      <c r="H2196" s="357">
        <v>113700</v>
      </c>
      <c r="I2196" s="356">
        <v>120700</v>
      </c>
      <c r="J2196" s="356">
        <v>128400</v>
      </c>
      <c r="K2196" s="356">
        <v>127600</v>
      </c>
      <c r="L2196" s="355">
        <v>2778.5923753665688</v>
      </c>
      <c r="M2196" s="355">
        <v>2949.6578690127076</v>
      </c>
      <c r="N2196" s="355">
        <v>3137.8299120234601</v>
      </c>
      <c r="O2196" s="355">
        <v>3118.2795698924729</v>
      </c>
      <c r="P2196" s="357" t="s">
        <v>39</v>
      </c>
      <c r="Q2196" s="355" t="s">
        <v>38</v>
      </c>
      <c r="R2196" s="357" t="s">
        <v>203</v>
      </c>
      <c r="S2196" s="365">
        <v>0.19600000000000001</v>
      </c>
      <c r="T2196" s="354" t="s">
        <v>683</v>
      </c>
      <c r="U2196" s="357" t="s">
        <v>35</v>
      </c>
      <c r="V2196" s="357">
        <v>1.6850000000000001</v>
      </c>
      <c r="W2196" s="357">
        <v>1</v>
      </c>
      <c r="X2196" s="357">
        <v>3.2000000000000001E-2</v>
      </c>
      <c r="Y2196" s="357">
        <f t="shared" si="30"/>
        <v>1.6850000000000001</v>
      </c>
      <c r="Z2196" s="357" t="s">
        <v>198</v>
      </c>
      <c r="AA2196" s="357" t="s">
        <v>170</v>
      </c>
      <c r="AB2196" s="357">
        <v>18.7</v>
      </c>
      <c r="AC2196" s="357" t="s">
        <v>218</v>
      </c>
      <c r="AD2196" s="10"/>
      <c r="AE2196" s="10">
        <f>IFERROR(VLOOKUP(E2196,ppoz!$A$2:$B$42,2,0),0)</f>
        <v>7000</v>
      </c>
      <c r="AH2196">
        <v>7</v>
      </c>
    </row>
    <row r="2197" spans="1:34" x14ac:dyDescent="0.35">
      <c r="A2197" s="354" t="s">
        <v>1324</v>
      </c>
      <c r="B2197" s="355">
        <v>41.25</v>
      </c>
      <c r="C2197" s="356">
        <v>125</v>
      </c>
      <c r="D2197" s="357" t="s">
        <v>1075</v>
      </c>
      <c r="E2197" s="357" t="s">
        <v>13</v>
      </c>
      <c r="F2197" s="357" t="s">
        <v>181</v>
      </c>
      <c r="G2197" s="358">
        <v>37.5</v>
      </c>
      <c r="H2197" s="357">
        <v>114500</v>
      </c>
      <c r="I2197" s="356">
        <v>121500</v>
      </c>
      <c r="J2197" s="356">
        <v>129200</v>
      </c>
      <c r="K2197" s="356">
        <v>128800</v>
      </c>
      <c r="L2197" s="355">
        <v>2775.757575757576</v>
      </c>
      <c r="M2197" s="355">
        <v>2945.4545454545455</v>
      </c>
      <c r="N2197" s="355">
        <v>3132.121212121212</v>
      </c>
      <c r="O2197" s="355">
        <v>3122.4242424242425</v>
      </c>
      <c r="P2197" s="357" t="s">
        <v>39</v>
      </c>
      <c r="Q2197" s="355" t="s">
        <v>38</v>
      </c>
      <c r="R2197" s="357" t="s">
        <v>203</v>
      </c>
      <c r="S2197" s="365">
        <v>0.19600000000000001</v>
      </c>
      <c r="T2197" s="354" t="s">
        <v>683</v>
      </c>
      <c r="U2197" s="357" t="s">
        <v>35</v>
      </c>
      <c r="V2197" s="357">
        <v>1.6850000000000001</v>
      </c>
      <c r="W2197" s="357">
        <v>1</v>
      </c>
      <c r="X2197" s="357">
        <v>3.2000000000000001E-2</v>
      </c>
      <c r="Y2197" s="357">
        <f t="shared" si="30"/>
        <v>1.6850000000000001</v>
      </c>
      <c r="Z2197" s="357" t="s">
        <v>198</v>
      </c>
      <c r="AA2197" s="357" t="s">
        <v>170</v>
      </c>
      <c r="AB2197" s="357">
        <v>18.7</v>
      </c>
      <c r="AC2197" s="357" t="s">
        <v>218</v>
      </c>
      <c r="AD2197" s="10"/>
      <c r="AE2197" s="10">
        <f>IFERROR(VLOOKUP(E2197,ppoz!$A$2:$B$42,2,0),0)</f>
        <v>7000</v>
      </c>
      <c r="AH2197">
        <v>7</v>
      </c>
    </row>
    <row r="2198" spans="1:34" x14ac:dyDescent="0.35">
      <c r="A2198" s="354" t="s">
        <v>1325</v>
      </c>
      <c r="B2198" s="355">
        <v>41.580000000000005</v>
      </c>
      <c r="C2198" s="356">
        <v>126</v>
      </c>
      <c r="D2198" s="357" t="s">
        <v>1075</v>
      </c>
      <c r="E2198" s="357" t="s">
        <v>13</v>
      </c>
      <c r="F2198" s="357" t="s">
        <v>181</v>
      </c>
      <c r="G2198" s="358">
        <v>37.5</v>
      </c>
      <c r="H2198" s="357">
        <v>115100</v>
      </c>
      <c r="I2198" s="356">
        <v>122000</v>
      </c>
      <c r="J2198" s="356">
        <v>129600</v>
      </c>
      <c r="K2198" s="356">
        <v>129300</v>
      </c>
      <c r="L2198" s="355">
        <v>2768.1577681577678</v>
      </c>
      <c r="M2198" s="355">
        <v>2934.1029341029339</v>
      </c>
      <c r="N2198" s="355">
        <v>3116.8831168831166</v>
      </c>
      <c r="O2198" s="355">
        <v>3109.6681096681091</v>
      </c>
      <c r="P2198" s="357" t="s">
        <v>39</v>
      </c>
      <c r="Q2198" s="355" t="s">
        <v>38</v>
      </c>
      <c r="R2198" s="357" t="s">
        <v>203</v>
      </c>
      <c r="S2198" s="365">
        <v>0.19600000000000001</v>
      </c>
      <c r="T2198" s="354" t="s">
        <v>683</v>
      </c>
      <c r="U2198" s="357" t="s">
        <v>35</v>
      </c>
      <c r="V2198" s="357">
        <v>1.6850000000000001</v>
      </c>
      <c r="W2198" s="357">
        <v>1</v>
      </c>
      <c r="X2198" s="357">
        <v>3.2000000000000001E-2</v>
      </c>
      <c r="Y2198" s="357">
        <f t="shared" si="30"/>
        <v>1.6850000000000001</v>
      </c>
      <c r="Z2198" s="357" t="s">
        <v>198</v>
      </c>
      <c r="AA2198" s="357" t="s">
        <v>170</v>
      </c>
      <c r="AB2198" s="357">
        <v>18.7</v>
      </c>
      <c r="AC2198" s="357" t="s">
        <v>218</v>
      </c>
      <c r="AD2198" s="10"/>
      <c r="AE2198" s="10">
        <f>IFERROR(VLOOKUP(E2198,ppoz!$A$2:$B$42,2,0),0)</f>
        <v>7000</v>
      </c>
      <c r="AH2198">
        <v>7</v>
      </c>
    </row>
    <row r="2199" spans="1:34" x14ac:dyDescent="0.35">
      <c r="A2199" s="354" t="s">
        <v>1326</v>
      </c>
      <c r="B2199" s="355">
        <v>41.910000000000004</v>
      </c>
      <c r="C2199" s="356">
        <v>127</v>
      </c>
      <c r="D2199" s="357" t="s">
        <v>1075</v>
      </c>
      <c r="E2199" s="357" t="s">
        <v>13</v>
      </c>
      <c r="F2199" s="357" t="s">
        <v>181</v>
      </c>
      <c r="G2199" s="358">
        <v>37.5</v>
      </c>
      <c r="H2199" s="357">
        <v>115700</v>
      </c>
      <c r="I2199" s="356">
        <v>122400</v>
      </c>
      <c r="J2199" s="356">
        <v>130000</v>
      </c>
      <c r="K2199" s="356">
        <v>129800</v>
      </c>
      <c r="L2199" s="355">
        <v>2760.6776425674061</v>
      </c>
      <c r="M2199" s="355">
        <v>2920.5440229062274</v>
      </c>
      <c r="N2199" s="355">
        <v>3101.8849916487711</v>
      </c>
      <c r="O2199" s="355">
        <v>3097.1128608923882</v>
      </c>
      <c r="P2199" s="357" t="s">
        <v>39</v>
      </c>
      <c r="Q2199" s="355" t="s">
        <v>38</v>
      </c>
      <c r="R2199" s="357" t="s">
        <v>203</v>
      </c>
      <c r="S2199" s="365">
        <v>0.19600000000000001</v>
      </c>
      <c r="T2199" s="354" t="s">
        <v>683</v>
      </c>
      <c r="U2199" s="357" t="s">
        <v>35</v>
      </c>
      <c r="V2199" s="357">
        <v>1.6850000000000001</v>
      </c>
      <c r="W2199" s="357">
        <v>1</v>
      </c>
      <c r="X2199" s="357">
        <v>3.2000000000000001E-2</v>
      </c>
      <c r="Y2199" s="357">
        <f t="shared" si="30"/>
        <v>1.6850000000000001</v>
      </c>
      <c r="Z2199" s="357" t="s">
        <v>198</v>
      </c>
      <c r="AA2199" s="357" t="s">
        <v>170</v>
      </c>
      <c r="AB2199" s="357">
        <v>18.7</v>
      </c>
      <c r="AC2199" s="357" t="s">
        <v>218</v>
      </c>
      <c r="AD2199" s="10"/>
      <c r="AE2199" s="10">
        <f>IFERROR(VLOOKUP(E2199,ppoz!$A$2:$B$42,2,0),0)</f>
        <v>7000</v>
      </c>
      <c r="AH2199">
        <v>7</v>
      </c>
    </row>
    <row r="2200" spans="1:34" x14ac:dyDescent="0.35">
      <c r="A2200" s="354" t="s">
        <v>1327</v>
      </c>
      <c r="B2200" s="355">
        <v>42.24</v>
      </c>
      <c r="C2200" s="356">
        <v>128</v>
      </c>
      <c r="D2200" s="357" t="s">
        <v>1075</v>
      </c>
      <c r="E2200" s="357" t="s">
        <v>13</v>
      </c>
      <c r="F2200" s="357" t="s">
        <v>181</v>
      </c>
      <c r="G2200" s="358">
        <v>37.5</v>
      </c>
      <c r="H2200" s="357">
        <v>116700</v>
      </c>
      <c r="I2200" s="356">
        <v>123200</v>
      </c>
      <c r="J2200" s="356">
        <v>130900</v>
      </c>
      <c r="K2200" s="356">
        <v>130600</v>
      </c>
      <c r="L2200" s="355">
        <v>2762.784090909091</v>
      </c>
      <c r="M2200" s="355">
        <v>2916.6666666666665</v>
      </c>
      <c r="N2200" s="355">
        <v>3098.958333333333</v>
      </c>
      <c r="O2200" s="355">
        <v>3091.8560606060605</v>
      </c>
      <c r="P2200" s="357" t="s">
        <v>39</v>
      </c>
      <c r="Q2200" s="355" t="s">
        <v>38</v>
      </c>
      <c r="R2200" s="357" t="s">
        <v>203</v>
      </c>
      <c r="S2200" s="365">
        <v>0.19600000000000001</v>
      </c>
      <c r="T2200" s="354" t="s">
        <v>683</v>
      </c>
      <c r="U2200" s="357" t="s">
        <v>35</v>
      </c>
      <c r="V2200" s="357">
        <v>1.6850000000000001</v>
      </c>
      <c r="W2200" s="357">
        <v>1</v>
      </c>
      <c r="X2200" s="357">
        <v>3.2000000000000001E-2</v>
      </c>
      <c r="Y2200" s="357">
        <f t="shared" si="30"/>
        <v>1.6850000000000001</v>
      </c>
      <c r="Z2200" s="357" t="s">
        <v>198</v>
      </c>
      <c r="AA2200" s="357" t="s">
        <v>170</v>
      </c>
      <c r="AB2200" s="357">
        <v>18.7</v>
      </c>
      <c r="AC2200" s="357" t="s">
        <v>218</v>
      </c>
      <c r="AD2200" s="10"/>
      <c r="AE2200" s="10">
        <f>IFERROR(VLOOKUP(E2200,ppoz!$A$2:$B$42,2,0),0)</f>
        <v>7000</v>
      </c>
      <c r="AH2200">
        <v>7</v>
      </c>
    </row>
    <row r="2201" spans="1:34" x14ac:dyDescent="0.35">
      <c r="A2201" s="354" t="s">
        <v>1328</v>
      </c>
      <c r="B2201" s="355">
        <v>42.57</v>
      </c>
      <c r="C2201" s="356">
        <v>129</v>
      </c>
      <c r="D2201" s="357" t="s">
        <v>1075</v>
      </c>
      <c r="E2201" s="357" t="s">
        <v>13</v>
      </c>
      <c r="F2201" s="357" t="s">
        <v>181</v>
      </c>
      <c r="G2201" s="358">
        <v>37.5</v>
      </c>
      <c r="H2201" s="357">
        <v>117200</v>
      </c>
      <c r="I2201" s="356">
        <v>123700</v>
      </c>
      <c r="J2201" s="356">
        <v>131300</v>
      </c>
      <c r="K2201" s="356">
        <v>131000</v>
      </c>
      <c r="L2201" s="355">
        <v>2753.1125205543808</v>
      </c>
      <c r="M2201" s="355">
        <v>2905.8022081277895</v>
      </c>
      <c r="N2201" s="355">
        <v>3084.3316889828516</v>
      </c>
      <c r="O2201" s="355">
        <v>3077.2844726333096</v>
      </c>
      <c r="P2201" s="357" t="s">
        <v>39</v>
      </c>
      <c r="Q2201" s="355" t="s">
        <v>38</v>
      </c>
      <c r="R2201" s="357" t="s">
        <v>203</v>
      </c>
      <c r="S2201" s="365">
        <v>0.19600000000000001</v>
      </c>
      <c r="T2201" s="354" t="s">
        <v>683</v>
      </c>
      <c r="U2201" s="357" t="s">
        <v>35</v>
      </c>
      <c r="V2201" s="357">
        <v>1.6850000000000001</v>
      </c>
      <c r="W2201" s="357">
        <v>1</v>
      </c>
      <c r="X2201" s="357">
        <v>3.2000000000000001E-2</v>
      </c>
      <c r="Y2201" s="357">
        <f t="shared" si="30"/>
        <v>1.6850000000000001</v>
      </c>
      <c r="Z2201" s="357" t="s">
        <v>198</v>
      </c>
      <c r="AA2201" s="357" t="s">
        <v>170</v>
      </c>
      <c r="AB2201" s="357">
        <v>18.7</v>
      </c>
      <c r="AC2201" s="357" t="s">
        <v>218</v>
      </c>
      <c r="AD2201" s="10"/>
      <c r="AE2201" s="10">
        <f>IFERROR(VLOOKUP(E2201,ppoz!$A$2:$B$42,2,0),0)</f>
        <v>7000</v>
      </c>
      <c r="AH2201">
        <v>7</v>
      </c>
    </row>
    <row r="2202" spans="1:34" x14ac:dyDescent="0.35">
      <c r="A2202" s="354" t="s">
        <v>1329</v>
      </c>
      <c r="B2202" s="355">
        <v>42.9</v>
      </c>
      <c r="C2202" s="356">
        <v>130</v>
      </c>
      <c r="D2202" s="357" t="s">
        <v>1075</v>
      </c>
      <c r="E2202" s="357" t="s">
        <v>13</v>
      </c>
      <c r="F2202" s="357" t="s">
        <v>181</v>
      </c>
      <c r="G2202" s="358">
        <v>37.5</v>
      </c>
      <c r="H2202" s="357">
        <v>117800</v>
      </c>
      <c r="I2202" s="356">
        <v>124400</v>
      </c>
      <c r="J2202" s="356">
        <v>131700</v>
      </c>
      <c r="K2202" s="356">
        <v>131800</v>
      </c>
      <c r="L2202" s="355">
        <v>2745.920745920746</v>
      </c>
      <c r="M2202" s="355">
        <v>2899.7668997668998</v>
      </c>
      <c r="N2202" s="355">
        <v>3069.9300699300702</v>
      </c>
      <c r="O2202" s="355">
        <v>3072.2610722610725</v>
      </c>
      <c r="P2202" s="357" t="s">
        <v>39</v>
      </c>
      <c r="Q2202" s="355" t="s">
        <v>38</v>
      </c>
      <c r="R2202" s="357" t="s">
        <v>203</v>
      </c>
      <c r="S2202" s="365">
        <v>0.19600000000000001</v>
      </c>
      <c r="T2202" s="354" t="s">
        <v>683</v>
      </c>
      <c r="U2202" s="357" t="s">
        <v>35</v>
      </c>
      <c r="V2202" s="357">
        <v>1.6850000000000001</v>
      </c>
      <c r="W2202" s="357">
        <v>1</v>
      </c>
      <c r="X2202" s="357">
        <v>3.2000000000000001E-2</v>
      </c>
      <c r="Y2202" s="357">
        <f t="shared" si="30"/>
        <v>1.6850000000000001</v>
      </c>
      <c r="Z2202" s="357" t="s">
        <v>198</v>
      </c>
      <c r="AA2202" s="357" t="s">
        <v>170</v>
      </c>
      <c r="AB2202" s="357">
        <v>18.7</v>
      </c>
      <c r="AC2202" s="357" t="s">
        <v>218</v>
      </c>
      <c r="AD2202" s="10"/>
      <c r="AE2202" s="10">
        <f>IFERROR(VLOOKUP(E2202,ppoz!$A$2:$B$42,2,0),0)</f>
        <v>7000</v>
      </c>
      <c r="AH2202">
        <v>7</v>
      </c>
    </row>
    <row r="2203" spans="1:34" x14ac:dyDescent="0.35">
      <c r="A2203" s="354" t="s">
        <v>1330</v>
      </c>
      <c r="B2203" s="355">
        <v>43.230000000000004</v>
      </c>
      <c r="C2203" s="356">
        <v>131</v>
      </c>
      <c r="D2203" s="357" t="s">
        <v>1075</v>
      </c>
      <c r="E2203" s="357" t="s">
        <v>13</v>
      </c>
      <c r="F2203" s="357" t="s">
        <v>181</v>
      </c>
      <c r="G2203" s="358">
        <v>37.5</v>
      </c>
      <c r="H2203" s="357">
        <v>118600</v>
      </c>
      <c r="I2203" s="356">
        <v>125200</v>
      </c>
      <c r="J2203" s="356">
        <v>132600</v>
      </c>
      <c r="K2203" s="356">
        <v>132600</v>
      </c>
      <c r="L2203" s="355">
        <v>2743.4651862132778</v>
      </c>
      <c r="M2203" s="355">
        <v>2896.1369419384682</v>
      </c>
      <c r="N2203" s="355">
        <v>3067.3143650242882</v>
      </c>
      <c r="O2203" s="355">
        <v>3067.3143650242882</v>
      </c>
      <c r="P2203" s="357" t="s">
        <v>39</v>
      </c>
      <c r="Q2203" s="355" t="s">
        <v>38</v>
      </c>
      <c r="R2203" s="357" t="s">
        <v>203</v>
      </c>
      <c r="S2203" s="365">
        <v>0.19600000000000001</v>
      </c>
      <c r="T2203" s="354" t="s">
        <v>683</v>
      </c>
      <c r="U2203" s="357" t="s">
        <v>35</v>
      </c>
      <c r="V2203" s="357">
        <v>1.6850000000000001</v>
      </c>
      <c r="W2203" s="357">
        <v>1</v>
      </c>
      <c r="X2203" s="357">
        <v>3.2000000000000001E-2</v>
      </c>
      <c r="Y2203" s="357">
        <f t="shared" si="30"/>
        <v>1.6850000000000001</v>
      </c>
      <c r="Z2203" s="357" t="s">
        <v>198</v>
      </c>
      <c r="AA2203" s="357" t="s">
        <v>170</v>
      </c>
      <c r="AB2203" s="357">
        <v>18.7</v>
      </c>
      <c r="AC2203" s="357" t="s">
        <v>218</v>
      </c>
      <c r="AD2203" s="10"/>
      <c r="AE2203" s="10">
        <f>IFERROR(VLOOKUP(E2203,ppoz!$A$2:$B$42,2,0),0)</f>
        <v>7000</v>
      </c>
      <c r="AH2203">
        <v>7</v>
      </c>
    </row>
    <row r="2204" spans="1:34" x14ac:dyDescent="0.35">
      <c r="A2204" s="354" t="s">
        <v>1331</v>
      </c>
      <c r="B2204" s="355">
        <v>43.56</v>
      </c>
      <c r="C2204" s="356">
        <v>132</v>
      </c>
      <c r="D2204" s="357" t="s">
        <v>1075</v>
      </c>
      <c r="E2204" s="357" t="s">
        <v>13</v>
      </c>
      <c r="F2204" s="357" t="s">
        <v>181</v>
      </c>
      <c r="G2204" s="358">
        <v>37.5</v>
      </c>
      <c r="H2204" s="357">
        <v>119000</v>
      </c>
      <c r="I2204" s="356">
        <v>125400</v>
      </c>
      <c r="J2204" s="356">
        <v>133000</v>
      </c>
      <c r="K2204" s="356">
        <v>132800</v>
      </c>
      <c r="L2204" s="355">
        <v>2731.8640955004589</v>
      </c>
      <c r="M2204" s="355">
        <v>2878.7878787878785</v>
      </c>
      <c r="N2204" s="355">
        <v>3053.2598714416895</v>
      </c>
      <c r="O2204" s="355">
        <v>3048.6685032139576</v>
      </c>
      <c r="P2204" s="357" t="s">
        <v>39</v>
      </c>
      <c r="Q2204" s="355" t="s">
        <v>38</v>
      </c>
      <c r="R2204" s="357" t="s">
        <v>203</v>
      </c>
      <c r="S2204" s="365">
        <v>0.19600000000000001</v>
      </c>
      <c r="T2204" s="354" t="s">
        <v>683</v>
      </c>
      <c r="U2204" s="357" t="s">
        <v>35</v>
      </c>
      <c r="V2204" s="357">
        <v>1.6850000000000001</v>
      </c>
      <c r="W2204" s="357">
        <v>1</v>
      </c>
      <c r="X2204" s="357">
        <v>3.2000000000000001E-2</v>
      </c>
      <c r="Y2204" s="357">
        <f t="shared" si="30"/>
        <v>1.6850000000000001</v>
      </c>
      <c r="Z2204" s="357" t="s">
        <v>198</v>
      </c>
      <c r="AA2204" s="357" t="s">
        <v>170</v>
      </c>
      <c r="AB2204" s="357">
        <v>18.7</v>
      </c>
      <c r="AC2204" s="357" t="s">
        <v>218</v>
      </c>
      <c r="AD2204" s="10"/>
      <c r="AE2204" s="10">
        <f>IFERROR(VLOOKUP(E2204,ppoz!$A$2:$B$42,2,0),0)</f>
        <v>7000</v>
      </c>
      <c r="AH2204">
        <v>7</v>
      </c>
    </row>
    <row r="2205" spans="1:34" x14ac:dyDescent="0.35">
      <c r="A2205" s="354" t="s">
        <v>1332</v>
      </c>
      <c r="B2205" s="355">
        <v>43.89</v>
      </c>
      <c r="C2205" s="356">
        <v>133</v>
      </c>
      <c r="D2205" s="357" t="s">
        <v>1075</v>
      </c>
      <c r="E2205" s="357" t="s">
        <v>13</v>
      </c>
      <c r="F2205" s="357" t="s">
        <v>181</v>
      </c>
      <c r="G2205" s="358">
        <v>37.5</v>
      </c>
      <c r="H2205" s="357">
        <v>119500</v>
      </c>
      <c r="I2205" s="356">
        <v>126600</v>
      </c>
      <c r="J2205" s="356">
        <v>133400</v>
      </c>
      <c r="K2205" s="356">
        <v>134000</v>
      </c>
      <c r="L2205" s="355">
        <v>2722.7158806106172</v>
      </c>
      <c r="M2205" s="355">
        <v>2884.4839371155158</v>
      </c>
      <c r="N2205" s="355">
        <v>3039.4167236272501</v>
      </c>
      <c r="O2205" s="355">
        <v>3053.0872636135796</v>
      </c>
      <c r="P2205" s="357" t="s">
        <v>39</v>
      </c>
      <c r="Q2205" s="355" t="s">
        <v>38</v>
      </c>
      <c r="R2205" s="357" t="s">
        <v>203</v>
      </c>
      <c r="S2205" s="365">
        <v>0.19600000000000001</v>
      </c>
      <c r="T2205" s="354" t="s">
        <v>683</v>
      </c>
      <c r="U2205" s="357" t="s">
        <v>35</v>
      </c>
      <c r="V2205" s="357">
        <v>1.6850000000000001</v>
      </c>
      <c r="W2205" s="357">
        <v>1</v>
      </c>
      <c r="X2205" s="357">
        <v>3.2000000000000001E-2</v>
      </c>
      <c r="Y2205" s="357">
        <f t="shared" si="30"/>
        <v>1.6850000000000001</v>
      </c>
      <c r="Z2205" s="357" t="s">
        <v>198</v>
      </c>
      <c r="AA2205" s="357" t="s">
        <v>170</v>
      </c>
      <c r="AB2205" s="357">
        <v>18.7</v>
      </c>
      <c r="AC2205" s="357" t="s">
        <v>218</v>
      </c>
      <c r="AD2205" s="10"/>
      <c r="AE2205" s="10">
        <f>IFERROR(VLOOKUP(E2205,ppoz!$A$2:$B$42,2,0),0)</f>
        <v>7000</v>
      </c>
      <c r="AH2205">
        <v>7</v>
      </c>
    </row>
    <row r="2206" spans="1:34" x14ac:dyDescent="0.35">
      <c r="A2206" s="354" t="s">
        <v>1333</v>
      </c>
      <c r="B2206" s="355">
        <v>44.22</v>
      </c>
      <c r="C2206" s="356">
        <v>134</v>
      </c>
      <c r="D2206" s="357" t="s">
        <v>1075</v>
      </c>
      <c r="E2206" s="357" t="s">
        <v>13</v>
      </c>
      <c r="F2206" s="357" t="s">
        <v>181</v>
      </c>
      <c r="G2206" s="358">
        <v>37.5</v>
      </c>
      <c r="H2206" s="357">
        <v>120500</v>
      </c>
      <c r="I2206" s="356">
        <v>127700</v>
      </c>
      <c r="J2206" s="356">
        <v>134200</v>
      </c>
      <c r="K2206" s="356">
        <v>135100</v>
      </c>
      <c r="L2206" s="355">
        <v>2725.0113071008595</v>
      </c>
      <c r="M2206" s="355">
        <v>2887.8335594753507</v>
      </c>
      <c r="N2206" s="355">
        <v>3034.8258706467664</v>
      </c>
      <c r="O2206" s="355">
        <v>3055.1786521935778</v>
      </c>
      <c r="P2206" s="357" t="s">
        <v>39</v>
      </c>
      <c r="Q2206" s="355" t="s">
        <v>38</v>
      </c>
      <c r="R2206" s="357" t="s">
        <v>203</v>
      </c>
      <c r="S2206" s="365">
        <v>0.19600000000000001</v>
      </c>
      <c r="T2206" s="354" t="s">
        <v>683</v>
      </c>
      <c r="U2206" s="357" t="s">
        <v>35</v>
      </c>
      <c r="V2206" s="357">
        <v>1.6850000000000001</v>
      </c>
      <c r="W2206" s="357">
        <v>1</v>
      </c>
      <c r="X2206" s="357">
        <v>3.2000000000000001E-2</v>
      </c>
      <c r="Y2206" s="357">
        <f t="shared" ref="Y2206:Y2271" si="31">V2206*W2206</f>
        <v>1.6850000000000001</v>
      </c>
      <c r="Z2206" s="357" t="s">
        <v>198</v>
      </c>
      <c r="AA2206" s="357" t="s">
        <v>170</v>
      </c>
      <c r="AB2206" s="357">
        <v>18.7</v>
      </c>
      <c r="AC2206" s="357" t="s">
        <v>218</v>
      </c>
      <c r="AD2206" s="10"/>
      <c r="AE2206" s="10">
        <f>IFERROR(VLOOKUP(E2206,ppoz!$A$2:$B$42,2,0),0)</f>
        <v>7000</v>
      </c>
      <c r="AH2206">
        <v>7</v>
      </c>
    </row>
    <row r="2207" spans="1:34" x14ac:dyDescent="0.35">
      <c r="A2207" s="354" t="s">
        <v>1334</v>
      </c>
      <c r="B2207" s="355">
        <v>44.550000000000004</v>
      </c>
      <c r="C2207" s="356">
        <v>135</v>
      </c>
      <c r="D2207" s="357" t="s">
        <v>1075</v>
      </c>
      <c r="E2207" s="357" t="s">
        <v>13</v>
      </c>
      <c r="F2207" s="357" t="s">
        <v>181</v>
      </c>
      <c r="G2207" s="358">
        <v>37.5</v>
      </c>
      <c r="H2207" s="357">
        <v>121200</v>
      </c>
      <c r="I2207" s="356">
        <v>128200</v>
      </c>
      <c r="J2207" s="356">
        <v>134700</v>
      </c>
      <c r="K2207" s="356">
        <v>136200</v>
      </c>
      <c r="L2207" s="355">
        <v>2720.5387205387201</v>
      </c>
      <c r="M2207" s="355">
        <v>2877.6655443322106</v>
      </c>
      <c r="N2207" s="355">
        <v>3023.5690235690231</v>
      </c>
      <c r="O2207" s="355">
        <v>3057.2390572390568</v>
      </c>
      <c r="P2207" s="357" t="s">
        <v>39</v>
      </c>
      <c r="Q2207" s="355" t="s">
        <v>38</v>
      </c>
      <c r="R2207" s="357" t="s">
        <v>203</v>
      </c>
      <c r="S2207" s="365">
        <v>0.19600000000000001</v>
      </c>
      <c r="T2207" s="354" t="s">
        <v>683</v>
      </c>
      <c r="U2207" s="357" t="s">
        <v>35</v>
      </c>
      <c r="V2207" s="357">
        <v>1.6850000000000001</v>
      </c>
      <c r="W2207" s="357">
        <v>1</v>
      </c>
      <c r="X2207" s="357">
        <v>3.2000000000000001E-2</v>
      </c>
      <c r="Y2207" s="357">
        <f t="shared" si="31"/>
        <v>1.6850000000000001</v>
      </c>
      <c r="Z2207" s="357" t="s">
        <v>198</v>
      </c>
      <c r="AA2207" s="357" t="s">
        <v>170</v>
      </c>
      <c r="AB2207" s="357">
        <v>18.7</v>
      </c>
      <c r="AC2207" s="357" t="s">
        <v>218</v>
      </c>
      <c r="AD2207" s="10"/>
      <c r="AE2207" s="10">
        <f>IFERROR(VLOOKUP(E2207,ppoz!$A$2:$B$42,2,0),0)</f>
        <v>7000</v>
      </c>
      <c r="AH2207">
        <v>7</v>
      </c>
    </row>
    <row r="2208" spans="1:34" x14ac:dyDescent="0.35">
      <c r="A2208" s="354" t="s">
        <v>1335</v>
      </c>
      <c r="B2208" s="355">
        <v>44.88</v>
      </c>
      <c r="C2208" s="356">
        <v>136</v>
      </c>
      <c r="D2208" s="357" t="s">
        <v>1075</v>
      </c>
      <c r="E2208" s="357" t="s">
        <v>13</v>
      </c>
      <c r="F2208" s="357" t="s">
        <v>181</v>
      </c>
      <c r="G2208" s="358">
        <v>37.5</v>
      </c>
      <c r="H2208" s="357">
        <v>121700</v>
      </c>
      <c r="I2208" s="356">
        <v>128800</v>
      </c>
      <c r="J2208" s="356">
        <v>135100</v>
      </c>
      <c r="K2208" s="356">
        <v>136700</v>
      </c>
      <c r="L2208" s="355">
        <v>2711.675579322638</v>
      </c>
      <c r="M2208" s="355">
        <v>2869.8752228163989</v>
      </c>
      <c r="N2208" s="355">
        <v>3010.2495543672012</v>
      </c>
      <c r="O2208" s="355">
        <v>3045.9001782531191</v>
      </c>
      <c r="P2208" s="357" t="s">
        <v>39</v>
      </c>
      <c r="Q2208" s="355" t="s">
        <v>38</v>
      </c>
      <c r="R2208" s="357" t="s">
        <v>203</v>
      </c>
      <c r="S2208" s="365">
        <v>0.19600000000000001</v>
      </c>
      <c r="T2208" s="354" t="s">
        <v>683</v>
      </c>
      <c r="U2208" s="357" t="s">
        <v>35</v>
      </c>
      <c r="V2208" s="357">
        <v>1.6850000000000001</v>
      </c>
      <c r="W2208" s="357">
        <v>1</v>
      </c>
      <c r="X2208" s="357">
        <v>3.2000000000000001E-2</v>
      </c>
      <c r="Y2208" s="357">
        <f t="shared" si="31"/>
        <v>1.6850000000000001</v>
      </c>
      <c r="Z2208" s="357" t="s">
        <v>198</v>
      </c>
      <c r="AA2208" s="357" t="s">
        <v>170</v>
      </c>
      <c r="AB2208" s="357">
        <v>18.7</v>
      </c>
      <c r="AC2208" s="357" t="s">
        <v>218</v>
      </c>
      <c r="AD2208" s="10"/>
      <c r="AE2208" s="10">
        <f>IFERROR(VLOOKUP(E2208,ppoz!$A$2:$B$42,2,0),0)</f>
        <v>7000</v>
      </c>
      <c r="AH2208">
        <v>7</v>
      </c>
    </row>
    <row r="2209" spans="1:34" x14ac:dyDescent="0.35">
      <c r="A2209" s="354" t="s">
        <v>1336</v>
      </c>
      <c r="B2209" s="355">
        <v>45.21</v>
      </c>
      <c r="C2209" s="356">
        <v>137</v>
      </c>
      <c r="D2209" s="357" t="s">
        <v>1075</v>
      </c>
      <c r="E2209" s="357" t="s">
        <v>14</v>
      </c>
      <c r="F2209" s="357" t="s">
        <v>181</v>
      </c>
      <c r="G2209" s="358">
        <v>45</v>
      </c>
      <c r="H2209" s="357">
        <v>123200</v>
      </c>
      <c r="I2209" s="356">
        <v>130300</v>
      </c>
      <c r="J2209" s="356">
        <v>136500</v>
      </c>
      <c r="K2209" s="356">
        <v>138300</v>
      </c>
      <c r="L2209" s="355">
        <v>2725.0608272506083</v>
      </c>
      <c r="M2209" s="355">
        <v>2882.1057288210573</v>
      </c>
      <c r="N2209" s="355">
        <v>3019.2435301924352</v>
      </c>
      <c r="O2209" s="355">
        <v>3059.0577305905772</v>
      </c>
      <c r="P2209" s="357" t="s">
        <v>39</v>
      </c>
      <c r="Q2209" s="355" t="s">
        <v>38</v>
      </c>
      <c r="R2209" s="357" t="s">
        <v>203</v>
      </c>
      <c r="S2209" s="365">
        <v>0.19600000000000001</v>
      </c>
      <c r="T2209" s="354" t="s">
        <v>683</v>
      </c>
      <c r="U2209" s="357" t="s">
        <v>35</v>
      </c>
      <c r="V2209" s="357">
        <v>1.6850000000000001</v>
      </c>
      <c r="W2209" s="357">
        <v>1</v>
      </c>
      <c r="X2209" s="357">
        <v>3.2000000000000001E-2</v>
      </c>
      <c r="Y2209" s="357">
        <f t="shared" si="31"/>
        <v>1.6850000000000001</v>
      </c>
      <c r="Z2209" s="357" t="s">
        <v>198</v>
      </c>
      <c r="AA2209" s="357" t="s">
        <v>170</v>
      </c>
      <c r="AB2209" s="357">
        <v>18.7</v>
      </c>
      <c r="AC2209" s="357" t="s">
        <v>218</v>
      </c>
      <c r="AD2209" s="10"/>
      <c r="AE2209" s="10">
        <f>IFERROR(VLOOKUP(E2209,ppoz!$A$2:$B$42,2,0),0)</f>
        <v>7000</v>
      </c>
      <c r="AH2209">
        <v>7</v>
      </c>
    </row>
    <row r="2210" spans="1:34" x14ac:dyDescent="0.35">
      <c r="A2210" s="354" t="s">
        <v>1337</v>
      </c>
      <c r="B2210" s="355">
        <v>45.54</v>
      </c>
      <c r="C2210" s="356">
        <v>138</v>
      </c>
      <c r="D2210" s="357" t="s">
        <v>1075</v>
      </c>
      <c r="E2210" s="357" t="s">
        <v>14</v>
      </c>
      <c r="F2210" s="357" t="s">
        <v>181</v>
      </c>
      <c r="G2210" s="358">
        <v>45</v>
      </c>
      <c r="H2210" s="357">
        <v>123700</v>
      </c>
      <c r="I2210" s="356">
        <v>130900</v>
      </c>
      <c r="J2210" s="356">
        <v>136900</v>
      </c>
      <c r="K2210" s="356">
        <v>138900</v>
      </c>
      <c r="L2210" s="355">
        <v>2716.2933684672817</v>
      </c>
      <c r="M2210" s="355">
        <v>2874.3961352657007</v>
      </c>
      <c r="N2210" s="355">
        <v>3006.1484409310497</v>
      </c>
      <c r="O2210" s="355">
        <v>3050.0658761528325</v>
      </c>
      <c r="P2210" s="357" t="s">
        <v>39</v>
      </c>
      <c r="Q2210" s="355" t="s">
        <v>38</v>
      </c>
      <c r="R2210" s="357" t="s">
        <v>203</v>
      </c>
      <c r="S2210" s="365">
        <v>0.19600000000000001</v>
      </c>
      <c r="T2210" s="354" t="s">
        <v>683</v>
      </c>
      <c r="U2210" s="357" t="s">
        <v>35</v>
      </c>
      <c r="V2210" s="357">
        <v>1.6850000000000001</v>
      </c>
      <c r="W2210" s="357">
        <v>1</v>
      </c>
      <c r="X2210" s="357">
        <v>3.2000000000000001E-2</v>
      </c>
      <c r="Y2210" s="357">
        <f t="shared" si="31"/>
        <v>1.6850000000000001</v>
      </c>
      <c r="Z2210" s="357" t="s">
        <v>198</v>
      </c>
      <c r="AA2210" s="357" t="s">
        <v>170</v>
      </c>
      <c r="AB2210" s="357">
        <v>18.7</v>
      </c>
      <c r="AC2210" s="357" t="s">
        <v>218</v>
      </c>
      <c r="AD2210" s="10"/>
      <c r="AE2210" s="10">
        <f>IFERROR(VLOOKUP(E2210,ppoz!$A$2:$B$42,2,0),0)</f>
        <v>7000</v>
      </c>
      <c r="AH2210">
        <v>7</v>
      </c>
    </row>
    <row r="2211" spans="1:34" x14ac:dyDescent="0.35">
      <c r="A2211" s="354" t="s">
        <v>1338</v>
      </c>
      <c r="B2211" s="355">
        <v>45.870000000000005</v>
      </c>
      <c r="C2211" s="356">
        <v>139</v>
      </c>
      <c r="D2211" s="357" t="s">
        <v>1075</v>
      </c>
      <c r="E2211" s="357" t="s">
        <v>14</v>
      </c>
      <c r="F2211" s="357" t="s">
        <v>181</v>
      </c>
      <c r="G2211" s="358">
        <v>45</v>
      </c>
      <c r="H2211" s="357">
        <v>124200</v>
      </c>
      <c r="I2211" s="356">
        <v>131500</v>
      </c>
      <c r="J2211" s="356">
        <v>137300</v>
      </c>
      <c r="K2211" s="356">
        <v>139500</v>
      </c>
      <c r="L2211" s="355">
        <v>2707.6520601700454</v>
      </c>
      <c r="M2211" s="355">
        <v>2866.7974711140178</v>
      </c>
      <c r="N2211" s="355">
        <v>2993.2417702201874</v>
      </c>
      <c r="O2211" s="355">
        <v>3041.2034009156309</v>
      </c>
      <c r="P2211" s="357" t="s">
        <v>39</v>
      </c>
      <c r="Q2211" s="355" t="s">
        <v>38</v>
      </c>
      <c r="R2211" s="357" t="s">
        <v>203</v>
      </c>
      <c r="S2211" s="365">
        <v>0.19600000000000001</v>
      </c>
      <c r="T2211" s="354" t="s">
        <v>683</v>
      </c>
      <c r="U2211" s="357" t="s">
        <v>35</v>
      </c>
      <c r="V2211" s="357">
        <v>1.6850000000000001</v>
      </c>
      <c r="W2211" s="357">
        <v>1</v>
      </c>
      <c r="X2211" s="357">
        <v>3.2000000000000001E-2</v>
      </c>
      <c r="Y2211" s="357">
        <f t="shared" si="31"/>
        <v>1.6850000000000001</v>
      </c>
      <c r="Z2211" s="357" t="s">
        <v>198</v>
      </c>
      <c r="AA2211" s="357" t="s">
        <v>170</v>
      </c>
      <c r="AB2211" s="357">
        <v>18.7</v>
      </c>
      <c r="AC2211" s="357" t="s">
        <v>218</v>
      </c>
      <c r="AD2211" s="10"/>
      <c r="AE2211" s="10">
        <f>IFERROR(VLOOKUP(E2211,ppoz!$A$2:$B$42,2,0),0)</f>
        <v>7000</v>
      </c>
      <c r="AH2211">
        <v>7</v>
      </c>
    </row>
    <row r="2212" spans="1:34" x14ac:dyDescent="0.35">
      <c r="A2212" s="354" t="s">
        <v>1339</v>
      </c>
      <c r="B2212" s="355">
        <v>46.2</v>
      </c>
      <c r="C2212" s="356">
        <v>140</v>
      </c>
      <c r="D2212" s="357" t="s">
        <v>1075</v>
      </c>
      <c r="E2212" s="357" t="s">
        <v>14</v>
      </c>
      <c r="F2212" s="357" t="s">
        <v>181</v>
      </c>
      <c r="G2212" s="358">
        <v>45</v>
      </c>
      <c r="H2212" s="357">
        <v>126200</v>
      </c>
      <c r="I2212" s="356">
        <v>133600</v>
      </c>
      <c r="J2212" s="356">
        <v>139300</v>
      </c>
      <c r="K2212" s="356">
        <v>141600</v>
      </c>
      <c r="L2212" s="355">
        <v>2731.6017316017314</v>
      </c>
      <c r="M2212" s="355">
        <v>2891.7748917748918</v>
      </c>
      <c r="N2212" s="355">
        <v>3015.151515151515</v>
      </c>
      <c r="O2212" s="355">
        <v>3064.9350649350649</v>
      </c>
      <c r="P2212" s="357" t="s">
        <v>39</v>
      </c>
      <c r="Q2212" s="355" t="s">
        <v>38</v>
      </c>
      <c r="R2212" s="357" t="s">
        <v>203</v>
      </c>
      <c r="S2212" s="365">
        <v>0.19600000000000001</v>
      </c>
      <c r="T2212" s="354" t="s">
        <v>683</v>
      </c>
      <c r="U2212" s="357" t="s">
        <v>35</v>
      </c>
      <c r="V2212" s="357">
        <v>1.6850000000000001</v>
      </c>
      <c r="W2212" s="357">
        <v>1</v>
      </c>
      <c r="X2212" s="357">
        <v>3.2000000000000001E-2</v>
      </c>
      <c r="Y2212" s="357">
        <f t="shared" si="31"/>
        <v>1.6850000000000001</v>
      </c>
      <c r="Z2212" s="357" t="s">
        <v>198</v>
      </c>
      <c r="AA2212" s="357" t="s">
        <v>170</v>
      </c>
      <c r="AB2212" s="357">
        <v>18.7</v>
      </c>
      <c r="AC2212" s="357" t="s">
        <v>218</v>
      </c>
      <c r="AD2212" s="10"/>
      <c r="AE2212" s="10">
        <f>IFERROR(VLOOKUP(E2212,ppoz!$A$2:$B$42,2,0),0)</f>
        <v>7000</v>
      </c>
      <c r="AH2212">
        <v>7</v>
      </c>
    </row>
    <row r="2213" spans="1:34" x14ac:dyDescent="0.35">
      <c r="A2213" s="354" t="s">
        <v>1340</v>
      </c>
      <c r="B2213" s="355">
        <v>46.53</v>
      </c>
      <c r="C2213" s="356">
        <v>141</v>
      </c>
      <c r="D2213" s="357" t="s">
        <v>1075</v>
      </c>
      <c r="E2213" s="357" t="s">
        <v>14</v>
      </c>
      <c r="F2213" s="357" t="s">
        <v>181</v>
      </c>
      <c r="G2213" s="358">
        <v>45</v>
      </c>
      <c r="H2213" s="357">
        <v>126600</v>
      </c>
      <c r="I2213" s="356">
        <v>134000</v>
      </c>
      <c r="J2213" s="356">
        <v>143100</v>
      </c>
      <c r="K2213" s="356">
        <v>142000</v>
      </c>
      <c r="L2213" s="355">
        <v>2720.8252740167632</v>
      </c>
      <c r="M2213" s="355">
        <v>2879.8624543305395</v>
      </c>
      <c r="N2213" s="355">
        <v>3075.4352030947775</v>
      </c>
      <c r="O2213" s="355">
        <v>3051.7945411562432</v>
      </c>
      <c r="P2213" s="357" t="s">
        <v>39</v>
      </c>
      <c r="Q2213" s="355" t="s">
        <v>38</v>
      </c>
      <c r="R2213" s="357" t="s">
        <v>203</v>
      </c>
      <c r="S2213" s="365">
        <v>0.19600000000000001</v>
      </c>
      <c r="T2213" s="354" t="s">
        <v>683</v>
      </c>
      <c r="U2213" s="357" t="s">
        <v>35</v>
      </c>
      <c r="V2213" s="357">
        <v>1.6850000000000001</v>
      </c>
      <c r="W2213" s="357">
        <v>1</v>
      </c>
      <c r="X2213" s="357">
        <v>3.2000000000000001E-2</v>
      </c>
      <c r="Y2213" s="357">
        <f t="shared" si="31"/>
        <v>1.6850000000000001</v>
      </c>
      <c r="Z2213" s="357" t="s">
        <v>198</v>
      </c>
      <c r="AA2213" s="357" t="s">
        <v>170</v>
      </c>
      <c r="AB2213" s="357">
        <v>18.7</v>
      </c>
      <c r="AC2213" s="357" t="s">
        <v>218</v>
      </c>
      <c r="AD2213" s="10"/>
      <c r="AE2213" s="10">
        <f>IFERROR(VLOOKUP(E2213,ppoz!$A$2:$B$42,2,0),0)</f>
        <v>7000</v>
      </c>
      <c r="AH2213">
        <v>7</v>
      </c>
    </row>
    <row r="2214" spans="1:34" x14ac:dyDescent="0.35">
      <c r="A2214" s="354" t="s">
        <v>1341</v>
      </c>
      <c r="B2214" s="355">
        <v>46.86</v>
      </c>
      <c r="C2214" s="356">
        <v>142</v>
      </c>
      <c r="D2214" s="357" t="s">
        <v>1075</v>
      </c>
      <c r="E2214" s="357" t="s">
        <v>14</v>
      </c>
      <c r="F2214" s="357" t="s">
        <v>181</v>
      </c>
      <c r="G2214" s="358">
        <v>45</v>
      </c>
      <c r="H2214" s="357">
        <v>127200</v>
      </c>
      <c r="I2214" s="356">
        <v>134600</v>
      </c>
      <c r="J2214" s="356">
        <v>143500</v>
      </c>
      <c r="K2214" s="356">
        <v>142500</v>
      </c>
      <c r="L2214" s="355">
        <v>2714.4686299615878</v>
      </c>
      <c r="M2214" s="355">
        <v>2872.3858301323089</v>
      </c>
      <c r="N2214" s="355">
        <v>3062.3132735808795</v>
      </c>
      <c r="O2214" s="355">
        <v>3040.9731113956468</v>
      </c>
      <c r="P2214" s="357" t="s">
        <v>39</v>
      </c>
      <c r="Q2214" s="355" t="s">
        <v>38</v>
      </c>
      <c r="R2214" s="357" t="s">
        <v>203</v>
      </c>
      <c r="S2214" s="365">
        <v>0.19600000000000001</v>
      </c>
      <c r="T2214" s="354" t="s">
        <v>683</v>
      </c>
      <c r="U2214" s="357" t="s">
        <v>35</v>
      </c>
      <c r="V2214" s="357">
        <v>1.6850000000000001</v>
      </c>
      <c r="W2214" s="357">
        <v>1</v>
      </c>
      <c r="X2214" s="357">
        <v>3.2000000000000001E-2</v>
      </c>
      <c r="Y2214" s="357">
        <f t="shared" si="31"/>
        <v>1.6850000000000001</v>
      </c>
      <c r="Z2214" s="357" t="s">
        <v>198</v>
      </c>
      <c r="AA2214" s="357" t="s">
        <v>170</v>
      </c>
      <c r="AB2214" s="357">
        <v>18.7</v>
      </c>
      <c r="AC2214" s="357" t="s">
        <v>218</v>
      </c>
      <c r="AD2214" s="10"/>
      <c r="AE2214" s="10">
        <f>IFERROR(VLOOKUP(E2214,ppoz!$A$2:$B$42,2,0),0)</f>
        <v>7000</v>
      </c>
      <c r="AH2214">
        <v>7</v>
      </c>
    </row>
    <row r="2215" spans="1:34" x14ac:dyDescent="0.35">
      <c r="A2215" s="354" t="s">
        <v>1342</v>
      </c>
      <c r="B2215" s="355">
        <v>47.190000000000005</v>
      </c>
      <c r="C2215" s="356">
        <v>143</v>
      </c>
      <c r="D2215" s="357" t="s">
        <v>1075</v>
      </c>
      <c r="E2215" s="357" t="s">
        <v>14</v>
      </c>
      <c r="F2215" s="357" t="s">
        <v>181</v>
      </c>
      <c r="G2215" s="358">
        <v>45</v>
      </c>
      <c r="H2215" s="357">
        <v>128100</v>
      </c>
      <c r="I2215" s="356">
        <v>135500</v>
      </c>
      <c r="J2215" s="356">
        <v>144300</v>
      </c>
      <c r="K2215" s="356">
        <v>143400</v>
      </c>
      <c r="L2215" s="355">
        <v>2714.5581691036232</v>
      </c>
      <c r="M2215" s="355">
        <v>2871.3710531892348</v>
      </c>
      <c r="N2215" s="355">
        <v>3057.8512396694214</v>
      </c>
      <c r="O2215" s="355">
        <v>3038.7794024157656</v>
      </c>
      <c r="P2215" s="357" t="s">
        <v>39</v>
      </c>
      <c r="Q2215" s="355" t="s">
        <v>38</v>
      </c>
      <c r="R2215" s="357" t="s">
        <v>203</v>
      </c>
      <c r="S2215" s="365">
        <v>0.19600000000000001</v>
      </c>
      <c r="T2215" s="354" t="s">
        <v>683</v>
      </c>
      <c r="U2215" s="357" t="s">
        <v>35</v>
      </c>
      <c r="V2215" s="357">
        <v>1.6850000000000001</v>
      </c>
      <c r="W2215" s="357">
        <v>1</v>
      </c>
      <c r="X2215" s="357">
        <v>3.2000000000000001E-2</v>
      </c>
      <c r="Y2215" s="357">
        <f t="shared" si="31"/>
        <v>1.6850000000000001</v>
      </c>
      <c r="Z2215" s="357" t="s">
        <v>198</v>
      </c>
      <c r="AA2215" s="357" t="s">
        <v>170</v>
      </c>
      <c r="AB2215" s="357">
        <v>18.7</v>
      </c>
      <c r="AC2215" s="357" t="s">
        <v>218</v>
      </c>
      <c r="AD2215" s="10"/>
      <c r="AE2215" s="10">
        <f>IFERROR(VLOOKUP(E2215,ppoz!$A$2:$B$42,2,0),0)</f>
        <v>7000</v>
      </c>
      <c r="AH2215">
        <v>7</v>
      </c>
    </row>
    <row r="2216" spans="1:34" x14ac:dyDescent="0.35">
      <c r="A2216" s="354" t="s">
        <v>1343</v>
      </c>
      <c r="B2216" s="355">
        <v>47.52</v>
      </c>
      <c r="C2216" s="356">
        <v>144</v>
      </c>
      <c r="D2216" s="357" t="s">
        <v>1075</v>
      </c>
      <c r="E2216" s="357" t="s">
        <v>14</v>
      </c>
      <c r="F2216" s="357" t="s">
        <v>181</v>
      </c>
      <c r="G2216" s="358">
        <v>45</v>
      </c>
      <c r="H2216" s="357">
        <v>128600</v>
      </c>
      <c r="I2216" s="356">
        <v>136000</v>
      </c>
      <c r="J2216" s="356">
        <v>144800</v>
      </c>
      <c r="K2216" s="356">
        <v>143900</v>
      </c>
      <c r="L2216" s="355">
        <v>2706.2289562289561</v>
      </c>
      <c r="M2216" s="355">
        <v>2861.9528619528619</v>
      </c>
      <c r="N2216" s="355">
        <v>3047.1380471380471</v>
      </c>
      <c r="O2216" s="355">
        <v>3028.1986531986531</v>
      </c>
      <c r="P2216" s="357" t="s">
        <v>39</v>
      </c>
      <c r="Q2216" s="355" t="s">
        <v>38</v>
      </c>
      <c r="R2216" s="357" t="s">
        <v>203</v>
      </c>
      <c r="S2216" s="365">
        <v>0.19600000000000001</v>
      </c>
      <c r="T2216" s="354" t="s">
        <v>683</v>
      </c>
      <c r="U2216" s="357" t="s">
        <v>35</v>
      </c>
      <c r="V2216" s="357">
        <v>1.6850000000000001</v>
      </c>
      <c r="W2216" s="357">
        <v>1</v>
      </c>
      <c r="X2216" s="357">
        <v>3.2000000000000001E-2</v>
      </c>
      <c r="Y2216" s="357">
        <f t="shared" si="31"/>
        <v>1.6850000000000001</v>
      </c>
      <c r="Z2216" s="357" t="s">
        <v>198</v>
      </c>
      <c r="AA2216" s="357" t="s">
        <v>170</v>
      </c>
      <c r="AB2216" s="357">
        <v>18.7</v>
      </c>
      <c r="AC2216" s="357" t="s">
        <v>218</v>
      </c>
      <c r="AD2216" s="10"/>
      <c r="AE2216" s="10">
        <f>IFERROR(VLOOKUP(E2216,ppoz!$A$2:$B$42,2,0),0)</f>
        <v>7000</v>
      </c>
      <c r="AH2216">
        <v>7</v>
      </c>
    </row>
    <row r="2217" spans="1:34" x14ac:dyDescent="0.35">
      <c r="A2217" s="354" t="s">
        <v>1344</v>
      </c>
      <c r="B2217" s="355">
        <v>47.85</v>
      </c>
      <c r="C2217" s="356">
        <v>145</v>
      </c>
      <c r="D2217" s="357" t="s">
        <v>1075</v>
      </c>
      <c r="E2217" s="357" t="s">
        <v>14</v>
      </c>
      <c r="F2217" s="357" t="s">
        <v>181</v>
      </c>
      <c r="G2217" s="358">
        <v>45</v>
      </c>
      <c r="H2217" s="357">
        <v>129500</v>
      </c>
      <c r="I2217" s="356">
        <v>137000</v>
      </c>
      <c r="J2217" s="356">
        <v>145200</v>
      </c>
      <c r="K2217" s="356">
        <v>145500</v>
      </c>
      <c r="L2217" s="355">
        <v>2706.3740856844306</v>
      </c>
      <c r="M2217" s="355">
        <v>2863.113897596656</v>
      </c>
      <c r="N2217" s="355">
        <v>3034.4827586206898</v>
      </c>
      <c r="O2217" s="355">
        <v>3040.7523510971787</v>
      </c>
      <c r="P2217" s="357" t="s">
        <v>39</v>
      </c>
      <c r="Q2217" s="355" t="s">
        <v>38</v>
      </c>
      <c r="R2217" s="357" t="s">
        <v>203</v>
      </c>
      <c r="S2217" s="365">
        <v>0.19600000000000001</v>
      </c>
      <c r="T2217" s="354" t="s">
        <v>683</v>
      </c>
      <c r="U2217" s="357" t="s">
        <v>35</v>
      </c>
      <c r="V2217" s="357">
        <v>1.6850000000000001</v>
      </c>
      <c r="W2217" s="357">
        <v>1</v>
      </c>
      <c r="X2217" s="357">
        <v>3.2000000000000001E-2</v>
      </c>
      <c r="Y2217" s="357">
        <f t="shared" si="31"/>
        <v>1.6850000000000001</v>
      </c>
      <c r="Z2217" s="357" t="s">
        <v>198</v>
      </c>
      <c r="AA2217" s="357" t="s">
        <v>170</v>
      </c>
      <c r="AB2217" s="357">
        <v>18.7</v>
      </c>
      <c r="AC2217" s="357" t="s">
        <v>218</v>
      </c>
      <c r="AD2217" s="10"/>
      <c r="AE2217" s="10">
        <f>IFERROR(VLOOKUP(E2217,ppoz!$A$2:$B$42,2,0),0)</f>
        <v>7000</v>
      </c>
      <c r="AH2217">
        <v>7</v>
      </c>
    </row>
    <row r="2218" spans="1:34" x14ac:dyDescent="0.35">
      <c r="A2218" s="354" t="s">
        <v>1345</v>
      </c>
      <c r="B2218" s="355">
        <v>48.18</v>
      </c>
      <c r="C2218" s="356">
        <v>146</v>
      </c>
      <c r="D2218" s="357" t="s">
        <v>1075</v>
      </c>
      <c r="E2218" s="357" t="s">
        <v>14</v>
      </c>
      <c r="F2218" s="357" t="s">
        <v>181</v>
      </c>
      <c r="G2218" s="358">
        <v>45</v>
      </c>
      <c r="H2218" s="357">
        <v>130300</v>
      </c>
      <c r="I2218" s="356">
        <v>138000</v>
      </c>
      <c r="J2218" s="356">
        <v>146000</v>
      </c>
      <c r="K2218" s="356">
        <v>146500</v>
      </c>
      <c r="L2218" s="355">
        <v>2704.4416770444168</v>
      </c>
      <c r="M2218" s="355">
        <v>2864.2590286425902</v>
      </c>
      <c r="N2218" s="355">
        <v>3030.3030303030305</v>
      </c>
      <c r="O2218" s="355">
        <v>3040.680780406808</v>
      </c>
      <c r="P2218" s="357" t="s">
        <v>39</v>
      </c>
      <c r="Q2218" s="355" t="s">
        <v>38</v>
      </c>
      <c r="R2218" s="357" t="s">
        <v>203</v>
      </c>
      <c r="S2218" s="365">
        <v>0.19600000000000001</v>
      </c>
      <c r="T2218" s="354" t="s">
        <v>683</v>
      </c>
      <c r="U2218" s="357" t="s">
        <v>35</v>
      </c>
      <c r="V2218" s="357">
        <v>1.6850000000000001</v>
      </c>
      <c r="W2218" s="357">
        <v>1</v>
      </c>
      <c r="X2218" s="357">
        <v>3.2000000000000001E-2</v>
      </c>
      <c r="Y2218" s="357">
        <f t="shared" si="31"/>
        <v>1.6850000000000001</v>
      </c>
      <c r="Z2218" s="357" t="s">
        <v>198</v>
      </c>
      <c r="AA2218" s="357" t="s">
        <v>170</v>
      </c>
      <c r="AB2218" s="357">
        <v>18.7</v>
      </c>
      <c r="AC2218" s="357" t="s">
        <v>218</v>
      </c>
      <c r="AD2218" s="10"/>
      <c r="AE2218" s="10">
        <f>IFERROR(VLOOKUP(E2218,ppoz!$A$2:$B$42,2,0),0)</f>
        <v>7000</v>
      </c>
      <c r="AH2218">
        <v>7</v>
      </c>
    </row>
    <row r="2219" spans="1:34" x14ac:dyDescent="0.35">
      <c r="A2219" s="354" t="s">
        <v>1346</v>
      </c>
      <c r="B2219" s="355">
        <v>48.510000000000005</v>
      </c>
      <c r="C2219" s="356">
        <v>147</v>
      </c>
      <c r="D2219" s="357" t="s">
        <v>1075</v>
      </c>
      <c r="E2219" s="357" t="s">
        <v>14</v>
      </c>
      <c r="F2219" s="357" t="s">
        <v>181</v>
      </c>
      <c r="G2219" s="358">
        <v>45</v>
      </c>
      <c r="H2219" s="357">
        <v>130900</v>
      </c>
      <c r="I2219" s="356">
        <v>138600</v>
      </c>
      <c r="J2219" s="356">
        <v>146400</v>
      </c>
      <c r="K2219" s="356">
        <v>147100</v>
      </c>
      <c r="L2219" s="355">
        <v>2698.4126984126983</v>
      </c>
      <c r="M2219" s="355">
        <v>2857.1428571428569</v>
      </c>
      <c r="N2219" s="355">
        <v>3017.9344465058748</v>
      </c>
      <c r="O2219" s="355">
        <v>3032.3644609358894</v>
      </c>
      <c r="P2219" s="357" t="s">
        <v>39</v>
      </c>
      <c r="Q2219" s="355" t="s">
        <v>38</v>
      </c>
      <c r="R2219" s="357" t="s">
        <v>203</v>
      </c>
      <c r="S2219" s="365">
        <v>0.19600000000000001</v>
      </c>
      <c r="T2219" s="354" t="s">
        <v>683</v>
      </c>
      <c r="U2219" s="357" t="s">
        <v>35</v>
      </c>
      <c r="V2219" s="357">
        <v>1.6850000000000001</v>
      </c>
      <c r="W2219" s="357">
        <v>1</v>
      </c>
      <c r="X2219" s="357">
        <v>3.2000000000000001E-2</v>
      </c>
      <c r="Y2219" s="357">
        <f t="shared" si="31"/>
        <v>1.6850000000000001</v>
      </c>
      <c r="Z2219" s="357" t="s">
        <v>198</v>
      </c>
      <c r="AA2219" s="357" t="s">
        <v>170</v>
      </c>
      <c r="AB2219" s="357">
        <v>18.7</v>
      </c>
      <c r="AC2219" s="357" t="s">
        <v>218</v>
      </c>
      <c r="AD2219" s="10"/>
      <c r="AE2219" s="10">
        <f>IFERROR(VLOOKUP(E2219,ppoz!$A$2:$B$42,2,0),0)</f>
        <v>7000</v>
      </c>
      <c r="AH2219">
        <v>7</v>
      </c>
    </row>
    <row r="2220" spans="1:34" x14ac:dyDescent="0.35">
      <c r="A2220" s="354" t="s">
        <v>1347</v>
      </c>
      <c r="B2220" s="355">
        <v>48.84</v>
      </c>
      <c r="C2220" s="356">
        <v>148</v>
      </c>
      <c r="D2220" s="357" t="s">
        <v>1075</v>
      </c>
      <c r="E2220" s="357" t="s">
        <v>14</v>
      </c>
      <c r="F2220" s="357" t="s">
        <v>181</v>
      </c>
      <c r="G2220" s="358">
        <v>45</v>
      </c>
      <c r="H2220" s="357">
        <v>131500</v>
      </c>
      <c r="I2220" s="356">
        <v>139200</v>
      </c>
      <c r="J2220" s="356">
        <v>146900</v>
      </c>
      <c r="K2220" s="356">
        <v>147700</v>
      </c>
      <c r="L2220" s="355">
        <v>2692.4651924651921</v>
      </c>
      <c r="M2220" s="355">
        <v>2850.1228501228497</v>
      </c>
      <c r="N2220" s="355">
        <v>3007.7805077805074</v>
      </c>
      <c r="O2220" s="355">
        <v>3024.1605241605239</v>
      </c>
      <c r="P2220" s="357" t="s">
        <v>39</v>
      </c>
      <c r="Q2220" s="355" t="s">
        <v>38</v>
      </c>
      <c r="R2220" s="357" t="s">
        <v>203</v>
      </c>
      <c r="S2220" s="365">
        <v>0.19600000000000001</v>
      </c>
      <c r="T2220" s="354" t="s">
        <v>683</v>
      </c>
      <c r="U2220" s="357" t="s">
        <v>35</v>
      </c>
      <c r="V2220" s="357">
        <v>1.6850000000000001</v>
      </c>
      <c r="W2220" s="357">
        <v>1</v>
      </c>
      <c r="X2220" s="357">
        <v>3.2000000000000001E-2</v>
      </c>
      <c r="Y2220" s="357">
        <f t="shared" si="31"/>
        <v>1.6850000000000001</v>
      </c>
      <c r="Z2220" s="357" t="s">
        <v>198</v>
      </c>
      <c r="AA2220" s="357" t="s">
        <v>170</v>
      </c>
      <c r="AB2220" s="357">
        <v>18.7</v>
      </c>
      <c r="AC2220" s="357" t="s">
        <v>218</v>
      </c>
      <c r="AD2220" s="10"/>
      <c r="AE2220" s="10">
        <f>IFERROR(VLOOKUP(E2220,ppoz!$A$2:$B$42,2,0),0)</f>
        <v>7000</v>
      </c>
      <c r="AH2220">
        <v>7</v>
      </c>
    </row>
    <row r="2221" spans="1:34" x14ac:dyDescent="0.35">
      <c r="A2221" s="354" t="s">
        <v>1348</v>
      </c>
      <c r="B2221" s="355">
        <v>49.17</v>
      </c>
      <c r="C2221" s="356">
        <v>149</v>
      </c>
      <c r="D2221" s="357" t="s">
        <v>1075</v>
      </c>
      <c r="E2221" s="357" t="s">
        <v>14</v>
      </c>
      <c r="F2221" s="357" t="s">
        <v>181</v>
      </c>
      <c r="G2221" s="358">
        <v>45</v>
      </c>
      <c r="H2221" s="357">
        <v>132300</v>
      </c>
      <c r="I2221" s="356">
        <v>140200</v>
      </c>
      <c r="J2221" s="356">
        <v>147700</v>
      </c>
      <c r="K2221" s="356">
        <v>148700</v>
      </c>
      <c r="L2221" s="355">
        <v>2690.6650396583282</v>
      </c>
      <c r="M2221" s="355">
        <v>2851.3321130770796</v>
      </c>
      <c r="N2221" s="355">
        <v>3003.864144803742</v>
      </c>
      <c r="O2221" s="355">
        <v>3024.2017490339636</v>
      </c>
      <c r="P2221" s="357" t="s">
        <v>39</v>
      </c>
      <c r="Q2221" s="355" t="s">
        <v>38</v>
      </c>
      <c r="R2221" s="357" t="s">
        <v>203</v>
      </c>
      <c r="S2221" s="365">
        <v>0.19600000000000001</v>
      </c>
      <c r="T2221" s="354" t="s">
        <v>683</v>
      </c>
      <c r="U2221" s="357" t="s">
        <v>35</v>
      </c>
      <c r="V2221" s="357">
        <v>1.6850000000000001</v>
      </c>
      <c r="W2221" s="357">
        <v>1</v>
      </c>
      <c r="X2221" s="357">
        <v>3.2000000000000001E-2</v>
      </c>
      <c r="Y2221" s="357">
        <f t="shared" si="31"/>
        <v>1.6850000000000001</v>
      </c>
      <c r="Z2221" s="357" t="s">
        <v>198</v>
      </c>
      <c r="AA2221" s="357" t="s">
        <v>170</v>
      </c>
      <c r="AB2221" s="357">
        <v>18.7</v>
      </c>
      <c r="AC2221" s="357" t="s">
        <v>218</v>
      </c>
      <c r="AD2221" s="10"/>
      <c r="AE2221" s="10">
        <f>IFERROR(VLOOKUP(E2221,ppoz!$A$2:$B$42,2,0),0)</f>
        <v>7000</v>
      </c>
      <c r="AH2221">
        <v>7</v>
      </c>
    </row>
    <row r="2222" spans="1:34" x14ac:dyDescent="0.35">
      <c r="A2222" s="354" t="s">
        <v>1349</v>
      </c>
      <c r="B2222" s="355">
        <v>49.5</v>
      </c>
      <c r="C2222" s="356">
        <v>150</v>
      </c>
      <c r="D2222" s="357" t="s">
        <v>1075</v>
      </c>
      <c r="E2222" s="357" t="s">
        <v>14</v>
      </c>
      <c r="F2222" s="357" t="s">
        <v>181</v>
      </c>
      <c r="G2222" s="358">
        <v>45</v>
      </c>
      <c r="H2222" s="357">
        <v>132800</v>
      </c>
      <c r="I2222" s="356">
        <v>140800</v>
      </c>
      <c r="J2222" s="356">
        <v>148100</v>
      </c>
      <c r="K2222" s="356">
        <v>149300</v>
      </c>
      <c r="L2222" s="355">
        <v>2682.8282828282827</v>
      </c>
      <c r="M2222" s="355">
        <v>2844.4444444444443</v>
      </c>
      <c r="N2222" s="355">
        <v>2991.9191919191921</v>
      </c>
      <c r="O2222" s="355">
        <v>3016.1616161616162</v>
      </c>
      <c r="P2222" s="357" t="s">
        <v>39</v>
      </c>
      <c r="Q2222" s="355" t="s">
        <v>38</v>
      </c>
      <c r="R2222" s="357" t="s">
        <v>203</v>
      </c>
      <c r="S2222" s="365">
        <v>0.19600000000000001</v>
      </c>
      <c r="T2222" s="354" t="s">
        <v>683</v>
      </c>
      <c r="U2222" s="357" t="s">
        <v>35</v>
      </c>
      <c r="V2222" s="357">
        <v>1.6850000000000001</v>
      </c>
      <c r="W2222" s="357">
        <v>1</v>
      </c>
      <c r="X2222" s="357">
        <v>3.2000000000000001E-2</v>
      </c>
      <c r="Y2222" s="357">
        <f t="shared" si="31"/>
        <v>1.6850000000000001</v>
      </c>
      <c r="Z2222" s="357" t="s">
        <v>198</v>
      </c>
      <c r="AA2222" s="357" t="s">
        <v>170</v>
      </c>
      <c r="AB2222" s="357">
        <v>18.7</v>
      </c>
      <c r="AC2222" s="357" t="s">
        <v>218</v>
      </c>
      <c r="AD2222" s="10"/>
      <c r="AE2222" s="10">
        <f>IFERROR(VLOOKUP(E2222,ppoz!$A$2:$B$42,2,0),0)</f>
        <v>7000</v>
      </c>
      <c r="AH2222">
        <v>7</v>
      </c>
    </row>
    <row r="2223" spans="1:34" x14ac:dyDescent="0.35">
      <c r="A2223" s="354" t="s">
        <v>1350</v>
      </c>
      <c r="B2223" s="355">
        <v>49.830000000000005</v>
      </c>
      <c r="C2223" s="356">
        <v>151</v>
      </c>
      <c r="D2223" s="357" t="s">
        <v>1075</v>
      </c>
      <c r="E2223" s="357" t="s">
        <v>14</v>
      </c>
      <c r="F2223" s="357" t="s">
        <v>181</v>
      </c>
      <c r="G2223" s="358">
        <v>45</v>
      </c>
      <c r="H2223" s="357">
        <v>133300</v>
      </c>
      <c r="I2223" s="356">
        <v>141200</v>
      </c>
      <c r="J2223" s="356">
        <v>148500</v>
      </c>
      <c r="K2223" s="356">
        <v>149700</v>
      </c>
      <c r="L2223" s="355">
        <v>2675.0953241019465</v>
      </c>
      <c r="M2223" s="355">
        <v>2833.6343568131642</v>
      </c>
      <c r="N2223" s="355">
        <v>2980.1324503311257</v>
      </c>
      <c r="O2223" s="355">
        <v>3004.2143287176395</v>
      </c>
      <c r="P2223" s="357" t="s">
        <v>39</v>
      </c>
      <c r="Q2223" s="355" t="s">
        <v>38</v>
      </c>
      <c r="R2223" s="357" t="s">
        <v>203</v>
      </c>
      <c r="S2223" s="365">
        <v>0.19600000000000001</v>
      </c>
      <c r="T2223" s="354" t="s">
        <v>683</v>
      </c>
      <c r="U2223" s="357" t="s">
        <v>35</v>
      </c>
      <c r="V2223" s="357">
        <v>1.6850000000000001</v>
      </c>
      <c r="W2223" s="357">
        <v>1</v>
      </c>
      <c r="X2223" s="357">
        <v>3.2000000000000001E-2</v>
      </c>
      <c r="Y2223" s="357">
        <f t="shared" si="31"/>
        <v>1.6850000000000001</v>
      </c>
      <c r="Z2223" s="357" t="s">
        <v>198</v>
      </c>
      <c r="AA2223" s="357" t="s">
        <v>170</v>
      </c>
      <c r="AB2223" s="357">
        <v>18.7</v>
      </c>
      <c r="AC2223" s="357" t="s">
        <v>218</v>
      </c>
      <c r="AD2223" s="10"/>
      <c r="AE2223" s="10">
        <f>IFERROR(VLOOKUP(E2223,ppoz!$A$2:$B$42,2,0),0)</f>
        <v>7000</v>
      </c>
      <c r="AH2223">
        <v>7</v>
      </c>
    </row>
    <row r="2224" spans="1:34" x14ac:dyDescent="0.35">
      <c r="A2224" s="354" t="s">
        <v>1936</v>
      </c>
      <c r="B2224" s="355">
        <v>4.62</v>
      </c>
      <c r="C2224" s="356">
        <v>14</v>
      </c>
      <c r="D2224" s="357" t="s">
        <v>1075</v>
      </c>
      <c r="E2224" s="358" t="s">
        <v>15</v>
      </c>
      <c r="F2224" s="357" t="s">
        <v>186</v>
      </c>
      <c r="G2224" s="358">
        <v>4</v>
      </c>
      <c r="H2224" s="357">
        <v>21000</v>
      </c>
      <c r="I2224" s="356">
        <v>22100</v>
      </c>
      <c r="J2224" s="356">
        <v>22400</v>
      </c>
      <c r="K2224" s="356">
        <v>22700</v>
      </c>
      <c r="L2224" s="355">
        <v>4545.454545454545</v>
      </c>
      <c r="M2224" s="355">
        <v>4783.5497835497836</v>
      </c>
      <c r="N2224" s="355">
        <v>4848.484848484848</v>
      </c>
      <c r="O2224" s="355">
        <v>4913.4199134199134</v>
      </c>
      <c r="P2224" s="357" t="s">
        <v>40</v>
      </c>
      <c r="Q2224" s="355" t="s">
        <v>35</v>
      </c>
      <c r="R2224" s="357" t="s">
        <v>203</v>
      </c>
      <c r="S2224" s="365">
        <v>0.19600000000000001</v>
      </c>
      <c r="T2224" s="354" t="s">
        <v>683</v>
      </c>
      <c r="U2224" s="357" t="s">
        <v>35</v>
      </c>
      <c r="V2224" s="357">
        <v>1.6850000000000001</v>
      </c>
      <c r="W2224" s="357">
        <v>1</v>
      </c>
      <c r="X2224" s="357">
        <v>3.2000000000000001E-2</v>
      </c>
      <c r="Y2224" s="357">
        <f t="shared" ref="Y2224:Y2225" si="32">V2224*W2224</f>
        <v>1.6850000000000001</v>
      </c>
      <c r="Z2224" s="357" t="s">
        <v>198</v>
      </c>
      <c r="AA2224" s="357" t="s">
        <v>170</v>
      </c>
      <c r="AB2224" s="357">
        <v>18.7</v>
      </c>
      <c r="AC2224" s="357" t="s">
        <v>218</v>
      </c>
      <c r="AD2224" s="10"/>
      <c r="AE2224" s="10">
        <f>IFERROR(VLOOKUP(E2224,ppoz!$A$2:$B$42,2,0),0)</f>
        <v>0</v>
      </c>
      <c r="AH2224">
        <v>7</v>
      </c>
    </row>
    <row r="2225" spans="1:34" x14ac:dyDescent="0.35">
      <c r="A2225" s="354" t="s">
        <v>1937</v>
      </c>
      <c r="B2225" s="355">
        <v>4.95</v>
      </c>
      <c r="C2225" s="356">
        <v>15</v>
      </c>
      <c r="D2225" s="357" t="s">
        <v>1075</v>
      </c>
      <c r="E2225" s="358" t="s">
        <v>15</v>
      </c>
      <c r="F2225" s="357" t="s">
        <v>186</v>
      </c>
      <c r="G2225" s="358">
        <v>4</v>
      </c>
      <c r="H2225" s="357">
        <v>22300</v>
      </c>
      <c r="I2225" s="356">
        <v>23100</v>
      </c>
      <c r="J2225" s="356">
        <v>24000</v>
      </c>
      <c r="K2225" s="356">
        <v>24300</v>
      </c>
      <c r="L2225" s="355">
        <v>4505.0505050505053</v>
      </c>
      <c r="M2225" s="355">
        <v>4666.6666666666661</v>
      </c>
      <c r="N2225" s="355">
        <v>4848.484848484848</v>
      </c>
      <c r="O2225" s="355">
        <v>4909.090909090909</v>
      </c>
      <c r="P2225" s="357" t="s">
        <v>40</v>
      </c>
      <c r="Q2225" s="355" t="s">
        <v>35</v>
      </c>
      <c r="R2225" s="357" t="s">
        <v>203</v>
      </c>
      <c r="S2225" s="365">
        <v>0.19600000000000001</v>
      </c>
      <c r="T2225" s="354" t="s">
        <v>683</v>
      </c>
      <c r="U2225" s="357" t="s">
        <v>35</v>
      </c>
      <c r="V2225" s="357">
        <v>1.6850000000000001</v>
      </c>
      <c r="W2225" s="357">
        <v>1</v>
      </c>
      <c r="X2225" s="357">
        <v>3.2000000000000001E-2</v>
      </c>
      <c r="Y2225" s="357">
        <f t="shared" si="32"/>
        <v>1.6850000000000001</v>
      </c>
      <c r="Z2225" s="357" t="s">
        <v>198</v>
      </c>
      <c r="AA2225" s="357" t="s">
        <v>170</v>
      </c>
      <c r="AB2225" s="357">
        <v>18.7</v>
      </c>
      <c r="AC2225" s="357" t="s">
        <v>218</v>
      </c>
      <c r="AD2225" s="10"/>
      <c r="AE2225" s="10">
        <f>IFERROR(VLOOKUP(E2225,ppoz!$A$2:$B$42,2,0),0)</f>
        <v>0</v>
      </c>
      <c r="AH2225">
        <v>7</v>
      </c>
    </row>
    <row r="2226" spans="1:34" x14ac:dyDescent="0.35">
      <c r="A2226" s="354" t="s">
        <v>1351</v>
      </c>
      <c r="B2226" s="355">
        <v>5.28</v>
      </c>
      <c r="C2226" s="356">
        <v>16</v>
      </c>
      <c r="D2226" s="357" t="s">
        <v>1075</v>
      </c>
      <c r="E2226" s="357" t="s">
        <v>16</v>
      </c>
      <c r="F2226" s="357" t="s">
        <v>186</v>
      </c>
      <c r="G2226" s="358">
        <v>5</v>
      </c>
      <c r="H2226" s="357">
        <v>23600</v>
      </c>
      <c r="I2226" s="356">
        <v>25000</v>
      </c>
      <c r="J2226" s="356">
        <v>25300</v>
      </c>
      <c r="K2226" s="356">
        <v>26100</v>
      </c>
      <c r="L2226" s="355">
        <v>4469.6969696969691</v>
      </c>
      <c r="M2226" s="355">
        <v>4734.848484848485</v>
      </c>
      <c r="N2226" s="355">
        <v>4791.6666666666661</v>
      </c>
      <c r="O2226" s="355">
        <v>4943.181818181818</v>
      </c>
      <c r="P2226" s="357" t="s">
        <v>40</v>
      </c>
      <c r="Q2226" s="355" t="s">
        <v>35</v>
      </c>
      <c r="R2226" s="357" t="s">
        <v>203</v>
      </c>
      <c r="S2226" s="365">
        <v>0.19600000000000001</v>
      </c>
      <c r="T2226" s="354" t="s">
        <v>683</v>
      </c>
      <c r="U2226" s="357" t="s">
        <v>35</v>
      </c>
      <c r="V2226" s="357">
        <v>1.6850000000000001</v>
      </c>
      <c r="W2226" s="357">
        <v>1</v>
      </c>
      <c r="X2226" s="357">
        <v>3.2000000000000001E-2</v>
      </c>
      <c r="Y2226" s="357">
        <f t="shared" si="31"/>
        <v>1.6850000000000001</v>
      </c>
      <c r="Z2226" s="357" t="s">
        <v>198</v>
      </c>
      <c r="AA2226" s="357" t="s">
        <v>170</v>
      </c>
      <c r="AB2226" s="357">
        <v>18.7</v>
      </c>
      <c r="AC2226" s="357" t="s">
        <v>218</v>
      </c>
      <c r="AD2226" s="10"/>
      <c r="AE2226" s="10">
        <f>IFERROR(VLOOKUP(E2226,ppoz!$A$2:$B$42,2,0),0)</f>
        <v>0</v>
      </c>
      <c r="AH2226">
        <v>7</v>
      </c>
    </row>
    <row r="2227" spans="1:34" x14ac:dyDescent="0.35">
      <c r="A2227" s="354" t="s">
        <v>1352</v>
      </c>
      <c r="B2227" s="355">
        <v>5.61</v>
      </c>
      <c r="C2227" s="356">
        <v>17</v>
      </c>
      <c r="D2227" s="357" t="s">
        <v>1075</v>
      </c>
      <c r="E2227" s="357" t="s">
        <v>16</v>
      </c>
      <c r="F2227" s="357" t="s">
        <v>186</v>
      </c>
      <c r="G2227" s="358">
        <v>5</v>
      </c>
      <c r="H2227" s="357">
        <v>24500</v>
      </c>
      <c r="I2227" s="356">
        <v>25700</v>
      </c>
      <c r="J2227" s="356">
        <v>26200</v>
      </c>
      <c r="K2227" s="356">
        <v>26800</v>
      </c>
      <c r="L2227" s="355">
        <v>4367.2014260249553</v>
      </c>
      <c r="M2227" s="355">
        <v>4581.1051693404634</v>
      </c>
      <c r="N2227" s="355">
        <v>4670.2317290552583</v>
      </c>
      <c r="O2227" s="355">
        <v>4777.1836007130123</v>
      </c>
      <c r="P2227" s="357" t="s">
        <v>40</v>
      </c>
      <c r="Q2227" s="355" t="s">
        <v>35</v>
      </c>
      <c r="R2227" s="357" t="s">
        <v>203</v>
      </c>
      <c r="S2227" s="365">
        <v>0.19600000000000001</v>
      </c>
      <c r="T2227" s="354" t="s">
        <v>683</v>
      </c>
      <c r="U2227" s="357" t="s">
        <v>35</v>
      </c>
      <c r="V2227" s="357">
        <v>1.6850000000000001</v>
      </c>
      <c r="W2227" s="357">
        <v>1</v>
      </c>
      <c r="X2227" s="357">
        <v>3.2000000000000001E-2</v>
      </c>
      <c r="Y2227" s="357">
        <f t="shared" si="31"/>
        <v>1.6850000000000001</v>
      </c>
      <c r="Z2227" s="357" t="s">
        <v>198</v>
      </c>
      <c r="AA2227" s="357" t="s">
        <v>170</v>
      </c>
      <c r="AB2227" s="357">
        <v>18.7</v>
      </c>
      <c r="AC2227" s="357" t="s">
        <v>218</v>
      </c>
      <c r="AD2227" s="10"/>
      <c r="AE2227" s="10">
        <f>IFERROR(VLOOKUP(E2227,ppoz!$A$2:$B$42,2,0),0)</f>
        <v>0</v>
      </c>
      <c r="AH2227">
        <v>7</v>
      </c>
    </row>
    <row r="2228" spans="1:34" x14ac:dyDescent="0.35">
      <c r="A2228" s="354" t="s">
        <v>1353</v>
      </c>
      <c r="B2228" s="355">
        <v>5.94</v>
      </c>
      <c r="C2228" s="356">
        <v>18</v>
      </c>
      <c r="D2228" s="357" t="s">
        <v>1075</v>
      </c>
      <c r="E2228" s="357" t="s">
        <v>16</v>
      </c>
      <c r="F2228" s="357" t="s">
        <v>186</v>
      </c>
      <c r="G2228" s="358">
        <v>5</v>
      </c>
      <c r="H2228" s="357">
        <v>25500</v>
      </c>
      <c r="I2228" s="356">
        <v>26600</v>
      </c>
      <c r="J2228" s="356">
        <v>27100</v>
      </c>
      <c r="K2228" s="356">
        <v>27700</v>
      </c>
      <c r="L2228" s="355">
        <v>4292.9292929292924</v>
      </c>
      <c r="M2228" s="355">
        <v>4478.1144781144776</v>
      </c>
      <c r="N2228" s="355">
        <v>4562.2895622895621</v>
      </c>
      <c r="O2228" s="355">
        <v>4663.2996632996628</v>
      </c>
      <c r="P2228" s="357" t="s">
        <v>40</v>
      </c>
      <c r="Q2228" s="355" t="s">
        <v>35</v>
      </c>
      <c r="R2228" s="357" t="s">
        <v>203</v>
      </c>
      <c r="S2228" s="365">
        <v>0.19600000000000001</v>
      </c>
      <c r="T2228" s="354" t="s">
        <v>683</v>
      </c>
      <c r="U2228" s="357" t="s">
        <v>35</v>
      </c>
      <c r="V2228" s="357">
        <v>1.6850000000000001</v>
      </c>
      <c r="W2228" s="357">
        <v>1</v>
      </c>
      <c r="X2228" s="357">
        <v>3.2000000000000001E-2</v>
      </c>
      <c r="Y2228" s="357">
        <f t="shared" si="31"/>
        <v>1.6850000000000001</v>
      </c>
      <c r="Z2228" s="357" t="s">
        <v>198</v>
      </c>
      <c r="AA2228" s="357" t="s">
        <v>170</v>
      </c>
      <c r="AB2228" s="357">
        <v>18.7</v>
      </c>
      <c r="AC2228" s="357" t="s">
        <v>218</v>
      </c>
      <c r="AD2228" s="10"/>
      <c r="AE2228" s="10">
        <f>IFERROR(VLOOKUP(E2228,ppoz!$A$2:$B$42,2,0),0)</f>
        <v>0</v>
      </c>
      <c r="AH2228">
        <v>7</v>
      </c>
    </row>
    <row r="2229" spans="1:34" x14ac:dyDescent="0.35">
      <c r="A2229" s="354" t="s">
        <v>1354</v>
      </c>
      <c r="B2229" s="355">
        <v>6.2700000000000005</v>
      </c>
      <c r="C2229" s="356">
        <v>19</v>
      </c>
      <c r="D2229" s="357" t="s">
        <v>1075</v>
      </c>
      <c r="E2229" s="357" t="s">
        <v>17</v>
      </c>
      <c r="F2229" s="357" t="s">
        <v>186</v>
      </c>
      <c r="G2229" s="358">
        <v>6</v>
      </c>
      <c r="H2229" s="357">
        <v>27000</v>
      </c>
      <c r="I2229" s="356">
        <v>28300</v>
      </c>
      <c r="J2229" s="356">
        <v>29000</v>
      </c>
      <c r="K2229" s="356">
        <v>29500</v>
      </c>
      <c r="L2229" s="355">
        <v>4306.2200956937795</v>
      </c>
      <c r="M2229" s="355">
        <v>4513.5566188197763</v>
      </c>
      <c r="N2229" s="355">
        <v>4625.1993620414669</v>
      </c>
      <c r="O2229" s="355">
        <v>4704.9441786283887</v>
      </c>
      <c r="P2229" s="357" t="s">
        <v>40</v>
      </c>
      <c r="Q2229" s="355" t="s">
        <v>35</v>
      </c>
      <c r="R2229" s="357" t="s">
        <v>203</v>
      </c>
      <c r="S2229" s="365">
        <v>0.19600000000000001</v>
      </c>
      <c r="T2229" s="354" t="s">
        <v>683</v>
      </c>
      <c r="U2229" s="357" t="s">
        <v>35</v>
      </c>
      <c r="V2229" s="357">
        <v>1.6850000000000001</v>
      </c>
      <c r="W2229" s="357">
        <v>1</v>
      </c>
      <c r="X2229" s="357">
        <v>3.2000000000000001E-2</v>
      </c>
      <c r="Y2229" s="357">
        <f t="shared" si="31"/>
        <v>1.6850000000000001</v>
      </c>
      <c r="Z2229" s="357" t="s">
        <v>198</v>
      </c>
      <c r="AA2229" s="357" t="s">
        <v>170</v>
      </c>
      <c r="AB2229" s="357">
        <v>18.7</v>
      </c>
      <c r="AC2229" s="357" t="s">
        <v>218</v>
      </c>
      <c r="AD2229" s="10"/>
      <c r="AE2229" s="10">
        <f>IFERROR(VLOOKUP(E2229,ppoz!$A$2:$B$42,2,0),0)</f>
        <v>0</v>
      </c>
      <c r="AH2229">
        <v>7</v>
      </c>
    </row>
    <row r="2230" spans="1:34" x14ac:dyDescent="0.35">
      <c r="A2230" s="354" t="s">
        <v>1355</v>
      </c>
      <c r="B2230" s="355">
        <v>6.6000000000000005</v>
      </c>
      <c r="C2230" s="356">
        <v>20</v>
      </c>
      <c r="D2230" s="357" t="s">
        <v>1075</v>
      </c>
      <c r="E2230" s="357" t="s">
        <v>17</v>
      </c>
      <c r="F2230" s="357" t="s">
        <v>186</v>
      </c>
      <c r="G2230" s="358">
        <v>6</v>
      </c>
      <c r="H2230" s="357">
        <v>27700</v>
      </c>
      <c r="I2230" s="356">
        <v>29000</v>
      </c>
      <c r="J2230" s="356">
        <v>29600</v>
      </c>
      <c r="K2230" s="356">
        <v>30200</v>
      </c>
      <c r="L2230" s="355">
        <v>4196.969696969697</v>
      </c>
      <c r="M2230" s="355">
        <v>4393.939393939394</v>
      </c>
      <c r="N2230" s="355">
        <v>4484.8484848484841</v>
      </c>
      <c r="O2230" s="355">
        <v>4575.7575757575751</v>
      </c>
      <c r="P2230" s="357" t="s">
        <v>40</v>
      </c>
      <c r="Q2230" s="355" t="s">
        <v>35</v>
      </c>
      <c r="R2230" s="357" t="s">
        <v>203</v>
      </c>
      <c r="S2230" s="365">
        <v>0.19600000000000001</v>
      </c>
      <c r="T2230" s="354" t="s">
        <v>683</v>
      </c>
      <c r="U2230" s="357" t="s">
        <v>35</v>
      </c>
      <c r="V2230" s="357">
        <v>1.6850000000000001</v>
      </c>
      <c r="W2230" s="357">
        <v>1</v>
      </c>
      <c r="X2230" s="357">
        <v>3.2000000000000001E-2</v>
      </c>
      <c r="Y2230" s="357">
        <f t="shared" si="31"/>
        <v>1.6850000000000001</v>
      </c>
      <c r="Z2230" s="357" t="s">
        <v>198</v>
      </c>
      <c r="AA2230" s="357" t="s">
        <v>170</v>
      </c>
      <c r="AB2230" s="357">
        <v>18.7</v>
      </c>
      <c r="AC2230" s="357" t="s">
        <v>218</v>
      </c>
      <c r="AD2230" s="10"/>
      <c r="AE2230" s="10">
        <f>IFERROR(VLOOKUP(E2230,ppoz!$A$2:$B$42,2,0),0)</f>
        <v>0</v>
      </c>
      <c r="AH2230">
        <v>7</v>
      </c>
    </row>
    <row r="2231" spans="1:34" x14ac:dyDescent="0.35">
      <c r="A2231" s="354" t="s">
        <v>1356</v>
      </c>
      <c r="B2231" s="355">
        <v>6.9300000000000006</v>
      </c>
      <c r="C2231" s="356">
        <v>21</v>
      </c>
      <c r="D2231" s="357" t="s">
        <v>1075</v>
      </c>
      <c r="E2231" s="357" t="s">
        <v>17</v>
      </c>
      <c r="F2231" s="357" t="s">
        <v>186</v>
      </c>
      <c r="G2231" s="358">
        <v>6</v>
      </c>
      <c r="H2231" s="357">
        <v>28500</v>
      </c>
      <c r="I2231" s="356">
        <v>29800</v>
      </c>
      <c r="J2231" s="356">
        <v>31300</v>
      </c>
      <c r="K2231" s="356">
        <v>31000</v>
      </c>
      <c r="L2231" s="355">
        <v>4112.5541125541122</v>
      </c>
      <c r="M2231" s="355">
        <v>4300.1443001442995</v>
      </c>
      <c r="N2231" s="355">
        <v>4516.5945165945159</v>
      </c>
      <c r="O2231" s="355">
        <v>4473.3044733044726</v>
      </c>
      <c r="P2231" s="357" t="s">
        <v>40</v>
      </c>
      <c r="Q2231" s="355" t="s">
        <v>35</v>
      </c>
      <c r="R2231" s="357" t="s">
        <v>203</v>
      </c>
      <c r="S2231" s="365">
        <v>0.19600000000000001</v>
      </c>
      <c r="T2231" s="354" t="s">
        <v>683</v>
      </c>
      <c r="U2231" s="357" t="s">
        <v>35</v>
      </c>
      <c r="V2231" s="357">
        <v>1.6850000000000001</v>
      </c>
      <c r="W2231" s="357">
        <v>1</v>
      </c>
      <c r="X2231" s="357">
        <v>3.2000000000000001E-2</v>
      </c>
      <c r="Y2231" s="357">
        <f t="shared" si="31"/>
        <v>1.6850000000000001</v>
      </c>
      <c r="Z2231" s="357" t="s">
        <v>198</v>
      </c>
      <c r="AA2231" s="357" t="s">
        <v>170</v>
      </c>
      <c r="AB2231" s="357">
        <v>18.7</v>
      </c>
      <c r="AC2231" s="357" t="s">
        <v>218</v>
      </c>
      <c r="AD2231" s="10"/>
      <c r="AE2231" s="10">
        <f>IFERROR(VLOOKUP(E2231,ppoz!$A$2:$B$42,2,0),0)</f>
        <v>0</v>
      </c>
      <c r="AH2231">
        <v>7</v>
      </c>
    </row>
    <row r="2232" spans="1:34" x14ac:dyDescent="0.35">
      <c r="A2232" s="354" t="s">
        <v>1357</v>
      </c>
      <c r="B2232" s="355">
        <v>7.2600000000000007</v>
      </c>
      <c r="C2232" s="356">
        <v>22</v>
      </c>
      <c r="D2232" s="357" t="s">
        <v>1075</v>
      </c>
      <c r="E2232" s="357" t="s">
        <v>18</v>
      </c>
      <c r="F2232" s="357" t="s">
        <v>186</v>
      </c>
      <c r="G2232" s="358">
        <v>7</v>
      </c>
      <c r="H2232" s="357">
        <v>30400</v>
      </c>
      <c r="I2232" s="356">
        <v>31600</v>
      </c>
      <c r="J2232" s="356">
        <v>33000</v>
      </c>
      <c r="K2232" s="356">
        <v>32700</v>
      </c>
      <c r="L2232" s="355">
        <v>4187.3278236914593</v>
      </c>
      <c r="M2232" s="355">
        <v>4352.6170798898065</v>
      </c>
      <c r="N2232" s="355">
        <v>4545.454545454545</v>
      </c>
      <c r="O2232" s="355">
        <v>4504.1322314049585</v>
      </c>
      <c r="P2232" s="357" t="s">
        <v>40</v>
      </c>
      <c r="Q2232" s="355" t="s">
        <v>35</v>
      </c>
      <c r="R2232" s="357" t="s">
        <v>203</v>
      </c>
      <c r="S2232" s="365">
        <v>0.19600000000000001</v>
      </c>
      <c r="T2232" s="354" t="s">
        <v>683</v>
      </c>
      <c r="U2232" s="357" t="s">
        <v>35</v>
      </c>
      <c r="V2232" s="357">
        <v>1.6850000000000001</v>
      </c>
      <c r="W2232" s="357">
        <v>1</v>
      </c>
      <c r="X2232" s="357">
        <v>3.2000000000000001E-2</v>
      </c>
      <c r="Y2232" s="357">
        <f t="shared" si="31"/>
        <v>1.6850000000000001</v>
      </c>
      <c r="Z2232" s="357" t="s">
        <v>198</v>
      </c>
      <c r="AA2232" s="357" t="s">
        <v>170</v>
      </c>
      <c r="AB2232" s="357">
        <v>18.7</v>
      </c>
      <c r="AC2232" s="357" t="s">
        <v>218</v>
      </c>
      <c r="AD2232" s="10"/>
      <c r="AE2232" s="10">
        <f>IFERROR(VLOOKUP(E2232,ppoz!$A$2:$B$42,2,0),0)</f>
        <v>0</v>
      </c>
      <c r="AH2232">
        <v>7</v>
      </c>
    </row>
    <row r="2233" spans="1:34" x14ac:dyDescent="0.35">
      <c r="A2233" s="354" t="s">
        <v>1358</v>
      </c>
      <c r="B2233" s="355">
        <v>7.5900000000000007</v>
      </c>
      <c r="C2233" s="356">
        <v>23</v>
      </c>
      <c r="D2233" s="357" t="s">
        <v>1075</v>
      </c>
      <c r="E2233" s="357" t="s">
        <v>18</v>
      </c>
      <c r="F2233" s="357" t="s">
        <v>186</v>
      </c>
      <c r="G2233" s="358">
        <v>7</v>
      </c>
      <c r="H2233" s="357">
        <v>31200</v>
      </c>
      <c r="I2233" s="356">
        <v>32800</v>
      </c>
      <c r="J2233" s="356">
        <v>33600</v>
      </c>
      <c r="K2233" s="356">
        <v>33900</v>
      </c>
      <c r="L2233" s="355">
        <v>4110.671936758893</v>
      </c>
      <c r="M2233" s="355">
        <v>4321.4756258234511</v>
      </c>
      <c r="N2233" s="355">
        <v>4426.877470355731</v>
      </c>
      <c r="O2233" s="355">
        <v>4466.4031620553351</v>
      </c>
      <c r="P2233" s="357" t="s">
        <v>40</v>
      </c>
      <c r="Q2233" s="355" t="s">
        <v>35</v>
      </c>
      <c r="R2233" s="357" t="s">
        <v>203</v>
      </c>
      <c r="S2233" s="365">
        <v>0.19600000000000001</v>
      </c>
      <c r="T2233" s="354" t="s">
        <v>683</v>
      </c>
      <c r="U2233" s="357" t="s">
        <v>35</v>
      </c>
      <c r="V2233" s="357">
        <v>1.6850000000000001</v>
      </c>
      <c r="W2233" s="357">
        <v>1</v>
      </c>
      <c r="X2233" s="357">
        <v>3.2000000000000001E-2</v>
      </c>
      <c r="Y2233" s="357">
        <f t="shared" si="31"/>
        <v>1.6850000000000001</v>
      </c>
      <c r="Z2233" s="357" t="s">
        <v>198</v>
      </c>
      <c r="AA2233" s="357" t="s">
        <v>170</v>
      </c>
      <c r="AB2233" s="357">
        <v>18.7</v>
      </c>
      <c r="AC2233" s="357" t="s">
        <v>218</v>
      </c>
      <c r="AD2233" s="10"/>
      <c r="AE2233" s="10">
        <f>IFERROR(VLOOKUP(E2233,ppoz!$A$2:$B$42,2,0),0)</f>
        <v>0</v>
      </c>
      <c r="AH2233">
        <v>7</v>
      </c>
    </row>
    <row r="2234" spans="1:34" x14ac:dyDescent="0.35">
      <c r="A2234" s="354" t="s">
        <v>1359</v>
      </c>
      <c r="B2234" s="355">
        <v>7.92</v>
      </c>
      <c r="C2234" s="356">
        <v>24</v>
      </c>
      <c r="D2234" s="357" t="s">
        <v>1075</v>
      </c>
      <c r="E2234" s="357" t="s">
        <v>18</v>
      </c>
      <c r="F2234" s="357" t="s">
        <v>186</v>
      </c>
      <c r="G2234" s="358">
        <v>7</v>
      </c>
      <c r="H2234" s="357">
        <v>31700</v>
      </c>
      <c r="I2234" s="356">
        <v>33300</v>
      </c>
      <c r="J2234" s="356">
        <v>34400</v>
      </c>
      <c r="K2234" s="356">
        <v>34400</v>
      </c>
      <c r="L2234" s="355">
        <v>4002.5252525252527</v>
      </c>
      <c r="M2234" s="355">
        <v>4204.545454545455</v>
      </c>
      <c r="N2234" s="355">
        <v>4343.4343434343436</v>
      </c>
      <c r="O2234" s="355">
        <v>4343.4343434343436</v>
      </c>
      <c r="P2234" s="357" t="s">
        <v>40</v>
      </c>
      <c r="Q2234" s="355" t="s">
        <v>35</v>
      </c>
      <c r="R2234" s="357" t="s">
        <v>203</v>
      </c>
      <c r="S2234" s="365">
        <v>0.19600000000000001</v>
      </c>
      <c r="T2234" s="354" t="s">
        <v>683</v>
      </c>
      <c r="U2234" s="357" t="s">
        <v>35</v>
      </c>
      <c r="V2234" s="357">
        <v>1.6850000000000001</v>
      </c>
      <c r="W2234" s="357">
        <v>1</v>
      </c>
      <c r="X2234" s="357">
        <v>3.2000000000000001E-2</v>
      </c>
      <c r="Y2234" s="357">
        <f t="shared" si="31"/>
        <v>1.6850000000000001</v>
      </c>
      <c r="Z2234" s="357" t="s">
        <v>198</v>
      </c>
      <c r="AA2234" s="357" t="s">
        <v>170</v>
      </c>
      <c r="AB2234" s="357">
        <v>18.7</v>
      </c>
      <c r="AC2234" s="357" t="s">
        <v>218</v>
      </c>
      <c r="AD2234" s="10"/>
      <c r="AE2234" s="10">
        <f>IFERROR(VLOOKUP(E2234,ppoz!$A$2:$B$42,2,0),0)</f>
        <v>0</v>
      </c>
      <c r="AH2234">
        <v>7</v>
      </c>
    </row>
    <row r="2235" spans="1:34" x14ac:dyDescent="0.35">
      <c r="A2235" s="354" t="s">
        <v>1360</v>
      </c>
      <c r="B2235" s="355">
        <v>8.25</v>
      </c>
      <c r="C2235" s="356">
        <v>25</v>
      </c>
      <c r="D2235" s="357" t="s">
        <v>1075</v>
      </c>
      <c r="E2235" s="357" t="s">
        <v>187</v>
      </c>
      <c r="F2235" s="357" t="s">
        <v>186</v>
      </c>
      <c r="G2235" s="358">
        <v>8</v>
      </c>
      <c r="H2235" s="357">
        <v>33300</v>
      </c>
      <c r="I2235" s="356">
        <v>34900</v>
      </c>
      <c r="J2235" s="356">
        <v>36000</v>
      </c>
      <c r="K2235" s="356">
        <v>36600</v>
      </c>
      <c r="L2235" s="355">
        <v>4036.3636363636365</v>
      </c>
      <c r="M2235" s="355">
        <v>4230.30303030303</v>
      </c>
      <c r="N2235" s="355">
        <v>4363.636363636364</v>
      </c>
      <c r="O2235" s="355">
        <v>4436.363636363636</v>
      </c>
      <c r="P2235" s="357" t="s">
        <v>40</v>
      </c>
      <c r="Q2235" s="355" t="s">
        <v>35</v>
      </c>
      <c r="R2235" s="357" t="s">
        <v>203</v>
      </c>
      <c r="S2235" s="365">
        <v>0.19600000000000001</v>
      </c>
      <c r="T2235" s="354" t="s">
        <v>683</v>
      </c>
      <c r="U2235" s="357" t="s">
        <v>35</v>
      </c>
      <c r="V2235" s="357">
        <v>1.6850000000000001</v>
      </c>
      <c r="W2235" s="357">
        <v>1</v>
      </c>
      <c r="X2235" s="357">
        <v>3.2000000000000001E-2</v>
      </c>
      <c r="Y2235" s="357">
        <f t="shared" si="31"/>
        <v>1.6850000000000001</v>
      </c>
      <c r="Z2235" s="357" t="s">
        <v>198</v>
      </c>
      <c r="AA2235" s="357" t="s">
        <v>170</v>
      </c>
      <c r="AB2235" s="357">
        <v>18.7</v>
      </c>
      <c r="AC2235" s="357" t="s">
        <v>218</v>
      </c>
      <c r="AD2235" s="10"/>
      <c r="AE2235" s="10">
        <f>IFERROR(VLOOKUP(E2235,ppoz!$A$2:$B$42,2,0),0)</f>
        <v>0</v>
      </c>
      <c r="AH2235">
        <v>7</v>
      </c>
    </row>
    <row r="2236" spans="1:34" x14ac:dyDescent="0.35">
      <c r="A2236" s="354" t="s">
        <v>1361</v>
      </c>
      <c r="B2236" s="355">
        <v>8.58</v>
      </c>
      <c r="C2236" s="356">
        <v>26</v>
      </c>
      <c r="D2236" s="357" t="s">
        <v>1075</v>
      </c>
      <c r="E2236" s="357" t="s">
        <v>187</v>
      </c>
      <c r="F2236" s="357" t="s">
        <v>186</v>
      </c>
      <c r="G2236" s="358">
        <v>8</v>
      </c>
      <c r="H2236" s="357">
        <v>34300</v>
      </c>
      <c r="I2236" s="356">
        <v>35700</v>
      </c>
      <c r="J2236" s="356">
        <v>36700</v>
      </c>
      <c r="K2236" s="356">
        <v>37500</v>
      </c>
      <c r="L2236" s="355">
        <v>3997.6689976689977</v>
      </c>
      <c r="M2236" s="355">
        <v>4160.8391608391612</v>
      </c>
      <c r="N2236" s="355">
        <v>4277.3892773892776</v>
      </c>
      <c r="O2236" s="355">
        <v>4370.6293706293709</v>
      </c>
      <c r="P2236" s="357" t="s">
        <v>40</v>
      </c>
      <c r="Q2236" s="355" t="s">
        <v>35</v>
      </c>
      <c r="R2236" s="357" t="s">
        <v>203</v>
      </c>
      <c r="S2236" s="365">
        <v>0.19600000000000001</v>
      </c>
      <c r="T2236" s="354" t="s">
        <v>683</v>
      </c>
      <c r="U2236" s="357" t="s">
        <v>35</v>
      </c>
      <c r="V2236" s="357">
        <v>1.6850000000000001</v>
      </c>
      <c r="W2236" s="357">
        <v>1</v>
      </c>
      <c r="X2236" s="357">
        <v>3.2000000000000001E-2</v>
      </c>
      <c r="Y2236" s="357">
        <f t="shared" si="31"/>
        <v>1.6850000000000001</v>
      </c>
      <c r="Z2236" s="357" t="s">
        <v>198</v>
      </c>
      <c r="AA2236" s="357" t="s">
        <v>170</v>
      </c>
      <c r="AB2236" s="357">
        <v>18.7</v>
      </c>
      <c r="AC2236" s="357" t="s">
        <v>218</v>
      </c>
      <c r="AD2236" s="10"/>
      <c r="AE2236" s="10">
        <f>IFERROR(VLOOKUP(E2236,ppoz!$A$2:$B$42,2,0),0)</f>
        <v>0</v>
      </c>
      <c r="AH2236">
        <v>7</v>
      </c>
    </row>
    <row r="2237" spans="1:34" x14ac:dyDescent="0.35">
      <c r="A2237" s="354" t="s">
        <v>1362</v>
      </c>
      <c r="B2237" s="355">
        <v>8.91</v>
      </c>
      <c r="C2237" s="356">
        <v>27</v>
      </c>
      <c r="D2237" s="357" t="s">
        <v>1075</v>
      </c>
      <c r="E2237" s="357" t="s">
        <v>187</v>
      </c>
      <c r="F2237" s="357" t="s">
        <v>186</v>
      </c>
      <c r="G2237" s="358">
        <v>8</v>
      </c>
      <c r="H2237" s="357">
        <v>35200</v>
      </c>
      <c r="I2237" s="356">
        <v>36900</v>
      </c>
      <c r="J2237" s="356">
        <v>37900</v>
      </c>
      <c r="K2237" s="356">
        <v>38600</v>
      </c>
      <c r="L2237" s="355">
        <v>3950.6172839506171</v>
      </c>
      <c r="M2237" s="355">
        <v>4141.4141414141413</v>
      </c>
      <c r="N2237" s="355">
        <v>4253.6475869809201</v>
      </c>
      <c r="O2237" s="355">
        <v>4332.2109988776656</v>
      </c>
      <c r="P2237" s="357" t="s">
        <v>40</v>
      </c>
      <c r="Q2237" s="355" t="s">
        <v>35</v>
      </c>
      <c r="R2237" s="357" t="s">
        <v>203</v>
      </c>
      <c r="S2237" s="365">
        <v>0.19600000000000001</v>
      </c>
      <c r="T2237" s="354" t="s">
        <v>683</v>
      </c>
      <c r="U2237" s="357" t="s">
        <v>35</v>
      </c>
      <c r="V2237" s="357">
        <v>1.6850000000000001</v>
      </c>
      <c r="W2237" s="357">
        <v>1</v>
      </c>
      <c r="X2237" s="357">
        <v>3.2000000000000001E-2</v>
      </c>
      <c r="Y2237" s="357">
        <f t="shared" si="31"/>
        <v>1.6850000000000001</v>
      </c>
      <c r="Z2237" s="357" t="s">
        <v>198</v>
      </c>
      <c r="AA2237" s="357" t="s">
        <v>170</v>
      </c>
      <c r="AB2237" s="357">
        <v>18.7</v>
      </c>
      <c r="AC2237" s="357" t="s">
        <v>218</v>
      </c>
      <c r="AD2237" s="10"/>
      <c r="AE2237" s="10">
        <f>IFERROR(VLOOKUP(E2237,ppoz!$A$2:$B$42,2,0),0)</f>
        <v>0</v>
      </c>
      <c r="AH2237">
        <v>7</v>
      </c>
    </row>
    <row r="2238" spans="1:34" x14ac:dyDescent="0.35">
      <c r="A2238" s="354" t="s">
        <v>1363</v>
      </c>
      <c r="B2238" s="355">
        <v>9.24</v>
      </c>
      <c r="C2238" s="356">
        <v>28</v>
      </c>
      <c r="D2238" s="357" t="s">
        <v>1075</v>
      </c>
      <c r="E2238" s="357" t="s">
        <v>188</v>
      </c>
      <c r="F2238" s="357" t="s">
        <v>186</v>
      </c>
      <c r="G2238" s="358">
        <v>9</v>
      </c>
      <c r="H2238" s="357">
        <v>36400</v>
      </c>
      <c r="I2238" s="356">
        <v>38200</v>
      </c>
      <c r="J2238" s="356">
        <v>39100</v>
      </c>
      <c r="K2238" s="356">
        <v>39900</v>
      </c>
      <c r="L2238" s="355">
        <v>3939.3939393939395</v>
      </c>
      <c r="M2238" s="355">
        <v>4134.1991341991343</v>
      </c>
      <c r="N2238" s="355">
        <v>4231.6017316017314</v>
      </c>
      <c r="O2238" s="355">
        <v>4318.181818181818</v>
      </c>
      <c r="P2238" s="357" t="s">
        <v>40</v>
      </c>
      <c r="Q2238" s="355" t="s">
        <v>35</v>
      </c>
      <c r="R2238" s="357" t="s">
        <v>203</v>
      </c>
      <c r="S2238" s="365">
        <v>0.19600000000000001</v>
      </c>
      <c r="T2238" s="354" t="s">
        <v>683</v>
      </c>
      <c r="U2238" s="357" t="s">
        <v>35</v>
      </c>
      <c r="V2238" s="357">
        <v>1.6850000000000001</v>
      </c>
      <c r="W2238" s="357">
        <v>1</v>
      </c>
      <c r="X2238" s="357">
        <v>3.2000000000000001E-2</v>
      </c>
      <c r="Y2238" s="357">
        <f t="shared" si="31"/>
        <v>1.6850000000000001</v>
      </c>
      <c r="Z2238" s="357" t="s">
        <v>198</v>
      </c>
      <c r="AA2238" s="357" t="s">
        <v>170</v>
      </c>
      <c r="AB2238" s="357">
        <v>18.7</v>
      </c>
      <c r="AC2238" s="357" t="s">
        <v>218</v>
      </c>
      <c r="AD2238" s="10"/>
      <c r="AE2238" s="10">
        <f>IFERROR(VLOOKUP(E2238,ppoz!$A$2:$B$42,2,0),0)</f>
        <v>0</v>
      </c>
      <c r="AH2238">
        <v>7</v>
      </c>
    </row>
    <row r="2239" spans="1:34" x14ac:dyDescent="0.35">
      <c r="A2239" s="354" t="s">
        <v>1364</v>
      </c>
      <c r="B2239" s="355">
        <v>9.57</v>
      </c>
      <c r="C2239" s="356">
        <v>29</v>
      </c>
      <c r="D2239" s="357" t="s">
        <v>1075</v>
      </c>
      <c r="E2239" s="357" t="s">
        <v>188</v>
      </c>
      <c r="F2239" s="357" t="s">
        <v>186</v>
      </c>
      <c r="G2239" s="358">
        <v>9</v>
      </c>
      <c r="H2239" s="357">
        <v>37100</v>
      </c>
      <c r="I2239" s="356">
        <v>39000</v>
      </c>
      <c r="J2239" s="356">
        <v>40200</v>
      </c>
      <c r="K2239" s="356">
        <v>40700</v>
      </c>
      <c r="L2239" s="355">
        <v>3876.6980146290489</v>
      </c>
      <c r="M2239" s="355">
        <v>4075.235109717868</v>
      </c>
      <c r="N2239" s="355">
        <v>4200.6269592476492</v>
      </c>
      <c r="O2239" s="355">
        <v>4252.8735632183907</v>
      </c>
      <c r="P2239" s="357" t="s">
        <v>40</v>
      </c>
      <c r="Q2239" s="355" t="s">
        <v>35</v>
      </c>
      <c r="R2239" s="357" t="s">
        <v>203</v>
      </c>
      <c r="S2239" s="365">
        <v>0.19600000000000001</v>
      </c>
      <c r="T2239" s="354" t="s">
        <v>683</v>
      </c>
      <c r="U2239" s="357" t="s">
        <v>35</v>
      </c>
      <c r="V2239" s="357">
        <v>1.6850000000000001</v>
      </c>
      <c r="W2239" s="357">
        <v>1</v>
      </c>
      <c r="X2239" s="357">
        <v>3.2000000000000001E-2</v>
      </c>
      <c r="Y2239" s="357">
        <f t="shared" si="31"/>
        <v>1.6850000000000001</v>
      </c>
      <c r="Z2239" s="357" t="s">
        <v>198</v>
      </c>
      <c r="AA2239" s="357" t="s">
        <v>170</v>
      </c>
      <c r="AB2239" s="357">
        <v>18.7</v>
      </c>
      <c r="AC2239" s="357" t="s">
        <v>218</v>
      </c>
      <c r="AD2239" s="10"/>
      <c r="AE2239" s="10">
        <f>IFERROR(VLOOKUP(E2239,ppoz!$A$2:$B$42,2,0),0)</f>
        <v>0</v>
      </c>
      <c r="AH2239">
        <v>7</v>
      </c>
    </row>
    <row r="2240" spans="1:34" x14ac:dyDescent="0.35">
      <c r="A2240" s="354" t="s">
        <v>1365</v>
      </c>
      <c r="B2240" s="355">
        <v>9.9</v>
      </c>
      <c r="C2240" s="356">
        <v>30</v>
      </c>
      <c r="D2240" s="357" t="s">
        <v>1075</v>
      </c>
      <c r="E2240" s="357" t="s">
        <v>188</v>
      </c>
      <c r="F2240" s="357" t="s">
        <v>186</v>
      </c>
      <c r="G2240" s="358">
        <v>9</v>
      </c>
      <c r="H2240" s="357">
        <v>38100</v>
      </c>
      <c r="I2240" s="356">
        <v>39900</v>
      </c>
      <c r="J2240" s="356">
        <v>41400</v>
      </c>
      <c r="K2240" s="356">
        <v>41600</v>
      </c>
      <c r="L2240" s="355">
        <v>3848.4848484848485</v>
      </c>
      <c r="M2240" s="355">
        <v>4030.30303030303</v>
      </c>
      <c r="N2240" s="355">
        <v>4181.818181818182</v>
      </c>
      <c r="O2240" s="355">
        <v>4202.0202020202023</v>
      </c>
      <c r="P2240" s="357" t="s">
        <v>40</v>
      </c>
      <c r="Q2240" s="355" t="s">
        <v>35</v>
      </c>
      <c r="R2240" s="357" t="s">
        <v>203</v>
      </c>
      <c r="S2240" s="365">
        <v>0.19600000000000001</v>
      </c>
      <c r="T2240" s="354" t="s">
        <v>683</v>
      </c>
      <c r="U2240" s="357" t="s">
        <v>35</v>
      </c>
      <c r="V2240" s="357">
        <v>1.6850000000000001</v>
      </c>
      <c r="W2240" s="357">
        <v>1</v>
      </c>
      <c r="X2240" s="357">
        <v>3.2000000000000001E-2</v>
      </c>
      <c r="Y2240" s="357">
        <f t="shared" si="31"/>
        <v>1.6850000000000001</v>
      </c>
      <c r="Z2240" s="357" t="s">
        <v>198</v>
      </c>
      <c r="AA2240" s="357" t="s">
        <v>170</v>
      </c>
      <c r="AB2240" s="357">
        <v>18.7</v>
      </c>
      <c r="AC2240" s="357" t="s">
        <v>218</v>
      </c>
      <c r="AD2240" s="10"/>
      <c r="AE2240" s="10">
        <f>IFERROR(VLOOKUP(E2240,ppoz!$A$2:$B$42,2,0),0)</f>
        <v>0</v>
      </c>
      <c r="AH2240">
        <v>7</v>
      </c>
    </row>
    <row r="2241" spans="1:34" x14ac:dyDescent="0.35">
      <c r="A2241" s="354" t="s">
        <v>1366</v>
      </c>
      <c r="B2241" s="355">
        <v>10.23</v>
      </c>
      <c r="C2241" s="356">
        <v>31</v>
      </c>
      <c r="D2241" s="357" t="s">
        <v>1075</v>
      </c>
      <c r="E2241" s="357" t="s">
        <v>19</v>
      </c>
      <c r="F2241" s="357" t="s">
        <v>186</v>
      </c>
      <c r="G2241" s="358">
        <v>10</v>
      </c>
      <c r="H2241" s="357">
        <v>38700</v>
      </c>
      <c r="I2241" s="356">
        <v>40700</v>
      </c>
      <c r="J2241" s="356">
        <v>42000</v>
      </c>
      <c r="K2241" s="356">
        <v>42400</v>
      </c>
      <c r="L2241" s="355">
        <v>3782.9912023460411</v>
      </c>
      <c r="M2241" s="355">
        <v>3978.494623655914</v>
      </c>
      <c r="N2241" s="355">
        <v>4105.5718475073309</v>
      </c>
      <c r="O2241" s="355">
        <v>4144.6725317693054</v>
      </c>
      <c r="P2241" s="357" t="s">
        <v>40</v>
      </c>
      <c r="Q2241" s="355" t="s">
        <v>35</v>
      </c>
      <c r="R2241" s="357" t="s">
        <v>203</v>
      </c>
      <c r="S2241" s="365">
        <v>0.19600000000000001</v>
      </c>
      <c r="T2241" s="354" t="s">
        <v>683</v>
      </c>
      <c r="U2241" s="357" t="s">
        <v>35</v>
      </c>
      <c r="V2241" s="357">
        <v>1.6850000000000001</v>
      </c>
      <c r="W2241" s="357">
        <v>1</v>
      </c>
      <c r="X2241" s="357">
        <v>3.2000000000000001E-2</v>
      </c>
      <c r="Y2241" s="357">
        <f t="shared" si="31"/>
        <v>1.6850000000000001</v>
      </c>
      <c r="Z2241" s="357" t="s">
        <v>198</v>
      </c>
      <c r="AA2241" s="357" t="s">
        <v>170</v>
      </c>
      <c r="AB2241" s="357">
        <v>18.7</v>
      </c>
      <c r="AC2241" s="357" t="s">
        <v>218</v>
      </c>
      <c r="AD2241" s="10"/>
      <c r="AE2241" s="10">
        <f>IFERROR(VLOOKUP(E2241,ppoz!$A$2:$B$42,2,0),0)</f>
        <v>0</v>
      </c>
      <c r="AH2241">
        <v>7</v>
      </c>
    </row>
    <row r="2242" spans="1:34" x14ac:dyDescent="0.35">
      <c r="A2242" s="354" t="s">
        <v>1367</v>
      </c>
      <c r="B2242" s="355">
        <v>10.56</v>
      </c>
      <c r="C2242" s="356">
        <v>32</v>
      </c>
      <c r="D2242" s="357" t="s">
        <v>1075</v>
      </c>
      <c r="E2242" s="357" t="s">
        <v>19</v>
      </c>
      <c r="F2242" s="357" t="s">
        <v>186</v>
      </c>
      <c r="G2242" s="358">
        <v>10</v>
      </c>
      <c r="H2242" s="357">
        <v>39400</v>
      </c>
      <c r="I2242" s="356">
        <v>41400</v>
      </c>
      <c r="J2242" s="356">
        <v>42600</v>
      </c>
      <c r="K2242" s="356">
        <v>43200</v>
      </c>
      <c r="L2242" s="355">
        <v>3731.060606060606</v>
      </c>
      <c r="M2242" s="355">
        <v>3920.4545454545455</v>
      </c>
      <c r="N2242" s="355">
        <v>4034.090909090909</v>
      </c>
      <c r="O2242" s="355">
        <v>4090.9090909090905</v>
      </c>
      <c r="P2242" s="357" t="s">
        <v>40</v>
      </c>
      <c r="Q2242" s="355" t="s">
        <v>35</v>
      </c>
      <c r="R2242" s="357" t="s">
        <v>203</v>
      </c>
      <c r="S2242" s="365">
        <v>0.19600000000000001</v>
      </c>
      <c r="T2242" s="354" t="s">
        <v>683</v>
      </c>
      <c r="U2242" s="357" t="s">
        <v>35</v>
      </c>
      <c r="V2242" s="357">
        <v>1.6850000000000001</v>
      </c>
      <c r="W2242" s="357">
        <v>1</v>
      </c>
      <c r="X2242" s="357">
        <v>3.2000000000000001E-2</v>
      </c>
      <c r="Y2242" s="357">
        <f t="shared" si="31"/>
        <v>1.6850000000000001</v>
      </c>
      <c r="Z2242" s="357" t="s">
        <v>198</v>
      </c>
      <c r="AA2242" s="357" t="s">
        <v>170</v>
      </c>
      <c r="AB2242" s="357">
        <v>18.7</v>
      </c>
      <c r="AC2242" s="357" t="s">
        <v>218</v>
      </c>
      <c r="AD2242" s="10"/>
      <c r="AE2242" s="10">
        <f>IFERROR(VLOOKUP(E2242,ppoz!$A$2:$B$42,2,0),0)</f>
        <v>0</v>
      </c>
      <c r="AH2242">
        <v>7</v>
      </c>
    </row>
    <row r="2243" spans="1:34" x14ac:dyDescent="0.35">
      <c r="A2243" s="354" t="s">
        <v>1368</v>
      </c>
      <c r="B2243" s="355">
        <v>10.89</v>
      </c>
      <c r="C2243" s="356">
        <v>33</v>
      </c>
      <c r="D2243" s="357" t="s">
        <v>1075</v>
      </c>
      <c r="E2243" s="357" t="s">
        <v>19</v>
      </c>
      <c r="F2243" s="357" t="s">
        <v>186</v>
      </c>
      <c r="G2243" s="358">
        <v>10</v>
      </c>
      <c r="H2243" s="357">
        <v>40100</v>
      </c>
      <c r="I2243" s="356">
        <v>42100</v>
      </c>
      <c r="J2243" s="356">
        <v>43300</v>
      </c>
      <c r="K2243" s="356">
        <v>43800</v>
      </c>
      <c r="L2243" s="355">
        <v>3682.2773186409549</v>
      </c>
      <c r="M2243" s="355">
        <v>3865.9320477502292</v>
      </c>
      <c r="N2243" s="355">
        <v>3976.1248852157942</v>
      </c>
      <c r="O2243" s="355">
        <v>4022.0385674931126</v>
      </c>
      <c r="P2243" s="357" t="s">
        <v>40</v>
      </c>
      <c r="Q2243" s="355" t="s">
        <v>35</v>
      </c>
      <c r="R2243" s="357" t="s">
        <v>203</v>
      </c>
      <c r="S2243" s="365">
        <v>0.19600000000000001</v>
      </c>
      <c r="T2243" s="354" t="s">
        <v>683</v>
      </c>
      <c r="U2243" s="357" t="s">
        <v>35</v>
      </c>
      <c r="V2243" s="357">
        <v>1.6850000000000001</v>
      </c>
      <c r="W2243" s="357">
        <v>1</v>
      </c>
      <c r="X2243" s="357">
        <v>3.2000000000000001E-2</v>
      </c>
      <c r="Y2243" s="357">
        <f t="shared" si="31"/>
        <v>1.6850000000000001</v>
      </c>
      <c r="Z2243" s="357" t="s">
        <v>198</v>
      </c>
      <c r="AA2243" s="357" t="s">
        <v>170</v>
      </c>
      <c r="AB2243" s="357">
        <v>18.7</v>
      </c>
      <c r="AC2243" s="357" t="s">
        <v>218</v>
      </c>
      <c r="AD2243" s="10"/>
      <c r="AE2243" s="10">
        <f>IFERROR(VLOOKUP(E2243,ppoz!$A$2:$B$42,2,0),0)</f>
        <v>0</v>
      </c>
      <c r="AH2243">
        <v>7</v>
      </c>
    </row>
    <row r="2244" spans="1:34" x14ac:dyDescent="0.35">
      <c r="A2244" s="354" t="s">
        <v>1369</v>
      </c>
      <c r="B2244" s="355">
        <v>11.22</v>
      </c>
      <c r="C2244" s="356">
        <v>34</v>
      </c>
      <c r="D2244" s="357" t="s">
        <v>1075</v>
      </c>
      <c r="E2244" s="357" t="s">
        <v>19</v>
      </c>
      <c r="F2244" s="357" t="s">
        <v>186</v>
      </c>
      <c r="G2244" s="358">
        <v>10</v>
      </c>
      <c r="H2244" s="357">
        <v>41300</v>
      </c>
      <c r="I2244" s="356">
        <v>43400</v>
      </c>
      <c r="J2244" s="356">
        <v>44800</v>
      </c>
      <c r="K2244" s="356">
        <v>45100</v>
      </c>
      <c r="L2244" s="355">
        <v>3680.9269162210335</v>
      </c>
      <c r="M2244" s="355">
        <v>3868.0926916221033</v>
      </c>
      <c r="N2244" s="355">
        <v>3992.8698752228161</v>
      </c>
      <c r="O2244" s="355">
        <v>4019.6078431372548</v>
      </c>
      <c r="P2244" s="357" t="s">
        <v>40</v>
      </c>
      <c r="Q2244" s="355" t="s">
        <v>35</v>
      </c>
      <c r="R2244" s="357" t="s">
        <v>203</v>
      </c>
      <c r="S2244" s="365">
        <v>0.19600000000000001</v>
      </c>
      <c r="T2244" s="354" t="s">
        <v>683</v>
      </c>
      <c r="U2244" s="357" t="s">
        <v>35</v>
      </c>
      <c r="V2244" s="357">
        <v>1.6850000000000001</v>
      </c>
      <c r="W2244" s="357">
        <v>1</v>
      </c>
      <c r="X2244" s="357">
        <v>3.2000000000000001E-2</v>
      </c>
      <c r="Y2244" s="357">
        <f t="shared" si="31"/>
        <v>1.6850000000000001</v>
      </c>
      <c r="Z2244" s="357" t="s">
        <v>198</v>
      </c>
      <c r="AA2244" s="357" t="s">
        <v>170</v>
      </c>
      <c r="AB2244" s="357">
        <v>18.7</v>
      </c>
      <c r="AC2244" s="357" t="s">
        <v>218</v>
      </c>
      <c r="AD2244" s="10"/>
      <c r="AE2244" s="10">
        <f>IFERROR(VLOOKUP(E2244,ppoz!$A$2:$B$42,2,0),0)</f>
        <v>0</v>
      </c>
      <c r="AH2244">
        <v>7</v>
      </c>
    </row>
    <row r="2245" spans="1:34" x14ac:dyDescent="0.35">
      <c r="A2245" s="354" t="s">
        <v>1370</v>
      </c>
      <c r="B2245" s="355">
        <v>11.55</v>
      </c>
      <c r="C2245" s="356">
        <v>35</v>
      </c>
      <c r="D2245" s="357" t="s">
        <v>1075</v>
      </c>
      <c r="E2245" s="357" t="s">
        <v>19</v>
      </c>
      <c r="F2245" s="357" t="s">
        <v>186</v>
      </c>
      <c r="G2245" s="358">
        <v>10</v>
      </c>
      <c r="H2245" s="357">
        <v>42100</v>
      </c>
      <c r="I2245" s="356">
        <v>44300</v>
      </c>
      <c r="J2245" s="356">
        <v>45600</v>
      </c>
      <c r="K2245" s="356">
        <v>46600</v>
      </c>
      <c r="L2245" s="355">
        <v>3645.0216450216449</v>
      </c>
      <c r="M2245" s="355">
        <v>3835.4978354978352</v>
      </c>
      <c r="N2245" s="355">
        <v>3948.0519480519479</v>
      </c>
      <c r="O2245" s="355">
        <v>4034.6320346320344</v>
      </c>
      <c r="P2245" s="357" t="s">
        <v>40</v>
      </c>
      <c r="Q2245" s="355" t="s">
        <v>35</v>
      </c>
      <c r="R2245" s="357" t="s">
        <v>203</v>
      </c>
      <c r="S2245" s="365">
        <v>0.19600000000000001</v>
      </c>
      <c r="T2245" s="354" t="s">
        <v>683</v>
      </c>
      <c r="U2245" s="357" t="s">
        <v>35</v>
      </c>
      <c r="V2245" s="357">
        <v>1.6850000000000001</v>
      </c>
      <c r="W2245" s="357">
        <v>1</v>
      </c>
      <c r="X2245" s="357">
        <v>3.2000000000000001E-2</v>
      </c>
      <c r="Y2245" s="357">
        <f t="shared" si="31"/>
        <v>1.6850000000000001</v>
      </c>
      <c r="Z2245" s="357" t="s">
        <v>198</v>
      </c>
      <c r="AA2245" s="357" t="s">
        <v>170</v>
      </c>
      <c r="AB2245" s="357">
        <v>18.7</v>
      </c>
      <c r="AC2245" s="357" t="s">
        <v>218</v>
      </c>
      <c r="AD2245" s="10"/>
      <c r="AE2245" s="10">
        <f>IFERROR(VLOOKUP(E2245,ppoz!$A$2:$B$42,2,0),0)</f>
        <v>0</v>
      </c>
      <c r="AH2245">
        <v>7</v>
      </c>
    </row>
    <row r="2246" spans="1:34" x14ac:dyDescent="0.35">
      <c r="A2246" s="354" t="s">
        <v>1371</v>
      </c>
      <c r="B2246" s="355">
        <v>11.88</v>
      </c>
      <c r="C2246" s="356">
        <v>36</v>
      </c>
      <c r="D2246" s="357" t="s">
        <v>1075</v>
      </c>
      <c r="E2246" s="357" t="s">
        <v>19</v>
      </c>
      <c r="F2246" s="357" t="s">
        <v>186</v>
      </c>
      <c r="G2246" s="358">
        <v>10</v>
      </c>
      <c r="H2246" s="357">
        <v>42800</v>
      </c>
      <c r="I2246" s="356">
        <v>45200</v>
      </c>
      <c r="J2246" s="356">
        <v>46200</v>
      </c>
      <c r="K2246" s="356">
        <v>47500</v>
      </c>
      <c r="L2246" s="355">
        <v>3602.6936026936023</v>
      </c>
      <c r="M2246" s="355">
        <v>3804.7138047138046</v>
      </c>
      <c r="N2246" s="355">
        <v>3888.8888888888887</v>
      </c>
      <c r="O2246" s="355">
        <v>3998.3164983164979</v>
      </c>
      <c r="P2246" s="357" t="s">
        <v>40</v>
      </c>
      <c r="Q2246" s="355" t="s">
        <v>35</v>
      </c>
      <c r="R2246" s="357" t="s">
        <v>203</v>
      </c>
      <c r="S2246" s="365">
        <v>0.19600000000000001</v>
      </c>
      <c r="T2246" s="354" t="s">
        <v>683</v>
      </c>
      <c r="U2246" s="357" t="s">
        <v>35</v>
      </c>
      <c r="V2246" s="357">
        <v>1.6850000000000001</v>
      </c>
      <c r="W2246" s="357">
        <v>1</v>
      </c>
      <c r="X2246" s="357">
        <v>3.2000000000000001E-2</v>
      </c>
      <c r="Y2246" s="357">
        <f t="shared" si="31"/>
        <v>1.6850000000000001</v>
      </c>
      <c r="Z2246" s="357" t="s">
        <v>198</v>
      </c>
      <c r="AA2246" s="357" t="s">
        <v>170</v>
      </c>
      <c r="AB2246" s="357">
        <v>18.7</v>
      </c>
      <c r="AC2246" s="357" t="s">
        <v>218</v>
      </c>
      <c r="AD2246" s="10"/>
      <c r="AE2246" s="10">
        <f>IFERROR(VLOOKUP(E2246,ppoz!$A$2:$B$42,2,0),0)</f>
        <v>0</v>
      </c>
      <c r="AH2246">
        <v>7</v>
      </c>
    </row>
    <row r="2247" spans="1:34" x14ac:dyDescent="0.35">
      <c r="A2247" s="354" t="s">
        <v>1372</v>
      </c>
      <c r="B2247" s="355">
        <v>12.21</v>
      </c>
      <c r="C2247" s="356">
        <v>37</v>
      </c>
      <c r="D2247" s="357" t="s">
        <v>1075</v>
      </c>
      <c r="E2247" s="357" t="s">
        <v>19</v>
      </c>
      <c r="F2247" s="357" t="s">
        <v>186</v>
      </c>
      <c r="G2247" s="358">
        <v>10</v>
      </c>
      <c r="H2247" s="357">
        <v>44100</v>
      </c>
      <c r="I2247" s="356">
        <v>46600</v>
      </c>
      <c r="J2247" s="356">
        <v>48300</v>
      </c>
      <c r="K2247" s="356">
        <v>48900</v>
      </c>
      <c r="L2247" s="355">
        <v>3611.7936117936115</v>
      </c>
      <c r="M2247" s="355">
        <v>3816.5438165438163</v>
      </c>
      <c r="N2247" s="355">
        <v>3955.7739557739555</v>
      </c>
      <c r="O2247" s="355">
        <v>4004.9140049140046</v>
      </c>
      <c r="P2247" s="357" t="s">
        <v>40</v>
      </c>
      <c r="Q2247" s="355" t="s">
        <v>35</v>
      </c>
      <c r="R2247" s="357" t="s">
        <v>203</v>
      </c>
      <c r="S2247" s="365">
        <v>0.19600000000000001</v>
      </c>
      <c r="T2247" s="354" t="s">
        <v>683</v>
      </c>
      <c r="U2247" s="357" t="s">
        <v>35</v>
      </c>
      <c r="V2247" s="357">
        <v>1.6850000000000001</v>
      </c>
      <c r="W2247" s="357">
        <v>1</v>
      </c>
      <c r="X2247" s="357">
        <v>3.2000000000000001E-2</v>
      </c>
      <c r="Y2247" s="357">
        <f t="shared" si="31"/>
        <v>1.6850000000000001</v>
      </c>
      <c r="Z2247" s="357" t="s">
        <v>198</v>
      </c>
      <c r="AA2247" s="357" t="s">
        <v>170</v>
      </c>
      <c r="AB2247" s="357">
        <v>18.7</v>
      </c>
      <c r="AC2247" s="357" t="s">
        <v>218</v>
      </c>
      <c r="AD2247" s="10"/>
      <c r="AE2247" s="10">
        <f>IFERROR(VLOOKUP(E2247,ppoz!$A$2:$B$42,2,0),0)</f>
        <v>0</v>
      </c>
      <c r="AH2247">
        <v>7</v>
      </c>
    </row>
    <row r="2248" spans="1:34" x14ac:dyDescent="0.35">
      <c r="A2248" s="354" t="s">
        <v>1373</v>
      </c>
      <c r="B2248" s="355">
        <v>12.540000000000001</v>
      </c>
      <c r="C2248" s="356">
        <v>38</v>
      </c>
      <c r="D2248" s="357" t="s">
        <v>1075</v>
      </c>
      <c r="E2248" s="357" t="s">
        <v>189</v>
      </c>
      <c r="F2248" s="357" t="s">
        <v>186</v>
      </c>
      <c r="G2248" s="358">
        <v>12.5</v>
      </c>
      <c r="H2248" s="357">
        <v>45400</v>
      </c>
      <c r="I2248" s="356">
        <v>47800</v>
      </c>
      <c r="J2248" s="356">
        <v>49500</v>
      </c>
      <c r="K2248" s="356">
        <v>50100</v>
      </c>
      <c r="L2248" s="355">
        <v>3620.4146730462517</v>
      </c>
      <c r="M2248" s="355">
        <v>3811.8022328548641</v>
      </c>
      <c r="N2248" s="355">
        <v>3947.3684210526312</v>
      </c>
      <c r="O2248" s="355">
        <v>3995.2153110047843</v>
      </c>
      <c r="P2248" s="357" t="s">
        <v>40</v>
      </c>
      <c r="Q2248" s="355" t="s">
        <v>35</v>
      </c>
      <c r="R2248" s="357" t="s">
        <v>203</v>
      </c>
      <c r="S2248" s="365">
        <v>0.19600000000000001</v>
      </c>
      <c r="T2248" s="354" t="s">
        <v>683</v>
      </c>
      <c r="U2248" s="357" t="s">
        <v>35</v>
      </c>
      <c r="V2248" s="357">
        <v>1.6850000000000001</v>
      </c>
      <c r="W2248" s="357">
        <v>1</v>
      </c>
      <c r="X2248" s="357">
        <v>3.2000000000000001E-2</v>
      </c>
      <c r="Y2248" s="357">
        <f t="shared" si="31"/>
        <v>1.6850000000000001</v>
      </c>
      <c r="Z2248" s="357" t="s">
        <v>198</v>
      </c>
      <c r="AA2248" s="357" t="s">
        <v>170</v>
      </c>
      <c r="AB2248" s="357">
        <v>18.7</v>
      </c>
      <c r="AC2248" s="357" t="s">
        <v>218</v>
      </c>
      <c r="AD2248" s="10"/>
      <c r="AE2248" s="10">
        <f>IFERROR(VLOOKUP(E2248,ppoz!$A$2:$B$42,2,0),0)</f>
        <v>0</v>
      </c>
      <c r="AH2248">
        <v>7</v>
      </c>
    </row>
    <row r="2249" spans="1:34" x14ac:dyDescent="0.35">
      <c r="A2249" s="354" t="s">
        <v>1374</v>
      </c>
      <c r="B2249" s="355">
        <v>12.870000000000001</v>
      </c>
      <c r="C2249" s="356">
        <v>39</v>
      </c>
      <c r="D2249" s="357" t="s">
        <v>1075</v>
      </c>
      <c r="E2249" s="357" t="s">
        <v>189</v>
      </c>
      <c r="F2249" s="357" t="s">
        <v>186</v>
      </c>
      <c r="G2249" s="358">
        <v>12.5</v>
      </c>
      <c r="H2249" s="357">
        <v>46300</v>
      </c>
      <c r="I2249" s="356">
        <v>48800</v>
      </c>
      <c r="J2249" s="356">
        <v>50100</v>
      </c>
      <c r="K2249" s="356">
        <v>51100</v>
      </c>
      <c r="L2249" s="355">
        <v>3597.5135975135972</v>
      </c>
      <c r="M2249" s="355">
        <v>3791.7637917637917</v>
      </c>
      <c r="N2249" s="355">
        <v>3892.7738927738924</v>
      </c>
      <c r="O2249" s="355">
        <v>3970.47397047397</v>
      </c>
      <c r="P2249" s="357" t="s">
        <v>40</v>
      </c>
      <c r="Q2249" s="355" t="s">
        <v>35</v>
      </c>
      <c r="R2249" s="357" t="s">
        <v>203</v>
      </c>
      <c r="S2249" s="365">
        <v>0.19600000000000001</v>
      </c>
      <c r="T2249" s="354" t="s">
        <v>683</v>
      </c>
      <c r="U2249" s="357" t="s">
        <v>35</v>
      </c>
      <c r="V2249" s="357">
        <v>1.6850000000000001</v>
      </c>
      <c r="W2249" s="357">
        <v>1</v>
      </c>
      <c r="X2249" s="357">
        <v>3.2000000000000001E-2</v>
      </c>
      <c r="Y2249" s="357">
        <f t="shared" si="31"/>
        <v>1.6850000000000001</v>
      </c>
      <c r="Z2249" s="357" t="s">
        <v>198</v>
      </c>
      <c r="AA2249" s="357" t="s">
        <v>170</v>
      </c>
      <c r="AB2249" s="357">
        <v>18.7</v>
      </c>
      <c r="AC2249" s="357" t="s">
        <v>218</v>
      </c>
      <c r="AD2249" s="10"/>
      <c r="AE2249" s="10">
        <f>IFERROR(VLOOKUP(E2249,ppoz!$A$2:$B$42,2,0),0)</f>
        <v>0</v>
      </c>
      <c r="AH2249">
        <v>7</v>
      </c>
    </row>
    <row r="2250" spans="1:34" x14ac:dyDescent="0.35">
      <c r="A2250" s="354" t="s">
        <v>1375</v>
      </c>
      <c r="B2250" s="355">
        <v>13.200000000000001</v>
      </c>
      <c r="C2250" s="356">
        <v>40</v>
      </c>
      <c r="D2250" s="357" t="s">
        <v>1075</v>
      </c>
      <c r="E2250" s="357" t="s">
        <v>189</v>
      </c>
      <c r="F2250" s="357" t="s">
        <v>186</v>
      </c>
      <c r="G2250" s="358">
        <v>12.5</v>
      </c>
      <c r="H2250" s="357">
        <v>47400</v>
      </c>
      <c r="I2250" s="356">
        <v>49900</v>
      </c>
      <c r="J2250" s="356">
        <v>51200</v>
      </c>
      <c r="K2250" s="356">
        <v>52200</v>
      </c>
      <c r="L2250" s="355">
        <v>3590.9090909090905</v>
      </c>
      <c r="M2250" s="355">
        <v>3780.30303030303</v>
      </c>
      <c r="N2250" s="355">
        <v>3878.7878787878785</v>
      </c>
      <c r="O2250" s="355">
        <v>3954.545454545454</v>
      </c>
      <c r="P2250" s="357" t="s">
        <v>40</v>
      </c>
      <c r="Q2250" s="355" t="s">
        <v>35</v>
      </c>
      <c r="R2250" s="357" t="s">
        <v>203</v>
      </c>
      <c r="S2250" s="365">
        <v>0.19600000000000001</v>
      </c>
      <c r="T2250" s="354" t="s">
        <v>683</v>
      </c>
      <c r="U2250" s="357" t="s">
        <v>35</v>
      </c>
      <c r="V2250" s="357">
        <v>1.6850000000000001</v>
      </c>
      <c r="W2250" s="357">
        <v>1</v>
      </c>
      <c r="X2250" s="357">
        <v>3.2000000000000001E-2</v>
      </c>
      <c r="Y2250" s="357">
        <f t="shared" si="31"/>
        <v>1.6850000000000001</v>
      </c>
      <c r="Z2250" s="357" t="s">
        <v>198</v>
      </c>
      <c r="AA2250" s="357" t="s">
        <v>170</v>
      </c>
      <c r="AB2250" s="357">
        <v>18.7</v>
      </c>
      <c r="AC2250" s="357" t="s">
        <v>218</v>
      </c>
      <c r="AD2250" s="10"/>
      <c r="AE2250" s="10">
        <f>IFERROR(VLOOKUP(E2250,ppoz!$A$2:$B$42,2,0),0)</f>
        <v>0</v>
      </c>
      <c r="AH2250">
        <v>7</v>
      </c>
    </row>
    <row r="2251" spans="1:34" x14ac:dyDescent="0.35">
      <c r="A2251" s="354" t="s">
        <v>1376</v>
      </c>
      <c r="B2251" s="355">
        <v>13.530000000000001</v>
      </c>
      <c r="C2251" s="356">
        <v>41</v>
      </c>
      <c r="D2251" s="357" t="s">
        <v>1075</v>
      </c>
      <c r="E2251" s="357" t="s">
        <v>189</v>
      </c>
      <c r="F2251" s="357" t="s">
        <v>186</v>
      </c>
      <c r="G2251" s="358">
        <v>12.5</v>
      </c>
      <c r="H2251" s="357">
        <v>48100</v>
      </c>
      <c r="I2251" s="356">
        <v>50500</v>
      </c>
      <c r="J2251" s="356">
        <v>52000</v>
      </c>
      <c r="K2251" s="356">
        <v>52800</v>
      </c>
      <c r="L2251" s="355">
        <v>3555.0628233555058</v>
      </c>
      <c r="M2251" s="355">
        <v>3732.4464153732442</v>
      </c>
      <c r="N2251" s="355">
        <v>3843.3111603843308</v>
      </c>
      <c r="O2251" s="355">
        <v>3902.4390243902435</v>
      </c>
      <c r="P2251" s="357" t="s">
        <v>40</v>
      </c>
      <c r="Q2251" s="355" t="s">
        <v>35</v>
      </c>
      <c r="R2251" s="357" t="s">
        <v>203</v>
      </c>
      <c r="S2251" s="365">
        <v>0.19600000000000001</v>
      </c>
      <c r="T2251" s="354" t="s">
        <v>683</v>
      </c>
      <c r="U2251" s="357" t="s">
        <v>35</v>
      </c>
      <c r="V2251" s="357">
        <v>1.6850000000000001</v>
      </c>
      <c r="W2251" s="357">
        <v>1</v>
      </c>
      <c r="X2251" s="357">
        <v>3.2000000000000001E-2</v>
      </c>
      <c r="Y2251" s="357">
        <f t="shared" si="31"/>
        <v>1.6850000000000001</v>
      </c>
      <c r="Z2251" s="357" t="s">
        <v>198</v>
      </c>
      <c r="AA2251" s="357" t="s">
        <v>170</v>
      </c>
      <c r="AB2251" s="357">
        <v>18.7</v>
      </c>
      <c r="AC2251" s="357" t="s">
        <v>218</v>
      </c>
      <c r="AD2251" s="10"/>
      <c r="AE2251" s="10">
        <f>IFERROR(VLOOKUP(E2251,ppoz!$A$2:$B$42,2,0),0)</f>
        <v>0</v>
      </c>
      <c r="AH2251">
        <v>7</v>
      </c>
    </row>
    <row r="2252" spans="1:34" x14ac:dyDescent="0.35">
      <c r="A2252" s="354" t="s">
        <v>1377</v>
      </c>
      <c r="B2252" s="355">
        <v>13.860000000000001</v>
      </c>
      <c r="C2252" s="356">
        <v>42</v>
      </c>
      <c r="D2252" s="357" t="s">
        <v>1075</v>
      </c>
      <c r="E2252" s="357" t="s">
        <v>189</v>
      </c>
      <c r="F2252" s="357" t="s">
        <v>186</v>
      </c>
      <c r="G2252" s="358">
        <v>12.5</v>
      </c>
      <c r="H2252" s="357">
        <v>48700</v>
      </c>
      <c r="I2252" s="356">
        <v>51200</v>
      </c>
      <c r="J2252" s="356">
        <v>52600</v>
      </c>
      <c r="K2252" s="356">
        <v>53500</v>
      </c>
      <c r="L2252" s="355">
        <v>3513.7085137085132</v>
      </c>
      <c r="M2252" s="355">
        <v>3694.0836940836939</v>
      </c>
      <c r="N2252" s="355">
        <v>3795.0937950937946</v>
      </c>
      <c r="O2252" s="355">
        <v>3860.0288600288595</v>
      </c>
      <c r="P2252" s="357" t="s">
        <v>40</v>
      </c>
      <c r="Q2252" s="355" t="s">
        <v>35</v>
      </c>
      <c r="R2252" s="357" t="s">
        <v>203</v>
      </c>
      <c r="S2252" s="365">
        <v>0.19600000000000001</v>
      </c>
      <c r="T2252" s="354" t="s">
        <v>683</v>
      </c>
      <c r="U2252" s="357" t="s">
        <v>35</v>
      </c>
      <c r="V2252" s="357">
        <v>1.6850000000000001</v>
      </c>
      <c r="W2252" s="357">
        <v>1</v>
      </c>
      <c r="X2252" s="357">
        <v>3.2000000000000001E-2</v>
      </c>
      <c r="Y2252" s="357">
        <f t="shared" si="31"/>
        <v>1.6850000000000001</v>
      </c>
      <c r="Z2252" s="357" t="s">
        <v>198</v>
      </c>
      <c r="AA2252" s="357" t="s">
        <v>170</v>
      </c>
      <c r="AB2252" s="357">
        <v>18.7</v>
      </c>
      <c r="AC2252" s="357" t="s">
        <v>218</v>
      </c>
      <c r="AD2252" s="10"/>
      <c r="AE2252" s="10">
        <f>IFERROR(VLOOKUP(E2252,ppoz!$A$2:$B$42,2,0),0)</f>
        <v>0</v>
      </c>
      <c r="AH2252">
        <v>7</v>
      </c>
    </row>
    <row r="2253" spans="1:34" x14ac:dyDescent="0.35">
      <c r="A2253" s="354" t="s">
        <v>1378</v>
      </c>
      <c r="B2253" s="355">
        <v>14.190000000000001</v>
      </c>
      <c r="C2253" s="356">
        <v>43</v>
      </c>
      <c r="D2253" s="357" t="s">
        <v>1075</v>
      </c>
      <c r="E2253" s="357" t="s">
        <v>189</v>
      </c>
      <c r="F2253" s="357" t="s">
        <v>186</v>
      </c>
      <c r="G2253" s="358">
        <v>12.5</v>
      </c>
      <c r="H2253" s="357">
        <v>50000</v>
      </c>
      <c r="I2253" s="356">
        <v>52900</v>
      </c>
      <c r="J2253" s="356">
        <v>54600</v>
      </c>
      <c r="K2253" s="356">
        <v>55200</v>
      </c>
      <c r="L2253" s="355">
        <v>3523.608174770965</v>
      </c>
      <c r="M2253" s="355">
        <v>3727.9774489076813</v>
      </c>
      <c r="N2253" s="355">
        <v>3847.7801268498938</v>
      </c>
      <c r="O2253" s="355">
        <v>3890.0634249471454</v>
      </c>
      <c r="P2253" s="357" t="s">
        <v>40</v>
      </c>
      <c r="Q2253" s="355" t="s">
        <v>35</v>
      </c>
      <c r="R2253" s="357" t="s">
        <v>203</v>
      </c>
      <c r="S2253" s="365">
        <v>0.19600000000000001</v>
      </c>
      <c r="T2253" s="354" t="s">
        <v>683</v>
      </c>
      <c r="U2253" s="357" t="s">
        <v>35</v>
      </c>
      <c r="V2253" s="357">
        <v>1.6850000000000001</v>
      </c>
      <c r="W2253" s="357">
        <v>1</v>
      </c>
      <c r="X2253" s="357">
        <v>3.2000000000000001E-2</v>
      </c>
      <c r="Y2253" s="357">
        <f t="shared" si="31"/>
        <v>1.6850000000000001</v>
      </c>
      <c r="Z2253" s="357" t="s">
        <v>198</v>
      </c>
      <c r="AA2253" s="357" t="s">
        <v>170</v>
      </c>
      <c r="AB2253" s="357">
        <v>18.7</v>
      </c>
      <c r="AC2253" s="357" t="s">
        <v>218</v>
      </c>
      <c r="AD2253" s="10"/>
      <c r="AE2253" s="10">
        <f>IFERROR(VLOOKUP(E2253,ppoz!$A$2:$B$42,2,0),0)</f>
        <v>0</v>
      </c>
      <c r="AH2253">
        <v>7</v>
      </c>
    </row>
    <row r="2254" spans="1:34" x14ac:dyDescent="0.35">
      <c r="A2254" s="354" t="s">
        <v>1379</v>
      </c>
      <c r="B2254" s="355">
        <v>14.520000000000001</v>
      </c>
      <c r="C2254" s="356">
        <v>44</v>
      </c>
      <c r="D2254" s="357" t="s">
        <v>1075</v>
      </c>
      <c r="E2254" s="357" t="s">
        <v>189</v>
      </c>
      <c r="F2254" s="357" t="s">
        <v>186</v>
      </c>
      <c r="G2254" s="358">
        <v>12.5</v>
      </c>
      <c r="H2254" s="357">
        <v>50800</v>
      </c>
      <c r="I2254" s="356">
        <v>53700</v>
      </c>
      <c r="J2254" s="356">
        <v>55700</v>
      </c>
      <c r="K2254" s="356">
        <v>56000</v>
      </c>
      <c r="L2254" s="355">
        <v>3498.6225895316802</v>
      </c>
      <c r="M2254" s="355">
        <v>3698.3471074380163</v>
      </c>
      <c r="N2254" s="355">
        <v>3836.0881542699722</v>
      </c>
      <c r="O2254" s="355">
        <v>3856.7493112947654</v>
      </c>
      <c r="P2254" s="357" t="s">
        <v>40</v>
      </c>
      <c r="Q2254" s="355" t="s">
        <v>35</v>
      </c>
      <c r="R2254" s="357" t="s">
        <v>203</v>
      </c>
      <c r="S2254" s="365">
        <v>0.19600000000000001</v>
      </c>
      <c r="T2254" s="354" t="s">
        <v>683</v>
      </c>
      <c r="U2254" s="357" t="s">
        <v>35</v>
      </c>
      <c r="V2254" s="357">
        <v>1.6850000000000001</v>
      </c>
      <c r="W2254" s="357">
        <v>1</v>
      </c>
      <c r="X2254" s="357">
        <v>3.2000000000000001E-2</v>
      </c>
      <c r="Y2254" s="357">
        <f t="shared" si="31"/>
        <v>1.6850000000000001</v>
      </c>
      <c r="Z2254" s="357" t="s">
        <v>198</v>
      </c>
      <c r="AA2254" s="357" t="s">
        <v>170</v>
      </c>
      <c r="AB2254" s="357">
        <v>18.7</v>
      </c>
      <c r="AC2254" s="357" t="s">
        <v>218</v>
      </c>
      <c r="AD2254" s="10"/>
      <c r="AE2254" s="10">
        <f>IFERROR(VLOOKUP(E2254,ppoz!$A$2:$B$42,2,0),0)</f>
        <v>0</v>
      </c>
      <c r="AH2254">
        <v>7</v>
      </c>
    </row>
    <row r="2255" spans="1:34" x14ac:dyDescent="0.35">
      <c r="A2255" s="354" t="s">
        <v>1380</v>
      </c>
      <c r="B2255" s="355">
        <v>14.850000000000001</v>
      </c>
      <c r="C2255" s="356">
        <v>45</v>
      </c>
      <c r="D2255" s="357" t="s">
        <v>1075</v>
      </c>
      <c r="E2255" s="357" t="s">
        <v>189</v>
      </c>
      <c r="F2255" s="357" t="s">
        <v>186</v>
      </c>
      <c r="G2255" s="358">
        <v>12.5</v>
      </c>
      <c r="H2255" s="357">
        <v>51600</v>
      </c>
      <c r="I2255" s="356">
        <v>54400</v>
      </c>
      <c r="J2255" s="356">
        <v>56400</v>
      </c>
      <c r="K2255" s="356">
        <v>57300</v>
      </c>
      <c r="L2255" s="355">
        <v>3474.7474747474744</v>
      </c>
      <c r="M2255" s="355">
        <v>3663.2996632996628</v>
      </c>
      <c r="N2255" s="355">
        <v>3797.9797979797977</v>
      </c>
      <c r="O2255" s="355">
        <v>3858.5858585858582</v>
      </c>
      <c r="P2255" s="357" t="s">
        <v>40</v>
      </c>
      <c r="Q2255" s="355" t="s">
        <v>35</v>
      </c>
      <c r="R2255" s="357" t="s">
        <v>203</v>
      </c>
      <c r="S2255" s="365">
        <v>0.19600000000000001</v>
      </c>
      <c r="T2255" s="354" t="s">
        <v>683</v>
      </c>
      <c r="U2255" s="357" t="s">
        <v>35</v>
      </c>
      <c r="V2255" s="357">
        <v>1.6850000000000001</v>
      </c>
      <c r="W2255" s="357">
        <v>1</v>
      </c>
      <c r="X2255" s="357">
        <v>3.2000000000000001E-2</v>
      </c>
      <c r="Y2255" s="357">
        <f t="shared" si="31"/>
        <v>1.6850000000000001</v>
      </c>
      <c r="Z2255" s="357" t="s">
        <v>198</v>
      </c>
      <c r="AA2255" s="357" t="s">
        <v>170</v>
      </c>
      <c r="AB2255" s="357">
        <v>18.7</v>
      </c>
      <c r="AC2255" s="357" t="s">
        <v>218</v>
      </c>
      <c r="AD2255" s="10"/>
      <c r="AE2255" s="10">
        <f>IFERROR(VLOOKUP(E2255,ppoz!$A$2:$B$42,2,0),0)</f>
        <v>0</v>
      </c>
      <c r="AH2255">
        <v>7</v>
      </c>
    </row>
    <row r="2256" spans="1:34" x14ac:dyDescent="0.35">
      <c r="A2256" s="354" t="s">
        <v>1381</v>
      </c>
      <c r="B2256" s="355">
        <v>15.180000000000001</v>
      </c>
      <c r="C2256" s="356">
        <v>46</v>
      </c>
      <c r="D2256" s="357" t="s">
        <v>1075</v>
      </c>
      <c r="E2256" s="357" t="s">
        <v>20</v>
      </c>
      <c r="F2256" s="357" t="s">
        <v>186</v>
      </c>
      <c r="G2256" s="358">
        <v>15</v>
      </c>
      <c r="H2256" s="357">
        <v>52000</v>
      </c>
      <c r="I2256" s="356">
        <v>54700</v>
      </c>
      <c r="J2256" s="356">
        <v>56600</v>
      </c>
      <c r="K2256" s="356">
        <v>57500</v>
      </c>
      <c r="L2256" s="355">
        <v>3425.5599472990775</v>
      </c>
      <c r="M2256" s="355">
        <v>3603.4255599472986</v>
      </c>
      <c r="N2256" s="355">
        <v>3728.5902503293805</v>
      </c>
      <c r="O2256" s="355">
        <v>3787.8787878787875</v>
      </c>
      <c r="P2256" s="357" t="s">
        <v>40</v>
      </c>
      <c r="Q2256" s="355" t="s">
        <v>35</v>
      </c>
      <c r="R2256" s="357" t="s">
        <v>203</v>
      </c>
      <c r="S2256" s="365">
        <v>0.19600000000000001</v>
      </c>
      <c r="T2256" s="354" t="s">
        <v>683</v>
      </c>
      <c r="U2256" s="357" t="s">
        <v>35</v>
      </c>
      <c r="V2256" s="357">
        <v>1.6850000000000001</v>
      </c>
      <c r="W2256" s="357">
        <v>1</v>
      </c>
      <c r="X2256" s="357">
        <v>3.2000000000000001E-2</v>
      </c>
      <c r="Y2256" s="357">
        <f t="shared" si="31"/>
        <v>1.6850000000000001</v>
      </c>
      <c r="Z2256" s="357" t="s">
        <v>198</v>
      </c>
      <c r="AA2256" s="357" t="s">
        <v>170</v>
      </c>
      <c r="AB2256" s="357">
        <v>18.7</v>
      </c>
      <c r="AC2256" s="357" t="s">
        <v>218</v>
      </c>
      <c r="AD2256" s="10"/>
      <c r="AE2256" s="10">
        <f>IFERROR(VLOOKUP(E2256,ppoz!$A$2:$B$42,2,0),0)</f>
        <v>0</v>
      </c>
      <c r="AH2256">
        <v>7</v>
      </c>
    </row>
    <row r="2257" spans="1:34" x14ac:dyDescent="0.35">
      <c r="A2257" s="354" t="s">
        <v>1382</v>
      </c>
      <c r="B2257" s="355">
        <v>15.510000000000002</v>
      </c>
      <c r="C2257" s="356">
        <v>47</v>
      </c>
      <c r="D2257" s="357" t="s">
        <v>1075</v>
      </c>
      <c r="E2257" s="357" t="s">
        <v>20</v>
      </c>
      <c r="F2257" s="357" t="s">
        <v>186</v>
      </c>
      <c r="G2257" s="358">
        <v>15</v>
      </c>
      <c r="H2257" s="357">
        <v>52700</v>
      </c>
      <c r="I2257" s="356">
        <v>55300</v>
      </c>
      <c r="J2257" s="356">
        <v>57300</v>
      </c>
      <c r="K2257" s="356">
        <v>58200</v>
      </c>
      <c r="L2257" s="355">
        <v>3397.8078658929721</v>
      </c>
      <c r="M2257" s="355">
        <v>3565.4416505480331</v>
      </c>
      <c r="N2257" s="355">
        <v>3694.3907156673108</v>
      </c>
      <c r="O2257" s="355">
        <v>3752.4177949709861</v>
      </c>
      <c r="P2257" s="357" t="s">
        <v>40</v>
      </c>
      <c r="Q2257" s="355" t="s">
        <v>35</v>
      </c>
      <c r="R2257" s="357" t="s">
        <v>203</v>
      </c>
      <c r="S2257" s="365">
        <v>0.19600000000000001</v>
      </c>
      <c r="T2257" s="354" t="s">
        <v>683</v>
      </c>
      <c r="U2257" s="357" t="s">
        <v>35</v>
      </c>
      <c r="V2257" s="357">
        <v>1.6850000000000001</v>
      </c>
      <c r="W2257" s="357">
        <v>1</v>
      </c>
      <c r="X2257" s="357">
        <v>3.2000000000000001E-2</v>
      </c>
      <c r="Y2257" s="357">
        <f t="shared" si="31"/>
        <v>1.6850000000000001</v>
      </c>
      <c r="Z2257" s="357" t="s">
        <v>198</v>
      </c>
      <c r="AA2257" s="357" t="s">
        <v>170</v>
      </c>
      <c r="AB2257" s="357">
        <v>18.7</v>
      </c>
      <c r="AC2257" s="357" t="s">
        <v>218</v>
      </c>
      <c r="AD2257" s="10"/>
      <c r="AE2257" s="10">
        <f>IFERROR(VLOOKUP(E2257,ppoz!$A$2:$B$42,2,0),0)</f>
        <v>0</v>
      </c>
      <c r="AH2257">
        <v>7</v>
      </c>
    </row>
    <row r="2258" spans="1:34" x14ac:dyDescent="0.35">
      <c r="A2258" s="354" t="s">
        <v>1383</v>
      </c>
      <c r="B2258" s="355">
        <v>15.84</v>
      </c>
      <c r="C2258" s="356">
        <v>48</v>
      </c>
      <c r="D2258" s="357" t="s">
        <v>1075</v>
      </c>
      <c r="E2258" s="357" t="s">
        <v>20</v>
      </c>
      <c r="F2258" s="357" t="s">
        <v>186</v>
      </c>
      <c r="G2258" s="358">
        <v>15</v>
      </c>
      <c r="H2258" s="357">
        <v>53300</v>
      </c>
      <c r="I2258" s="356">
        <v>56000</v>
      </c>
      <c r="J2258" s="356">
        <v>57900</v>
      </c>
      <c r="K2258" s="356">
        <v>58900</v>
      </c>
      <c r="L2258" s="355">
        <v>3364.8989898989898</v>
      </c>
      <c r="M2258" s="355">
        <v>3535.3535353535353</v>
      </c>
      <c r="N2258" s="355">
        <v>3655.3030303030305</v>
      </c>
      <c r="O2258" s="355">
        <v>3718.4343434343436</v>
      </c>
      <c r="P2258" s="357" t="s">
        <v>40</v>
      </c>
      <c r="Q2258" s="355" t="s">
        <v>35</v>
      </c>
      <c r="R2258" s="357" t="s">
        <v>203</v>
      </c>
      <c r="S2258" s="365">
        <v>0.19600000000000001</v>
      </c>
      <c r="T2258" s="354" t="s">
        <v>683</v>
      </c>
      <c r="U2258" s="357" t="s">
        <v>35</v>
      </c>
      <c r="V2258" s="357">
        <v>1.6850000000000001</v>
      </c>
      <c r="W2258" s="357">
        <v>1</v>
      </c>
      <c r="X2258" s="357">
        <v>3.2000000000000001E-2</v>
      </c>
      <c r="Y2258" s="357">
        <f t="shared" si="31"/>
        <v>1.6850000000000001</v>
      </c>
      <c r="Z2258" s="357" t="s">
        <v>198</v>
      </c>
      <c r="AA2258" s="357" t="s">
        <v>170</v>
      </c>
      <c r="AB2258" s="357">
        <v>18.7</v>
      </c>
      <c r="AC2258" s="357" t="s">
        <v>218</v>
      </c>
      <c r="AD2258" s="10"/>
      <c r="AE2258" s="10">
        <f>IFERROR(VLOOKUP(E2258,ppoz!$A$2:$B$42,2,0),0)</f>
        <v>0</v>
      </c>
      <c r="AH2258">
        <v>7</v>
      </c>
    </row>
    <row r="2259" spans="1:34" x14ac:dyDescent="0.35">
      <c r="A2259" s="354" t="s">
        <v>1384</v>
      </c>
      <c r="B2259" s="355">
        <v>16.170000000000002</v>
      </c>
      <c r="C2259" s="356">
        <v>49</v>
      </c>
      <c r="D2259" s="357" t="s">
        <v>1075</v>
      </c>
      <c r="E2259" s="357" t="s">
        <v>20</v>
      </c>
      <c r="F2259" s="357" t="s">
        <v>186</v>
      </c>
      <c r="G2259" s="358">
        <v>15</v>
      </c>
      <c r="H2259" s="357">
        <v>54500</v>
      </c>
      <c r="I2259" s="356">
        <v>57300</v>
      </c>
      <c r="J2259" s="356">
        <v>59200</v>
      </c>
      <c r="K2259" s="356">
        <v>60200</v>
      </c>
      <c r="L2259" s="355">
        <v>3370.4390847247987</v>
      </c>
      <c r="M2259" s="355">
        <v>3543.5992578849718</v>
      </c>
      <c r="N2259" s="355">
        <v>3661.1008039579465</v>
      </c>
      <c r="O2259" s="355">
        <v>3722.9437229437226</v>
      </c>
      <c r="P2259" s="357" t="s">
        <v>40</v>
      </c>
      <c r="Q2259" s="355" t="s">
        <v>35</v>
      </c>
      <c r="R2259" s="357" t="s">
        <v>203</v>
      </c>
      <c r="S2259" s="365">
        <v>0.19600000000000001</v>
      </c>
      <c r="T2259" s="354" t="s">
        <v>683</v>
      </c>
      <c r="U2259" s="357" t="s">
        <v>35</v>
      </c>
      <c r="V2259" s="357">
        <v>1.6850000000000001</v>
      </c>
      <c r="W2259" s="357">
        <v>1</v>
      </c>
      <c r="X2259" s="357">
        <v>3.2000000000000001E-2</v>
      </c>
      <c r="Y2259" s="357">
        <f t="shared" si="31"/>
        <v>1.6850000000000001</v>
      </c>
      <c r="Z2259" s="357" t="s">
        <v>198</v>
      </c>
      <c r="AA2259" s="357" t="s">
        <v>170</v>
      </c>
      <c r="AB2259" s="357">
        <v>18.7</v>
      </c>
      <c r="AC2259" s="357" t="s">
        <v>218</v>
      </c>
      <c r="AD2259" s="10"/>
      <c r="AE2259" s="10">
        <f>IFERROR(VLOOKUP(E2259,ppoz!$A$2:$B$42,2,0),0)</f>
        <v>0</v>
      </c>
      <c r="AH2259">
        <v>7</v>
      </c>
    </row>
    <row r="2260" spans="1:34" x14ac:dyDescent="0.35">
      <c r="A2260" s="354" t="s">
        <v>1385</v>
      </c>
      <c r="B2260" s="355">
        <v>16.5</v>
      </c>
      <c r="C2260" s="356">
        <v>50</v>
      </c>
      <c r="D2260" s="357" t="s">
        <v>1075</v>
      </c>
      <c r="E2260" s="357" t="s">
        <v>20</v>
      </c>
      <c r="F2260" s="357" t="s">
        <v>186</v>
      </c>
      <c r="G2260" s="358">
        <v>15</v>
      </c>
      <c r="H2260" s="357">
        <v>55400</v>
      </c>
      <c r="I2260" s="356">
        <v>58600</v>
      </c>
      <c r="J2260" s="356">
        <v>59800</v>
      </c>
      <c r="K2260" s="356">
        <v>61400</v>
      </c>
      <c r="L2260" s="355">
        <v>3357.5757575757575</v>
      </c>
      <c r="M2260" s="355">
        <v>3551.5151515151515</v>
      </c>
      <c r="N2260" s="355">
        <v>3624.242424242424</v>
      </c>
      <c r="O2260" s="355">
        <v>3721.212121212121</v>
      </c>
      <c r="P2260" s="357" t="s">
        <v>40</v>
      </c>
      <c r="Q2260" s="355" t="s">
        <v>35</v>
      </c>
      <c r="R2260" s="357" t="s">
        <v>203</v>
      </c>
      <c r="S2260" s="365">
        <v>0.19600000000000001</v>
      </c>
      <c r="T2260" s="354" t="s">
        <v>683</v>
      </c>
      <c r="U2260" s="357" t="s">
        <v>35</v>
      </c>
      <c r="V2260" s="357">
        <v>1.6850000000000001</v>
      </c>
      <c r="W2260" s="357">
        <v>1</v>
      </c>
      <c r="X2260" s="357">
        <v>3.2000000000000001E-2</v>
      </c>
      <c r="Y2260" s="357">
        <f t="shared" si="31"/>
        <v>1.6850000000000001</v>
      </c>
      <c r="Z2260" s="357" t="s">
        <v>198</v>
      </c>
      <c r="AA2260" s="357" t="s">
        <v>170</v>
      </c>
      <c r="AB2260" s="357">
        <v>18.7</v>
      </c>
      <c r="AC2260" s="357" t="s">
        <v>218</v>
      </c>
      <c r="AD2260" s="10"/>
      <c r="AE2260" s="10">
        <f>IFERROR(VLOOKUP(E2260,ppoz!$A$2:$B$42,2,0),0)</f>
        <v>0</v>
      </c>
      <c r="AH2260">
        <v>7</v>
      </c>
    </row>
    <row r="2261" spans="1:34" x14ac:dyDescent="0.35">
      <c r="A2261" s="354" t="s">
        <v>1386</v>
      </c>
      <c r="B2261" s="355">
        <v>16.830000000000002</v>
      </c>
      <c r="C2261" s="356">
        <v>51</v>
      </c>
      <c r="D2261" s="357" t="s">
        <v>1075</v>
      </c>
      <c r="E2261" s="357" t="s">
        <v>20</v>
      </c>
      <c r="F2261" s="357" t="s">
        <v>186</v>
      </c>
      <c r="G2261" s="358">
        <v>15</v>
      </c>
      <c r="H2261" s="357">
        <v>56200</v>
      </c>
      <c r="I2261" s="356">
        <v>59600</v>
      </c>
      <c r="J2261" s="356">
        <v>61700</v>
      </c>
      <c r="K2261" s="356">
        <v>62500</v>
      </c>
      <c r="L2261" s="355">
        <v>3339.2751039809859</v>
      </c>
      <c r="M2261" s="355">
        <v>3541.2953060011878</v>
      </c>
      <c r="N2261" s="355">
        <v>3666.072489601901</v>
      </c>
      <c r="O2261" s="355">
        <v>3713.6066547831251</v>
      </c>
      <c r="P2261" s="357" t="s">
        <v>40</v>
      </c>
      <c r="Q2261" s="355" t="s">
        <v>35</v>
      </c>
      <c r="R2261" s="357" t="s">
        <v>203</v>
      </c>
      <c r="S2261" s="365">
        <v>0.19600000000000001</v>
      </c>
      <c r="T2261" s="354" t="s">
        <v>683</v>
      </c>
      <c r="U2261" s="357" t="s">
        <v>35</v>
      </c>
      <c r="V2261" s="357">
        <v>1.6850000000000001</v>
      </c>
      <c r="W2261" s="357">
        <v>1</v>
      </c>
      <c r="X2261" s="357">
        <v>3.2000000000000001E-2</v>
      </c>
      <c r="Y2261" s="357">
        <f t="shared" si="31"/>
        <v>1.6850000000000001</v>
      </c>
      <c r="Z2261" s="357" t="s">
        <v>198</v>
      </c>
      <c r="AA2261" s="357" t="s">
        <v>170</v>
      </c>
      <c r="AB2261" s="357">
        <v>18.7</v>
      </c>
      <c r="AC2261" s="357" t="s">
        <v>218</v>
      </c>
      <c r="AD2261" s="10"/>
      <c r="AE2261" s="10">
        <f>IFERROR(VLOOKUP(E2261,ppoz!$A$2:$B$42,2,0),0)</f>
        <v>0</v>
      </c>
      <c r="AH2261">
        <v>7</v>
      </c>
    </row>
    <row r="2262" spans="1:34" x14ac:dyDescent="0.35">
      <c r="A2262" s="354" t="s">
        <v>1387</v>
      </c>
      <c r="B2262" s="355">
        <v>17.16</v>
      </c>
      <c r="C2262" s="356">
        <v>52</v>
      </c>
      <c r="D2262" s="357" t="s">
        <v>1075</v>
      </c>
      <c r="E2262" s="357" t="s">
        <v>190</v>
      </c>
      <c r="F2262" s="357" t="s">
        <v>186</v>
      </c>
      <c r="G2262" s="358">
        <v>17</v>
      </c>
      <c r="H2262" s="357">
        <v>57500</v>
      </c>
      <c r="I2262" s="356">
        <v>60900</v>
      </c>
      <c r="J2262" s="356">
        <v>62900</v>
      </c>
      <c r="K2262" s="356">
        <v>63700</v>
      </c>
      <c r="L2262" s="355">
        <v>3350.8158508158508</v>
      </c>
      <c r="M2262" s="355">
        <v>3548.951048951049</v>
      </c>
      <c r="N2262" s="355">
        <v>3665.5011655011654</v>
      </c>
      <c r="O2262" s="355">
        <v>3712.121212121212</v>
      </c>
      <c r="P2262" s="357" t="s">
        <v>40</v>
      </c>
      <c r="Q2262" s="355" t="s">
        <v>35</v>
      </c>
      <c r="R2262" s="357" t="s">
        <v>203</v>
      </c>
      <c r="S2262" s="365">
        <v>0.19600000000000001</v>
      </c>
      <c r="T2262" s="354" t="s">
        <v>683</v>
      </c>
      <c r="U2262" s="357" t="s">
        <v>35</v>
      </c>
      <c r="V2262" s="357">
        <v>1.6850000000000001</v>
      </c>
      <c r="W2262" s="357">
        <v>1</v>
      </c>
      <c r="X2262" s="357">
        <v>3.2000000000000001E-2</v>
      </c>
      <c r="Y2262" s="357">
        <f t="shared" si="31"/>
        <v>1.6850000000000001</v>
      </c>
      <c r="Z2262" s="357" t="s">
        <v>198</v>
      </c>
      <c r="AA2262" s="357" t="s">
        <v>170</v>
      </c>
      <c r="AB2262" s="357">
        <v>18.7</v>
      </c>
      <c r="AC2262" s="357" t="s">
        <v>218</v>
      </c>
      <c r="AD2262" s="10"/>
      <c r="AE2262" s="10">
        <f>IFERROR(VLOOKUP(E2262,ppoz!$A$2:$B$42,2,0),0)</f>
        <v>0</v>
      </c>
      <c r="AH2262">
        <v>7</v>
      </c>
    </row>
    <row r="2263" spans="1:34" x14ac:dyDescent="0.35">
      <c r="A2263" s="354" t="s">
        <v>1388</v>
      </c>
      <c r="B2263" s="355">
        <v>17.490000000000002</v>
      </c>
      <c r="C2263" s="356">
        <v>53</v>
      </c>
      <c r="D2263" s="357" t="s">
        <v>1075</v>
      </c>
      <c r="E2263" s="357" t="s">
        <v>190</v>
      </c>
      <c r="F2263" s="357" t="s">
        <v>186</v>
      </c>
      <c r="G2263" s="358">
        <v>17</v>
      </c>
      <c r="H2263" s="357">
        <v>58200</v>
      </c>
      <c r="I2263" s="356">
        <v>61500</v>
      </c>
      <c r="J2263" s="356">
        <v>63500</v>
      </c>
      <c r="K2263" s="356">
        <v>64400</v>
      </c>
      <c r="L2263" s="355">
        <v>3327.6157804459685</v>
      </c>
      <c r="M2263" s="355">
        <v>3516.2950257289876</v>
      </c>
      <c r="N2263" s="355">
        <v>3630.6460834762715</v>
      </c>
      <c r="O2263" s="355">
        <v>3682.1040594625497</v>
      </c>
      <c r="P2263" s="357" t="s">
        <v>40</v>
      </c>
      <c r="Q2263" s="355" t="s">
        <v>35</v>
      </c>
      <c r="R2263" s="357" t="s">
        <v>203</v>
      </c>
      <c r="S2263" s="365">
        <v>0.19600000000000001</v>
      </c>
      <c r="T2263" s="354" t="s">
        <v>683</v>
      </c>
      <c r="U2263" s="357" t="s">
        <v>35</v>
      </c>
      <c r="V2263" s="357">
        <v>1.6850000000000001</v>
      </c>
      <c r="W2263" s="357">
        <v>1</v>
      </c>
      <c r="X2263" s="357">
        <v>3.2000000000000001E-2</v>
      </c>
      <c r="Y2263" s="357">
        <f t="shared" si="31"/>
        <v>1.6850000000000001</v>
      </c>
      <c r="Z2263" s="357" t="s">
        <v>198</v>
      </c>
      <c r="AA2263" s="357" t="s">
        <v>170</v>
      </c>
      <c r="AB2263" s="357">
        <v>18.7</v>
      </c>
      <c r="AC2263" s="357" t="s">
        <v>218</v>
      </c>
      <c r="AD2263" s="10"/>
      <c r="AE2263" s="10">
        <f>IFERROR(VLOOKUP(E2263,ppoz!$A$2:$B$42,2,0),0)</f>
        <v>0</v>
      </c>
      <c r="AH2263">
        <v>7</v>
      </c>
    </row>
    <row r="2264" spans="1:34" x14ac:dyDescent="0.35">
      <c r="A2264" s="354" t="s">
        <v>1389</v>
      </c>
      <c r="B2264" s="355">
        <v>17.82</v>
      </c>
      <c r="C2264" s="356">
        <v>54</v>
      </c>
      <c r="D2264" s="357" t="s">
        <v>1075</v>
      </c>
      <c r="E2264" s="357" t="s">
        <v>190</v>
      </c>
      <c r="F2264" s="357" t="s">
        <v>186</v>
      </c>
      <c r="G2264" s="358">
        <v>17</v>
      </c>
      <c r="H2264" s="357">
        <v>58800</v>
      </c>
      <c r="I2264" s="356">
        <v>62100</v>
      </c>
      <c r="J2264" s="356">
        <v>64200</v>
      </c>
      <c r="K2264" s="356">
        <v>65000</v>
      </c>
      <c r="L2264" s="355">
        <v>3299.6632996632998</v>
      </c>
      <c r="M2264" s="355">
        <v>3484.848484848485</v>
      </c>
      <c r="N2264" s="355">
        <v>3602.6936026936028</v>
      </c>
      <c r="O2264" s="355">
        <v>3647.5869809203141</v>
      </c>
      <c r="P2264" s="357" t="s">
        <v>40</v>
      </c>
      <c r="Q2264" s="355" t="s">
        <v>35</v>
      </c>
      <c r="R2264" s="357" t="s">
        <v>203</v>
      </c>
      <c r="S2264" s="365">
        <v>0.19600000000000001</v>
      </c>
      <c r="T2264" s="354" t="s">
        <v>683</v>
      </c>
      <c r="U2264" s="357" t="s">
        <v>35</v>
      </c>
      <c r="V2264" s="357">
        <v>1.6850000000000001</v>
      </c>
      <c r="W2264" s="357">
        <v>1</v>
      </c>
      <c r="X2264" s="357">
        <v>3.2000000000000001E-2</v>
      </c>
      <c r="Y2264" s="357">
        <f t="shared" si="31"/>
        <v>1.6850000000000001</v>
      </c>
      <c r="Z2264" s="357" t="s">
        <v>198</v>
      </c>
      <c r="AA2264" s="357" t="s">
        <v>170</v>
      </c>
      <c r="AB2264" s="357">
        <v>18.7</v>
      </c>
      <c r="AC2264" s="357" t="s">
        <v>218</v>
      </c>
      <c r="AD2264" s="10"/>
      <c r="AE2264" s="10">
        <f>IFERROR(VLOOKUP(E2264,ppoz!$A$2:$B$42,2,0),0)</f>
        <v>0</v>
      </c>
      <c r="AH2264">
        <v>7</v>
      </c>
    </row>
    <row r="2265" spans="1:34" x14ac:dyDescent="0.35">
      <c r="A2265" s="354" t="s">
        <v>1390</v>
      </c>
      <c r="B2265" s="355">
        <v>18.150000000000002</v>
      </c>
      <c r="C2265" s="356">
        <v>55</v>
      </c>
      <c r="D2265" s="357" t="s">
        <v>1075</v>
      </c>
      <c r="E2265" s="357" t="s">
        <v>190</v>
      </c>
      <c r="F2265" s="357" t="s">
        <v>186</v>
      </c>
      <c r="G2265" s="358">
        <v>17</v>
      </c>
      <c r="H2265" s="357">
        <v>60200</v>
      </c>
      <c r="I2265" s="356">
        <v>63300</v>
      </c>
      <c r="J2265" s="356">
        <v>65300</v>
      </c>
      <c r="K2265" s="356">
        <v>66800</v>
      </c>
      <c r="L2265" s="355">
        <v>3316.8044077134982</v>
      </c>
      <c r="M2265" s="355">
        <v>3487.6033057851237</v>
      </c>
      <c r="N2265" s="355">
        <v>3597.7961432506881</v>
      </c>
      <c r="O2265" s="355">
        <v>3680.4407713498617</v>
      </c>
      <c r="P2265" s="357" t="s">
        <v>40</v>
      </c>
      <c r="Q2265" s="355" t="s">
        <v>35</v>
      </c>
      <c r="R2265" s="357" t="s">
        <v>203</v>
      </c>
      <c r="S2265" s="365">
        <v>0.19600000000000001</v>
      </c>
      <c r="T2265" s="354" t="s">
        <v>683</v>
      </c>
      <c r="U2265" s="357" t="s">
        <v>35</v>
      </c>
      <c r="V2265" s="357">
        <v>1.6850000000000001</v>
      </c>
      <c r="W2265" s="357">
        <v>1</v>
      </c>
      <c r="X2265" s="357">
        <v>3.2000000000000001E-2</v>
      </c>
      <c r="Y2265" s="357">
        <f t="shared" si="31"/>
        <v>1.6850000000000001</v>
      </c>
      <c r="Z2265" s="357" t="s">
        <v>198</v>
      </c>
      <c r="AA2265" s="357" t="s">
        <v>170</v>
      </c>
      <c r="AB2265" s="357">
        <v>18.7</v>
      </c>
      <c r="AC2265" s="357" t="s">
        <v>218</v>
      </c>
      <c r="AD2265" s="10"/>
      <c r="AE2265" s="10">
        <f>IFERROR(VLOOKUP(E2265,ppoz!$A$2:$B$42,2,0),0)</f>
        <v>0</v>
      </c>
      <c r="AH2265">
        <v>7</v>
      </c>
    </row>
    <row r="2266" spans="1:34" x14ac:dyDescent="0.35">
      <c r="A2266" s="354" t="s">
        <v>1391</v>
      </c>
      <c r="B2266" s="355">
        <v>18.48</v>
      </c>
      <c r="C2266" s="356">
        <v>56</v>
      </c>
      <c r="D2266" s="357" t="s">
        <v>1075</v>
      </c>
      <c r="E2266" s="357" t="s">
        <v>190</v>
      </c>
      <c r="F2266" s="357" t="s">
        <v>186</v>
      </c>
      <c r="G2266" s="358">
        <v>17</v>
      </c>
      <c r="H2266" s="357">
        <v>61600</v>
      </c>
      <c r="I2266" s="356">
        <v>64800</v>
      </c>
      <c r="J2266" s="356">
        <v>66700</v>
      </c>
      <c r="K2266" s="356">
        <v>68200</v>
      </c>
      <c r="L2266" s="355">
        <v>3333.333333333333</v>
      </c>
      <c r="M2266" s="355">
        <v>3506.4935064935066</v>
      </c>
      <c r="N2266" s="355">
        <v>3609.3073593073591</v>
      </c>
      <c r="O2266" s="355">
        <v>3690.4761904761904</v>
      </c>
      <c r="P2266" s="357" t="s">
        <v>40</v>
      </c>
      <c r="Q2266" s="355" t="s">
        <v>35</v>
      </c>
      <c r="R2266" s="357" t="s">
        <v>203</v>
      </c>
      <c r="S2266" s="365">
        <v>0.19600000000000001</v>
      </c>
      <c r="T2266" s="354" t="s">
        <v>683</v>
      </c>
      <c r="U2266" s="357" t="s">
        <v>35</v>
      </c>
      <c r="V2266" s="357">
        <v>1.6850000000000001</v>
      </c>
      <c r="W2266" s="357">
        <v>1</v>
      </c>
      <c r="X2266" s="357">
        <v>3.2000000000000001E-2</v>
      </c>
      <c r="Y2266" s="357">
        <f t="shared" si="31"/>
        <v>1.6850000000000001</v>
      </c>
      <c r="Z2266" s="357" t="s">
        <v>198</v>
      </c>
      <c r="AA2266" s="357" t="s">
        <v>170</v>
      </c>
      <c r="AB2266" s="357">
        <v>18.7</v>
      </c>
      <c r="AC2266" s="357" t="s">
        <v>218</v>
      </c>
      <c r="AD2266" s="10"/>
      <c r="AE2266" s="10">
        <f>IFERROR(VLOOKUP(E2266,ppoz!$A$2:$B$42,2,0),0)</f>
        <v>0</v>
      </c>
      <c r="AH2266">
        <v>7</v>
      </c>
    </row>
    <row r="2267" spans="1:34" x14ac:dyDescent="0.35">
      <c r="A2267" s="354" t="s">
        <v>1392</v>
      </c>
      <c r="B2267" s="355">
        <v>18.810000000000002</v>
      </c>
      <c r="C2267" s="356">
        <v>57</v>
      </c>
      <c r="D2267" s="357" t="s">
        <v>1075</v>
      </c>
      <c r="E2267" s="357" t="s">
        <v>190</v>
      </c>
      <c r="F2267" s="357" t="s">
        <v>186</v>
      </c>
      <c r="G2267" s="358">
        <v>17</v>
      </c>
      <c r="H2267" s="357">
        <v>63300</v>
      </c>
      <c r="I2267" s="356">
        <v>66600</v>
      </c>
      <c r="J2267" s="356">
        <v>69800</v>
      </c>
      <c r="K2267" s="356">
        <v>70100</v>
      </c>
      <c r="L2267" s="355">
        <v>3365.2312599681018</v>
      </c>
      <c r="M2267" s="355">
        <v>3540.6698564593298</v>
      </c>
      <c r="N2267" s="355">
        <v>3710.7921318447629</v>
      </c>
      <c r="O2267" s="355">
        <v>3726.7410951621473</v>
      </c>
      <c r="P2267" s="357" t="s">
        <v>40</v>
      </c>
      <c r="Q2267" s="355" t="s">
        <v>35</v>
      </c>
      <c r="R2267" s="357" t="s">
        <v>203</v>
      </c>
      <c r="S2267" s="365">
        <v>0.19600000000000001</v>
      </c>
      <c r="T2267" s="354" t="s">
        <v>683</v>
      </c>
      <c r="U2267" s="357" t="s">
        <v>35</v>
      </c>
      <c r="V2267" s="357">
        <v>1.6850000000000001</v>
      </c>
      <c r="W2267" s="357">
        <v>1</v>
      </c>
      <c r="X2267" s="357">
        <v>3.2000000000000001E-2</v>
      </c>
      <c r="Y2267" s="357">
        <f t="shared" si="31"/>
        <v>1.6850000000000001</v>
      </c>
      <c r="Z2267" s="357" t="s">
        <v>198</v>
      </c>
      <c r="AA2267" s="357" t="s">
        <v>170</v>
      </c>
      <c r="AB2267" s="357">
        <v>18.7</v>
      </c>
      <c r="AC2267" s="357" t="s">
        <v>218</v>
      </c>
      <c r="AD2267" s="10"/>
      <c r="AE2267" s="10">
        <f>IFERROR(VLOOKUP(E2267,ppoz!$A$2:$B$42,2,0),0)</f>
        <v>0</v>
      </c>
      <c r="AH2267">
        <v>7</v>
      </c>
    </row>
    <row r="2268" spans="1:34" x14ac:dyDescent="0.35">
      <c r="A2268" s="354" t="s">
        <v>1393</v>
      </c>
      <c r="B2268" s="355">
        <v>19.14</v>
      </c>
      <c r="C2268" s="356">
        <v>58</v>
      </c>
      <c r="D2268" s="357" t="s">
        <v>1075</v>
      </c>
      <c r="E2268" s="357" t="s">
        <v>190</v>
      </c>
      <c r="F2268" s="357" t="s">
        <v>186</v>
      </c>
      <c r="G2268" s="358">
        <v>17</v>
      </c>
      <c r="H2268" s="357">
        <v>64500</v>
      </c>
      <c r="I2268" s="356">
        <v>67800</v>
      </c>
      <c r="J2268" s="356">
        <v>70900</v>
      </c>
      <c r="K2268" s="356">
        <v>71200</v>
      </c>
      <c r="L2268" s="355">
        <v>3369.9059561128524</v>
      </c>
      <c r="M2268" s="355">
        <v>3542.3197492163008</v>
      </c>
      <c r="N2268" s="355">
        <v>3704.2842215256005</v>
      </c>
      <c r="O2268" s="355">
        <v>3719.9582027168235</v>
      </c>
      <c r="P2268" s="357" t="s">
        <v>40</v>
      </c>
      <c r="Q2268" s="355" t="s">
        <v>35</v>
      </c>
      <c r="R2268" s="357" t="s">
        <v>203</v>
      </c>
      <c r="S2268" s="365">
        <v>0.19600000000000001</v>
      </c>
      <c r="T2268" s="354" t="s">
        <v>683</v>
      </c>
      <c r="U2268" s="357" t="s">
        <v>35</v>
      </c>
      <c r="V2268" s="357">
        <v>1.6850000000000001</v>
      </c>
      <c r="W2268" s="357">
        <v>1</v>
      </c>
      <c r="X2268" s="357">
        <v>3.2000000000000001E-2</v>
      </c>
      <c r="Y2268" s="357">
        <f t="shared" si="31"/>
        <v>1.6850000000000001</v>
      </c>
      <c r="Z2268" s="357" t="s">
        <v>198</v>
      </c>
      <c r="AA2268" s="357" t="s">
        <v>170</v>
      </c>
      <c r="AB2268" s="357">
        <v>18.7</v>
      </c>
      <c r="AC2268" s="357" t="s">
        <v>218</v>
      </c>
      <c r="AD2268" s="10"/>
      <c r="AE2268" s="10">
        <f>IFERROR(VLOOKUP(E2268,ppoz!$A$2:$B$42,2,0),0)</f>
        <v>0</v>
      </c>
      <c r="AH2268">
        <v>7</v>
      </c>
    </row>
    <row r="2269" spans="1:34" x14ac:dyDescent="0.35">
      <c r="A2269" s="354" t="s">
        <v>1394</v>
      </c>
      <c r="B2269" s="355">
        <v>19.470000000000002</v>
      </c>
      <c r="C2269" s="356">
        <v>59</v>
      </c>
      <c r="D2269" s="357" t="s">
        <v>1075</v>
      </c>
      <c r="E2269" s="357" t="s">
        <v>190</v>
      </c>
      <c r="F2269" s="357" t="s">
        <v>186</v>
      </c>
      <c r="G2269" s="358">
        <v>17</v>
      </c>
      <c r="H2269" s="357">
        <v>65300</v>
      </c>
      <c r="I2269" s="356">
        <v>68700</v>
      </c>
      <c r="J2269" s="356">
        <v>71600</v>
      </c>
      <c r="K2269" s="356">
        <v>72200</v>
      </c>
      <c r="L2269" s="355">
        <v>3353.8777606574213</v>
      </c>
      <c r="M2269" s="355">
        <v>3528.5053929121723</v>
      </c>
      <c r="N2269" s="355">
        <v>3677.4524910118125</v>
      </c>
      <c r="O2269" s="355">
        <v>3708.2691319979449</v>
      </c>
      <c r="P2269" s="357" t="s">
        <v>40</v>
      </c>
      <c r="Q2269" s="355" t="s">
        <v>35</v>
      </c>
      <c r="R2269" s="357" t="s">
        <v>203</v>
      </c>
      <c r="S2269" s="365">
        <v>0.19600000000000001</v>
      </c>
      <c r="T2269" s="354" t="s">
        <v>683</v>
      </c>
      <c r="U2269" s="357" t="s">
        <v>35</v>
      </c>
      <c r="V2269" s="357">
        <v>1.6850000000000001</v>
      </c>
      <c r="W2269" s="357">
        <v>1</v>
      </c>
      <c r="X2269" s="357">
        <v>3.2000000000000001E-2</v>
      </c>
      <c r="Y2269" s="357">
        <f t="shared" si="31"/>
        <v>1.6850000000000001</v>
      </c>
      <c r="Z2269" s="357" t="s">
        <v>198</v>
      </c>
      <c r="AA2269" s="357" t="s">
        <v>170</v>
      </c>
      <c r="AB2269" s="357">
        <v>18.7</v>
      </c>
      <c r="AC2269" s="357" t="s">
        <v>218</v>
      </c>
      <c r="AD2269" s="10"/>
      <c r="AE2269" s="10">
        <f>IFERROR(VLOOKUP(E2269,ppoz!$A$2:$B$42,2,0),0)</f>
        <v>0</v>
      </c>
      <c r="AH2269">
        <v>8</v>
      </c>
    </row>
    <row r="2270" spans="1:34" x14ac:dyDescent="0.35">
      <c r="A2270" s="354" t="s">
        <v>1395</v>
      </c>
      <c r="B2270" s="355">
        <v>19.8</v>
      </c>
      <c r="C2270" s="356">
        <v>60</v>
      </c>
      <c r="D2270" s="357" t="s">
        <v>1075</v>
      </c>
      <c r="E2270" s="357" t="s">
        <v>190</v>
      </c>
      <c r="F2270" s="357" t="s">
        <v>186</v>
      </c>
      <c r="G2270" s="358">
        <v>17</v>
      </c>
      <c r="H2270" s="357">
        <v>65900</v>
      </c>
      <c r="I2270" s="356">
        <v>69400</v>
      </c>
      <c r="J2270" s="356">
        <v>72200</v>
      </c>
      <c r="K2270" s="356">
        <v>72800</v>
      </c>
      <c r="L2270" s="355">
        <v>3328.2828282828282</v>
      </c>
      <c r="M2270" s="355">
        <v>3505.0505050505049</v>
      </c>
      <c r="N2270" s="355">
        <v>3646.4646464646462</v>
      </c>
      <c r="O2270" s="355">
        <v>3676.7676767676767</v>
      </c>
      <c r="P2270" s="357" t="s">
        <v>40</v>
      </c>
      <c r="Q2270" s="355" t="s">
        <v>35</v>
      </c>
      <c r="R2270" s="357" t="s">
        <v>203</v>
      </c>
      <c r="S2270" s="365">
        <v>0.19600000000000001</v>
      </c>
      <c r="T2270" s="354" t="s">
        <v>683</v>
      </c>
      <c r="U2270" s="357" t="s">
        <v>35</v>
      </c>
      <c r="V2270" s="357">
        <v>1.6850000000000001</v>
      </c>
      <c r="W2270" s="357">
        <v>1</v>
      </c>
      <c r="X2270" s="357">
        <v>3.2000000000000001E-2</v>
      </c>
      <c r="Y2270" s="357">
        <f t="shared" si="31"/>
        <v>1.6850000000000001</v>
      </c>
      <c r="Z2270" s="357" t="s">
        <v>198</v>
      </c>
      <c r="AA2270" s="357" t="s">
        <v>170</v>
      </c>
      <c r="AB2270" s="357">
        <v>18.7</v>
      </c>
      <c r="AC2270" s="357" t="s">
        <v>218</v>
      </c>
      <c r="AD2270" s="10"/>
      <c r="AE2270" s="10">
        <f>IFERROR(VLOOKUP(E2270,ppoz!$A$2:$B$42,2,0),0)</f>
        <v>0</v>
      </c>
      <c r="AH2270">
        <v>8</v>
      </c>
    </row>
    <row r="2271" spans="1:34" x14ac:dyDescent="0.35">
      <c r="A2271" s="354" t="s">
        <v>1396</v>
      </c>
      <c r="B2271" s="355">
        <v>20.130000000000003</v>
      </c>
      <c r="C2271" s="356">
        <v>61</v>
      </c>
      <c r="D2271" s="357" t="s">
        <v>1075</v>
      </c>
      <c r="E2271" s="357" t="s">
        <v>21</v>
      </c>
      <c r="F2271" s="357" t="s">
        <v>186</v>
      </c>
      <c r="G2271" s="358">
        <v>20</v>
      </c>
      <c r="H2271" s="357">
        <v>72900</v>
      </c>
      <c r="I2271" s="356">
        <v>76400</v>
      </c>
      <c r="J2271" s="356">
        <v>79900</v>
      </c>
      <c r="K2271" s="356">
        <v>79900</v>
      </c>
      <c r="L2271" s="355">
        <v>3621.4605067064081</v>
      </c>
      <c r="M2271" s="355">
        <v>3795.3303527074013</v>
      </c>
      <c r="N2271" s="355">
        <v>3969.200198708395</v>
      </c>
      <c r="O2271" s="355">
        <v>3969.200198708395</v>
      </c>
      <c r="P2271" s="357" t="s">
        <v>40</v>
      </c>
      <c r="Q2271" s="355" t="s">
        <v>35</v>
      </c>
      <c r="R2271" s="357" t="s">
        <v>203</v>
      </c>
      <c r="S2271" s="365">
        <v>0.19600000000000001</v>
      </c>
      <c r="T2271" s="354" t="s">
        <v>683</v>
      </c>
      <c r="U2271" s="357" t="s">
        <v>35</v>
      </c>
      <c r="V2271" s="357">
        <v>1.6850000000000001</v>
      </c>
      <c r="W2271" s="357">
        <v>1</v>
      </c>
      <c r="X2271" s="357">
        <v>3.2000000000000001E-2</v>
      </c>
      <c r="Y2271" s="357">
        <f t="shared" si="31"/>
        <v>1.6850000000000001</v>
      </c>
      <c r="Z2271" s="357" t="s">
        <v>198</v>
      </c>
      <c r="AA2271" s="357" t="s">
        <v>170</v>
      </c>
      <c r="AB2271" s="357">
        <v>18.7</v>
      </c>
      <c r="AC2271" s="357" t="s">
        <v>218</v>
      </c>
      <c r="AD2271" s="10"/>
      <c r="AE2271" s="10">
        <f>IFERROR(VLOOKUP(E2271,ppoz!$A$2:$B$42,2,0),0)</f>
        <v>0</v>
      </c>
      <c r="AH2271">
        <v>8</v>
      </c>
    </row>
    <row r="2272" spans="1:34" x14ac:dyDescent="0.35">
      <c r="A2272" s="354" t="s">
        <v>1397</v>
      </c>
      <c r="B2272" s="355">
        <v>20.46</v>
      </c>
      <c r="C2272" s="356">
        <v>62</v>
      </c>
      <c r="D2272" s="357" t="s">
        <v>1075</v>
      </c>
      <c r="E2272" s="357" t="s">
        <v>21</v>
      </c>
      <c r="F2272" s="357" t="s">
        <v>186</v>
      </c>
      <c r="G2272" s="358">
        <v>20</v>
      </c>
      <c r="H2272" s="357">
        <v>73600</v>
      </c>
      <c r="I2272" s="356">
        <v>77100</v>
      </c>
      <c r="J2272" s="356">
        <v>80500</v>
      </c>
      <c r="K2272" s="356">
        <v>80500</v>
      </c>
      <c r="L2272" s="355">
        <v>3597.2629521016615</v>
      </c>
      <c r="M2272" s="355">
        <v>3768.3284457478003</v>
      </c>
      <c r="N2272" s="355">
        <v>3934.5063538611926</v>
      </c>
      <c r="O2272" s="355">
        <v>3934.5063538611926</v>
      </c>
      <c r="P2272" s="357" t="s">
        <v>40</v>
      </c>
      <c r="Q2272" s="355" t="s">
        <v>35</v>
      </c>
      <c r="R2272" s="357" t="s">
        <v>203</v>
      </c>
      <c r="S2272" s="365">
        <v>0.19600000000000001</v>
      </c>
      <c r="T2272" s="354" t="s">
        <v>683</v>
      </c>
      <c r="U2272" s="357" t="s">
        <v>35</v>
      </c>
      <c r="V2272" s="357">
        <v>1.6850000000000001</v>
      </c>
      <c r="W2272" s="357">
        <v>1</v>
      </c>
      <c r="X2272" s="357">
        <v>3.2000000000000001E-2</v>
      </c>
      <c r="Y2272" s="357">
        <f t="shared" ref="Y2272:Y2335" si="33">V2272*W2272</f>
        <v>1.6850000000000001</v>
      </c>
      <c r="Z2272" s="357" t="s">
        <v>198</v>
      </c>
      <c r="AA2272" s="357" t="s">
        <v>170</v>
      </c>
      <c r="AB2272" s="357">
        <v>18.7</v>
      </c>
      <c r="AC2272" s="357" t="s">
        <v>218</v>
      </c>
      <c r="AD2272" s="10"/>
      <c r="AE2272" s="10">
        <f>IFERROR(VLOOKUP(E2272,ppoz!$A$2:$B$42,2,0),0)</f>
        <v>0</v>
      </c>
      <c r="AH2272">
        <v>8</v>
      </c>
    </row>
    <row r="2273" spans="1:34" x14ac:dyDescent="0.35">
      <c r="A2273" s="354" t="s">
        <v>1398</v>
      </c>
      <c r="B2273" s="355">
        <v>20.790000000000003</v>
      </c>
      <c r="C2273" s="356">
        <v>63</v>
      </c>
      <c r="D2273" s="357" t="s">
        <v>1075</v>
      </c>
      <c r="E2273" s="357" t="s">
        <v>21</v>
      </c>
      <c r="F2273" s="357" t="s">
        <v>186</v>
      </c>
      <c r="G2273" s="358">
        <v>20</v>
      </c>
      <c r="H2273" s="357">
        <v>74700</v>
      </c>
      <c r="I2273" s="356">
        <v>77900</v>
      </c>
      <c r="J2273" s="356">
        <v>81200</v>
      </c>
      <c r="K2273" s="356">
        <v>81300</v>
      </c>
      <c r="L2273" s="355">
        <v>3593.0735930735927</v>
      </c>
      <c r="M2273" s="355">
        <v>3746.9937469937463</v>
      </c>
      <c r="N2273" s="355">
        <v>3905.7239057239053</v>
      </c>
      <c r="O2273" s="355">
        <v>3910.5339105339099</v>
      </c>
      <c r="P2273" s="357" t="s">
        <v>40</v>
      </c>
      <c r="Q2273" s="355" t="s">
        <v>35</v>
      </c>
      <c r="R2273" s="357" t="s">
        <v>203</v>
      </c>
      <c r="S2273" s="365">
        <v>0.19600000000000001</v>
      </c>
      <c r="T2273" s="354" t="s">
        <v>683</v>
      </c>
      <c r="U2273" s="357" t="s">
        <v>35</v>
      </c>
      <c r="V2273" s="357">
        <v>1.6850000000000001</v>
      </c>
      <c r="W2273" s="357">
        <v>1</v>
      </c>
      <c r="X2273" s="357">
        <v>3.2000000000000001E-2</v>
      </c>
      <c r="Y2273" s="357">
        <f t="shared" si="33"/>
        <v>1.6850000000000001</v>
      </c>
      <c r="Z2273" s="357" t="s">
        <v>198</v>
      </c>
      <c r="AA2273" s="357" t="s">
        <v>170</v>
      </c>
      <c r="AB2273" s="357">
        <v>18.7</v>
      </c>
      <c r="AC2273" s="357" t="s">
        <v>218</v>
      </c>
      <c r="AD2273" s="10"/>
      <c r="AE2273" s="10">
        <f>IFERROR(VLOOKUP(E2273,ppoz!$A$2:$B$42,2,0),0)</f>
        <v>0</v>
      </c>
      <c r="AH2273">
        <v>8</v>
      </c>
    </row>
    <row r="2274" spans="1:34" x14ac:dyDescent="0.35">
      <c r="A2274" s="354" t="s">
        <v>1399</v>
      </c>
      <c r="B2274" s="355">
        <v>21.12</v>
      </c>
      <c r="C2274" s="356">
        <v>64</v>
      </c>
      <c r="D2274" s="357" t="s">
        <v>1075</v>
      </c>
      <c r="E2274" s="357" t="s">
        <v>21</v>
      </c>
      <c r="F2274" s="357" t="s">
        <v>186</v>
      </c>
      <c r="G2274" s="358">
        <v>20</v>
      </c>
      <c r="H2274" s="357">
        <v>75800</v>
      </c>
      <c r="I2274" s="356">
        <v>79000</v>
      </c>
      <c r="J2274" s="356">
        <v>82300</v>
      </c>
      <c r="K2274" s="356">
        <v>82500</v>
      </c>
      <c r="L2274" s="355">
        <v>3589.0151515151515</v>
      </c>
      <c r="M2274" s="355">
        <v>3740.530303030303</v>
      </c>
      <c r="N2274" s="355">
        <v>3896.780303030303</v>
      </c>
      <c r="O2274" s="355">
        <v>3906.25</v>
      </c>
      <c r="P2274" s="357" t="s">
        <v>40</v>
      </c>
      <c r="Q2274" s="355" t="s">
        <v>35</v>
      </c>
      <c r="R2274" s="357" t="s">
        <v>203</v>
      </c>
      <c r="S2274" s="365">
        <v>0.19600000000000001</v>
      </c>
      <c r="T2274" s="354" t="s">
        <v>683</v>
      </c>
      <c r="U2274" s="357" t="s">
        <v>35</v>
      </c>
      <c r="V2274" s="357">
        <v>1.6850000000000001</v>
      </c>
      <c r="W2274" s="357">
        <v>1</v>
      </c>
      <c r="X2274" s="357">
        <v>3.2000000000000001E-2</v>
      </c>
      <c r="Y2274" s="357">
        <f t="shared" si="33"/>
        <v>1.6850000000000001</v>
      </c>
      <c r="Z2274" s="357" t="s">
        <v>198</v>
      </c>
      <c r="AA2274" s="357" t="s">
        <v>170</v>
      </c>
      <c r="AB2274" s="357">
        <v>18.7</v>
      </c>
      <c r="AC2274" s="357" t="s">
        <v>218</v>
      </c>
      <c r="AD2274" s="10"/>
      <c r="AE2274" s="10">
        <f>IFERROR(VLOOKUP(E2274,ppoz!$A$2:$B$42,2,0),0)</f>
        <v>0</v>
      </c>
      <c r="AH2274">
        <v>8</v>
      </c>
    </row>
    <row r="2275" spans="1:34" x14ac:dyDescent="0.35">
      <c r="A2275" s="354" t="s">
        <v>1400</v>
      </c>
      <c r="B2275" s="355">
        <v>21.45</v>
      </c>
      <c r="C2275" s="356">
        <v>65</v>
      </c>
      <c r="D2275" s="357" t="s">
        <v>1075</v>
      </c>
      <c r="E2275" s="357" t="s">
        <v>21</v>
      </c>
      <c r="F2275" s="357" t="s">
        <v>186</v>
      </c>
      <c r="G2275" s="358">
        <v>20</v>
      </c>
      <c r="H2275" s="357">
        <v>76500</v>
      </c>
      <c r="I2275" s="356">
        <v>80200</v>
      </c>
      <c r="J2275" s="356">
        <v>83500</v>
      </c>
      <c r="K2275" s="356">
        <v>84300</v>
      </c>
      <c r="L2275" s="355">
        <v>3566.4335664335667</v>
      </c>
      <c r="M2275" s="355">
        <v>3738.927738927739</v>
      </c>
      <c r="N2275" s="355">
        <v>3892.7738927738928</v>
      </c>
      <c r="O2275" s="355">
        <v>3930.0699300699303</v>
      </c>
      <c r="P2275" s="357" t="s">
        <v>40</v>
      </c>
      <c r="Q2275" s="355" t="s">
        <v>35</v>
      </c>
      <c r="R2275" s="357" t="s">
        <v>203</v>
      </c>
      <c r="S2275" s="365">
        <v>0.19600000000000001</v>
      </c>
      <c r="T2275" s="354" t="s">
        <v>683</v>
      </c>
      <c r="U2275" s="357" t="s">
        <v>35</v>
      </c>
      <c r="V2275" s="357">
        <v>1.6850000000000001</v>
      </c>
      <c r="W2275" s="357">
        <v>1</v>
      </c>
      <c r="X2275" s="357">
        <v>3.2000000000000001E-2</v>
      </c>
      <c r="Y2275" s="357">
        <f t="shared" si="33"/>
        <v>1.6850000000000001</v>
      </c>
      <c r="Z2275" s="357" t="s">
        <v>198</v>
      </c>
      <c r="AA2275" s="357" t="s">
        <v>170</v>
      </c>
      <c r="AB2275" s="357">
        <v>18.7</v>
      </c>
      <c r="AC2275" s="357" t="s">
        <v>218</v>
      </c>
      <c r="AD2275" s="10"/>
      <c r="AE2275" s="10">
        <f>IFERROR(VLOOKUP(E2275,ppoz!$A$2:$B$42,2,0),0)</f>
        <v>0</v>
      </c>
      <c r="AH2275">
        <v>8</v>
      </c>
    </row>
    <row r="2276" spans="1:34" x14ac:dyDescent="0.35">
      <c r="A2276" s="354" t="s">
        <v>1401</v>
      </c>
      <c r="B2276" s="355">
        <v>21.78</v>
      </c>
      <c r="C2276" s="356">
        <v>66</v>
      </c>
      <c r="D2276" s="357" t="s">
        <v>1075</v>
      </c>
      <c r="E2276" s="357" t="s">
        <v>21</v>
      </c>
      <c r="F2276" s="357" t="s">
        <v>186</v>
      </c>
      <c r="G2276" s="358">
        <v>20</v>
      </c>
      <c r="H2276" s="357">
        <v>77100</v>
      </c>
      <c r="I2276" s="356">
        <v>80900</v>
      </c>
      <c r="J2276" s="356">
        <v>84100</v>
      </c>
      <c r="K2276" s="356">
        <v>84900</v>
      </c>
      <c r="L2276" s="355">
        <v>3539.9449035812672</v>
      </c>
      <c r="M2276" s="355">
        <v>3714.4168962350777</v>
      </c>
      <c r="N2276" s="355">
        <v>3861.3406795224973</v>
      </c>
      <c r="O2276" s="355">
        <v>3898.0716253443525</v>
      </c>
      <c r="P2276" s="357" t="s">
        <v>40</v>
      </c>
      <c r="Q2276" s="355" t="s">
        <v>35</v>
      </c>
      <c r="R2276" s="357" t="s">
        <v>203</v>
      </c>
      <c r="S2276" s="365">
        <v>0.19600000000000001</v>
      </c>
      <c r="T2276" s="354" t="s">
        <v>683</v>
      </c>
      <c r="U2276" s="357" t="s">
        <v>35</v>
      </c>
      <c r="V2276" s="357">
        <v>1.6850000000000001</v>
      </c>
      <c r="W2276" s="357">
        <v>1</v>
      </c>
      <c r="X2276" s="357">
        <v>3.2000000000000001E-2</v>
      </c>
      <c r="Y2276" s="357">
        <f t="shared" si="33"/>
        <v>1.6850000000000001</v>
      </c>
      <c r="Z2276" s="357" t="s">
        <v>198</v>
      </c>
      <c r="AA2276" s="357" t="s">
        <v>170</v>
      </c>
      <c r="AB2276" s="357">
        <v>18.7</v>
      </c>
      <c r="AC2276" s="357" t="s">
        <v>218</v>
      </c>
      <c r="AD2276" s="10"/>
      <c r="AE2276" s="10">
        <f>IFERROR(VLOOKUP(E2276,ppoz!$A$2:$B$42,2,0),0)</f>
        <v>0</v>
      </c>
      <c r="AH2276">
        <v>8</v>
      </c>
    </row>
    <row r="2277" spans="1:34" x14ac:dyDescent="0.35">
      <c r="A2277" s="354" t="s">
        <v>1402</v>
      </c>
      <c r="B2277" s="355">
        <v>22.11</v>
      </c>
      <c r="C2277" s="356">
        <v>67</v>
      </c>
      <c r="D2277" s="357" t="s">
        <v>1075</v>
      </c>
      <c r="E2277" s="357" t="s">
        <v>21</v>
      </c>
      <c r="F2277" s="357" t="s">
        <v>186</v>
      </c>
      <c r="G2277" s="358">
        <v>20</v>
      </c>
      <c r="H2277" s="357">
        <v>79800</v>
      </c>
      <c r="I2277" s="356">
        <v>84200</v>
      </c>
      <c r="J2277" s="356">
        <v>86900</v>
      </c>
      <c r="K2277" s="356">
        <v>88200</v>
      </c>
      <c r="L2277" s="355">
        <v>3609.2265943012212</v>
      </c>
      <c r="M2277" s="355">
        <v>3808.2315694255994</v>
      </c>
      <c r="N2277" s="355">
        <v>3930.3482587064677</v>
      </c>
      <c r="O2277" s="355">
        <v>3989.1451831750342</v>
      </c>
      <c r="P2277" s="357" t="s">
        <v>40</v>
      </c>
      <c r="Q2277" s="355" t="s">
        <v>35</v>
      </c>
      <c r="R2277" s="357" t="s">
        <v>203</v>
      </c>
      <c r="S2277" s="365">
        <v>0.19600000000000001</v>
      </c>
      <c r="T2277" s="354" t="s">
        <v>683</v>
      </c>
      <c r="U2277" s="357" t="s">
        <v>35</v>
      </c>
      <c r="V2277" s="357">
        <v>1.6850000000000001</v>
      </c>
      <c r="W2277" s="357">
        <v>1</v>
      </c>
      <c r="X2277" s="357">
        <v>3.2000000000000001E-2</v>
      </c>
      <c r="Y2277" s="357">
        <f t="shared" si="33"/>
        <v>1.6850000000000001</v>
      </c>
      <c r="Z2277" s="357" t="s">
        <v>198</v>
      </c>
      <c r="AA2277" s="357" t="s">
        <v>170</v>
      </c>
      <c r="AB2277" s="357">
        <v>18.7</v>
      </c>
      <c r="AC2277" s="357" t="s">
        <v>218</v>
      </c>
      <c r="AD2277" s="10"/>
      <c r="AE2277" s="10">
        <f>IFERROR(VLOOKUP(E2277,ppoz!$A$2:$B$42,2,0),0)</f>
        <v>0</v>
      </c>
      <c r="AH2277">
        <v>8</v>
      </c>
    </row>
    <row r="2278" spans="1:34" x14ac:dyDescent="0.35">
      <c r="A2278" s="354" t="s">
        <v>1403</v>
      </c>
      <c r="B2278" s="355">
        <v>22.44</v>
      </c>
      <c r="C2278" s="356">
        <v>68</v>
      </c>
      <c r="D2278" s="357" t="s">
        <v>1075</v>
      </c>
      <c r="E2278" s="357" t="s">
        <v>21</v>
      </c>
      <c r="F2278" s="357" t="s">
        <v>186</v>
      </c>
      <c r="G2278" s="358">
        <v>20</v>
      </c>
      <c r="H2278" s="357">
        <v>80400</v>
      </c>
      <c r="I2278" s="356">
        <v>84800</v>
      </c>
      <c r="J2278" s="356">
        <v>87600</v>
      </c>
      <c r="K2278" s="356">
        <v>88900</v>
      </c>
      <c r="L2278" s="355">
        <v>3582.887700534759</v>
      </c>
      <c r="M2278" s="355">
        <v>3778.966131907308</v>
      </c>
      <c r="N2278" s="355">
        <v>3903.7433155080212</v>
      </c>
      <c r="O2278" s="355">
        <v>3961.675579322638</v>
      </c>
      <c r="P2278" s="357" t="s">
        <v>40</v>
      </c>
      <c r="Q2278" s="355" t="s">
        <v>35</v>
      </c>
      <c r="R2278" s="357" t="s">
        <v>203</v>
      </c>
      <c r="S2278" s="365">
        <v>0.19600000000000001</v>
      </c>
      <c r="T2278" s="354" t="s">
        <v>683</v>
      </c>
      <c r="U2278" s="357" t="s">
        <v>35</v>
      </c>
      <c r="V2278" s="357">
        <v>1.6850000000000001</v>
      </c>
      <c r="W2278" s="357">
        <v>1</v>
      </c>
      <c r="X2278" s="357">
        <v>3.2000000000000001E-2</v>
      </c>
      <c r="Y2278" s="357">
        <f t="shared" si="33"/>
        <v>1.6850000000000001</v>
      </c>
      <c r="Z2278" s="357" t="s">
        <v>198</v>
      </c>
      <c r="AA2278" s="357" t="s">
        <v>170</v>
      </c>
      <c r="AB2278" s="357">
        <v>18.7</v>
      </c>
      <c r="AC2278" s="357" t="s">
        <v>218</v>
      </c>
      <c r="AD2278" s="10"/>
      <c r="AE2278" s="10">
        <f>IFERROR(VLOOKUP(E2278,ppoz!$A$2:$B$42,2,0),0)</f>
        <v>0</v>
      </c>
      <c r="AH2278">
        <v>8</v>
      </c>
    </row>
    <row r="2279" spans="1:34" x14ac:dyDescent="0.35">
      <c r="A2279" s="354" t="s">
        <v>1404</v>
      </c>
      <c r="B2279" s="355">
        <v>22.77</v>
      </c>
      <c r="C2279" s="356">
        <v>69</v>
      </c>
      <c r="D2279" s="357" t="s">
        <v>1075</v>
      </c>
      <c r="E2279" s="357" t="s">
        <v>191</v>
      </c>
      <c r="F2279" s="357" t="s">
        <v>186</v>
      </c>
      <c r="G2279" s="358">
        <v>22.5</v>
      </c>
      <c r="H2279" s="357">
        <v>81400</v>
      </c>
      <c r="I2279" s="356">
        <v>85700</v>
      </c>
      <c r="J2279" s="356">
        <v>88800</v>
      </c>
      <c r="K2279" s="356">
        <v>89800</v>
      </c>
      <c r="L2279" s="355">
        <v>3574.8792270531403</v>
      </c>
      <c r="M2279" s="355">
        <v>3763.7241985068072</v>
      </c>
      <c r="N2279" s="355">
        <v>3899.8682476943345</v>
      </c>
      <c r="O2279" s="355">
        <v>3943.7856829161178</v>
      </c>
      <c r="P2279" s="357" t="s">
        <v>40</v>
      </c>
      <c r="Q2279" s="355" t="s">
        <v>35</v>
      </c>
      <c r="R2279" s="357" t="s">
        <v>203</v>
      </c>
      <c r="S2279" s="365">
        <v>0.19600000000000001</v>
      </c>
      <c r="T2279" s="354" t="s">
        <v>683</v>
      </c>
      <c r="U2279" s="357" t="s">
        <v>35</v>
      </c>
      <c r="V2279" s="357">
        <v>1.6850000000000001</v>
      </c>
      <c r="W2279" s="357">
        <v>1</v>
      </c>
      <c r="X2279" s="357">
        <v>3.2000000000000001E-2</v>
      </c>
      <c r="Y2279" s="357">
        <f t="shared" si="33"/>
        <v>1.6850000000000001</v>
      </c>
      <c r="Z2279" s="357" t="s">
        <v>198</v>
      </c>
      <c r="AA2279" s="357" t="s">
        <v>170</v>
      </c>
      <c r="AB2279" s="357">
        <v>18.7</v>
      </c>
      <c r="AC2279" s="357" t="s">
        <v>218</v>
      </c>
      <c r="AD2279" s="10"/>
      <c r="AE2279" s="10">
        <f>IFERROR(VLOOKUP(E2279,ppoz!$A$2:$B$42,2,0),0)</f>
        <v>0</v>
      </c>
      <c r="AH2279">
        <v>8</v>
      </c>
    </row>
    <row r="2280" spans="1:34" x14ac:dyDescent="0.35">
      <c r="A2280" s="354" t="s">
        <v>1405</v>
      </c>
      <c r="B2280" s="355">
        <v>23.1</v>
      </c>
      <c r="C2280" s="356">
        <v>70</v>
      </c>
      <c r="D2280" s="357" t="s">
        <v>1075</v>
      </c>
      <c r="E2280" s="357" t="s">
        <v>191</v>
      </c>
      <c r="F2280" s="357" t="s">
        <v>186</v>
      </c>
      <c r="G2280" s="358">
        <v>22.5</v>
      </c>
      <c r="H2280" s="357">
        <v>82400</v>
      </c>
      <c r="I2280" s="356">
        <v>86800</v>
      </c>
      <c r="J2280" s="356">
        <v>89800</v>
      </c>
      <c r="K2280" s="356">
        <v>90800</v>
      </c>
      <c r="L2280" s="355">
        <v>3567.0995670995667</v>
      </c>
      <c r="M2280" s="355">
        <v>3757.5757575757575</v>
      </c>
      <c r="N2280" s="355">
        <v>3887.4458874458874</v>
      </c>
      <c r="O2280" s="355">
        <v>3930.7359307359307</v>
      </c>
      <c r="P2280" s="357" t="s">
        <v>40</v>
      </c>
      <c r="Q2280" s="355" t="s">
        <v>35</v>
      </c>
      <c r="R2280" s="357" t="s">
        <v>203</v>
      </c>
      <c r="S2280" s="365">
        <v>0.19600000000000001</v>
      </c>
      <c r="T2280" s="354" t="s">
        <v>683</v>
      </c>
      <c r="U2280" s="357" t="s">
        <v>35</v>
      </c>
      <c r="V2280" s="357">
        <v>1.6850000000000001</v>
      </c>
      <c r="W2280" s="357">
        <v>1</v>
      </c>
      <c r="X2280" s="357">
        <v>3.2000000000000001E-2</v>
      </c>
      <c r="Y2280" s="357">
        <f t="shared" si="33"/>
        <v>1.6850000000000001</v>
      </c>
      <c r="Z2280" s="357" t="s">
        <v>198</v>
      </c>
      <c r="AA2280" s="357" t="s">
        <v>170</v>
      </c>
      <c r="AB2280" s="357">
        <v>18.7</v>
      </c>
      <c r="AC2280" s="357" t="s">
        <v>218</v>
      </c>
      <c r="AD2280" s="10"/>
      <c r="AE2280" s="10">
        <f>IFERROR(VLOOKUP(E2280,ppoz!$A$2:$B$42,2,0),0)</f>
        <v>0</v>
      </c>
      <c r="AH2280">
        <v>8</v>
      </c>
    </row>
    <row r="2281" spans="1:34" x14ac:dyDescent="0.35">
      <c r="A2281" s="354" t="s">
        <v>1406</v>
      </c>
      <c r="B2281" s="355">
        <v>23.43</v>
      </c>
      <c r="C2281" s="356">
        <v>71</v>
      </c>
      <c r="D2281" s="357" t="s">
        <v>1075</v>
      </c>
      <c r="E2281" s="357" t="s">
        <v>191</v>
      </c>
      <c r="F2281" s="357" t="s">
        <v>186</v>
      </c>
      <c r="G2281" s="358">
        <v>22.5</v>
      </c>
      <c r="H2281" s="357">
        <v>83500</v>
      </c>
      <c r="I2281" s="356">
        <v>87500</v>
      </c>
      <c r="J2281" s="356">
        <v>90500</v>
      </c>
      <c r="K2281" s="356">
        <v>91500</v>
      </c>
      <c r="L2281" s="355">
        <v>3563.8070849338455</v>
      </c>
      <c r="M2281" s="355">
        <v>3734.5283824157063</v>
      </c>
      <c r="N2281" s="355">
        <v>3862.5693555271018</v>
      </c>
      <c r="O2281" s="355">
        <v>3905.2496798975671</v>
      </c>
      <c r="P2281" s="357" t="s">
        <v>40</v>
      </c>
      <c r="Q2281" s="355" t="s">
        <v>35</v>
      </c>
      <c r="R2281" s="357" t="s">
        <v>203</v>
      </c>
      <c r="S2281" s="365">
        <v>0.19600000000000001</v>
      </c>
      <c r="T2281" s="354" t="s">
        <v>683</v>
      </c>
      <c r="U2281" s="357" t="s">
        <v>35</v>
      </c>
      <c r="V2281" s="357">
        <v>1.6850000000000001</v>
      </c>
      <c r="W2281" s="357">
        <v>1</v>
      </c>
      <c r="X2281" s="357">
        <v>3.2000000000000001E-2</v>
      </c>
      <c r="Y2281" s="357">
        <f t="shared" si="33"/>
        <v>1.6850000000000001</v>
      </c>
      <c r="Z2281" s="357" t="s">
        <v>198</v>
      </c>
      <c r="AA2281" s="357" t="s">
        <v>170</v>
      </c>
      <c r="AB2281" s="357">
        <v>18.7</v>
      </c>
      <c r="AC2281" s="357" t="s">
        <v>218</v>
      </c>
      <c r="AD2281" s="10"/>
      <c r="AE2281" s="10">
        <f>IFERROR(VLOOKUP(E2281,ppoz!$A$2:$B$42,2,0),0)</f>
        <v>0</v>
      </c>
      <c r="AH2281">
        <v>8</v>
      </c>
    </row>
    <row r="2282" spans="1:34" x14ac:dyDescent="0.35">
      <c r="A2282" s="354" t="s">
        <v>1407</v>
      </c>
      <c r="B2282" s="355">
        <v>23.76</v>
      </c>
      <c r="C2282" s="356">
        <v>72</v>
      </c>
      <c r="D2282" s="357" t="s">
        <v>1075</v>
      </c>
      <c r="E2282" s="357" t="s">
        <v>191</v>
      </c>
      <c r="F2282" s="357" t="s">
        <v>186</v>
      </c>
      <c r="G2282" s="358">
        <v>22.5</v>
      </c>
      <c r="H2282" s="357">
        <v>84200</v>
      </c>
      <c r="I2282" s="356">
        <v>88100</v>
      </c>
      <c r="J2282" s="356">
        <v>90800</v>
      </c>
      <c r="K2282" s="356">
        <v>92100</v>
      </c>
      <c r="L2282" s="355">
        <v>3543.7710437710434</v>
      </c>
      <c r="M2282" s="355">
        <v>3707.9124579124577</v>
      </c>
      <c r="N2282" s="355">
        <v>3821.5488215488213</v>
      </c>
      <c r="O2282" s="355">
        <v>3876.2626262626259</v>
      </c>
      <c r="P2282" s="357" t="s">
        <v>40</v>
      </c>
      <c r="Q2282" s="355" t="s">
        <v>35</v>
      </c>
      <c r="R2282" s="357" t="s">
        <v>203</v>
      </c>
      <c r="S2282" s="365">
        <v>0.19600000000000001</v>
      </c>
      <c r="T2282" s="354" t="s">
        <v>683</v>
      </c>
      <c r="U2282" s="357" t="s">
        <v>35</v>
      </c>
      <c r="V2282" s="357">
        <v>1.6850000000000001</v>
      </c>
      <c r="W2282" s="357">
        <v>1</v>
      </c>
      <c r="X2282" s="357">
        <v>3.2000000000000001E-2</v>
      </c>
      <c r="Y2282" s="357">
        <f t="shared" si="33"/>
        <v>1.6850000000000001</v>
      </c>
      <c r="Z2282" s="357" t="s">
        <v>198</v>
      </c>
      <c r="AA2282" s="357" t="s">
        <v>170</v>
      </c>
      <c r="AB2282" s="357">
        <v>18.7</v>
      </c>
      <c r="AC2282" s="357" t="s">
        <v>218</v>
      </c>
      <c r="AD2282" s="10"/>
      <c r="AE2282" s="10">
        <f>IFERROR(VLOOKUP(E2282,ppoz!$A$2:$B$42,2,0),0)</f>
        <v>0</v>
      </c>
      <c r="AH2282">
        <v>8</v>
      </c>
    </row>
    <row r="2283" spans="1:34" x14ac:dyDescent="0.35">
      <c r="A2283" s="354" t="s">
        <v>1408</v>
      </c>
      <c r="B2283" s="355">
        <v>24.09</v>
      </c>
      <c r="C2283" s="356">
        <v>73</v>
      </c>
      <c r="D2283" s="357" t="s">
        <v>1075</v>
      </c>
      <c r="E2283" s="357" t="s">
        <v>191</v>
      </c>
      <c r="F2283" s="357" t="s">
        <v>186</v>
      </c>
      <c r="G2283" s="358">
        <v>22.5</v>
      </c>
      <c r="H2283" s="357">
        <v>85300</v>
      </c>
      <c r="I2283" s="356">
        <v>89700</v>
      </c>
      <c r="J2283" s="356">
        <v>93700</v>
      </c>
      <c r="K2283" s="356">
        <v>93700</v>
      </c>
      <c r="L2283" s="355">
        <v>3540.8883354088834</v>
      </c>
      <c r="M2283" s="355">
        <v>3723.5367372353676</v>
      </c>
      <c r="N2283" s="355">
        <v>3889.5807388958074</v>
      </c>
      <c r="O2283" s="355">
        <v>3889.5807388958074</v>
      </c>
      <c r="P2283" s="357" t="s">
        <v>40</v>
      </c>
      <c r="Q2283" s="355" t="s">
        <v>35</v>
      </c>
      <c r="R2283" s="357" t="s">
        <v>203</v>
      </c>
      <c r="S2283" s="365">
        <v>0.19600000000000001</v>
      </c>
      <c r="T2283" s="354" t="s">
        <v>683</v>
      </c>
      <c r="U2283" s="357" t="s">
        <v>35</v>
      </c>
      <c r="V2283" s="357">
        <v>1.6850000000000001</v>
      </c>
      <c r="W2283" s="357">
        <v>1</v>
      </c>
      <c r="X2283" s="357">
        <v>3.2000000000000001E-2</v>
      </c>
      <c r="Y2283" s="357">
        <f t="shared" si="33"/>
        <v>1.6850000000000001</v>
      </c>
      <c r="Z2283" s="357" t="s">
        <v>198</v>
      </c>
      <c r="AA2283" s="357" t="s">
        <v>170</v>
      </c>
      <c r="AB2283" s="357">
        <v>18.7</v>
      </c>
      <c r="AC2283" s="357" t="s">
        <v>218</v>
      </c>
      <c r="AD2283" s="10"/>
      <c r="AE2283" s="10">
        <f>IFERROR(VLOOKUP(E2283,ppoz!$A$2:$B$42,2,0),0)</f>
        <v>0</v>
      </c>
      <c r="AH2283">
        <v>8</v>
      </c>
    </row>
    <row r="2284" spans="1:34" x14ac:dyDescent="0.35">
      <c r="A2284" s="354" t="s">
        <v>1409</v>
      </c>
      <c r="B2284" s="355">
        <v>24.42</v>
      </c>
      <c r="C2284" s="356">
        <v>74</v>
      </c>
      <c r="D2284" s="357" t="s">
        <v>1075</v>
      </c>
      <c r="E2284" s="357" t="s">
        <v>191</v>
      </c>
      <c r="F2284" s="357" t="s">
        <v>186</v>
      </c>
      <c r="G2284" s="358">
        <v>22.5</v>
      </c>
      <c r="H2284" s="357">
        <v>86400</v>
      </c>
      <c r="I2284" s="356">
        <v>90800</v>
      </c>
      <c r="J2284" s="356">
        <v>94800</v>
      </c>
      <c r="K2284" s="356">
        <v>94800</v>
      </c>
      <c r="L2284" s="355">
        <v>3538.0835380835379</v>
      </c>
      <c r="M2284" s="355">
        <v>3718.2637182637181</v>
      </c>
      <c r="N2284" s="355">
        <v>3882.0638820638819</v>
      </c>
      <c r="O2284" s="355">
        <v>3882.0638820638819</v>
      </c>
      <c r="P2284" s="357" t="s">
        <v>40</v>
      </c>
      <c r="Q2284" s="355" t="s">
        <v>35</v>
      </c>
      <c r="R2284" s="357" t="s">
        <v>203</v>
      </c>
      <c r="S2284" s="365">
        <v>0.19600000000000001</v>
      </c>
      <c r="T2284" s="354" t="s">
        <v>683</v>
      </c>
      <c r="U2284" s="357" t="s">
        <v>35</v>
      </c>
      <c r="V2284" s="357">
        <v>1.6850000000000001</v>
      </c>
      <c r="W2284" s="357">
        <v>1</v>
      </c>
      <c r="X2284" s="357">
        <v>3.2000000000000001E-2</v>
      </c>
      <c r="Y2284" s="357">
        <f t="shared" si="33"/>
        <v>1.6850000000000001</v>
      </c>
      <c r="Z2284" s="357" t="s">
        <v>198</v>
      </c>
      <c r="AA2284" s="357" t="s">
        <v>170</v>
      </c>
      <c r="AB2284" s="357">
        <v>18.7</v>
      </c>
      <c r="AC2284" s="357" t="s">
        <v>218</v>
      </c>
      <c r="AD2284" s="10"/>
      <c r="AE2284" s="10">
        <f>IFERROR(VLOOKUP(E2284,ppoz!$A$2:$B$42,2,0),0)</f>
        <v>0</v>
      </c>
      <c r="AH2284">
        <v>8</v>
      </c>
    </row>
    <row r="2285" spans="1:34" x14ac:dyDescent="0.35">
      <c r="A2285" s="354" t="s">
        <v>1410</v>
      </c>
      <c r="B2285" s="355">
        <v>24.75</v>
      </c>
      <c r="C2285" s="356">
        <v>75</v>
      </c>
      <c r="D2285" s="357" t="s">
        <v>1075</v>
      </c>
      <c r="E2285" s="357" t="s">
        <v>191</v>
      </c>
      <c r="F2285" s="357" t="s">
        <v>186</v>
      </c>
      <c r="G2285" s="358">
        <v>22.5</v>
      </c>
      <c r="H2285" s="357">
        <v>87300</v>
      </c>
      <c r="I2285" s="356">
        <v>92300</v>
      </c>
      <c r="J2285" s="356">
        <v>95500</v>
      </c>
      <c r="K2285" s="356">
        <v>96900</v>
      </c>
      <c r="L2285" s="355">
        <v>3527.2727272727275</v>
      </c>
      <c r="M2285" s="355">
        <v>3729.2929292929293</v>
      </c>
      <c r="N2285" s="355">
        <v>3858.5858585858587</v>
      </c>
      <c r="O2285" s="355">
        <v>3915.151515151515</v>
      </c>
      <c r="P2285" s="357" t="s">
        <v>40</v>
      </c>
      <c r="Q2285" s="355" t="s">
        <v>35</v>
      </c>
      <c r="R2285" s="357" t="s">
        <v>203</v>
      </c>
      <c r="S2285" s="365">
        <v>0.19600000000000001</v>
      </c>
      <c r="T2285" s="354" t="s">
        <v>683</v>
      </c>
      <c r="U2285" s="357" t="s">
        <v>35</v>
      </c>
      <c r="V2285" s="357">
        <v>1.6850000000000001</v>
      </c>
      <c r="W2285" s="357">
        <v>1</v>
      </c>
      <c r="X2285" s="357">
        <v>3.2000000000000001E-2</v>
      </c>
      <c r="Y2285" s="357">
        <f t="shared" si="33"/>
        <v>1.6850000000000001</v>
      </c>
      <c r="Z2285" s="357" t="s">
        <v>198</v>
      </c>
      <c r="AA2285" s="357" t="s">
        <v>170</v>
      </c>
      <c r="AB2285" s="357">
        <v>18.7</v>
      </c>
      <c r="AC2285" s="357" t="s">
        <v>218</v>
      </c>
      <c r="AD2285" s="10"/>
      <c r="AE2285" s="10">
        <f>IFERROR(VLOOKUP(E2285,ppoz!$A$2:$B$42,2,0),0)</f>
        <v>0</v>
      </c>
      <c r="AH2285">
        <v>8</v>
      </c>
    </row>
    <row r="2286" spans="1:34" x14ac:dyDescent="0.35">
      <c r="A2286" s="354" t="s">
        <v>1411</v>
      </c>
      <c r="B2286" s="355">
        <v>25.080000000000002</v>
      </c>
      <c r="C2286" s="356">
        <v>76</v>
      </c>
      <c r="D2286" s="357" t="s">
        <v>1075</v>
      </c>
      <c r="E2286" s="357" t="s">
        <v>192</v>
      </c>
      <c r="F2286" s="357" t="s">
        <v>186</v>
      </c>
      <c r="G2286" s="358">
        <v>25</v>
      </c>
      <c r="H2286" s="357">
        <v>83000</v>
      </c>
      <c r="I2286" s="356">
        <v>88000</v>
      </c>
      <c r="J2286" s="356">
        <v>91200</v>
      </c>
      <c r="K2286" s="356">
        <v>92600</v>
      </c>
      <c r="L2286" s="355">
        <v>3309.4098883572565</v>
      </c>
      <c r="M2286" s="355">
        <v>3508.7719298245611</v>
      </c>
      <c r="N2286" s="355">
        <v>3636.363636363636</v>
      </c>
      <c r="O2286" s="355">
        <v>3692.1850079744813</v>
      </c>
      <c r="P2286" s="357" t="s">
        <v>40</v>
      </c>
      <c r="Q2286" s="355" t="s">
        <v>35</v>
      </c>
      <c r="R2286" s="357" t="s">
        <v>203</v>
      </c>
      <c r="S2286" s="365">
        <v>0.19600000000000001</v>
      </c>
      <c r="T2286" s="354" t="s">
        <v>683</v>
      </c>
      <c r="U2286" s="357" t="s">
        <v>35</v>
      </c>
      <c r="V2286" s="357">
        <v>1.6850000000000001</v>
      </c>
      <c r="W2286" s="357">
        <v>1</v>
      </c>
      <c r="X2286" s="357">
        <v>3.2000000000000001E-2</v>
      </c>
      <c r="Y2286" s="357">
        <f t="shared" si="33"/>
        <v>1.6850000000000001</v>
      </c>
      <c r="Z2286" s="357" t="s">
        <v>198</v>
      </c>
      <c r="AA2286" s="357" t="s">
        <v>170</v>
      </c>
      <c r="AB2286" s="357">
        <v>18.7</v>
      </c>
      <c r="AC2286" s="357" t="s">
        <v>218</v>
      </c>
      <c r="AD2286" s="10"/>
      <c r="AE2286" s="10">
        <f>IFERROR(VLOOKUP(E2286,ppoz!$A$2:$B$42,2,0),0)</f>
        <v>0</v>
      </c>
      <c r="AH2286">
        <v>8</v>
      </c>
    </row>
    <row r="2287" spans="1:34" x14ac:dyDescent="0.35">
      <c r="A2287" s="354" t="s">
        <v>1412</v>
      </c>
      <c r="B2287" s="355">
        <v>25.41</v>
      </c>
      <c r="C2287" s="356">
        <v>77</v>
      </c>
      <c r="D2287" s="357" t="s">
        <v>1075</v>
      </c>
      <c r="E2287" s="357" t="s">
        <v>192</v>
      </c>
      <c r="F2287" s="357" t="s">
        <v>186</v>
      </c>
      <c r="G2287" s="358">
        <v>25</v>
      </c>
      <c r="H2287" s="357">
        <v>83600</v>
      </c>
      <c r="I2287" s="356">
        <v>88700</v>
      </c>
      <c r="J2287" s="356">
        <v>91800</v>
      </c>
      <c r="K2287" s="356">
        <v>93300</v>
      </c>
      <c r="L2287" s="355">
        <v>3290.0432900432902</v>
      </c>
      <c r="M2287" s="355">
        <v>3490.7516725698542</v>
      </c>
      <c r="N2287" s="355">
        <v>3612.7508854781581</v>
      </c>
      <c r="O2287" s="355">
        <v>3671.7827626918538</v>
      </c>
      <c r="P2287" s="357" t="s">
        <v>40</v>
      </c>
      <c r="Q2287" s="355" t="s">
        <v>35</v>
      </c>
      <c r="R2287" s="357" t="s">
        <v>203</v>
      </c>
      <c r="S2287" s="365">
        <v>0.19600000000000001</v>
      </c>
      <c r="T2287" s="354" t="s">
        <v>683</v>
      </c>
      <c r="U2287" s="357" t="s">
        <v>35</v>
      </c>
      <c r="V2287" s="357">
        <v>1.6850000000000001</v>
      </c>
      <c r="W2287" s="357">
        <v>1</v>
      </c>
      <c r="X2287" s="357">
        <v>3.2000000000000001E-2</v>
      </c>
      <c r="Y2287" s="357">
        <f t="shared" si="33"/>
        <v>1.6850000000000001</v>
      </c>
      <c r="Z2287" s="357" t="s">
        <v>198</v>
      </c>
      <c r="AA2287" s="357" t="s">
        <v>170</v>
      </c>
      <c r="AB2287" s="357">
        <v>18.7</v>
      </c>
      <c r="AC2287" s="357" t="s">
        <v>218</v>
      </c>
      <c r="AD2287" s="10"/>
      <c r="AE2287" s="10">
        <f>IFERROR(VLOOKUP(E2287,ppoz!$A$2:$B$42,2,0),0)</f>
        <v>0</v>
      </c>
      <c r="AH2287">
        <v>8</v>
      </c>
    </row>
    <row r="2288" spans="1:34" x14ac:dyDescent="0.35">
      <c r="A2288" s="354" t="s">
        <v>1413</v>
      </c>
      <c r="B2288" s="355">
        <v>25.740000000000002</v>
      </c>
      <c r="C2288" s="356">
        <v>78</v>
      </c>
      <c r="D2288" s="357" t="s">
        <v>1075</v>
      </c>
      <c r="E2288" s="357" t="s">
        <v>192</v>
      </c>
      <c r="F2288" s="357" t="s">
        <v>186</v>
      </c>
      <c r="G2288" s="358">
        <v>25</v>
      </c>
      <c r="H2288" s="357">
        <v>84300</v>
      </c>
      <c r="I2288" s="356">
        <v>89300</v>
      </c>
      <c r="J2288" s="356">
        <v>92500</v>
      </c>
      <c r="K2288" s="356">
        <v>93900</v>
      </c>
      <c r="L2288" s="355">
        <v>3275.0582750582748</v>
      </c>
      <c r="M2288" s="355">
        <v>3469.3084693084688</v>
      </c>
      <c r="N2288" s="355">
        <v>3593.6285936285935</v>
      </c>
      <c r="O2288" s="355">
        <v>3648.0186480186476</v>
      </c>
      <c r="P2288" s="357" t="s">
        <v>40</v>
      </c>
      <c r="Q2288" s="355" t="s">
        <v>35</v>
      </c>
      <c r="R2288" s="357" t="s">
        <v>203</v>
      </c>
      <c r="S2288" s="365">
        <v>0.19600000000000001</v>
      </c>
      <c r="T2288" s="354" t="s">
        <v>683</v>
      </c>
      <c r="U2288" s="357" t="s">
        <v>35</v>
      </c>
      <c r="V2288" s="357">
        <v>1.6850000000000001</v>
      </c>
      <c r="W2288" s="357">
        <v>1</v>
      </c>
      <c r="X2288" s="357">
        <v>3.2000000000000001E-2</v>
      </c>
      <c r="Y2288" s="357">
        <f t="shared" si="33"/>
        <v>1.6850000000000001</v>
      </c>
      <c r="Z2288" s="357" t="s">
        <v>198</v>
      </c>
      <c r="AA2288" s="357" t="s">
        <v>170</v>
      </c>
      <c r="AB2288" s="357">
        <v>18.7</v>
      </c>
      <c r="AC2288" s="357" t="s">
        <v>218</v>
      </c>
      <c r="AD2288" s="10"/>
      <c r="AE2288" s="10">
        <f>IFERROR(VLOOKUP(E2288,ppoz!$A$2:$B$42,2,0),0)</f>
        <v>0</v>
      </c>
      <c r="AH2288">
        <v>8</v>
      </c>
    </row>
    <row r="2289" spans="1:34" x14ac:dyDescent="0.35">
      <c r="A2289" s="354" t="s">
        <v>1414</v>
      </c>
      <c r="B2289" s="355">
        <v>26.07</v>
      </c>
      <c r="C2289" s="356">
        <v>79</v>
      </c>
      <c r="D2289" s="357" t="s">
        <v>1075</v>
      </c>
      <c r="E2289" s="357" t="s">
        <v>192</v>
      </c>
      <c r="F2289" s="357" t="s">
        <v>186</v>
      </c>
      <c r="G2289" s="358">
        <v>25</v>
      </c>
      <c r="H2289" s="357">
        <v>85300</v>
      </c>
      <c r="I2289" s="356">
        <v>89700</v>
      </c>
      <c r="J2289" s="356">
        <v>92900</v>
      </c>
      <c r="K2289" s="356">
        <v>94300</v>
      </c>
      <c r="L2289" s="355">
        <v>3271.9601074031452</v>
      </c>
      <c r="M2289" s="355">
        <v>3440.7364787111624</v>
      </c>
      <c r="N2289" s="355">
        <v>3563.482930571538</v>
      </c>
      <c r="O2289" s="355">
        <v>3617.1845032604524</v>
      </c>
      <c r="P2289" s="357" t="s">
        <v>40</v>
      </c>
      <c r="Q2289" s="355" t="s">
        <v>35</v>
      </c>
      <c r="R2289" s="357" t="s">
        <v>203</v>
      </c>
      <c r="S2289" s="365">
        <v>0.19600000000000001</v>
      </c>
      <c r="T2289" s="354" t="s">
        <v>683</v>
      </c>
      <c r="U2289" s="357" t="s">
        <v>35</v>
      </c>
      <c r="V2289" s="357">
        <v>1.6850000000000001</v>
      </c>
      <c r="W2289" s="357">
        <v>1</v>
      </c>
      <c r="X2289" s="357">
        <v>3.2000000000000001E-2</v>
      </c>
      <c r="Y2289" s="357">
        <f t="shared" si="33"/>
        <v>1.6850000000000001</v>
      </c>
      <c r="Z2289" s="357" t="s">
        <v>198</v>
      </c>
      <c r="AA2289" s="357" t="s">
        <v>170</v>
      </c>
      <c r="AB2289" s="357">
        <v>18.7</v>
      </c>
      <c r="AC2289" s="357" t="s">
        <v>218</v>
      </c>
      <c r="AD2289" s="10"/>
      <c r="AE2289" s="10">
        <f>IFERROR(VLOOKUP(E2289,ppoz!$A$2:$B$42,2,0),0)</f>
        <v>0</v>
      </c>
      <c r="AH2289">
        <v>8</v>
      </c>
    </row>
    <row r="2290" spans="1:34" x14ac:dyDescent="0.35">
      <c r="A2290" s="354" t="s">
        <v>1415</v>
      </c>
      <c r="B2290" s="355">
        <v>26.400000000000002</v>
      </c>
      <c r="C2290" s="356">
        <v>80</v>
      </c>
      <c r="D2290" s="357" t="s">
        <v>1075</v>
      </c>
      <c r="E2290" s="357" t="s">
        <v>192</v>
      </c>
      <c r="F2290" s="357" t="s">
        <v>186</v>
      </c>
      <c r="G2290" s="358">
        <v>25</v>
      </c>
      <c r="H2290" s="357">
        <v>85900</v>
      </c>
      <c r="I2290" s="356">
        <v>90400</v>
      </c>
      <c r="J2290" s="356">
        <v>93500</v>
      </c>
      <c r="K2290" s="356">
        <v>95000</v>
      </c>
      <c r="L2290" s="355">
        <v>3253.7878787878785</v>
      </c>
      <c r="M2290" s="355">
        <v>3424.242424242424</v>
      </c>
      <c r="N2290" s="355">
        <v>3541.6666666666665</v>
      </c>
      <c r="O2290" s="355">
        <v>3598.484848484848</v>
      </c>
      <c r="P2290" s="357" t="s">
        <v>40</v>
      </c>
      <c r="Q2290" s="355" t="s">
        <v>35</v>
      </c>
      <c r="R2290" s="357" t="s">
        <v>203</v>
      </c>
      <c r="S2290" s="365">
        <v>0.19600000000000001</v>
      </c>
      <c r="T2290" s="354" t="s">
        <v>683</v>
      </c>
      <c r="U2290" s="357" t="s">
        <v>35</v>
      </c>
      <c r="V2290" s="357">
        <v>1.6850000000000001</v>
      </c>
      <c r="W2290" s="357">
        <v>1</v>
      </c>
      <c r="X2290" s="357">
        <v>3.2000000000000001E-2</v>
      </c>
      <c r="Y2290" s="357">
        <f t="shared" si="33"/>
        <v>1.6850000000000001</v>
      </c>
      <c r="Z2290" s="357" t="s">
        <v>198</v>
      </c>
      <c r="AA2290" s="357" t="s">
        <v>170</v>
      </c>
      <c r="AB2290" s="357">
        <v>18.7</v>
      </c>
      <c r="AC2290" s="357" t="s">
        <v>218</v>
      </c>
      <c r="AD2290" s="10"/>
      <c r="AE2290" s="10">
        <f>IFERROR(VLOOKUP(E2290,ppoz!$A$2:$B$42,2,0),0)</f>
        <v>0</v>
      </c>
      <c r="AH2290">
        <v>8</v>
      </c>
    </row>
    <row r="2291" spans="1:34" x14ac:dyDescent="0.35">
      <c r="A2291" s="354" t="s">
        <v>1416</v>
      </c>
      <c r="B2291" s="355">
        <v>26.73</v>
      </c>
      <c r="C2291" s="356">
        <v>81</v>
      </c>
      <c r="D2291" s="357" t="s">
        <v>1075</v>
      </c>
      <c r="E2291" s="357" t="s">
        <v>192</v>
      </c>
      <c r="F2291" s="357" t="s">
        <v>186</v>
      </c>
      <c r="G2291" s="358">
        <v>25</v>
      </c>
      <c r="H2291" s="357">
        <v>86700</v>
      </c>
      <c r="I2291" s="356">
        <v>91000</v>
      </c>
      <c r="J2291" s="356">
        <v>95100</v>
      </c>
      <c r="K2291" s="356">
        <v>95600</v>
      </c>
      <c r="L2291" s="355">
        <v>3243.5465768799099</v>
      </c>
      <c r="M2291" s="355">
        <v>3404.4145155256265</v>
      </c>
      <c r="N2291" s="355">
        <v>3557.800224466891</v>
      </c>
      <c r="O2291" s="355">
        <v>3576.5057987280211</v>
      </c>
      <c r="P2291" s="357" t="s">
        <v>40</v>
      </c>
      <c r="Q2291" s="355" t="s">
        <v>35</v>
      </c>
      <c r="R2291" s="357" t="s">
        <v>203</v>
      </c>
      <c r="S2291" s="365">
        <v>0.19600000000000001</v>
      </c>
      <c r="T2291" s="354" t="s">
        <v>683</v>
      </c>
      <c r="U2291" s="357" t="s">
        <v>35</v>
      </c>
      <c r="V2291" s="357">
        <v>1.6850000000000001</v>
      </c>
      <c r="W2291" s="357">
        <v>1</v>
      </c>
      <c r="X2291" s="357">
        <v>3.2000000000000001E-2</v>
      </c>
      <c r="Y2291" s="357">
        <f t="shared" si="33"/>
        <v>1.6850000000000001</v>
      </c>
      <c r="Z2291" s="357" t="s">
        <v>198</v>
      </c>
      <c r="AA2291" s="357" t="s">
        <v>170</v>
      </c>
      <c r="AB2291" s="357">
        <v>18.7</v>
      </c>
      <c r="AC2291" s="357" t="s">
        <v>218</v>
      </c>
      <c r="AD2291" s="10"/>
      <c r="AE2291" s="10">
        <f>IFERROR(VLOOKUP(E2291,ppoz!$A$2:$B$42,2,0),0)</f>
        <v>0</v>
      </c>
      <c r="AH2291">
        <v>8</v>
      </c>
    </row>
    <row r="2292" spans="1:34" x14ac:dyDescent="0.35">
      <c r="A2292" s="354" t="s">
        <v>1417</v>
      </c>
      <c r="B2292" s="355">
        <v>27.060000000000002</v>
      </c>
      <c r="C2292" s="356">
        <v>82</v>
      </c>
      <c r="D2292" s="357" t="s">
        <v>1075</v>
      </c>
      <c r="E2292" s="357" t="s">
        <v>192</v>
      </c>
      <c r="F2292" s="357" t="s">
        <v>186</v>
      </c>
      <c r="G2292" s="358">
        <v>25</v>
      </c>
      <c r="H2292" s="357">
        <v>87700</v>
      </c>
      <c r="I2292" s="356">
        <v>92100</v>
      </c>
      <c r="J2292" s="356">
        <v>96100</v>
      </c>
      <c r="K2292" s="356">
        <v>96700</v>
      </c>
      <c r="L2292" s="355">
        <v>3240.9460458240942</v>
      </c>
      <c r="M2292" s="355">
        <v>3403.5476718403543</v>
      </c>
      <c r="N2292" s="355">
        <v>3551.3673318551364</v>
      </c>
      <c r="O2292" s="355">
        <v>3573.5402808573535</v>
      </c>
      <c r="P2292" s="357" t="s">
        <v>40</v>
      </c>
      <c r="Q2292" s="355" t="s">
        <v>35</v>
      </c>
      <c r="R2292" s="357" t="s">
        <v>203</v>
      </c>
      <c r="S2292" s="365">
        <v>0.19600000000000001</v>
      </c>
      <c r="T2292" s="354" t="s">
        <v>683</v>
      </c>
      <c r="U2292" s="357" t="s">
        <v>35</v>
      </c>
      <c r="V2292" s="357">
        <v>1.6850000000000001</v>
      </c>
      <c r="W2292" s="357">
        <v>1</v>
      </c>
      <c r="X2292" s="357">
        <v>3.2000000000000001E-2</v>
      </c>
      <c r="Y2292" s="357">
        <f t="shared" si="33"/>
        <v>1.6850000000000001</v>
      </c>
      <c r="Z2292" s="357" t="s">
        <v>198</v>
      </c>
      <c r="AA2292" s="357" t="s">
        <v>170</v>
      </c>
      <c r="AB2292" s="357">
        <v>18.7</v>
      </c>
      <c r="AC2292" s="357" t="s">
        <v>218</v>
      </c>
      <c r="AD2292" s="10"/>
      <c r="AE2292" s="10">
        <f>IFERROR(VLOOKUP(E2292,ppoz!$A$2:$B$42,2,0),0)</f>
        <v>0</v>
      </c>
      <c r="AH2292">
        <v>8</v>
      </c>
    </row>
    <row r="2293" spans="1:34" x14ac:dyDescent="0.35">
      <c r="A2293" s="354" t="s">
        <v>1418</v>
      </c>
      <c r="B2293" s="355">
        <v>27.39</v>
      </c>
      <c r="C2293" s="356">
        <v>83</v>
      </c>
      <c r="D2293" s="357" t="s">
        <v>1075</v>
      </c>
      <c r="E2293" s="357" t="s">
        <v>192</v>
      </c>
      <c r="F2293" s="357" t="s">
        <v>186</v>
      </c>
      <c r="G2293" s="358">
        <v>25</v>
      </c>
      <c r="H2293" s="357">
        <v>88400</v>
      </c>
      <c r="I2293" s="356">
        <v>93200</v>
      </c>
      <c r="J2293" s="356">
        <v>96800</v>
      </c>
      <c r="K2293" s="356">
        <v>97800</v>
      </c>
      <c r="L2293" s="355">
        <v>3227.4552756480466</v>
      </c>
      <c r="M2293" s="355">
        <v>3402.7017159547281</v>
      </c>
      <c r="N2293" s="355">
        <v>3534.136546184739</v>
      </c>
      <c r="O2293" s="355">
        <v>3570.6462212486308</v>
      </c>
      <c r="P2293" s="357" t="s">
        <v>40</v>
      </c>
      <c r="Q2293" s="355" t="s">
        <v>35</v>
      </c>
      <c r="R2293" s="357" t="s">
        <v>203</v>
      </c>
      <c r="S2293" s="365">
        <v>0.19600000000000001</v>
      </c>
      <c r="T2293" s="354" t="s">
        <v>683</v>
      </c>
      <c r="U2293" s="357" t="s">
        <v>35</v>
      </c>
      <c r="V2293" s="357">
        <v>1.6850000000000001</v>
      </c>
      <c r="W2293" s="357">
        <v>1</v>
      </c>
      <c r="X2293" s="357">
        <v>3.2000000000000001E-2</v>
      </c>
      <c r="Y2293" s="357">
        <f t="shared" si="33"/>
        <v>1.6850000000000001</v>
      </c>
      <c r="Z2293" s="357" t="s">
        <v>198</v>
      </c>
      <c r="AA2293" s="357" t="s">
        <v>170</v>
      </c>
      <c r="AB2293" s="357">
        <v>18.7</v>
      </c>
      <c r="AC2293" s="357" t="s">
        <v>218</v>
      </c>
      <c r="AD2293" s="10"/>
      <c r="AE2293" s="10">
        <f>IFERROR(VLOOKUP(E2293,ppoz!$A$2:$B$42,2,0),0)</f>
        <v>0</v>
      </c>
      <c r="AH2293">
        <v>8</v>
      </c>
    </row>
    <row r="2294" spans="1:34" x14ac:dyDescent="0.35">
      <c r="A2294" s="354" t="s">
        <v>1419</v>
      </c>
      <c r="B2294" s="355">
        <v>27.720000000000002</v>
      </c>
      <c r="C2294" s="356">
        <v>84</v>
      </c>
      <c r="D2294" s="357" t="s">
        <v>1075</v>
      </c>
      <c r="E2294" s="357" t="s">
        <v>22</v>
      </c>
      <c r="F2294" s="357" t="s">
        <v>186</v>
      </c>
      <c r="G2294" s="358">
        <v>27.6</v>
      </c>
      <c r="H2294" s="357">
        <v>89200</v>
      </c>
      <c r="I2294" s="356">
        <v>94000</v>
      </c>
      <c r="J2294" s="356">
        <v>97600</v>
      </c>
      <c r="K2294" s="356">
        <v>98600</v>
      </c>
      <c r="L2294" s="355">
        <v>3217.8932178932178</v>
      </c>
      <c r="M2294" s="355">
        <v>3391.0533910533909</v>
      </c>
      <c r="N2294" s="355">
        <v>3520.9235209235208</v>
      </c>
      <c r="O2294" s="355">
        <v>3556.9985569985565</v>
      </c>
      <c r="P2294" s="357" t="s">
        <v>40</v>
      </c>
      <c r="Q2294" s="355" t="s">
        <v>35</v>
      </c>
      <c r="R2294" s="357" t="s">
        <v>203</v>
      </c>
      <c r="S2294" s="365">
        <v>0.19600000000000001</v>
      </c>
      <c r="T2294" s="354" t="s">
        <v>683</v>
      </c>
      <c r="U2294" s="357" t="s">
        <v>35</v>
      </c>
      <c r="V2294" s="357">
        <v>1.6850000000000001</v>
      </c>
      <c r="W2294" s="357">
        <v>1</v>
      </c>
      <c r="X2294" s="357">
        <v>3.2000000000000001E-2</v>
      </c>
      <c r="Y2294" s="357">
        <f t="shared" si="33"/>
        <v>1.6850000000000001</v>
      </c>
      <c r="Z2294" s="357" t="s">
        <v>198</v>
      </c>
      <c r="AA2294" s="357" t="s">
        <v>170</v>
      </c>
      <c r="AB2294" s="357">
        <v>18.7</v>
      </c>
      <c r="AC2294" s="357" t="s">
        <v>218</v>
      </c>
      <c r="AD2294" s="10"/>
      <c r="AE2294" s="10">
        <f>IFERROR(VLOOKUP(E2294,ppoz!$A$2:$B$42,2,0),0)</f>
        <v>0</v>
      </c>
      <c r="AH2294">
        <v>8</v>
      </c>
    </row>
    <row r="2295" spans="1:34" x14ac:dyDescent="0.35">
      <c r="A2295" s="354" t="s">
        <v>1420</v>
      </c>
      <c r="B2295" s="355">
        <v>28.05</v>
      </c>
      <c r="C2295" s="356">
        <v>85</v>
      </c>
      <c r="D2295" s="357" t="s">
        <v>1075</v>
      </c>
      <c r="E2295" s="357" t="s">
        <v>22</v>
      </c>
      <c r="F2295" s="357" t="s">
        <v>186</v>
      </c>
      <c r="G2295" s="358">
        <v>27.6</v>
      </c>
      <c r="H2295" s="357">
        <v>90500</v>
      </c>
      <c r="I2295" s="356">
        <v>95300</v>
      </c>
      <c r="J2295" s="356">
        <v>98600</v>
      </c>
      <c r="K2295" s="356">
        <v>100400</v>
      </c>
      <c r="L2295" s="355">
        <v>3226.3814616755794</v>
      </c>
      <c r="M2295" s="355">
        <v>3397.5044563279857</v>
      </c>
      <c r="N2295" s="355">
        <v>3515.151515151515</v>
      </c>
      <c r="O2295" s="355">
        <v>3579.3226381461673</v>
      </c>
      <c r="P2295" s="357" t="s">
        <v>40</v>
      </c>
      <c r="Q2295" s="355" t="s">
        <v>35</v>
      </c>
      <c r="R2295" s="357" t="s">
        <v>203</v>
      </c>
      <c r="S2295" s="365">
        <v>0.19600000000000001</v>
      </c>
      <c r="T2295" s="354" t="s">
        <v>683</v>
      </c>
      <c r="U2295" s="357" t="s">
        <v>35</v>
      </c>
      <c r="V2295" s="357">
        <v>1.6850000000000001</v>
      </c>
      <c r="W2295" s="357">
        <v>1</v>
      </c>
      <c r="X2295" s="357">
        <v>3.2000000000000001E-2</v>
      </c>
      <c r="Y2295" s="357">
        <f t="shared" si="33"/>
        <v>1.6850000000000001</v>
      </c>
      <c r="Z2295" s="357" t="s">
        <v>198</v>
      </c>
      <c r="AA2295" s="357" t="s">
        <v>170</v>
      </c>
      <c r="AB2295" s="357">
        <v>18.7</v>
      </c>
      <c r="AC2295" s="357" t="s">
        <v>218</v>
      </c>
      <c r="AD2295" s="10"/>
      <c r="AE2295" s="10">
        <f>IFERROR(VLOOKUP(E2295,ppoz!$A$2:$B$42,2,0),0)</f>
        <v>0</v>
      </c>
      <c r="AH2295">
        <v>8</v>
      </c>
    </row>
    <row r="2296" spans="1:34" x14ac:dyDescent="0.35">
      <c r="A2296" s="354" t="s">
        <v>1421</v>
      </c>
      <c r="B2296" s="355">
        <v>28.380000000000003</v>
      </c>
      <c r="C2296" s="356">
        <v>86</v>
      </c>
      <c r="D2296" s="357" t="s">
        <v>1075</v>
      </c>
      <c r="E2296" s="357" t="s">
        <v>22</v>
      </c>
      <c r="F2296" s="357" t="s">
        <v>186</v>
      </c>
      <c r="G2296" s="358">
        <v>27.6</v>
      </c>
      <c r="H2296" s="357">
        <v>91400</v>
      </c>
      <c r="I2296" s="356">
        <v>95900</v>
      </c>
      <c r="J2296" s="356">
        <v>99300</v>
      </c>
      <c r="K2296" s="356">
        <v>101100</v>
      </c>
      <c r="L2296" s="355">
        <v>3220.577871740662</v>
      </c>
      <c r="M2296" s="355">
        <v>3379.1402396053554</v>
      </c>
      <c r="N2296" s="355">
        <v>3498.9429175475684</v>
      </c>
      <c r="O2296" s="355">
        <v>3562.3678646934459</v>
      </c>
      <c r="P2296" s="357" t="s">
        <v>40</v>
      </c>
      <c r="Q2296" s="355" t="s">
        <v>35</v>
      </c>
      <c r="R2296" s="357" t="s">
        <v>203</v>
      </c>
      <c r="S2296" s="365">
        <v>0.19600000000000001</v>
      </c>
      <c r="T2296" s="354" t="s">
        <v>683</v>
      </c>
      <c r="U2296" s="357" t="s">
        <v>35</v>
      </c>
      <c r="V2296" s="357">
        <v>1.6850000000000001</v>
      </c>
      <c r="W2296" s="357">
        <v>1</v>
      </c>
      <c r="X2296" s="357">
        <v>3.2000000000000001E-2</v>
      </c>
      <c r="Y2296" s="357">
        <f t="shared" si="33"/>
        <v>1.6850000000000001</v>
      </c>
      <c r="Z2296" s="357" t="s">
        <v>198</v>
      </c>
      <c r="AA2296" s="357" t="s">
        <v>170</v>
      </c>
      <c r="AB2296" s="357">
        <v>18.7</v>
      </c>
      <c r="AC2296" s="357" t="s">
        <v>218</v>
      </c>
      <c r="AD2296" s="10"/>
      <c r="AE2296" s="10">
        <f>IFERROR(VLOOKUP(E2296,ppoz!$A$2:$B$42,2,0),0)</f>
        <v>0</v>
      </c>
      <c r="AH2296">
        <v>8</v>
      </c>
    </row>
    <row r="2297" spans="1:34" x14ac:dyDescent="0.35">
      <c r="A2297" s="354" t="s">
        <v>1422</v>
      </c>
      <c r="B2297" s="355">
        <v>28.71</v>
      </c>
      <c r="C2297" s="356">
        <v>87</v>
      </c>
      <c r="D2297" s="357" t="s">
        <v>1075</v>
      </c>
      <c r="E2297" s="357" t="s">
        <v>22</v>
      </c>
      <c r="F2297" s="357" t="s">
        <v>186</v>
      </c>
      <c r="G2297" s="358">
        <v>27.6</v>
      </c>
      <c r="H2297" s="357">
        <v>92300</v>
      </c>
      <c r="I2297" s="356">
        <v>96600</v>
      </c>
      <c r="J2297" s="356">
        <v>99900</v>
      </c>
      <c r="K2297" s="356">
        <v>101800</v>
      </c>
      <c r="L2297" s="355">
        <v>3214.9076976663182</v>
      </c>
      <c r="M2297" s="355">
        <v>3364.6812957157786</v>
      </c>
      <c r="N2297" s="355">
        <v>3479.6238244514107</v>
      </c>
      <c r="O2297" s="355">
        <v>3545.8028561476835</v>
      </c>
      <c r="P2297" s="357" t="s">
        <v>40</v>
      </c>
      <c r="Q2297" s="355" t="s">
        <v>35</v>
      </c>
      <c r="R2297" s="357" t="s">
        <v>203</v>
      </c>
      <c r="S2297" s="365">
        <v>0.19600000000000001</v>
      </c>
      <c r="T2297" s="354" t="s">
        <v>683</v>
      </c>
      <c r="U2297" s="357" t="s">
        <v>35</v>
      </c>
      <c r="V2297" s="357">
        <v>1.6850000000000001</v>
      </c>
      <c r="W2297" s="357">
        <v>1</v>
      </c>
      <c r="X2297" s="357">
        <v>3.2000000000000001E-2</v>
      </c>
      <c r="Y2297" s="357">
        <f t="shared" si="33"/>
        <v>1.6850000000000001</v>
      </c>
      <c r="Z2297" s="357" t="s">
        <v>198</v>
      </c>
      <c r="AA2297" s="357" t="s">
        <v>170</v>
      </c>
      <c r="AB2297" s="357">
        <v>18.7</v>
      </c>
      <c r="AC2297" s="357" t="s">
        <v>218</v>
      </c>
      <c r="AD2297" s="10"/>
      <c r="AE2297" s="10">
        <f>IFERROR(VLOOKUP(E2297,ppoz!$A$2:$B$42,2,0),0)</f>
        <v>0</v>
      </c>
      <c r="AH2297">
        <v>8</v>
      </c>
    </row>
    <row r="2298" spans="1:34" x14ac:dyDescent="0.35">
      <c r="A2298" s="354" t="s">
        <v>1423</v>
      </c>
      <c r="B2298" s="355">
        <v>29.040000000000003</v>
      </c>
      <c r="C2298" s="356">
        <v>88</v>
      </c>
      <c r="D2298" s="357" t="s">
        <v>1075</v>
      </c>
      <c r="E2298" s="357" t="s">
        <v>22</v>
      </c>
      <c r="F2298" s="357" t="s">
        <v>186</v>
      </c>
      <c r="G2298" s="358">
        <v>27.6</v>
      </c>
      <c r="H2298" s="357">
        <v>93300</v>
      </c>
      <c r="I2298" s="356">
        <v>97700</v>
      </c>
      <c r="J2298" s="356">
        <v>101000</v>
      </c>
      <c r="K2298" s="356">
        <v>102800</v>
      </c>
      <c r="L2298" s="355">
        <v>3212.8099173553715</v>
      </c>
      <c r="M2298" s="355">
        <v>3364.325068870523</v>
      </c>
      <c r="N2298" s="355">
        <v>3477.9614325068869</v>
      </c>
      <c r="O2298" s="355">
        <v>3539.9449035812668</v>
      </c>
      <c r="P2298" s="357" t="s">
        <v>40</v>
      </c>
      <c r="Q2298" s="355" t="s">
        <v>35</v>
      </c>
      <c r="R2298" s="357" t="s">
        <v>203</v>
      </c>
      <c r="S2298" s="365">
        <v>0.19600000000000001</v>
      </c>
      <c r="T2298" s="354" t="s">
        <v>683</v>
      </c>
      <c r="U2298" s="357" t="s">
        <v>35</v>
      </c>
      <c r="V2298" s="357">
        <v>1.6850000000000001</v>
      </c>
      <c r="W2298" s="357">
        <v>1</v>
      </c>
      <c r="X2298" s="357">
        <v>3.2000000000000001E-2</v>
      </c>
      <c r="Y2298" s="357">
        <f t="shared" si="33"/>
        <v>1.6850000000000001</v>
      </c>
      <c r="Z2298" s="357" t="s">
        <v>198</v>
      </c>
      <c r="AA2298" s="357" t="s">
        <v>170</v>
      </c>
      <c r="AB2298" s="357">
        <v>18.7</v>
      </c>
      <c r="AC2298" s="357" t="s">
        <v>218</v>
      </c>
      <c r="AD2298" s="10"/>
      <c r="AE2298" s="10">
        <f>IFERROR(VLOOKUP(E2298,ppoz!$A$2:$B$42,2,0),0)</f>
        <v>0</v>
      </c>
      <c r="AH2298">
        <v>8</v>
      </c>
    </row>
    <row r="2299" spans="1:34" x14ac:dyDescent="0.35">
      <c r="A2299" s="354" t="s">
        <v>1424</v>
      </c>
      <c r="B2299" s="355">
        <v>29.37</v>
      </c>
      <c r="C2299" s="356">
        <v>89</v>
      </c>
      <c r="D2299" s="357" t="s">
        <v>1075</v>
      </c>
      <c r="E2299" s="357" t="s">
        <v>22</v>
      </c>
      <c r="F2299" s="357" t="s">
        <v>186</v>
      </c>
      <c r="G2299" s="358">
        <v>27.6</v>
      </c>
      <c r="H2299" s="357">
        <v>94100</v>
      </c>
      <c r="I2299" s="356">
        <v>98700</v>
      </c>
      <c r="J2299" s="356">
        <v>103900</v>
      </c>
      <c r="K2299" s="356">
        <v>103900</v>
      </c>
      <c r="L2299" s="355">
        <v>3203.9496084439902</v>
      </c>
      <c r="M2299" s="355">
        <v>3360.5720122574053</v>
      </c>
      <c r="N2299" s="355">
        <v>3537.6234252638747</v>
      </c>
      <c r="O2299" s="355">
        <v>3537.6234252638747</v>
      </c>
      <c r="P2299" s="357" t="s">
        <v>40</v>
      </c>
      <c r="Q2299" s="355" t="s">
        <v>35</v>
      </c>
      <c r="R2299" s="357" t="s">
        <v>203</v>
      </c>
      <c r="S2299" s="365">
        <v>0.19600000000000001</v>
      </c>
      <c r="T2299" s="354" t="s">
        <v>683</v>
      </c>
      <c r="U2299" s="357" t="s">
        <v>35</v>
      </c>
      <c r="V2299" s="357">
        <v>1.6850000000000001</v>
      </c>
      <c r="W2299" s="357">
        <v>1</v>
      </c>
      <c r="X2299" s="357">
        <v>3.2000000000000001E-2</v>
      </c>
      <c r="Y2299" s="357">
        <f t="shared" si="33"/>
        <v>1.6850000000000001</v>
      </c>
      <c r="Z2299" s="357" t="s">
        <v>198</v>
      </c>
      <c r="AA2299" s="357" t="s">
        <v>170</v>
      </c>
      <c r="AB2299" s="357">
        <v>18.7</v>
      </c>
      <c r="AC2299" s="357" t="s">
        <v>218</v>
      </c>
      <c r="AD2299" s="10"/>
      <c r="AE2299" s="10">
        <f>IFERROR(VLOOKUP(E2299,ppoz!$A$2:$B$42,2,0),0)</f>
        <v>0</v>
      </c>
      <c r="AH2299">
        <v>8</v>
      </c>
    </row>
    <row r="2300" spans="1:34" x14ac:dyDescent="0.35">
      <c r="A2300" s="354" t="s">
        <v>1425</v>
      </c>
      <c r="B2300" s="355">
        <v>29.700000000000003</v>
      </c>
      <c r="C2300" s="356">
        <v>90</v>
      </c>
      <c r="D2300" s="357" t="s">
        <v>1075</v>
      </c>
      <c r="E2300" s="357" t="s">
        <v>22</v>
      </c>
      <c r="F2300" s="357" t="s">
        <v>186</v>
      </c>
      <c r="G2300" s="358">
        <v>27.6</v>
      </c>
      <c r="H2300" s="357">
        <v>94800</v>
      </c>
      <c r="I2300" s="356">
        <v>99300</v>
      </c>
      <c r="J2300" s="356">
        <v>104600</v>
      </c>
      <c r="K2300" s="356">
        <v>104500</v>
      </c>
      <c r="L2300" s="355">
        <v>3191.9191919191917</v>
      </c>
      <c r="M2300" s="355">
        <v>3343.4343434343432</v>
      </c>
      <c r="N2300" s="355">
        <v>3521.8855218855215</v>
      </c>
      <c r="O2300" s="355">
        <v>3518.5185185185182</v>
      </c>
      <c r="P2300" s="357" t="s">
        <v>40</v>
      </c>
      <c r="Q2300" s="355" t="s">
        <v>35</v>
      </c>
      <c r="R2300" s="357" t="s">
        <v>203</v>
      </c>
      <c r="S2300" s="365">
        <v>0.19600000000000001</v>
      </c>
      <c r="T2300" s="354" t="s">
        <v>683</v>
      </c>
      <c r="U2300" s="357" t="s">
        <v>35</v>
      </c>
      <c r="V2300" s="357">
        <v>1.6850000000000001</v>
      </c>
      <c r="W2300" s="357">
        <v>1</v>
      </c>
      <c r="X2300" s="357">
        <v>3.2000000000000001E-2</v>
      </c>
      <c r="Y2300" s="357">
        <f t="shared" si="33"/>
        <v>1.6850000000000001</v>
      </c>
      <c r="Z2300" s="357" t="s">
        <v>198</v>
      </c>
      <c r="AA2300" s="357" t="s">
        <v>170</v>
      </c>
      <c r="AB2300" s="357">
        <v>18.7</v>
      </c>
      <c r="AC2300" s="357" t="s">
        <v>218</v>
      </c>
      <c r="AD2300" s="10"/>
      <c r="AE2300" s="10">
        <f>IFERROR(VLOOKUP(E2300,ppoz!$A$2:$B$42,2,0),0)</f>
        <v>0</v>
      </c>
      <c r="AH2300">
        <v>8</v>
      </c>
    </row>
    <row r="2301" spans="1:34" x14ac:dyDescent="0.35">
      <c r="A2301" s="354" t="s">
        <v>1426</v>
      </c>
      <c r="B2301" s="355">
        <v>30.03</v>
      </c>
      <c r="C2301" s="356">
        <v>91</v>
      </c>
      <c r="D2301" s="357" t="s">
        <v>1075</v>
      </c>
      <c r="E2301" s="357" t="s">
        <v>22</v>
      </c>
      <c r="F2301" s="357" t="s">
        <v>186</v>
      </c>
      <c r="G2301" s="358">
        <v>27.6</v>
      </c>
      <c r="H2301" s="357">
        <v>95700</v>
      </c>
      <c r="I2301" s="356">
        <v>100600</v>
      </c>
      <c r="J2301" s="356">
        <v>105600</v>
      </c>
      <c r="K2301" s="356">
        <v>105800</v>
      </c>
      <c r="L2301" s="355">
        <v>3186.8131868131868</v>
      </c>
      <c r="M2301" s="355">
        <v>3349.9833499833499</v>
      </c>
      <c r="N2301" s="355">
        <v>3516.4835164835163</v>
      </c>
      <c r="O2301" s="355">
        <v>3523.143523143523</v>
      </c>
      <c r="P2301" s="357" t="s">
        <v>40</v>
      </c>
      <c r="Q2301" s="355" t="s">
        <v>35</v>
      </c>
      <c r="R2301" s="357" t="s">
        <v>203</v>
      </c>
      <c r="S2301" s="365">
        <v>0.19600000000000001</v>
      </c>
      <c r="T2301" s="354" t="s">
        <v>683</v>
      </c>
      <c r="U2301" s="357" t="s">
        <v>35</v>
      </c>
      <c r="V2301" s="357">
        <v>1.6850000000000001</v>
      </c>
      <c r="W2301" s="357">
        <v>1</v>
      </c>
      <c r="X2301" s="357">
        <v>3.2000000000000001E-2</v>
      </c>
      <c r="Y2301" s="357">
        <f t="shared" si="33"/>
        <v>1.6850000000000001</v>
      </c>
      <c r="Z2301" s="357" t="s">
        <v>198</v>
      </c>
      <c r="AA2301" s="357" t="s">
        <v>170</v>
      </c>
      <c r="AB2301" s="357">
        <v>18.7</v>
      </c>
      <c r="AC2301" s="357" t="s">
        <v>218</v>
      </c>
      <c r="AD2301" s="10"/>
      <c r="AE2301" s="10">
        <f>IFERROR(VLOOKUP(E2301,ppoz!$A$2:$B$42,2,0),0)</f>
        <v>0</v>
      </c>
      <c r="AH2301">
        <v>8</v>
      </c>
    </row>
    <row r="2302" spans="1:34" x14ac:dyDescent="0.35">
      <c r="A2302" s="354" t="s">
        <v>1427</v>
      </c>
      <c r="B2302" s="355">
        <v>30.360000000000003</v>
      </c>
      <c r="C2302" s="356">
        <v>92</v>
      </c>
      <c r="D2302" s="357" t="s">
        <v>1075</v>
      </c>
      <c r="E2302" s="357" t="s">
        <v>22</v>
      </c>
      <c r="F2302" s="357" t="s">
        <v>186</v>
      </c>
      <c r="G2302" s="358">
        <v>27.6</v>
      </c>
      <c r="H2302" s="357">
        <v>98900</v>
      </c>
      <c r="I2302" s="356">
        <v>103000</v>
      </c>
      <c r="J2302" s="356">
        <v>109000</v>
      </c>
      <c r="K2302" s="356">
        <v>108200</v>
      </c>
      <c r="L2302" s="355">
        <v>3257.5757575757571</v>
      </c>
      <c r="M2302" s="355">
        <v>3392.62187088274</v>
      </c>
      <c r="N2302" s="355">
        <v>3590.250329380764</v>
      </c>
      <c r="O2302" s="355">
        <v>3563.899868247694</v>
      </c>
      <c r="P2302" s="357" t="s">
        <v>40</v>
      </c>
      <c r="Q2302" s="355" t="s">
        <v>35</v>
      </c>
      <c r="R2302" s="357" t="s">
        <v>203</v>
      </c>
      <c r="S2302" s="365">
        <v>0.19600000000000001</v>
      </c>
      <c r="T2302" s="354" t="s">
        <v>683</v>
      </c>
      <c r="U2302" s="357" t="s">
        <v>35</v>
      </c>
      <c r="V2302" s="357">
        <v>1.6850000000000001</v>
      </c>
      <c r="W2302" s="357">
        <v>1</v>
      </c>
      <c r="X2302" s="357">
        <v>3.2000000000000001E-2</v>
      </c>
      <c r="Y2302" s="357">
        <f t="shared" si="33"/>
        <v>1.6850000000000001</v>
      </c>
      <c r="Z2302" s="357" t="s">
        <v>198</v>
      </c>
      <c r="AA2302" s="357" t="s">
        <v>170</v>
      </c>
      <c r="AB2302" s="357">
        <v>18.7</v>
      </c>
      <c r="AC2302" s="357" t="s">
        <v>218</v>
      </c>
      <c r="AD2302" s="10"/>
      <c r="AE2302" s="10">
        <f>IFERROR(VLOOKUP(E2302,ppoz!$A$2:$B$42,2,0),0)</f>
        <v>0</v>
      </c>
      <c r="AH2302">
        <v>8</v>
      </c>
    </row>
    <row r="2303" spans="1:34" x14ac:dyDescent="0.35">
      <c r="A2303" s="354" t="s">
        <v>1428</v>
      </c>
      <c r="B2303" s="355">
        <v>30.69</v>
      </c>
      <c r="C2303" s="356">
        <v>93</v>
      </c>
      <c r="D2303" s="357" t="s">
        <v>1075</v>
      </c>
      <c r="E2303" s="357" t="s">
        <v>22</v>
      </c>
      <c r="F2303" s="357" t="s">
        <v>186</v>
      </c>
      <c r="G2303" s="358">
        <v>27.6</v>
      </c>
      <c r="H2303" s="357">
        <v>99500</v>
      </c>
      <c r="I2303" s="356">
        <v>103900</v>
      </c>
      <c r="J2303" s="356">
        <v>109600</v>
      </c>
      <c r="K2303" s="356">
        <v>109100</v>
      </c>
      <c r="L2303" s="355">
        <v>3242.0984033887257</v>
      </c>
      <c r="M2303" s="355">
        <v>3385.4675790159658</v>
      </c>
      <c r="N2303" s="355">
        <v>3571.1958292603454</v>
      </c>
      <c r="O2303" s="355">
        <v>3554.9038774845226</v>
      </c>
      <c r="P2303" s="357" t="s">
        <v>40</v>
      </c>
      <c r="Q2303" s="355" t="s">
        <v>35</v>
      </c>
      <c r="R2303" s="357" t="s">
        <v>203</v>
      </c>
      <c r="S2303" s="365">
        <v>0.19600000000000001</v>
      </c>
      <c r="T2303" s="354" t="s">
        <v>683</v>
      </c>
      <c r="U2303" s="357" t="s">
        <v>35</v>
      </c>
      <c r="V2303" s="357">
        <v>1.6850000000000001</v>
      </c>
      <c r="W2303" s="357">
        <v>1</v>
      </c>
      <c r="X2303" s="357">
        <v>3.2000000000000001E-2</v>
      </c>
      <c r="Y2303" s="357">
        <f t="shared" si="33"/>
        <v>1.6850000000000001</v>
      </c>
      <c r="Z2303" s="357" t="s">
        <v>198</v>
      </c>
      <c r="AA2303" s="357" t="s">
        <v>170</v>
      </c>
      <c r="AB2303" s="357">
        <v>18.7</v>
      </c>
      <c r="AC2303" s="357" t="s">
        <v>218</v>
      </c>
      <c r="AD2303" s="10"/>
      <c r="AE2303" s="10">
        <f>IFERROR(VLOOKUP(E2303,ppoz!$A$2:$B$42,2,0),0)</f>
        <v>0</v>
      </c>
      <c r="AH2303">
        <v>8</v>
      </c>
    </row>
    <row r="2304" spans="1:34" x14ac:dyDescent="0.35">
      <c r="A2304" s="354" t="s">
        <v>1429</v>
      </c>
      <c r="B2304" s="355">
        <v>31.020000000000003</v>
      </c>
      <c r="C2304" s="356">
        <v>94</v>
      </c>
      <c r="D2304" s="357" t="s">
        <v>1075</v>
      </c>
      <c r="E2304" s="357" t="s">
        <v>22</v>
      </c>
      <c r="F2304" s="357" t="s">
        <v>186</v>
      </c>
      <c r="G2304" s="358">
        <v>27.6</v>
      </c>
      <c r="H2304" s="357">
        <v>100600</v>
      </c>
      <c r="I2304" s="356">
        <v>105200</v>
      </c>
      <c r="J2304" s="356">
        <v>110700</v>
      </c>
      <c r="K2304" s="356">
        <v>110400</v>
      </c>
      <c r="L2304" s="355">
        <v>3243.0689877498385</v>
      </c>
      <c r="M2304" s="355">
        <v>3391.3604126370083</v>
      </c>
      <c r="N2304" s="355">
        <v>3568.6653771760152</v>
      </c>
      <c r="O2304" s="355">
        <v>3558.9941972920692</v>
      </c>
      <c r="P2304" s="357" t="s">
        <v>40</v>
      </c>
      <c r="Q2304" s="355" t="s">
        <v>35</v>
      </c>
      <c r="R2304" s="357" t="s">
        <v>203</v>
      </c>
      <c r="S2304" s="365">
        <v>0.19600000000000001</v>
      </c>
      <c r="T2304" s="354" t="s">
        <v>683</v>
      </c>
      <c r="U2304" s="357" t="s">
        <v>35</v>
      </c>
      <c r="V2304" s="357">
        <v>1.6850000000000001</v>
      </c>
      <c r="W2304" s="357">
        <v>1</v>
      </c>
      <c r="X2304" s="357">
        <v>3.2000000000000001E-2</v>
      </c>
      <c r="Y2304" s="357">
        <f t="shared" si="33"/>
        <v>1.6850000000000001</v>
      </c>
      <c r="Z2304" s="357" t="s">
        <v>198</v>
      </c>
      <c r="AA2304" s="357" t="s">
        <v>170</v>
      </c>
      <c r="AB2304" s="357">
        <v>18.7</v>
      </c>
      <c r="AC2304" s="357" t="s">
        <v>218</v>
      </c>
      <c r="AD2304" s="10"/>
      <c r="AE2304" s="10">
        <f>IFERROR(VLOOKUP(E2304,ppoz!$A$2:$B$42,2,0),0)</f>
        <v>0</v>
      </c>
      <c r="AH2304">
        <v>8</v>
      </c>
    </row>
    <row r="2305" spans="1:34" x14ac:dyDescent="0.35">
      <c r="A2305" s="354" t="s">
        <v>1430</v>
      </c>
      <c r="B2305" s="355">
        <v>31.35</v>
      </c>
      <c r="C2305" s="356">
        <v>95</v>
      </c>
      <c r="D2305" s="357" t="s">
        <v>1075</v>
      </c>
      <c r="E2305" s="357" t="s">
        <v>22</v>
      </c>
      <c r="F2305" s="357" t="s">
        <v>186</v>
      </c>
      <c r="G2305" s="358">
        <v>27.6</v>
      </c>
      <c r="H2305" s="357">
        <v>101200</v>
      </c>
      <c r="I2305" s="356">
        <v>105900</v>
      </c>
      <c r="J2305" s="356">
        <v>111300</v>
      </c>
      <c r="K2305" s="356">
        <v>111600</v>
      </c>
      <c r="L2305" s="355">
        <v>3228.0701754385964</v>
      </c>
      <c r="M2305" s="355">
        <v>3377.9904306220096</v>
      </c>
      <c r="N2305" s="355">
        <v>3550.2392344497607</v>
      </c>
      <c r="O2305" s="355">
        <v>3559.8086124401912</v>
      </c>
      <c r="P2305" s="357" t="s">
        <v>40</v>
      </c>
      <c r="Q2305" s="355" t="s">
        <v>35</v>
      </c>
      <c r="R2305" s="357" t="s">
        <v>203</v>
      </c>
      <c r="S2305" s="365">
        <v>0.19600000000000001</v>
      </c>
      <c r="T2305" s="354" t="s">
        <v>683</v>
      </c>
      <c r="U2305" s="357" t="s">
        <v>35</v>
      </c>
      <c r="V2305" s="357">
        <v>1.6850000000000001</v>
      </c>
      <c r="W2305" s="357">
        <v>1</v>
      </c>
      <c r="X2305" s="357">
        <v>3.2000000000000001E-2</v>
      </c>
      <c r="Y2305" s="357">
        <f t="shared" si="33"/>
        <v>1.6850000000000001</v>
      </c>
      <c r="Z2305" s="357" t="s">
        <v>198</v>
      </c>
      <c r="AA2305" s="357" t="s">
        <v>170</v>
      </c>
      <c r="AB2305" s="357">
        <v>18.7</v>
      </c>
      <c r="AC2305" s="357" t="s">
        <v>218</v>
      </c>
      <c r="AD2305" s="10"/>
      <c r="AE2305" s="10">
        <f>IFERROR(VLOOKUP(E2305,ppoz!$A$2:$B$42,2,0),0)</f>
        <v>0</v>
      </c>
      <c r="AH2305">
        <v>8</v>
      </c>
    </row>
    <row r="2306" spans="1:34" x14ac:dyDescent="0.35">
      <c r="A2306" s="354" t="s">
        <v>1431</v>
      </c>
      <c r="B2306" s="355">
        <v>31.68</v>
      </c>
      <c r="C2306" s="356">
        <v>96</v>
      </c>
      <c r="D2306" s="357" t="s">
        <v>1075</v>
      </c>
      <c r="E2306" s="357" t="s">
        <v>22</v>
      </c>
      <c r="F2306" s="357" t="s">
        <v>186</v>
      </c>
      <c r="G2306" s="358">
        <v>27.6</v>
      </c>
      <c r="H2306" s="357">
        <v>101800</v>
      </c>
      <c r="I2306" s="356">
        <v>106600</v>
      </c>
      <c r="J2306" s="356">
        <v>112000</v>
      </c>
      <c r="K2306" s="356">
        <v>112400</v>
      </c>
      <c r="L2306" s="355">
        <v>3213.3838383838383</v>
      </c>
      <c r="M2306" s="355">
        <v>3364.8989898989898</v>
      </c>
      <c r="N2306" s="355">
        <v>3535.3535353535353</v>
      </c>
      <c r="O2306" s="355">
        <v>3547.9797979797981</v>
      </c>
      <c r="P2306" s="357" t="s">
        <v>40</v>
      </c>
      <c r="Q2306" s="355" t="s">
        <v>35</v>
      </c>
      <c r="R2306" s="357" t="s">
        <v>203</v>
      </c>
      <c r="S2306" s="365">
        <v>0.19600000000000001</v>
      </c>
      <c r="T2306" s="354" t="s">
        <v>683</v>
      </c>
      <c r="U2306" s="357" t="s">
        <v>35</v>
      </c>
      <c r="V2306" s="357">
        <v>1.6850000000000001</v>
      </c>
      <c r="W2306" s="357">
        <v>1</v>
      </c>
      <c r="X2306" s="357">
        <v>3.2000000000000001E-2</v>
      </c>
      <c r="Y2306" s="357">
        <f t="shared" si="33"/>
        <v>1.6850000000000001</v>
      </c>
      <c r="Z2306" s="357" t="s">
        <v>198</v>
      </c>
      <c r="AA2306" s="357" t="s">
        <v>170</v>
      </c>
      <c r="AB2306" s="357">
        <v>18.7</v>
      </c>
      <c r="AC2306" s="357" t="s">
        <v>218</v>
      </c>
      <c r="AD2306" s="10"/>
      <c r="AE2306" s="10">
        <f>IFERROR(VLOOKUP(E2306,ppoz!$A$2:$B$42,2,0),0)</f>
        <v>0</v>
      </c>
      <c r="AH2306">
        <v>8</v>
      </c>
    </row>
    <row r="2307" spans="1:34" x14ac:dyDescent="0.35">
      <c r="A2307" s="354" t="s">
        <v>1432</v>
      </c>
      <c r="B2307" s="355">
        <v>32.01</v>
      </c>
      <c r="C2307" s="356">
        <v>97</v>
      </c>
      <c r="D2307" s="357" t="s">
        <v>1075</v>
      </c>
      <c r="E2307" s="357" t="s">
        <v>193</v>
      </c>
      <c r="F2307" s="357" t="s">
        <v>186</v>
      </c>
      <c r="G2307" s="358">
        <v>32</v>
      </c>
      <c r="H2307" s="357">
        <v>107000</v>
      </c>
      <c r="I2307" s="356">
        <v>112000</v>
      </c>
      <c r="J2307" s="356">
        <v>117000</v>
      </c>
      <c r="K2307" s="356">
        <v>117800</v>
      </c>
      <c r="L2307" s="355">
        <v>3342.7054045610748</v>
      </c>
      <c r="M2307" s="355">
        <v>3498.9065916900972</v>
      </c>
      <c r="N2307" s="355">
        <v>3655.1077788191192</v>
      </c>
      <c r="O2307" s="355">
        <v>3680.0999687597628</v>
      </c>
      <c r="P2307" s="357" t="s">
        <v>40</v>
      </c>
      <c r="Q2307" s="355" t="s">
        <v>35</v>
      </c>
      <c r="R2307" s="357" t="s">
        <v>203</v>
      </c>
      <c r="S2307" s="365">
        <v>0.19600000000000001</v>
      </c>
      <c r="T2307" s="354" t="s">
        <v>683</v>
      </c>
      <c r="U2307" s="357" t="s">
        <v>35</v>
      </c>
      <c r="V2307" s="357">
        <v>1.6850000000000001</v>
      </c>
      <c r="W2307" s="357">
        <v>1</v>
      </c>
      <c r="X2307" s="357">
        <v>3.2000000000000001E-2</v>
      </c>
      <c r="Y2307" s="357">
        <f t="shared" si="33"/>
        <v>1.6850000000000001</v>
      </c>
      <c r="Z2307" s="357" t="s">
        <v>198</v>
      </c>
      <c r="AA2307" s="357" t="s">
        <v>170</v>
      </c>
      <c r="AB2307" s="357">
        <v>18.7</v>
      </c>
      <c r="AC2307" s="357" t="s">
        <v>218</v>
      </c>
      <c r="AD2307" s="10"/>
      <c r="AE2307" s="10">
        <f>IFERROR(VLOOKUP(E2307,ppoz!$A$2:$B$42,2,0),0)</f>
        <v>0</v>
      </c>
      <c r="AH2307">
        <v>8</v>
      </c>
    </row>
    <row r="2308" spans="1:34" x14ac:dyDescent="0.35">
      <c r="A2308" s="354" t="s">
        <v>1433</v>
      </c>
      <c r="B2308" s="355">
        <v>32.340000000000003</v>
      </c>
      <c r="C2308" s="356">
        <v>98</v>
      </c>
      <c r="D2308" s="357" t="s">
        <v>1075</v>
      </c>
      <c r="E2308" s="357" t="s">
        <v>193</v>
      </c>
      <c r="F2308" s="357" t="s">
        <v>186</v>
      </c>
      <c r="G2308" s="358">
        <v>32</v>
      </c>
      <c r="H2308" s="357">
        <v>107800</v>
      </c>
      <c r="I2308" s="356">
        <v>113100</v>
      </c>
      <c r="J2308" s="356">
        <v>118000</v>
      </c>
      <c r="K2308" s="356">
        <v>118900</v>
      </c>
      <c r="L2308" s="355">
        <v>3333.333333333333</v>
      </c>
      <c r="M2308" s="355">
        <v>3497.2170686456398</v>
      </c>
      <c r="N2308" s="355">
        <v>3648.7322201607913</v>
      </c>
      <c r="O2308" s="355">
        <v>3676.5615337043905</v>
      </c>
      <c r="P2308" s="357" t="s">
        <v>40</v>
      </c>
      <c r="Q2308" s="355" t="s">
        <v>35</v>
      </c>
      <c r="R2308" s="357" t="s">
        <v>203</v>
      </c>
      <c r="S2308" s="365">
        <v>0.19600000000000001</v>
      </c>
      <c r="T2308" s="354" t="s">
        <v>683</v>
      </c>
      <c r="U2308" s="357" t="s">
        <v>35</v>
      </c>
      <c r="V2308" s="357">
        <v>1.6850000000000001</v>
      </c>
      <c r="W2308" s="357">
        <v>1</v>
      </c>
      <c r="X2308" s="357">
        <v>3.2000000000000001E-2</v>
      </c>
      <c r="Y2308" s="357">
        <f t="shared" si="33"/>
        <v>1.6850000000000001</v>
      </c>
      <c r="Z2308" s="357" t="s">
        <v>198</v>
      </c>
      <c r="AA2308" s="357" t="s">
        <v>170</v>
      </c>
      <c r="AB2308" s="357">
        <v>18.7</v>
      </c>
      <c r="AC2308" s="357" t="s">
        <v>218</v>
      </c>
      <c r="AD2308" s="10"/>
      <c r="AE2308" s="10">
        <f>IFERROR(VLOOKUP(E2308,ppoz!$A$2:$B$42,2,0),0)</f>
        <v>0</v>
      </c>
      <c r="AH2308">
        <v>8</v>
      </c>
    </row>
    <row r="2309" spans="1:34" ht="17.25" customHeight="1" x14ac:dyDescent="0.35">
      <c r="A2309" s="354" t="s">
        <v>1434</v>
      </c>
      <c r="B2309" s="355">
        <v>32.67</v>
      </c>
      <c r="C2309" s="356">
        <v>99</v>
      </c>
      <c r="D2309" s="357" t="s">
        <v>1075</v>
      </c>
      <c r="E2309" s="357" t="s">
        <v>193</v>
      </c>
      <c r="F2309" s="357" t="s">
        <v>186</v>
      </c>
      <c r="G2309" s="358">
        <v>32</v>
      </c>
      <c r="H2309" s="357">
        <v>108500</v>
      </c>
      <c r="I2309" s="356">
        <v>113800</v>
      </c>
      <c r="J2309" s="356">
        <v>118600</v>
      </c>
      <c r="K2309" s="356">
        <v>119500</v>
      </c>
      <c r="L2309" s="355">
        <v>3321.0896847260483</v>
      </c>
      <c r="M2309" s="355">
        <v>3483.3180287725741</v>
      </c>
      <c r="N2309" s="355">
        <v>3630.2418120599937</v>
      </c>
      <c r="O2309" s="355">
        <v>3657.790021426385</v>
      </c>
      <c r="P2309" s="357" t="s">
        <v>40</v>
      </c>
      <c r="Q2309" s="355" t="s">
        <v>35</v>
      </c>
      <c r="R2309" s="357" t="s">
        <v>203</v>
      </c>
      <c r="S2309" s="365">
        <v>0.19600000000000001</v>
      </c>
      <c r="T2309" s="354" t="s">
        <v>683</v>
      </c>
      <c r="U2309" s="357" t="s">
        <v>35</v>
      </c>
      <c r="V2309" s="357">
        <v>1.6850000000000001</v>
      </c>
      <c r="W2309" s="357">
        <v>1</v>
      </c>
      <c r="X2309" s="357">
        <v>3.2000000000000001E-2</v>
      </c>
      <c r="Y2309" s="357">
        <f t="shared" si="33"/>
        <v>1.6850000000000001</v>
      </c>
      <c r="Z2309" s="357" t="s">
        <v>198</v>
      </c>
      <c r="AA2309" s="357" t="s">
        <v>170</v>
      </c>
      <c r="AB2309" s="357">
        <v>18.7</v>
      </c>
      <c r="AC2309" s="357" t="s">
        <v>218</v>
      </c>
      <c r="AD2309" s="10"/>
      <c r="AE2309" s="10">
        <f>IFERROR(VLOOKUP(E2309,ppoz!$A$2:$B$42,2,0),0)</f>
        <v>0</v>
      </c>
      <c r="AH2309">
        <v>8</v>
      </c>
    </row>
    <row r="2310" spans="1:34" x14ac:dyDescent="0.35">
      <c r="A2310" s="354" t="s">
        <v>1435</v>
      </c>
      <c r="B2310" s="355">
        <v>33</v>
      </c>
      <c r="C2310" s="356">
        <v>100</v>
      </c>
      <c r="D2310" s="357" t="s">
        <v>1075</v>
      </c>
      <c r="E2310" s="357" t="s">
        <v>193</v>
      </c>
      <c r="F2310" s="357" t="s">
        <v>186</v>
      </c>
      <c r="G2310" s="358">
        <v>32</v>
      </c>
      <c r="H2310" s="357">
        <v>109100</v>
      </c>
      <c r="I2310" s="356">
        <v>114400</v>
      </c>
      <c r="J2310" s="356">
        <v>119200</v>
      </c>
      <c r="K2310" s="356">
        <v>120200</v>
      </c>
      <c r="L2310" s="355">
        <v>3306.060606060606</v>
      </c>
      <c r="M2310" s="355">
        <v>3466.6666666666665</v>
      </c>
      <c r="N2310" s="355">
        <v>3612.121212121212</v>
      </c>
      <c r="O2310" s="355">
        <v>3642.4242424242425</v>
      </c>
      <c r="P2310" s="357" t="s">
        <v>40</v>
      </c>
      <c r="Q2310" s="355" t="s">
        <v>35</v>
      </c>
      <c r="R2310" s="357" t="s">
        <v>203</v>
      </c>
      <c r="S2310" s="365">
        <v>0.19600000000000001</v>
      </c>
      <c r="T2310" s="354" t="s">
        <v>683</v>
      </c>
      <c r="U2310" s="357" t="s">
        <v>35</v>
      </c>
      <c r="V2310" s="357">
        <v>1.6850000000000001</v>
      </c>
      <c r="W2310" s="357">
        <v>1</v>
      </c>
      <c r="X2310" s="357">
        <v>3.2000000000000001E-2</v>
      </c>
      <c r="Y2310" s="357">
        <f t="shared" si="33"/>
        <v>1.6850000000000001</v>
      </c>
      <c r="Z2310" s="357" t="s">
        <v>198</v>
      </c>
      <c r="AA2310" s="357" t="s">
        <v>170</v>
      </c>
      <c r="AB2310" s="357">
        <v>18.7</v>
      </c>
      <c r="AC2310" s="357" t="s">
        <v>218</v>
      </c>
      <c r="AD2310" s="10"/>
      <c r="AE2310" s="10">
        <f>IFERROR(VLOOKUP(E2310,ppoz!$A$2:$B$42,2,0),0)</f>
        <v>0</v>
      </c>
      <c r="AH2310">
        <v>8</v>
      </c>
    </row>
    <row r="2311" spans="1:34" x14ac:dyDescent="0.35">
      <c r="A2311" s="354" t="s">
        <v>1436</v>
      </c>
      <c r="B2311" s="355">
        <v>33.33</v>
      </c>
      <c r="C2311" s="356">
        <v>101</v>
      </c>
      <c r="D2311" s="357" t="s">
        <v>1075</v>
      </c>
      <c r="E2311" s="357" t="s">
        <v>193</v>
      </c>
      <c r="F2311" s="357" t="s">
        <v>186</v>
      </c>
      <c r="G2311" s="358">
        <v>32</v>
      </c>
      <c r="H2311" s="357">
        <v>110200</v>
      </c>
      <c r="I2311" s="356">
        <v>115500</v>
      </c>
      <c r="J2311" s="356">
        <v>120500</v>
      </c>
      <c r="K2311" s="356">
        <v>121300</v>
      </c>
      <c r="L2311" s="355">
        <v>3306.3306330633063</v>
      </c>
      <c r="M2311" s="355">
        <v>3465.3465346534654</v>
      </c>
      <c r="N2311" s="355">
        <v>3615.3615361536154</v>
      </c>
      <c r="O2311" s="355">
        <v>3639.3639363936395</v>
      </c>
      <c r="P2311" s="357" t="s">
        <v>40</v>
      </c>
      <c r="Q2311" s="355" t="s">
        <v>35</v>
      </c>
      <c r="R2311" s="357" t="s">
        <v>203</v>
      </c>
      <c r="S2311" s="365">
        <v>0.19600000000000001</v>
      </c>
      <c r="T2311" s="354" t="s">
        <v>683</v>
      </c>
      <c r="U2311" s="357" t="s">
        <v>35</v>
      </c>
      <c r="V2311" s="357">
        <v>1.6850000000000001</v>
      </c>
      <c r="W2311" s="357">
        <v>1</v>
      </c>
      <c r="X2311" s="357">
        <v>3.2000000000000001E-2</v>
      </c>
      <c r="Y2311" s="357">
        <f t="shared" si="33"/>
        <v>1.6850000000000001</v>
      </c>
      <c r="Z2311" s="357" t="s">
        <v>198</v>
      </c>
      <c r="AA2311" s="357" t="s">
        <v>170</v>
      </c>
      <c r="AB2311" s="357">
        <v>18.7</v>
      </c>
      <c r="AC2311" s="357" t="s">
        <v>218</v>
      </c>
      <c r="AD2311" s="10"/>
      <c r="AE2311" s="10">
        <f>IFERROR(VLOOKUP(E2311,ppoz!$A$2:$B$42,2,0),0)</f>
        <v>0</v>
      </c>
      <c r="AH2311">
        <v>8</v>
      </c>
    </row>
    <row r="2312" spans="1:34" x14ac:dyDescent="0.35">
      <c r="A2312" s="354" t="s">
        <v>1437</v>
      </c>
      <c r="B2312" s="355">
        <v>33.660000000000004</v>
      </c>
      <c r="C2312" s="356">
        <v>102</v>
      </c>
      <c r="D2312" s="357" t="s">
        <v>1075</v>
      </c>
      <c r="E2312" s="357" t="s">
        <v>193</v>
      </c>
      <c r="F2312" s="357" t="s">
        <v>186</v>
      </c>
      <c r="G2312" s="358">
        <v>32</v>
      </c>
      <c r="H2312" s="357">
        <v>110900</v>
      </c>
      <c r="I2312" s="356">
        <v>116600</v>
      </c>
      <c r="J2312" s="356">
        <v>121100</v>
      </c>
      <c r="K2312" s="356">
        <v>122400</v>
      </c>
      <c r="L2312" s="355">
        <v>3294.7118241235885</v>
      </c>
      <c r="M2312" s="355">
        <v>3464.0522875816991</v>
      </c>
      <c r="N2312" s="355">
        <v>3597.7421271538915</v>
      </c>
      <c r="O2312" s="355">
        <v>3636.363636363636</v>
      </c>
      <c r="P2312" s="357" t="s">
        <v>40</v>
      </c>
      <c r="Q2312" s="355" t="s">
        <v>35</v>
      </c>
      <c r="R2312" s="357" t="s">
        <v>203</v>
      </c>
      <c r="S2312" s="365">
        <v>0.19600000000000001</v>
      </c>
      <c r="T2312" s="354" t="s">
        <v>683</v>
      </c>
      <c r="U2312" s="357" t="s">
        <v>35</v>
      </c>
      <c r="V2312" s="357">
        <v>1.6850000000000001</v>
      </c>
      <c r="W2312" s="357">
        <v>1</v>
      </c>
      <c r="X2312" s="357">
        <v>3.2000000000000001E-2</v>
      </c>
      <c r="Y2312" s="357">
        <f t="shared" si="33"/>
        <v>1.6850000000000001</v>
      </c>
      <c r="Z2312" s="357" t="s">
        <v>198</v>
      </c>
      <c r="AA2312" s="357" t="s">
        <v>170</v>
      </c>
      <c r="AB2312" s="357">
        <v>18.7</v>
      </c>
      <c r="AC2312" s="357" t="s">
        <v>218</v>
      </c>
      <c r="AD2312" s="10"/>
      <c r="AE2312" s="10">
        <f>IFERROR(VLOOKUP(E2312,ppoz!$A$2:$B$42,2,0),0)</f>
        <v>0</v>
      </c>
      <c r="AH2312">
        <v>8</v>
      </c>
    </row>
    <row r="2313" spans="1:34" x14ac:dyDescent="0.35">
      <c r="A2313" s="354" t="s">
        <v>1438</v>
      </c>
      <c r="B2313" s="355">
        <v>33.99</v>
      </c>
      <c r="C2313" s="356">
        <v>103</v>
      </c>
      <c r="D2313" s="357" t="s">
        <v>1075</v>
      </c>
      <c r="E2313" s="357" t="s">
        <v>193</v>
      </c>
      <c r="F2313" s="357" t="s">
        <v>186</v>
      </c>
      <c r="G2313" s="358">
        <v>32</v>
      </c>
      <c r="H2313" s="357">
        <v>111600</v>
      </c>
      <c r="I2313" s="356">
        <v>117100</v>
      </c>
      <c r="J2313" s="356">
        <v>121700</v>
      </c>
      <c r="K2313" s="356">
        <v>122900</v>
      </c>
      <c r="L2313" s="355">
        <v>3283.3186231244481</v>
      </c>
      <c r="M2313" s="355">
        <v>3445.130920859076</v>
      </c>
      <c r="N2313" s="355">
        <v>3580.4648426007648</v>
      </c>
      <c r="O2313" s="355">
        <v>3615.7693439246837</v>
      </c>
      <c r="P2313" s="357" t="s">
        <v>40</v>
      </c>
      <c r="Q2313" s="355" t="s">
        <v>35</v>
      </c>
      <c r="R2313" s="357" t="s">
        <v>203</v>
      </c>
      <c r="S2313" s="365">
        <v>0.19600000000000001</v>
      </c>
      <c r="T2313" s="354" t="s">
        <v>683</v>
      </c>
      <c r="U2313" s="357" t="s">
        <v>35</v>
      </c>
      <c r="V2313" s="357">
        <v>1.6850000000000001</v>
      </c>
      <c r="W2313" s="357">
        <v>1</v>
      </c>
      <c r="X2313" s="357">
        <v>3.2000000000000001E-2</v>
      </c>
      <c r="Y2313" s="357">
        <f t="shared" si="33"/>
        <v>1.6850000000000001</v>
      </c>
      <c r="Z2313" s="357" t="s">
        <v>198</v>
      </c>
      <c r="AA2313" s="357" t="s">
        <v>170</v>
      </c>
      <c r="AB2313" s="357">
        <v>18.7</v>
      </c>
      <c r="AC2313" s="357" t="s">
        <v>218</v>
      </c>
      <c r="AD2313" s="10"/>
      <c r="AE2313" s="10">
        <f>IFERROR(VLOOKUP(E2313,ppoz!$A$2:$B$42,2,0),0)</f>
        <v>0</v>
      </c>
      <c r="AH2313">
        <v>8</v>
      </c>
    </row>
    <row r="2314" spans="1:34" x14ac:dyDescent="0.35">
      <c r="A2314" s="354" t="s">
        <v>1439</v>
      </c>
      <c r="B2314" s="355">
        <v>34.32</v>
      </c>
      <c r="C2314" s="356">
        <v>104</v>
      </c>
      <c r="D2314" s="357" t="s">
        <v>1075</v>
      </c>
      <c r="E2314" s="357" t="s">
        <v>193</v>
      </c>
      <c r="F2314" s="357" t="s">
        <v>186</v>
      </c>
      <c r="G2314" s="358">
        <v>32</v>
      </c>
      <c r="H2314" s="357">
        <v>113100</v>
      </c>
      <c r="I2314" s="356">
        <v>118300</v>
      </c>
      <c r="J2314" s="356">
        <v>122800</v>
      </c>
      <c r="K2314" s="356">
        <v>124000</v>
      </c>
      <c r="L2314" s="355">
        <v>3295.4545454545455</v>
      </c>
      <c r="M2314" s="355">
        <v>3446.969696969697</v>
      </c>
      <c r="N2314" s="355">
        <v>3578.0885780885778</v>
      </c>
      <c r="O2314" s="355">
        <v>3613.0536130536129</v>
      </c>
      <c r="P2314" s="357" t="s">
        <v>40</v>
      </c>
      <c r="Q2314" s="355" t="s">
        <v>35</v>
      </c>
      <c r="R2314" s="357" t="s">
        <v>203</v>
      </c>
      <c r="S2314" s="365">
        <v>0.19600000000000001</v>
      </c>
      <c r="T2314" s="354" t="s">
        <v>683</v>
      </c>
      <c r="U2314" s="357" t="s">
        <v>35</v>
      </c>
      <c r="V2314" s="357">
        <v>1.6850000000000001</v>
      </c>
      <c r="W2314" s="357">
        <v>1</v>
      </c>
      <c r="X2314" s="357">
        <v>3.2000000000000001E-2</v>
      </c>
      <c r="Y2314" s="357">
        <f t="shared" si="33"/>
        <v>1.6850000000000001</v>
      </c>
      <c r="Z2314" s="357" t="s">
        <v>198</v>
      </c>
      <c r="AA2314" s="357" t="s">
        <v>170</v>
      </c>
      <c r="AB2314" s="357">
        <v>18.7</v>
      </c>
      <c r="AC2314" s="357" t="s">
        <v>218</v>
      </c>
      <c r="AD2314" s="10"/>
      <c r="AE2314" s="10">
        <f>IFERROR(VLOOKUP(E2314,ppoz!$A$2:$B$42,2,0),0)</f>
        <v>0</v>
      </c>
      <c r="AH2314">
        <v>8</v>
      </c>
    </row>
    <row r="2315" spans="1:34" x14ac:dyDescent="0.35">
      <c r="A2315" s="354" t="s">
        <v>1440</v>
      </c>
      <c r="B2315" s="355">
        <v>34.65</v>
      </c>
      <c r="C2315" s="356">
        <v>105</v>
      </c>
      <c r="D2315" s="357" t="s">
        <v>1075</v>
      </c>
      <c r="E2315" s="357" t="s">
        <v>193</v>
      </c>
      <c r="F2315" s="357" t="s">
        <v>186</v>
      </c>
      <c r="G2315" s="358">
        <v>32</v>
      </c>
      <c r="H2315" s="357">
        <v>113800</v>
      </c>
      <c r="I2315" s="356">
        <v>119500</v>
      </c>
      <c r="J2315" s="356">
        <v>123400</v>
      </c>
      <c r="K2315" s="356">
        <v>125800</v>
      </c>
      <c r="L2315" s="355">
        <v>3284.2712842712845</v>
      </c>
      <c r="M2315" s="355">
        <v>3448.7734487734488</v>
      </c>
      <c r="N2315" s="355">
        <v>3561.3275613275614</v>
      </c>
      <c r="O2315" s="355">
        <v>3630.5916305916307</v>
      </c>
      <c r="P2315" s="357" t="s">
        <v>40</v>
      </c>
      <c r="Q2315" s="355" t="s">
        <v>35</v>
      </c>
      <c r="R2315" s="357" t="s">
        <v>203</v>
      </c>
      <c r="S2315" s="365">
        <v>0.19600000000000001</v>
      </c>
      <c r="T2315" s="354" t="s">
        <v>683</v>
      </c>
      <c r="U2315" s="357" t="s">
        <v>35</v>
      </c>
      <c r="V2315" s="357">
        <v>1.6850000000000001</v>
      </c>
      <c r="W2315" s="357">
        <v>1</v>
      </c>
      <c r="X2315" s="357">
        <v>3.2000000000000001E-2</v>
      </c>
      <c r="Y2315" s="357">
        <f t="shared" si="33"/>
        <v>1.6850000000000001</v>
      </c>
      <c r="Z2315" s="357" t="s">
        <v>198</v>
      </c>
      <c r="AA2315" s="357" t="s">
        <v>170</v>
      </c>
      <c r="AB2315" s="357">
        <v>18.7</v>
      </c>
      <c r="AC2315" s="357" t="s">
        <v>218</v>
      </c>
      <c r="AD2315" s="10"/>
      <c r="AE2315" s="10">
        <f>IFERROR(VLOOKUP(E2315,ppoz!$A$2:$B$42,2,0),0)</f>
        <v>0</v>
      </c>
      <c r="AH2315">
        <v>8</v>
      </c>
    </row>
    <row r="2316" spans="1:34" x14ac:dyDescent="0.35">
      <c r="A2316" s="354" t="s">
        <v>1441</v>
      </c>
      <c r="B2316" s="355">
        <v>34.980000000000004</v>
      </c>
      <c r="C2316" s="356">
        <v>106</v>
      </c>
      <c r="D2316" s="357" t="s">
        <v>1075</v>
      </c>
      <c r="E2316" s="357" t="s">
        <v>193</v>
      </c>
      <c r="F2316" s="357" t="s">
        <v>186</v>
      </c>
      <c r="G2316" s="358">
        <v>32</v>
      </c>
      <c r="H2316" s="357">
        <v>114800</v>
      </c>
      <c r="I2316" s="356">
        <v>120300</v>
      </c>
      <c r="J2316" s="356">
        <v>124100</v>
      </c>
      <c r="K2316" s="356">
        <v>126600</v>
      </c>
      <c r="L2316" s="355">
        <v>3281.8753573470549</v>
      </c>
      <c r="M2316" s="355">
        <v>3439.1080617495709</v>
      </c>
      <c r="N2316" s="355">
        <v>3547.7415666094907</v>
      </c>
      <c r="O2316" s="355">
        <v>3619.2109777015435</v>
      </c>
      <c r="P2316" s="357" t="s">
        <v>40</v>
      </c>
      <c r="Q2316" s="355" t="s">
        <v>35</v>
      </c>
      <c r="R2316" s="357" t="s">
        <v>203</v>
      </c>
      <c r="S2316" s="365">
        <v>0.19600000000000001</v>
      </c>
      <c r="T2316" s="354" t="s">
        <v>683</v>
      </c>
      <c r="U2316" s="357" t="s">
        <v>35</v>
      </c>
      <c r="V2316" s="357">
        <v>1.6850000000000001</v>
      </c>
      <c r="W2316" s="357">
        <v>1</v>
      </c>
      <c r="X2316" s="357">
        <v>3.2000000000000001E-2</v>
      </c>
      <c r="Y2316" s="357">
        <f t="shared" si="33"/>
        <v>1.6850000000000001</v>
      </c>
      <c r="Z2316" s="357" t="s">
        <v>198</v>
      </c>
      <c r="AA2316" s="357" t="s">
        <v>170</v>
      </c>
      <c r="AB2316" s="357">
        <v>18.7</v>
      </c>
      <c r="AC2316" s="357" t="s">
        <v>218</v>
      </c>
      <c r="AD2316" s="10"/>
      <c r="AE2316" s="10">
        <f>IFERROR(VLOOKUP(E2316,ppoz!$A$2:$B$42,2,0),0)</f>
        <v>0</v>
      </c>
      <c r="AH2316">
        <v>8</v>
      </c>
    </row>
    <row r="2317" spans="1:34" x14ac:dyDescent="0.35">
      <c r="A2317" s="354" t="s">
        <v>1442</v>
      </c>
      <c r="B2317" s="355">
        <v>35.31</v>
      </c>
      <c r="C2317" s="356">
        <v>107</v>
      </c>
      <c r="D2317" s="357" t="s">
        <v>1075</v>
      </c>
      <c r="E2317" s="357" t="s">
        <v>193</v>
      </c>
      <c r="F2317" s="357" t="s">
        <v>186</v>
      </c>
      <c r="G2317" s="358">
        <v>32</v>
      </c>
      <c r="H2317" s="357">
        <v>115800</v>
      </c>
      <c r="I2317" s="356">
        <v>121300</v>
      </c>
      <c r="J2317" s="356">
        <v>125100</v>
      </c>
      <c r="K2317" s="356">
        <v>127600</v>
      </c>
      <c r="L2317" s="355">
        <v>3279.5242141036533</v>
      </c>
      <c r="M2317" s="355">
        <v>3435.2874539790428</v>
      </c>
      <c r="N2317" s="355">
        <v>3542.9056924384026</v>
      </c>
      <c r="O2317" s="355">
        <v>3613.7071651090341</v>
      </c>
      <c r="P2317" s="357" t="s">
        <v>40</v>
      </c>
      <c r="Q2317" s="355" t="s">
        <v>35</v>
      </c>
      <c r="R2317" s="357" t="s">
        <v>203</v>
      </c>
      <c r="S2317" s="365">
        <v>0.19600000000000001</v>
      </c>
      <c r="T2317" s="354" t="s">
        <v>683</v>
      </c>
      <c r="U2317" s="357" t="s">
        <v>35</v>
      </c>
      <c r="V2317" s="357">
        <v>1.6850000000000001</v>
      </c>
      <c r="W2317" s="357">
        <v>1</v>
      </c>
      <c r="X2317" s="357">
        <v>3.2000000000000001E-2</v>
      </c>
      <c r="Y2317" s="357">
        <f t="shared" si="33"/>
        <v>1.6850000000000001</v>
      </c>
      <c r="Z2317" s="357" t="s">
        <v>198</v>
      </c>
      <c r="AA2317" s="357" t="s">
        <v>170</v>
      </c>
      <c r="AB2317" s="357">
        <v>18.7</v>
      </c>
      <c r="AC2317" s="357" t="s">
        <v>218</v>
      </c>
      <c r="AD2317" s="10"/>
      <c r="AE2317" s="10">
        <f>IFERROR(VLOOKUP(E2317,ppoz!$A$2:$B$42,2,0),0)</f>
        <v>0</v>
      </c>
      <c r="AH2317">
        <v>8</v>
      </c>
    </row>
    <row r="2318" spans="1:34" x14ac:dyDescent="0.35">
      <c r="A2318" s="354" t="s">
        <v>1443</v>
      </c>
      <c r="B2318" s="355">
        <v>35.64</v>
      </c>
      <c r="C2318" s="356">
        <v>108</v>
      </c>
      <c r="D2318" s="357" t="s">
        <v>1075</v>
      </c>
      <c r="E2318" s="357" t="s">
        <v>193</v>
      </c>
      <c r="F2318" s="357" t="s">
        <v>186</v>
      </c>
      <c r="G2318" s="358">
        <v>32</v>
      </c>
      <c r="H2318" s="357">
        <v>116500</v>
      </c>
      <c r="I2318" s="356">
        <v>122000</v>
      </c>
      <c r="J2318" s="356">
        <v>125800</v>
      </c>
      <c r="K2318" s="356">
        <v>128300</v>
      </c>
      <c r="L2318" s="355">
        <v>3268.7991021324356</v>
      </c>
      <c r="M2318" s="355">
        <v>3423.1200897867566</v>
      </c>
      <c r="N2318" s="355">
        <v>3529.7418630751963</v>
      </c>
      <c r="O2318" s="355">
        <v>3599.8877665544333</v>
      </c>
      <c r="P2318" s="357" t="s">
        <v>40</v>
      </c>
      <c r="Q2318" s="355" t="s">
        <v>35</v>
      </c>
      <c r="R2318" s="357" t="s">
        <v>203</v>
      </c>
      <c r="S2318" s="365">
        <v>0.19600000000000001</v>
      </c>
      <c r="T2318" s="354" t="s">
        <v>683</v>
      </c>
      <c r="U2318" s="357" t="s">
        <v>35</v>
      </c>
      <c r="V2318" s="357">
        <v>1.6850000000000001</v>
      </c>
      <c r="W2318" s="357">
        <v>1</v>
      </c>
      <c r="X2318" s="357">
        <v>3.2000000000000001E-2</v>
      </c>
      <c r="Y2318" s="357">
        <f t="shared" si="33"/>
        <v>1.6850000000000001</v>
      </c>
      <c r="Z2318" s="357" t="s">
        <v>198</v>
      </c>
      <c r="AA2318" s="357" t="s">
        <v>170</v>
      </c>
      <c r="AB2318" s="357">
        <v>18.7</v>
      </c>
      <c r="AC2318" s="357" t="s">
        <v>218</v>
      </c>
      <c r="AD2318" s="10"/>
      <c r="AE2318" s="10">
        <f>IFERROR(VLOOKUP(E2318,ppoz!$A$2:$B$42,2,0),0)</f>
        <v>0</v>
      </c>
      <c r="AH2318">
        <v>8</v>
      </c>
    </row>
    <row r="2319" spans="1:34" x14ac:dyDescent="0.35">
      <c r="A2319" s="354" t="s">
        <v>1444</v>
      </c>
      <c r="B2319" s="355">
        <v>35.97</v>
      </c>
      <c r="C2319" s="356">
        <v>109</v>
      </c>
      <c r="D2319" s="357" t="s">
        <v>1075</v>
      </c>
      <c r="E2319" s="357" t="s">
        <v>193</v>
      </c>
      <c r="F2319" s="357" t="s">
        <v>186</v>
      </c>
      <c r="G2319" s="358">
        <v>32</v>
      </c>
      <c r="H2319" s="357">
        <v>117200</v>
      </c>
      <c r="I2319" s="356">
        <v>123000</v>
      </c>
      <c r="J2319" s="356">
        <v>129200</v>
      </c>
      <c r="K2319" s="356">
        <v>129300</v>
      </c>
      <c r="L2319" s="355">
        <v>3258.270781206561</v>
      </c>
      <c r="M2319" s="355">
        <v>3419.5162635529609</v>
      </c>
      <c r="N2319" s="355">
        <v>3591.8821239922158</v>
      </c>
      <c r="O2319" s="355">
        <v>3594.6622185154297</v>
      </c>
      <c r="P2319" s="357" t="s">
        <v>40</v>
      </c>
      <c r="Q2319" s="355" t="s">
        <v>35</v>
      </c>
      <c r="R2319" s="357" t="s">
        <v>203</v>
      </c>
      <c r="S2319" s="365">
        <v>0.19600000000000001</v>
      </c>
      <c r="T2319" s="354" t="s">
        <v>683</v>
      </c>
      <c r="U2319" s="357" t="s">
        <v>35</v>
      </c>
      <c r="V2319" s="357">
        <v>1.6850000000000001</v>
      </c>
      <c r="W2319" s="357">
        <v>1</v>
      </c>
      <c r="X2319" s="357">
        <v>3.2000000000000001E-2</v>
      </c>
      <c r="Y2319" s="357">
        <f t="shared" si="33"/>
        <v>1.6850000000000001</v>
      </c>
      <c r="Z2319" s="357" t="s">
        <v>198</v>
      </c>
      <c r="AA2319" s="357" t="s">
        <v>170</v>
      </c>
      <c r="AB2319" s="357">
        <v>18.7</v>
      </c>
      <c r="AC2319" s="357" t="s">
        <v>218</v>
      </c>
      <c r="AD2319" s="10"/>
      <c r="AE2319" s="10">
        <f>IFERROR(VLOOKUP(E2319,ppoz!$A$2:$B$42,2,0),0)</f>
        <v>0</v>
      </c>
      <c r="AH2319">
        <v>8</v>
      </c>
    </row>
    <row r="2320" spans="1:34" x14ac:dyDescent="0.35">
      <c r="A2320" s="354" t="s">
        <v>1445</v>
      </c>
      <c r="B2320" s="355">
        <v>36.300000000000004</v>
      </c>
      <c r="C2320" s="356">
        <v>110</v>
      </c>
      <c r="D2320" s="357" t="s">
        <v>1075</v>
      </c>
      <c r="E2320" s="357" t="s">
        <v>193</v>
      </c>
      <c r="F2320" s="357" t="s">
        <v>186</v>
      </c>
      <c r="G2320" s="358">
        <v>32</v>
      </c>
      <c r="H2320" s="357">
        <v>118200</v>
      </c>
      <c r="I2320" s="356">
        <v>124000</v>
      </c>
      <c r="J2320" s="356">
        <v>130300</v>
      </c>
      <c r="K2320" s="356">
        <v>130400</v>
      </c>
      <c r="L2320" s="355">
        <v>3256.1983471074377</v>
      </c>
      <c r="M2320" s="355">
        <v>3415.9779614325066</v>
      </c>
      <c r="N2320" s="355">
        <v>3589.5316804407707</v>
      </c>
      <c r="O2320" s="355">
        <v>3592.2865013774099</v>
      </c>
      <c r="P2320" s="357" t="s">
        <v>40</v>
      </c>
      <c r="Q2320" s="355" t="s">
        <v>35</v>
      </c>
      <c r="R2320" s="357" t="s">
        <v>203</v>
      </c>
      <c r="S2320" s="365">
        <v>0.19600000000000001</v>
      </c>
      <c r="T2320" s="354" t="s">
        <v>683</v>
      </c>
      <c r="U2320" s="357" t="s">
        <v>35</v>
      </c>
      <c r="V2320" s="357">
        <v>1.6850000000000001</v>
      </c>
      <c r="W2320" s="357">
        <v>1</v>
      </c>
      <c r="X2320" s="357">
        <v>3.2000000000000001E-2</v>
      </c>
      <c r="Y2320" s="357">
        <f t="shared" si="33"/>
        <v>1.6850000000000001</v>
      </c>
      <c r="Z2320" s="357" t="s">
        <v>198</v>
      </c>
      <c r="AA2320" s="357" t="s">
        <v>170</v>
      </c>
      <c r="AB2320" s="357">
        <v>18.7</v>
      </c>
      <c r="AC2320" s="357" t="s">
        <v>218</v>
      </c>
      <c r="AD2320" s="10"/>
      <c r="AE2320" s="10">
        <f>IFERROR(VLOOKUP(E2320,ppoz!$A$2:$B$42,2,0),0)</f>
        <v>0</v>
      </c>
      <c r="AH2320">
        <v>8</v>
      </c>
    </row>
    <row r="2321" spans="1:34" x14ac:dyDescent="0.35">
      <c r="A2321" s="354" t="s">
        <v>1446</v>
      </c>
      <c r="B2321" s="355">
        <v>36.630000000000003</v>
      </c>
      <c r="C2321" s="356">
        <v>111</v>
      </c>
      <c r="D2321" s="357" t="s">
        <v>1075</v>
      </c>
      <c r="E2321" s="357" t="s">
        <v>193</v>
      </c>
      <c r="F2321" s="357" t="s">
        <v>186</v>
      </c>
      <c r="G2321" s="358">
        <v>32</v>
      </c>
      <c r="H2321" s="357">
        <v>118900</v>
      </c>
      <c r="I2321" s="356">
        <v>124800</v>
      </c>
      <c r="J2321" s="356">
        <v>130900</v>
      </c>
      <c r="K2321" s="356">
        <v>131100</v>
      </c>
      <c r="L2321" s="355">
        <v>3245.9732459732459</v>
      </c>
      <c r="M2321" s="355">
        <v>3407.0434070434067</v>
      </c>
      <c r="N2321" s="355">
        <v>3573.5735735735734</v>
      </c>
      <c r="O2321" s="355">
        <v>3579.0335790335789</v>
      </c>
      <c r="P2321" s="357" t="s">
        <v>40</v>
      </c>
      <c r="Q2321" s="355" t="s">
        <v>35</v>
      </c>
      <c r="R2321" s="357" t="s">
        <v>203</v>
      </c>
      <c r="S2321" s="365">
        <v>0.19600000000000001</v>
      </c>
      <c r="T2321" s="354" t="s">
        <v>683</v>
      </c>
      <c r="U2321" s="357" t="s">
        <v>35</v>
      </c>
      <c r="V2321" s="357">
        <v>1.6850000000000001</v>
      </c>
      <c r="W2321" s="357">
        <v>1</v>
      </c>
      <c r="X2321" s="357">
        <v>3.2000000000000001E-2</v>
      </c>
      <c r="Y2321" s="357">
        <f t="shared" si="33"/>
        <v>1.6850000000000001</v>
      </c>
      <c r="Z2321" s="357" t="s">
        <v>198</v>
      </c>
      <c r="AA2321" s="357" t="s">
        <v>170</v>
      </c>
      <c r="AB2321" s="357">
        <v>18.7</v>
      </c>
      <c r="AC2321" s="357" t="s">
        <v>218</v>
      </c>
      <c r="AD2321" s="10"/>
      <c r="AE2321" s="10">
        <f>IFERROR(VLOOKUP(E2321,ppoz!$A$2:$B$42,2,0),0)</f>
        <v>0</v>
      </c>
      <c r="AH2321">
        <v>8</v>
      </c>
    </row>
    <row r="2322" spans="1:34" x14ac:dyDescent="0.35">
      <c r="A2322" s="354" t="s">
        <v>1447</v>
      </c>
      <c r="B2322" s="355">
        <v>36.96</v>
      </c>
      <c r="C2322" s="356">
        <v>112</v>
      </c>
      <c r="D2322" s="357" t="s">
        <v>1075</v>
      </c>
      <c r="E2322" s="357" t="s">
        <v>193</v>
      </c>
      <c r="F2322" s="357" t="s">
        <v>186</v>
      </c>
      <c r="G2322" s="358">
        <v>32</v>
      </c>
      <c r="H2322" s="357">
        <v>119900</v>
      </c>
      <c r="I2322" s="356">
        <v>125500</v>
      </c>
      <c r="J2322" s="356">
        <v>131600</v>
      </c>
      <c r="K2322" s="356">
        <v>131900</v>
      </c>
      <c r="L2322" s="355">
        <v>3244.0476190476188</v>
      </c>
      <c r="M2322" s="355">
        <v>3395.5627705627703</v>
      </c>
      <c r="N2322" s="355">
        <v>3560.6060606060605</v>
      </c>
      <c r="O2322" s="355">
        <v>3568.7229437229435</v>
      </c>
      <c r="P2322" s="357" t="s">
        <v>40</v>
      </c>
      <c r="Q2322" s="355" t="s">
        <v>35</v>
      </c>
      <c r="R2322" s="357" t="s">
        <v>203</v>
      </c>
      <c r="S2322" s="365">
        <v>0.19600000000000001</v>
      </c>
      <c r="T2322" s="354" t="s">
        <v>683</v>
      </c>
      <c r="U2322" s="357" t="s">
        <v>35</v>
      </c>
      <c r="V2322" s="357">
        <v>1.6850000000000001</v>
      </c>
      <c r="W2322" s="357">
        <v>1</v>
      </c>
      <c r="X2322" s="357">
        <v>3.2000000000000001E-2</v>
      </c>
      <c r="Y2322" s="357">
        <f t="shared" si="33"/>
        <v>1.6850000000000001</v>
      </c>
      <c r="Z2322" s="357" t="s">
        <v>198</v>
      </c>
      <c r="AA2322" s="357" t="s">
        <v>170</v>
      </c>
      <c r="AB2322" s="357">
        <v>18.7</v>
      </c>
      <c r="AC2322" s="357" t="s">
        <v>218</v>
      </c>
      <c r="AD2322" s="10"/>
      <c r="AE2322" s="10">
        <f>IFERROR(VLOOKUP(E2322,ppoz!$A$2:$B$42,2,0),0)</f>
        <v>0</v>
      </c>
      <c r="AH2322">
        <v>8</v>
      </c>
    </row>
    <row r="2323" spans="1:34" x14ac:dyDescent="0.35">
      <c r="A2323" s="354" t="s">
        <v>1448</v>
      </c>
      <c r="B2323" s="355">
        <v>37.29</v>
      </c>
      <c r="C2323" s="356">
        <v>113</v>
      </c>
      <c r="D2323" s="357" t="s">
        <v>1075</v>
      </c>
      <c r="E2323" s="357" t="s">
        <v>193</v>
      </c>
      <c r="F2323" s="357" t="s">
        <v>186</v>
      </c>
      <c r="G2323" s="358">
        <v>32</v>
      </c>
      <c r="H2323" s="357">
        <v>121100</v>
      </c>
      <c r="I2323" s="356">
        <v>127100</v>
      </c>
      <c r="J2323" s="356">
        <v>132600</v>
      </c>
      <c r="K2323" s="356">
        <v>133500</v>
      </c>
      <c r="L2323" s="355">
        <v>3247.5194422097079</v>
      </c>
      <c r="M2323" s="355">
        <v>3408.4204880665056</v>
      </c>
      <c r="N2323" s="355">
        <v>3555.9131134352374</v>
      </c>
      <c r="O2323" s="355">
        <v>3580.0482703137573</v>
      </c>
      <c r="P2323" s="357" t="s">
        <v>40</v>
      </c>
      <c r="Q2323" s="355" t="s">
        <v>35</v>
      </c>
      <c r="R2323" s="357" t="s">
        <v>203</v>
      </c>
      <c r="S2323" s="365">
        <v>0.19600000000000001</v>
      </c>
      <c r="T2323" s="354" t="s">
        <v>683</v>
      </c>
      <c r="U2323" s="357" t="s">
        <v>35</v>
      </c>
      <c r="V2323" s="357">
        <v>1.6850000000000001</v>
      </c>
      <c r="W2323" s="357">
        <v>1</v>
      </c>
      <c r="X2323" s="357">
        <v>3.2000000000000001E-2</v>
      </c>
      <c r="Y2323" s="357">
        <f t="shared" si="33"/>
        <v>1.6850000000000001</v>
      </c>
      <c r="Z2323" s="357" t="s">
        <v>198</v>
      </c>
      <c r="AA2323" s="357" t="s">
        <v>170</v>
      </c>
      <c r="AB2323" s="357">
        <v>18.7</v>
      </c>
      <c r="AC2323" s="357" t="s">
        <v>218</v>
      </c>
      <c r="AD2323" s="10"/>
      <c r="AE2323" s="10">
        <f>IFERROR(VLOOKUP(E2323,ppoz!$A$2:$B$42,2,0),0)</f>
        <v>0</v>
      </c>
      <c r="AH2323">
        <v>8</v>
      </c>
    </row>
    <row r="2324" spans="1:34" x14ac:dyDescent="0.35">
      <c r="A2324" s="354" t="s">
        <v>1449</v>
      </c>
      <c r="B2324" s="355">
        <v>37.620000000000005</v>
      </c>
      <c r="C2324" s="356">
        <v>114</v>
      </c>
      <c r="D2324" s="357" t="s">
        <v>1075</v>
      </c>
      <c r="E2324" s="357" t="s">
        <v>23</v>
      </c>
      <c r="F2324" s="357" t="s">
        <v>186</v>
      </c>
      <c r="G2324" s="358">
        <v>37.6</v>
      </c>
      <c r="H2324" s="357">
        <v>123900</v>
      </c>
      <c r="I2324" s="356">
        <v>129800</v>
      </c>
      <c r="J2324" s="356">
        <v>135200</v>
      </c>
      <c r="K2324" s="356">
        <v>136100</v>
      </c>
      <c r="L2324" s="355">
        <v>3293.4609250398721</v>
      </c>
      <c r="M2324" s="355">
        <v>3450.2923976608181</v>
      </c>
      <c r="N2324" s="355">
        <v>3593.8330675172774</v>
      </c>
      <c r="O2324" s="355">
        <v>3617.756512493354</v>
      </c>
      <c r="P2324" s="357" t="s">
        <v>40</v>
      </c>
      <c r="Q2324" s="355" t="s">
        <v>35</v>
      </c>
      <c r="R2324" s="357" t="s">
        <v>203</v>
      </c>
      <c r="S2324" s="365">
        <v>0.19600000000000001</v>
      </c>
      <c r="T2324" s="354" t="s">
        <v>683</v>
      </c>
      <c r="U2324" s="357" t="s">
        <v>35</v>
      </c>
      <c r="V2324" s="357">
        <v>1.6850000000000001</v>
      </c>
      <c r="W2324" s="357">
        <v>1</v>
      </c>
      <c r="X2324" s="357">
        <v>3.2000000000000001E-2</v>
      </c>
      <c r="Y2324" s="357">
        <f t="shared" si="33"/>
        <v>1.6850000000000001</v>
      </c>
      <c r="Z2324" s="357" t="s">
        <v>198</v>
      </c>
      <c r="AA2324" s="357" t="s">
        <v>170</v>
      </c>
      <c r="AB2324" s="357">
        <v>18.7</v>
      </c>
      <c r="AC2324" s="357" t="s">
        <v>218</v>
      </c>
      <c r="AD2324" s="10"/>
      <c r="AE2324" s="10">
        <f>IFERROR(VLOOKUP(E2324,ppoz!$A$2:$B$42,2,0),0)</f>
        <v>0</v>
      </c>
      <c r="AH2324">
        <v>8</v>
      </c>
    </row>
    <row r="2325" spans="1:34" x14ac:dyDescent="0.35">
      <c r="A2325" s="354" t="s">
        <v>1450</v>
      </c>
      <c r="B2325" s="355">
        <v>37.950000000000003</v>
      </c>
      <c r="C2325" s="356">
        <v>115</v>
      </c>
      <c r="D2325" s="357" t="s">
        <v>1075</v>
      </c>
      <c r="E2325" s="357" t="s">
        <v>23</v>
      </c>
      <c r="F2325" s="357" t="s">
        <v>186</v>
      </c>
      <c r="G2325" s="358">
        <v>37.6</v>
      </c>
      <c r="H2325" s="357">
        <v>124500</v>
      </c>
      <c r="I2325" s="356">
        <v>130400</v>
      </c>
      <c r="J2325" s="356">
        <v>135800</v>
      </c>
      <c r="K2325" s="356">
        <v>137300</v>
      </c>
      <c r="L2325" s="355">
        <v>3280.6324110671935</v>
      </c>
      <c r="M2325" s="355">
        <v>3436.1001317523055</v>
      </c>
      <c r="N2325" s="355">
        <v>3578.3926218708825</v>
      </c>
      <c r="O2325" s="355">
        <v>3617.918313570487</v>
      </c>
      <c r="P2325" s="357" t="s">
        <v>40</v>
      </c>
      <c r="Q2325" s="355" t="s">
        <v>35</v>
      </c>
      <c r="R2325" s="357" t="s">
        <v>203</v>
      </c>
      <c r="S2325" s="365">
        <v>0.19600000000000001</v>
      </c>
      <c r="T2325" s="354" t="s">
        <v>683</v>
      </c>
      <c r="U2325" s="357" t="s">
        <v>35</v>
      </c>
      <c r="V2325" s="357">
        <v>1.6850000000000001</v>
      </c>
      <c r="W2325" s="357">
        <v>1</v>
      </c>
      <c r="X2325" s="357">
        <v>3.2000000000000001E-2</v>
      </c>
      <c r="Y2325" s="357">
        <f t="shared" si="33"/>
        <v>1.6850000000000001</v>
      </c>
      <c r="Z2325" s="357" t="s">
        <v>198</v>
      </c>
      <c r="AA2325" s="357" t="s">
        <v>170</v>
      </c>
      <c r="AB2325" s="357">
        <v>18.7</v>
      </c>
      <c r="AC2325" s="357" t="s">
        <v>218</v>
      </c>
      <c r="AD2325" s="10"/>
      <c r="AE2325" s="10">
        <f>IFERROR(VLOOKUP(E2325,ppoz!$A$2:$B$42,2,0),0)</f>
        <v>0</v>
      </c>
      <c r="AH2325">
        <v>8</v>
      </c>
    </row>
    <row r="2326" spans="1:34" x14ac:dyDescent="0.35">
      <c r="A2326" s="354" t="s">
        <v>1451</v>
      </c>
      <c r="B2326" s="355">
        <v>38.28</v>
      </c>
      <c r="C2326" s="356">
        <v>116</v>
      </c>
      <c r="D2326" s="357" t="s">
        <v>1075</v>
      </c>
      <c r="E2326" s="357" t="s">
        <v>23</v>
      </c>
      <c r="F2326" s="357" t="s">
        <v>186</v>
      </c>
      <c r="G2326" s="358">
        <v>37.6</v>
      </c>
      <c r="H2326" s="357">
        <v>125600</v>
      </c>
      <c r="I2326" s="356">
        <v>132000</v>
      </c>
      <c r="J2326" s="356">
        <v>136800</v>
      </c>
      <c r="K2326" s="356">
        <v>138900</v>
      </c>
      <c r="L2326" s="355">
        <v>3281.0867293625915</v>
      </c>
      <c r="M2326" s="355">
        <v>3448.2758620689656</v>
      </c>
      <c r="N2326" s="355">
        <v>3573.6677115987459</v>
      </c>
      <c r="O2326" s="355">
        <v>3628.526645768025</v>
      </c>
      <c r="P2326" s="357" t="s">
        <v>40</v>
      </c>
      <c r="Q2326" s="355" t="s">
        <v>35</v>
      </c>
      <c r="R2326" s="357" t="s">
        <v>203</v>
      </c>
      <c r="S2326" s="365">
        <v>0.19600000000000001</v>
      </c>
      <c r="T2326" s="354" t="s">
        <v>683</v>
      </c>
      <c r="U2326" s="357" t="s">
        <v>35</v>
      </c>
      <c r="V2326" s="357">
        <v>1.6850000000000001</v>
      </c>
      <c r="W2326" s="357">
        <v>1</v>
      </c>
      <c r="X2326" s="357">
        <v>3.2000000000000001E-2</v>
      </c>
      <c r="Y2326" s="357">
        <f t="shared" si="33"/>
        <v>1.6850000000000001</v>
      </c>
      <c r="Z2326" s="357" t="s">
        <v>198</v>
      </c>
      <c r="AA2326" s="357" t="s">
        <v>170</v>
      </c>
      <c r="AB2326" s="357">
        <v>18.7</v>
      </c>
      <c r="AC2326" s="357" t="s">
        <v>218</v>
      </c>
      <c r="AD2326" s="10"/>
      <c r="AE2326" s="10">
        <f>IFERROR(VLOOKUP(E2326,ppoz!$A$2:$B$42,2,0),0)</f>
        <v>0</v>
      </c>
      <c r="AH2326">
        <v>8</v>
      </c>
    </row>
    <row r="2327" spans="1:34" x14ac:dyDescent="0.35">
      <c r="A2327" s="354" t="s">
        <v>1452</v>
      </c>
      <c r="B2327" s="355">
        <v>38.61</v>
      </c>
      <c r="C2327" s="356">
        <v>117</v>
      </c>
      <c r="D2327" s="357" t="s">
        <v>1075</v>
      </c>
      <c r="E2327" s="357" t="s">
        <v>23</v>
      </c>
      <c r="F2327" s="357" t="s">
        <v>186</v>
      </c>
      <c r="G2327" s="358">
        <v>37.6</v>
      </c>
      <c r="H2327" s="357">
        <v>126400</v>
      </c>
      <c r="I2327" s="356">
        <v>132600</v>
      </c>
      <c r="J2327" s="356">
        <v>137500</v>
      </c>
      <c r="K2327" s="356">
        <v>139500</v>
      </c>
      <c r="L2327" s="355">
        <v>3273.7632737632739</v>
      </c>
      <c r="M2327" s="355">
        <v>3434.3434343434342</v>
      </c>
      <c r="N2327" s="355">
        <v>3561.2535612535612</v>
      </c>
      <c r="O2327" s="355">
        <v>3613.0536130536129</v>
      </c>
      <c r="P2327" s="357" t="s">
        <v>40</v>
      </c>
      <c r="Q2327" s="355" t="s">
        <v>35</v>
      </c>
      <c r="R2327" s="357" t="s">
        <v>203</v>
      </c>
      <c r="S2327" s="365">
        <v>0.19600000000000001</v>
      </c>
      <c r="T2327" s="354" t="s">
        <v>683</v>
      </c>
      <c r="U2327" s="357" t="s">
        <v>35</v>
      </c>
      <c r="V2327" s="357">
        <v>1.6850000000000001</v>
      </c>
      <c r="W2327" s="357">
        <v>1</v>
      </c>
      <c r="X2327" s="357">
        <v>3.2000000000000001E-2</v>
      </c>
      <c r="Y2327" s="357">
        <f t="shared" si="33"/>
        <v>1.6850000000000001</v>
      </c>
      <c r="Z2327" s="357" t="s">
        <v>198</v>
      </c>
      <c r="AA2327" s="357" t="s">
        <v>170</v>
      </c>
      <c r="AB2327" s="357">
        <v>18.7</v>
      </c>
      <c r="AC2327" s="357" t="s">
        <v>218</v>
      </c>
      <c r="AD2327" s="10"/>
      <c r="AE2327" s="10">
        <f>IFERROR(VLOOKUP(E2327,ppoz!$A$2:$B$42,2,0),0)</f>
        <v>0</v>
      </c>
      <c r="AH2327">
        <v>8</v>
      </c>
    </row>
    <row r="2328" spans="1:34" x14ac:dyDescent="0.35">
      <c r="A2328" s="354" t="s">
        <v>1453</v>
      </c>
      <c r="B2328" s="355">
        <v>38.940000000000005</v>
      </c>
      <c r="C2328" s="356">
        <v>118</v>
      </c>
      <c r="D2328" s="357" t="s">
        <v>1075</v>
      </c>
      <c r="E2328" s="357" t="s">
        <v>23</v>
      </c>
      <c r="F2328" s="357" t="s">
        <v>186</v>
      </c>
      <c r="G2328" s="358">
        <v>37.6</v>
      </c>
      <c r="H2328" s="357">
        <v>127600</v>
      </c>
      <c r="I2328" s="356">
        <v>133500</v>
      </c>
      <c r="J2328" s="356">
        <v>138100</v>
      </c>
      <c r="K2328" s="356">
        <v>140400</v>
      </c>
      <c r="L2328" s="355">
        <v>3276.8361581920899</v>
      </c>
      <c r="M2328" s="355">
        <v>3428.3513097072414</v>
      </c>
      <c r="N2328" s="355">
        <v>3546.4817668207493</v>
      </c>
      <c r="O2328" s="355">
        <v>3605.5469953775032</v>
      </c>
      <c r="P2328" s="357" t="s">
        <v>40</v>
      </c>
      <c r="Q2328" s="355" t="s">
        <v>35</v>
      </c>
      <c r="R2328" s="357" t="s">
        <v>203</v>
      </c>
      <c r="S2328" s="365">
        <v>0.19600000000000001</v>
      </c>
      <c r="T2328" s="354" t="s">
        <v>683</v>
      </c>
      <c r="U2328" s="357" t="s">
        <v>35</v>
      </c>
      <c r="V2328" s="357">
        <v>1.6850000000000001</v>
      </c>
      <c r="W2328" s="357">
        <v>1</v>
      </c>
      <c r="X2328" s="357">
        <v>3.2000000000000001E-2</v>
      </c>
      <c r="Y2328" s="357">
        <f t="shared" si="33"/>
        <v>1.6850000000000001</v>
      </c>
      <c r="Z2328" s="357" t="s">
        <v>198</v>
      </c>
      <c r="AA2328" s="357" t="s">
        <v>170</v>
      </c>
      <c r="AB2328" s="357">
        <v>18.7</v>
      </c>
      <c r="AC2328" s="357" t="s">
        <v>218</v>
      </c>
      <c r="AD2328" s="10"/>
      <c r="AE2328" s="10">
        <f>IFERROR(VLOOKUP(E2328,ppoz!$A$2:$B$42,2,0),0)</f>
        <v>0</v>
      </c>
      <c r="AH2328">
        <v>8</v>
      </c>
    </row>
    <row r="2329" spans="1:34" x14ac:dyDescent="0.35">
      <c r="A2329" s="354" t="s">
        <v>1454</v>
      </c>
      <c r="B2329" s="355">
        <v>39.270000000000003</v>
      </c>
      <c r="C2329" s="356">
        <v>119</v>
      </c>
      <c r="D2329" s="357" t="s">
        <v>1075</v>
      </c>
      <c r="E2329" s="357" t="s">
        <v>23</v>
      </c>
      <c r="F2329" s="357" t="s">
        <v>186</v>
      </c>
      <c r="G2329" s="358">
        <v>37.6</v>
      </c>
      <c r="H2329" s="357">
        <v>128800</v>
      </c>
      <c r="I2329" s="356">
        <v>134500</v>
      </c>
      <c r="J2329" s="356">
        <v>139100</v>
      </c>
      <c r="K2329" s="356">
        <v>141400</v>
      </c>
      <c r="L2329" s="355">
        <v>3279.857397504456</v>
      </c>
      <c r="M2329" s="355">
        <v>3425.0063661828367</v>
      </c>
      <c r="N2329" s="355">
        <v>3542.144130379424</v>
      </c>
      <c r="O2329" s="355">
        <v>3600.7130124777182</v>
      </c>
      <c r="P2329" s="357" t="s">
        <v>40</v>
      </c>
      <c r="Q2329" s="355" t="s">
        <v>35</v>
      </c>
      <c r="R2329" s="357" t="s">
        <v>203</v>
      </c>
      <c r="S2329" s="365">
        <v>0.19600000000000001</v>
      </c>
      <c r="T2329" s="354" t="s">
        <v>683</v>
      </c>
      <c r="U2329" s="357" t="s">
        <v>35</v>
      </c>
      <c r="V2329" s="357">
        <v>1.6850000000000001</v>
      </c>
      <c r="W2329" s="357">
        <v>1</v>
      </c>
      <c r="X2329" s="357">
        <v>3.2000000000000001E-2</v>
      </c>
      <c r="Y2329" s="357">
        <f t="shared" si="33"/>
        <v>1.6850000000000001</v>
      </c>
      <c r="Z2329" s="357" t="s">
        <v>198</v>
      </c>
      <c r="AA2329" s="357" t="s">
        <v>170</v>
      </c>
      <c r="AB2329" s="357">
        <v>18.7</v>
      </c>
      <c r="AC2329" s="357" t="s">
        <v>218</v>
      </c>
      <c r="AD2329" s="10"/>
      <c r="AE2329" s="10">
        <f>IFERROR(VLOOKUP(E2329,ppoz!$A$2:$B$42,2,0),0)</f>
        <v>0</v>
      </c>
      <c r="AH2329">
        <v>8</v>
      </c>
    </row>
    <row r="2330" spans="1:34" x14ac:dyDescent="0.35">
      <c r="A2330" s="354" t="s">
        <v>1455</v>
      </c>
      <c r="B2330" s="355">
        <v>39.6</v>
      </c>
      <c r="C2330" s="356">
        <v>120</v>
      </c>
      <c r="D2330" s="357" t="s">
        <v>1075</v>
      </c>
      <c r="E2330" s="357" t="s">
        <v>23</v>
      </c>
      <c r="F2330" s="357" t="s">
        <v>186</v>
      </c>
      <c r="G2330" s="358">
        <v>37.6</v>
      </c>
      <c r="H2330" s="357">
        <v>129400</v>
      </c>
      <c r="I2330" s="356">
        <v>135200</v>
      </c>
      <c r="J2330" s="356">
        <v>139800</v>
      </c>
      <c r="K2330" s="356">
        <v>142100</v>
      </c>
      <c r="L2330" s="355">
        <v>3267.6767676767677</v>
      </c>
      <c r="M2330" s="355">
        <v>3414.1414141414139</v>
      </c>
      <c r="N2330" s="355">
        <v>3530.30303030303</v>
      </c>
      <c r="O2330" s="355">
        <v>3588.3838383838383</v>
      </c>
      <c r="P2330" s="357" t="s">
        <v>40</v>
      </c>
      <c r="Q2330" s="355" t="s">
        <v>35</v>
      </c>
      <c r="R2330" s="357" t="s">
        <v>203</v>
      </c>
      <c r="S2330" s="365">
        <v>0.19600000000000001</v>
      </c>
      <c r="T2330" s="354" t="s">
        <v>683</v>
      </c>
      <c r="U2330" s="357" t="s">
        <v>35</v>
      </c>
      <c r="V2330" s="357">
        <v>1.6850000000000001</v>
      </c>
      <c r="W2330" s="357">
        <v>1</v>
      </c>
      <c r="X2330" s="357">
        <v>3.2000000000000001E-2</v>
      </c>
      <c r="Y2330" s="357">
        <f t="shared" si="33"/>
        <v>1.6850000000000001</v>
      </c>
      <c r="Z2330" s="357" t="s">
        <v>198</v>
      </c>
      <c r="AA2330" s="357" t="s">
        <v>170</v>
      </c>
      <c r="AB2330" s="357">
        <v>18.7</v>
      </c>
      <c r="AC2330" s="357" t="s">
        <v>218</v>
      </c>
      <c r="AD2330" s="10"/>
      <c r="AE2330" s="10">
        <f>IFERROR(VLOOKUP(E2330,ppoz!$A$2:$B$42,2,0),0)</f>
        <v>0</v>
      </c>
      <c r="AH2330">
        <v>8</v>
      </c>
    </row>
    <row r="2331" spans="1:34" x14ac:dyDescent="0.35">
      <c r="A2331" s="354" t="s">
        <v>1456</v>
      </c>
      <c r="B2331" s="355">
        <v>39.93</v>
      </c>
      <c r="C2331" s="356">
        <v>121</v>
      </c>
      <c r="D2331" s="357" t="s">
        <v>1075</v>
      </c>
      <c r="E2331" s="357" t="s">
        <v>23</v>
      </c>
      <c r="F2331" s="357" t="s">
        <v>186</v>
      </c>
      <c r="G2331" s="358">
        <v>37.6</v>
      </c>
      <c r="H2331" s="357">
        <v>130700</v>
      </c>
      <c r="I2331" s="356">
        <v>136500</v>
      </c>
      <c r="J2331" s="356">
        <v>145400</v>
      </c>
      <c r="K2331" s="356">
        <v>143400</v>
      </c>
      <c r="L2331" s="355">
        <v>3273.2281492612069</v>
      </c>
      <c r="M2331" s="355">
        <v>3418.482344102179</v>
      </c>
      <c r="N2331" s="355">
        <v>3641.3724017029804</v>
      </c>
      <c r="O2331" s="355">
        <v>3591.2847483095416</v>
      </c>
      <c r="P2331" s="357" t="s">
        <v>40</v>
      </c>
      <c r="Q2331" s="355" t="s">
        <v>35</v>
      </c>
      <c r="R2331" s="357" t="s">
        <v>203</v>
      </c>
      <c r="S2331" s="365">
        <v>0.19600000000000001</v>
      </c>
      <c r="T2331" s="354" t="s">
        <v>683</v>
      </c>
      <c r="U2331" s="357" t="s">
        <v>35</v>
      </c>
      <c r="V2331" s="357">
        <v>1.6850000000000001</v>
      </c>
      <c r="W2331" s="357">
        <v>1</v>
      </c>
      <c r="X2331" s="357">
        <v>3.2000000000000001E-2</v>
      </c>
      <c r="Y2331" s="357">
        <f t="shared" si="33"/>
        <v>1.6850000000000001</v>
      </c>
      <c r="Z2331" s="357" t="s">
        <v>198</v>
      </c>
      <c r="AA2331" s="357" t="s">
        <v>170</v>
      </c>
      <c r="AB2331" s="357">
        <v>18.7</v>
      </c>
      <c r="AC2331" s="357" t="s">
        <v>218</v>
      </c>
      <c r="AD2331" s="10"/>
      <c r="AE2331" s="10">
        <f>IFERROR(VLOOKUP(E2331,ppoz!$A$2:$B$42,2,0),0)</f>
        <v>0</v>
      </c>
      <c r="AH2331">
        <v>8</v>
      </c>
    </row>
    <row r="2332" spans="1:34" x14ac:dyDescent="0.35">
      <c r="A2332" s="354" t="s">
        <v>1457</v>
      </c>
      <c r="B2332" s="355">
        <v>40.260000000000005</v>
      </c>
      <c r="C2332" s="356">
        <v>122</v>
      </c>
      <c r="D2332" s="357" t="s">
        <v>1075</v>
      </c>
      <c r="E2332" s="357" t="s">
        <v>23</v>
      </c>
      <c r="F2332" s="357" t="s">
        <v>186</v>
      </c>
      <c r="G2332" s="358">
        <v>37.6</v>
      </c>
      <c r="H2332" s="357">
        <v>131700</v>
      </c>
      <c r="I2332" s="356">
        <v>138600</v>
      </c>
      <c r="J2332" s="356">
        <v>146400</v>
      </c>
      <c r="K2332" s="356">
        <v>145500</v>
      </c>
      <c r="L2332" s="355">
        <v>3271.2369597615493</v>
      </c>
      <c r="M2332" s="355">
        <v>3442.6229508196716</v>
      </c>
      <c r="N2332" s="355">
        <v>3636.363636363636</v>
      </c>
      <c r="O2332" s="355">
        <v>3614.0089418777939</v>
      </c>
      <c r="P2332" s="357" t="s">
        <v>40</v>
      </c>
      <c r="Q2332" s="355" t="s">
        <v>35</v>
      </c>
      <c r="R2332" s="357" t="s">
        <v>203</v>
      </c>
      <c r="S2332" s="365">
        <v>0.19600000000000001</v>
      </c>
      <c r="T2332" s="354" t="s">
        <v>683</v>
      </c>
      <c r="U2332" s="357" t="s">
        <v>35</v>
      </c>
      <c r="V2332" s="357">
        <v>1.6850000000000001</v>
      </c>
      <c r="W2332" s="357">
        <v>1</v>
      </c>
      <c r="X2332" s="357">
        <v>3.2000000000000001E-2</v>
      </c>
      <c r="Y2332" s="357">
        <f t="shared" si="33"/>
        <v>1.6850000000000001</v>
      </c>
      <c r="Z2332" s="357" t="s">
        <v>198</v>
      </c>
      <c r="AA2332" s="357" t="s">
        <v>170</v>
      </c>
      <c r="AB2332" s="357">
        <v>18.7</v>
      </c>
      <c r="AC2332" s="357" t="s">
        <v>218</v>
      </c>
      <c r="AD2332" s="10"/>
      <c r="AE2332" s="10">
        <f>IFERROR(VLOOKUP(E2332,ppoz!$A$2:$B$42,2,0),0)</f>
        <v>0</v>
      </c>
      <c r="AH2332">
        <v>8</v>
      </c>
    </row>
    <row r="2333" spans="1:34" x14ac:dyDescent="0.35">
      <c r="A2333" s="354" t="s">
        <v>1458</v>
      </c>
      <c r="B2333" s="355">
        <v>40.590000000000003</v>
      </c>
      <c r="C2333" s="356">
        <v>123</v>
      </c>
      <c r="D2333" s="357" t="s">
        <v>1075</v>
      </c>
      <c r="E2333" s="357" t="s">
        <v>23</v>
      </c>
      <c r="F2333" s="357" t="s">
        <v>186</v>
      </c>
      <c r="G2333" s="358">
        <v>37.6</v>
      </c>
      <c r="H2333" s="357">
        <v>132400</v>
      </c>
      <c r="I2333" s="356">
        <v>139200</v>
      </c>
      <c r="J2333" s="356">
        <v>147000</v>
      </c>
      <c r="K2333" s="356">
        <v>146100</v>
      </c>
      <c r="L2333" s="355">
        <v>3261.8871643261887</v>
      </c>
      <c r="M2333" s="355">
        <v>3429.4161123429412</v>
      </c>
      <c r="N2333" s="355">
        <v>3621.5816703621576</v>
      </c>
      <c r="O2333" s="355">
        <v>3599.4087213599405</v>
      </c>
      <c r="P2333" s="357" t="s">
        <v>40</v>
      </c>
      <c r="Q2333" s="355" t="s">
        <v>35</v>
      </c>
      <c r="R2333" s="357" t="s">
        <v>203</v>
      </c>
      <c r="S2333" s="365">
        <v>0.19600000000000001</v>
      </c>
      <c r="T2333" s="354" t="s">
        <v>683</v>
      </c>
      <c r="U2333" s="357" t="s">
        <v>35</v>
      </c>
      <c r="V2333" s="357">
        <v>1.6850000000000001</v>
      </c>
      <c r="W2333" s="357">
        <v>1</v>
      </c>
      <c r="X2333" s="357">
        <v>3.2000000000000001E-2</v>
      </c>
      <c r="Y2333" s="357">
        <f t="shared" si="33"/>
        <v>1.6850000000000001</v>
      </c>
      <c r="Z2333" s="357" t="s">
        <v>198</v>
      </c>
      <c r="AA2333" s="357" t="s">
        <v>170</v>
      </c>
      <c r="AB2333" s="357">
        <v>18.7</v>
      </c>
      <c r="AC2333" s="357" t="s">
        <v>218</v>
      </c>
      <c r="AD2333" s="10"/>
      <c r="AE2333" s="10">
        <f>IFERROR(VLOOKUP(E2333,ppoz!$A$2:$B$42,2,0),0)</f>
        <v>0</v>
      </c>
      <c r="AH2333">
        <v>8</v>
      </c>
    </row>
    <row r="2334" spans="1:34" x14ac:dyDescent="0.35">
      <c r="A2334" s="354" t="s">
        <v>1459</v>
      </c>
      <c r="B2334" s="355">
        <v>40.92</v>
      </c>
      <c r="C2334" s="356">
        <v>124</v>
      </c>
      <c r="D2334" s="357" t="s">
        <v>1075</v>
      </c>
      <c r="E2334" s="357" t="s">
        <v>23</v>
      </c>
      <c r="F2334" s="357" t="s">
        <v>186</v>
      </c>
      <c r="G2334" s="358">
        <v>37.6</v>
      </c>
      <c r="H2334" s="357">
        <v>133000</v>
      </c>
      <c r="I2334" s="356">
        <v>140000</v>
      </c>
      <c r="J2334" s="356">
        <v>147700</v>
      </c>
      <c r="K2334" s="356">
        <v>146900</v>
      </c>
      <c r="L2334" s="355">
        <v>3250.2443792766371</v>
      </c>
      <c r="M2334" s="355">
        <v>3421.3098729227759</v>
      </c>
      <c r="N2334" s="355">
        <v>3609.4819159335289</v>
      </c>
      <c r="O2334" s="355">
        <v>3589.9315738025416</v>
      </c>
      <c r="P2334" s="357" t="s">
        <v>40</v>
      </c>
      <c r="Q2334" s="355" t="s">
        <v>35</v>
      </c>
      <c r="R2334" s="357" t="s">
        <v>203</v>
      </c>
      <c r="S2334" s="365">
        <v>0.19600000000000001</v>
      </c>
      <c r="T2334" s="354" t="s">
        <v>683</v>
      </c>
      <c r="U2334" s="357" t="s">
        <v>35</v>
      </c>
      <c r="V2334" s="357">
        <v>1.6850000000000001</v>
      </c>
      <c r="W2334" s="357">
        <v>1</v>
      </c>
      <c r="X2334" s="357">
        <v>3.2000000000000001E-2</v>
      </c>
      <c r="Y2334" s="357">
        <f t="shared" si="33"/>
        <v>1.6850000000000001</v>
      </c>
      <c r="Z2334" s="357" t="s">
        <v>198</v>
      </c>
      <c r="AA2334" s="357" t="s">
        <v>170</v>
      </c>
      <c r="AB2334" s="357">
        <v>18.7</v>
      </c>
      <c r="AC2334" s="357" t="s">
        <v>218</v>
      </c>
      <c r="AD2334" s="10"/>
      <c r="AE2334" s="10">
        <f>IFERROR(VLOOKUP(E2334,ppoz!$A$2:$B$42,2,0),0)</f>
        <v>0</v>
      </c>
      <c r="AH2334">
        <v>8</v>
      </c>
    </row>
    <row r="2335" spans="1:34" x14ac:dyDescent="0.35">
      <c r="A2335" s="354" t="s">
        <v>1460</v>
      </c>
      <c r="B2335" s="355">
        <v>41.25</v>
      </c>
      <c r="C2335" s="356">
        <v>125</v>
      </c>
      <c r="D2335" s="357" t="s">
        <v>1075</v>
      </c>
      <c r="E2335" s="357" t="s">
        <v>23</v>
      </c>
      <c r="F2335" s="357" t="s">
        <v>186</v>
      </c>
      <c r="G2335" s="358">
        <v>37.6</v>
      </c>
      <c r="H2335" s="357">
        <v>134100</v>
      </c>
      <c r="I2335" s="356">
        <v>141000</v>
      </c>
      <c r="J2335" s="356">
        <v>148700</v>
      </c>
      <c r="K2335" s="356">
        <v>148400</v>
      </c>
      <c r="L2335" s="355">
        <v>3250.909090909091</v>
      </c>
      <c r="M2335" s="355">
        <v>3418.181818181818</v>
      </c>
      <c r="N2335" s="355">
        <v>3604.848484848485</v>
      </c>
      <c r="O2335" s="355">
        <v>3597.5757575757575</v>
      </c>
      <c r="P2335" s="357" t="s">
        <v>40</v>
      </c>
      <c r="Q2335" s="355" t="s">
        <v>35</v>
      </c>
      <c r="R2335" s="357" t="s">
        <v>203</v>
      </c>
      <c r="S2335" s="365">
        <v>0.19600000000000001</v>
      </c>
      <c r="T2335" s="354" t="s">
        <v>683</v>
      </c>
      <c r="U2335" s="357" t="s">
        <v>35</v>
      </c>
      <c r="V2335" s="357">
        <v>1.6850000000000001</v>
      </c>
      <c r="W2335" s="357">
        <v>1</v>
      </c>
      <c r="X2335" s="357">
        <v>3.2000000000000001E-2</v>
      </c>
      <c r="Y2335" s="357">
        <f t="shared" si="33"/>
        <v>1.6850000000000001</v>
      </c>
      <c r="Z2335" s="357" t="s">
        <v>198</v>
      </c>
      <c r="AA2335" s="357" t="s">
        <v>170</v>
      </c>
      <c r="AB2335" s="357">
        <v>18.7</v>
      </c>
      <c r="AC2335" s="357" t="s">
        <v>218</v>
      </c>
      <c r="AD2335" s="10"/>
      <c r="AE2335" s="10">
        <f>IFERROR(VLOOKUP(E2335,ppoz!$A$2:$B$42,2,0),0)</f>
        <v>0</v>
      </c>
      <c r="AH2335">
        <v>8</v>
      </c>
    </row>
    <row r="2336" spans="1:34" x14ac:dyDescent="0.35">
      <c r="A2336" s="354" t="s">
        <v>1461</v>
      </c>
      <c r="B2336" s="355">
        <v>41.580000000000005</v>
      </c>
      <c r="C2336" s="356">
        <v>126</v>
      </c>
      <c r="D2336" s="357" t="s">
        <v>1075</v>
      </c>
      <c r="E2336" s="357" t="s">
        <v>23</v>
      </c>
      <c r="F2336" s="357" t="s">
        <v>186</v>
      </c>
      <c r="G2336" s="358">
        <v>37.6</v>
      </c>
      <c r="H2336" s="357">
        <v>134900</v>
      </c>
      <c r="I2336" s="356">
        <v>141700</v>
      </c>
      <c r="J2336" s="356">
        <v>149400</v>
      </c>
      <c r="K2336" s="356">
        <v>149100</v>
      </c>
      <c r="L2336" s="355">
        <v>3244.348244348244</v>
      </c>
      <c r="M2336" s="355">
        <v>3407.8884078884075</v>
      </c>
      <c r="N2336" s="355">
        <v>3593.0735930735927</v>
      </c>
      <c r="O2336" s="355">
        <v>3585.8585858585852</v>
      </c>
      <c r="P2336" s="357" t="s">
        <v>40</v>
      </c>
      <c r="Q2336" s="355" t="s">
        <v>35</v>
      </c>
      <c r="R2336" s="357" t="s">
        <v>203</v>
      </c>
      <c r="S2336" s="365">
        <v>0.19600000000000001</v>
      </c>
      <c r="T2336" s="354" t="s">
        <v>683</v>
      </c>
      <c r="U2336" s="357" t="s">
        <v>35</v>
      </c>
      <c r="V2336" s="357">
        <v>1.6850000000000001</v>
      </c>
      <c r="W2336" s="357">
        <v>1</v>
      </c>
      <c r="X2336" s="357">
        <v>3.2000000000000001E-2</v>
      </c>
      <c r="Y2336" s="357">
        <f t="shared" ref="Y2336:Y2361" si="34">V2336*W2336</f>
        <v>1.6850000000000001</v>
      </c>
      <c r="Z2336" s="357" t="s">
        <v>198</v>
      </c>
      <c r="AA2336" s="357" t="s">
        <v>170</v>
      </c>
      <c r="AB2336" s="357">
        <v>18.7</v>
      </c>
      <c r="AC2336" s="357" t="s">
        <v>218</v>
      </c>
      <c r="AD2336" s="10"/>
      <c r="AE2336" s="10">
        <f>IFERROR(VLOOKUP(E2336,ppoz!$A$2:$B$42,2,0),0)</f>
        <v>0</v>
      </c>
      <c r="AH2336">
        <v>8</v>
      </c>
    </row>
    <row r="2337" spans="1:34" x14ac:dyDescent="0.35">
      <c r="A2337" s="354" t="s">
        <v>1462</v>
      </c>
      <c r="B2337" s="355">
        <v>41.910000000000004</v>
      </c>
      <c r="C2337" s="356">
        <v>127</v>
      </c>
      <c r="D2337" s="357" t="s">
        <v>1075</v>
      </c>
      <c r="E2337" s="357" t="s">
        <v>23</v>
      </c>
      <c r="F2337" s="357" t="s">
        <v>186</v>
      </c>
      <c r="G2337" s="358">
        <v>37.6</v>
      </c>
      <c r="H2337" s="357">
        <v>135600</v>
      </c>
      <c r="I2337" s="356">
        <v>142400</v>
      </c>
      <c r="J2337" s="356">
        <v>150000</v>
      </c>
      <c r="K2337" s="356">
        <v>149700</v>
      </c>
      <c r="L2337" s="355">
        <v>3235.504652827487</v>
      </c>
      <c r="M2337" s="355">
        <v>3397.7570985445</v>
      </c>
      <c r="N2337" s="355">
        <v>3579.0980672870432</v>
      </c>
      <c r="O2337" s="355">
        <v>3571.9398711524691</v>
      </c>
      <c r="P2337" s="357" t="s">
        <v>40</v>
      </c>
      <c r="Q2337" s="355" t="s">
        <v>35</v>
      </c>
      <c r="R2337" s="357" t="s">
        <v>203</v>
      </c>
      <c r="S2337" s="365">
        <v>0.19600000000000001</v>
      </c>
      <c r="T2337" s="354" t="s">
        <v>683</v>
      </c>
      <c r="U2337" s="357" t="s">
        <v>35</v>
      </c>
      <c r="V2337" s="357">
        <v>1.6850000000000001</v>
      </c>
      <c r="W2337" s="357">
        <v>1</v>
      </c>
      <c r="X2337" s="357">
        <v>3.2000000000000001E-2</v>
      </c>
      <c r="Y2337" s="357">
        <f t="shared" si="34"/>
        <v>1.6850000000000001</v>
      </c>
      <c r="Z2337" s="357" t="s">
        <v>198</v>
      </c>
      <c r="AA2337" s="357" t="s">
        <v>170</v>
      </c>
      <c r="AB2337" s="357">
        <v>18.7</v>
      </c>
      <c r="AC2337" s="357" t="s">
        <v>218</v>
      </c>
      <c r="AD2337" s="10"/>
      <c r="AE2337" s="10">
        <f>IFERROR(VLOOKUP(E2337,ppoz!$A$2:$B$42,2,0),0)</f>
        <v>0</v>
      </c>
      <c r="AH2337">
        <v>8</v>
      </c>
    </row>
    <row r="2338" spans="1:34" x14ac:dyDescent="0.35">
      <c r="A2338" s="354" t="s">
        <v>1463</v>
      </c>
      <c r="B2338" s="355">
        <v>42.24</v>
      </c>
      <c r="C2338" s="356">
        <v>128</v>
      </c>
      <c r="D2338" s="357" t="s">
        <v>1075</v>
      </c>
      <c r="E2338" s="357" t="s">
        <v>23</v>
      </c>
      <c r="F2338" s="357" t="s">
        <v>186</v>
      </c>
      <c r="G2338" s="358">
        <v>37.6</v>
      </c>
      <c r="H2338" s="357">
        <v>136800</v>
      </c>
      <c r="I2338" s="356">
        <v>143400</v>
      </c>
      <c r="J2338" s="356">
        <v>151000</v>
      </c>
      <c r="K2338" s="356">
        <v>150800</v>
      </c>
      <c r="L2338" s="355">
        <v>3238.6363636363635</v>
      </c>
      <c r="M2338" s="355">
        <v>3394.8863636363635</v>
      </c>
      <c r="N2338" s="355">
        <v>3574.810606060606</v>
      </c>
      <c r="O2338" s="355">
        <v>3570.0757575757575</v>
      </c>
      <c r="P2338" s="357" t="s">
        <v>40</v>
      </c>
      <c r="Q2338" s="355" t="s">
        <v>35</v>
      </c>
      <c r="R2338" s="357" t="s">
        <v>203</v>
      </c>
      <c r="S2338" s="365">
        <v>0.19600000000000001</v>
      </c>
      <c r="T2338" s="354" t="s">
        <v>683</v>
      </c>
      <c r="U2338" s="357" t="s">
        <v>35</v>
      </c>
      <c r="V2338" s="357">
        <v>1.6850000000000001</v>
      </c>
      <c r="W2338" s="357">
        <v>1</v>
      </c>
      <c r="X2338" s="357">
        <v>3.2000000000000001E-2</v>
      </c>
      <c r="Y2338" s="357">
        <f t="shared" si="34"/>
        <v>1.6850000000000001</v>
      </c>
      <c r="Z2338" s="357" t="s">
        <v>198</v>
      </c>
      <c r="AA2338" s="357" t="s">
        <v>170</v>
      </c>
      <c r="AB2338" s="357">
        <v>18.7</v>
      </c>
      <c r="AC2338" s="357" t="s">
        <v>218</v>
      </c>
      <c r="AD2338" s="10"/>
      <c r="AE2338" s="10">
        <f>IFERROR(VLOOKUP(E2338,ppoz!$A$2:$B$42,2,0),0)</f>
        <v>0</v>
      </c>
      <c r="AH2338">
        <v>8</v>
      </c>
    </row>
    <row r="2339" spans="1:34" x14ac:dyDescent="0.35">
      <c r="A2339" s="354" t="s">
        <v>1464</v>
      </c>
      <c r="B2339" s="355">
        <v>42.57</v>
      </c>
      <c r="C2339" s="356">
        <v>129</v>
      </c>
      <c r="D2339" s="357" t="s">
        <v>1075</v>
      </c>
      <c r="E2339" s="357" t="s">
        <v>23</v>
      </c>
      <c r="F2339" s="357" t="s">
        <v>186</v>
      </c>
      <c r="G2339" s="358">
        <v>37.6</v>
      </c>
      <c r="H2339" s="357">
        <v>137600</v>
      </c>
      <c r="I2339" s="356">
        <v>144000</v>
      </c>
      <c r="J2339" s="356">
        <v>151700</v>
      </c>
      <c r="K2339" s="356">
        <v>151400</v>
      </c>
      <c r="L2339" s="355">
        <v>3232.3232323232323</v>
      </c>
      <c r="M2339" s="355">
        <v>3382.6638477801266</v>
      </c>
      <c r="N2339" s="355">
        <v>3563.5424007517031</v>
      </c>
      <c r="O2339" s="355">
        <v>3556.4951844021612</v>
      </c>
      <c r="P2339" s="357" t="s">
        <v>40</v>
      </c>
      <c r="Q2339" s="355" t="s">
        <v>35</v>
      </c>
      <c r="R2339" s="357" t="s">
        <v>203</v>
      </c>
      <c r="S2339" s="365">
        <v>0.19600000000000001</v>
      </c>
      <c r="T2339" s="354" t="s">
        <v>683</v>
      </c>
      <c r="U2339" s="357" t="s">
        <v>35</v>
      </c>
      <c r="V2339" s="357">
        <v>1.6850000000000001</v>
      </c>
      <c r="W2339" s="357">
        <v>1</v>
      </c>
      <c r="X2339" s="357">
        <v>3.2000000000000001E-2</v>
      </c>
      <c r="Y2339" s="357">
        <f t="shared" si="34"/>
        <v>1.6850000000000001</v>
      </c>
      <c r="Z2339" s="357" t="s">
        <v>198</v>
      </c>
      <c r="AA2339" s="357" t="s">
        <v>170</v>
      </c>
      <c r="AB2339" s="357">
        <v>18.7</v>
      </c>
      <c r="AC2339" s="357" t="s">
        <v>218</v>
      </c>
      <c r="AD2339" s="10"/>
      <c r="AE2339" s="10">
        <f>IFERROR(VLOOKUP(E2339,ppoz!$A$2:$B$42,2,0),0)</f>
        <v>0</v>
      </c>
      <c r="AH2339">
        <v>8</v>
      </c>
    </row>
    <row r="2340" spans="1:34" x14ac:dyDescent="0.35">
      <c r="A2340" s="354" t="s">
        <v>1465</v>
      </c>
      <c r="B2340" s="355">
        <v>42.9</v>
      </c>
      <c r="C2340" s="356">
        <v>130</v>
      </c>
      <c r="D2340" s="357" t="s">
        <v>1075</v>
      </c>
      <c r="E2340" s="357" t="s">
        <v>23</v>
      </c>
      <c r="F2340" s="357" t="s">
        <v>186</v>
      </c>
      <c r="G2340" s="358">
        <v>37.6</v>
      </c>
      <c r="H2340" s="357">
        <v>138300</v>
      </c>
      <c r="I2340" s="356">
        <v>145000</v>
      </c>
      <c r="J2340" s="356">
        <v>152300</v>
      </c>
      <c r="K2340" s="356">
        <v>152400</v>
      </c>
      <c r="L2340" s="355">
        <v>3223.776223776224</v>
      </c>
      <c r="M2340" s="355">
        <v>3379.9533799533801</v>
      </c>
      <c r="N2340" s="355">
        <v>3550.1165501165501</v>
      </c>
      <c r="O2340" s="355">
        <v>3552.4475524475524</v>
      </c>
      <c r="P2340" s="357" t="s">
        <v>40</v>
      </c>
      <c r="Q2340" s="355" t="s">
        <v>38</v>
      </c>
      <c r="R2340" s="357" t="s">
        <v>203</v>
      </c>
      <c r="S2340" s="365">
        <v>0.19600000000000001</v>
      </c>
      <c r="T2340" s="354" t="s">
        <v>683</v>
      </c>
      <c r="U2340" s="357" t="s">
        <v>35</v>
      </c>
      <c r="V2340" s="357">
        <v>1.6850000000000001</v>
      </c>
      <c r="W2340" s="357">
        <v>1</v>
      </c>
      <c r="X2340" s="357">
        <v>3.2000000000000001E-2</v>
      </c>
      <c r="Y2340" s="357">
        <f t="shared" si="34"/>
        <v>1.6850000000000001</v>
      </c>
      <c r="Z2340" s="357" t="s">
        <v>198</v>
      </c>
      <c r="AA2340" s="357" t="s">
        <v>170</v>
      </c>
      <c r="AB2340" s="357">
        <v>18.7</v>
      </c>
      <c r="AC2340" s="357" t="s">
        <v>218</v>
      </c>
      <c r="AD2340" s="10"/>
      <c r="AE2340" s="10">
        <f>IFERROR(VLOOKUP(E2340,ppoz!$A$2:$B$42,2,0),0)</f>
        <v>0</v>
      </c>
      <c r="AH2340">
        <v>8</v>
      </c>
    </row>
    <row r="2341" spans="1:34" x14ac:dyDescent="0.35">
      <c r="A2341" s="354" t="s">
        <v>1466</v>
      </c>
      <c r="B2341" s="355">
        <v>43.230000000000004</v>
      </c>
      <c r="C2341" s="356">
        <v>131</v>
      </c>
      <c r="D2341" s="357" t="s">
        <v>1075</v>
      </c>
      <c r="E2341" s="357" t="s">
        <v>23</v>
      </c>
      <c r="F2341" s="357" t="s">
        <v>186</v>
      </c>
      <c r="G2341" s="358">
        <v>37.6</v>
      </c>
      <c r="H2341" s="357">
        <v>139400</v>
      </c>
      <c r="I2341" s="356">
        <v>146000</v>
      </c>
      <c r="J2341" s="356">
        <v>153400</v>
      </c>
      <c r="K2341" s="356">
        <v>153400</v>
      </c>
      <c r="L2341" s="355">
        <v>3224.6125375896363</v>
      </c>
      <c r="M2341" s="355">
        <v>3377.2842933148272</v>
      </c>
      <c r="N2341" s="355">
        <v>3548.4617164006472</v>
      </c>
      <c r="O2341" s="355">
        <v>3548.4617164006472</v>
      </c>
      <c r="P2341" s="357" t="s">
        <v>40</v>
      </c>
      <c r="Q2341" s="355" t="s">
        <v>38</v>
      </c>
      <c r="R2341" s="357" t="s">
        <v>203</v>
      </c>
      <c r="S2341" s="365">
        <v>0.19600000000000001</v>
      </c>
      <c r="T2341" s="354" t="s">
        <v>683</v>
      </c>
      <c r="U2341" s="357" t="s">
        <v>35</v>
      </c>
      <c r="V2341" s="357">
        <v>1.6850000000000001</v>
      </c>
      <c r="W2341" s="357">
        <v>1</v>
      </c>
      <c r="X2341" s="357">
        <v>3.2000000000000001E-2</v>
      </c>
      <c r="Y2341" s="357">
        <f t="shared" si="34"/>
        <v>1.6850000000000001</v>
      </c>
      <c r="Z2341" s="357" t="s">
        <v>198</v>
      </c>
      <c r="AA2341" s="357" t="s">
        <v>170</v>
      </c>
      <c r="AB2341" s="357">
        <v>18.7</v>
      </c>
      <c r="AC2341" s="357" t="s">
        <v>218</v>
      </c>
      <c r="AD2341" s="10"/>
      <c r="AE2341" s="10">
        <f>IFERROR(VLOOKUP(E2341,ppoz!$A$2:$B$42,2,0),0)</f>
        <v>0</v>
      </c>
      <c r="AH2341">
        <v>8</v>
      </c>
    </row>
    <row r="2342" spans="1:34" x14ac:dyDescent="0.35">
      <c r="A2342" s="354" t="s">
        <v>1467</v>
      </c>
      <c r="B2342" s="355">
        <v>43.56</v>
      </c>
      <c r="C2342" s="356">
        <v>132</v>
      </c>
      <c r="D2342" s="357" t="s">
        <v>1075</v>
      </c>
      <c r="E2342" s="357" t="s">
        <v>23</v>
      </c>
      <c r="F2342" s="357" t="s">
        <v>186</v>
      </c>
      <c r="G2342" s="358">
        <v>37.6</v>
      </c>
      <c r="H2342" s="357">
        <v>140000</v>
      </c>
      <c r="I2342" s="356">
        <v>146500</v>
      </c>
      <c r="J2342" s="356">
        <v>154000</v>
      </c>
      <c r="K2342" s="356">
        <v>153800</v>
      </c>
      <c r="L2342" s="355">
        <v>3213.9577594123048</v>
      </c>
      <c r="M2342" s="355">
        <v>3363.1772268135901</v>
      </c>
      <c r="N2342" s="355">
        <v>3535.3535353535353</v>
      </c>
      <c r="O2342" s="355">
        <v>3530.7621671258034</v>
      </c>
      <c r="P2342" s="357" t="s">
        <v>40</v>
      </c>
      <c r="Q2342" s="355" t="s">
        <v>38</v>
      </c>
      <c r="R2342" s="357" t="s">
        <v>203</v>
      </c>
      <c r="S2342" s="365">
        <v>0.19600000000000001</v>
      </c>
      <c r="T2342" s="354" t="s">
        <v>683</v>
      </c>
      <c r="U2342" s="357" t="s">
        <v>35</v>
      </c>
      <c r="V2342" s="357">
        <v>1.6850000000000001</v>
      </c>
      <c r="W2342" s="357">
        <v>1</v>
      </c>
      <c r="X2342" s="357">
        <v>3.2000000000000001E-2</v>
      </c>
      <c r="Y2342" s="357">
        <f t="shared" si="34"/>
        <v>1.6850000000000001</v>
      </c>
      <c r="Z2342" s="357" t="s">
        <v>198</v>
      </c>
      <c r="AA2342" s="357" t="s">
        <v>170</v>
      </c>
      <c r="AB2342" s="357">
        <v>18.7</v>
      </c>
      <c r="AC2342" s="357" t="s">
        <v>218</v>
      </c>
      <c r="AD2342" s="10"/>
      <c r="AE2342" s="10">
        <f>IFERROR(VLOOKUP(E2342,ppoz!$A$2:$B$42,2,0),0)</f>
        <v>0</v>
      </c>
      <c r="AH2342">
        <v>8</v>
      </c>
    </row>
    <row r="2343" spans="1:34" x14ac:dyDescent="0.35">
      <c r="A2343" s="354" t="s">
        <v>1468</v>
      </c>
      <c r="B2343" s="355">
        <v>43.89</v>
      </c>
      <c r="C2343" s="356">
        <v>133</v>
      </c>
      <c r="D2343" s="357" t="s">
        <v>1075</v>
      </c>
      <c r="E2343" s="357" t="s">
        <v>23</v>
      </c>
      <c r="F2343" s="357" t="s">
        <v>186</v>
      </c>
      <c r="G2343" s="358">
        <v>37.6</v>
      </c>
      <c r="H2343" s="357">
        <v>140800</v>
      </c>
      <c r="I2343" s="356">
        <v>147900</v>
      </c>
      <c r="J2343" s="356">
        <v>154600</v>
      </c>
      <c r="K2343" s="356">
        <v>155200</v>
      </c>
      <c r="L2343" s="355">
        <v>3208.0200501253134</v>
      </c>
      <c r="M2343" s="355">
        <v>3369.788106630212</v>
      </c>
      <c r="N2343" s="355">
        <v>3522.442469810891</v>
      </c>
      <c r="O2343" s="355">
        <v>3536.1130097972205</v>
      </c>
      <c r="P2343" s="357" t="s">
        <v>40</v>
      </c>
      <c r="Q2343" s="355" t="s">
        <v>38</v>
      </c>
      <c r="R2343" s="357" t="s">
        <v>203</v>
      </c>
      <c r="S2343" s="365">
        <v>0.19600000000000001</v>
      </c>
      <c r="T2343" s="354" t="s">
        <v>683</v>
      </c>
      <c r="U2343" s="357" t="s">
        <v>35</v>
      </c>
      <c r="V2343" s="357">
        <v>1.6850000000000001</v>
      </c>
      <c r="W2343" s="357">
        <v>1</v>
      </c>
      <c r="X2343" s="357">
        <v>3.2000000000000001E-2</v>
      </c>
      <c r="Y2343" s="357">
        <f t="shared" si="34"/>
        <v>1.6850000000000001</v>
      </c>
      <c r="Z2343" s="357" t="s">
        <v>198</v>
      </c>
      <c r="AA2343" s="357" t="s">
        <v>170</v>
      </c>
      <c r="AB2343" s="357">
        <v>18.7</v>
      </c>
      <c r="AC2343" s="357" t="s">
        <v>218</v>
      </c>
      <c r="AD2343" s="10"/>
      <c r="AE2343" s="10">
        <f>IFERROR(VLOOKUP(E2343,ppoz!$A$2:$B$42,2,0),0)</f>
        <v>0</v>
      </c>
      <c r="AH2343">
        <v>8</v>
      </c>
    </row>
    <row r="2344" spans="1:34" x14ac:dyDescent="0.35">
      <c r="A2344" s="354" t="s">
        <v>1469</v>
      </c>
      <c r="B2344" s="355">
        <v>44.22</v>
      </c>
      <c r="C2344" s="356">
        <v>134</v>
      </c>
      <c r="D2344" s="357" t="s">
        <v>1075</v>
      </c>
      <c r="E2344" s="357" t="s">
        <v>23</v>
      </c>
      <c r="F2344" s="357" t="s">
        <v>186</v>
      </c>
      <c r="G2344" s="358">
        <v>37.6</v>
      </c>
      <c r="H2344" s="357">
        <v>141900</v>
      </c>
      <c r="I2344" s="356">
        <v>149200</v>
      </c>
      <c r="J2344" s="356">
        <v>155700</v>
      </c>
      <c r="K2344" s="356">
        <v>156500</v>
      </c>
      <c r="L2344" s="355">
        <v>3208.9552238805973</v>
      </c>
      <c r="M2344" s="355">
        <v>3374.0388964269564</v>
      </c>
      <c r="N2344" s="355">
        <v>3521.031207598372</v>
      </c>
      <c r="O2344" s="355">
        <v>3539.1225689733155</v>
      </c>
      <c r="P2344" s="357" t="s">
        <v>40</v>
      </c>
      <c r="Q2344" s="355" t="s">
        <v>38</v>
      </c>
      <c r="R2344" s="357" t="s">
        <v>203</v>
      </c>
      <c r="S2344" s="365">
        <v>0.19600000000000001</v>
      </c>
      <c r="T2344" s="354" t="s">
        <v>683</v>
      </c>
      <c r="U2344" s="357" t="s">
        <v>35</v>
      </c>
      <c r="V2344" s="357">
        <v>1.6850000000000001</v>
      </c>
      <c r="W2344" s="357">
        <v>1</v>
      </c>
      <c r="X2344" s="357">
        <v>3.2000000000000001E-2</v>
      </c>
      <c r="Y2344" s="357">
        <f t="shared" si="34"/>
        <v>1.6850000000000001</v>
      </c>
      <c r="Z2344" s="357" t="s">
        <v>198</v>
      </c>
      <c r="AA2344" s="357" t="s">
        <v>170</v>
      </c>
      <c r="AB2344" s="357">
        <v>18.7</v>
      </c>
      <c r="AC2344" s="357" t="s">
        <v>218</v>
      </c>
      <c r="AD2344" s="10"/>
      <c r="AE2344" s="10">
        <f>IFERROR(VLOOKUP(E2344,ppoz!$A$2:$B$42,2,0),0)</f>
        <v>0</v>
      </c>
      <c r="AH2344">
        <v>8</v>
      </c>
    </row>
    <row r="2345" spans="1:34" x14ac:dyDescent="0.35">
      <c r="A2345" s="354" t="s">
        <v>1470</v>
      </c>
      <c r="B2345" s="355">
        <v>44.550000000000004</v>
      </c>
      <c r="C2345" s="356">
        <v>135</v>
      </c>
      <c r="D2345" s="357" t="s">
        <v>1075</v>
      </c>
      <c r="E2345" s="357" t="s">
        <v>23</v>
      </c>
      <c r="F2345" s="357" t="s">
        <v>186</v>
      </c>
      <c r="G2345" s="358">
        <v>37.6</v>
      </c>
      <c r="H2345" s="357">
        <v>142900</v>
      </c>
      <c r="I2345" s="356">
        <v>149900</v>
      </c>
      <c r="J2345" s="356">
        <v>156300</v>
      </c>
      <c r="K2345" s="356">
        <v>157800</v>
      </c>
      <c r="L2345" s="355">
        <v>3207.6318742985409</v>
      </c>
      <c r="M2345" s="355">
        <v>3364.758698092031</v>
      </c>
      <c r="N2345" s="355">
        <v>3508.4175084175081</v>
      </c>
      <c r="O2345" s="355">
        <v>3542.0875420875418</v>
      </c>
      <c r="P2345" s="357" t="s">
        <v>40</v>
      </c>
      <c r="Q2345" s="355" t="s">
        <v>38</v>
      </c>
      <c r="R2345" s="357" t="s">
        <v>203</v>
      </c>
      <c r="S2345" s="365">
        <v>0.19600000000000001</v>
      </c>
      <c r="T2345" s="354" t="s">
        <v>683</v>
      </c>
      <c r="U2345" s="357" t="s">
        <v>35</v>
      </c>
      <c r="V2345" s="357">
        <v>1.6850000000000001</v>
      </c>
      <c r="W2345" s="357">
        <v>1</v>
      </c>
      <c r="X2345" s="357">
        <v>3.2000000000000001E-2</v>
      </c>
      <c r="Y2345" s="357">
        <f t="shared" si="34"/>
        <v>1.6850000000000001</v>
      </c>
      <c r="Z2345" s="357" t="s">
        <v>198</v>
      </c>
      <c r="AA2345" s="357" t="s">
        <v>170</v>
      </c>
      <c r="AB2345" s="357">
        <v>18.7</v>
      </c>
      <c r="AC2345" s="357" t="s">
        <v>218</v>
      </c>
      <c r="AD2345" s="10"/>
      <c r="AE2345" s="10">
        <f>IFERROR(VLOOKUP(E2345,ppoz!$A$2:$B$42,2,0),0)</f>
        <v>0</v>
      </c>
      <c r="AH2345">
        <v>8</v>
      </c>
    </row>
    <row r="2346" spans="1:34" x14ac:dyDescent="0.35">
      <c r="A2346" s="354" t="s">
        <v>1471</v>
      </c>
      <c r="B2346" s="355">
        <v>44.88</v>
      </c>
      <c r="C2346" s="356">
        <v>136</v>
      </c>
      <c r="D2346" s="357" t="s">
        <v>1075</v>
      </c>
      <c r="E2346" s="357" t="s">
        <v>23</v>
      </c>
      <c r="F2346" s="357" t="s">
        <v>186</v>
      </c>
      <c r="G2346" s="358">
        <v>37.6</v>
      </c>
      <c r="H2346" s="357">
        <v>143600</v>
      </c>
      <c r="I2346" s="356">
        <v>150600</v>
      </c>
      <c r="J2346" s="356">
        <v>157000</v>
      </c>
      <c r="K2346" s="356">
        <v>158600</v>
      </c>
      <c r="L2346" s="355">
        <v>3199.6434937611407</v>
      </c>
      <c r="M2346" s="355">
        <v>3355.614973262032</v>
      </c>
      <c r="N2346" s="355">
        <v>3498.2174688057039</v>
      </c>
      <c r="O2346" s="355">
        <v>3533.8680926916218</v>
      </c>
      <c r="P2346" s="357" t="s">
        <v>40</v>
      </c>
      <c r="Q2346" s="355" t="s">
        <v>38</v>
      </c>
      <c r="R2346" s="357" t="s">
        <v>203</v>
      </c>
      <c r="S2346" s="365">
        <v>0.19600000000000001</v>
      </c>
      <c r="T2346" s="354" t="s">
        <v>683</v>
      </c>
      <c r="U2346" s="357" t="s">
        <v>35</v>
      </c>
      <c r="V2346" s="357">
        <v>1.6850000000000001</v>
      </c>
      <c r="W2346" s="357">
        <v>1</v>
      </c>
      <c r="X2346" s="357">
        <v>3.2000000000000001E-2</v>
      </c>
      <c r="Y2346" s="357">
        <f t="shared" si="34"/>
        <v>1.6850000000000001</v>
      </c>
      <c r="Z2346" s="357" t="s">
        <v>198</v>
      </c>
      <c r="AA2346" s="357" t="s">
        <v>170</v>
      </c>
      <c r="AB2346" s="357">
        <v>18.7</v>
      </c>
      <c r="AC2346" s="357" t="s">
        <v>218</v>
      </c>
      <c r="AD2346" s="10"/>
      <c r="AE2346" s="10">
        <f>IFERROR(VLOOKUP(E2346,ppoz!$A$2:$B$42,2,0),0)</f>
        <v>0</v>
      </c>
      <c r="AH2346">
        <v>8</v>
      </c>
    </row>
    <row r="2347" spans="1:34" x14ac:dyDescent="0.35">
      <c r="A2347" s="354" t="s">
        <v>1472</v>
      </c>
      <c r="B2347" s="355">
        <v>45.21</v>
      </c>
      <c r="C2347" s="356">
        <v>137</v>
      </c>
      <c r="D2347" s="357" t="s">
        <v>1075</v>
      </c>
      <c r="E2347" s="357" t="s">
        <v>2359</v>
      </c>
      <c r="F2347" s="357" t="s">
        <v>186</v>
      </c>
      <c r="G2347" s="358">
        <v>48</v>
      </c>
      <c r="H2347" s="357">
        <v>148400</v>
      </c>
      <c r="I2347" s="356">
        <v>155600</v>
      </c>
      <c r="J2347" s="356">
        <v>161700</v>
      </c>
      <c r="K2347" s="356">
        <v>163500</v>
      </c>
      <c r="L2347" s="355">
        <v>3282.4596328245962</v>
      </c>
      <c r="M2347" s="355">
        <v>3441.7164344171642</v>
      </c>
      <c r="N2347" s="355">
        <v>3576.6423357664235</v>
      </c>
      <c r="O2347" s="355">
        <v>3616.4565361645655</v>
      </c>
      <c r="P2347" s="357" t="s">
        <v>40</v>
      </c>
      <c r="Q2347" s="355" t="s">
        <v>38</v>
      </c>
      <c r="R2347" s="357" t="s">
        <v>203</v>
      </c>
      <c r="S2347" s="365">
        <v>0.19600000000000001</v>
      </c>
      <c r="T2347" s="354" t="s">
        <v>683</v>
      </c>
      <c r="U2347" s="357" t="s">
        <v>35</v>
      </c>
      <c r="V2347" s="357">
        <v>1.6850000000000001</v>
      </c>
      <c r="W2347" s="357">
        <v>1</v>
      </c>
      <c r="X2347" s="357">
        <v>3.2000000000000001E-2</v>
      </c>
      <c r="Y2347" s="357">
        <f t="shared" si="34"/>
        <v>1.6850000000000001</v>
      </c>
      <c r="Z2347" s="357" t="s">
        <v>198</v>
      </c>
      <c r="AA2347" s="357" t="s">
        <v>170</v>
      </c>
      <c r="AB2347" s="357">
        <v>18.7</v>
      </c>
      <c r="AC2347" s="357" t="s">
        <v>218</v>
      </c>
      <c r="AD2347" s="10"/>
      <c r="AE2347" s="10">
        <f>IFERROR(VLOOKUP(E2347,ppoz!$A$2:$B$42,2,0),0)</f>
        <v>0</v>
      </c>
      <c r="AH2347">
        <v>8</v>
      </c>
    </row>
    <row r="2348" spans="1:34" x14ac:dyDescent="0.35">
      <c r="A2348" s="354" t="s">
        <v>1473</v>
      </c>
      <c r="B2348" s="355">
        <v>45.54</v>
      </c>
      <c r="C2348" s="356">
        <v>138</v>
      </c>
      <c r="D2348" s="357" t="s">
        <v>1075</v>
      </c>
      <c r="E2348" s="357" t="s">
        <v>2359</v>
      </c>
      <c r="F2348" s="357" t="s">
        <v>186</v>
      </c>
      <c r="G2348" s="358">
        <v>48</v>
      </c>
      <c r="H2348" s="357">
        <v>149100</v>
      </c>
      <c r="I2348" s="356">
        <v>156400</v>
      </c>
      <c r="J2348" s="356">
        <v>162400</v>
      </c>
      <c r="K2348" s="356">
        <v>164300</v>
      </c>
      <c r="L2348" s="355">
        <v>3274.0447957839265</v>
      </c>
      <c r="M2348" s="355">
        <v>3434.3434343434342</v>
      </c>
      <c r="N2348" s="355">
        <v>3566.0957400087837</v>
      </c>
      <c r="O2348" s="355">
        <v>3607.8173034694773</v>
      </c>
      <c r="P2348" s="357" t="s">
        <v>40</v>
      </c>
      <c r="Q2348" s="355" t="s">
        <v>38</v>
      </c>
      <c r="R2348" s="357" t="s">
        <v>203</v>
      </c>
      <c r="S2348" s="365">
        <v>0.19600000000000001</v>
      </c>
      <c r="T2348" s="354" t="s">
        <v>683</v>
      </c>
      <c r="U2348" s="357" t="s">
        <v>35</v>
      </c>
      <c r="V2348" s="357">
        <v>1.6850000000000001</v>
      </c>
      <c r="W2348" s="357">
        <v>1</v>
      </c>
      <c r="X2348" s="357">
        <v>3.2000000000000001E-2</v>
      </c>
      <c r="Y2348" s="357">
        <f t="shared" si="34"/>
        <v>1.6850000000000001</v>
      </c>
      <c r="Z2348" s="357" t="s">
        <v>198</v>
      </c>
      <c r="AA2348" s="357" t="s">
        <v>170</v>
      </c>
      <c r="AB2348" s="357">
        <v>18.7</v>
      </c>
      <c r="AC2348" s="357" t="s">
        <v>218</v>
      </c>
      <c r="AD2348" s="10"/>
      <c r="AE2348" s="10">
        <f>IFERROR(VLOOKUP(E2348,ppoz!$A$2:$B$42,2,0),0)</f>
        <v>0</v>
      </c>
      <c r="AH2348">
        <v>8</v>
      </c>
    </row>
    <row r="2349" spans="1:34" x14ac:dyDescent="0.35">
      <c r="A2349" s="354" t="s">
        <v>1474</v>
      </c>
      <c r="B2349" s="355">
        <v>45.870000000000005</v>
      </c>
      <c r="C2349" s="356">
        <v>139</v>
      </c>
      <c r="D2349" s="357" t="s">
        <v>1075</v>
      </c>
      <c r="E2349" s="357" t="s">
        <v>2359</v>
      </c>
      <c r="F2349" s="357" t="s">
        <v>186</v>
      </c>
      <c r="G2349" s="358">
        <v>48</v>
      </c>
      <c r="H2349" s="357">
        <v>149800</v>
      </c>
      <c r="I2349" s="356">
        <v>157200</v>
      </c>
      <c r="J2349" s="356">
        <v>163000</v>
      </c>
      <c r="K2349" s="356">
        <v>165100</v>
      </c>
      <c r="L2349" s="355">
        <v>3265.7510355352078</v>
      </c>
      <c r="M2349" s="355">
        <v>3427.0765206016999</v>
      </c>
      <c r="N2349" s="355">
        <v>3553.5208197078696</v>
      </c>
      <c r="O2349" s="355">
        <v>3599.3023762807934</v>
      </c>
      <c r="P2349" s="357" t="s">
        <v>40</v>
      </c>
      <c r="Q2349" s="355" t="s">
        <v>38</v>
      </c>
      <c r="R2349" s="357" t="s">
        <v>203</v>
      </c>
      <c r="S2349" s="365">
        <v>0.19600000000000001</v>
      </c>
      <c r="T2349" s="354" t="s">
        <v>683</v>
      </c>
      <c r="U2349" s="357" t="s">
        <v>35</v>
      </c>
      <c r="V2349" s="357">
        <v>1.6850000000000001</v>
      </c>
      <c r="W2349" s="357">
        <v>1</v>
      </c>
      <c r="X2349" s="357">
        <v>3.2000000000000001E-2</v>
      </c>
      <c r="Y2349" s="357">
        <f t="shared" si="34"/>
        <v>1.6850000000000001</v>
      </c>
      <c r="Z2349" s="357" t="s">
        <v>198</v>
      </c>
      <c r="AA2349" s="357" t="s">
        <v>170</v>
      </c>
      <c r="AB2349" s="357">
        <v>18.7</v>
      </c>
      <c r="AC2349" s="357" t="s">
        <v>218</v>
      </c>
      <c r="AD2349" s="10"/>
      <c r="AE2349" s="10">
        <f>IFERROR(VLOOKUP(E2349,ppoz!$A$2:$B$42,2,0),0)</f>
        <v>0</v>
      </c>
      <c r="AH2349">
        <v>8</v>
      </c>
    </row>
    <row r="2350" spans="1:34" x14ac:dyDescent="0.35">
      <c r="A2350" s="354" t="s">
        <v>1475</v>
      </c>
      <c r="B2350" s="355">
        <v>46.2</v>
      </c>
      <c r="C2350" s="356">
        <v>140</v>
      </c>
      <c r="D2350" s="357" t="s">
        <v>1075</v>
      </c>
      <c r="E2350" s="357" t="s">
        <v>2359</v>
      </c>
      <c r="F2350" s="357" t="s">
        <v>186</v>
      </c>
      <c r="G2350" s="358">
        <v>48</v>
      </c>
      <c r="H2350" s="357">
        <v>152100</v>
      </c>
      <c r="I2350" s="356">
        <v>159500</v>
      </c>
      <c r="J2350" s="356">
        <v>165200</v>
      </c>
      <c r="K2350" s="356">
        <v>167400</v>
      </c>
      <c r="L2350" s="355">
        <v>3292.207792207792</v>
      </c>
      <c r="M2350" s="355">
        <v>3452.3809523809523</v>
      </c>
      <c r="N2350" s="355">
        <v>3575.7575757575755</v>
      </c>
      <c r="O2350" s="355">
        <v>3623.3766233766232</v>
      </c>
      <c r="P2350" s="357" t="s">
        <v>40</v>
      </c>
      <c r="Q2350" s="355" t="s">
        <v>38</v>
      </c>
      <c r="R2350" s="357" t="s">
        <v>203</v>
      </c>
      <c r="S2350" s="365">
        <v>0.19600000000000001</v>
      </c>
      <c r="T2350" s="354" t="s">
        <v>683</v>
      </c>
      <c r="U2350" s="357" t="s">
        <v>35</v>
      </c>
      <c r="V2350" s="357">
        <v>1.6850000000000001</v>
      </c>
      <c r="W2350" s="357">
        <v>1</v>
      </c>
      <c r="X2350" s="357">
        <v>3.2000000000000001E-2</v>
      </c>
      <c r="Y2350" s="357">
        <f t="shared" si="34"/>
        <v>1.6850000000000001</v>
      </c>
      <c r="Z2350" s="357" t="s">
        <v>198</v>
      </c>
      <c r="AA2350" s="357" t="s">
        <v>170</v>
      </c>
      <c r="AB2350" s="357">
        <v>18.7</v>
      </c>
      <c r="AC2350" s="357" t="s">
        <v>218</v>
      </c>
      <c r="AD2350" s="10"/>
      <c r="AE2350" s="10">
        <f>IFERROR(VLOOKUP(E2350,ppoz!$A$2:$B$42,2,0),0)</f>
        <v>0</v>
      </c>
      <c r="AH2350">
        <v>8</v>
      </c>
    </row>
    <row r="2351" spans="1:34" x14ac:dyDescent="0.35">
      <c r="A2351" s="354" t="s">
        <v>1476</v>
      </c>
      <c r="B2351" s="355">
        <v>46.53</v>
      </c>
      <c r="C2351" s="356">
        <v>141</v>
      </c>
      <c r="D2351" s="357" t="s">
        <v>1075</v>
      </c>
      <c r="E2351" s="357" t="s">
        <v>2359</v>
      </c>
      <c r="F2351" s="357" t="s">
        <v>186</v>
      </c>
      <c r="G2351" s="358">
        <v>48</v>
      </c>
      <c r="H2351" s="357">
        <v>152700</v>
      </c>
      <c r="I2351" s="356">
        <v>160100</v>
      </c>
      <c r="J2351" s="356">
        <v>169200</v>
      </c>
      <c r="K2351" s="356">
        <v>168100</v>
      </c>
      <c r="L2351" s="355">
        <v>3281.7537072856221</v>
      </c>
      <c r="M2351" s="355">
        <v>3440.790887599398</v>
      </c>
      <c r="N2351" s="355">
        <v>3636.3636363636365</v>
      </c>
      <c r="O2351" s="355">
        <v>3612.7229744251022</v>
      </c>
      <c r="P2351" s="357" t="s">
        <v>40</v>
      </c>
      <c r="Q2351" s="355" t="s">
        <v>38</v>
      </c>
      <c r="R2351" s="357" t="s">
        <v>203</v>
      </c>
      <c r="S2351" s="365">
        <v>0.19600000000000001</v>
      </c>
      <c r="T2351" s="354" t="s">
        <v>683</v>
      </c>
      <c r="U2351" s="357" t="s">
        <v>35</v>
      </c>
      <c r="V2351" s="357">
        <v>1.6850000000000001</v>
      </c>
      <c r="W2351" s="357">
        <v>1</v>
      </c>
      <c r="X2351" s="357">
        <v>3.2000000000000001E-2</v>
      </c>
      <c r="Y2351" s="357">
        <f t="shared" si="34"/>
        <v>1.6850000000000001</v>
      </c>
      <c r="Z2351" s="357" t="s">
        <v>198</v>
      </c>
      <c r="AA2351" s="357" t="s">
        <v>170</v>
      </c>
      <c r="AB2351" s="357">
        <v>18.7</v>
      </c>
      <c r="AC2351" s="357" t="s">
        <v>218</v>
      </c>
      <c r="AD2351" s="10"/>
      <c r="AE2351" s="10">
        <f>IFERROR(VLOOKUP(E2351,ppoz!$A$2:$B$42,2,0),0)</f>
        <v>0</v>
      </c>
      <c r="AH2351">
        <v>8</v>
      </c>
    </row>
    <row r="2352" spans="1:34" x14ac:dyDescent="0.35">
      <c r="A2352" s="354" t="s">
        <v>1477</v>
      </c>
      <c r="B2352" s="355">
        <v>46.86</v>
      </c>
      <c r="C2352" s="356">
        <v>142</v>
      </c>
      <c r="D2352" s="357" t="s">
        <v>1075</v>
      </c>
      <c r="E2352" s="357" t="s">
        <v>2359</v>
      </c>
      <c r="F2352" s="357" t="s">
        <v>186</v>
      </c>
      <c r="G2352" s="358">
        <v>48</v>
      </c>
      <c r="H2352" s="357">
        <v>153500</v>
      </c>
      <c r="I2352" s="356">
        <v>160900</v>
      </c>
      <c r="J2352" s="356">
        <v>169800</v>
      </c>
      <c r="K2352" s="356">
        <v>168800</v>
      </c>
      <c r="L2352" s="355">
        <v>3275.7148954332051</v>
      </c>
      <c r="M2352" s="355">
        <v>3433.6320956039267</v>
      </c>
      <c r="N2352" s="355">
        <v>3623.5595390524968</v>
      </c>
      <c r="O2352" s="355">
        <v>3602.2193768672641</v>
      </c>
      <c r="P2352" s="357" t="s">
        <v>40</v>
      </c>
      <c r="Q2352" s="355" t="s">
        <v>38</v>
      </c>
      <c r="R2352" s="357" t="s">
        <v>203</v>
      </c>
      <c r="S2352" s="365">
        <v>0.19600000000000001</v>
      </c>
      <c r="T2352" s="354" t="s">
        <v>683</v>
      </c>
      <c r="U2352" s="357" t="s">
        <v>35</v>
      </c>
      <c r="V2352" s="357">
        <v>1.6850000000000001</v>
      </c>
      <c r="W2352" s="357">
        <v>1</v>
      </c>
      <c r="X2352" s="357">
        <v>3.2000000000000001E-2</v>
      </c>
      <c r="Y2352" s="357">
        <f t="shared" si="34"/>
        <v>1.6850000000000001</v>
      </c>
      <c r="Z2352" s="357" t="s">
        <v>198</v>
      </c>
      <c r="AA2352" s="357" t="s">
        <v>170</v>
      </c>
      <c r="AB2352" s="357">
        <v>18.7</v>
      </c>
      <c r="AC2352" s="357" t="s">
        <v>218</v>
      </c>
      <c r="AD2352" s="10"/>
      <c r="AE2352" s="10">
        <f>IFERROR(VLOOKUP(E2352,ppoz!$A$2:$B$42,2,0),0)</f>
        <v>0</v>
      </c>
      <c r="AH2352">
        <v>8</v>
      </c>
    </row>
    <row r="2353" spans="1:34" x14ac:dyDescent="0.35">
      <c r="A2353" s="354" t="s">
        <v>1478</v>
      </c>
      <c r="B2353" s="355">
        <v>47.190000000000005</v>
      </c>
      <c r="C2353" s="356">
        <v>143</v>
      </c>
      <c r="D2353" s="357" t="s">
        <v>1075</v>
      </c>
      <c r="E2353" s="357" t="s">
        <v>2359</v>
      </c>
      <c r="F2353" s="357" t="s">
        <v>186</v>
      </c>
      <c r="G2353" s="358">
        <v>48</v>
      </c>
      <c r="H2353" s="357">
        <v>154600</v>
      </c>
      <c r="I2353" s="356">
        <v>162000</v>
      </c>
      <c r="J2353" s="356">
        <v>170800</v>
      </c>
      <c r="K2353" s="356">
        <v>169900</v>
      </c>
      <c r="L2353" s="355">
        <v>3276.1178215723667</v>
      </c>
      <c r="M2353" s="355">
        <v>3432.9307056579783</v>
      </c>
      <c r="N2353" s="355">
        <v>3619.4108921381644</v>
      </c>
      <c r="O2353" s="355">
        <v>3600.3390548845091</v>
      </c>
      <c r="P2353" s="357" t="s">
        <v>40</v>
      </c>
      <c r="Q2353" s="355" t="s">
        <v>38</v>
      </c>
      <c r="R2353" s="357" t="s">
        <v>203</v>
      </c>
      <c r="S2353" s="365">
        <v>0.19600000000000001</v>
      </c>
      <c r="T2353" s="354" t="s">
        <v>683</v>
      </c>
      <c r="U2353" s="357" t="s">
        <v>35</v>
      </c>
      <c r="V2353" s="357">
        <v>1.6850000000000001</v>
      </c>
      <c r="W2353" s="357">
        <v>1</v>
      </c>
      <c r="X2353" s="357">
        <v>3.2000000000000001E-2</v>
      </c>
      <c r="Y2353" s="357">
        <f t="shared" si="34"/>
        <v>1.6850000000000001</v>
      </c>
      <c r="Z2353" s="357" t="s">
        <v>198</v>
      </c>
      <c r="AA2353" s="357" t="s">
        <v>170</v>
      </c>
      <c r="AB2353" s="357">
        <v>18.7</v>
      </c>
      <c r="AC2353" s="357" t="s">
        <v>218</v>
      </c>
      <c r="AD2353" s="10"/>
      <c r="AE2353" s="10">
        <f>IFERROR(VLOOKUP(E2353,ppoz!$A$2:$B$42,2,0),0)</f>
        <v>0</v>
      </c>
      <c r="AH2353">
        <v>8</v>
      </c>
    </row>
    <row r="2354" spans="1:34" x14ac:dyDescent="0.35">
      <c r="A2354" s="354" t="s">
        <v>1479</v>
      </c>
      <c r="B2354" s="355">
        <v>47.52</v>
      </c>
      <c r="C2354" s="356">
        <v>144</v>
      </c>
      <c r="D2354" s="357" t="s">
        <v>1075</v>
      </c>
      <c r="E2354" s="357" t="s">
        <v>2359</v>
      </c>
      <c r="F2354" s="357" t="s">
        <v>186</v>
      </c>
      <c r="G2354" s="358">
        <v>48</v>
      </c>
      <c r="H2354" s="357">
        <v>155300</v>
      </c>
      <c r="I2354" s="356">
        <v>162700</v>
      </c>
      <c r="J2354" s="356">
        <v>171500</v>
      </c>
      <c r="K2354" s="356">
        <v>170600</v>
      </c>
      <c r="L2354" s="355">
        <v>3268.097643097643</v>
      </c>
      <c r="M2354" s="355">
        <v>3423.8215488215487</v>
      </c>
      <c r="N2354" s="355">
        <v>3609.006734006734</v>
      </c>
      <c r="O2354" s="355">
        <v>3590.06734006734</v>
      </c>
      <c r="P2354" s="357" t="s">
        <v>40</v>
      </c>
      <c r="Q2354" s="355" t="s">
        <v>38</v>
      </c>
      <c r="R2354" s="357" t="s">
        <v>203</v>
      </c>
      <c r="S2354" s="365">
        <v>0.19600000000000001</v>
      </c>
      <c r="T2354" s="354" t="s">
        <v>683</v>
      </c>
      <c r="U2354" s="357" t="s">
        <v>35</v>
      </c>
      <c r="V2354" s="357">
        <v>1.6850000000000001</v>
      </c>
      <c r="W2354" s="357">
        <v>1</v>
      </c>
      <c r="X2354" s="357">
        <v>3.2000000000000001E-2</v>
      </c>
      <c r="Y2354" s="357">
        <f t="shared" si="34"/>
        <v>1.6850000000000001</v>
      </c>
      <c r="Z2354" s="357" t="s">
        <v>198</v>
      </c>
      <c r="AA2354" s="357" t="s">
        <v>170</v>
      </c>
      <c r="AB2354" s="357">
        <v>18.7</v>
      </c>
      <c r="AC2354" s="357" t="s">
        <v>218</v>
      </c>
      <c r="AD2354" s="10"/>
      <c r="AE2354" s="10">
        <f>IFERROR(VLOOKUP(E2354,ppoz!$A$2:$B$42,2,0),0)</f>
        <v>0</v>
      </c>
      <c r="AH2354">
        <v>8</v>
      </c>
    </row>
    <row r="2355" spans="1:34" x14ac:dyDescent="0.35">
      <c r="A2355" s="354" t="s">
        <v>1480</v>
      </c>
      <c r="B2355" s="355">
        <v>47.85</v>
      </c>
      <c r="C2355" s="356">
        <v>145</v>
      </c>
      <c r="D2355" s="357" t="s">
        <v>1075</v>
      </c>
      <c r="E2355" s="357" t="s">
        <v>2359</v>
      </c>
      <c r="F2355" s="357" t="s">
        <v>186</v>
      </c>
      <c r="G2355" s="358">
        <v>48</v>
      </c>
      <c r="H2355" s="357">
        <v>156400</v>
      </c>
      <c r="I2355" s="356">
        <v>164000</v>
      </c>
      <c r="J2355" s="356">
        <v>172100</v>
      </c>
      <c r="K2355" s="356">
        <v>172500</v>
      </c>
      <c r="L2355" s="355">
        <v>3268.5475444096132</v>
      </c>
      <c r="M2355" s="355">
        <v>3427.3772204806687</v>
      </c>
      <c r="N2355" s="355">
        <v>3596.6562173458724</v>
      </c>
      <c r="O2355" s="355">
        <v>3605.015673981191</v>
      </c>
      <c r="P2355" s="357" t="s">
        <v>40</v>
      </c>
      <c r="Q2355" s="355" t="s">
        <v>38</v>
      </c>
      <c r="R2355" s="357" t="s">
        <v>203</v>
      </c>
      <c r="S2355" s="365">
        <v>0.19600000000000001</v>
      </c>
      <c r="T2355" s="354" t="s">
        <v>683</v>
      </c>
      <c r="U2355" s="357" t="s">
        <v>35</v>
      </c>
      <c r="V2355" s="357">
        <v>1.6850000000000001</v>
      </c>
      <c r="W2355" s="357">
        <v>1</v>
      </c>
      <c r="X2355" s="357">
        <v>3.2000000000000001E-2</v>
      </c>
      <c r="Y2355" s="357">
        <f t="shared" si="34"/>
        <v>1.6850000000000001</v>
      </c>
      <c r="Z2355" s="357" t="s">
        <v>198</v>
      </c>
      <c r="AA2355" s="357" t="s">
        <v>170</v>
      </c>
      <c r="AB2355" s="357">
        <v>18.7</v>
      </c>
      <c r="AC2355" s="357" t="s">
        <v>218</v>
      </c>
      <c r="AD2355" s="10"/>
      <c r="AE2355" s="10">
        <f>IFERROR(VLOOKUP(E2355,ppoz!$A$2:$B$42,2,0),0)</f>
        <v>0</v>
      </c>
      <c r="AH2355">
        <v>8</v>
      </c>
    </row>
    <row r="2356" spans="1:34" x14ac:dyDescent="0.35">
      <c r="A2356" s="354" t="s">
        <v>1481</v>
      </c>
      <c r="B2356" s="355">
        <v>48.18</v>
      </c>
      <c r="C2356" s="356">
        <v>146</v>
      </c>
      <c r="D2356" s="357" t="s">
        <v>1075</v>
      </c>
      <c r="E2356" s="357" t="s">
        <v>2359</v>
      </c>
      <c r="F2356" s="357" t="s">
        <v>186</v>
      </c>
      <c r="G2356" s="358">
        <v>48</v>
      </c>
      <c r="H2356" s="357">
        <v>157500</v>
      </c>
      <c r="I2356" s="356">
        <v>165200</v>
      </c>
      <c r="J2356" s="356">
        <v>173200</v>
      </c>
      <c r="K2356" s="356">
        <v>173700</v>
      </c>
      <c r="L2356" s="355">
        <v>3268.9912826899126</v>
      </c>
      <c r="M2356" s="355">
        <v>3428.8086342880865</v>
      </c>
      <c r="N2356" s="355">
        <v>3594.8526359485263</v>
      </c>
      <c r="O2356" s="355">
        <v>3605.2303860523039</v>
      </c>
      <c r="P2356" s="357" t="s">
        <v>40</v>
      </c>
      <c r="Q2356" s="355" t="s">
        <v>38</v>
      </c>
      <c r="R2356" s="357" t="s">
        <v>203</v>
      </c>
      <c r="S2356" s="365">
        <v>0.19600000000000001</v>
      </c>
      <c r="T2356" s="354" t="s">
        <v>683</v>
      </c>
      <c r="U2356" s="357" t="s">
        <v>35</v>
      </c>
      <c r="V2356" s="357">
        <v>1.6850000000000001</v>
      </c>
      <c r="W2356" s="357">
        <v>1</v>
      </c>
      <c r="X2356" s="357">
        <v>3.2000000000000001E-2</v>
      </c>
      <c r="Y2356" s="357">
        <f t="shared" si="34"/>
        <v>1.6850000000000001</v>
      </c>
      <c r="Z2356" s="357" t="s">
        <v>198</v>
      </c>
      <c r="AA2356" s="357" t="s">
        <v>170</v>
      </c>
      <c r="AB2356" s="357">
        <v>18.7</v>
      </c>
      <c r="AC2356" s="357" t="s">
        <v>218</v>
      </c>
      <c r="AD2356" s="10"/>
      <c r="AE2356" s="10">
        <f>IFERROR(VLOOKUP(E2356,ppoz!$A$2:$B$42,2,0),0)</f>
        <v>0</v>
      </c>
      <c r="AH2356">
        <v>8</v>
      </c>
    </row>
    <row r="2357" spans="1:34" x14ac:dyDescent="0.35">
      <c r="A2357" s="354" t="s">
        <v>1482</v>
      </c>
      <c r="B2357" s="355">
        <v>48.510000000000005</v>
      </c>
      <c r="C2357" s="356">
        <v>147</v>
      </c>
      <c r="D2357" s="357" t="s">
        <v>1075</v>
      </c>
      <c r="E2357" s="357" t="s">
        <v>2359</v>
      </c>
      <c r="F2357" s="357" t="s">
        <v>186</v>
      </c>
      <c r="G2357" s="358">
        <v>48</v>
      </c>
      <c r="H2357" s="357">
        <v>158200</v>
      </c>
      <c r="I2357" s="356">
        <v>166000</v>
      </c>
      <c r="J2357" s="356">
        <v>173800</v>
      </c>
      <c r="K2357" s="356">
        <v>174500</v>
      </c>
      <c r="L2357" s="355">
        <v>3261.183261183261</v>
      </c>
      <c r="M2357" s="355">
        <v>3421.974850546279</v>
      </c>
      <c r="N2357" s="355">
        <v>3582.7664399092969</v>
      </c>
      <c r="O2357" s="355">
        <v>3597.196454339311</v>
      </c>
      <c r="P2357" s="357" t="s">
        <v>40</v>
      </c>
      <c r="Q2357" s="355" t="s">
        <v>38</v>
      </c>
      <c r="R2357" s="357" t="s">
        <v>203</v>
      </c>
      <c r="S2357" s="365">
        <v>0.19600000000000001</v>
      </c>
      <c r="T2357" s="354" t="s">
        <v>683</v>
      </c>
      <c r="U2357" s="357" t="s">
        <v>35</v>
      </c>
      <c r="V2357" s="357">
        <v>1.6850000000000001</v>
      </c>
      <c r="W2357" s="357">
        <v>1</v>
      </c>
      <c r="X2357" s="357">
        <v>3.2000000000000001E-2</v>
      </c>
      <c r="Y2357" s="357">
        <f t="shared" si="34"/>
        <v>1.6850000000000001</v>
      </c>
      <c r="Z2357" s="357" t="s">
        <v>198</v>
      </c>
      <c r="AA2357" s="357" t="s">
        <v>170</v>
      </c>
      <c r="AB2357" s="357">
        <v>18.7</v>
      </c>
      <c r="AC2357" s="357" t="s">
        <v>218</v>
      </c>
      <c r="AD2357" s="10"/>
      <c r="AE2357" s="10">
        <f>IFERROR(VLOOKUP(E2357,ppoz!$A$2:$B$42,2,0),0)</f>
        <v>0</v>
      </c>
      <c r="AH2357">
        <v>8</v>
      </c>
    </row>
    <row r="2358" spans="1:34" x14ac:dyDescent="0.35">
      <c r="A2358" s="354" t="s">
        <v>1483</v>
      </c>
      <c r="B2358" s="355">
        <v>48.84</v>
      </c>
      <c r="C2358" s="356">
        <v>148</v>
      </c>
      <c r="D2358" s="357" t="s">
        <v>1075</v>
      </c>
      <c r="E2358" s="357" t="s">
        <v>2359</v>
      </c>
      <c r="F2358" s="357" t="s">
        <v>186</v>
      </c>
      <c r="G2358" s="358">
        <v>48</v>
      </c>
      <c r="H2358" s="357">
        <v>159000</v>
      </c>
      <c r="I2358" s="356">
        <v>166800</v>
      </c>
      <c r="J2358" s="356">
        <v>174400</v>
      </c>
      <c r="K2358" s="356">
        <v>175300</v>
      </c>
      <c r="L2358" s="355">
        <v>3255.5282555282552</v>
      </c>
      <c r="M2358" s="355">
        <v>3415.2334152334151</v>
      </c>
      <c r="N2358" s="355">
        <v>3570.8435708435704</v>
      </c>
      <c r="O2358" s="355">
        <v>3589.2710892710888</v>
      </c>
      <c r="P2358" s="357" t="s">
        <v>40</v>
      </c>
      <c r="Q2358" s="355" t="s">
        <v>38</v>
      </c>
      <c r="R2358" s="357" t="s">
        <v>203</v>
      </c>
      <c r="S2358" s="365">
        <v>0.19600000000000001</v>
      </c>
      <c r="T2358" s="354" t="s">
        <v>683</v>
      </c>
      <c r="U2358" s="357" t="s">
        <v>35</v>
      </c>
      <c r="V2358" s="357">
        <v>1.6850000000000001</v>
      </c>
      <c r="W2358" s="357">
        <v>1</v>
      </c>
      <c r="X2358" s="357">
        <v>3.2000000000000001E-2</v>
      </c>
      <c r="Y2358" s="357">
        <f t="shared" si="34"/>
        <v>1.6850000000000001</v>
      </c>
      <c r="Z2358" s="357" t="s">
        <v>198</v>
      </c>
      <c r="AA2358" s="357" t="s">
        <v>170</v>
      </c>
      <c r="AB2358" s="357">
        <v>18.7</v>
      </c>
      <c r="AC2358" s="357" t="s">
        <v>218</v>
      </c>
      <c r="AD2358" s="10"/>
      <c r="AE2358" s="10">
        <f>IFERROR(VLOOKUP(E2358,ppoz!$A$2:$B$42,2,0),0)</f>
        <v>0</v>
      </c>
      <c r="AH2358">
        <v>8</v>
      </c>
    </row>
    <row r="2359" spans="1:34" x14ac:dyDescent="0.35">
      <c r="A2359" s="354" t="s">
        <v>1484</v>
      </c>
      <c r="B2359" s="355">
        <v>49.17</v>
      </c>
      <c r="C2359" s="356">
        <v>149</v>
      </c>
      <c r="D2359" s="357" t="s">
        <v>1075</v>
      </c>
      <c r="E2359" s="357" t="s">
        <v>2359</v>
      </c>
      <c r="F2359" s="357" t="s">
        <v>186</v>
      </c>
      <c r="G2359" s="358">
        <v>48</v>
      </c>
      <c r="H2359" s="357">
        <v>160100</v>
      </c>
      <c r="I2359" s="356">
        <v>168000</v>
      </c>
      <c r="J2359" s="356">
        <v>175500</v>
      </c>
      <c r="K2359" s="356">
        <v>176500</v>
      </c>
      <c r="L2359" s="355">
        <v>3256.050437258491</v>
      </c>
      <c r="M2359" s="355">
        <v>3416.717510677242</v>
      </c>
      <c r="N2359" s="355">
        <v>3569.2495424039048</v>
      </c>
      <c r="O2359" s="355">
        <v>3589.5871466341264</v>
      </c>
      <c r="P2359" s="357" t="s">
        <v>40</v>
      </c>
      <c r="Q2359" s="355" t="s">
        <v>38</v>
      </c>
      <c r="R2359" s="357" t="s">
        <v>203</v>
      </c>
      <c r="S2359" s="365">
        <v>0.19600000000000001</v>
      </c>
      <c r="T2359" s="354" t="s">
        <v>683</v>
      </c>
      <c r="U2359" s="357" t="s">
        <v>35</v>
      </c>
      <c r="V2359" s="357">
        <v>1.6850000000000001</v>
      </c>
      <c r="W2359" s="357">
        <v>1</v>
      </c>
      <c r="X2359" s="357">
        <v>3.2000000000000001E-2</v>
      </c>
      <c r="Y2359" s="357">
        <f t="shared" si="34"/>
        <v>1.6850000000000001</v>
      </c>
      <c r="Z2359" s="357" t="s">
        <v>198</v>
      </c>
      <c r="AA2359" s="357" t="s">
        <v>170</v>
      </c>
      <c r="AB2359" s="357">
        <v>18.7</v>
      </c>
      <c r="AC2359" s="357" t="s">
        <v>218</v>
      </c>
      <c r="AD2359" s="10"/>
      <c r="AE2359" s="10">
        <f>IFERROR(VLOOKUP(E2359,ppoz!$A$2:$B$42,2,0),0)</f>
        <v>0</v>
      </c>
      <c r="AH2359">
        <v>8</v>
      </c>
    </row>
    <row r="2360" spans="1:34" x14ac:dyDescent="0.35">
      <c r="A2360" s="354" t="s">
        <v>1485</v>
      </c>
      <c r="B2360" s="355">
        <v>49.5</v>
      </c>
      <c r="C2360" s="356">
        <v>150</v>
      </c>
      <c r="D2360" s="357" t="s">
        <v>1075</v>
      </c>
      <c r="E2360" s="357" t="s">
        <v>2359</v>
      </c>
      <c r="F2360" s="357" t="s">
        <v>186</v>
      </c>
      <c r="G2360" s="358">
        <v>48</v>
      </c>
      <c r="H2360" s="357">
        <v>160800</v>
      </c>
      <c r="I2360" s="356">
        <v>168800</v>
      </c>
      <c r="J2360" s="356">
        <v>176100</v>
      </c>
      <c r="K2360" s="356">
        <v>177300</v>
      </c>
      <c r="L2360" s="355">
        <v>3248.4848484848485</v>
      </c>
      <c r="M2360" s="355">
        <v>3410.1010101010102</v>
      </c>
      <c r="N2360" s="355">
        <v>3557.5757575757575</v>
      </c>
      <c r="O2360" s="355">
        <v>3581.818181818182</v>
      </c>
      <c r="P2360" s="357" t="s">
        <v>40</v>
      </c>
      <c r="Q2360" s="355" t="s">
        <v>38</v>
      </c>
      <c r="R2360" s="357" t="s">
        <v>203</v>
      </c>
      <c r="S2360" s="365">
        <v>0.19600000000000001</v>
      </c>
      <c r="T2360" s="354" t="s">
        <v>683</v>
      </c>
      <c r="U2360" s="357" t="s">
        <v>35</v>
      </c>
      <c r="V2360" s="357">
        <v>1.6850000000000001</v>
      </c>
      <c r="W2360" s="357">
        <v>1</v>
      </c>
      <c r="X2360" s="357">
        <v>3.2000000000000001E-2</v>
      </c>
      <c r="Y2360" s="357">
        <f t="shared" si="34"/>
        <v>1.6850000000000001</v>
      </c>
      <c r="Z2360" s="357" t="s">
        <v>198</v>
      </c>
      <c r="AA2360" s="357" t="s">
        <v>170</v>
      </c>
      <c r="AB2360" s="357">
        <v>18.7</v>
      </c>
      <c r="AC2360" s="357" t="s">
        <v>218</v>
      </c>
      <c r="AD2360" s="10"/>
      <c r="AE2360" s="10">
        <f>IFERROR(VLOOKUP(E2360,ppoz!$A$2:$B$42,2,0),0)</f>
        <v>0</v>
      </c>
      <c r="AH2360">
        <v>8</v>
      </c>
    </row>
    <row r="2361" spans="1:34" x14ac:dyDescent="0.35">
      <c r="A2361" s="354" t="s">
        <v>1486</v>
      </c>
      <c r="B2361" s="355">
        <v>49.830000000000005</v>
      </c>
      <c r="C2361" s="356">
        <v>151</v>
      </c>
      <c r="D2361" s="357" t="s">
        <v>1075</v>
      </c>
      <c r="E2361" s="357" t="s">
        <v>2359</v>
      </c>
      <c r="F2361" s="357" t="s">
        <v>186</v>
      </c>
      <c r="G2361" s="358">
        <v>48</v>
      </c>
      <c r="H2361" s="357">
        <v>161500</v>
      </c>
      <c r="I2361" s="356">
        <v>169500</v>
      </c>
      <c r="J2361" s="356">
        <v>176800</v>
      </c>
      <c r="K2361" s="356">
        <v>178000</v>
      </c>
      <c r="L2361" s="355">
        <v>3241.0194661850287</v>
      </c>
      <c r="M2361" s="355">
        <v>3401.5653220951231</v>
      </c>
      <c r="N2361" s="355">
        <v>3548.0634156130841</v>
      </c>
      <c r="O2361" s="355">
        <v>3572.1452939995984</v>
      </c>
      <c r="P2361" s="357" t="s">
        <v>40</v>
      </c>
      <c r="Q2361" s="355" t="s">
        <v>38</v>
      </c>
      <c r="R2361" s="357" t="s">
        <v>203</v>
      </c>
      <c r="S2361" s="365">
        <v>0.19600000000000001</v>
      </c>
      <c r="T2361" s="354" t="s">
        <v>683</v>
      </c>
      <c r="U2361" s="357" t="s">
        <v>35</v>
      </c>
      <c r="V2361" s="357">
        <v>1.6850000000000001</v>
      </c>
      <c r="W2361" s="357">
        <v>1</v>
      </c>
      <c r="X2361" s="357">
        <v>3.2000000000000001E-2</v>
      </c>
      <c r="Y2361" s="357">
        <f t="shared" si="34"/>
        <v>1.6850000000000001</v>
      </c>
      <c r="Z2361" s="357" t="s">
        <v>198</v>
      </c>
      <c r="AA2361" s="357" t="s">
        <v>170</v>
      </c>
      <c r="AB2361" s="357">
        <v>18.7</v>
      </c>
      <c r="AC2361" s="357" t="s">
        <v>218</v>
      </c>
      <c r="AD2361" s="10"/>
      <c r="AE2361" s="10">
        <f>IFERROR(VLOOKUP(E2361,ppoz!$A$2:$B$42,2,0),0)</f>
        <v>0</v>
      </c>
      <c r="AH2361">
        <v>8</v>
      </c>
    </row>
    <row r="2362" spans="1:34" x14ac:dyDescent="0.35">
      <c r="A2362" s="354" t="s">
        <v>692</v>
      </c>
      <c r="B2362" s="355">
        <v>3.55</v>
      </c>
      <c r="C2362" s="356">
        <v>10</v>
      </c>
      <c r="D2362" s="357" t="s">
        <v>690</v>
      </c>
      <c r="E2362" s="358" t="s">
        <v>41</v>
      </c>
      <c r="F2362" s="357" t="s">
        <v>171</v>
      </c>
      <c r="G2362" s="357">
        <v>3</v>
      </c>
      <c r="H2362" s="356">
        <v>16100</v>
      </c>
      <c r="I2362" s="356">
        <v>16900</v>
      </c>
      <c r="J2362" s="355">
        <v>17200</v>
      </c>
      <c r="K2362" s="355">
        <v>17500</v>
      </c>
      <c r="L2362" s="355">
        <v>4535.211267605634</v>
      </c>
      <c r="M2362" s="355">
        <v>4760.5633802816901</v>
      </c>
      <c r="N2362" s="355">
        <v>4845.0704225352119</v>
      </c>
      <c r="O2362" s="355">
        <v>4929.5774647887329</v>
      </c>
      <c r="P2362" s="357" t="s">
        <v>55</v>
      </c>
      <c r="Q2362" s="366" t="s">
        <v>37</v>
      </c>
      <c r="R2362" s="357" t="s">
        <v>203</v>
      </c>
      <c r="S2362" s="367" t="s">
        <v>1074</v>
      </c>
      <c r="T2362" s="357" t="s">
        <v>691</v>
      </c>
      <c r="U2362" s="357" t="s">
        <v>1487</v>
      </c>
      <c r="V2362" s="357">
        <v>1.74</v>
      </c>
      <c r="W2362" s="357">
        <v>1.03</v>
      </c>
      <c r="X2362" s="357">
        <v>3.5000000000000003E-2</v>
      </c>
      <c r="Y2362" s="357">
        <v>1.7922</v>
      </c>
      <c r="Z2362" s="357" t="s">
        <v>198</v>
      </c>
      <c r="AA2362" s="357" t="s">
        <v>170</v>
      </c>
      <c r="AB2362" s="357">
        <v>19.899999999999999</v>
      </c>
      <c r="AC2362" s="357" t="s">
        <v>218</v>
      </c>
      <c r="AD2362" s="10"/>
      <c r="AE2362" s="10">
        <f>IFERROR(VLOOKUP(E2362,ppoz!$A$2:$B$42,2,0),0)</f>
        <v>0</v>
      </c>
      <c r="AH2362">
        <v>8</v>
      </c>
    </row>
    <row r="2363" spans="1:34" x14ac:dyDescent="0.35">
      <c r="A2363" s="354" t="s">
        <v>693</v>
      </c>
      <c r="B2363" s="355">
        <v>4.26</v>
      </c>
      <c r="C2363" s="356">
        <v>12</v>
      </c>
      <c r="D2363" s="357" t="s">
        <v>690</v>
      </c>
      <c r="E2363" s="358" t="s">
        <v>42</v>
      </c>
      <c r="F2363" s="357" t="s">
        <v>171</v>
      </c>
      <c r="G2363" s="357">
        <v>4</v>
      </c>
      <c r="H2363" s="356">
        <v>17600</v>
      </c>
      <c r="I2363" s="356">
        <v>18300</v>
      </c>
      <c r="J2363" s="355">
        <v>19100</v>
      </c>
      <c r="K2363" s="355">
        <v>18900</v>
      </c>
      <c r="L2363" s="355">
        <v>4131.4553990610329</v>
      </c>
      <c r="M2363" s="355">
        <v>4295.7746478873241</v>
      </c>
      <c r="N2363" s="355">
        <v>4483.5680751173713</v>
      </c>
      <c r="O2363" s="355">
        <v>4436.6197183098593</v>
      </c>
      <c r="P2363" s="357" t="s">
        <v>55</v>
      </c>
      <c r="Q2363" s="366" t="s">
        <v>37</v>
      </c>
      <c r="R2363" s="357" t="s">
        <v>203</v>
      </c>
      <c r="S2363" s="367" t="s">
        <v>1074</v>
      </c>
      <c r="T2363" s="357" t="s">
        <v>691</v>
      </c>
      <c r="U2363" s="357" t="s">
        <v>1487</v>
      </c>
      <c r="V2363" s="357">
        <v>1.74</v>
      </c>
      <c r="W2363" s="357">
        <v>1.03</v>
      </c>
      <c r="X2363" s="357">
        <v>3.5000000000000003E-2</v>
      </c>
      <c r="Y2363" s="357">
        <v>1.7922</v>
      </c>
      <c r="Z2363" s="357" t="s">
        <v>198</v>
      </c>
      <c r="AA2363" s="357" t="s">
        <v>170</v>
      </c>
      <c r="AB2363" s="357">
        <v>19.899999999999999</v>
      </c>
      <c r="AC2363" s="357" t="s">
        <v>218</v>
      </c>
      <c r="AD2363" s="10"/>
      <c r="AE2363" s="10">
        <f>IFERROR(VLOOKUP(E2363,ppoz!$A$2:$B$42,2,0),0)</f>
        <v>0</v>
      </c>
      <c r="AH2363">
        <v>8</v>
      </c>
    </row>
    <row r="2364" spans="1:34" x14ac:dyDescent="0.35">
      <c r="A2364" s="354" t="s">
        <v>694</v>
      </c>
      <c r="B2364" s="355">
        <v>4.6150000000000002</v>
      </c>
      <c r="C2364" s="356">
        <v>13</v>
      </c>
      <c r="D2364" s="357" t="s">
        <v>690</v>
      </c>
      <c r="E2364" s="358" t="s">
        <v>42</v>
      </c>
      <c r="F2364" s="357" t="s">
        <v>171</v>
      </c>
      <c r="G2364" s="357">
        <v>4</v>
      </c>
      <c r="H2364" s="356">
        <v>18300</v>
      </c>
      <c r="I2364" s="356">
        <v>19200</v>
      </c>
      <c r="J2364" s="355">
        <v>19800</v>
      </c>
      <c r="K2364" s="355">
        <v>19800</v>
      </c>
      <c r="L2364" s="355">
        <v>3965.3304442036833</v>
      </c>
      <c r="M2364" s="355">
        <v>4160.3466955579634</v>
      </c>
      <c r="N2364" s="355">
        <v>4290.3575297941497</v>
      </c>
      <c r="O2364" s="355">
        <v>4290.3575297941497</v>
      </c>
      <c r="P2364" s="357" t="s">
        <v>55</v>
      </c>
      <c r="Q2364" s="366" t="s">
        <v>37</v>
      </c>
      <c r="R2364" s="357" t="s">
        <v>203</v>
      </c>
      <c r="S2364" s="367" t="s">
        <v>1074</v>
      </c>
      <c r="T2364" s="357" t="s">
        <v>691</v>
      </c>
      <c r="U2364" s="357" t="s">
        <v>1487</v>
      </c>
      <c r="V2364" s="357">
        <v>1.74</v>
      </c>
      <c r="W2364" s="357">
        <v>1.03</v>
      </c>
      <c r="X2364" s="357">
        <v>3.5000000000000003E-2</v>
      </c>
      <c r="Y2364" s="357">
        <v>1.7922</v>
      </c>
      <c r="Z2364" s="357" t="s">
        <v>198</v>
      </c>
      <c r="AA2364" s="357" t="s">
        <v>170</v>
      </c>
      <c r="AB2364" s="357">
        <v>19.899999999999999</v>
      </c>
      <c r="AC2364" s="357" t="s">
        <v>218</v>
      </c>
      <c r="AD2364" s="10"/>
      <c r="AE2364" s="10">
        <f>IFERROR(VLOOKUP(E2364,ppoz!$A$2:$B$42,2,0),0)</f>
        <v>0</v>
      </c>
      <c r="AH2364">
        <v>8</v>
      </c>
    </row>
    <row r="2365" spans="1:34" x14ac:dyDescent="0.35">
      <c r="A2365" s="354" t="s">
        <v>695</v>
      </c>
      <c r="B2365" s="355">
        <v>5.3249999999999993</v>
      </c>
      <c r="C2365" s="356">
        <v>15</v>
      </c>
      <c r="D2365" s="357" t="s">
        <v>690</v>
      </c>
      <c r="E2365" s="358" t="s">
        <v>43</v>
      </c>
      <c r="F2365" s="357" t="s">
        <v>171</v>
      </c>
      <c r="G2365" s="357">
        <v>5</v>
      </c>
      <c r="H2365" s="356">
        <v>20900</v>
      </c>
      <c r="I2365" s="356">
        <v>21700</v>
      </c>
      <c r="J2365" s="355">
        <v>22600</v>
      </c>
      <c r="K2365" s="355">
        <v>22900</v>
      </c>
      <c r="L2365" s="355">
        <v>3924.8826291079818</v>
      </c>
      <c r="M2365" s="355">
        <v>4075.1173708920192</v>
      </c>
      <c r="N2365" s="355">
        <v>4244.1314553990615</v>
      </c>
      <c r="O2365" s="355">
        <v>4300.4694835680757</v>
      </c>
      <c r="P2365" s="357" t="s">
        <v>55</v>
      </c>
      <c r="Q2365" s="366" t="s">
        <v>37</v>
      </c>
      <c r="R2365" s="357" t="s">
        <v>203</v>
      </c>
      <c r="S2365" s="367" t="s">
        <v>1074</v>
      </c>
      <c r="T2365" s="357" t="s">
        <v>691</v>
      </c>
      <c r="U2365" s="357" t="s">
        <v>1487</v>
      </c>
      <c r="V2365" s="357">
        <v>1.74</v>
      </c>
      <c r="W2365" s="357">
        <v>1.03</v>
      </c>
      <c r="X2365" s="357">
        <v>3.5000000000000003E-2</v>
      </c>
      <c r="Y2365" s="357">
        <v>1.7922</v>
      </c>
      <c r="Z2365" s="357" t="s">
        <v>198</v>
      </c>
      <c r="AA2365" s="357" t="s">
        <v>170</v>
      </c>
      <c r="AB2365" s="357">
        <v>19.899999999999999</v>
      </c>
      <c r="AC2365" s="357" t="s">
        <v>218</v>
      </c>
      <c r="AD2365" s="10"/>
      <c r="AE2365" s="10">
        <f>IFERROR(VLOOKUP(E2365,ppoz!$A$2:$B$42,2,0),0)</f>
        <v>0</v>
      </c>
      <c r="AH2365">
        <v>8</v>
      </c>
    </row>
    <row r="2366" spans="1:34" x14ac:dyDescent="0.35">
      <c r="A2366" s="354" t="s">
        <v>696</v>
      </c>
      <c r="B2366" s="355">
        <v>5.68</v>
      </c>
      <c r="C2366" s="356">
        <v>16</v>
      </c>
      <c r="D2366" s="357" t="s">
        <v>690</v>
      </c>
      <c r="E2366" s="358" t="s">
        <v>43</v>
      </c>
      <c r="F2366" s="357" t="s">
        <v>171</v>
      </c>
      <c r="G2366" s="357">
        <v>5</v>
      </c>
      <c r="H2366" s="356">
        <v>21400</v>
      </c>
      <c r="I2366" s="356">
        <v>22800</v>
      </c>
      <c r="J2366" s="355">
        <v>23200</v>
      </c>
      <c r="K2366" s="355">
        <v>23900</v>
      </c>
      <c r="L2366" s="355">
        <v>3767.605633802817</v>
      </c>
      <c r="M2366" s="355">
        <v>4014.0845070422538</v>
      </c>
      <c r="N2366" s="355">
        <v>4084.5070422535214</v>
      </c>
      <c r="O2366" s="355">
        <v>4207.7464788732395</v>
      </c>
      <c r="P2366" s="357" t="s">
        <v>55</v>
      </c>
      <c r="Q2366" s="366" t="s">
        <v>37</v>
      </c>
      <c r="R2366" s="357" t="s">
        <v>203</v>
      </c>
      <c r="S2366" s="367" t="s">
        <v>1074</v>
      </c>
      <c r="T2366" s="357" t="s">
        <v>691</v>
      </c>
      <c r="U2366" s="357" t="s">
        <v>1487</v>
      </c>
      <c r="V2366" s="357">
        <v>1.74</v>
      </c>
      <c r="W2366" s="357">
        <v>1.03</v>
      </c>
      <c r="X2366" s="357">
        <v>3.5000000000000003E-2</v>
      </c>
      <c r="Y2366" s="357">
        <v>1.7922</v>
      </c>
      <c r="Z2366" s="357" t="s">
        <v>198</v>
      </c>
      <c r="AA2366" s="357" t="s">
        <v>170</v>
      </c>
      <c r="AB2366" s="357">
        <v>19.899999999999999</v>
      </c>
      <c r="AC2366" s="357" t="s">
        <v>218</v>
      </c>
      <c r="AD2366" s="10"/>
      <c r="AE2366" s="10">
        <f>IFERROR(VLOOKUP(E2366,ppoz!$A$2:$B$42,2,0),0)</f>
        <v>0</v>
      </c>
      <c r="AH2366">
        <v>8</v>
      </c>
    </row>
    <row r="2367" spans="1:34" x14ac:dyDescent="0.35">
      <c r="A2367" s="354" t="s">
        <v>697</v>
      </c>
      <c r="B2367" s="355">
        <v>6.0350000000000001</v>
      </c>
      <c r="C2367" s="356">
        <v>17</v>
      </c>
      <c r="D2367" s="357" t="s">
        <v>690</v>
      </c>
      <c r="E2367" s="358" t="s">
        <v>44</v>
      </c>
      <c r="F2367" s="357" t="s">
        <v>171</v>
      </c>
      <c r="G2367" s="357">
        <v>6</v>
      </c>
      <c r="H2367" s="356">
        <v>23000</v>
      </c>
      <c r="I2367" s="356">
        <v>24200</v>
      </c>
      <c r="J2367" s="355">
        <v>24700</v>
      </c>
      <c r="K2367" s="355">
        <v>25300</v>
      </c>
      <c r="L2367" s="355">
        <v>3811.1019055509528</v>
      </c>
      <c r="M2367" s="355">
        <v>4009.9420049710025</v>
      </c>
      <c r="N2367" s="355">
        <v>4092.7920463960231</v>
      </c>
      <c r="O2367" s="355">
        <v>4192.2120961060482</v>
      </c>
      <c r="P2367" s="357" t="s">
        <v>55</v>
      </c>
      <c r="Q2367" s="366" t="s">
        <v>37</v>
      </c>
      <c r="R2367" s="357" t="s">
        <v>203</v>
      </c>
      <c r="S2367" s="367" t="s">
        <v>1074</v>
      </c>
      <c r="T2367" s="357" t="s">
        <v>691</v>
      </c>
      <c r="U2367" s="357" t="s">
        <v>1487</v>
      </c>
      <c r="V2367" s="357">
        <v>1.74</v>
      </c>
      <c r="W2367" s="357">
        <v>1.03</v>
      </c>
      <c r="X2367" s="357">
        <v>3.5000000000000003E-2</v>
      </c>
      <c r="Y2367" s="357">
        <v>1.7922</v>
      </c>
      <c r="Z2367" s="357" t="s">
        <v>198</v>
      </c>
      <c r="AA2367" s="357" t="s">
        <v>170</v>
      </c>
      <c r="AB2367" s="357">
        <v>19.899999999999999</v>
      </c>
      <c r="AC2367" s="357" t="s">
        <v>218</v>
      </c>
      <c r="AD2367" s="10"/>
      <c r="AE2367" s="10">
        <f>IFERROR(VLOOKUP(E2367,ppoz!$A$2:$B$42,2,0),0)</f>
        <v>3500</v>
      </c>
      <c r="AH2367">
        <v>8</v>
      </c>
    </row>
    <row r="2368" spans="1:34" x14ac:dyDescent="0.35">
      <c r="A2368" s="354" t="s">
        <v>698</v>
      </c>
      <c r="B2368" s="355">
        <v>6.39</v>
      </c>
      <c r="C2368" s="356">
        <v>18</v>
      </c>
      <c r="D2368" s="357" t="s">
        <v>690</v>
      </c>
      <c r="E2368" s="358" t="s">
        <v>44</v>
      </c>
      <c r="F2368" s="357" t="s">
        <v>171</v>
      </c>
      <c r="G2368" s="357">
        <v>6</v>
      </c>
      <c r="H2368" s="356">
        <v>23900</v>
      </c>
      <c r="I2368" s="356">
        <v>25000</v>
      </c>
      <c r="J2368" s="355">
        <v>25500</v>
      </c>
      <c r="K2368" s="355">
        <v>26100</v>
      </c>
      <c r="L2368" s="355">
        <v>3740.2190923317685</v>
      </c>
      <c r="M2368" s="355">
        <v>3912.3630672926452</v>
      </c>
      <c r="N2368" s="355">
        <v>3990.6103286384978</v>
      </c>
      <c r="O2368" s="355">
        <v>4084.5070422535214</v>
      </c>
      <c r="P2368" s="357" t="s">
        <v>55</v>
      </c>
      <c r="Q2368" s="366" t="s">
        <v>37</v>
      </c>
      <c r="R2368" s="357" t="s">
        <v>203</v>
      </c>
      <c r="S2368" s="367" t="s">
        <v>1074</v>
      </c>
      <c r="T2368" s="357" t="s">
        <v>691</v>
      </c>
      <c r="U2368" s="357" t="s">
        <v>1487</v>
      </c>
      <c r="V2368" s="357">
        <v>1.74</v>
      </c>
      <c r="W2368" s="357">
        <v>1.03</v>
      </c>
      <c r="X2368" s="357">
        <v>3.5000000000000003E-2</v>
      </c>
      <c r="Y2368" s="357">
        <v>1.7922</v>
      </c>
      <c r="Z2368" s="357" t="s">
        <v>198</v>
      </c>
      <c r="AA2368" s="357" t="s">
        <v>170</v>
      </c>
      <c r="AB2368" s="357">
        <v>19.899999999999999</v>
      </c>
      <c r="AC2368" s="357" t="s">
        <v>218</v>
      </c>
      <c r="AD2368" s="10"/>
      <c r="AE2368" s="10">
        <f>IFERROR(VLOOKUP(E2368,ppoz!$A$2:$B$42,2,0),0)</f>
        <v>3500</v>
      </c>
      <c r="AH2368">
        <v>8</v>
      </c>
    </row>
    <row r="2369" spans="1:34" x14ac:dyDescent="0.35">
      <c r="A2369" s="354" t="s">
        <v>699</v>
      </c>
      <c r="B2369" s="355">
        <v>6.7449999999999992</v>
      </c>
      <c r="C2369" s="356">
        <v>19</v>
      </c>
      <c r="D2369" s="357" t="s">
        <v>690</v>
      </c>
      <c r="E2369" s="358" t="s">
        <v>44</v>
      </c>
      <c r="F2369" s="357" t="s">
        <v>171</v>
      </c>
      <c r="G2369" s="357">
        <v>6</v>
      </c>
      <c r="H2369" s="356">
        <v>24500</v>
      </c>
      <c r="I2369" s="356">
        <v>25800</v>
      </c>
      <c r="J2369" s="355">
        <v>26600</v>
      </c>
      <c r="K2369" s="355">
        <v>27000</v>
      </c>
      <c r="L2369" s="355">
        <v>3632.3202372127507</v>
      </c>
      <c r="M2369" s="355">
        <v>3825.0555967383252</v>
      </c>
      <c r="N2369" s="355">
        <v>3943.6619718309862</v>
      </c>
      <c r="O2369" s="355">
        <v>4002.9651593773169</v>
      </c>
      <c r="P2369" s="357" t="s">
        <v>55</v>
      </c>
      <c r="Q2369" s="366" t="s">
        <v>37</v>
      </c>
      <c r="R2369" s="357" t="s">
        <v>203</v>
      </c>
      <c r="S2369" s="367" t="s">
        <v>1074</v>
      </c>
      <c r="T2369" s="357" t="s">
        <v>691</v>
      </c>
      <c r="U2369" s="357" t="s">
        <v>1487</v>
      </c>
      <c r="V2369" s="357">
        <v>1.74</v>
      </c>
      <c r="W2369" s="357">
        <v>1.03</v>
      </c>
      <c r="X2369" s="357">
        <v>3.5000000000000003E-2</v>
      </c>
      <c r="Y2369" s="357">
        <v>1.7922</v>
      </c>
      <c r="Z2369" s="357" t="s">
        <v>198</v>
      </c>
      <c r="AA2369" s="357" t="s">
        <v>170</v>
      </c>
      <c r="AB2369" s="357">
        <v>19.899999999999999</v>
      </c>
      <c r="AC2369" s="357" t="s">
        <v>218</v>
      </c>
      <c r="AD2369" s="10"/>
      <c r="AE2369" s="10">
        <f>IFERROR(VLOOKUP(E2369,ppoz!$A$2:$B$42,2,0),0)</f>
        <v>3500</v>
      </c>
      <c r="AH2369">
        <v>8</v>
      </c>
    </row>
    <row r="2370" spans="1:34" x14ac:dyDescent="0.35">
      <c r="A2370" s="354" t="s">
        <v>700</v>
      </c>
      <c r="B2370" s="355">
        <v>7.1</v>
      </c>
      <c r="C2370" s="356">
        <v>20</v>
      </c>
      <c r="D2370" s="357" t="s">
        <v>690</v>
      </c>
      <c r="E2370" s="358" t="s">
        <v>173</v>
      </c>
      <c r="F2370" s="357" t="s">
        <v>171</v>
      </c>
      <c r="G2370" s="357">
        <v>7</v>
      </c>
      <c r="H2370" s="356">
        <v>26500</v>
      </c>
      <c r="I2370" s="356">
        <v>27800</v>
      </c>
      <c r="J2370" s="355">
        <v>28500</v>
      </c>
      <c r="K2370" s="355">
        <v>29000</v>
      </c>
      <c r="L2370" s="355">
        <v>3732.3943661971834</v>
      </c>
      <c r="M2370" s="355">
        <v>3915.4929577464791</v>
      </c>
      <c r="N2370" s="355">
        <v>4014.0845070422538</v>
      </c>
      <c r="O2370" s="355">
        <v>4084.5070422535214</v>
      </c>
      <c r="P2370" s="357" t="s">
        <v>55</v>
      </c>
      <c r="Q2370" s="366" t="s">
        <v>37</v>
      </c>
      <c r="R2370" s="357" t="s">
        <v>203</v>
      </c>
      <c r="S2370" s="367" t="s">
        <v>1074</v>
      </c>
      <c r="T2370" s="357" t="s">
        <v>691</v>
      </c>
      <c r="U2370" s="357" t="s">
        <v>1487</v>
      </c>
      <c r="V2370" s="357">
        <v>1.74</v>
      </c>
      <c r="W2370" s="357">
        <v>1.03</v>
      </c>
      <c r="X2370" s="357">
        <v>3.5000000000000003E-2</v>
      </c>
      <c r="Y2370" s="357">
        <v>1.7922</v>
      </c>
      <c r="Z2370" s="357" t="s">
        <v>198</v>
      </c>
      <c r="AA2370" s="357" t="s">
        <v>170</v>
      </c>
      <c r="AB2370" s="357">
        <v>19.899999999999999</v>
      </c>
      <c r="AC2370" s="357" t="s">
        <v>218</v>
      </c>
      <c r="AD2370" s="10"/>
      <c r="AE2370" s="10">
        <f>IFERROR(VLOOKUP(E2370,ppoz!$A$2:$B$42,2,0),0)</f>
        <v>3500</v>
      </c>
      <c r="AH2370">
        <v>8</v>
      </c>
    </row>
    <row r="2371" spans="1:34" x14ac:dyDescent="0.35">
      <c r="A2371" s="354" t="s">
        <v>701</v>
      </c>
      <c r="B2371" s="355">
        <v>7.4550000000000001</v>
      </c>
      <c r="C2371" s="356">
        <v>21</v>
      </c>
      <c r="D2371" s="357" t="s">
        <v>690</v>
      </c>
      <c r="E2371" s="358" t="s">
        <v>173</v>
      </c>
      <c r="F2371" s="357" t="s">
        <v>171</v>
      </c>
      <c r="G2371" s="357">
        <v>7</v>
      </c>
      <c r="H2371" s="356">
        <v>27200</v>
      </c>
      <c r="I2371" s="356">
        <v>28500</v>
      </c>
      <c r="J2371" s="355">
        <v>30000</v>
      </c>
      <c r="K2371" s="355">
        <v>29700</v>
      </c>
      <c r="L2371" s="355">
        <v>3648.5580147551977</v>
      </c>
      <c r="M2371" s="355">
        <v>3822.9376257545273</v>
      </c>
      <c r="N2371" s="355">
        <v>4024.1448692152917</v>
      </c>
      <c r="O2371" s="355">
        <v>3983.9034205231387</v>
      </c>
      <c r="P2371" s="357" t="s">
        <v>55</v>
      </c>
      <c r="Q2371" s="366" t="s">
        <v>37</v>
      </c>
      <c r="R2371" s="357" t="s">
        <v>203</v>
      </c>
      <c r="S2371" s="367" t="s">
        <v>1074</v>
      </c>
      <c r="T2371" s="357" t="s">
        <v>691</v>
      </c>
      <c r="U2371" s="357" t="s">
        <v>1487</v>
      </c>
      <c r="V2371" s="357">
        <v>1.74</v>
      </c>
      <c r="W2371" s="357">
        <v>1.03</v>
      </c>
      <c r="X2371" s="357">
        <v>3.5000000000000003E-2</v>
      </c>
      <c r="Y2371" s="357">
        <v>1.7922</v>
      </c>
      <c r="Z2371" s="357" t="s">
        <v>198</v>
      </c>
      <c r="AA2371" s="357" t="s">
        <v>170</v>
      </c>
      <c r="AB2371" s="357">
        <v>19.899999999999999</v>
      </c>
      <c r="AC2371" s="357" t="s">
        <v>218</v>
      </c>
      <c r="AD2371" s="10"/>
      <c r="AE2371" s="10">
        <f>IFERROR(VLOOKUP(E2371,ppoz!$A$2:$B$42,2,0),0)</f>
        <v>3500</v>
      </c>
      <c r="AH2371">
        <v>8</v>
      </c>
    </row>
    <row r="2372" spans="1:34" x14ac:dyDescent="0.35">
      <c r="A2372" s="354" t="s">
        <v>702</v>
      </c>
      <c r="B2372" s="355">
        <v>7.81</v>
      </c>
      <c r="C2372" s="356">
        <v>22</v>
      </c>
      <c r="D2372" s="357" t="s">
        <v>690</v>
      </c>
      <c r="E2372" s="358" t="s">
        <v>173</v>
      </c>
      <c r="F2372" s="357" t="s">
        <v>171</v>
      </c>
      <c r="G2372" s="357">
        <v>7</v>
      </c>
      <c r="H2372" s="356">
        <v>28300</v>
      </c>
      <c r="I2372" s="356">
        <v>29500</v>
      </c>
      <c r="J2372" s="355">
        <v>31000</v>
      </c>
      <c r="K2372" s="355">
        <v>30700</v>
      </c>
      <c r="L2372" s="355">
        <v>3623.5595390524968</v>
      </c>
      <c r="M2372" s="355">
        <v>3777.2087067861717</v>
      </c>
      <c r="N2372" s="355">
        <v>3969.2701664532651</v>
      </c>
      <c r="O2372" s="355">
        <v>3930.8578745198465</v>
      </c>
      <c r="P2372" s="357" t="s">
        <v>55</v>
      </c>
      <c r="Q2372" s="366" t="s">
        <v>37</v>
      </c>
      <c r="R2372" s="357" t="s">
        <v>203</v>
      </c>
      <c r="S2372" s="367" t="s">
        <v>1074</v>
      </c>
      <c r="T2372" s="357" t="s">
        <v>691</v>
      </c>
      <c r="U2372" s="357" t="s">
        <v>1487</v>
      </c>
      <c r="V2372" s="357">
        <v>1.74</v>
      </c>
      <c r="W2372" s="357">
        <v>1.03</v>
      </c>
      <c r="X2372" s="357">
        <v>3.5000000000000003E-2</v>
      </c>
      <c r="Y2372" s="357">
        <v>1.7922</v>
      </c>
      <c r="Z2372" s="357" t="s">
        <v>198</v>
      </c>
      <c r="AA2372" s="357" t="s">
        <v>170</v>
      </c>
      <c r="AB2372" s="357">
        <v>19.899999999999999</v>
      </c>
      <c r="AC2372" s="357" t="s">
        <v>218</v>
      </c>
      <c r="AD2372" s="10"/>
      <c r="AE2372" s="10">
        <f>IFERROR(VLOOKUP(E2372,ppoz!$A$2:$B$42,2,0),0)</f>
        <v>3500</v>
      </c>
      <c r="AH2372">
        <v>8</v>
      </c>
    </row>
    <row r="2373" spans="1:34" x14ac:dyDescent="0.35">
      <c r="A2373" s="354" t="s">
        <v>703</v>
      </c>
      <c r="B2373" s="355">
        <v>8.1649999999999991</v>
      </c>
      <c r="C2373" s="356">
        <v>23</v>
      </c>
      <c r="D2373" s="357" t="s">
        <v>690</v>
      </c>
      <c r="E2373" s="358" t="s">
        <v>45</v>
      </c>
      <c r="F2373" s="357" t="s">
        <v>171</v>
      </c>
      <c r="G2373" s="357">
        <v>8</v>
      </c>
      <c r="H2373" s="356">
        <v>29400</v>
      </c>
      <c r="I2373" s="356">
        <v>30900</v>
      </c>
      <c r="J2373" s="355">
        <v>31900</v>
      </c>
      <c r="K2373" s="355">
        <v>32100</v>
      </c>
      <c r="L2373" s="355">
        <v>3600.7348438456834</v>
      </c>
      <c r="M2373" s="355">
        <v>3784.4458052663813</v>
      </c>
      <c r="N2373" s="355">
        <v>3906.9197795468467</v>
      </c>
      <c r="O2373" s="355">
        <v>3931.4145744029397</v>
      </c>
      <c r="P2373" s="357" t="s">
        <v>55</v>
      </c>
      <c r="Q2373" s="366" t="s">
        <v>37</v>
      </c>
      <c r="R2373" s="357" t="s">
        <v>203</v>
      </c>
      <c r="S2373" s="367" t="s">
        <v>1074</v>
      </c>
      <c r="T2373" s="357" t="s">
        <v>691</v>
      </c>
      <c r="U2373" s="357" t="s">
        <v>1487</v>
      </c>
      <c r="V2373" s="357">
        <v>1.74</v>
      </c>
      <c r="W2373" s="357">
        <v>1.03</v>
      </c>
      <c r="X2373" s="357">
        <v>3.5000000000000003E-2</v>
      </c>
      <c r="Y2373" s="357">
        <v>1.7922</v>
      </c>
      <c r="Z2373" s="357" t="s">
        <v>198</v>
      </c>
      <c r="AA2373" s="357" t="s">
        <v>170</v>
      </c>
      <c r="AB2373" s="357">
        <v>19.899999999999999</v>
      </c>
      <c r="AC2373" s="357" t="s">
        <v>218</v>
      </c>
      <c r="AD2373" s="10"/>
      <c r="AE2373" s="10">
        <f>IFERROR(VLOOKUP(E2373,ppoz!$A$2:$B$42,2,0),0)</f>
        <v>3500</v>
      </c>
      <c r="AH2373">
        <v>8</v>
      </c>
    </row>
    <row r="2374" spans="1:34" x14ac:dyDescent="0.35">
      <c r="A2374" s="354" t="s">
        <v>704</v>
      </c>
      <c r="B2374" s="355">
        <v>8.52</v>
      </c>
      <c r="C2374" s="356">
        <v>24</v>
      </c>
      <c r="D2374" s="357" t="s">
        <v>690</v>
      </c>
      <c r="E2374" s="358" t="s">
        <v>45</v>
      </c>
      <c r="F2374" s="357" t="s">
        <v>171</v>
      </c>
      <c r="G2374" s="357">
        <v>8</v>
      </c>
      <c r="H2374" s="356">
        <v>29800</v>
      </c>
      <c r="I2374" s="356">
        <v>31300</v>
      </c>
      <c r="J2374" s="355">
        <v>32500</v>
      </c>
      <c r="K2374" s="355">
        <v>32500</v>
      </c>
      <c r="L2374" s="355">
        <v>3497.6525821596247</v>
      </c>
      <c r="M2374" s="355">
        <v>3673.7089201877934</v>
      </c>
      <c r="N2374" s="355">
        <v>3814.553990610329</v>
      </c>
      <c r="O2374" s="355">
        <v>3814.553990610329</v>
      </c>
      <c r="P2374" s="357" t="s">
        <v>55</v>
      </c>
      <c r="Q2374" s="366" t="s">
        <v>37</v>
      </c>
      <c r="R2374" s="357" t="s">
        <v>203</v>
      </c>
      <c r="S2374" s="367" t="s">
        <v>1074</v>
      </c>
      <c r="T2374" s="357" t="s">
        <v>691</v>
      </c>
      <c r="U2374" s="357" t="s">
        <v>1487</v>
      </c>
      <c r="V2374" s="357">
        <v>1.74</v>
      </c>
      <c r="W2374" s="357">
        <v>1.03</v>
      </c>
      <c r="X2374" s="357">
        <v>3.5000000000000003E-2</v>
      </c>
      <c r="Y2374" s="357">
        <v>1.7922</v>
      </c>
      <c r="Z2374" s="357" t="s">
        <v>198</v>
      </c>
      <c r="AA2374" s="357" t="s">
        <v>170</v>
      </c>
      <c r="AB2374" s="357">
        <v>19.899999999999999</v>
      </c>
      <c r="AC2374" s="357" t="s">
        <v>218</v>
      </c>
      <c r="AD2374" s="10"/>
      <c r="AE2374" s="10">
        <f>IFERROR(VLOOKUP(E2374,ppoz!$A$2:$B$42,2,0),0)</f>
        <v>3500</v>
      </c>
      <c r="AH2374">
        <v>8</v>
      </c>
    </row>
    <row r="2375" spans="1:34" x14ac:dyDescent="0.35">
      <c r="A2375" s="354" t="s">
        <v>705</v>
      </c>
      <c r="B2375" s="355">
        <v>8.875</v>
      </c>
      <c r="C2375" s="356">
        <v>25</v>
      </c>
      <c r="D2375" s="357" t="s">
        <v>690</v>
      </c>
      <c r="E2375" s="358" t="s">
        <v>45</v>
      </c>
      <c r="F2375" s="357" t="s">
        <v>171</v>
      </c>
      <c r="G2375" s="357">
        <v>8</v>
      </c>
      <c r="H2375" s="356">
        <v>30600</v>
      </c>
      <c r="I2375" s="356">
        <v>32200</v>
      </c>
      <c r="J2375" s="355">
        <v>33700</v>
      </c>
      <c r="K2375" s="355">
        <v>34000</v>
      </c>
      <c r="L2375" s="355">
        <v>3447.8873239436621</v>
      </c>
      <c r="M2375" s="355">
        <v>3628.1690140845071</v>
      </c>
      <c r="N2375" s="355">
        <v>3797.1830985915494</v>
      </c>
      <c r="O2375" s="355">
        <v>3830.9859154929577</v>
      </c>
      <c r="P2375" s="357" t="s">
        <v>55</v>
      </c>
      <c r="Q2375" s="366" t="s">
        <v>37</v>
      </c>
      <c r="R2375" s="357" t="s">
        <v>203</v>
      </c>
      <c r="S2375" s="367" t="s">
        <v>1074</v>
      </c>
      <c r="T2375" s="357" t="s">
        <v>691</v>
      </c>
      <c r="U2375" s="357" t="s">
        <v>1487</v>
      </c>
      <c r="V2375" s="357">
        <v>1.74</v>
      </c>
      <c r="W2375" s="357">
        <v>1.03</v>
      </c>
      <c r="X2375" s="357">
        <v>3.5000000000000003E-2</v>
      </c>
      <c r="Y2375" s="357">
        <v>1.7922</v>
      </c>
      <c r="Z2375" s="357" t="s">
        <v>198</v>
      </c>
      <c r="AA2375" s="357" t="s">
        <v>170</v>
      </c>
      <c r="AB2375" s="357">
        <v>19.899999999999999</v>
      </c>
      <c r="AC2375" s="357" t="s">
        <v>218</v>
      </c>
      <c r="AD2375" s="10"/>
      <c r="AE2375" s="10">
        <f>IFERROR(VLOOKUP(E2375,ppoz!$A$2:$B$42,2,0),0)</f>
        <v>3500</v>
      </c>
      <c r="AH2375">
        <v>8</v>
      </c>
    </row>
    <row r="2376" spans="1:34" x14ac:dyDescent="0.35">
      <c r="A2376" s="354" t="s">
        <v>706</v>
      </c>
      <c r="B2376" s="355">
        <v>9.23</v>
      </c>
      <c r="C2376" s="356">
        <v>26</v>
      </c>
      <c r="D2376" s="357" t="s">
        <v>690</v>
      </c>
      <c r="E2376" s="358" t="s">
        <v>174</v>
      </c>
      <c r="F2376" s="357" t="s">
        <v>171</v>
      </c>
      <c r="G2376" s="357">
        <v>9</v>
      </c>
      <c r="H2376" s="356">
        <v>32100</v>
      </c>
      <c r="I2376" s="356">
        <v>33500</v>
      </c>
      <c r="J2376" s="355">
        <v>34900</v>
      </c>
      <c r="K2376" s="355">
        <v>35300</v>
      </c>
      <c r="L2376" s="355">
        <v>3477.7898158179846</v>
      </c>
      <c r="M2376" s="355">
        <v>3629.4691224268686</v>
      </c>
      <c r="N2376" s="355">
        <v>3781.148429035753</v>
      </c>
      <c r="O2376" s="355">
        <v>3824.4853737811482</v>
      </c>
      <c r="P2376" s="357" t="s">
        <v>55</v>
      </c>
      <c r="Q2376" s="366" t="s">
        <v>37</v>
      </c>
      <c r="R2376" s="357" t="s">
        <v>203</v>
      </c>
      <c r="S2376" s="367" t="s">
        <v>1074</v>
      </c>
      <c r="T2376" s="357" t="s">
        <v>691</v>
      </c>
      <c r="U2376" s="357" t="s">
        <v>1487</v>
      </c>
      <c r="V2376" s="357">
        <v>1.74</v>
      </c>
      <c r="W2376" s="357">
        <v>1.03</v>
      </c>
      <c r="X2376" s="357">
        <v>3.5000000000000003E-2</v>
      </c>
      <c r="Y2376" s="357">
        <v>1.7922</v>
      </c>
      <c r="Z2376" s="357" t="s">
        <v>198</v>
      </c>
      <c r="AA2376" s="357" t="s">
        <v>170</v>
      </c>
      <c r="AB2376" s="357">
        <v>19.899999999999999</v>
      </c>
      <c r="AC2376" s="357" t="s">
        <v>218</v>
      </c>
      <c r="AD2376" s="10"/>
      <c r="AE2376" s="10">
        <f>IFERROR(VLOOKUP(E2376,ppoz!$A$2:$B$42,2,0),0)</f>
        <v>3500</v>
      </c>
      <c r="AH2376">
        <v>8</v>
      </c>
    </row>
    <row r="2377" spans="1:34" x14ac:dyDescent="0.35">
      <c r="A2377" s="354" t="s">
        <v>707</v>
      </c>
      <c r="B2377" s="355">
        <v>9.5849999999999991</v>
      </c>
      <c r="C2377" s="356">
        <v>27</v>
      </c>
      <c r="D2377" s="357" t="s">
        <v>690</v>
      </c>
      <c r="E2377" s="358" t="s">
        <v>174</v>
      </c>
      <c r="F2377" s="357" t="s">
        <v>171</v>
      </c>
      <c r="G2377" s="357">
        <v>9</v>
      </c>
      <c r="H2377" s="356">
        <v>32700</v>
      </c>
      <c r="I2377" s="356">
        <v>34300</v>
      </c>
      <c r="J2377" s="355">
        <v>35400</v>
      </c>
      <c r="K2377" s="355">
        <v>36100</v>
      </c>
      <c r="L2377" s="355">
        <v>3411.5805946791866</v>
      </c>
      <c r="M2377" s="355">
        <v>3578.5080855503393</v>
      </c>
      <c r="N2377" s="355">
        <v>3693.2707355242569</v>
      </c>
      <c r="O2377" s="355">
        <v>3766.3015127803865</v>
      </c>
      <c r="P2377" s="357" t="s">
        <v>55</v>
      </c>
      <c r="Q2377" s="366" t="s">
        <v>37</v>
      </c>
      <c r="R2377" s="357" t="s">
        <v>203</v>
      </c>
      <c r="S2377" s="367" t="s">
        <v>1074</v>
      </c>
      <c r="T2377" s="357" t="s">
        <v>691</v>
      </c>
      <c r="U2377" s="357" t="s">
        <v>1487</v>
      </c>
      <c r="V2377" s="357">
        <v>1.74</v>
      </c>
      <c r="W2377" s="357">
        <v>1.03</v>
      </c>
      <c r="X2377" s="357">
        <v>3.5000000000000003E-2</v>
      </c>
      <c r="Y2377" s="357">
        <v>1.7922</v>
      </c>
      <c r="Z2377" s="357" t="s">
        <v>198</v>
      </c>
      <c r="AA2377" s="357" t="s">
        <v>170</v>
      </c>
      <c r="AB2377" s="357">
        <v>19.899999999999999</v>
      </c>
      <c r="AC2377" s="357" t="s">
        <v>218</v>
      </c>
      <c r="AD2377" s="10"/>
      <c r="AE2377" s="10">
        <f>IFERROR(VLOOKUP(E2377,ppoz!$A$2:$B$42,2,0),0)</f>
        <v>3500</v>
      </c>
      <c r="AH2377">
        <v>8</v>
      </c>
    </row>
    <row r="2378" spans="1:34" x14ac:dyDescent="0.35">
      <c r="A2378" s="354" t="s">
        <v>708</v>
      </c>
      <c r="B2378" s="355">
        <v>9.94</v>
      </c>
      <c r="C2378" s="356">
        <v>28</v>
      </c>
      <c r="D2378" s="357" t="s">
        <v>690</v>
      </c>
      <c r="E2378" s="358" t="s">
        <v>174</v>
      </c>
      <c r="F2378" s="357" t="s">
        <v>171</v>
      </c>
      <c r="G2378" s="357">
        <v>9</v>
      </c>
      <c r="H2378" s="356">
        <v>33200</v>
      </c>
      <c r="I2378" s="356">
        <v>35000</v>
      </c>
      <c r="J2378" s="355">
        <v>36000</v>
      </c>
      <c r="K2378" s="355">
        <v>36700</v>
      </c>
      <c r="L2378" s="355">
        <v>3340.0402414486925</v>
      </c>
      <c r="M2378" s="355">
        <v>3521.1267605633807</v>
      </c>
      <c r="N2378" s="355">
        <v>3621.7303822937629</v>
      </c>
      <c r="O2378" s="355">
        <v>3692.1529175050305</v>
      </c>
      <c r="P2378" s="357" t="s">
        <v>55</v>
      </c>
      <c r="Q2378" s="366" t="s">
        <v>37</v>
      </c>
      <c r="R2378" s="357" t="s">
        <v>203</v>
      </c>
      <c r="S2378" s="367" t="s">
        <v>1074</v>
      </c>
      <c r="T2378" s="357" t="s">
        <v>691</v>
      </c>
      <c r="U2378" s="357" t="s">
        <v>1487</v>
      </c>
      <c r="V2378" s="357">
        <v>1.74</v>
      </c>
      <c r="W2378" s="357">
        <v>1.03</v>
      </c>
      <c r="X2378" s="357">
        <v>3.5000000000000003E-2</v>
      </c>
      <c r="Y2378" s="357">
        <v>1.7922</v>
      </c>
      <c r="Z2378" s="357" t="s">
        <v>198</v>
      </c>
      <c r="AA2378" s="357" t="s">
        <v>170</v>
      </c>
      <c r="AB2378" s="357">
        <v>19.899999999999999</v>
      </c>
      <c r="AC2378" s="357" t="s">
        <v>218</v>
      </c>
      <c r="AD2378" s="10"/>
      <c r="AE2378" s="10">
        <f>IFERROR(VLOOKUP(E2378,ppoz!$A$2:$B$42,2,0),0)</f>
        <v>3500</v>
      </c>
      <c r="AH2378">
        <v>8</v>
      </c>
    </row>
    <row r="2379" spans="1:34" x14ac:dyDescent="0.35">
      <c r="A2379" s="354" t="s">
        <v>709</v>
      </c>
      <c r="B2379" s="355">
        <v>10.295</v>
      </c>
      <c r="C2379" s="356">
        <v>29</v>
      </c>
      <c r="D2379" s="357" t="s">
        <v>690</v>
      </c>
      <c r="E2379" s="358" t="s">
        <v>46</v>
      </c>
      <c r="F2379" s="357" t="s">
        <v>171</v>
      </c>
      <c r="G2379" s="357">
        <v>10</v>
      </c>
      <c r="H2379" s="356">
        <v>33700</v>
      </c>
      <c r="I2379" s="356">
        <v>35600</v>
      </c>
      <c r="J2379" s="355">
        <v>36800</v>
      </c>
      <c r="K2379" s="355">
        <v>37300</v>
      </c>
      <c r="L2379" s="355">
        <v>3273.4337056823701</v>
      </c>
      <c r="M2379" s="355">
        <v>3457.9893152015543</v>
      </c>
      <c r="N2379" s="355">
        <v>3574.5507527926179</v>
      </c>
      <c r="O2379" s="355">
        <v>3623.118018455561</v>
      </c>
      <c r="P2379" s="357" t="s">
        <v>55</v>
      </c>
      <c r="Q2379" s="366" t="s">
        <v>37</v>
      </c>
      <c r="R2379" s="357" t="s">
        <v>203</v>
      </c>
      <c r="S2379" s="367" t="s">
        <v>1074</v>
      </c>
      <c r="T2379" s="357" t="s">
        <v>691</v>
      </c>
      <c r="U2379" s="357" t="s">
        <v>1487</v>
      </c>
      <c r="V2379" s="357">
        <v>1.74</v>
      </c>
      <c r="W2379" s="357">
        <v>1.03</v>
      </c>
      <c r="X2379" s="357">
        <v>3.5000000000000003E-2</v>
      </c>
      <c r="Y2379" s="357">
        <v>1.7922</v>
      </c>
      <c r="Z2379" s="357" t="s">
        <v>198</v>
      </c>
      <c r="AA2379" s="357" t="s">
        <v>170</v>
      </c>
      <c r="AB2379" s="357">
        <v>19.899999999999999</v>
      </c>
      <c r="AC2379" s="357" t="s">
        <v>218</v>
      </c>
      <c r="AD2379" s="10"/>
      <c r="AE2379" s="10">
        <f>IFERROR(VLOOKUP(E2379,ppoz!$A$2:$B$42,2,0),0)</f>
        <v>3500</v>
      </c>
      <c r="AH2379">
        <v>8</v>
      </c>
    </row>
    <row r="2380" spans="1:34" x14ac:dyDescent="0.35">
      <c r="A2380" s="354" t="s">
        <v>710</v>
      </c>
      <c r="B2380" s="355">
        <v>10.649999999999999</v>
      </c>
      <c r="C2380" s="356">
        <v>30</v>
      </c>
      <c r="D2380" s="357" t="s">
        <v>690</v>
      </c>
      <c r="E2380" s="358" t="s">
        <v>46</v>
      </c>
      <c r="F2380" s="357" t="s">
        <v>171</v>
      </c>
      <c r="G2380" s="357">
        <v>10</v>
      </c>
      <c r="H2380" s="356">
        <v>34500</v>
      </c>
      <c r="I2380" s="356">
        <v>36400</v>
      </c>
      <c r="J2380" s="355">
        <v>37900</v>
      </c>
      <c r="K2380" s="355">
        <v>38100</v>
      </c>
      <c r="L2380" s="355">
        <v>3239.4366197183103</v>
      </c>
      <c r="M2380" s="355">
        <v>3417.8403755868549</v>
      </c>
      <c r="N2380" s="355">
        <v>3558.68544600939</v>
      </c>
      <c r="O2380" s="355">
        <v>3577.4647887323949</v>
      </c>
      <c r="P2380" s="357" t="s">
        <v>55</v>
      </c>
      <c r="Q2380" s="366" t="s">
        <v>37</v>
      </c>
      <c r="R2380" s="357" t="s">
        <v>203</v>
      </c>
      <c r="S2380" s="367" t="s">
        <v>1074</v>
      </c>
      <c r="T2380" s="357" t="s">
        <v>691</v>
      </c>
      <c r="U2380" s="357" t="s">
        <v>1487</v>
      </c>
      <c r="V2380" s="357">
        <v>1.74</v>
      </c>
      <c r="W2380" s="357">
        <v>1.03</v>
      </c>
      <c r="X2380" s="357">
        <v>3.5000000000000003E-2</v>
      </c>
      <c r="Y2380" s="357">
        <v>1.7922</v>
      </c>
      <c r="Z2380" s="357" t="s">
        <v>198</v>
      </c>
      <c r="AA2380" s="357" t="s">
        <v>170</v>
      </c>
      <c r="AB2380" s="357">
        <v>19.899999999999999</v>
      </c>
      <c r="AC2380" s="357" t="s">
        <v>218</v>
      </c>
      <c r="AD2380" s="10"/>
      <c r="AE2380" s="10">
        <f>IFERROR(VLOOKUP(E2380,ppoz!$A$2:$B$42,2,0),0)</f>
        <v>3500</v>
      </c>
      <c r="AH2380">
        <v>8</v>
      </c>
    </row>
    <row r="2381" spans="1:34" x14ac:dyDescent="0.35">
      <c r="A2381" s="354" t="s">
        <v>711</v>
      </c>
      <c r="B2381" s="355">
        <v>11.004999999999999</v>
      </c>
      <c r="C2381" s="356">
        <v>31</v>
      </c>
      <c r="D2381" s="357" t="s">
        <v>690</v>
      </c>
      <c r="E2381" s="358" t="s">
        <v>46</v>
      </c>
      <c r="F2381" s="357" t="s">
        <v>171</v>
      </c>
      <c r="G2381" s="357">
        <v>10</v>
      </c>
      <c r="H2381" s="356">
        <v>35600</v>
      </c>
      <c r="I2381" s="356">
        <v>37600</v>
      </c>
      <c r="J2381" s="355">
        <v>39200</v>
      </c>
      <c r="K2381" s="355">
        <v>39300</v>
      </c>
      <c r="L2381" s="355">
        <v>3234.8932303498414</v>
      </c>
      <c r="M2381" s="355">
        <v>3416.6288050885964</v>
      </c>
      <c r="N2381" s="355">
        <v>3562.0172648796006</v>
      </c>
      <c r="O2381" s="355">
        <v>3571.1040436165381</v>
      </c>
      <c r="P2381" s="357" t="s">
        <v>55</v>
      </c>
      <c r="Q2381" s="366" t="s">
        <v>37</v>
      </c>
      <c r="R2381" s="357" t="s">
        <v>203</v>
      </c>
      <c r="S2381" s="367" t="s">
        <v>1074</v>
      </c>
      <c r="T2381" s="357" t="s">
        <v>691</v>
      </c>
      <c r="U2381" s="357" t="s">
        <v>1487</v>
      </c>
      <c r="V2381" s="357">
        <v>1.74</v>
      </c>
      <c r="W2381" s="357">
        <v>1.03</v>
      </c>
      <c r="X2381" s="357">
        <v>3.5000000000000003E-2</v>
      </c>
      <c r="Y2381" s="357">
        <v>1.7922</v>
      </c>
      <c r="Z2381" s="357" t="s">
        <v>198</v>
      </c>
      <c r="AA2381" s="357" t="s">
        <v>170</v>
      </c>
      <c r="AB2381" s="357">
        <v>19.899999999999999</v>
      </c>
      <c r="AC2381" s="357" t="s">
        <v>218</v>
      </c>
      <c r="AD2381" s="10"/>
      <c r="AE2381" s="10">
        <f>IFERROR(VLOOKUP(E2381,ppoz!$A$2:$B$42,2,0),0)</f>
        <v>3500</v>
      </c>
      <c r="AH2381">
        <v>8</v>
      </c>
    </row>
    <row r="2382" spans="1:34" x14ac:dyDescent="0.35">
      <c r="A2382" s="354" t="s">
        <v>712</v>
      </c>
      <c r="B2382" s="355">
        <v>11.36</v>
      </c>
      <c r="C2382" s="356">
        <v>32</v>
      </c>
      <c r="D2382" s="357" t="s">
        <v>690</v>
      </c>
      <c r="E2382" s="358" t="s">
        <v>46</v>
      </c>
      <c r="F2382" s="357" t="s">
        <v>171</v>
      </c>
      <c r="G2382" s="357">
        <v>10</v>
      </c>
      <c r="H2382" s="356">
        <v>36100</v>
      </c>
      <c r="I2382" s="356">
        <v>38200</v>
      </c>
      <c r="J2382" s="355">
        <v>39700</v>
      </c>
      <c r="K2382" s="355">
        <v>39900</v>
      </c>
      <c r="L2382" s="355">
        <v>3177.816901408451</v>
      </c>
      <c r="M2382" s="355">
        <v>3362.6760563380285</v>
      </c>
      <c r="N2382" s="355">
        <v>3494.7183098591549</v>
      </c>
      <c r="O2382" s="355">
        <v>3512.323943661972</v>
      </c>
      <c r="P2382" s="357" t="s">
        <v>55</v>
      </c>
      <c r="Q2382" s="366" t="s">
        <v>37</v>
      </c>
      <c r="R2382" s="357" t="s">
        <v>203</v>
      </c>
      <c r="S2382" s="367" t="s">
        <v>1074</v>
      </c>
      <c r="T2382" s="357" t="s">
        <v>691</v>
      </c>
      <c r="U2382" s="357" t="s">
        <v>1487</v>
      </c>
      <c r="V2382" s="357">
        <v>1.74</v>
      </c>
      <c r="W2382" s="357">
        <v>1.03</v>
      </c>
      <c r="X2382" s="357">
        <v>3.5000000000000003E-2</v>
      </c>
      <c r="Y2382" s="357">
        <v>1.7922</v>
      </c>
      <c r="Z2382" s="357" t="s">
        <v>198</v>
      </c>
      <c r="AA2382" s="357" t="s">
        <v>170</v>
      </c>
      <c r="AB2382" s="357">
        <v>19.899999999999999</v>
      </c>
      <c r="AC2382" s="357" t="s">
        <v>218</v>
      </c>
      <c r="AD2382" s="10"/>
      <c r="AE2382" s="10">
        <f>IFERROR(VLOOKUP(E2382,ppoz!$A$2:$B$42,2,0),0)</f>
        <v>3500</v>
      </c>
      <c r="AH2382">
        <v>8</v>
      </c>
    </row>
    <row r="2383" spans="1:34" x14ac:dyDescent="0.35">
      <c r="A2383" s="354" t="s">
        <v>713</v>
      </c>
      <c r="B2383" s="355">
        <v>11.715</v>
      </c>
      <c r="C2383" s="356">
        <v>33</v>
      </c>
      <c r="D2383" s="357" t="s">
        <v>690</v>
      </c>
      <c r="E2383" s="358" t="s">
        <v>46</v>
      </c>
      <c r="F2383" s="357" t="s">
        <v>171</v>
      </c>
      <c r="G2383" s="357">
        <v>10</v>
      </c>
      <c r="H2383" s="356">
        <v>36800</v>
      </c>
      <c r="I2383" s="356">
        <v>38800</v>
      </c>
      <c r="J2383" s="355">
        <v>40300</v>
      </c>
      <c r="K2383" s="355">
        <v>40500</v>
      </c>
      <c r="L2383" s="355">
        <v>3141.27187366624</v>
      </c>
      <c r="M2383" s="355">
        <v>3311.9931711481008</v>
      </c>
      <c r="N2383" s="355">
        <v>3440.0341442594963</v>
      </c>
      <c r="O2383" s="355">
        <v>3457.1062740076827</v>
      </c>
      <c r="P2383" s="357" t="s">
        <v>55</v>
      </c>
      <c r="Q2383" s="366" t="s">
        <v>37</v>
      </c>
      <c r="R2383" s="357" t="s">
        <v>203</v>
      </c>
      <c r="S2383" s="367" t="s">
        <v>1074</v>
      </c>
      <c r="T2383" s="357" t="s">
        <v>691</v>
      </c>
      <c r="U2383" s="357" t="s">
        <v>1487</v>
      </c>
      <c r="V2383" s="357">
        <v>1.74</v>
      </c>
      <c r="W2383" s="357">
        <v>1.03</v>
      </c>
      <c r="X2383" s="357">
        <v>3.5000000000000003E-2</v>
      </c>
      <c r="Y2383" s="357">
        <v>1.7922</v>
      </c>
      <c r="Z2383" s="357" t="s">
        <v>198</v>
      </c>
      <c r="AA2383" s="357" t="s">
        <v>170</v>
      </c>
      <c r="AB2383" s="357">
        <v>19.899999999999999</v>
      </c>
      <c r="AC2383" s="357" t="s">
        <v>218</v>
      </c>
      <c r="AD2383" s="10"/>
      <c r="AE2383" s="10">
        <f>IFERROR(VLOOKUP(E2383,ppoz!$A$2:$B$42,2,0),0)</f>
        <v>3500</v>
      </c>
      <c r="AH2383">
        <v>8</v>
      </c>
    </row>
    <row r="2384" spans="1:34" x14ac:dyDescent="0.35">
      <c r="A2384" s="354" t="s">
        <v>714</v>
      </c>
      <c r="B2384" s="355">
        <v>12.07</v>
      </c>
      <c r="C2384" s="356">
        <v>34</v>
      </c>
      <c r="D2384" s="357" t="s">
        <v>690</v>
      </c>
      <c r="E2384" s="358" t="s">
        <v>175</v>
      </c>
      <c r="F2384" s="357" t="s">
        <v>171</v>
      </c>
      <c r="G2384" s="357">
        <v>12</v>
      </c>
      <c r="H2384" s="356">
        <v>39200</v>
      </c>
      <c r="I2384" s="356">
        <v>41300</v>
      </c>
      <c r="J2384" s="355">
        <v>42600</v>
      </c>
      <c r="K2384" s="355">
        <v>43000</v>
      </c>
      <c r="L2384" s="355">
        <v>3247.7216238608116</v>
      </c>
      <c r="M2384" s="355">
        <v>3421.7067108533552</v>
      </c>
      <c r="N2384" s="355">
        <v>3529.4117647058824</v>
      </c>
      <c r="O2384" s="355">
        <v>3562.5517812758903</v>
      </c>
      <c r="P2384" s="357" t="s">
        <v>55</v>
      </c>
      <c r="Q2384" s="366" t="s">
        <v>37</v>
      </c>
      <c r="R2384" s="357" t="s">
        <v>203</v>
      </c>
      <c r="S2384" s="367" t="s">
        <v>1074</v>
      </c>
      <c r="T2384" s="357" t="s">
        <v>691</v>
      </c>
      <c r="U2384" s="357" t="s">
        <v>1487</v>
      </c>
      <c r="V2384" s="357">
        <v>1.74</v>
      </c>
      <c r="W2384" s="357">
        <v>1.03</v>
      </c>
      <c r="X2384" s="357">
        <v>3.5000000000000003E-2</v>
      </c>
      <c r="Y2384" s="357">
        <v>1.7922</v>
      </c>
      <c r="Z2384" s="357" t="s">
        <v>198</v>
      </c>
      <c r="AA2384" s="357" t="s">
        <v>170</v>
      </c>
      <c r="AB2384" s="357">
        <v>19.899999999999999</v>
      </c>
      <c r="AC2384" s="357" t="s">
        <v>218</v>
      </c>
      <c r="AD2384" s="10"/>
      <c r="AE2384" s="10">
        <f>IFERROR(VLOOKUP(E2384,ppoz!$A$2:$B$42,2,0),0)</f>
        <v>3500</v>
      </c>
      <c r="AH2384">
        <v>8</v>
      </c>
    </row>
    <row r="2385" spans="1:34" x14ac:dyDescent="0.35">
      <c r="A2385" s="354" t="s">
        <v>715</v>
      </c>
      <c r="B2385" s="355">
        <v>12.424999999999999</v>
      </c>
      <c r="C2385" s="356">
        <v>35</v>
      </c>
      <c r="D2385" s="357" t="s">
        <v>690</v>
      </c>
      <c r="E2385" s="358" t="s">
        <v>175</v>
      </c>
      <c r="F2385" s="357" t="s">
        <v>171</v>
      </c>
      <c r="G2385" s="357">
        <v>12</v>
      </c>
      <c r="H2385" s="356">
        <v>39800</v>
      </c>
      <c r="I2385" s="356">
        <v>42000</v>
      </c>
      <c r="J2385" s="355">
        <v>43300</v>
      </c>
      <c r="K2385" s="355">
        <v>44300</v>
      </c>
      <c r="L2385" s="355">
        <v>3203.2193158953723</v>
      </c>
      <c r="M2385" s="355">
        <v>3380.2816901408455</v>
      </c>
      <c r="N2385" s="355">
        <v>3484.9094567404431</v>
      </c>
      <c r="O2385" s="355">
        <v>3565.3923541247486</v>
      </c>
      <c r="P2385" s="357" t="s">
        <v>55</v>
      </c>
      <c r="Q2385" s="366" t="s">
        <v>37</v>
      </c>
      <c r="R2385" s="357" t="s">
        <v>203</v>
      </c>
      <c r="S2385" s="367" t="s">
        <v>1074</v>
      </c>
      <c r="T2385" s="357" t="s">
        <v>691</v>
      </c>
      <c r="U2385" s="357" t="s">
        <v>1487</v>
      </c>
      <c r="V2385" s="357">
        <v>1.74</v>
      </c>
      <c r="W2385" s="357">
        <v>1.03</v>
      </c>
      <c r="X2385" s="357">
        <v>3.5000000000000003E-2</v>
      </c>
      <c r="Y2385" s="357">
        <v>1.7922</v>
      </c>
      <c r="Z2385" s="357" t="s">
        <v>198</v>
      </c>
      <c r="AA2385" s="357" t="s">
        <v>170</v>
      </c>
      <c r="AB2385" s="357">
        <v>19.899999999999999</v>
      </c>
      <c r="AC2385" s="357" t="s">
        <v>218</v>
      </c>
      <c r="AD2385" s="10"/>
      <c r="AE2385" s="10">
        <f>IFERROR(VLOOKUP(E2385,ppoz!$A$2:$B$42,2,0),0)</f>
        <v>3500</v>
      </c>
      <c r="AH2385">
        <v>8</v>
      </c>
    </row>
    <row r="2386" spans="1:34" x14ac:dyDescent="0.35">
      <c r="A2386" s="354" t="s">
        <v>716</v>
      </c>
      <c r="B2386" s="355">
        <v>12.78</v>
      </c>
      <c r="C2386" s="356">
        <v>36</v>
      </c>
      <c r="D2386" s="357" t="s">
        <v>690</v>
      </c>
      <c r="E2386" s="358" t="s">
        <v>175</v>
      </c>
      <c r="F2386" s="357" t="s">
        <v>171</v>
      </c>
      <c r="G2386" s="357">
        <v>12</v>
      </c>
      <c r="H2386" s="356">
        <v>40500</v>
      </c>
      <c r="I2386" s="356">
        <v>42800</v>
      </c>
      <c r="J2386" s="355">
        <v>43900</v>
      </c>
      <c r="K2386" s="355">
        <v>45100</v>
      </c>
      <c r="L2386" s="355">
        <v>3169.0140845070423</v>
      </c>
      <c r="M2386" s="355">
        <v>3348.982785602504</v>
      </c>
      <c r="N2386" s="355">
        <v>3435.0547730829421</v>
      </c>
      <c r="O2386" s="355">
        <v>3528.9514866979657</v>
      </c>
      <c r="P2386" s="357" t="s">
        <v>55</v>
      </c>
      <c r="Q2386" s="366" t="s">
        <v>37</v>
      </c>
      <c r="R2386" s="357" t="s">
        <v>203</v>
      </c>
      <c r="S2386" s="367" t="s">
        <v>1074</v>
      </c>
      <c r="T2386" s="357" t="s">
        <v>691</v>
      </c>
      <c r="U2386" s="357" t="s">
        <v>1487</v>
      </c>
      <c r="V2386" s="357">
        <v>1.74</v>
      </c>
      <c r="W2386" s="357">
        <v>1.03</v>
      </c>
      <c r="X2386" s="357">
        <v>3.5000000000000003E-2</v>
      </c>
      <c r="Y2386" s="357">
        <v>1.7922</v>
      </c>
      <c r="Z2386" s="357" t="s">
        <v>198</v>
      </c>
      <c r="AA2386" s="357" t="s">
        <v>170</v>
      </c>
      <c r="AB2386" s="357">
        <v>19.899999999999999</v>
      </c>
      <c r="AC2386" s="357" t="s">
        <v>218</v>
      </c>
      <c r="AD2386" s="10"/>
      <c r="AE2386" s="10">
        <f>IFERROR(VLOOKUP(E2386,ppoz!$A$2:$B$42,2,0),0)</f>
        <v>3500</v>
      </c>
      <c r="AH2386">
        <v>8</v>
      </c>
    </row>
    <row r="2387" spans="1:34" x14ac:dyDescent="0.35">
      <c r="A2387" s="354" t="s">
        <v>717</v>
      </c>
      <c r="B2387" s="355">
        <v>13.135</v>
      </c>
      <c r="C2387" s="356">
        <v>37</v>
      </c>
      <c r="D2387" s="357" t="s">
        <v>690</v>
      </c>
      <c r="E2387" s="358" t="s">
        <v>175</v>
      </c>
      <c r="F2387" s="357" t="s">
        <v>171</v>
      </c>
      <c r="G2387" s="357">
        <v>12</v>
      </c>
      <c r="H2387" s="356">
        <v>41700</v>
      </c>
      <c r="I2387" s="356">
        <v>44100</v>
      </c>
      <c r="J2387" s="355">
        <v>45800</v>
      </c>
      <c r="K2387" s="355">
        <v>46400</v>
      </c>
      <c r="L2387" s="355">
        <v>3174.7240197944425</v>
      </c>
      <c r="M2387" s="355">
        <v>3357.4419489912448</v>
      </c>
      <c r="N2387" s="355">
        <v>3486.86714883898</v>
      </c>
      <c r="O2387" s="355">
        <v>3532.5466311381806</v>
      </c>
      <c r="P2387" s="357" t="s">
        <v>55</v>
      </c>
      <c r="Q2387" s="366" t="s">
        <v>37</v>
      </c>
      <c r="R2387" s="357" t="s">
        <v>203</v>
      </c>
      <c r="S2387" s="367" t="s">
        <v>1074</v>
      </c>
      <c r="T2387" s="357" t="s">
        <v>691</v>
      </c>
      <c r="U2387" s="357" t="s">
        <v>1487</v>
      </c>
      <c r="V2387" s="357">
        <v>1.74</v>
      </c>
      <c r="W2387" s="357">
        <v>1.03</v>
      </c>
      <c r="X2387" s="357">
        <v>3.5000000000000003E-2</v>
      </c>
      <c r="Y2387" s="357">
        <v>1.7922</v>
      </c>
      <c r="Z2387" s="357" t="s">
        <v>198</v>
      </c>
      <c r="AA2387" s="357" t="s">
        <v>170</v>
      </c>
      <c r="AB2387" s="357">
        <v>19.899999999999999</v>
      </c>
      <c r="AC2387" s="357" t="s">
        <v>218</v>
      </c>
      <c r="AD2387" s="10"/>
      <c r="AE2387" s="10">
        <f>IFERROR(VLOOKUP(E2387,ppoz!$A$2:$B$42,2,0),0)</f>
        <v>3500</v>
      </c>
      <c r="AH2387">
        <v>8</v>
      </c>
    </row>
    <row r="2388" spans="1:34" x14ac:dyDescent="0.35">
      <c r="A2388" s="354" t="s">
        <v>718</v>
      </c>
      <c r="B2388" s="355">
        <v>13.489999999999998</v>
      </c>
      <c r="C2388" s="356">
        <v>38</v>
      </c>
      <c r="D2388" s="357" t="s">
        <v>690</v>
      </c>
      <c r="E2388" s="358" t="s">
        <v>175</v>
      </c>
      <c r="F2388" s="357" t="s">
        <v>171</v>
      </c>
      <c r="G2388" s="357">
        <v>12</v>
      </c>
      <c r="H2388" s="356">
        <v>42600</v>
      </c>
      <c r="I2388" s="356">
        <v>45000</v>
      </c>
      <c r="J2388" s="355">
        <v>46700</v>
      </c>
      <c r="K2388" s="355">
        <v>47300</v>
      </c>
      <c r="L2388" s="355">
        <v>3157.8947368421054</v>
      </c>
      <c r="M2388" s="355">
        <v>3335.8042994810976</v>
      </c>
      <c r="N2388" s="355">
        <v>3461.82357301705</v>
      </c>
      <c r="O2388" s="355">
        <v>3506.3009636767979</v>
      </c>
      <c r="P2388" s="357" t="s">
        <v>55</v>
      </c>
      <c r="Q2388" s="366" t="s">
        <v>37</v>
      </c>
      <c r="R2388" s="357" t="s">
        <v>203</v>
      </c>
      <c r="S2388" s="367" t="s">
        <v>1074</v>
      </c>
      <c r="T2388" s="357" t="s">
        <v>691</v>
      </c>
      <c r="U2388" s="357" t="s">
        <v>1487</v>
      </c>
      <c r="V2388" s="357">
        <v>1.74</v>
      </c>
      <c r="W2388" s="357">
        <v>1.03</v>
      </c>
      <c r="X2388" s="357">
        <v>3.5000000000000003E-2</v>
      </c>
      <c r="Y2388" s="357">
        <v>1.7922</v>
      </c>
      <c r="Z2388" s="357" t="s">
        <v>198</v>
      </c>
      <c r="AA2388" s="357" t="s">
        <v>170</v>
      </c>
      <c r="AB2388" s="357">
        <v>19.899999999999999</v>
      </c>
      <c r="AC2388" s="357" t="s">
        <v>218</v>
      </c>
      <c r="AD2388" s="10"/>
      <c r="AE2388" s="10">
        <f>IFERROR(VLOOKUP(E2388,ppoz!$A$2:$B$42,2,0),0)</f>
        <v>3500</v>
      </c>
      <c r="AH2388">
        <v>8</v>
      </c>
    </row>
    <row r="2389" spans="1:34" x14ac:dyDescent="0.35">
      <c r="A2389" s="354" t="s">
        <v>719</v>
      </c>
      <c r="B2389" s="355">
        <v>13.844999999999999</v>
      </c>
      <c r="C2389" s="356">
        <v>39</v>
      </c>
      <c r="D2389" s="357" t="s">
        <v>690</v>
      </c>
      <c r="E2389" s="358" t="s">
        <v>175</v>
      </c>
      <c r="F2389" s="357" t="s">
        <v>171</v>
      </c>
      <c r="G2389" s="357">
        <v>12</v>
      </c>
      <c r="H2389" s="356">
        <v>43400</v>
      </c>
      <c r="I2389" s="356">
        <v>45900</v>
      </c>
      <c r="J2389" s="355">
        <v>47200</v>
      </c>
      <c r="K2389" s="355">
        <v>48200</v>
      </c>
      <c r="L2389" s="355">
        <v>3134.7056699169379</v>
      </c>
      <c r="M2389" s="355">
        <v>3315.2762730227523</v>
      </c>
      <c r="N2389" s="355">
        <v>3409.1729866377755</v>
      </c>
      <c r="O2389" s="355">
        <v>3481.4012278801015</v>
      </c>
      <c r="P2389" s="357" t="s">
        <v>55</v>
      </c>
      <c r="Q2389" s="366" t="s">
        <v>37</v>
      </c>
      <c r="R2389" s="357" t="s">
        <v>203</v>
      </c>
      <c r="S2389" s="367" t="s">
        <v>1074</v>
      </c>
      <c r="T2389" s="357" t="s">
        <v>691</v>
      </c>
      <c r="U2389" s="357" t="s">
        <v>1487</v>
      </c>
      <c r="V2389" s="357">
        <v>1.74</v>
      </c>
      <c r="W2389" s="357">
        <v>1.03</v>
      </c>
      <c r="X2389" s="357">
        <v>3.5000000000000003E-2</v>
      </c>
      <c r="Y2389" s="357">
        <v>1.7922</v>
      </c>
      <c r="Z2389" s="357" t="s">
        <v>198</v>
      </c>
      <c r="AA2389" s="357" t="s">
        <v>170</v>
      </c>
      <c r="AB2389" s="357">
        <v>19.899999999999999</v>
      </c>
      <c r="AC2389" s="357" t="s">
        <v>218</v>
      </c>
      <c r="AD2389" s="10"/>
      <c r="AE2389" s="10">
        <f>IFERROR(VLOOKUP(E2389,ppoz!$A$2:$B$42,2,0),0)</f>
        <v>3500</v>
      </c>
      <c r="AH2389">
        <v>8</v>
      </c>
    </row>
    <row r="2390" spans="1:34" x14ac:dyDescent="0.35">
      <c r="A2390" s="354" t="s">
        <v>720</v>
      </c>
      <c r="B2390" s="355">
        <v>14.2</v>
      </c>
      <c r="C2390" s="356">
        <v>40</v>
      </c>
      <c r="D2390" s="357" t="s">
        <v>690</v>
      </c>
      <c r="E2390" s="358" t="s">
        <v>175</v>
      </c>
      <c r="F2390" s="357" t="s">
        <v>171</v>
      </c>
      <c r="G2390" s="357">
        <v>12</v>
      </c>
      <c r="H2390" s="356">
        <v>44400</v>
      </c>
      <c r="I2390" s="356">
        <v>46900</v>
      </c>
      <c r="J2390" s="355">
        <v>48200</v>
      </c>
      <c r="K2390" s="355">
        <v>49200</v>
      </c>
      <c r="L2390" s="355">
        <v>3126.7605633802818</v>
      </c>
      <c r="M2390" s="355">
        <v>3302.816901408451</v>
      </c>
      <c r="N2390" s="355">
        <v>3394.3661971830988</v>
      </c>
      <c r="O2390" s="355">
        <v>3464.7887323943664</v>
      </c>
      <c r="P2390" s="357" t="s">
        <v>55</v>
      </c>
      <c r="Q2390" s="366" t="s">
        <v>37</v>
      </c>
      <c r="R2390" s="357" t="s">
        <v>203</v>
      </c>
      <c r="S2390" s="367" t="s">
        <v>1074</v>
      </c>
      <c r="T2390" s="357" t="s">
        <v>691</v>
      </c>
      <c r="U2390" s="357" t="s">
        <v>1487</v>
      </c>
      <c r="V2390" s="357">
        <v>1.74</v>
      </c>
      <c r="W2390" s="357">
        <v>1.03</v>
      </c>
      <c r="X2390" s="357">
        <v>3.5000000000000003E-2</v>
      </c>
      <c r="Y2390" s="357">
        <v>1.7922</v>
      </c>
      <c r="Z2390" s="357" t="s">
        <v>198</v>
      </c>
      <c r="AA2390" s="357" t="s">
        <v>170</v>
      </c>
      <c r="AB2390" s="357">
        <v>19.899999999999999</v>
      </c>
      <c r="AC2390" s="357" t="s">
        <v>218</v>
      </c>
      <c r="AD2390" s="10"/>
      <c r="AE2390" s="10">
        <f>IFERROR(VLOOKUP(E2390,ppoz!$A$2:$B$42,2,0),0)</f>
        <v>3500</v>
      </c>
      <c r="AH2390">
        <v>8</v>
      </c>
    </row>
    <row r="2391" spans="1:34" x14ac:dyDescent="0.35">
      <c r="A2391" s="354" t="s">
        <v>721</v>
      </c>
      <c r="B2391" s="355">
        <v>15.264999999999999</v>
      </c>
      <c r="C2391" s="356">
        <v>43</v>
      </c>
      <c r="D2391" s="357" t="s">
        <v>690</v>
      </c>
      <c r="E2391" s="358" t="s">
        <v>47</v>
      </c>
      <c r="F2391" s="357" t="s">
        <v>171</v>
      </c>
      <c r="G2391" s="357">
        <v>15</v>
      </c>
      <c r="H2391" s="356">
        <v>47300</v>
      </c>
      <c r="I2391" s="356">
        <v>50200</v>
      </c>
      <c r="J2391" s="355">
        <v>51900</v>
      </c>
      <c r="K2391" s="355">
        <v>52500</v>
      </c>
      <c r="L2391" s="355">
        <v>3098.5915492957747</v>
      </c>
      <c r="M2391" s="355">
        <v>3288.5686210284966</v>
      </c>
      <c r="N2391" s="355">
        <v>3399.9344906649198</v>
      </c>
      <c r="O2391" s="355">
        <v>3439.2400917130694</v>
      </c>
      <c r="P2391" s="357" t="s">
        <v>55</v>
      </c>
      <c r="Q2391" s="366" t="s">
        <v>37</v>
      </c>
      <c r="R2391" s="357" t="s">
        <v>203</v>
      </c>
      <c r="S2391" s="367" t="s">
        <v>1074</v>
      </c>
      <c r="T2391" s="357" t="s">
        <v>691</v>
      </c>
      <c r="U2391" s="357" t="s">
        <v>1487</v>
      </c>
      <c r="V2391" s="357">
        <v>1.74</v>
      </c>
      <c r="W2391" s="357">
        <v>1.03</v>
      </c>
      <c r="X2391" s="357">
        <v>3.5000000000000003E-2</v>
      </c>
      <c r="Y2391" s="357">
        <v>1.7922</v>
      </c>
      <c r="Z2391" s="357" t="s">
        <v>198</v>
      </c>
      <c r="AA2391" s="357" t="s">
        <v>170</v>
      </c>
      <c r="AB2391" s="357">
        <v>19.899999999999999</v>
      </c>
      <c r="AC2391" s="357" t="s">
        <v>218</v>
      </c>
      <c r="AD2391" s="10"/>
      <c r="AE2391" s="10">
        <f>IFERROR(VLOOKUP(E2391,ppoz!$A$2:$B$42,2,0),0)</f>
        <v>3500</v>
      </c>
      <c r="AH2391">
        <v>8</v>
      </c>
    </row>
    <row r="2392" spans="1:34" x14ac:dyDescent="0.35">
      <c r="A2392" s="354" t="s">
        <v>722</v>
      </c>
      <c r="B2392" s="355">
        <v>15.62</v>
      </c>
      <c r="C2392" s="356">
        <v>44</v>
      </c>
      <c r="D2392" s="357" t="s">
        <v>690</v>
      </c>
      <c r="E2392" s="358" t="s">
        <v>47</v>
      </c>
      <c r="F2392" s="357" t="s">
        <v>171</v>
      </c>
      <c r="G2392" s="357">
        <v>15</v>
      </c>
      <c r="H2392" s="356">
        <v>48000</v>
      </c>
      <c r="I2392" s="356">
        <v>50900</v>
      </c>
      <c r="J2392" s="355">
        <v>52900</v>
      </c>
      <c r="K2392" s="355">
        <v>53200</v>
      </c>
      <c r="L2392" s="355">
        <v>3072.9833546734958</v>
      </c>
      <c r="M2392" s="355">
        <v>3258.6427656850192</v>
      </c>
      <c r="N2392" s="355">
        <v>3386.6837387964151</v>
      </c>
      <c r="O2392" s="355">
        <v>3405.8898847631244</v>
      </c>
      <c r="P2392" s="357" t="s">
        <v>55</v>
      </c>
      <c r="Q2392" s="366" t="s">
        <v>37</v>
      </c>
      <c r="R2392" s="357" t="s">
        <v>203</v>
      </c>
      <c r="S2392" s="367" t="s">
        <v>1074</v>
      </c>
      <c r="T2392" s="357" t="s">
        <v>691</v>
      </c>
      <c r="U2392" s="357" t="s">
        <v>1487</v>
      </c>
      <c r="V2392" s="357">
        <v>1.74</v>
      </c>
      <c r="W2392" s="357">
        <v>1.03</v>
      </c>
      <c r="X2392" s="357">
        <v>3.5000000000000003E-2</v>
      </c>
      <c r="Y2392" s="357">
        <v>1.7922</v>
      </c>
      <c r="Z2392" s="357" t="s">
        <v>198</v>
      </c>
      <c r="AA2392" s="357" t="s">
        <v>170</v>
      </c>
      <c r="AB2392" s="357">
        <v>19.899999999999999</v>
      </c>
      <c r="AC2392" s="357" t="s">
        <v>218</v>
      </c>
      <c r="AD2392" s="10"/>
      <c r="AE2392" s="10">
        <f>IFERROR(VLOOKUP(E2392,ppoz!$A$2:$B$42,2,0),0)</f>
        <v>3500</v>
      </c>
      <c r="AH2392">
        <v>8</v>
      </c>
    </row>
    <row r="2393" spans="1:34" x14ac:dyDescent="0.35">
      <c r="A2393" s="354" t="s">
        <v>723</v>
      </c>
      <c r="B2393" s="355">
        <v>15.975</v>
      </c>
      <c r="C2393" s="356">
        <v>45</v>
      </c>
      <c r="D2393" s="357" t="s">
        <v>690</v>
      </c>
      <c r="E2393" s="358" t="s">
        <v>47</v>
      </c>
      <c r="F2393" s="357" t="s">
        <v>171</v>
      </c>
      <c r="G2393" s="357">
        <v>15</v>
      </c>
      <c r="H2393" s="356">
        <v>48600</v>
      </c>
      <c r="I2393" s="356">
        <v>51500</v>
      </c>
      <c r="J2393" s="355">
        <v>53500</v>
      </c>
      <c r="K2393" s="355">
        <v>54400</v>
      </c>
      <c r="L2393" s="355">
        <v>3042.2535211267605</v>
      </c>
      <c r="M2393" s="355">
        <v>3223.7871674491394</v>
      </c>
      <c r="N2393" s="355">
        <v>3348.982785602504</v>
      </c>
      <c r="O2393" s="355">
        <v>3405.3208137715183</v>
      </c>
      <c r="P2393" s="357" t="s">
        <v>55</v>
      </c>
      <c r="Q2393" s="366" t="s">
        <v>37</v>
      </c>
      <c r="R2393" s="357" t="s">
        <v>203</v>
      </c>
      <c r="S2393" s="367" t="s">
        <v>1074</v>
      </c>
      <c r="T2393" s="357" t="s">
        <v>691</v>
      </c>
      <c r="U2393" s="357" t="s">
        <v>1487</v>
      </c>
      <c r="V2393" s="357">
        <v>1.74</v>
      </c>
      <c r="W2393" s="357">
        <v>1.03</v>
      </c>
      <c r="X2393" s="357">
        <v>3.5000000000000003E-2</v>
      </c>
      <c r="Y2393" s="357">
        <v>1.7922</v>
      </c>
      <c r="Z2393" s="357" t="s">
        <v>198</v>
      </c>
      <c r="AA2393" s="357" t="s">
        <v>170</v>
      </c>
      <c r="AB2393" s="357">
        <v>19.899999999999999</v>
      </c>
      <c r="AC2393" s="357" t="s">
        <v>218</v>
      </c>
      <c r="AD2393" s="10"/>
      <c r="AE2393" s="10">
        <f>IFERROR(VLOOKUP(E2393,ppoz!$A$2:$B$42,2,0),0)</f>
        <v>3500</v>
      </c>
      <c r="AH2393">
        <v>8</v>
      </c>
    </row>
    <row r="2394" spans="1:34" x14ac:dyDescent="0.35">
      <c r="A2394" s="354" t="s">
        <v>724</v>
      </c>
      <c r="B2394" s="355">
        <v>16.329999999999998</v>
      </c>
      <c r="C2394" s="356">
        <v>46</v>
      </c>
      <c r="D2394" s="357" t="s">
        <v>690</v>
      </c>
      <c r="E2394" s="358" t="s">
        <v>47</v>
      </c>
      <c r="F2394" s="357" t="s">
        <v>171</v>
      </c>
      <c r="G2394" s="357">
        <v>15</v>
      </c>
      <c r="H2394" s="356">
        <v>49800</v>
      </c>
      <c r="I2394" s="356">
        <v>52500</v>
      </c>
      <c r="J2394" s="355">
        <v>54500</v>
      </c>
      <c r="K2394" s="355">
        <v>55400</v>
      </c>
      <c r="L2394" s="355">
        <v>3049.6019595835887</v>
      </c>
      <c r="M2394" s="355">
        <v>3214.9418248622169</v>
      </c>
      <c r="N2394" s="355">
        <v>3337.4157991426823</v>
      </c>
      <c r="O2394" s="355">
        <v>3392.529087568892</v>
      </c>
      <c r="P2394" s="357" t="s">
        <v>55</v>
      </c>
      <c r="Q2394" s="366" t="s">
        <v>37</v>
      </c>
      <c r="R2394" s="357" t="s">
        <v>203</v>
      </c>
      <c r="S2394" s="367" t="s">
        <v>1074</v>
      </c>
      <c r="T2394" s="357" t="s">
        <v>691</v>
      </c>
      <c r="U2394" s="357" t="s">
        <v>1487</v>
      </c>
      <c r="V2394" s="357">
        <v>1.74</v>
      </c>
      <c r="W2394" s="357">
        <v>1.03</v>
      </c>
      <c r="X2394" s="357">
        <v>3.5000000000000003E-2</v>
      </c>
      <c r="Y2394" s="357">
        <v>1.7922</v>
      </c>
      <c r="Z2394" s="357" t="s">
        <v>198</v>
      </c>
      <c r="AA2394" s="357" t="s">
        <v>170</v>
      </c>
      <c r="AB2394" s="357">
        <v>19.899999999999999</v>
      </c>
      <c r="AC2394" s="357" t="s">
        <v>218</v>
      </c>
      <c r="AD2394" s="10"/>
      <c r="AE2394" s="10">
        <f>IFERROR(VLOOKUP(E2394,ppoz!$A$2:$B$42,2,0),0)</f>
        <v>3500</v>
      </c>
      <c r="AH2394">
        <v>8</v>
      </c>
    </row>
    <row r="2395" spans="1:34" x14ac:dyDescent="0.35">
      <c r="A2395" s="354" t="s">
        <v>725</v>
      </c>
      <c r="B2395" s="355">
        <v>16.684999999999999</v>
      </c>
      <c r="C2395" s="356">
        <v>47</v>
      </c>
      <c r="D2395" s="357" t="s">
        <v>690</v>
      </c>
      <c r="E2395" s="358" t="s">
        <v>47</v>
      </c>
      <c r="F2395" s="357" t="s">
        <v>171</v>
      </c>
      <c r="G2395" s="357">
        <v>15</v>
      </c>
      <c r="H2395" s="356">
        <v>50500</v>
      </c>
      <c r="I2395" s="356">
        <v>53100</v>
      </c>
      <c r="J2395" s="355">
        <v>55600</v>
      </c>
      <c r="K2395" s="355">
        <v>56000</v>
      </c>
      <c r="L2395" s="355">
        <v>3026.6706622715014</v>
      </c>
      <c r="M2395" s="355">
        <v>3182.4992508240939</v>
      </c>
      <c r="N2395" s="355">
        <v>3332.3344321246632</v>
      </c>
      <c r="O2395" s="355">
        <v>3356.3080611327541</v>
      </c>
      <c r="P2395" s="357" t="s">
        <v>55</v>
      </c>
      <c r="Q2395" s="366" t="s">
        <v>37</v>
      </c>
      <c r="R2395" s="357" t="s">
        <v>203</v>
      </c>
      <c r="S2395" s="367" t="s">
        <v>1074</v>
      </c>
      <c r="T2395" s="357" t="s">
        <v>691</v>
      </c>
      <c r="U2395" s="357" t="s">
        <v>1487</v>
      </c>
      <c r="V2395" s="357">
        <v>1.74</v>
      </c>
      <c r="W2395" s="357">
        <v>1.03</v>
      </c>
      <c r="X2395" s="357">
        <v>3.5000000000000003E-2</v>
      </c>
      <c r="Y2395" s="357">
        <v>1.7922</v>
      </c>
      <c r="Z2395" s="357" t="s">
        <v>198</v>
      </c>
      <c r="AA2395" s="357" t="s">
        <v>170</v>
      </c>
      <c r="AB2395" s="357">
        <v>19.899999999999999</v>
      </c>
      <c r="AC2395" s="357" t="s">
        <v>218</v>
      </c>
      <c r="AD2395" s="10"/>
      <c r="AE2395" s="10">
        <f>IFERROR(VLOOKUP(E2395,ppoz!$A$2:$B$42,2,0),0)</f>
        <v>3500</v>
      </c>
      <c r="AH2395">
        <v>8</v>
      </c>
    </row>
    <row r="2396" spans="1:34" x14ac:dyDescent="0.35">
      <c r="A2396" s="354" t="s">
        <v>726</v>
      </c>
      <c r="B2396" s="355">
        <v>17.04</v>
      </c>
      <c r="C2396" s="356">
        <v>48</v>
      </c>
      <c r="D2396" s="357" t="s">
        <v>690</v>
      </c>
      <c r="E2396" s="358" t="s">
        <v>48</v>
      </c>
      <c r="F2396" s="357" t="s">
        <v>171</v>
      </c>
      <c r="G2396" s="357">
        <v>17</v>
      </c>
      <c r="H2396" s="356">
        <v>51600</v>
      </c>
      <c r="I2396" s="356">
        <v>54300</v>
      </c>
      <c r="J2396" s="355">
        <v>56800</v>
      </c>
      <c r="K2396" s="355">
        <v>57200</v>
      </c>
      <c r="L2396" s="355">
        <v>3028.1690140845071</v>
      </c>
      <c r="M2396" s="355">
        <v>3186.6197183098593</v>
      </c>
      <c r="N2396" s="355">
        <v>3333.3333333333335</v>
      </c>
      <c r="O2396" s="355">
        <v>3356.8075117370895</v>
      </c>
      <c r="P2396" s="357" t="s">
        <v>55</v>
      </c>
      <c r="Q2396" s="366" t="s">
        <v>37</v>
      </c>
      <c r="R2396" s="357" t="s">
        <v>203</v>
      </c>
      <c r="S2396" s="367" t="s">
        <v>1074</v>
      </c>
      <c r="T2396" s="357" t="s">
        <v>691</v>
      </c>
      <c r="U2396" s="357" t="s">
        <v>1487</v>
      </c>
      <c r="V2396" s="357">
        <v>1.74</v>
      </c>
      <c r="W2396" s="357">
        <v>1.03</v>
      </c>
      <c r="X2396" s="357">
        <v>3.5000000000000003E-2</v>
      </c>
      <c r="Y2396" s="357">
        <v>1.7922</v>
      </c>
      <c r="Z2396" s="357" t="s">
        <v>198</v>
      </c>
      <c r="AA2396" s="357" t="s">
        <v>170</v>
      </c>
      <c r="AB2396" s="357">
        <v>19.899999999999999</v>
      </c>
      <c r="AC2396" s="357" t="s">
        <v>218</v>
      </c>
      <c r="AD2396" s="10"/>
      <c r="AE2396" s="10">
        <f>IFERROR(VLOOKUP(E2396,ppoz!$A$2:$B$42,2,0),0)</f>
        <v>3500</v>
      </c>
      <c r="AH2396">
        <v>8</v>
      </c>
    </row>
    <row r="2397" spans="1:34" x14ac:dyDescent="0.35">
      <c r="A2397" s="354" t="s">
        <v>727</v>
      </c>
      <c r="B2397" s="355">
        <v>17.395</v>
      </c>
      <c r="C2397" s="356">
        <v>49</v>
      </c>
      <c r="D2397" s="357" t="s">
        <v>690</v>
      </c>
      <c r="E2397" s="358" t="s">
        <v>48</v>
      </c>
      <c r="F2397" s="357" t="s">
        <v>171</v>
      </c>
      <c r="G2397" s="357">
        <v>17</v>
      </c>
      <c r="H2397" s="356">
        <v>52300</v>
      </c>
      <c r="I2397" s="356">
        <v>55100</v>
      </c>
      <c r="J2397" s="355">
        <v>57500</v>
      </c>
      <c r="K2397" s="355">
        <v>58000</v>
      </c>
      <c r="L2397" s="355">
        <v>3006.6110951422825</v>
      </c>
      <c r="M2397" s="355">
        <v>3167.5768899108939</v>
      </c>
      <c r="N2397" s="355">
        <v>3305.5475711411327</v>
      </c>
      <c r="O2397" s="355">
        <v>3334.2914630640989</v>
      </c>
      <c r="P2397" s="357" t="s">
        <v>55</v>
      </c>
      <c r="Q2397" s="366" t="s">
        <v>37</v>
      </c>
      <c r="R2397" s="357" t="s">
        <v>203</v>
      </c>
      <c r="S2397" s="367" t="s">
        <v>1074</v>
      </c>
      <c r="T2397" s="357" t="s">
        <v>691</v>
      </c>
      <c r="U2397" s="357" t="s">
        <v>1487</v>
      </c>
      <c r="V2397" s="357">
        <v>1.74</v>
      </c>
      <c r="W2397" s="357">
        <v>1.03</v>
      </c>
      <c r="X2397" s="357">
        <v>3.5000000000000003E-2</v>
      </c>
      <c r="Y2397" s="357">
        <v>1.7922</v>
      </c>
      <c r="Z2397" s="357" t="s">
        <v>198</v>
      </c>
      <c r="AA2397" s="357" t="s">
        <v>170</v>
      </c>
      <c r="AB2397" s="357">
        <v>19.899999999999999</v>
      </c>
      <c r="AC2397" s="357" t="s">
        <v>218</v>
      </c>
      <c r="AD2397" s="10"/>
      <c r="AE2397" s="10">
        <f>IFERROR(VLOOKUP(E2397,ppoz!$A$2:$B$42,2,0),0)</f>
        <v>3500</v>
      </c>
      <c r="AH2397">
        <v>8</v>
      </c>
    </row>
    <row r="2398" spans="1:34" x14ac:dyDescent="0.35">
      <c r="A2398" s="354" t="s">
        <v>728</v>
      </c>
      <c r="B2398" s="355">
        <v>17.75</v>
      </c>
      <c r="C2398" s="356">
        <v>50</v>
      </c>
      <c r="D2398" s="357" t="s">
        <v>690</v>
      </c>
      <c r="E2398" s="358" t="s">
        <v>48</v>
      </c>
      <c r="F2398" s="357" t="s">
        <v>171</v>
      </c>
      <c r="G2398" s="357">
        <v>17</v>
      </c>
      <c r="H2398" s="356">
        <v>53100</v>
      </c>
      <c r="I2398" s="356">
        <v>56200</v>
      </c>
      <c r="J2398" s="355">
        <v>58100</v>
      </c>
      <c r="K2398" s="355">
        <v>59100</v>
      </c>
      <c r="L2398" s="355">
        <v>2991.5492957746478</v>
      </c>
      <c r="M2398" s="355">
        <v>3166.1971830985917</v>
      </c>
      <c r="N2398" s="355">
        <v>3273.2394366197182</v>
      </c>
      <c r="O2398" s="355">
        <v>3329.5774647887324</v>
      </c>
      <c r="P2398" s="357" t="s">
        <v>55</v>
      </c>
      <c r="Q2398" s="366" t="s">
        <v>37</v>
      </c>
      <c r="R2398" s="357" t="s">
        <v>203</v>
      </c>
      <c r="S2398" s="367" t="s">
        <v>1074</v>
      </c>
      <c r="T2398" s="357" t="s">
        <v>691</v>
      </c>
      <c r="U2398" s="357" t="s">
        <v>1487</v>
      </c>
      <c r="V2398" s="357">
        <v>1.74</v>
      </c>
      <c r="W2398" s="357">
        <v>1.03</v>
      </c>
      <c r="X2398" s="357">
        <v>3.5000000000000003E-2</v>
      </c>
      <c r="Y2398" s="357">
        <v>1.7922</v>
      </c>
      <c r="Z2398" s="357" t="s">
        <v>198</v>
      </c>
      <c r="AA2398" s="357" t="s">
        <v>170</v>
      </c>
      <c r="AB2398" s="357">
        <v>19.899999999999999</v>
      </c>
      <c r="AC2398" s="357" t="s">
        <v>218</v>
      </c>
      <c r="AD2398" s="10"/>
      <c r="AE2398" s="10">
        <f>IFERROR(VLOOKUP(E2398,ppoz!$A$2:$B$42,2,0),0)</f>
        <v>3500</v>
      </c>
      <c r="AH2398">
        <v>8</v>
      </c>
    </row>
    <row r="2399" spans="1:34" x14ac:dyDescent="0.35">
      <c r="A2399" s="354" t="s">
        <v>729</v>
      </c>
      <c r="B2399" s="355">
        <v>18.105</v>
      </c>
      <c r="C2399" s="356">
        <v>51</v>
      </c>
      <c r="D2399" s="357" t="s">
        <v>690</v>
      </c>
      <c r="E2399" s="358" t="s">
        <v>48</v>
      </c>
      <c r="F2399" s="357" t="s">
        <v>171</v>
      </c>
      <c r="G2399" s="357">
        <v>17</v>
      </c>
      <c r="H2399" s="356">
        <v>54300</v>
      </c>
      <c r="I2399" s="356">
        <v>57700</v>
      </c>
      <c r="J2399" s="355">
        <v>59700</v>
      </c>
      <c r="K2399" s="355">
        <v>60600</v>
      </c>
      <c r="L2399" s="355">
        <v>2999.1714995857496</v>
      </c>
      <c r="M2399" s="355">
        <v>3186.9649268157968</v>
      </c>
      <c r="N2399" s="355">
        <v>3297.4316487158244</v>
      </c>
      <c r="O2399" s="355">
        <v>3347.1416735708367</v>
      </c>
      <c r="P2399" s="357" t="s">
        <v>55</v>
      </c>
      <c r="Q2399" s="366" t="s">
        <v>37</v>
      </c>
      <c r="R2399" s="357" t="s">
        <v>203</v>
      </c>
      <c r="S2399" s="367" t="s">
        <v>1074</v>
      </c>
      <c r="T2399" s="357" t="s">
        <v>691</v>
      </c>
      <c r="U2399" s="357" t="s">
        <v>1487</v>
      </c>
      <c r="V2399" s="357">
        <v>1.74</v>
      </c>
      <c r="W2399" s="357">
        <v>1.03</v>
      </c>
      <c r="X2399" s="357">
        <v>3.5000000000000003E-2</v>
      </c>
      <c r="Y2399" s="357">
        <v>1.7922</v>
      </c>
      <c r="Z2399" s="357" t="s">
        <v>198</v>
      </c>
      <c r="AA2399" s="357" t="s">
        <v>170</v>
      </c>
      <c r="AB2399" s="357">
        <v>19.899999999999999</v>
      </c>
      <c r="AC2399" s="357" t="s">
        <v>218</v>
      </c>
      <c r="AD2399" s="10"/>
      <c r="AE2399" s="10">
        <f>IFERROR(VLOOKUP(E2399,ppoz!$A$2:$B$42,2,0),0)</f>
        <v>3500</v>
      </c>
      <c r="AH2399">
        <v>8</v>
      </c>
    </row>
    <row r="2400" spans="1:34" x14ac:dyDescent="0.35">
      <c r="A2400" s="354" t="s">
        <v>730</v>
      </c>
      <c r="B2400" s="355">
        <v>18.46</v>
      </c>
      <c r="C2400" s="356">
        <v>52</v>
      </c>
      <c r="D2400" s="357" t="s">
        <v>690</v>
      </c>
      <c r="E2400" s="358" t="s">
        <v>48</v>
      </c>
      <c r="F2400" s="357" t="s">
        <v>171</v>
      </c>
      <c r="G2400" s="357">
        <v>17</v>
      </c>
      <c r="H2400" s="356">
        <v>54800</v>
      </c>
      <c r="I2400" s="356">
        <v>58200</v>
      </c>
      <c r="J2400" s="355">
        <v>60300</v>
      </c>
      <c r="K2400" s="355">
        <v>61100</v>
      </c>
      <c r="L2400" s="355">
        <v>2968.5807150595883</v>
      </c>
      <c r="M2400" s="355">
        <v>3152.7627302275187</v>
      </c>
      <c r="N2400" s="355">
        <v>3266.5222101841819</v>
      </c>
      <c r="O2400" s="355">
        <v>3309.8591549295775</v>
      </c>
      <c r="P2400" s="357" t="s">
        <v>55</v>
      </c>
      <c r="Q2400" s="366" t="s">
        <v>37</v>
      </c>
      <c r="R2400" s="357" t="s">
        <v>203</v>
      </c>
      <c r="S2400" s="367" t="s">
        <v>1074</v>
      </c>
      <c r="T2400" s="357" t="s">
        <v>691</v>
      </c>
      <c r="U2400" s="357" t="s">
        <v>1487</v>
      </c>
      <c r="V2400" s="357">
        <v>1.74</v>
      </c>
      <c r="W2400" s="357">
        <v>1.03</v>
      </c>
      <c r="X2400" s="357">
        <v>3.5000000000000003E-2</v>
      </c>
      <c r="Y2400" s="357">
        <v>1.7922</v>
      </c>
      <c r="Z2400" s="357" t="s">
        <v>198</v>
      </c>
      <c r="AA2400" s="357" t="s">
        <v>170</v>
      </c>
      <c r="AB2400" s="357">
        <v>19.899999999999999</v>
      </c>
      <c r="AC2400" s="357" t="s">
        <v>218</v>
      </c>
      <c r="AD2400" s="10"/>
      <c r="AE2400" s="10">
        <f>IFERROR(VLOOKUP(E2400,ppoz!$A$2:$B$42,2,0),0)</f>
        <v>3500</v>
      </c>
      <c r="AH2400">
        <v>8</v>
      </c>
    </row>
    <row r="2401" spans="1:34" x14ac:dyDescent="0.35">
      <c r="A2401" s="354" t="s">
        <v>731</v>
      </c>
      <c r="B2401" s="355">
        <v>18.814999999999998</v>
      </c>
      <c r="C2401" s="356">
        <v>53</v>
      </c>
      <c r="D2401" s="357" t="s">
        <v>690</v>
      </c>
      <c r="E2401" s="358" t="s">
        <v>48</v>
      </c>
      <c r="F2401" s="357" t="s">
        <v>171</v>
      </c>
      <c r="G2401" s="357">
        <v>17</v>
      </c>
      <c r="H2401" s="356">
        <v>56400</v>
      </c>
      <c r="I2401" s="356">
        <v>59700</v>
      </c>
      <c r="J2401" s="355">
        <v>62300</v>
      </c>
      <c r="K2401" s="355">
        <v>62600</v>
      </c>
      <c r="L2401" s="355">
        <v>2997.6082912569764</v>
      </c>
      <c r="M2401" s="355">
        <v>3173.0002657454161</v>
      </c>
      <c r="N2401" s="355">
        <v>3311.1878820090355</v>
      </c>
      <c r="O2401" s="355">
        <v>3327.1326069625302</v>
      </c>
      <c r="P2401" s="357" t="s">
        <v>55</v>
      </c>
      <c r="Q2401" s="366" t="s">
        <v>37</v>
      </c>
      <c r="R2401" s="357" t="s">
        <v>203</v>
      </c>
      <c r="S2401" s="367" t="s">
        <v>1074</v>
      </c>
      <c r="T2401" s="357" t="s">
        <v>691</v>
      </c>
      <c r="U2401" s="357" t="s">
        <v>1487</v>
      </c>
      <c r="V2401" s="357">
        <v>1.74</v>
      </c>
      <c r="W2401" s="357">
        <v>1.03</v>
      </c>
      <c r="X2401" s="357">
        <v>3.5000000000000003E-2</v>
      </c>
      <c r="Y2401" s="357">
        <v>1.7922</v>
      </c>
      <c r="Z2401" s="357" t="s">
        <v>198</v>
      </c>
      <c r="AA2401" s="357" t="s">
        <v>170</v>
      </c>
      <c r="AB2401" s="357">
        <v>19.899999999999999</v>
      </c>
      <c r="AC2401" s="357" t="s">
        <v>218</v>
      </c>
      <c r="AD2401" s="10"/>
      <c r="AE2401" s="10">
        <f>IFERROR(VLOOKUP(E2401,ppoz!$A$2:$B$42,2,0),0)</f>
        <v>3500</v>
      </c>
      <c r="AH2401">
        <v>8</v>
      </c>
    </row>
    <row r="2402" spans="1:34" x14ac:dyDescent="0.35">
      <c r="A2402" s="354" t="s">
        <v>732</v>
      </c>
      <c r="B2402" s="355">
        <v>19.169999999999998</v>
      </c>
      <c r="C2402" s="356">
        <v>54</v>
      </c>
      <c r="D2402" s="357" t="s">
        <v>690</v>
      </c>
      <c r="E2402" s="358" t="s">
        <v>48</v>
      </c>
      <c r="F2402" s="357" t="s">
        <v>171</v>
      </c>
      <c r="G2402" s="357">
        <v>17</v>
      </c>
      <c r="H2402" s="356">
        <v>57400</v>
      </c>
      <c r="I2402" s="356">
        <v>60700</v>
      </c>
      <c r="J2402" s="355">
        <v>63300</v>
      </c>
      <c r="K2402" s="355">
        <v>63600</v>
      </c>
      <c r="L2402" s="355">
        <v>2994.2618675013046</v>
      </c>
      <c r="M2402" s="355">
        <v>3166.4058424621808</v>
      </c>
      <c r="N2402" s="355">
        <v>3302.0344287949924</v>
      </c>
      <c r="O2402" s="355">
        <v>3317.683881064163</v>
      </c>
      <c r="P2402" s="357" t="s">
        <v>55</v>
      </c>
      <c r="Q2402" s="366" t="s">
        <v>37</v>
      </c>
      <c r="R2402" s="357" t="s">
        <v>203</v>
      </c>
      <c r="S2402" s="367" t="s">
        <v>1074</v>
      </c>
      <c r="T2402" s="357" t="s">
        <v>691</v>
      </c>
      <c r="U2402" s="357" t="s">
        <v>1487</v>
      </c>
      <c r="V2402" s="357">
        <v>1.74</v>
      </c>
      <c r="W2402" s="357">
        <v>1.03</v>
      </c>
      <c r="X2402" s="357">
        <v>3.5000000000000003E-2</v>
      </c>
      <c r="Y2402" s="357">
        <v>1.7922</v>
      </c>
      <c r="Z2402" s="357" t="s">
        <v>198</v>
      </c>
      <c r="AA2402" s="357" t="s">
        <v>170</v>
      </c>
      <c r="AB2402" s="357">
        <v>19.899999999999999</v>
      </c>
      <c r="AC2402" s="357" t="s">
        <v>218</v>
      </c>
      <c r="AD2402" s="10"/>
      <c r="AE2402" s="10">
        <f>IFERROR(VLOOKUP(E2402,ppoz!$A$2:$B$42,2,0),0)</f>
        <v>3500</v>
      </c>
      <c r="AH2402">
        <v>8</v>
      </c>
    </row>
    <row r="2403" spans="1:34" x14ac:dyDescent="0.35">
      <c r="A2403" s="354" t="s">
        <v>733</v>
      </c>
      <c r="B2403" s="355">
        <v>19.524999999999999</v>
      </c>
      <c r="C2403" s="356">
        <v>55</v>
      </c>
      <c r="D2403" s="357" t="s">
        <v>690</v>
      </c>
      <c r="E2403" s="358" t="s">
        <v>48</v>
      </c>
      <c r="F2403" s="357" t="s">
        <v>171</v>
      </c>
      <c r="G2403" s="357">
        <v>17</v>
      </c>
      <c r="H2403" s="356">
        <v>58100</v>
      </c>
      <c r="I2403" s="356">
        <v>61300</v>
      </c>
      <c r="J2403" s="355">
        <v>63800</v>
      </c>
      <c r="K2403" s="355">
        <v>64700</v>
      </c>
      <c r="L2403" s="355">
        <v>2975.6722151088352</v>
      </c>
      <c r="M2403" s="355">
        <v>3139.5646606914215</v>
      </c>
      <c r="N2403" s="355">
        <v>3267.605633802817</v>
      </c>
      <c r="O2403" s="355">
        <v>3313.7003841229198</v>
      </c>
      <c r="P2403" s="357" t="s">
        <v>55</v>
      </c>
      <c r="Q2403" s="366" t="s">
        <v>37</v>
      </c>
      <c r="R2403" s="357" t="s">
        <v>203</v>
      </c>
      <c r="S2403" s="367" t="s">
        <v>1074</v>
      </c>
      <c r="T2403" s="357" t="s">
        <v>691</v>
      </c>
      <c r="U2403" s="357" t="s">
        <v>1487</v>
      </c>
      <c r="V2403" s="357">
        <v>1.74</v>
      </c>
      <c r="W2403" s="357">
        <v>1.03</v>
      </c>
      <c r="X2403" s="357">
        <v>3.5000000000000003E-2</v>
      </c>
      <c r="Y2403" s="357">
        <v>1.7922</v>
      </c>
      <c r="Z2403" s="357" t="s">
        <v>198</v>
      </c>
      <c r="AA2403" s="357" t="s">
        <v>170</v>
      </c>
      <c r="AB2403" s="357">
        <v>19.899999999999999</v>
      </c>
      <c r="AC2403" s="357" t="s">
        <v>218</v>
      </c>
      <c r="AD2403" s="10"/>
      <c r="AE2403" s="10">
        <f>IFERROR(VLOOKUP(E2403,ppoz!$A$2:$B$42,2,0),0)</f>
        <v>3500</v>
      </c>
      <c r="AH2403">
        <v>8</v>
      </c>
    </row>
    <row r="2404" spans="1:34" x14ac:dyDescent="0.35">
      <c r="A2404" s="354" t="s">
        <v>734</v>
      </c>
      <c r="B2404" s="355">
        <v>19.88</v>
      </c>
      <c r="C2404" s="356">
        <v>56</v>
      </c>
      <c r="D2404" s="357" t="s">
        <v>690</v>
      </c>
      <c r="E2404" s="358" t="s">
        <v>48</v>
      </c>
      <c r="F2404" s="357" t="s">
        <v>171</v>
      </c>
      <c r="G2404" s="357">
        <v>17</v>
      </c>
      <c r="H2404" s="356">
        <v>59500</v>
      </c>
      <c r="I2404" s="356">
        <v>62700</v>
      </c>
      <c r="J2404" s="355">
        <v>65200</v>
      </c>
      <c r="K2404" s="355">
        <v>66100</v>
      </c>
      <c r="L2404" s="355">
        <v>2992.9577464788736</v>
      </c>
      <c r="M2404" s="355">
        <v>3153.923541247485</v>
      </c>
      <c r="N2404" s="355">
        <v>3279.6780684104629</v>
      </c>
      <c r="O2404" s="355">
        <v>3324.9496981891348</v>
      </c>
      <c r="P2404" s="357" t="s">
        <v>55</v>
      </c>
      <c r="Q2404" s="366" t="s">
        <v>37</v>
      </c>
      <c r="R2404" s="357" t="s">
        <v>203</v>
      </c>
      <c r="S2404" s="367" t="s">
        <v>1074</v>
      </c>
      <c r="T2404" s="357" t="s">
        <v>691</v>
      </c>
      <c r="U2404" s="357" t="s">
        <v>1487</v>
      </c>
      <c r="V2404" s="357">
        <v>1.74</v>
      </c>
      <c r="W2404" s="357">
        <v>1.03</v>
      </c>
      <c r="X2404" s="357">
        <v>3.5000000000000003E-2</v>
      </c>
      <c r="Y2404" s="357">
        <v>1.7922</v>
      </c>
      <c r="Z2404" s="357" t="s">
        <v>198</v>
      </c>
      <c r="AA2404" s="357" t="s">
        <v>170</v>
      </c>
      <c r="AB2404" s="357">
        <v>19.899999999999999</v>
      </c>
      <c r="AC2404" s="357" t="s">
        <v>218</v>
      </c>
      <c r="AD2404" s="10"/>
      <c r="AE2404" s="10">
        <f>IFERROR(VLOOKUP(E2404,ppoz!$A$2:$B$42,2,0),0)</f>
        <v>3500</v>
      </c>
      <c r="AH2404">
        <v>8</v>
      </c>
    </row>
    <row r="2405" spans="1:34" x14ac:dyDescent="0.35">
      <c r="A2405" s="354" t="s">
        <v>735</v>
      </c>
      <c r="B2405" s="355">
        <v>20.234999999999999</v>
      </c>
      <c r="C2405" s="356">
        <v>57</v>
      </c>
      <c r="D2405" s="357" t="s">
        <v>690</v>
      </c>
      <c r="E2405" s="358" t="s">
        <v>49</v>
      </c>
      <c r="F2405" s="357" t="s">
        <v>171</v>
      </c>
      <c r="G2405" s="357">
        <v>20</v>
      </c>
      <c r="H2405" s="356">
        <v>60100</v>
      </c>
      <c r="I2405" s="356">
        <v>63400</v>
      </c>
      <c r="J2405" s="355">
        <v>66700</v>
      </c>
      <c r="K2405" s="355">
        <v>66900</v>
      </c>
      <c r="L2405" s="355">
        <v>2970.1013096120582</v>
      </c>
      <c r="M2405" s="355">
        <v>3133.1850753644676</v>
      </c>
      <c r="N2405" s="355">
        <v>3296.268841116877</v>
      </c>
      <c r="O2405" s="355">
        <v>3306.152705707932</v>
      </c>
      <c r="P2405" s="357" t="s">
        <v>55</v>
      </c>
      <c r="Q2405" s="366" t="s">
        <v>37</v>
      </c>
      <c r="R2405" s="357" t="s">
        <v>203</v>
      </c>
      <c r="S2405" s="367" t="s">
        <v>1074</v>
      </c>
      <c r="T2405" s="357" t="s">
        <v>691</v>
      </c>
      <c r="U2405" s="357" t="s">
        <v>1487</v>
      </c>
      <c r="V2405" s="357">
        <v>1.74</v>
      </c>
      <c r="W2405" s="357">
        <v>1.03</v>
      </c>
      <c r="X2405" s="357">
        <v>3.5000000000000003E-2</v>
      </c>
      <c r="Y2405" s="357">
        <v>1.7922</v>
      </c>
      <c r="Z2405" s="357" t="s">
        <v>198</v>
      </c>
      <c r="AA2405" s="357" t="s">
        <v>170</v>
      </c>
      <c r="AB2405" s="357">
        <v>19.899999999999999</v>
      </c>
      <c r="AC2405" s="357" t="s">
        <v>218</v>
      </c>
      <c r="AD2405" s="10"/>
      <c r="AE2405" s="10">
        <f>IFERROR(VLOOKUP(E2405,ppoz!$A$2:$B$42,2,0),0)</f>
        <v>3500</v>
      </c>
      <c r="AH2405">
        <v>8</v>
      </c>
    </row>
    <row r="2406" spans="1:34" x14ac:dyDescent="0.35">
      <c r="A2406" s="354" t="s">
        <v>736</v>
      </c>
      <c r="B2406" s="355">
        <v>20.59</v>
      </c>
      <c r="C2406" s="356">
        <v>58</v>
      </c>
      <c r="D2406" s="357" t="s">
        <v>690</v>
      </c>
      <c r="E2406" s="358" t="s">
        <v>49</v>
      </c>
      <c r="F2406" s="357" t="s">
        <v>171</v>
      </c>
      <c r="G2406" s="357">
        <v>20</v>
      </c>
      <c r="H2406" s="356">
        <v>60700</v>
      </c>
      <c r="I2406" s="356">
        <v>64000</v>
      </c>
      <c r="J2406" s="355">
        <v>67200</v>
      </c>
      <c r="K2406" s="355">
        <v>67500</v>
      </c>
      <c r="L2406" s="355">
        <v>2948.0330257406508</v>
      </c>
      <c r="M2406" s="355">
        <v>3108.3050024283634</v>
      </c>
      <c r="N2406" s="355">
        <v>3263.7202525497814</v>
      </c>
      <c r="O2406" s="355">
        <v>3278.2904322486643</v>
      </c>
      <c r="P2406" s="357" t="s">
        <v>55</v>
      </c>
      <c r="Q2406" s="366" t="s">
        <v>37</v>
      </c>
      <c r="R2406" s="357" t="s">
        <v>203</v>
      </c>
      <c r="S2406" s="367" t="s">
        <v>1074</v>
      </c>
      <c r="T2406" s="357" t="s">
        <v>691</v>
      </c>
      <c r="U2406" s="357" t="s">
        <v>1487</v>
      </c>
      <c r="V2406" s="357">
        <v>1.74</v>
      </c>
      <c r="W2406" s="357">
        <v>1.03</v>
      </c>
      <c r="X2406" s="357">
        <v>3.5000000000000003E-2</v>
      </c>
      <c r="Y2406" s="357">
        <v>1.7922</v>
      </c>
      <c r="Z2406" s="357" t="s">
        <v>198</v>
      </c>
      <c r="AA2406" s="357" t="s">
        <v>170</v>
      </c>
      <c r="AB2406" s="357">
        <v>19.899999999999999</v>
      </c>
      <c r="AC2406" s="357" t="s">
        <v>218</v>
      </c>
      <c r="AD2406" s="10"/>
      <c r="AE2406" s="10">
        <f>IFERROR(VLOOKUP(E2406,ppoz!$A$2:$B$42,2,0),0)</f>
        <v>3500</v>
      </c>
      <c r="AH2406">
        <v>8</v>
      </c>
    </row>
    <row r="2407" spans="1:34" x14ac:dyDescent="0.35">
      <c r="A2407" s="354" t="s">
        <v>737</v>
      </c>
      <c r="B2407" s="355">
        <v>20.945</v>
      </c>
      <c r="C2407" s="356">
        <v>59</v>
      </c>
      <c r="D2407" s="357" t="s">
        <v>690</v>
      </c>
      <c r="E2407" s="358" t="s">
        <v>49</v>
      </c>
      <c r="F2407" s="357" t="s">
        <v>171</v>
      </c>
      <c r="G2407" s="357">
        <v>20</v>
      </c>
      <c r="H2407" s="356">
        <v>61500</v>
      </c>
      <c r="I2407" s="356">
        <v>64900</v>
      </c>
      <c r="J2407" s="355">
        <v>67700</v>
      </c>
      <c r="K2407" s="355">
        <v>68300</v>
      </c>
      <c r="L2407" s="355">
        <v>2936.2616376223441</v>
      </c>
      <c r="M2407" s="355">
        <v>3098.5915492957747</v>
      </c>
      <c r="N2407" s="355">
        <v>3232.2750059680116</v>
      </c>
      <c r="O2407" s="355">
        <v>3260.9214609692049</v>
      </c>
      <c r="P2407" s="357" t="s">
        <v>55</v>
      </c>
      <c r="Q2407" s="366" t="s">
        <v>37</v>
      </c>
      <c r="R2407" s="357" t="s">
        <v>203</v>
      </c>
      <c r="S2407" s="367" t="s">
        <v>1074</v>
      </c>
      <c r="T2407" s="357" t="s">
        <v>691</v>
      </c>
      <c r="U2407" s="357" t="s">
        <v>1487</v>
      </c>
      <c r="V2407" s="357">
        <v>1.74</v>
      </c>
      <c r="W2407" s="357">
        <v>1.03</v>
      </c>
      <c r="X2407" s="357">
        <v>3.5000000000000003E-2</v>
      </c>
      <c r="Y2407" s="357">
        <v>1.7922</v>
      </c>
      <c r="Z2407" s="357" t="s">
        <v>198</v>
      </c>
      <c r="AA2407" s="357" t="s">
        <v>170</v>
      </c>
      <c r="AB2407" s="357">
        <v>19.899999999999999</v>
      </c>
      <c r="AC2407" s="357" t="s">
        <v>218</v>
      </c>
      <c r="AD2407" s="10"/>
      <c r="AE2407" s="10">
        <f>IFERROR(VLOOKUP(E2407,ppoz!$A$2:$B$42,2,0),0)</f>
        <v>3500</v>
      </c>
      <c r="AH2407">
        <v>8</v>
      </c>
    </row>
    <row r="2408" spans="1:34" x14ac:dyDescent="0.35">
      <c r="A2408" s="354" t="s">
        <v>738</v>
      </c>
      <c r="B2408" s="355">
        <v>21.299999999999997</v>
      </c>
      <c r="C2408" s="356">
        <v>60</v>
      </c>
      <c r="D2408" s="357" t="s">
        <v>690</v>
      </c>
      <c r="E2408" s="358" t="s">
        <v>49</v>
      </c>
      <c r="F2408" s="357" t="s">
        <v>171</v>
      </c>
      <c r="G2408" s="357">
        <v>20</v>
      </c>
      <c r="H2408" s="356">
        <v>62400</v>
      </c>
      <c r="I2408" s="356">
        <v>65900</v>
      </c>
      <c r="J2408" s="355">
        <v>68700</v>
      </c>
      <c r="K2408" s="355">
        <v>69300</v>
      </c>
      <c r="L2408" s="355">
        <v>2929.5774647887329</v>
      </c>
      <c r="M2408" s="355">
        <v>3093.8967136150241</v>
      </c>
      <c r="N2408" s="355">
        <v>3225.3521126760565</v>
      </c>
      <c r="O2408" s="355">
        <v>3253.5211267605637</v>
      </c>
      <c r="P2408" s="357" t="s">
        <v>55</v>
      </c>
      <c r="Q2408" s="366" t="s">
        <v>37</v>
      </c>
      <c r="R2408" s="357" t="s">
        <v>203</v>
      </c>
      <c r="S2408" s="367" t="s">
        <v>1074</v>
      </c>
      <c r="T2408" s="357" t="s">
        <v>691</v>
      </c>
      <c r="U2408" s="357" t="s">
        <v>1487</v>
      </c>
      <c r="V2408" s="357">
        <v>1.74</v>
      </c>
      <c r="W2408" s="357">
        <v>1.03</v>
      </c>
      <c r="X2408" s="357">
        <v>3.5000000000000003E-2</v>
      </c>
      <c r="Y2408" s="357">
        <v>1.7922</v>
      </c>
      <c r="Z2408" s="357" t="s">
        <v>198</v>
      </c>
      <c r="AA2408" s="357" t="s">
        <v>170</v>
      </c>
      <c r="AB2408" s="357">
        <v>19.899999999999999</v>
      </c>
      <c r="AC2408" s="357" t="s">
        <v>218</v>
      </c>
      <c r="AD2408" s="10"/>
      <c r="AE2408" s="10">
        <f>IFERROR(VLOOKUP(E2408,ppoz!$A$2:$B$42,2,0),0)</f>
        <v>3500</v>
      </c>
      <c r="AH2408">
        <v>8</v>
      </c>
    </row>
    <row r="2409" spans="1:34" x14ac:dyDescent="0.35">
      <c r="A2409" s="354" t="s">
        <v>739</v>
      </c>
      <c r="B2409" s="355">
        <v>21.654999999999998</v>
      </c>
      <c r="C2409" s="356">
        <v>61</v>
      </c>
      <c r="D2409" s="357" t="s">
        <v>690</v>
      </c>
      <c r="E2409" s="358" t="s">
        <v>49</v>
      </c>
      <c r="F2409" s="357" t="s">
        <v>171</v>
      </c>
      <c r="G2409" s="357">
        <v>20</v>
      </c>
      <c r="H2409" s="356">
        <v>63200</v>
      </c>
      <c r="I2409" s="356">
        <v>66700</v>
      </c>
      <c r="J2409" s="355">
        <v>70100</v>
      </c>
      <c r="K2409" s="355">
        <v>70100</v>
      </c>
      <c r="L2409" s="355">
        <v>2918.4945740013859</v>
      </c>
      <c r="M2409" s="355">
        <v>3080.1200646501966</v>
      </c>
      <c r="N2409" s="355">
        <v>3237.127684137613</v>
      </c>
      <c r="O2409" s="355">
        <v>3237.127684137613</v>
      </c>
      <c r="P2409" s="357" t="s">
        <v>55</v>
      </c>
      <c r="Q2409" s="366" t="s">
        <v>37</v>
      </c>
      <c r="R2409" s="357" t="s">
        <v>203</v>
      </c>
      <c r="S2409" s="367" t="s">
        <v>1074</v>
      </c>
      <c r="T2409" s="357" t="s">
        <v>691</v>
      </c>
      <c r="U2409" s="357" t="s">
        <v>1487</v>
      </c>
      <c r="V2409" s="357">
        <v>1.74</v>
      </c>
      <c r="W2409" s="357">
        <v>1.03</v>
      </c>
      <c r="X2409" s="357">
        <v>3.5000000000000003E-2</v>
      </c>
      <c r="Y2409" s="357">
        <v>1.7922</v>
      </c>
      <c r="Z2409" s="357" t="s">
        <v>198</v>
      </c>
      <c r="AA2409" s="357" t="s">
        <v>170</v>
      </c>
      <c r="AB2409" s="357">
        <v>19.899999999999999</v>
      </c>
      <c r="AC2409" s="357" t="s">
        <v>218</v>
      </c>
      <c r="AD2409" s="10"/>
      <c r="AE2409" s="10">
        <f>IFERROR(VLOOKUP(E2409,ppoz!$A$2:$B$42,2,0),0)</f>
        <v>3500</v>
      </c>
      <c r="AH2409">
        <v>8</v>
      </c>
    </row>
    <row r="2410" spans="1:34" x14ac:dyDescent="0.35">
      <c r="A2410" s="354" t="s">
        <v>740</v>
      </c>
      <c r="B2410" s="355">
        <v>22.009999999999998</v>
      </c>
      <c r="C2410" s="356">
        <v>62</v>
      </c>
      <c r="D2410" s="357" t="s">
        <v>690</v>
      </c>
      <c r="E2410" s="358" t="s">
        <v>49</v>
      </c>
      <c r="F2410" s="357" t="s">
        <v>171</v>
      </c>
      <c r="G2410" s="357">
        <v>20</v>
      </c>
      <c r="H2410" s="356">
        <v>65300</v>
      </c>
      <c r="I2410" s="356">
        <v>68800</v>
      </c>
      <c r="J2410" s="355">
        <v>72800</v>
      </c>
      <c r="K2410" s="355">
        <v>72200</v>
      </c>
      <c r="L2410" s="355">
        <v>2966.8332576101775</v>
      </c>
      <c r="M2410" s="355">
        <v>3125.8518855065881</v>
      </c>
      <c r="N2410" s="355">
        <v>3307.5874602453432</v>
      </c>
      <c r="O2410" s="355">
        <v>3280.3271240345302</v>
      </c>
      <c r="P2410" s="357" t="s">
        <v>55</v>
      </c>
      <c r="Q2410" s="366" t="s">
        <v>37</v>
      </c>
      <c r="R2410" s="357" t="s">
        <v>203</v>
      </c>
      <c r="S2410" s="367" t="s">
        <v>1074</v>
      </c>
      <c r="T2410" s="357" t="s">
        <v>691</v>
      </c>
      <c r="U2410" s="357" t="s">
        <v>1487</v>
      </c>
      <c r="V2410" s="357">
        <v>1.74</v>
      </c>
      <c r="W2410" s="357">
        <v>1.03</v>
      </c>
      <c r="X2410" s="357">
        <v>3.5000000000000003E-2</v>
      </c>
      <c r="Y2410" s="357">
        <v>1.7922</v>
      </c>
      <c r="Z2410" s="357" t="s">
        <v>198</v>
      </c>
      <c r="AA2410" s="357" t="s">
        <v>170</v>
      </c>
      <c r="AB2410" s="357">
        <v>19.899999999999999</v>
      </c>
      <c r="AC2410" s="357" t="s">
        <v>218</v>
      </c>
      <c r="AD2410" s="10"/>
      <c r="AE2410" s="10">
        <f>IFERROR(VLOOKUP(E2410,ppoz!$A$2:$B$42,2,0),0)</f>
        <v>3500</v>
      </c>
      <c r="AH2410">
        <v>8</v>
      </c>
    </row>
    <row r="2411" spans="1:34" x14ac:dyDescent="0.35">
      <c r="A2411" s="354" t="s">
        <v>741</v>
      </c>
      <c r="B2411" s="355">
        <v>22.364999999999998</v>
      </c>
      <c r="C2411" s="356">
        <v>63</v>
      </c>
      <c r="D2411" s="357" t="s">
        <v>690</v>
      </c>
      <c r="E2411" s="358" t="s">
        <v>49</v>
      </c>
      <c r="F2411" s="357" t="s">
        <v>171</v>
      </c>
      <c r="G2411" s="357">
        <v>20</v>
      </c>
      <c r="H2411" s="356">
        <v>66300</v>
      </c>
      <c r="I2411" s="356">
        <v>69500</v>
      </c>
      <c r="J2411" s="355">
        <v>73400</v>
      </c>
      <c r="K2411" s="355">
        <v>72900</v>
      </c>
      <c r="L2411" s="355">
        <v>2964.4533869885986</v>
      </c>
      <c r="M2411" s="355">
        <v>3107.5340934495866</v>
      </c>
      <c r="N2411" s="355">
        <v>3281.9137044489157</v>
      </c>
      <c r="O2411" s="355">
        <v>3259.5573440643866</v>
      </c>
      <c r="P2411" s="357" t="s">
        <v>55</v>
      </c>
      <c r="Q2411" s="366" t="s">
        <v>37</v>
      </c>
      <c r="R2411" s="357" t="s">
        <v>203</v>
      </c>
      <c r="S2411" s="367" t="s">
        <v>1074</v>
      </c>
      <c r="T2411" s="357" t="s">
        <v>691</v>
      </c>
      <c r="U2411" s="357" t="s">
        <v>1487</v>
      </c>
      <c r="V2411" s="357">
        <v>1.74</v>
      </c>
      <c r="W2411" s="357">
        <v>1.03</v>
      </c>
      <c r="X2411" s="357">
        <v>3.5000000000000003E-2</v>
      </c>
      <c r="Y2411" s="357">
        <v>1.7922</v>
      </c>
      <c r="Z2411" s="357" t="s">
        <v>198</v>
      </c>
      <c r="AA2411" s="357" t="s">
        <v>170</v>
      </c>
      <c r="AB2411" s="357">
        <v>19.899999999999999</v>
      </c>
      <c r="AC2411" s="357" t="s">
        <v>218</v>
      </c>
      <c r="AD2411" s="10"/>
      <c r="AE2411" s="10">
        <f>IFERROR(VLOOKUP(E2411,ppoz!$A$2:$B$42,2,0),0)</f>
        <v>3500</v>
      </c>
      <c r="AH2411">
        <v>8</v>
      </c>
    </row>
    <row r="2412" spans="1:34" x14ac:dyDescent="0.35">
      <c r="A2412" s="354" t="s">
        <v>742</v>
      </c>
      <c r="B2412" s="355">
        <v>22.72</v>
      </c>
      <c r="C2412" s="356">
        <v>64</v>
      </c>
      <c r="D2412" s="357" t="s">
        <v>690</v>
      </c>
      <c r="E2412" s="358" t="s">
        <v>49</v>
      </c>
      <c r="F2412" s="357" t="s">
        <v>171</v>
      </c>
      <c r="G2412" s="357">
        <v>20</v>
      </c>
      <c r="H2412" s="356">
        <v>67000</v>
      </c>
      <c r="I2412" s="356">
        <v>70200</v>
      </c>
      <c r="J2412" s="355">
        <v>74000</v>
      </c>
      <c r="K2412" s="355">
        <v>73600</v>
      </c>
      <c r="L2412" s="355">
        <v>2948.9436619718313</v>
      </c>
      <c r="M2412" s="355">
        <v>3089.7887323943664</v>
      </c>
      <c r="N2412" s="355">
        <v>3257.0422535211269</v>
      </c>
      <c r="O2412" s="355">
        <v>3239.4366197183099</v>
      </c>
      <c r="P2412" s="357" t="s">
        <v>55</v>
      </c>
      <c r="Q2412" s="366" t="s">
        <v>37</v>
      </c>
      <c r="R2412" s="357" t="s">
        <v>203</v>
      </c>
      <c r="S2412" s="367" t="s">
        <v>1074</v>
      </c>
      <c r="T2412" s="357" t="s">
        <v>691</v>
      </c>
      <c r="U2412" s="357" t="s">
        <v>1487</v>
      </c>
      <c r="V2412" s="357">
        <v>1.74</v>
      </c>
      <c r="W2412" s="357">
        <v>1.03</v>
      </c>
      <c r="X2412" s="357">
        <v>3.5000000000000003E-2</v>
      </c>
      <c r="Y2412" s="357">
        <v>1.7922</v>
      </c>
      <c r="Z2412" s="357" t="s">
        <v>198</v>
      </c>
      <c r="AA2412" s="357" t="s">
        <v>170</v>
      </c>
      <c r="AB2412" s="357">
        <v>19.899999999999999</v>
      </c>
      <c r="AC2412" s="357" t="s">
        <v>218</v>
      </c>
      <c r="AD2412" s="10"/>
      <c r="AE2412" s="10">
        <f>IFERROR(VLOOKUP(E2412,ppoz!$A$2:$B$42,2,0),0)</f>
        <v>3500</v>
      </c>
      <c r="AH2412">
        <v>8</v>
      </c>
    </row>
    <row r="2413" spans="1:34" x14ac:dyDescent="0.35">
      <c r="A2413" s="354" t="s">
        <v>743</v>
      </c>
      <c r="B2413" s="355">
        <v>23.074999999999999</v>
      </c>
      <c r="C2413" s="356">
        <v>65</v>
      </c>
      <c r="D2413" s="357" t="s">
        <v>690</v>
      </c>
      <c r="E2413" s="358" t="s">
        <v>49</v>
      </c>
      <c r="F2413" s="357" t="s">
        <v>171</v>
      </c>
      <c r="G2413" s="357">
        <v>20</v>
      </c>
      <c r="H2413" s="356">
        <v>67900</v>
      </c>
      <c r="I2413" s="356">
        <v>71700</v>
      </c>
      <c r="J2413" s="355">
        <v>75500</v>
      </c>
      <c r="K2413" s="355">
        <v>75700</v>
      </c>
      <c r="L2413" s="355">
        <v>2942.5785482123511</v>
      </c>
      <c r="M2413" s="355">
        <v>3107.2589382448537</v>
      </c>
      <c r="N2413" s="355">
        <v>3271.9393282773567</v>
      </c>
      <c r="O2413" s="355">
        <v>3280.6067172264356</v>
      </c>
      <c r="P2413" s="357" t="s">
        <v>55</v>
      </c>
      <c r="Q2413" s="366" t="s">
        <v>37</v>
      </c>
      <c r="R2413" s="357" t="s">
        <v>203</v>
      </c>
      <c r="S2413" s="367" t="s">
        <v>1074</v>
      </c>
      <c r="T2413" s="357" t="s">
        <v>691</v>
      </c>
      <c r="U2413" s="357" t="s">
        <v>1487</v>
      </c>
      <c r="V2413" s="357">
        <v>1.74</v>
      </c>
      <c r="W2413" s="357">
        <v>1.03</v>
      </c>
      <c r="X2413" s="357">
        <v>3.5000000000000003E-2</v>
      </c>
      <c r="Y2413" s="357">
        <v>1.7922</v>
      </c>
      <c r="Z2413" s="357" t="s">
        <v>198</v>
      </c>
      <c r="AA2413" s="357" t="s">
        <v>170</v>
      </c>
      <c r="AB2413" s="357">
        <v>19.899999999999999</v>
      </c>
      <c r="AC2413" s="357" t="s">
        <v>218</v>
      </c>
      <c r="AD2413" s="10"/>
      <c r="AE2413" s="10">
        <f>IFERROR(VLOOKUP(E2413,ppoz!$A$2:$B$42,2,0),0)</f>
        <v>3500</v>
      </c>
      <c r="AH2413">
        <v>8</v>
      </c>
    </row>
    <row r="2414" spans="1:34" x14ac:dyDescent="0.35">
      <c r="A2414" s="354" t="s">
        <v>744</v>
      </c>
      <c r="B2414" s="355">
        <v>23.43</v>
      </c>
      <c r="C2414" s="356">
        <v>66</v>
      </c>
      <c r="D2414" s="357" t="s">
        <v>690</v>
      </c>
      <c r="E2414" s="358" t="s">
        <v>49</v>
      </c>
      <c r="F2414" s="357" t="s">
        <v>171</v>
      </c>
      <c r="G2414" s="357">
        <v>20</v>
      </c>
      <c r="H2414" s="356">
        <v>68500</v>
      </c>
      <c r="I2414" s="356">
        <v>72200</v>
      </c>
      <c r="J2414" s="355">
        <v>76000</v>
      </c>
      <c r="K2414" s="355">
        <v>76200</v>
      </c>
      <c r="L2414" s="355">
        <v>2923.6022193768672</v>
      </c>
      <c r="M2414" s="355">
        <v>3081.5194195475888</v>
      </c>
      <c r="N2414" s="355">
        <v>3243.7046521553566</v>
      </c>
      <c r="O2414" s="355">
        <v>3252.2407170294496</v>
      </c>
      <c r="P2414" s="357" t="s">
        <v>55</v>
      </c>
      <c r="Q2414" s="366" t="s">
        <v>37</v>
      </c>
      <c r="R2414" s="357" t="s">
        <v>203</v>
      </c>
      <c r="S2414" s="367" t="s">
        <v>1074</v>
      </c>
      <c r="T2414" s="357" t="s">
        <v>691</v>
      </c>
      <c r="U2414" s="357" t="s">
        <v>1487</v>
      </c>
      <c r="V2414" s="357">
        <v>1.74</v>
      </c>
      <c r="W2414" s="357">
        <v>1.03</v>
      </c>
      <c r="X2414" s="357">
        <v>3.5000000000000003E-2</v>
      </c>
      <c r="Y2414" s="357">
        <v>1.7922</v>
      </c>
      <c r="Z2414" s="357" t="s">
        <v>198</v>
      </c>
      <c r="AA2414" s="357" t="s">
        <v>170</v>
      </c>
      <c r="AB2414" s="357">
        <v>19.899999999999999</v>
      </c>
      <c r="AC2414" s="357" t="s">
        <v>218</v>
      </c>
      <c r="AD2414" s="10"/>
      <c r="AE2414" s="10">
        <f>IFERROR(VLOOKUP(E2414,ppoz!$A$2:$B$42,2,0),0)</f>
        <v>3500</v>
      </c>
      <c r="AH2414">
        <v>8</v>
      </c>
    </row>
    <row r="2415" spans="1:34" x14ac:dyDescent="0.35">
      <c r="A2415" s="354" t="s">
        <v>745</v>
      </c>
      <c r="B2415" s="355">
        <v>23.785</v>
      </c>
      <c r="C2415" s="356">
        <v>67</v>
      </c>
      <c r="D2415" s="357" t="s">
        <v>690</v>
      </c>
      <c r="E2415" s="358" t="s">
        <v>49</v>
      </c>
      <c r="F2415" s="357" t="s">
        <v>171</v>
      </c>
      <c r="G2415" s="357">
        <v>20</v>
      </c>
      <c r="H2415" s="356">
        <v>69400</v>
      </c>
      <c r="I2415" s="356">
        <v>73900</v>
      </c>
      <c r="J2415" s="355">
        <v>76600</v>
      </c>
      <c r="K2415" s="355">
        <v>77900</v>
      </c>
      <c r="L2415" s="355">
        <v>2917.8053394996846</v>
      </c>
      <c r="M2415" s="355">
        <v>3107.0002102165231</v>
      </c>
      <c r="N2415" s="355">
        <v>3220.5171326466261</v>
      </c>
      <c r="O2415" s="355">
        <v>3275.1734286314904</v>
      </c>
      <c r="P2415" s="357" t="s">
        <v>55</v>
      </c>
      <c r="Q2415" s="366" t="s">
        <v>37</v>
      </c>
      <c r="R2415" s="357" t="s">
        <v>203</v>
      </c>
      <c r="S2415" s="367" t="s">
        <v>1074</v>
      </c>
      <c r="T2415" s="357" t="s">
        <v>691</v>
      </c>
      <c r="U2415" s="357" t="s">
        <v>1487</v>
      </c>
      <c r="V2415" s="357">
        <v>1.74</v>
      </c>
      <c r="W2415" s="357">
        <v>1.03</v>
      </c>
      <c r="X2415" s="357">
        <v>3.5000000000000003E-2</v>
      </c>
      <c r="Y2415" s="357">
        <v>1.7922</v>
      </c>
      <c r="Z2415" s="357" t="s">
        <v>198</v>
      </c>
      <c r="AA2415" s="357" t="s">
        <v>170</v>
      </c>
      <c r="AB2415" s="357">
        <v>19.899999999999999</v>
      </c>
      <c r="AC2415" s="357" t="s">
        <v>218</v>
      </c>
      <c r="AD2415" s="10"/>
      <c r="AE2415" s="10">
        <f>IFERROR(VLOOKUP(E2415,ppoz!$A$2:$B$42,2,0),0)</f>
        <v>3500</v>
      </c>
      <c r="AH2415">
        <v>8</v>
      </c>
    </row>
    <row r="2416" spans="1:34" x14ac:dyDescent="0.35">
      <c r="A2416" s="354" t="s">
        <v>746</v>
      </c>
      <c r="B2416" s="355">
        <v>25.204999999999998</v>
      </c>
      <c r="C2416" s="356">
        <v>71</v>
      </c>
      <c r="D2416" s="357" t="s">
        <v>690</v>
      </c>
      <c r="E2416" s="358" t="s">
        <v>176</v>
      </c>
      <c r="F2416" s="357" t="s">
        <v>171</v>
      </c>
      <c r="G2416" s="357">
        <v>25</v>
      </c>
      <c r="H2416" s="356">
        <v>75200</v>
      </c>
      <c r="I2416" s="356">
        <v>79200</v>
      </c>
      <c r="J2416" s="355">
        <v>82200</v>
      </c>
      <c r="K2416" s="355">
        <v>83200</v>
      </c>
      <c r="L2416" s="355">
        <v>2983.5350128942673</v>
      </c>
      <c r="M2416" s="355">
        <v>3142.2336837928983</v>
      </c>
      <c r="N2416" s="355">
        <v>3261.2576869668719</v>
      </c>
      <c r="O2416" s="355">
        <v>3300.9323546915298</v>
      </c>
      <c r="P2416" s="357" t="s">
        <v>55</v>
      </c>
      <c r="Q2416" s="366" t="s">
        <v>37</v>
      </c>
      <c r="R2416" s="357" t="s">
        <v>203</v>
      </c>
      <c r="S2416" s="367" t="s">
        <v>1074</v>
      </c>
      <c r="T2416" s="357" t="s">
        <v>691</v>
      </c>
      <c r="U2416" s="357" t="s">
        <v>1487</v>
      </c>
      <c r="V2416" s="357">
        <v>1.74</v>
      </c>
      <c r="W2416" s="357">
        <v>1.03</v>
      </c>
      <c r="X2416" s="357">
        <v>3.5000000000000003E-2</v>
      </c>
      <c r="Y2416" s="357">
        <v>1.7922</v>
      </c>
      <c r="Z2416" s="357" t="s">
        <v>198</v>
      </c>
      <c r="AA2416" s="357" t="s">
        <v>170</v>
      </c>
      <c r="AB2416" s="357">
        <v>19.899999999999999</v>
      </c>
      <c r="AC2416" s="357" t="s">
        <v>218</v>
      </c>
      <c r="AD2416" s="10"/>
      <c r="AE2416" s="10">
        <f>IFERROR(VLOOKUP(E2416,ppoz!$A$2:$B$42,2,0),0)</f>
        <v>3500</v>
      </c>
      <c r="AH2416">
        <v>8</v>
      </c>
    </row>
    <row r="2417" spans="1:34" x14ac:dyDescent="0.35">
      <c r="A2417" s="354" t="s">
        <v>747</v>
      </c>
      <c r="B2417" s="355">
        <v>25.56</v>
      </c>
      <c r="C2417" s="356">
        <v>72</v>
      </c>
      <c r="D2417" s="357" t="s">
        <v>690</v>
      </c>
      <c r="E2417" s="358" t="s">
        <v>176</v>
      </c>
      <c r="F2417" s="357" t="s">
        <v>171</v>
      </c>
      <c r="G2417" s="357">
        <v>25</v>
      </c>
      <c r="H2417" s="356">
        <v>75800</v>
      </c>
      <c r="I2417" s="356">
        <v>79700</v>
      </c>
      <c r="J2417" s="355">
        <v>82400</v>
      </c>
      <c r="K2417" s="355">
        <v>83800</v>
      </c>
      <c r="L2417" s="355">
        <v>2965.571205007825</v>
      </c>
      <c r="M2417" s="355">
        <v>3118.1533646322382</v>
      </c>
      <c r="N2417" s="355">
        <v>3223.7871674491394</v>
      </c>
      <c r="O2417" s="355">
        <v>3278.5602503912364</v>
      </c>
      <c r="P2417" s="357" t="s">
        <v>55</v>
      </c>
      <c r="Q2417" s="366" t="s">
        <v>37</v>
      </c>
      <c r="R2417" s="357" t="s">
        <v>203</v>
      </c>
      <c r="S2417" s="367" t="s">
        <v>1074</v>
      </c>
      <c r="T2417" s="357" t="s">
        <v>691</v>
      </c>
      <c r="U2417" s="357" t="s">
        <v>1487</v>
      </c>
      <c r="V2417" s="357">
        <v>1.74</v>
      </c>
      <c r="W2417" s="357">
        <v>1.03</v>
      </c>
      <c r="X2417" s="357">
        <v>3.5000000000000003E-2</v>
      </c>
      <c r="Y2417" s="357">
        <v>1.7922</v>
      </c>
      <c r="Z2417" s="357" t="s">
        <v>198</v>
      </c>
      <c r="AA2417" s="357" t="s">
        <v>170</v>
      </c>
      <c r="AB2417" s="357">
        <v>19.899999999999999</v>
      </c>
      <c r="AC2417" s="357" t="s">
        <v>218</v>
      </c>
      <c r="AD2417" s="10"/>
      <c r="AE2417" s="10">
        <f>IFERROR(VLOOKUP(E2417,ppoz!$A$2:$B$42,2,0),0)</f>
        <v>3500</v>
      </c>
      <c r="AH2417">
        <v>8</v>
      </c>
    </row>
    <row r="2418" spans="1:34" x14ac:dyDescent="0.35">
      <c r="A2418" s="354" t="s">
        <v>748</v>
      </c>
      <c r="B2418" s="355">
        <v>25.914999999999999</v>
      </c>
      <c r="C2418" s="356">
        <v>73</v>
      </c>
      <c r="D2418" s="357" t="s">
        <v>690</v>
      </c>
      <c r="E2418" s="358" t="s">
        <v>176</v>
      </c>
      <c r="F2418" s="357" t="s">
        <v>171</v>
      </c>
      <c r="G2418" s="357">
        <v>25</v>
      </c>
      <c r="H2418" s="356">
        <v>76400</v>
      </c>
      <c r="I2418" s="356">
        <v>80800</v>
      </c>
      <c r="J2418" s="355">
        <v>84900</v>
      </c>
      <c r="K2418" s="355">
        <v>84800</v>
      </c>
      <c r="L2418" s="355">
        <v>2948.0995562415592</v>
      </c>
      <c r="M2418" s="355">
        <v>3117.8853945591359</v>
      </c>
      <c r="N2418" s="355">
        <v>3276.0949257186958</v>
      </c>
      <c r="O2418" s="355">
        <v>3272.2361566660238</v>
      </c>
      <c r="P2418" s="357" t="s">
        <v>55</v>
      </c>
      <c r="Q2418" s="366" t="s">
        <v>37</v>
      </c>
      <c r="R2418" s="357" t="s">
        <v>203</v>
      </c>
      <c r="S2418" s="367" t="s">
        <v>1074</v>
      </c>
      <c r="T2418" s="357" t="s">
        <v>691</v>
      </c>
      <c r="U2418" s="357" t="s">
        <v>1487</v>
      </c>
      <c r="V2418" s="357">
        <v>1.74</v>
      </c>
      <c r="W2418" s="357">
        <v>1.03</v>
      </c>
      <c r="X2418" s="357">
        <v>3.5000000000000003E-2</v>
      </c>
      <c r="Y2418" s="357">
        <v>1.7922</v>
      </c>
      <c r="Z2418" s="357" t="s">
        <v>198</v>
      </c>
      <c r="AA2418" s="357" t="s">
        <v>170</v>
      </c>
      <c r="AB2418" s="357">
        <v>19.899999999999999</v>
      </c>
      <c r="AC2418" s="357" t="s">
        <v>218</v>
      </c>
      <c r="AD2418" s="10"/>
      <c r="AE2418" s="10">
        <f>IFERROR(VLOOKUP(E2418,ppoz!$A$2:$B$42,2,0),0)</f>
        <v>3500</v>
      </c>
      <c r="AH2418">
        <v>8</v>
      </c>
    </row>
    <row r="2419" spans="1:34" x14ac:dyDescent="0.35">
      <c r="A2419" s="354" t="s">
        <v>749</v>
      </c>
      <c r="B2419" s="355">
        <v>26.27</v>
      </c>
      <c r="C2419" s="356">
        <v>74</v>
      </c>
      <c r="D2419" s="357" t="s">
        <v>690</v>
      </c>
      <c r="E2419" s="358" t="s">
        <v>176</v>
      </c>
      <c r="F2419" s="357" t="s">
        <v>171</v>
      </c>
      <c r="G2419" s="357">
        <v>25</v>
      </c>
      <c r="H2419" s="356">
        <v>77200</v>
      </c>
      <c r="I2419" s="356">
        <v>81600</v>
      </c>
      <c r="J2419" s="355">
        <v>85700</v>
      </c>
      <c r="K2419" s="355">
        <v>85600</v>
      </c>
      <c r="L2419" s="355">
        <v>2938.7133612485727</v>
      </c>
      <c r="M2419" s="355">
        <v>3106.2047963456416</v>
      </c>
      <c r="N2419" s="355">
        <v>3262.2763608679102</v>
      </c>
      <c r="O2419" s="355">
        <v>3258.4697373429767</v>
      </c>
      <c r="P2419" s="357" t="s">
        <v>55</v>
      </c>
      <c r="Q2419" s="366" t="s">
        <v>37</v>
      </c>
      <c r="R2419" s="357" t="s">
        <v>203</v>
      </c>
      <c r="S2419" s="367" t="s">
        <v>1074</v>
      </c>
      <c r="T2419" s="357" t="s">
        <v>691</v>
      </c>
      <c r="U2419" s="357" t="s">
        <v>1487</v>
      </c>
      <c r="V2419" s="357">
        <v>1.74</v>
      </c>
      <c r="W2419" s="357">
        <v>1.03</v>
      </c>
      <c r="X2419" s="357">
        <v>3.5000000000000003E-2</v>
      </c>
      <c r="Y2419" s="357">
        <v>1.7922</v>
      </c>
      <c r="Z2419" s="357" t="s">
        <v>198</v>
      </c>
      <c r="AA2419" s="357" t="s">
        <v>170</v>
      </c>
      <c r="AB2419" s="357">
        <v>19.899999999999999</v>
      </c>
      <c r="AC2419" s="357" t="s">
        <v>218</v>
      </c>
      <c r="AD2419" s="10"/>
      <c r="AE2419" s="10">
        <f>IFERROR(VLOOKUP(E2419,ppoz!$A$2:$B$42,2,0),0)</f>
        <v>3500</v>
      </c>
      <c r="AH2419">
        <v>8</v>
      </c>
    </row>
    <row r="2420" spans="1:34" x14ac:dyDescent="0.35">
      <c r="A2420" s="354" t="s">
        <v>750</v>
      </c>
      <c r="B2420" s="355">
        <v>26.625</v>
      </c>
      <c r="C2420" s="356">
        <v>75</v>
      </c>
      <c r="D2420" s="357" t="s">
        <v>690</v>
      </c>
      <c r="E2420" s="358" t="s">
        <v>176</v>
      </c>
      <c r="F2420" s="357" t="s">
        <v>171</v>
      </c>
      <c r="G2420" s="357">
        <v>25</v>
      </c>
      <c r="H2420" s="356">
        <v>78100</v>
      </c>
      <c r="I2420" s="356">
        <v>83000</v>
      </c>
      <c r="J2420" s="355">
        <v>86200</v>
      </c>
      <c r="K2420" s="355">
        <v>87600</v>
      </c>
      <c r="L2420" s="355">
        <v>2933.3333333333335</v>
      </c>
      <c r="M2420" s="355">
        <v>3117.3708920187792</v>
      </c>
      <c r="N2420" s="355">
        <v>3237.5586854460093</v>
      </c>
      <c r="O2420" s="355">
        <v>3290.1408450704225</v>
      </c>
      <c r="P2420" s="357" t="s">
        <v>55</v>
      </c>
      <c r="Q2420" s="366" t="s">
        <v>37</v>
      </c>
      <c r="R2420" s="357" t="s">
        <v>203</v>
      </c>
      <c r="S2420" s="367" t="s">
        <v>1074</v>
      </c>
      <c r="T2420" s="357" t="s">
        <v>691</v>
      </c>
      <c r="U2420" s="357" t="s">
        <v>1487</v>
      </c>
      <c r="V2420" s="357">
        <v>1.74</v>
      </c>
      <c r="W2420" s="357">
        <v>1.03</v>
      </c>
      <c r="X2420" s="357">
        <v>3.5000000000000003E-2</v>
      </c>
      <c r="Y2420" s="357">
        <v>1.7922</v>
      </c>
      <c r="Z2420" s="357" t="s">
        <v>198</v>
      </c>
      <c r="AA2420" s="357" t="s">
        <v>170</v>
      </c>
      <c r="AB2420" s="357">
        <v>19.899999999999999</v>
      </c>
      <c r="AC2420" s="357" t="s">
        <v>218</v>
      </c>
      <c r="AD2420" s="10"/>
      <c r="AE2420" s="10">
        <f>IFERROR(VLOOKUP(E2420,ppoz!$A$2:$B$42,2,0),0)</f>
        <v>3500</v>
      </c>
      <c r="AH2420">
        <v>8</v>
      </c>
    </row>
    <row r="2421" spans="1:34" x14ac:dyDescent="0.35">
      <c r="A2421" s="354" t="s">
        <v>751</v>
      </c>
      <c r="B2421" s="355">
        <v>26.979999999999997</v>
      </c>
      <c r="C2421" s="356">
        <v>76</v>
      </c>
      <c r="D2421" s="357" t="s">
        <v>690</v>
      </c>
      <c r="E2421" s="358" t="s">
        <v>176</v>
      </c>
      <c r="F2421" s="357" t="s">
        <v>171</v>
      </c>
      <c r="G2421" s="357">
        <v>25</v>
      </c>
      <c r="H2421" s="356">
        <v>78600</v>
      </c>
      <c r="I2421" s="356">
        <v>83600</v>
      </c>
      <c r="J2421" s="355">
        <v>86700</v>
      </c>
      <c r="K2421" s="355">
        <v>88200</v>
      </c>
      <c r="L2421" s="355">
        <v>2913.2690882134916</v>
      </c>
      <c r="M2421" s="355">
        <v>3098.5915492957752</v>
      </c>
      <c r="N2421" s="355">
        <v>3213.4914751667907</v>
      </c>
      <c r="O2421" s="355">
        <v>3269.0882134914755</v>
      </c>
      <c r="P2421" s="357" t="s">
        <v>55</v>
      </c>
      <c r="Q2421" s="366" t="s">
        <v>37</v>
      </c>
      <c r="R2421" s="357" t="s">
        <v>203</v>
      </c>
      <c r="S2421" s="367" t="s">
        <v>1074</v>
      </c>
      <c r="T2421" s="357" t="s">
        <v>691</v>
      </c>
      <c r="U2421" s="357" t="s">
        <v>1487</v>
      </c>
      <c r="V2421" s="357">
        <v>1.74</v>
      </c>
      <c r="W2421" s="357">
        <v>1.03</v>
      </c>
      <c r="X2421" s="357">
        <v>3.5000000000000003E-2</v>
      </c>
      <c r="Y2421" s="357">
        <v>1.7922</v>
      </c>
      <c r="Z2421" s="357" t="s">
        <v>198</v>
      </c>
      <c r="AA2421" s="357" t="s">
        <v>170</v>
      </c>
      <c r="AB2421" s="357">
        <v>19.899999999999999</v>
      </c>
      <c r="AC2421" s="357" t="s">
        <v>218</v>
      </c>
      <c r="AD2421" s="10"/>
      <c r="AE2421" s="10">
        <f>IFERROR(VLOOKUP(E2421,ppoz!$A$2:$B$42,2,0),0)</f>
        <v>3500</v>
      </c>
      <c r="AH2421">
        <v>8</v>
      </c>
    </row>
    <row r="2422" spans="1:34" x14ac:dyDescent="0.35">
      <c r="A2422" s="354" t="s">
        <v>752</v>
      </c>
      <c r="B2422" s="355">
        <v>27.334999999999997</v>
      </c>
      <c r="C2422" s="356">
        <v>77</v>
      </c>
      <c r="D2422" s="357" t="s">
        <v>690</v>
      </c>
      <c r="E2422" s="358" t="s">
        <v>176</v>
      </c>
      <c r="F2422" s="357" t="s">
        <v>171</v>
      </c>
      <c r="G2422" s="357">
        <v>25</v>
      </c>
      <c r="H2422" s="356">
        <v>79500</v>
      </c>
      <c r="I2422" s="356">
        <v>84500</v>
      </c>
      <c r="J2422" s="355">
        <v>87700</v>
      </c>
      <c r="K2422" s="355">
        <v>89100</v>
      </c>
      <c r="L2422" s="355">
        <v>2908.3592463874156</v>
      </c>
      <c r="M2422" s="355">
        <v>3091.2749222608381</v>
      </c>
      <c r="N2422" s="355">
        <v>3208.3409548198283</v>
      </c>
      <c r="O2422" s="355">
        <v>3259.5573440643866</v>
      </c>
      <c r="P2422" s="357" t="s">
        <v>55</v>
      </c>
      <c r="Q2422" s="366" t="s">
        <v>37</v>
      </c>
      <c r="R2422" s="357" t="s">
        <v>203</v>
      </c>
      <c r="S2422" s="367" t="s">
        <v>1074</v>
      </c>
      <c r="T2422" s="357" t="s">
        <v>691</v>
      </c>
      <c r="U2422" s="357" t="s">
        <v>1487</v>
      </c>
      <c r="V2422" s="357">
        <v>1.74</v>
      </c>
      <c r="W2422" s="357">
        <v>1.03</v>
      </c>
      <c r="X2422" s="357">
        <v>3.5000000000000003E-2</v>
      </c>
      <c r="Y2422" s="357">
        <v>1.7922</v>
      </c>
      <c r="Z2422" s="357" t="s">
        <v>198</v>
      </c>
      <c r="AA2422" s="357" t="s">
        <v>170</v>
      </c>
      <c r="AB2422" s="357">
        <v>19.899999999999999</v>
      </c>
      <c r="AC2422" s="357" t="s">
        <v>218</v>
      </c>
      <c r="AD2422" s="10"/>
      <c r="AE2422" s="10">
        <f>IFERROR(VLOOKUP(E2422,ppoz!$A$2:$B$42,2,0),0)</f>
        <v>3500</v>
      </c>
      <c r="AH2422">
        <v>8</v>
      </c>
    </row>
    <row r="2423" spans="1:34" x14ac:dyDescent="0.35">
      <c r="A2423" s="354" t="s">
        <v>753</v>
      </c>
      <c r="B2423" s="355">
        <v>27.689999999999998</v>
      </c>
      <c r="C2423" s="356">
        <v>78</v>
      </c>
      <c r="D2423" s="357" t="s">
        <v>690</v>
      </c>
      <c r="E2423" s="358" t="s">
        <v>176</v>
      </c>
      <c r="F2423" s="357" t="s">
        <v>171</v>
      </c>
      <c r="G2423" s="357">
        <v>25</v>
      </c>
      <c r="H2423" s="356">
        <v>80100</v>
      </c>
      <c r="I2423" s="356">
        <v>85100</v>
      </c>
      <c r="J2423" s="355">
        <v>88200</v>
      </c>
      <c r="K2423" s="355">
        <v>89700</v>
      </c>
      <c r="L2423" s="355">
        <v>2892.7410617551463</v>
      </c>
      <c r="M2423" s="355">
        <v>3073.3116648609607</v>
      </c>
      <c r="N2423" s="355">
        <v>3185.2654387865659</v>
      </c>
      <c r="O2423" s="355">
        <v>3239.4366197183103</v>
      </c>
      <c r="P2423" s="357" t="s">
        <v>55</v>
      </c>
      <c r="Q2423" s="366" t="s">
        <v>37</v>
      </c>
      <c r="R2423" s="357" t="s">
        <v>203</v>
      </c>
      <c r="S2423" s="367" t="s">
        <v>1074</v>
      </c>
      <c r="T2423" s="357" t="s">
        <v>691</v>
      </c>
      <c r="U2423" s="357" t="s">
        <v>1487</v>
      </c>
      <c r="V2423" s="357">
        <v>1.74</v>
      </c>
      <c r="W2423" s="357">
        <v>1.03</v>
      </c>
      <c r="X2423" s="357">
        <v>3.5000000000000003E-2</v>
      </c>
      <c r="Y2423" s="357">
        <v>1.7922</v>
      </c>
      <c r="Z2423" s="357" t="s">
        <v>198</v>
      </c>
      <c r="AA2423" s="357" t="s">
        <v>170</v>
      </c>
      <c r="AB2423" s="357">
        <v>19.899999999999999</v>
      </c>
      <c r="AC2423" s="357" t="s">
        <v>218</v>
      </c>
      <c r="AD2423" s="10"/>
      <c r="AE2423" s="10">
        <f>IFERROR(VLOOKUP(E2423,ppoz!$A$2:$B$42,2,0),0)</f>
        <v>3500</v>
      </c>
      <c r="AH2423">
        <v>8</v>
      </c>
    </row>
    <row r="2424" spans="1:34" x14ac:dyDescent="0.35">
      <c r="A2424" s="354" t="s">
        <v>754</v>
      </c>
      <c r="B2424" s="355">
        <v>28.044999999999998</v>
      </c>
      <c r="C2424" s="356">
        <v>79</v>
      </c>
      <c r="D2424" s="357" t="s">
        <v>690</v>
      </c>
      <c r="E2424" s="358" t="s">
        <v>176</v>
      </c>
      <c r="F2424" s="357" t="s">
        <v>171</v>
      </c>
      <c r="G2424" s="357">
        <v>25</v>
      </c>
      <c r="H2424" s="356">
        <v>81500</v>
      </c>
      <c r="I2424" s="356">
        <v>86000</v>
      </c>
      <c r="J2424" s="355">
        <v>89200</v>
      </c>
      <c r="K2424" s="355">
        <v>90600</v>
      </c>
      <c r="L2424" s="355">
        <v>2906.0438580852206</v>
      </c>
      <c r="M2424" s="355">
        <v>3066.5002674273492</v>
      </c>
      <c r="N2424" s="355">
        <v>3180.6026029595296</v>
      </c>
      <c r="O2424" s="355">
        <v>3230.5223747548584</v>
      </c>
      <c r="P2424" s="357" t="s">
        <v>55</v>
      </c>
      <c r="Q2424" s="366" t="s">
        <v>37</v>
      </c>
      <c r="R2424" s="357" t="s">
        <v>203</v>
      </c>
      <c r="S2424" s="367" t="s">
        <v>1074</v>
      </c>
      <c r="T2424" s="357" t="s">
        <v>691</v>
      </c>
      <c r="U2424" s="357" t="s">
        <v>1487</v>
      </c>
      <c r="V2424" s="357">
        <v>1.74</v>
      </c>
      <c r="W2424" s="357">
        <v>1.03</v>
      </c>
      <c r="X2424" s="357">
        <v>3.5000000000000003E-2</v>
      </c>
      <c r="Y2424" s="357">
        <v>1.7922</v>
      </c>
      <c r="Z2424" s="357" t="s">
        <v>198</v>
      </c>
      <c r="AA2424" s="357" t="s">
        <v>170</v>
      </c>
      <c r="AB2424" s="357">
        <v>19.899999999999999</v>
      </c>
      <c r="AC2424" s="357" t="s">
        <v>218</v>
      </c>
      <c r="AD2424" s="10"/>
      <c r="AE2424" s="10">
        <f>IFERROR(VLOOKUP(E2424,ppoz!$A$2:$B$42,2,0),0)</f>
        <v>3500</v>
      </c>
      <c r="AH2424">
        <v>8</v>
      </c>
    </row>
    <row r="2425" spans="1:34" x14ac:dyDescent="0.35">
      <c r="A2425" s="354" t="s">
        <v>755</v>
      </c>
      <c r="B2425" s="355">
        <v>28.4</v>
      </c>
      <c r="C2425" s="356">
        <v>80</v>
      </c>
      <c r="D2425" s="357" t="s">
        <v>690</v>
      </c>
      <c r="E2425" s="358" t="s">
        <v>176</v>
      </c>
      <c r="F2425" s="357" t="s">
        <v>171</v>
      </c>
      <c r="G2425" s="357">
        <v>25</v>
      </c>
      <c r="H2425" s="356">
        <v>82100</v>
      </c>
      <c r="I2425" s="356">
        <v>86500</v>
      </c>
      <c r="J2425" s="355">
        <v>89700</v>
      </c>
      <c r="K2425" s="355">
        <v>91100</v>
      </c>
      <c r="L2425" s="355">
        <v>2890.8450704225352</v>
      </c>
      <c r="M2425" s="355">
        <v>3045.7746478873241</v>
      </c>
      <c r="N2425" s="355">
        <v>3158.4507042253522</v>
      </c>
      <c r="O2425" s="355">
        <v>3207.7464788732395</v>
      </c>
      <c r="P2425" s="357" t="s">
        <v>55</v>
      </c>
      <c r="Q2425" s="366" t="s">
        <v>37</v>
      </c>
      <c r="R2425" s="357" t="s">
        <v>203</v>
      </c>
      <c r="S2425" s="367" t="s">
        <v>1074</v>
      </c>
      <c r="T2425" s="357" t="s">
        <v>691</v>
      </c>
      <c r="U2425" s="357" t="s">
        <v>1487</v>
      </c>
      <c r="V2425" s="357">
        <v>1.74</v>
      </c>
      <c r="W2425" s="357">
        <v>1.03</v>
      </c>
      <c r="X2425" s="357">
        <v>3.5000000000000003E-2</v>
      </c>
      <c r="Y2425" s="357">
        <v>1.7922</v>
      </c>
      <c r="Z2425" s="357" t="s">
        <v>198</v>
      </c>
      <c r="AA2425" s="357" t="s">
        <v>170</v>
      </c>
      <c r="AB2425" s="357">
        <v>19.899999999999999</v>
      </c>
      <c r="AC2425" s="357" t="s">
        <v>218</v>
      </c>
      <c r="AD2425" s="10"/>
      <c r="AE2425" s="10">
        <f>IFERROR(VLOOKUP(E2425,ppoz!$A$2:$B$42,2,0),0)</f>
        <v>3500</v>
      </c>
      <c r="AH2425">
        <v>8</v>
      </c>
    </row>
    <row r="2426" spans="1:34" x14ac:dyDescent="0.35">
      <c r="A2426" s="354" t="s">
        <v>756</v>
      </c>
      <c r="B2426" s="355">
        <v>28.754999999999999</v>
      </c>
      <c r="C2426" s="356">
        <v>81</v>
      </c>
      <c r="D2426" s="357" t="s">
        <v>690</v>
      </c>
      <c r="E2426" s="358" t="s">
        <v>176</v>
      </c>
      <c r="F2426" s="357" t="s">
        <v>171</v>
      </c>
      <c r="G2426" s="357">
        <v>25</v>
      </c>
      <c r="H2426" s="356">
        <v>82800</v>
      </c>
      <c r="I2426" s="356">
        <v>87100</v>
      </c>
      <c r="J2426" s="355">
        <v>91200</v>
      </c>
      <c r="K2426" s="355">
        <v>91700</v>
      </c>
      <c r="L2426" s="355">
        <v>2879.4992175273865</v>
      </c>
      <c r="M2426" s="355">
        <v>3029.0384280994613</v>
      </c>
      <c r="N2426" s="355">
        <v>3171.6223265519043</v>
      </c>
      <c r="O2426" s="355">
        <v>3189.0106068509826</v>
      </c>
      <c r="P2426" s="357" t="s">
        <v>55</v>
      </c>
      <c r="Q2426" s="366" t="s">
        <v>37</v>
      </c>
      <c r="R2426" s="357" t="s">
        <v>203</v>
      </c>
      <c r="S2426" s="367" t="s">
        <v>1074</v>
      </c>
      <c r="T2426" s="357" t="s">
        <v>691</v>
      </c>
      <c r="U2426" s="357" t="s">
        <v>1487</v>
      </c>
      <c r="V2426" s="357">
        <v>1.74</v>
      </c>
      <c r="W2426" s="357">
        <v>1.03</v>
      </c>
      <c r="X2426" s="357">
        <v>3.5000000000000003E-2</v>
      </c>
      <c r="Y2426" s="357">
        <v>1.7922</v>
      </c>
      <c r="Z2426" s="357" t="s">
        <v>198</v>
      </c>
      <c r="AA2426" s="357" t="s">
        <v>170</v>
      </c>
      <c r="AB2426" s="357">
        <v>19.899999999999999</v>
      </c>
      <c r="AC2426" s="357" t="s">
        <v>218</v>
      </c>
      <c r="AD2426" s="10"/>
      <c r="AE2426" s="10">
        <f>IFERROR(VLOOKUP(E2426,ppoz!$A$2:$B$42,2,0),0)</f>
        <v>3500</v>
      </c>
      <c r="AH2426">
        <v>8</v>
      </c>
    </row>
    <row r="2427" spans="1:34" x14ac:dyDescent="0.35">
      <c r="A2427" s="354" t="s">
        <v>757</v>
      </c>
      <c r="B2427" s="355">
        <v>29.11</v>
      </c>
      <c r="C2427" s="356">
        <v>82</v>
      </c>
      <c r="D2427" s="357" t="s">
        <v>690</v>
      </c>
      <c r="E2427" s="358" t="s">
        <v>176</v>
      </c>
      <c r="F2427" s="357" t="s">
        <v>171</v>
      </c>
      <c r="G2427" s="357">
        <v>25</v>
      </c>
      <c r="H2427" s="356">
        <v>83700</v>
      </c>
      <c r="I2427" s="356">
        <v>88000</v>
      </c>
      <c r="J2427" s="355">
        <v>92100</v>
      </c>
      <c r="K2427" s="355">
        <v>92600</v>
      </c>
      <c r="L2427" s="355">
        <v>2875.3005839917555</v>
      </c>
      <c r="M2427" s="355">
        <v>3023.0161456544142</v>
      </c>
      <c r="N2427" s="355">
        <v>3163.8612160769494</v>
      </c>
      <c r="O2427" s="355">
        <v>3181.0374441772587</v>
      </c>
      <c r="P2427" s="357" t="s">
        <v>55</v>
      </c>
      <c r="Q2427" s="366" t="s">
        <v>37</v>
      </c>
      <c r="R2427" s="357" t="s">
        <v>203</v>
      </c>
      <c r="S2427" s="367" t="s">
        <v>1074</v>
      </c>
      <c r="T2427" s="357" t="s">
        <v>691</v>
      </c>
      <c r="U2427" s="357" t="s">
        <v>1487</v>
      </c>
      <c r="V2427" s="357">
        <v>1.74</v>
      </c>
      <c r="W2427" s="357">
        <v>1.03</v>
      </c>
      <c r="X2427" s="357">
        <v>3.5000000000000003E-2</v>
      </c>
      <c r="Y2427" s="357">
        <v>1.7922</v>
      </c>
      <c r="Z2427" s="357" t="s">
        <v>198</v>
      </c>
      <c r="AA2427" s="357" t="s">
        <v>170</v>
      </c>
      <c r="AB2427" s="357">
        <v>19.899999999999999</v>
      </c>
      <c r="AC2427" s="357" t="s">
        <v>218</v>
      </c>
      <c r="AD2427" s="10"/>
      <c r="AE2427" s="10">
        <f>IFERROR(VLOOKUP(E2427,ppoz!$A$2:$B$42,2,0),0)</f>
        <v>3500</v>
      </c>
      <c r="AH2427">
        <v>8</v>
      </c>
    </row>
    <row r="2428" spans="1:34" x14ac:dyDescent="0.35">
      <c r="A2428" s="354" t="s">
        <v>758</v>
      </c>
      <c r="B2428" s="355">
        <v>29.465</v>
      </c>
      <c r="C2428" s="356">
        <v>83</v>
      </c>
      <c r="D2428" s="357" t="s">
        <v>690</v>
      </c>
      <c r="E2428" s="358" t="s">
        <v>176</v>
      </c>
      <c r="F2428" s="357" t="s">
        <v>171</v>
      </c>
      <c r="G2428" s="357">
        <v>25</v>
      </c>
      <c r="H2428" s="356">
        <v>84300</v>
      </c>
      <c r="I2428" s="356">
        <v>89100</v>
      </c>
      <c r="J2428" s="355">
        <v>92600</v>
      </c>
      <c r="K2428" s="355">
        <v>93700</v>
      </c>
      <c r="L2428" s="355">
        <v>2861.0215509927034</v>
      </c>
      <c r="M2428" s="355">
        <v>3023.9266926862379</v>
      </c>
      <c r="N2428" s="355">
        <v>3142.7116918377737</v>
      </c>
      <c r="O2428" s="355">
        <v>3180.0441201425419</v>
      </c>
      <c r="P2428" s="357" t="s">
        <v>55</v>
      </c>
      <c r="Q2428" s="366" t="s">
        <v>37</v>
      </c>
      <c r="R2428" s="357" t="s">
        <v>203</v>
      </c>
      <c r="S2428" s="367" t="s">
        <v>1074</v>
      </c>
      <c r="T2428" s="357" t="s">
        <v>691</v>
      </c>
      <c r="U2428" s="357" t="s">
        <v>1487</v>
      </c>
      <c r="V2428" s="357">
        <v>1.74</v>
      </c>
      <c r="W2428" s="357">
        <v>1.03</v>
      </c>
      <c r="X2428" s="357">
        <v>3.5000000000000003E-2</v>
      </c>
      <c r="Y2428" s="357">
        <v>1.7922</v>
      </c>
      <c r="Z2428" s="357" t="s">
        <v>198</v>
      </c>
      <c r="AA2428" s="357" t="s">
        <v>170</v>
      </c>
      <c r="AB2428" s="357">
        <v>19.899999999999999</v>
      </c>
      <c r="AC2428" s="357" t="s">
        <v>218</v>
      </c>
      <c r="AD2428" s="10"/>
      <c r="AE2428" s="10">
        <f>IFERROR(VLOOKUP(E2428,ppoz!$A$2:$B$42,2,0),0)</f>
        <v>3500</v>
      </c>
      <c r="AH2428">
        <v>8</v>
      </c>
    </row>
    <row r="2429" spans="1:34" x14ac:dyDescent="0.35">
      <c r="A2429" s="354" t="s">
        <v>759</v>
      </c>
      <c r="B2429" s="355">
        <v>29.82</v>
      </c>
      <c r="C2429" s="356">
        <v>84</v>
      </c>
      <c r="D2429" s="357" t="s">
        <v>690</v>
      </c>
      <c r="E2429" s="358" t="s">
        <v>176</v>
      </c>
      <c r="F2429" s="357" t="s">
        <v>171</v>
      </c>
      <c r="G2429" s="357">
        <v>25</v>
      </c>
      <c r="H2429" s="356">
        <v>84800</v>
      </c>
      <c r="I2429" s="356">
        <v>89600</v>
      </c>
      <c r="J2429" s="355">
        <v>93200</v>
      </c>
      <c r="K2429" s="355">
        <v>94200</v>
      </c>
      <c r="L2429" s="355">
        <v>2843.7290409121397</v>
      </c>
      <c r="M2429" s="355">
        <v>3004.6948356807511</v>
      </c>
      <c r="N2429" s="355">
        <v>3125.41918175721</v>
      </c>
      <c r="O2429" s="355">
        <v>3158.9537223340039</v>
      </c>
      <c r="P2429" s="357" t="s">
        <v>55</v>
      </c>
      <c r="Q2429" s="366" t="s">
        <v>37</v>
      </c>
      <c r="R2429" s="357" t="s">
        <v>203</v>
      </c>
      <c r="S2429" s="367" t="s">
        <v>1074</v>
      </c>
      <c r="T2429" s="357" t="s">
        <v>691</v>
      </c>
      <c r="U2429" s="357" t="s">
        <v>1487</v>
      </c>
      <c r="V2429" s="357">
        <v>1.74</v>
      </c>
      <c r="W2429" s="357">
        <v>1.03</v>
      </c>
      <c r="X2429" s="357">
        <v>3.5000000000000003E-2</v>
      </c>
      <c r="Y2429" s="357">
        <v>1.7922</v>
      </c>
      <c r="Z2429" s="357" t="s">
        <v>198</v>
      </c>
      <c r="AA2429" s="357" t="s">
        <v>170</v>
      </c>
      <c r="AB2429" s="357">
        <v>19.899999999999999</v>
      </c>
      <c r="AC2429" s="357" t="s">
        <v>218</v>
      </c>
      <c r="AD2429" s="10"/>
      <c r="AE2429" s="10">
        <f>IFERROR(VLOOKUP(E2429,ppoz!$A$2:$B$42,2,0),0)</f>
        <v>3500</v>
      </c>
      <c r="AH2429">
        <v>8</v>
      </c>
    </row>
    <row r="2430" spans="1:34" x14ac:dyDescent="0.35">
      <c r="A2430" s="354" t="s">
        <v>760</v>
      </c>
      <c r="B2430" s="355">
        <v>30.174999999999997</v>
      </c>
      <c r="C2430" s="356">
        <v>85</v>
      </c>
      <c r="D2430" s="357" t="s">
        <v>690</v>
      </c>
      <c r="E2430" s="358" t="s">
        <v>177</v>
      </c>
      <c r="F2430" s="357" t="s">
        <v>171</v>
      </c>
      <c r="G2430" s="357">
        <v>30</v>
      </c>
      <c r="H2430" s="356">
        <v>86500</v>
      </c>
      <c r="I2430" s="356">
        <v>91200</v>
      </c>
      <c r="J2430" s="355">
        <v>94600</v>
      </c>
      <c r="K2430" s="355">
        <v>96400</v>
      </c>
      <c r="L2430" s="355">
        <v>2866.6114333057171</v>
      </c>
      <c r="M2430" s="355">
        <v>3022.369511184756</v>
      </c>
      <c r="N2430" s="355">
        <v>3135.045567522784</v>
      </c>
      <c r="O2430" s="355">
        <v>3194.6975973487988</v>
      </c>
      <c r="P2430" s="357" t="s">
        <v>55</v>
      </c>
      <c r="Q2430" s="366" t="s">
        <v>37</v>
      </c>
      <c r="R2430" s="357" t="s">
        <v>203</v>
      </c>
      <c r="S2430" s="367" t="s">
        <v>1074</v>
      </c>
      <c r="T2430" s="357" t="s">
        <v>691</v>
      </c>
      <c r="U2430" s="357" t="s">
        <v>1487</v>
      </c>
      <c r="V2430" s="357">
        <v>1.74</v>
      </c>
      <c r="W2430" s="357">
        <v>1.03</v>
      </c>
      <c r="X2430" s="357">
        <v>3.5000000000000003E-2</v>
      </c>
      <c r="Y2430" s="357">
        <v>1.7922</v>
      </c>
      <c r="Z2430" s="357" t="s">
        <v>198</v>
      </c>
      <c r="AA2430" s="357" t="s">
        <v>170</v>
      </c>
      <c r="AB2430" s="357">
        <v>19.899999999999999</v>
      </c>
      <c r="AC2430" s="357" t="s">
        <v>218</v>
      </c>
      <c r="AD2430" s="10"/>
      <c r="AE2430" s="10">
        <f>IFERROR(VLOOKUP(E2430,ppoz!$A$2:$B$42,2,0),0)</f>
        <v>3500</v>
      </c>
      <c r="AH2430">
        <v>8</v>
      </c>
    </row>
    <row r="2431" spans="1:34" x14ac:dyDescent="0.35">
      <c r="A2431" s="354" t="s">
        <v>761</v>
      </c>
      <c r="B2431" s="355">
        <v>30.529999999999998</v>
      </c>
      <c r="C2431" s="356">
        <v>86</v>
      </c>
      <c r="D2431" s="357" t="s">
        <v>690</v>
      </c>
      <c r="E2431" s="358" t="s">
        <v>177</v>
      </c>
      <c r="F2431" s="357" t="s">
        <v>171</v>
      </c>
      <c r="G2431" s="357">
        <v>30</v>
      </c>
      <c r="H2431" s="356">
        <v>89000</v>
      </c>
      <c r="I2431" s="356">
        <v>93500</v>
      </c>
      <c r="J2431" s="355">
        <v>97900</v>
      </c>
      <c r="K2431" s="355">
        <v>98700</v>
      </c>
      <c r="L2431" s="355">
        <v>2915.1654110710779</v>
      </c>
      <c r="M2431" s="355">
        <v>3062.5614150016381</v>
      </c>
      <c r="N2431" s="355">
        <v>3206.6819521781858</v>
      </c>
      <c r="O2431" s="355">
        <v>3232.8856862102853</v>
      </c>
      <c r="P2431" s="357" t="s">
        <v>55</v>
      </c>
      <c r="Q2431" s="366" t="s">
        <v>37</v>
      </c>
      <c r="R2431" s="357" t="s">
        <v>203</v>
      </c>
      <c r="S2431" s="367" t="s">
        <v>1074</v>
      </c>
      <c r="T2431" s="357" t="s">
        <v>691</v>
      </c>
      <c r="U2431" s="357" t="s">
        <v>1487</v>
      </c>
      <c r="V2431" s="357">
        <v>1.74</v>
      </c>
      <c r="W2431" s="357">
        <v>1.03</v>
      </c>
      <c r="X2431" s="357">
        <v>3.5000000000000003E-2</v>
      </c>
      <c r="Y2431" s="357">
        <v>1.7922</v>
      </c>
      <c r="Z2431" s="357" t="s">
        <v>198</v>
      </c>
      <c r="AA2431" s="357" t="s">
        <v>170</v>
      </c>
      <c r="AB2431" s="357">
        <v>19.899999999999999</v>
      </c>
      <c r="AC2431" s="357" t="s">
        <v>218</v>
      </c>
      <c r="AD2431" s="10"/>
      <c r="AE2431" s="10">
        <f>IFERROR(VLOOKUP(E2431,ppoz!$A$2:$B$42,2,0),0)</f>
        <v>3500</v>
      </c>
      <c r="AH2431">
        <v>8</v>
      </c>
    </row>
    <row r="2432" spans="1:34" x14ac:dyDescent="0.35">
      <c r="A2432" s="354" t="s">
        <v>762</v>
      </c>
      <c r="B2432" s="355">
        <v>30.884999999999998</v>
      </c>
      <c r="C2432" s="356">
        <v>87</v>
      </c>
      <c r="D2432" s="357" t="s">
        <v>690</v>
      </c>
      <c r="E2432" s="358" t="s">
        <v>177</v>
      </c>
      <c r="F2432" s="357" t="s">
        <v>171</v>
      </c>
      <c r="G2432" s="357">
        <v>30</v>
      </c>
      <c r="H2432" s="356">
        <v>89700</v>
      </c>
      <c r="I2432" s="356">
        <v>94100</v>
      </c>
      <c r="J2432" s="355">
        <v>98400</v>
      </c>
      <c r="K2432" s="355">
        <v>99300</v>
      </c>
      <c r="L2432" s="355">
        <v>2904.3224866440023</v>
      </c>
      <c r="M2432" s="355">
        <v>3046.786465921969</v>
      </c>
      <c r="N2432" s="355">
        <v>3186.0126274890727</v>
      </c>
      <c r="O2432" s="355">
        <v>3215.1529868868383</v>
      </c>
      <c r="P2432" s="357" t="s">
        <v>55</v>
      </c>
      <c r="Q2432" s="366" t="s">
        <v>37</v>
      </c>
      <c r="R2432" s="357" t="s">
        <v>203</v>
      </c>
      <c r="S2432" s="367" t="s">
        <v>1074</v>
      </c>
      <c r="T2432" s="357" t="s">
        <v>691</v>
      </c>
      <c r="U2432" s="357" t="s">
        <v>1487</v>
      </c>
      <c r="V2432" s="357">
        <v>1.74</v>
      </c>
      <c r="W2432" s="357">
        <v>1.03</v>
      </c>
      <c r="X2432" s="357">
        <v>3.5000000000000003E-2</v>
      </c>
      <c r="Y2432" s="357">
        <v>1.7922</v>
      </c>
      <c r="Z2432" s="357" t="s">
        <v>198</v>
      </c>
      <c r="AA2432" s="357" t="s">
        <v>170</v>
      </c>
      <c r="AB2432" s="357">
        <v>19.899999999999999</v>
      </c>
      <c r="AC2432" s="357" t="s">
        <v>218</v>
      </c>
      <c r="AD2432" s="10"/>
      <c r="AE2432" s="10">
        <f>IFERROR(VLOOKUP(E2432,ppoz!$A$2:$B$42,2,0),0)</f>
        <v>3500</v>
      </c>
      <c r="AH2432">
        <v>8</v>
      </c>
    </row>
    <row r="2433" spans="1:34" x14ac:dyDescent="0.35">
      <c r="A2433" s="354" t="s">
        <v>763</v>
      </c>
      <c r="B2433" s="355">
        <v>31.24</v>
      </c>
      <c r="C2433" s="356">
        <v>88</v>
      </c>
      <c r="D2433" s="357" t="s">
        <v>690</v>
      </c>
      <c r="E2433" s="358" t="s">
        <v>177</v>
      </c>
      <c r="F2433" s="357" t="s">
        <v>171</v>
      </c>
      <c r="G2433" s="357">
        <v>30</v>
      </c>
      <c r="H2433" s="356">
        <v>90700</v>
      </c>
      <c r="I2433" s="356">
        <v>95100</v>
      </c>
      <c r="J2433" s="355">
        <v>99400</v>
      </c>
      <c r="K2433" s="355">
        <v>100200</v>
      </c>
      <c r="L2433" s="355">
        <v>2903.3290653008962</v>
      </c>
      <c r="M2433" s="355">
        <v>3044.1741357234318</v>
      </c>
      <c r="N2433" s="355">
        <v>3181.818181818182</v>
      </c>
      <c r="O2433" s="355">
        <v>3207.4263764404609</v>
      </c>
      <c r="P2433" s="357" t="s">
        <v>55</v>
      </c>
      <c r="Q2433" s="366" t="s">
        <v>37</v>
      </c>
      <c r="R2433" s="357" t="s">
        <v>203</v>
      </c>
      <c r="S2433" s="367" t="s">
        <v>1074</v>
      </c>
      <c r="T2433" s="357" t="s">
        <v>691</v>
      </c>
      <c r="U2433" s="357" t="s">
        <v>1487</v>
      </c>
      <c r="V2433" s="357">
        <v>1.74</v>
      </c>
      <c r="W2433" s="357">
        <v>1.03</v>
      </c>
      <c r="X2433" s="357">
        <v>3.5000000000000003E-2</v>
      </c>
      <c r="Y2433" s="357">
        <v>1.7922</v>
      </c>
      <c r="Z2433" s="357" t="s">
        <v>198</v>
      </c>
      <c r="AA2433" s="357" t="s">
        <v>170</v>
      </c>
      <c r="AB2433" s="357">
        <v>19.899999999999999</v>
      </c>
      <c r="AC2433" s="357" t="s">
        <v>218</v>
      </c>
      <c r="AD2433" s="10"/>
      <c r="AE2433" s="10">
        <f>IFERROR(VLOOKUP(E2433,ppoz!$A$2:$B$42,2,0),0)</f>
        <v>3500</v>
      </c>
      <c r="AH2433">
        <v>8</v>
      </c>
    </row>
    <row r="2434" spans="1:34" x14ac:dyDescent="0.35">
      <c r="A2434" s="354" t="s">
        <v>764</v>
      </c>
      <c r="B2434" s="355">
        <v>31.594999999999999</v>
      </c>
      <c r="C2434" s="356">
        <v>89</v>
      </c>
      <c r="D2434" s="357" t="s">
        <v>690</v>
      </c>
      <c r="E2434" s="358" t="s">
        <v>177</v>
      </c>
      <c r="F2434" s="357" t="s">
        <v>171</v>
      </c>
      <c r="G2434" s="357">
        <v>30</v>
      </c>
      <c r="H2434" s="356">
        <v>91400</v>
      </c>
      <c r="I2434" s="356">
        <v>96000</v>
      </c>
      <c r="J2434" s="355">
        <v>102300</v>
      </c>
      <c r="K2434" s="355">
        <v>101200</v>
      </c>
      <c r="L2434" s="355">
        <v>2892.8627947460041</v>
      </c>
      <c r="M2434" s="355">
        <v>3038.4554518119958</v>
      </c>
      <c r="N2434" s="355">
        <v>3237.8540908371579</v>
      </c>
      <c r="O2434" s="355">
        <v>3203.0384554518123</v>
      </c>
      <c r="P2434" s="357" t="s">
        <v>55</v>
      </c>
      <c r="Q2434" s="366" t="s">
        <v>37</v>
      </c>
      <c r="R2434" s="357" t="s">
        <v>203</v>
      </c>
      <c r="S2434" s="367" t="s">
        <v>1074</v>
      </c>
      <c r="T2434" s="357" t="s">
        <v>691</v>
      </c>
      <c r="U2434" s="357" t="s">
        <v>1487</v>
      </c>
      <c r="V2434" s="357">
        <v>1.74</v>
      </c>
      <c r="W2434" s="357">
        <v>1.03</v>
      </c>
      <c r="X2434" s="357">
        <v>3.5000000000000003E-2</v>
      </c>
      <c r="Y2434" s="357">
        <v>1.7922</v>
      </c>
      <c r="Z2434" s="357" t="s">
        <v>198</v>
      </c>
      <c r="AA2434" s="357" t="s">
        <v>170</v>
      </c>
      <c r="AB2434" s="357">
        <v>19.899999999999999</v>
      </c>
      <c r="AC2434" s="357" t="s">
        <v>218</v>
      </c>
      <c r="AD2434" s="10"/>
      <c r="AE2434" s="10">
        <f>IFERROR(VLOOKUP(E2434,ppoz!$A$2:$B$42,2,0),0)</f>
        <v>3500</v>
      </c>
      <c r="AH2434">
        <v>8</v>
      </c>
    </row>
    <row r="2435" spans="1:34" x14ac:dyDescent="0.35">
      <c r="A2435" s="354" t="s">
        <v>765</v>
      </c>
      <c r="B2435" s="355">
        <v>31.95</v>
      </c>
      <c r="C2435" s="356">
        <v>90</v>
      </c>
      <c r="D2435" s="357" t="s">
        <v>690</v>
      </c>
      <c r="E2435" s="358" t="s">
        <v>177</v>
      </c>
      <c r="F2435" s="357" t="s">
        <v>171</v>
      </c>
      <c r="G2435" s="357">
        <v>30</v>
      </c>
      <c r="H2435" s="356">
        <v>92000</v>
      </c>
      <c r="I2435" s="356">
        <v>96500</v>
      </c>
      <c r="J2435" s="355">
        <v>102800</v>
      </c>
      <c r="K2435" s="355">
        <v>101700</v>
      </c>
      <c r="L2435" s="355">
        <v>2879.4992175273865</v>
      </c>
      <c r="M2435" s="355">
        <v>3020.3442879499216</v>
      </c>
      <c r="N2435" s="355">
        <v>3217.5273865414711</v>
      </c>
      <c r="O2435" s="355">
        <v>3183.0985915492956</v>
      </c>
      <c r="P2435" s="357" t="s">
        <v>55</v>
      </c>
      <c r="Q2435" s="366" t="s">
        <v>37</v>
      </c>
      <c r="R2435" s="357" t="s">
        <v>203</v>
      </c>
      <c r="S2435" s="367" t="s">
        <v>1074</v>
      </c>
      <c r="T2435" s="357" t="s">
        <v>691</v>
      </c>
      <c r="U2435" s="357" t="s">
        <v>1487</v>
      </c>
      <c r="V2435" s="357">
        <v>1.74</v>
      </c>
      <c r="W2435" s="357">
        <v>1.03</v>
      </c>
      <c r="X2435" s="357">
        <v>3.5000000000000003E-2</v>
      </c>
      <c r="Y2435" s="357">
        <v>1.7922</v>
      </c>
      <c r="Z2435" s="357" t="s">
        <v>198</v>
      </c>
      <c r="AA2435" s="357" t="s">
        <v>170</v>
      </c>
      <c r="AB2435" s="357">
        <v>19.899999999999999</v>
      </c>
      <c r="AC2435" s="357" t="s">
        <v>218</v>
      </c>
      <c r="AD2435" s="10"/>
      <c r="AE2435" s="10">
        <f>IFERROR(VLOOKUP(E2435,ppoz!$A$2:$B$42,2,0),0)</f>
        <v>3500</v>
      </c>
      <c r="AH2435">
        <v>8</v>
      </c>
    </row>
    <row r="2436" spans="1:34" x14ac:dyDescent="0.35">
      <c r="A2436" s="354" t="s">
        <v>766</v>
      </c>
      <c r="B2436" s="355">
        <v>32.305</v>
      </c>
      <c r="C2436" s="356">
        <v>91</v>
      </c>
      <c r="D2436" s="357" t="s">
        <v>690</v>
      </c>
      <c r="E2436" s="358" t="s">
        <v>177</v>
      </c>
      <c r="F2436" s="357" t="s">
        <v>171</v>
      </c>
      <c r="G2436" s="357">
        <v>30</v>
      </c>
      <c r="H2436" s="356">
        <v>92800</v>
      </c>
      <c r="I2436" s="356">
        <v>97700</v>
      </c>
      <c r="J2436" s="355">
        <v>103700</v>
      </c>
      <c r="K2436" s="355">
        <v>102900</v>
      </c>
      <c r="L2436" s="355">
        <v>2872.6203374090696</v>
      </c>
      <c r="M2436" s="355">
        <v>3024.2996440179541</v>
      </c>
      <c r="N2436" s="355">
        <v>3210.0294072125057</v>
      </c>
      <c r="O2436" s="355">
        <v>3185.2654387865655</v>
      </c>
      <c r="P2436" s="357" t="s">
        <v>55</v>
      </c>
      <c r="Q2436" s="366" t="s">
        <v>37</v>
      </c>
      <c r="R2436" s="357" t="s">
        <v>203</v>
      </c>
      <c r="S2436" s="367" t="s">
        <v>1074</v>
      </c>
      <c r="T2436" s="357" t="s">
        <v>691</v>
      </c>
      <c r="U2436" s="357" t="s">
        <v>1487</v>
      </c>
      <c r="V2436" s="357">
        <v>1.74</v>
      </c>
      <c r="W2436" s="357">
        <v>1.03</v>
      </c>
      <c r="X2436" s="357">
        <v>3.5000000000000003E-2</v>
      </c>
      <c r="Y2436" s="357">
        <v>1.7922</v>
      </c>
      <c r="Z2436" s="357" t="s">
        <v>198</v>
      </c>
      <c r="AA2436" s="357" t="s">
        <v>170</v>
      </c>
      <c r="AB2436" s="357">
        <v>19.899999999999999</v>
      </c>
      <c r="AC2436" s="357" t="s">
        <v>218</v>
      </c>
      <c r="AD2436" s="10"/>
      <c r="AE2436" s="10">
        <f>IFERROR(VLOOKUP(E2436,ppoz!$A$2:$B$42,2,0),0)</f>
        <v>3500</v>
      </c>
      <c r="AH2436">
        <v>8</v>
      </c>
    </row>
    <row r="2437" spans="1:34" x14ac:dyDescent="0.35">
      <c r="A2437" s="354" t="s">
        <v>767</v>
      </c>
      <c r="B2437" s="355">
        <v>32.659999999999997</v>
      </c>
      <c r="C2437" s="356">
        <v>92</v>
      </c>
      <c r="D2437" s="357" t="s">
        <v>690</v>
      </c>
      <c r="E2437" s="358" t="s">
        <v>177</v>
      </c>
      <c r="F2437" s="357" t="s">
        <v>171</v>
      </c>
      <c r="G2437" s="357">
        <v>30</v>
      </c>
      <c r="H2437" s="356">
        <v>94100</v>
      </c>
      <c r="I2437" s="356">
        <v>98300</v>
      </c>
      <c r="J2437" s="355">
        <v>104300</v>
      </c>
      <c r="K2437" s="355">
        <v>103500</v>
      </c>
      <c r="L2437" s="355">
        <v>2881.2002449479487</v>
      </c>
      <c r="M2437" s="355">
        <v>3009.7979179424374</v>
      </c>
      <c r="N2437" s="355">
        <v>3193.5088793631357</v>
      </c>
      <c r="O2437" s="355">
        <v>3169.0140845070428</v>
      </c>
      <c r="P2437" s="357" t="s">
        <v>55</v>
      </c>
      <c r="Q2437" s="366" t="s">
        <v>37</v>
      </c>
      <c r="R2437" s="357" t="s">
        <v>203</v>
      </c>
      <c r="S2437" s="367" t="s">
        <v>1074</v>
      </c>
      <c r="T2437" s="357" t="s">
        <v>691</v>
      </c>
      <c r="U2437" s="357" t="s">
        <v>1487</v>
      </c>
      <c r="V2437" s="357">
        <v>1.74</v>
      </c>
      <c r="W2437" s="357">
        <v>1.03</v>
      </c>
      <c r="X2437" s="357">
        <v>3.5000000000000003E-2</v>
      </c>
      <c r="Y2437" s="357">
        <v>1.7922</v>
      </c>
      <c r="Z2437" s="357" t="s">
        <v>198</v>
      </c>
      <c r="AA2437" s="357" t="s">
        <v>170</v>
      </c>
      <c r="AB2437" s="357">
        <v>19.899999999999999</v>
      </c>
      <c r="AC2437" s="357" t="s">
        <v>218</v>
      </c>
      <c r="AD2437" s="10"/>
      <c r="AE2437" s="10">
        <f>IFERROR(VLOOKUP(E2437,ppoz!$A$2:$B$42,2,0),0)</f>
        <v>3500</v>
      </c>
      <c r="AH2437">
        <v>8</v>
      </c>
    </row>
    <row r="2438" spans="1:34" x14ac:dyDescent="0.35">
      <c r="A2438" s="354" t="s">
        <v>768</v>
      </c>
      <c r="B2438" s="355">
        <v>33.015000000000001</v>
      </c>
      <c r="C2438" s="356">
        <v>93</v>
      </c>
      <c r="D2438" s="357" t="s">
        <v>690</v>
      </c>
      <c r="E2438" s="358" t="s">
        <v>178</v>
      </c>
      <c r="F2438" s="357" t="s">
        <v>171</v>
      </c>
      <c r="G2438" s="357">
        <v>33</v>
      </c>
      <c r="H2438" s="356">
        <v>95300</v>
      </c>
      <c r="I2438" s="356">
        <v>99700</v>
      </c>
      <c r="J2438" s="355">
        <v>105500</v>
      </c>
      <c r="K2438" s="355">
        <v>104900</v>
      </c>
      <c r="L2438" s="355">
        <v>2886.5667121005604</v>
      </c>
      <c r="M2438" s="355">
        <v>3019.8394669089807</v>
      </c>
      <c r="N2438" s="355">
        <v>3195.5171891564441</v>
      </c>
      <c r="O2438" s="355">
        <v>3177.3436316825687</v>
      </c>
      <c r="P2438" s="357" t="s">
        <v>55</v>
      </c>
      <c r="Q2438" s="366" t="s">
        <v>37</v>
      </c>
      <c r="R2438" s="357" t="s">
        <v>203</v>
      </c>
      <c r="S2438" s="367" t="s">
        <v>1074</v>
      </c>
      <c r="T2438" s="357" t="s">
        <v>691</v>
      </c>
      <c r="U2438" s="357" t="s">
        <v>1487</v>
      </c>
      <c r="V2438" s="357">
        <v>1.74</v>
      </c>
      <c r="W2438" s="357">
        <v>1.03</v>
      </c>
      <c r="X2438" s="357">
        <v>3.5000000000000003E-2</v>
      </c>
      <c r="Y2438" s="357">
        <v>1.7922</v>
      </c>
      <c r="Z2438" s="357" t="s">
        <v>198</v>
      </c>
      <c r="AA2438" s="357" t="s">
        <v>170</v>
      </c>
      <c r="AB2438" s="357">
        <v>19.899999999999999</v>
      </c>
      <c r="AC2438" s="357" t="s">
        <v>218</v>
      </c>
      <c r="AD2438" s="10"/>
      <c r="AE2438" s="10">
        <f>IFERROR(VLOOKUP(E2438,ppoz!$A$2:$B$42,2,0),0)</f>
        <v>3500</v>
      </c>
      <c r="AH2438">
        <v>8</v>
      </c>
    </row>
    <row r="2439" spans="1:34" x14ac:dyDescent="0.35">
      <c r="A2439" s="354" t="s">
        <v>769</v>
      </c>
      <c r="B2439" s="355">
        <v>33.369999999999997</v>
      </c>
      <c r="C2439" s="356">
        <v>94</v>
      </c>
      <c r="D2439" s="357" t="s">
        <v>690</v>
      </c>
      <c r="E2439" s="358" t="s">
        <v>178</v>
      </c>
      <c r="F2439" s="357" t="s">
        <v>171</v>
      </c>
      <c r="G2439" s="357">
        <v>33</v>
      </c>
      <c r="H2439" s="356">
        <v>95900</v>
      </c>
      <c r="I2439" s="356">
        <v>100500</v>
      </c>
      <c r="J2439" s="355">
        <v>106000</v>
      </c>
      <c r="K2439" s="355">
        <v>105700</v>
      </c>
      <c r="L2439" s="355">
        <v>2873.8387773449208</v>
      </c>
      <c r="M2439" s="355">
        <v>3011.6871441414446</v>
      </c>
      <c r="N2439" s="355">
        <v>3176.5058435720712</v>
      </c>
      <c r="O2439" s="355">
        <v>3167.5157326940366</v>
      </c>
      <c r="P2439" s="357" t="s">
        <v>55</v>
      </c>
      <c r="Q2439" s="366" t="s">
        <v>37</v>
      </c>
      <c r="R2439" s="357" t="s">
        <v>203</v>
      </c>
      <c r="S2439" s="367" t="s">
        <v>1074</v>
      </c>
      <c r="T2439" s="357" t="s">
        <v>691</v>
      </c>
      <c r="U2439" s="357" t="s">
        <v>1487</v>
      </c>
      <c r="V2439" s="357">
        <v>1.74</v>
      </c>
      <c r="W2439" s="357">
        <v>1.03</v>
      </c>
      <c r="X2439" s="357">
        <v>3.5000000000000003E-2</v>
      </c>
      <c r="Y2439" s="357">
        <v>1.7922</v>
      </c>
      <c r="Z2439" s="357" t="s">
        <v>198</v>
      </c>
      <c r="AA2439" s="357" t="s">
        <v>170</v>
      </c>
      <c r="AB2439" s="357">
        <v>19.899999999999999</v>
      </c>
      <c r="AC2439" s="357" t="s">
        <v>218</v>
      </c>
      <c r="AD2439" s="10"/>
      <c r="AE2439" s="10">
        <f>IFERROR(VLOOKUP(E2439,ppoz!$A$2:$B$42,2,0),0)</f>
        <v>3500</v>
      </c>
      <c r="AH2439">
        <v>8</v>
      </c>
    </row>
    <row r="2440" spans="1:34" x14ac:dyDescent="0.35">
      <c r="A2440" s="354" t="s">
        <v>770</v>
      </c>
      <c r="B2440" s="355">
        <v>33.725000000000001</v>
      </c>
      <c r="C2440" s="356">
        <v>95</v>
      </c>
      <c r="D2440" s="357" t="s">
        <v>690</v>
      </c>
      <c r="E2440" s="358" t="s">
        <v>178</v>
      </c>
      <c r="F2440" s="357" t="s">
        <v>171</v>
      </c>
      <c r="G2440" s="357">
        <v>33</v>
      </c>
      <c r="H2440" s="356">
        <v>96400</v>
      </c>
      <c r="I2440" s="356">
        <v>101100</v>
      </c>
      <c r="J2440" s="355">
        <v>106500</v>
      </c>
      <c r="K2440" s="355">
        <v>106800</v>
      </c>
      <c r="L2440" s="355">
        <v>2858.4136397331354</v>
      </c>
      <c r="M2440" s="355">
        <v>2997.7761304670125</v>
      </c>
      <c r="N2440" s="355">
        <v>3157.894736842105</v>
      </c>
      <c r="O2440" s="355">
        <v>3166.7902149740548</v>
      </c>
      <c r="P2440" s="357" t="s">
        <v>55</v>
      </c>
      <c r="Q2440" s="366" t="s">
        <v>37</v>
      </c>
      <c r="R2440" s="357" t="s">
        <v>203</v>
      </c>
      <c r="S2440" s="367" t="s">
        <v>1074</v>
      </c>
      <c r="T2440" s="357" t="s">
        <v>691</v>
      </c>
      <c r="U2440" s="357" t="s">
        <v>1487</v>
      </c>
      <c r="V2440" s="357">
        <v>1.74</v>
      </c>
      <c r="W2440" s="357">
        <v>1.03</v>
      </c>
      <c r="X2440" s="357">
        <v>3.5000000000000003E-2</v>
      </c>
      <c r="Y2440" s="357">
        <v>1.7922</v>
      </c>
      <c r="Z2440" s="357" t="s">
        <v>198</v>
      </c>
      <c r="AA2440" s="357" t="s">
        <v>170</v>
      </c>
      <c r="AB2440" s="357">
        <v>19.899999999999999</v>
      </c>
      <c r="AC2440" s="357" t="s">
        <v>218</v>
      </c>
      <c r="AD2440" s="10"/>
      <c r="AE2440" s="10">
        <f>IFERROR(VLOOKUP(E2440,ppoz!$A$2:$B$42,2,0),0)</f>
        <v>3500</v>
      </c>
      <c r="AH2440">
        <v>8</v>
      </c>
    </row>
    <row r="2441" spans="1:34" x14ac:dyDescent="0.35">
      <c r="A2441" s="354" t="s">
        <v>771</v>
      </c>
      <c r="B2441" s="355">
        <v>34.08</v>
      </c>
      <c r="C2441" s="356">
        <v>96</v>
      </c>
      <c r="D2441" s="357" t="s">
        <v>690</v>
      </c>
      <c r="E2441" s="358" t="s">
        <v>178</v>
      </c>
      <c r="F2441" s="357" t="s">
        <v>171</v>
      </c>
      <c r="G2441" s="357">
        <v>33</v>
      </c>
      <c r="H2441" s="356">
        <v>97400</v>
      </c>
      <c r="I2441" s="356">
        <v>102100</v>
      </c>
      <c r="J2441" s="355">
        <v>107500</v>
      </c>
      <c r="K2441" s="355">
        <v>107900</v>
      </c>
      <c r="L2441" s="355">
        <v>2857.9812206572769</v>
      </c>
      <c r="M2441" s="355">
        <v>2995.8920187793428</v>
      </c>
      <c r="N2441" s="355">
        <v>3154.342723004695</v>
      </c>
      <c r="O2441" s="355">
        <v>3166.079812206573</v>
      </c>
      <c r="P2441" s="357" t="s">
        <v>55</v>
      </c>
      <c r="Q2441" s="366" t="s">
        <v>37</v>
      </c>
      <c r="R2441" s="357" t="s">
        <v>203</v>
      </c>
      <c r="S2441" s="367" t="s">
        <v>1074</v>
      </c>
      <c r="T2441" s="357" t="s">
        <v>691</v>
      </c>
      <c r="U2441" s="357" t="s">
        <v>1487</v>
      </c>
      <c r="V2441" s="357">
        <v>1.74</v>
      </c>
      <c r="W2441" s="357">
        <v>1.03</v>
      </c>
      <c r="X2441" s="357">
        <v>3.5000000000000003E-2</v>
      </c>
      <c r="Y2441" s="357">
        <v>1.7922</v>
      </c>
      <c r="Z2441" s="357" t="s">
        <v>198</v>
      </c>
      <c r="AA2441" s="357" t="s">
        <v>170</v>
      </c>
      <c r="AB2441" s="357">
        <v>19.899999999999999</v>
      </c>
      <c r="AC2441" s="357" t="s">
        <v>218</v>
      </c>
      <c r="AD2441" s="10"/>
      <c r="AE2441" s="10">
        <f>IFERROR(VLOOKUP(E2441,ppoz!$A$2:$B$42,2,0),0)</f>
        <v>3500</v>
      </c>
      <c r="AH2441">
        <v>8</v>
      </c>
    </row>
    <row r="2442" spans="1:34" x14ac:dyDescent="0.35">
      <c r="A2442" s="354" t="s">
        <v>772</v>
      </c>
      <c r="B2442" s="355">
        <v>34.434999999999995</v>
      </c>
      <c r="C2442" s="356">
        <v>97</v>
      </c>
      <c r="D2442" s="357" t="s">
        <v>690</v>
      </c>
      <c r="E2442" s="358" t="s">
        <v>178</v>
      </c>
      <c r="F2442" s="357" t="s">
        <v>171</v>
      </c>
      <c r="G2442" s="357">
        <v>33</v>
      </c>
      <c r="H2442" s="356">
        <v>98000</v>
      </c>
      <c r="I2442" s="356">
        <v>103000</v>
      </c>
      <c r="J2442" s="355">
        <v>108000</v>
      </c>
      <c r="K2442" s="355">
        <v>108800</v>
      </c>
      <c r="L2442" s="355">
        <v>2845.9416291563821</v>
      </c>
      <c r="M2442" s="355">
        <v>2991.1427326847688</v>
      </c>
      <c r="N2442" s="355">
        <v>3136.3438362131556</v>
      </c>
      <c r="O2442" s="355">
        <v>3159.5760127776975</v>
      </c>
      <c r="P2442" s="357" t="s">
        <v>55</v>
      </c>
      <c r="Q2442" s="366" t="s">
        <v>37</v>
      </c>
      <c r="R2442" s="357" t="s">
        <v>203</v>
      </c>
      <c r="S2442" s="367" t="s">
        <v>1074</v>
      </c>
      <c r="T2442" s="357" t="s">
        <v>691</v>
      </c>
      <c r="U2442" s="357" t="s">
        <v>1487</v>
      </c>
      <c r="V2442" s="357">
        <v>1.74</v>
      </c>
      <c r="W2442" s="357">
        <v>1.03</v>
      </c>
      <c r="X2442" s="357">
        <v>3.5000000000000003E-2</v>
      </c>
      <c r="Y2442" s="357">
        <v>1.7922</v>
      </c>
      <c r="Z2442" s="357" t="s">
        <v>198</v>
      </c>
      <c r="AA2442" s="357" t="s">
        <v>170</v>
      </c>
      <c r="AB2442" s="357">
        <v>19.899999999999999</v>
      </c>
      <c r="AC2442" s="357" t="s">
        <v>218</v>
      </c>
      <c r="AD2442" s="10"/>
      <c r="AE2442" s="10">
        <f>IFERROR(VLOOKUP(E2442,ppoz!$A$2:$B$42,2,0),0)</f>
        <v>3500</v>
      </c>
      <c r="AH2442">
        <v>8</v>
      </c>
    </row>
    <row r="2443" spans="1:34" x14ac:dyDescent="0.35">
      <c r="A2443" s="354" t="s">
        <v>773</v>
      </c>
      <c r="B2443" s="355">
        <v>34.79</v>
      </c>
      <c r="C2443" s="356">
        <v>98</v>
      </c>
      <c r="D2443" s="357" t="s">
        <v>690</v>
      </c>
      <c r="E2443" s="358" t="s">
        <v>178</v>
      </c>
      <c r="F2443" s="357" t="s">
        <v>171</v>
      </c>
      <c r="G2443" s="357">
        <v>33</v>
      </c>
      <c r="H2443" s="356">
        <v>98700</v>
      </c>
      <c r="I2443" s="356">
        <v>104000</v>
      </c>
      <c r="J2443" s="355">
        <v>108900</v>
      </c>
      <c r="K2443" s="355">
        <v>109800</v>
      </c>
      <c r="L2443" s="355">
        <v>2837.0221327967806</v>
      </c>
      <c r="M2443" s="355">
        <v>2989.3647599885026</v>
      </c>
      <c r="N2443" s="355">
        <v>3130.2098304110377</v>
      </c>
      <c r="O2443" s="355">
        <v>3156.0793331417076</v>
      </c>
      <c r="P2443" s="357" t="s">
        <v>55</v>
      </c>
      <c r="Q2443" s="366" t="s">
        <v>37</v>
      </c>
      <c r="R2443" s="357" t="s">
        <v>203</v>
      </c>
      <c r="S2443" s="367" t="s">
        <v>1074</v>
      </c>
      <c r="T2443" s="357" t="s">
        <v>691</v>
      </c>
      <c r="U2443" s="357" t="s">
        <v>1487</v>
      </c>
      <c r="V2443" s="357">
        <v>1.74</v>
      </c>
      <c r="W2443" s="357">
        <v>1.03</v>
      </c>
      <c r="X2443" s="357">
        <v>3.5000000000000003E-2</v>
      </c>
      <c r="Y2443" s="357">
        <v>1.7922</v>
      </c>
      <c r="Z2443" s="357" t="s">
        <v>198</v>
      </c>
      <c r="AA2443" s="357" t="s">
        <v>170</v>
      </c>
      <c r="AB2443" s="357">
        <v>19.899999999999999</v>
      </c>
      <c r="AC2443" s="357" t="s">
        <v>218</v>
      </c>
      <c r="AD2443" s="10"/>
      <c r="AE2443" s="10">
        <f>IFERROR(VLOOKUP(E2443,ppoz!$A$2:$B$42,2,0),0)</f>
        <v>3500</v>
      </c>
      <c r="AH2443">
        <v>8</v>
      </c>
    </row>
    <row r="2444" spans="1:34" x14ac:dyDescent="0.35">
      <c r="A2444" s="354" t="s">
        <v>774</v>
      </c>
      <c r="B2444" s="355">
        <v>35.144999999999996</v>
      </c>
      <c r="C2444" s="356">
        <v>99</v>
      </c>
      <c r="D2444" s="357" t="s">
        <v>690</v>
      </c>
      <c r="E2444" s="358" t="s">
        <v>178</v>
      </c>
      <c r="F2444" s="357" t="s">
        <v>171</v>
      </c>
      <c r="G2444" s="357">
        <v>33</v>
      </c>
      <c r="H2444" s="356">
        <v>99700</v>
      </c>
      <c r="I2444" s="356">
        <v>105000</v>
      </c>
      <c r="J2444" s="355">
        <v>109800</v>
      </c>
      <c r="K2444" s="355">
        <v>110700</v>
      </c>
      <c r="L2444" s="355">
        <v>2836.8188931569216</v>
      </c>
      <c r="M2444" s="355">
        <v>2987.6227059325656</v>
      </c>
      <c r="N2444" s="355">
        <v>3124.1997439180541</v>
      </c>
      <c r="O2444" s="355">
        <v>3149.8079385403335</v>
      </c>
      <c r="P2444" s="357" t="s">
        <v>55</v>
      </c>
      <c r="Q2444" s="366" t="s">
        <v>37</v>
      </c>
      <c r="R2444" s="357" t="s">
        <v>203</v>
      </c>
      <c r="S2444" s="367" t="s">
        <v>1074</v>
      </c>
      <c r="T2444" s="357" t="s">
        <v>691</v>
      </c>
      <c r="U2444" s="357" t="s">
        <v>1487</v>
      </c>
      <c r="V2444" s="357">
        <v>1.74</v>
      </c>
      <c r="W2444" s="357">
        <v>1.03</v>
      </c>
      <c r="X2444" s="357">
        <v>3.5000000000000003E-2</v>
      </c>
      <c r="Y2444" s="357">
        <v>1.7922</v>
      </c>
      <c r="Z2444" s="357" t="s">
        <v>198</v>
      </c>
      <c r="AA2444" s="357" t="s">
        <v>170</v>
      </c>
      <c r="AB2444" s="357">
        <v>19.899999999999999</v>
      </c>
      <c r="AC2444" s="357" t="s">
        <v>218</v>
      </c>
      <c r="AD2444" s="10"/>
      <c r="AE2444" s="10">
        <f>IFERROR(VLOOKUP(E2444,ppoz!$A$2:$B$42,2,0),0)</f>
        <v>3500</v>
      </c>
      <c r="AH2444">
        <v>8</v>
      </c>
    </row>
    <row r="2445" spans="1:34" x14ac:dyDescent="0.35">
      <c r="A2445" s="354" t="s">
        <v>775</v>
      </c>
      <c r="B2445" s="355">
        <v>35.5</v>
      </c>
      <c r="C2445" s="356">
        <v>100</v>
      </c>
      <c r="D2445" s="357" t="s">
        <v>690</v>
      </c>
      <c r="E2445" s="358" t="s">
        <v>178</v>
      </c>
      <c r="F2445" s="357" t="s">
        <v>171</v>
      </c>
      <c r="G2445" s="357">
        <v>33</v>
      </c>
      <c r="H2445" s="356">
        <v>100200</v>
      </c>
      <c r="I2445" s="356">
        <v>105500</v>
      </c>
      <c r="J2445" s="355">
        <v>110300</v>
      </c>
      <c r="K2445" s="355">
        <v>111300</v>
      </c>
      <c r="L2445" s="355">
        <v>2822.5352112676055</v>
      </c>
      <c r="M2445" s="355">
        <v>2971.8309859154929</v>
      </c>
      <c r="N2445" s="355">
        <v>3107.0422535211269</v>
      </c>
      <c r="O2445" s="355">
        <v>3135.211267605634</v>
      </c>
      <c r="P2445" s="357" t="s">
        <v>55</v>
      </c>
      <c r="Q2445" s="366" t="s">
        <v>37</v>
      </c>
      <c r="R2445" s="357" t="s">
        <v>203</v>
      </c>
      <c r="S2445" s="367" t="s">
        <v>1074</v>
      </c>
      <c r="T2445" s="357" t="s">
        <v>691</v>
      </c>
      <c r="U2445" s="357" t="s">
        <v>1487</v>
      </c>
      <c r="V2445" s="357">
        <v>1.74</v>
      </c>
      <c r="W2445" s="357">
        <v>1.03</v>
      </c>
      <c r="X2445" s="357">
        <v>3.5000000000000003E-2</v>
      </c>
      <c r="Y2445" s="357">
        <v>1.7922</v>
      </c>
      <c r="Z2445" s="357" t="s">
        <v>198</v>
      </c>
      <c r="AA2445" s="357" t="s">
        <v>170</v>
      </c>
      <c r="AB2445" s="357">
        <v>19.899999999999999</v>
      </c>
      <c r="AC2445" s="357" t="s">
        <v>218</v>
      </c>
      <c r="AD2445" s="10"/>
      <c r="AE2445" s="10">
        <f>IFERROR(VLOOKUP(E2445,ppoz!$A$2:$B$42,2,0),0)</f>
        <v>3500</v>
      </c>
      <c r="AH2445">
        <v>8</v>
      </c>
    </row>
    <row r="2446" spans="1:34" x14ac:dyDescent="0.35">
      <c r="A2446" s="354" t="s">
        <v>776</v>
      </c>
      <c r="B2446" s="355">
        <v>35.854999999999997</v>
      </c>
      <c r="C2446" s="356">
        <v>101</v>
      </c>
      <c r="D2446" s="357" t="s">
        <v>690</v>
      </c>
      <c r="E2446" s="358" t="s">
        <v>178</v>
      </c>
      <c r="F2446" s="357" t="s">
        <v>171</v>
      </c>
      <c r="G2446" s="357">
        <v>33</v>
      </c>
      <c r="H2446" s="356">
        <v>100800</v>
      </c>
      <c r="I2446" s="356">
        <v>106100</v>
      </c>
      <c r="J2446" s="355">
        <v>111000</v>
      </c>
      <c r="K2446" s="355">
        <v>111900</v>
      </c>
      <c r="L2446" s="355">
        <v>2811.3233858597132</v>
      </c>
      <c r="M2446" s="355">
        <v>2959.1409845209878</v>
      </c>
      <c r="N2446" s="355">
        <v>3095.8025380002791</v>
      </c>
      <c r="O2446" s="355">
        <v>3120.9036396597407</v>
      </c>
      <c r="P2446" s="357" t="s">
        <v>55</v>
      </c>
      <c r="Q2446" s="366" t="s">
        <v>37</v>
      </c>
      <c r="R2446" s="357" t="s">
        <v>203</v>
      </c>
      <c r="S2446" s="367" t="s">
        <v>1074</v>
      </c>
      <c r="T2446" s="357" t="s">
        <v>691</v>
      </c>
      <c r="U2446" s="357" t="s">
        <v>1487</v>
      </c>
      <c r="V2446" s="357">
        <v>1.74</v>
      </c>
      <c r="W2446" s="357">
        <v>1.03</v>
      </c>
      <c r="X2446" s="357">
        <v>3.5000000000000003E-2</v>
      </c>
      <c r="Y2446" s="357">
        <v>1.7922</v>
      </c>
      <c r="Z2446" s="357" t="s">
        <v>198</v>
      </c>
      <c r="AA2446" s="357" t="s">
        <v>170</v>
      </c>
      <c r="AB2446" s="357">
        <v>19.899999999999999</v>
      </c>
      <c r="AC2446" s="357" t="s">
        <v>218</v>
      </c>
      <c r="AD2446" s="10"/>
      <c r="AE2446" s="10">
        <f>IFERROR(VLOOKUP(E2446,ppoz!$A$2:$B$42,2,0),0)</f>
        <v>3500</v>
      </c>
      <c r="AH2446">
        <v>8</v>
      </c>
    </row>
    <row r="2447" spans="1:34" x14ac:dyDescent="0.35">
      <c r="A2447" s="354" t="s">
        <v>777</v>
      </c>
      <c r="B2447" s="355">
        <v>36.21</v>
      </c>
      <c r="C2447" s="356">
        <v>102</v>
      </c>
      <c r="D2447" s="357" t="s">
        <v>690</v>
      </c>
      <c r="E2447" s="358" t="s">
        <v>178</v>
      </c>
      <c r="F2447" s="357" t="s">
        <v>171</v>
      </c>
      <c r="G2447" s="357">
        <v>33</v>
      </c>
      <c r="H2447" s="356">
        <v>101800</v>
      </c>
      <c r="I2447" s="356">
        <v>107500</v>
      </c>
      <c r="J2447" s="355">
        <v>112000</v>
      </c>
      <c r="K2447" s="355">
        <v>113300</v>
      </c>
      <c r="L2447" s="355">
        <v>2811.3780723557029</v>
      </c>
      <c r="M2447" s="355">
        <v>2968.793151063242</v>
      </c>
      <c r="N2447" s="355">
        <v>3093.0682132007732</v>
      </c>
      <c r="O2447" s="355">
        <v>3128.9698978182823</v>
      </c>
      <c r="P2447" s="357" t="s">
        <v>55</v>
      </c>
      <c r="Q2447" s="366" t="s">
        <v>37</v>
      </c>
      <c r="R2447" s="357" t="s">
        <v>203</v>
      </c>
      <c r="S2447" s="367" t="s">
        <v>1074</v>
      </c>
      <c r="T2447" s="357" t="s">
        <v>691</v>
      </c>
      <c r="U2447" s="357" t="s">
        <v>1487</v>
      </c>
      <c r="V2447" s="357">
        <v>1.74</v>
      </c>
      <c r="W2447" s="357">
        <v>1.03</v>
      </c>
      <c r="X2447" s="357">
        <v>3.5000000000000003E-2</v>
      </c>
      <c r="Y2447" s="357">
        <v>1.7922</v>
      </c>
      <c r="Z2447" s="357" t="s">
        <v>198</v>
      </c>
      <c r="AA2447" s="357" t="s">
        <v>170</v>
      </c>
      <c r="AB2447" s="357">
        <v>19.899999999999999</v>
      </c>
      <c r="AC2447" s="357" t="s">
        <v>218</v>
      </c>
      <c r="AD2447" s="10"/>
      <c r="AE2447" s="10">
        <f>IFERROR(VLOOKUP(E2447,ppoz!$A$2:$B$42,2,0),0)</f>
        <v>3500</v>
      </c>
      <c r="AH2447">
        <v>8</v>
      </c>
    </row>
    <row r="2448" spans="1:34" x14ac:dyDescent="0.35">
      <c r="A2448" s="354" t="s">
        <v>778</v>
      </c>
      <c r="B2448" s="355">
        <v>36.564999999999998</v>
      </c>
      <c r="C2448" s="356">
        <v>103</v>
      </c>
      <c r="D2448" s="357" t="s">
        <v>690</v>
      </c>
      <c r="E2448" s="358" t="s">
        <v>178</v>
      </c>
      <c r="F2448" s="357" t="s">
        <v>171</v>
      </c>
      <c r="G2448" s="357">
        <v>33</v>
      </c>
      <c r="H2448" s="356">
        <v>102400</v>
      </c>
      <c r="I2448" s="356">
        <v>107900</v>
      </c>
      <c r="J2448" s="355">
        <v>112500</v>
      </c>
      <c r="K2448" s="355">
        <v>113700</v>
      </c>
      <c r="L2448" s="355">
        <v>2800.4922740325451</v>
      </c>
      <c r="M2448" s="355">
        <v>2950.9093395323398</v>
      </c>
      <c r="N2448" s="355">
        <v>3076.7127034048954</v>
      </c>
      <c r="O2448" s="355">
        <v>3109.5309722412144</v>
      </c>
      <c r="P2448" s="357" t="s">
        <v>55</v>
      </c>
      <c r="Q2448" s="366" t="s">
        <v>37</v>
      </c>
      <c r="R2448" s="357" t="s">
        <v>203</v>
      </c>
      <c r="S2448" s="367" t="s">
        <v>1074</v>
      </c>
      <c r="T2448" s="357" t="s">
        <v>691</v>
      </c>
      <c r="U2448" s="357" t="s">
        <v>1487</v>
      </c>
      <c r="V2448" s="357">
        <v>1.74</v>
      </c>
      <c r="W2448" s="357">
        <v>1.03</v>
      </c>
      <c r="X2448" s="357">
        <v>3.5000000000000003E-2</v>
      </c>
      <c r="Y2448" s="357">
        <v>1.7922</v>
      </c>
      <c r="Z2448" s="357" t="s">
        <v>198</v>
      </c>
      <c r="AA2448" s="357" t="s">
        <v>170</v>
      </c>
      <c r="AB2448" s="357">
        <v>19.899999999999999</v>
      </c>
      <c r="AC2448" s="357" t="s">
        <v>218</v>
      </c>
      <c r="AD2448" s="10"/>
      <c r="AE2448" s="10">
        <f>IFERROR(VLOOKUP(E2448,ppoz!$A$2:$B$42,2,0),0)</f>
        <v>3500</v>
      </c>
      <c r="AH2448">
        <v>8</v>
      </c>
    </row>
    <row r="2449" spans="1:34" x14ac:dyDescent="0.35">
      <c r="A2449" s="354" t="s">
        <v>779</v>
      </c>
      <c r="B2449" s="355">
        <v>36.92</v>
      </c>
      <c r="C2449" s="356">
        <v>104</v>
      </c>
      <c r="D2449" s="357" t="s">
        <v>690</v>
      </c>
      <c r="E2449" s="358" t="s">
        <v>178</v>
      </c>
      <c r="F2449" s="357" t="s">
        <v>171</v>
      </c>
      <c r="G2449" s="357">
        <v>33</v>
      </c>
      <c r="H2449" s="356">
        <v>103400</v>
      </c>
      <c r="I2449" s="356">
        <v>108600</v>
      </c>
      <c r="J2449" s="355">
        <v>113100</v>
      </c>
      <c r="K2449" s="355">
        <v>114300</v>
      </c>
      <c r="L2449" s="355">
        <v>2800.6500541711807</v>
      </c>
      <c r="M2449" s="355">
        <v>2941.4951245937159</v>
      </c>
      <c r="N2449" s="355">
        <v>3063.3802816901407</v>
      </c>
      <c r="O2449" s="355">
        <v>3095.8829902491875</v>
      </c>
      <c r="P2449" s="357" t="s">
        <v>55</v>
      </c>
      <c r="Q2449" s="366" t="s">
        <v>37</v>
      </c>
      <c r="R2449" s="357" t="s">
        <v>203</v>
      </c>
      <c r="S2449" s="367" t="s">
        <v>1074</v>
      </c>
      <c r="T2449" s="357" t="s">
        <v>691</v>
      </c>
      <c r="U2449" s="357" t="s">
        <v>1487</v>
      </c>
      <c r="V2449" s="357">
        <v>1.74</v>
      </c>
      <c r="W2449" s="357">
        <v>1.03</v>
      </c>
      <c r="X2449" s="357">
        <v>3.5000000000000003E-2</v>
      </c>
      <c r="Y2449" s="357">
        <v>1.7922</v>
      </c>
      <c r="Z2449" s="357" t="s">
        <v>198</v>
      </c>
      <c r="AA2449" s="357" t="s">
        <v>170</v>
      </c>
      <c r="AB2449" s="357">
        <v>19.899999999999999</v>
      </c>
      <c r="AC2449" s="357" t="s">
        <v>218</v>
      </c>
      <c r="AD2449" s="10"/>
      <c r="AE2449" s="10">
        <f>IFERROR(VLOOKUP(E2449,ppoz!$A$2:$B$42,2,0),0)</f>
        <v>3500</v>
      </c>
      <c r="AH2449">
        <v>8</v>
      </c>
    </row>
    <row r="2450" spans="1:34" x14ac:dyDescent="0.35">
      <c r="A2450" s="354" t="s">
        <v>780</v>
      </c>
      <c r="B2450" s="355">
        <v>37.274999999999999</v>
      </c>
      <c r="C2450" s="356">
        <v>105</v>
      </c>
      <c r="D2450" s="357" t="s">
        <v>690</v>
      </c>
      <c r="E2450" s="358" t="s">
        <v>178</v>
      </c>
      <c r="F2450" s="357" t="s">
        <v>171</v>
      </c>
      <c r="G2450" s="357">
        <v>33</v>
      </c>
      <c r="H2450" s="356">
        <v>104400</v>
      </c>
      <c r="I2450" s="356">
        <v>110100</v>
      </c>
      <c r="J2450" s="355">
        <v>114000</v>
      </c>
      <c r="K2450" s="355">
        <v>116400</v>
      </c>
      <c r="L2450" s="355">
        <v>2800.8048289738431</v>
      </c>
      <c r="M2450" s="355">
        <v>2953.7223340040241</v>
      </c>
      <c r="N2450" s="355">
        <v>3058.3501006036217</v>
      </c>
      <c r="O2450" s="355">
        <v>3122.7364185110664</v>
      </c>
      <c r="P2450" s="357" t="s">
        <v>55</v>
      </c>
      <c r="Q2450" s="366" t="s">
        <v>37</v>
      </c>
      <c r="R2450" s="357" t="s">
        <v>203</v>
      </c>
      <c r="S2450" s="367" t="s">
        <v>1074</v>
      </c>
      <c r="T2450" s="357" t="s">
        <v>691</v>
      </c>
      <c r="U2450" s="357" t="s">
        <v>1487</v>
      </c>
      <c r="V2450" s="357">
        <v>1.74</v>
      </c>
      <c r="W2450" s="357">
        <v>1.03</v>
      </c>
      <c r="X2450" s="357">
        <v>3.5000000000000003E-2</v>
      </c>
      <c r="Y2450" s="357">
        <v>1.7922</v>
      </c>
      <c r="Z2450" s="357" t="s">
        <v>198</v>
      </c>
      <c r="AA2450" s="357" t="s">
        <v>170</v>
      </c>
      <c r="AB2450" s="357">
        <v>19.899999999999999</v>
      </c>
      <c r="AC2450" s="357" t="s">
        <v>218</v>
      </c>
      <c r="AD2450" s="10"/>
      <c r="AE2450" s="10">
        <f>IFERROR(VLOOKUP(E2450,ppoz!$A$2:$B$42,2,0),0)</f>
        <v>3500</v>
      </c>
      <c r="AH2450">
        <v>8</v>
      </c>
    </row>
    <row r="2451" spans="1:34" x14ac:dyDescent="0.35">
      <c r="A2451" s="354" t="s">
        <v>781</v>
      </c>
      <c r="B2451" s="355">
        <v>37.629999999999995</v>
      </c>
      <c r="C2451" s="356">
        <v>106</v>
      </c>
      <c r="D2451" s="357" t="s">
        <v>690</v>
      </c>
      <c r="E2451" s="358" t="s">
        <v>178</v>
      </c>
      <c r="F2451" s="357" t="s">
        <v>171</v>
      </c>
      <c r="G2451" s="357">
        <v>33</v>
      </c>
      <c r="H2451" s="356">
        <v>105300</v>
      </c>
      <c r="I2451" s="356">
        <v>110800</v>
      </c>
      <c r="J2451" s="355">
        <v>114600</v>
      </c>
      <c r="K2451" s="355">
        <v>117100</v>
      </c>
      <c r="L2451" s="355">
        <v>2798.299229338294</v>
      </c>
      <c r="M2451" s="355">
        <v>2944.459208078661</v>
      </c>
      <c r="N2451" s="355">
        <v>3045.4424661174598</v>
      </c>
      <c r="O2451" s="355">
        <v>3111.8788200903537</v>
      </c>
      <c r="P2451" s="357" t="s">
        <v>55</v>
      </c>
      <c r="Q2451" s="366" t="s">
        <v>37</v>
      </c>
      <c r="R2451" s="357" t="s">
        <v>203</v>
      </c>
      <c r="S2451" s="367" t="s">
        <v>1074</v>
      </c>
      <c r="T2451" s="357" t="s">
        <v>691</v>
      </c>
      <c r="U2451" s="357" t="s">
        <v>1487</v>
      </c>
      <c r="V2451" s="357">
        <v>1.74</v>
      </c>
      <c r="W2451" s="357">
        <v>1.03</v>
      </c>
      <c r="X2451" s="357">
        <v>3.5000000000000003E-2</v>
      </c>
      <c r="Y2451" s="357">
        <v>1.7922</v>
      </c>
      <c r="Z2451" s="357" t="s">
        <v>198</v>
      </c>
      <c r="AA2451" s="357" t="s">
        <v>170</v>
      </c>
      <c r="AB2451" s="357">
        <v>19.899999999999999</v>
      </c>
      <c r="AC2451" s="357" t="s">
        <v>218</v>
      </c>
      <c r="AD2451" s="10"/>
      <c r="AE2451" s="10">
        <f>IFERROR(VLOOKUP(E2451,ppoz!$A$2:$B$42,2,0),0)</f>
        <v>3500</v>
      </c>
      <c r="AH2451">
        <v>8</v>
      </c>
    </row>
    <row r="2452" spans="1:34" x14ac:dyDescent="0.35">
      <c r="A2452" s="354" t="s">
        <v>782</v>
      </c>
      <c r="B2452" s="355">
        <v>37.984999999999999</v>
      </c>
      <c r="C2452" s="356">
        <v>107</v>
      </c>
      <c r="D2452" s="357" t="s">
        <v>690</v>
      </c>
      <c r="E2452" s="358" t="s">
        <v>178</v>
      </c>
      <c r="F2452" s="357" t="s">
        <v>171</v>
      </c>
      <c r="G2452" s="357">
        <v>33</v>
      </c>
      <c r="H2452" s="356">
        <v>105800</v>
      </c>
      <c r="I2452" s="356">
        <v>111300</v>
      </c>
      <c r="J2452" s="355">
        <v>115100</v>
      </c>
      <c r="K2452" s="355">
        <v>117600</v>
      </c>
      <c r="L2452" s="355">
        <v>2785.3099907858364</v>
      </c>
      <c r="M2452" s="355">
        <v>2930.1039884164802</v>
      </c>
      <c r="N2452" s="355">
        <v>3030.1434776885612</v>
      </c>
      <c r="O2452" s="355">
        <v>3095.9589311570357</v>
      </c>
      <c r="P2452" s="357" t="s">
        <v>55</v>
      </c>
      <c r="Q2452" s="366" t="s">
        <v>37</v>
      </c>
      <c r="R2452" s="357" t="s">
        <v>203</v>
      </c>
      <c r="S2452" s="367" t="s">
        <v>1074</v>
      </c>
      <c r="T2452" s="357" t="s">
        <v>691</v>
      </c>
      <c r="U2452" s="357" t="s">
        <v>1487</v>
      </c>
      <c r="V2452" s="357">
        <v>1.74</v>
      </c>
      <c r="W2452" s="357">
        <v>1.03</v>
      </c>
      <c r="X2452" s="357">
        <v>3.5000000000000003E-2</v>
      </c>
      <c r="Y2452" s="357">
        <v>1.7922</v>
      </c>
      <c r="Z2452" s="357" t="s">
        <v>198</v>
      </c>
      <c r="AA2452" s="357" t="s">
        <v>170</v>
      </c>
      <c r="AB2452" s="357">
        <v>19.899999999999999</v>
      </c>
      <c r="AC2452" s="357" t="s">
        <v>218</v>
      </c>
      <c r="AD2452" s="10"/>
      <c r="AE2452" s="10">
        <f>IFERROR(VLOOKUP(E2452,ppoz!$A$2:$B$42,2,0),0)</f>
        <v>3500</v>
      </c>
      <c r="AH2452">
        <v>8</v>
      </c>
    </row>
    <row r="2453" spans="1:34" x14ac:dyDescent="0.35">
      <c r="A2453" s="354" t="s">
        <v>783</v>
      </c>
      <c r="B2453" s="355">
        <v>38.339999999999996</v>
      </c>
      <c r="C2453" s="356">
        <v>108</v>
      </c>
      <c r="D2453" s="357" t="s">
        <v>690</v>
      </c>
      <c r="E2453" s="358" t="s">
        <v>178</v>
      </c>
      <c r="F2453" s="357" t="s">
        <v>171</v>
      </c>
      <c r="G2453" s="357">
        <v>33</v>
      </c>
      <c r="H2453" s="356">
        <v>106800</v>
      </c>
      <c r="I2453" s="356">
        <v>112300</v>
      </c>
      <c r="J2453" s="355">
        <v>116100</v>
      </c>
      <c r="K2453" s="355">
        <v>118600</v>
      </c>
      <c r="L2453" s="355">
        <v>2785.6025039123633</v>
      </c>
      <c r="M2453" s="355">
        <v>2929.0558163797605</v>
      </c>
      <c r="N2453" s="355">
        <v>3028.1690140845071</v>
      </c>
      <c r="O2453" s="355">
        <v>3093.3750652060512</v>
      </c>
      <c r="P2453" s="357" t="s">
        <v>55</v>
      </c>
      <c r="Q2453" s="366" t="s">
        <v>37</v>
      </c>
      <c r="R2453" s="357" t="s">
        <v>203</v>
      </c>
      <c r="S2453" s="367" t="s">
        <v>1074</v>
      </c>
      <c r="T2453" s="357" t="s">
        <v>691</v>
      </c>
      <c r="U2453" s="357" t="s">
        <v>1487</v>
      </c>
      <c r="V2453" s="357">
        <v>1.74</v>
      </c>
      <c r="W2453" s="357">
        <v>1.03</v>
      </c>
      <c r="X2453" s="357">
        <v>3.5000000000000003E-2</v>
      </c>
      <c r="Y2453" s="357">
        <v>1.7922</v>
      </c>
      <c r="Z2453" s="357" t="s">
        <v>198</v>
      </c>
      <c r="AA2453" s="357" t="s">
        <v>170</v>
      </c>
      <c r="AB2453" s="357">
        <v>19.899999999999999</v>
      </c>
      <c r="AC2453" s="357" t="s">
        <v>218</v>
      </c>
      <c r="AD2453" s="10"/>
      <c r="AE2453" s="10">
        <f>IFERROR(VLOOKUP(E2453,ppoz!$A$2:$B$42,2,0),0)</f>
        <v>3500</v>
      </c>
      <c r="AH2453">
        <v>8</v>
      </c>
    </row>
    <row r="2454" spans="1:34" x14ac:dyDescent="0.35">
      <c r="A2454" s="354" t="s">
        <v>784</v>
      </c>
      <c r="B2454" s="355">
        <v>38.695</v>
      </c>
      <c r="C2454" s="356">
        <v>109</v>
      </c>
      <c r="D2454" s="357" t="s">
        <v>690</v>
      </c>
      <c r="E2454" s="358" t="s">
        <v>178</v>
      </c>
      <c r="F2454" s="357" t="s">
        <v>171</v>
      </c>
      <c r="G2454" s="357">
        <v>33</v>
      </c>
      <c r="H2454" s="356">
        <v>107400</v>
      </c>
      <c r="I2454" s="356">
        <v>113200</v>
      </c>
      <c r="J2454" s="355">
        <v>119500</v>
      </c>
      <c r="K2454" s="355">
        <v>119500</v>
      </c>
      <c r="L2454" s="355">
        <v>2775.5523969505102</v>
      </c>
      <c r="M2454" s="355">
        <v>2925.4425636387132</v>
      </c>
      <c r="N2454" s="355">
        <v>3088.254296420726</v>
      </c>
      <c r="O2454" s="355">
        <v>3088.254296420726</v>
      </c>
      <c r="P2454" s="357" t="s">
        <v>55</v>
      </c>
      <c r="Q2454" s="366" t="s">
        <v>37</v>
      </c>
      <c r="R2454" s="357" t="s">
        <v>203</v>
      </c>
      <c r="S2454" s="367" t="s">
        <v>1074</v>
      </c>
      <c r="T2454" s="357" t="s">
        <v>691</v>
      </c>
      <c r="U2454" s="357" t="s">
        <v>1487</v>
      </c>
      <c r="V2454" s="357">
        <v>1.74</v>
      </c>
      <c r="W2454" s="357">
        <v>1.03</v>
      </c>
      <c r="X2454" s="357">
        <v>3.5000000000000003E-2</v>
      </c>
      <c r="Y2454" s="357">
        <v>1.7922</v>
      </c>
      <c r="Z2454" s="357" t="s">
        <v>198</v>
      </c>
      <c r="AA2454" s="357" t="s">
        <v>170</v>
      </c>
      <c r="AB2454" s="357">
        <v>19.899999999999999</v>
      </c>
      <c r="AC2454" s="357" t="s">
        <v>218</v>
      </c>
      <c r="AD2454" s="10"/>
      <c r="AE2454" s="10">
        <f>IFERROR(VLOOKUP(E2454,ppoz!$A$2:$B$42,2,0),0)</f>
        <v>3500</v>
      </c>
      <c r="AH2454">
        <v>8</v>
      </c>
    </row>
    <row r="2455" spans="1:34" x14ac:dyDescent="0.35">
      <c r="A2455" s="354" t="s">
        <v>785</v>
      </c>
      <c r="B2455" s="355">
        <v>39.049999999999997</v>
      </c>
      <c r="C2455" s="356">
        <v>110</v>
      </c>
      <c r="D2455" s="357" t="s">
        <v>690</v>
      </c>
      <c r="E2455" s="358" t="s">
        <v>178</v>
      </c>
      <c r="F2455" s="357" t="s">
        <v>171</v>
      </c>
      <c r="G2455" s="357">
        <v>33</v>
      </c>
      <c r="H2455" s="356">
        <v>108300</v>
      </c>
      <c r="I2455" s="356">
        <v>114200</v>
      </c>
      <c r="J2455" s="355">
        <v>120400</v>
      </c>
      <c r="K2455" s="355">
        <v>120500</v>
      </c>
      <c r="L2455" s="355">
        <v>2773.3674775928298</v>
      </c>
      <c r="M2455" s="355">
        <v>2924.4558258642769</v>
      </c>
      <c r="N2455" s="355">
        <v>3083.2266325224073</v>
      </c>
      <c r="O2455" s="355">
        <v>3085.7874519846355</v>
      </c>
      <c r="P2455" s="357" t="s">
        <v>55</v>
      </c>
      <c r="Q2455" s="366" t="s">
        <v>37</v>
      </c>
      <c r="R2455" s="357" t="s">
        <v>203</v>
      </c>
      <c r="S2455" s="367" t="s">
        <v>1074</v>
      </c>
      <c r="T2455" s="357" t="s">
        <v>691</v>
      </c>
      <c r="U2455" s="357" t="s">
        <v>1487</v>
      </c>
      <c r="V2455" s="357">
        <v>1.74</v>
      </c>
      <c r="W2455" s="357">
        <v>1.03</v>
      </c>
      <c r="X2455" s="357">
        <v>3.5000000000000003E-2</v>
      </c>
      <c r="Y2455" s="357">
        <v>1.7922</v>
      </c>
      <c r="Z2455" s="357" t="s">
        <v>198</v>
      </c>
      <c r="AA2455" s="357" t="s">
        <v>170</v>
      </c>
      <c r="AB2455" s="357">
        <v>19.899999999999999</v>
      </c>
      <c r="AC2455" s="357" t="s">
        <v>218</v>
      </c>
      <c r="AD2455" s="10"/>
      <c r="AE2455" s="10">
        <f>IFERROR(VLOOKUP(E2455,ppoz!$A$2:$B$42,2,0),0)</f>
        <v>3500</v>
      </c>
      <c r="AH2455">
        <v>8</v>
      </c>
    </row>
    <row r="2456" spans="1:34" x14ac:dyDescent="0.35">
      <c r="A2456" s="354" t="s">
        <v>786</v>
      </c>
      <c r="B2456" s="355">
        <v>39.405000000000001</v>
      </c>
      <c r="C2456" s="356">
        <v>111</v>
      </c>
      <c r="D2456" s="357" t="s">
        <v>690</v>
      </c>
      <c r="E2456" s="358" t="s">
        <v>178</v>
      </c>
      <c r="F2456" s="357" t="s">
        <v>171</v>
      </c>
      <c r="G2456" s="357">
        <v>33</v>
      </c>
      <c r="H2456" s="356">
        <v>108900</v>
      </c>
      <c r="I2456" s="356">
        <v>114800</v>
      </c>
      <c r="J2456" s="355">
        <v>120900</v>
      </c>
      <c r="K2456" s="355">
        <v>121100</v>
      </c>
      <c r="L2456" s="355">
        <v>2763.6086791016369</v>
      </c>
      <c r="M2456" s="355">
        <v>2913.33587108235</v>
      </c>
      <c r="N2456" s="355">
        <v>3068.1385610963075</v>
      </c>
      <c r="O2456" s="355">
        <v>3073.214059129552</v>
      </c>
      <c r="P2456" s="357" t="s">
        <v>55</v>
      </c>
      <c r="Q2456" s="366" t="s">
        <v>37</v>
      </c>
      <c r="R2456" s="357" t="s">
        <v>203</v>
      </c>
      <c r="S2456" s="367" t="s">
        <v>1074</v>
      </c>
      <c r="T2456" s="357" t="s">
        <v>691</v>
      </c>
      <c r="U2456" s="357" t="s">
        <v>1487</v>
      </c>
      <c r="V2456" s="357">
        <v>1.74</v>
      </c>
      <c r="W2456" s="357">
        <v>1.03</v>
      </c>
      <c r="X2456" s="357">
        <v>3.5000000000000003E-2</v>
      </c>
      <c r="Y2456" s="357">
        <v>1.7922</v>
      </c>
      <c r="Z2456" s="357" t="s">
        <v>198</v>
      </c>
      <c r="AA2456" s="357" t="s">
        <v>170</v>
      </c>
      <c r="AB2456" s="357">
        <v>19.899999999999999</v>
      </c>
      <c r="AC2456" s="357" t="s">
        <v>218</v>
      </c>
      <c r="AD2456" s="10"/>
      <c r="AE2456" s="10">
        <f>IFERROR(VLOOKUP(E2456,ppoz!$A$2:$B$42,2,0),0)</f>
        <v>3500</v>
      </c>
      <c r="AH2456">
        <v>8</v>
      </c>
    </row>
    <row r="2457" spans="1:34" x14ac:dyDescent="0.35">
      <c r="A2457" s="354" t="s">
        <v>787</v>
      </c>
      <c r="B2457" s="355">
        <v>39.76</v>
      </c>
      <c r="C2457" s="356">
        <v>112</v>
      </c>
      <c r="D2457" s="357" t="s">
        <v>690</v>
      </c>
      <c r="E2457" s="358" t="s">
        <v>178</v>
      </c>
      <c r="F2457" s="357" t="s">
        <v>171</v>
      </c>
      <c r="G2457" s="357">
        <v>33</v>
      </c>
      <c r="H2457" s="356">
        <v>110400</v>
      </c>
      <c r="I2457" s="356">
        <v>116000</v>
      </c>
      <c r="J2457" s="355">
        <v>123200</v>
      </c>
      <c r="K2457" s="355">
        <v>122300</v>
      </c>
      <c r="L2457" s="355">
        <v>2776.6599597585514</v>
      </c>
      <c r="M2457" s="355">
        <v>2917.5050301810866</v>
      </c>
      <c r="N2457" s="355">
        <v>3098.5915492957747</v>
      </c>
      <c r="O2457" s="355">
        <v>3075.9557344064388</v>
      </c>
      <c r="P2457" s="357" t="s">
        <v>55</v>
      </c>
      <c r="Q2457" s="366" t="s">
        <v>37</v>
      </c>
      <c r="R2457" s="357" t="s">
        <v>203</v>
      </c>
      <c r="S2457" s="367" t="s">
        <v>1074</v>
      </c>
      <c r="T2457" s="357" t="s">
        <v>691</v>
      </c>
      <c r="U2457" s="357" t="s">
        <v>1487</v>
      </c>
      <c r="V2457" s="357">
        <v>1.74</v>
      </c>
      <c r="W2457" s="357">
        <v>1.03</v>
      </c>
      <c r="X2457" s="357">
        <v>3.5000000000000003E-2</v>
      </c>
      <c r="Y2457" s="357">
        <v>1.7922</v>
      </c>
      <c r="Z2457" s="357" t="s">
        <v>198</v>
      </c>
      <c r="AA2457" s="357" t="s">
        <v>170</v>
      </c>
      <c r="AB2457" s="357">
        <v>19.899999999999999</v>
      </c>
      <c r="AC2457" s="357" t="s">
        <v>218</v>
      </c>
      <c r="AD2457" s="10"/>
      <c r="AE2457" s="10">
        <f>IFERROR(VLOOKUP(E2457,ppoz!$A$2:$B$42,2,0),0)</f>
        <v>3500</v>
      </c>
      <c r="AH2457">
        <v>8</v>
      </c>
    </row>
    <row r="2458" spans="1:34" x14ac:dyDescent="0.35">
      <c r="A2458" s="354" t="s">
        <v>788</v>
      </c>
      <c r="B2458" s="355">
        <v>40.114999999999995</v>
      </c>
      <c r="C2458" s="356">
        <v>113</v>
      </c>
      <c r="D2458" s="357" t="s">
        <v>690</v>
      </c>
      <c r="E2458" s="358" t="s">
        <v>179</v>
      </c>
      <c r="F2458" s="357" t="s">
        <v>171</v>
      </c>
      <c r="G2458" s="357">
        <v>40</v>
      </c>
      <c r="H2458" s="356">
        <v>112600</v>
      </c>
      <c r="I2458" s="356">
        <v>118700</v>
      </c>
      <c r="J2458" s="355">
        <v>125300</v>
      </c>
      <c r="K2458" s="355">
        <v>125000</v>
      </c>
      <c r="L2458" s="355">
        <v>2806.93007603141</v>
      </c>
      <c r="M2458" s="355">
        <v>2958.9928954256516</v>
      </c>
      <c r="N2458" s="355">
        <v>3123.5198803440112</v>
      </c>
      <c r="O2458" s="355">
        <v>3116.0413810295404</v>
      </c>
      <c r="P2458" s="357" t="s">
        <v>55</v>
      </c>
      <c r="Q2458" s="366" t="s">
        <v>37</v>
      </c>
      <c r="R2458" s="357" t="s">
        <v>203</v>
      </c>
      <c r="S2458" s="367" t="s">
        <v>1074</v>
      </c>
      <c r="T2458" s="357" t="s">
        <v>691</v>
      </c>
      <c r="U2458" s="357" t="s">
        <v>1487</v>
      </c>
      <c r="V2458" s="357">
        <v>1.74</v>
      </c>
      <c r="W2458" s="357">
        <v>1.03</v>
      </c>
      <c r="X2458" s="357">
        <v>3.5000000000000003E-2</v>
      </c>
      <c r="Y2458" s="357">
        <v>1.7922</v>
      </c>
      <c r="Z2458" s="357" t="s">
        <v>198</v>
      </c>
      <c r="AA2458" s="357" t="s">
        <v>170</v>
      </c>
      <c r="AB2458" s="357">
        <v>19.899999999999999</v>
      </c>
      <c r="AC2458" s="357" t="s">
        <v>218</v>
      </c>
      <c r="AD2458" s="10"/>
      <c r="AE2458" s="10">
        <f>IFERROR(VLOOKUP(E2458,ppoz!$A$2:$B$42,2,0),0)</f>
        <v>3500</v>
      </c>
      <c r="AH2458">
        <v>8</v>
      </c>
    </row>
    <row r="2459" spans="1:34" x14ac:dyDescent="0.35">
      <c r="A2459" s="354" t="s">
        <v>789</v>
      </c>
      <c r="B2459" s="355">
        <v>40.47</v>
      </c>
      <c r="C2459" s="356">
        <v>114</v>
      </c>
      <c r="D2459" s="357" t="s">
        <v>690</v>
      </c>
      <c r="E2459" s="358" t="s">
        <v>179</v>
      </c>
      <c r="F2459" s="357" t="s">
        <v>171</v>
      </c>
      <c r="G2459" s="357">
        <v>40</v>
      </c>
      <c r="H2459" s="356">
        <v>113400</v>
      </c>
      <c r="I2459" s="356">
        <v>119300</v>
      </c>
      <c r="J2459" s="355">
        <v>125800</v>
      </c>
      <c r="K2459" s="355">
        <v>125700</v>
      </c>
      <c r="L2459" s="355">
        <v>2802.0756115641216</v>
      </c>
      <c r="M2459" s="355">
        <v>2947.8626142821845</v>
      </c>
      <c r="N2459" s="355">
        <v>3108.4754138868298</v>
      </c>
      <c r="O2459" s="355">
        <v>3106.0044477390661</v>
      </c>
      <c r="P2459" s="357" t="s">
        <v>55</v>
      </c>
      <c r="Q2459" s="366" t="s">
        <v>37</v>
      </c>
      <c r="R2459" s="357" t="s">
        <v>203</v>
      </c>
      <c r="S2459" s="367" t="s">
        <v>1074</v>
      </c>
      <c r="T2459" s="357" t="s">
        <v>691</v>
      </c>
      <c r="U2459" s="357" t="s">
        <v>1487</v>
      </c>
      <c r="V2459" s="357">
        <v>1.74</v>
      </c>
      <c r="W2459" s="357">
        <v>1.03</v>
      </c>
      <c r="X2459" s="357">
        <v>3.5000000000000003E-2</v>
      </c>
      <c r="Y2459" s="357">
        <v>1.7922</v>
      </c>
      <c r="Z2459" s="357" t="s">
        <v>198</v>
      </c>
      <c r="AA2459" s="357" t="s">
        <v>170</v>
      </c>
      <c r="AB2459" s="357">
        <v>19.899999999999999</v>
      </c>
      <c r="AC2459" s="357" t="s">
        <v>218</v>
      </c>
      <c r="AD2459" s="10"/>
      <c r="AE2459" s="10">
        <f>IFERROR(VLOOKUP(E2459,ppoz!$A$2:$B$42,2,0),0)</f>
        <v>3500</v>
      </c>
      <c r="AH2459">
        <v>8</v>
      </c>
    </row>
    <row r="2460" spans="1:34" x14ac:dyDescent="0.35">
      <c r="A2460" s="354" t="s">
        <v>790</v>
      </c>
      <c r="B2460" s="355">
        <v>40.824999999999996</v>
      </c>
      <c r="C2460" s="356">
        <v>115</v>
      </c>
      <c r="D2460" s="357" t="s">
        <v>690</v>
      </c>
      <c r="E2460" s="358" t="s">
        <v>179</v>
      </c>
      <c r="F2460" s="357" t="s">
        <v>171</v>
      </c>
      <c r="G2460" s="357">
        <v>40</v>
      </c>
      <c r="H2460" s="356">
        <v>114000</v>
      </c>
      <c r="I2460" s="356">
        <v>119900</v>
      </c>
      <c r="J2460" s="355">
        <v>126400</v>
      </c>
      <c r="K2460" s="355">
        <v>126800</v>
      </c>
      <c r="L2460" s="355">
        <v>2792.4066135946114</v>
      </c>
      <c r="M2460" s="355">
        <v>2936.9259032455607</v>
      </c>
      <c r="N2460" s="355">
        <v>3096.1420698101656</v>
      </c>
      <c r="O2460" s="355">
        <v>3105.939987752603</v>
      </c>
      <c r="P2460" s="357" t="s">
        <v>55</v>
      </c>
      <c r="Q2460" s="366" t="s">
        <v>37</v>
      </c>
      <c r="R2460" s="357" t="s">
        <v>203</v>
      </c>
      <c r="S2460" s="367" t="s">
        <v>1074</v>
      </c>
      <c r="T2460" s="357" t="s">
        <v>691</v>
      </c>
      <c r="U2460" s="357" t="s">
        <v>1487</v>
      </c>
      <c r="V2460" s="357">
        <v>1.74</v>
      </c>
      <c r="W2460" s="357">
        <v>1.03</v>
      </c>
      <c r="X2460" s="357">
        <v>3.5000000000000003E-2</v>
      </c>
      <c r="Y2460" s="357">
        <v>1.7922</v>
      </c>
      <c r="Z2460" s="357" t="s">
        <v>198</v>
      </c>
      <c r="AA2460" s="357" t="s">
        <v>170</v>
      </c>
      <c r="AB2460" s="357">
        <v>19.899999999999999</v>
      </c>
      <c r="AC2460" s="357" t="s">
        <v>218</v>
      </c>
      <c r="AD2460" s="10"/>
      <c r="AE2460" s="10">
        <f>IFERROR(VLOOKUP(E2460,ppoz!$A$2:$B$42,2,0),0)</f>
        <v>3500</v>
      </c>
      <c r="AH2460">
        <v>8</v>
      </c>
    </row>
    <row r="2461" spans="1:34" x14ac:dyDescent="0.35">
      <c r="A2461" s="354" t="s">
        <v>791</v>
      </c>
      <c r="B2461" s="355">
        <v>41.18</v>
      </c>
      <c r="C2461" s="356">
        <v>116</v>
      </c>
      <c r="D2461" s="357" t="s">
        <v>690</v>
      </c>
      <c r="E2461" s="358" t="s">
        <v>179</v>
      </c>
      <c r="F2461" s="357" t="s">
        <v>171</v>
      </c>
      <c r="G2461" s="357">
        <v>40</v>
      </c>
      <c r="H2461" s="356">
        <v>114900</v>
      </c>
      <c r="I2461" s="356">
        <v>121300</v>
      </c>
      <c r="J2461" s="355">
        <v>127300</v>
      </c>
      <c r="K2461" s="355">
        <v>128200</v>
      </c>
      <c r="L2461" s="355">
        <v>2790.1894123360853</v>
      </c>
      <c r="M2461" s="355">
        <v>2945.6046624575038</v>
      </c>
      <c r="N2461" s="355">
        <v>3091.3064594463331</v>
      </c>
      <c r="O2461" s="355">
        <v>3113.1617289946576</v>
      </c>
      <c r="P2461" s="357" t="s">
        <v>55</v>
      </c>
      <c r="Q2461" s="366" t="s">
        <v>37</v>
      </c>
      <c r="R2461" s="357" t="s">
        <v>203</v>
      </c>
      <c r="S2461" s="367" t="s">
        <v>1074</v>
      </c>
      <c r="T2461" s="357" t="s">
        <v>691</v>
      </c>
      <c r="U2461" s="357" t="s">
        <v>1487</v>
      </c>
      <c r="V2461" s="357">
        <v>1.74</v>
      </c>
      <c r="W2461" s="357">
        <v>1.03</v>
      </c>
      <c r="X2461" s="357">
        <v>3.5000000000000003E-2</v>
      </c>
      <c r="Y2461" s="357">
        <v>1.7922</v>
      </c>
      <c r="Z2461" s="357" t="s">
        <v>198</v>
      </c>
      <c r="AA2461" s="357" t="s">
        <v>170</v>
      </c>
      <c r="AB2461" s="357">
        <v>19.899999999999999</v>
      </c>
      <c r="AC2461" s="357" t="s">
        <v>218</v>
      </c>
      <c r="AD2461" s="10"/>
      <c r="AE2461" s="10">
        <f>IFERROR(VLOOKUP(E2461,ppoz!$A$2:$B$42,2,0),0)</f>
        <v>3500</v>
      </c>
      <c r="AH2461">
        <v>8</v>
      </c>
    </row>
    <row r="2462" spans="1:34" x14ac:dyDescent="0.35">
      <c r="A2462" s="354" t="s">
        <v>792</v>
      </c>
      <c r="B2462" s="355">
        <v>41.534999999999997</v>
      </c>
      <c r="C2462" s="356">
        <v>117</v>
      </c>
      <c r="D2462" s="357" t="s">
        <v>690</v>
      </c>
      <c r="E2462" s="358" t="s">
        <v>179</v>
      </c>
      <c r="F2462" s="357" t="s">
        <v>171</v>
      </c>
      <c r="G2462" s="357">
        <v>40</v>
      </c>
      <c r="H2462" s="356">
        <v>115600</v>
      </c>
      <c r="I2462" s="356">
        <v>121900</v>
      </c>
      <c r="J2462" s="355">
        <v>127900</v>
      </c>
      <c r="K2462" s="355">
        <v>128800</v>
      </c>
      <c r="L2462" s="355">
        <v>2783.1948958709522</v>
      </c>
      <c r="M2462" s="355">
        <v>2934.8742024798366</v>
      </c>
      <c r="N2462" s="355">
        <v>3079.3306849644882</v>
      </c>
      <c r="O2462" s="355">
        <v>3100.9991573371858</v>
      </c>
      <c r="P2462" s="357" t="s">
        <v>55</v>
      </c>
      <c r="Q2462" s="366" t="s">
        <v>37</v>
      </c>
      <c r="R2462" s="357" t="s">
        <v>203</v>
      </c>
      <c r="S2462" s="367" t="s">
        <v>1074</v>
      </c>
      <c r="T2462" s="357" t="s">
        <v>691</v>
      </c>
      <c r="U2462" s="357" t="s">
        <v>1487</v>
      </c>
      <c r="V2462" s="357">
        <v>1.74</v>
      </c>
      <c r="W2462" s="357">
        <v>1.03</v>
      </c>
      <c r="X2462" s="357">
        <v>3.5000000000000003E-2</v>
      </c>
      <c r="Y2462" s="357">
        <v>1.7922</v>
      </c>
      <c r="Z2462" s="357" t="s">
        <v>198</v>
      </c>
      <c r="AA2462" s="357" t="s">
        <v>170</v>
      </c>
      <c r="AB2462" s="357">
        <v>19.899999999999999</v>
      </c>
      <c r="AC2462" s="357" t="s">
        <v>218</v>
      </c>
      <c r="AD2462" s="10"/>
      <c r="AE2462" s="10">
        <f>IFERROR(VLOOKUP(E2462,ppoz!$A$2:$B$42,2,0),0)</f>
        <v>3500</v>
      </c>
      <c r="AH2462">
        <v>8</v>
      </c>
    </row>
    <row r="2463" spans="1:34" x14ac:dyDescent="0.35">
      <c r="A2463" s="354" t="s">
        <v>793</v>
      </c>
      <c r="B2463" s="355">
        <v>41.89</v>
      </c>
      <c r="C2463" s="356">
        <v>118</v>
      </c>
      <c r="D2463" s="357" t="s">
        <v>690</v>
      </c>
      <c r="E2463" s="358" t="s">
        <v>179</v>
      </c>
      <c r="F2463" s="357" t="s">
        <v>171</v>
      </c>
      <c r="G2463" s="357">
        <v>40</v>
      </c>
      <c r="H2463" s="356">
        <v>116800</v>
      </c>
      <c r="I2463" s="356">
        <v>122700</v>
      </c>
      <c r="J2463" s="355">
        <v>128400</v>
      </c>
      <c r="K2463" s="355">
        <v>129600</v>
      </c>
      <c r="L2463" s="355">
        <v>2788.2549534495106</v>
      </c>
      <c r="M2463" s="355">
        <v>2929.1000238720458</v>
      </c>
      <c r="N2463" s="355">
        <v>3065.1706851277154</v>
      </c>
      <c r="O2463" s="355">
        <v>3093.8171401289092</v>
      </c>
      <c r="P2463" s="357" t="s">
        <v>55</v>
      </c>
      <c r="Q2463" s="366" t="s">
        <v>37</v>
      </c>
      <c r="R2463" s="357" t="s">
        <v>203</v>
      </c>
      <c r="S2463" s="367" t="s">
        <v>1074</v>
      </c>
      <c r="T2463" s="357" t="s">
        <v>691</v>
      </c>
      <c r="U2463" s="357" t="s">
        <v>1487</v>
      </c>
      <c r="V2463" s="357">
        <v>1.74</v>
      </c>
      <c r="W2463" s="357">
        <v>1.03</v>
      </c>
      <c r="X2463" s="357">
        <v>3.5000000000000003E-2</v>
      </c>
      <c r="Y2463" s="357">
        <v>1.7922</v>
      </c>
      <c r="Z2463" s="357" t="s">
        <v>198</v>
      </c>
      <c r="AA2463" s="357" t="s">
        <v>170</v>
      </c>
      <c r="AB2463" s="357">
        <v>19.899999999999999</v>
      </c>
      <c r="AC2463" s="357" t="s">
        <v>218</v>
      </c>
      <c r="AD2463" s="10"/>
      <c r="AE2463" s="10">
        <f>IFERROR(VLOOKUP(E2463,ppoz!$A$2:$B$42,2,0),0)</f>
        <v>3500</v>
      </c>
      <c r="AH2463">
        <v>8</v>
      </c>
    </row>
    <row r="2464" spans="1:34" x14ac:dyDescent="0.35">
      <c r="A2464" s="354" t="s">
        <v>794</v>
      </c>
      <c r="B2464" s="355">
        <v>42.244999999999997</v>
      </c>
      <c r="C2464" s="356">
        <v>119</v>
      </c>
      <c r="D2464" s="357" t="s">
        <v>690</v>
      </c>
      <c r="E2464" s="358" t="s">
        <v>179</v>
      </c>
      <c r="F2464" s="357" t="s">
        <v>171</v>
      </c>
      <c r="G2464" s="357">
        <v>40</v>
      </c>
      <c r="H2464" s="356">
        <v>117800</v>
      </c>
      <c r="I2464" s="356">
        <v>123600</v>
      </c>
      <c r="J2464" s="355">
        <v>129300</v>
      </c>
      <c r="K2464" s="355">
        <v>130500</v>
      </c>
      <c r="L2464" s="355">
        <v>2788.4956799621259</v>
      </c>
      <c r="M2464" s="355">
        <v>2925.7900343235888</v>
      </c>
      <c r="N2464" s="355">
        <v>3060.7172446443369</v>
      </c>
      <c r="O2464" s="355">
        <v>3089.1229731329154</v>
      </c>
      <c r="P2464" s="357" t="s">
        <v>55</v>
      </c>
      <c r="Q2464" s="366" t="s">
        <v>37</v>
      </c>
      <c r="R2464" s="357" t="s">
        <v>203</v>
      </c>
      <c r="S2464" s="367" t="s">
        <v>1074</v>
      </c>
      <c r="T2464" s="357" t="s">
        <v>691</v>
      </c>
      <c r="U2464" s="357" t="s">
        <v>1487</v>
      </c>
      <c r="V2464" s="357">
        <v>1.74</v>
      </c>
      <c r="W2464" s="357">
        <v>1.03</v>
      </c>
      <c r="X2464" s="357">
        <v>3.5000000000000003E-2</v>
      </c>
      <c r="Y2464" s="357">
        <v>1.7922</v>
      </c>
      <c r="Z2464" s="357" t="s">
        <v>198</v>
      </c>
      <c r="AA2464" s="357" t="s">
        <v>170</v>
      </c>
      <c r="AB2464" s="357">
        <v>19.899999999999999</v>
      </c>
      <c r="AC2464" s="357" t="s">
        <v>218</v>
      </c>
      <c r="AD2464" s="10"/>
      <c r="AE2464" s="10">
        <f>IFERROR(VLOOKUP(E2464,ppoz!$A$2:$B$42,2,0),0)</f>
        <v>3500</v>
      </c>
      <c r="AH2464">
        <v>8</v>
      </c>
    </row>
    <row r="2465" spans="1:34" x14ac:dyDescent="0.35">
      <c r="A2465" s="354" t="s">
        <v>795</v>
      </c>
      <c r="B2465" s="355">
        <v>42.599999999999994</v>
      </c>
      <c r="C2465" s="356">
        <v>120</v>
      </c>
      <c r="D2465" s="357" t="s">
        <v>690</v>
      </c>
      <c r="E2465" s="358" t="s">
        <v>179</v>
      </c>
      <c r="F2465" s="357" t="s">
        <v>171</v>
      </c>
      <c r="G2465" s="357">
        <v>40</v>
      </c>
      <c r="H2465" s="356">
        <v>118400</v>
      </c>
      <c r="I2465" s="356">
        <v>124100</v>
      </c>
      <c r="J2465" s="355">
        <v>129900</v>
      </c>
      <c r="K2465" s="355">
        <v>131000</v>
      </c>
      <c r="L2465" s="355">
        <v>2779.342723004695</v>
      </c>
      <c r="M2465" s="355">
        <v>2913.1455399061037</v>
      </c>
      <c r="N2465" s="355">
        <v>3049.2957746478878</v>
      </c>
      <c r="O2465" s="355">
        <v>3075.1173708920192</v>
      </c>
      <c r="P2465" s="357" t="s">
        <v>55</v>
      </c>
      <c r="Q2465" s="366" t="s">
        <v>37</v>
      </c>
      <c r="R2465" s="357" t="s">
        <v>203</v>
      </c>
      <c r="S2465" s="367" t="s">
        <v>1074</v>
      </c>
      <c r="T2465" s="357" t="s">
        <v>691</v>
      </c>
      <c r="U2465" s="357" t="s">
        <v>1487</v>
      </c>
      <c r="V2465" s="357">
        <v>1.74</v>
      </c>
      <c r="W2465" s="357">
        <v>1.03</v>
      </c>
      <c r="X2465" s="357">
        <v>3.5000000000000003E-2</v>
      </c>
      <c r="Y2465" s="357">
        <v>1.7922</v>
      </c>
      <c r="Z2465" s="357" t="s">
        <v>198</v>
      </c>
      <c r="AA2465" s="357" t="s">
        <v>170</v>
      </c>
      <c r="AB2465" s="357">
        <v>19.899999999999999</v>
      </c>
      <c r="AC2465" s="357" t="s">
        <v>218</v>
      </c>
      <c r="AD2465" s="10"/>
      <c r="AE2465" s="10">
        <f>IFERROR(VLOOKUP(E2465,ppoz!$A$2:$B$42,2,0),0)</f>
        <v>3500</v>
      </c>
      <c r="AH2465">
        <v>8</v>
      </c>
    </row>
    <row r="2466" spans="1:34" x14ac:dyDescent="0.35">
      <c r="A2466" s="354" t="s">
        <v>796</v>
      </c>
      <c r="B2466" s="355">
        <v>42.954999999999998</v>
      </c>
      <c r="C2466" s="356">
        <v>121</v>
      </c>
      <c r="D2466" s="357" t="s">
        <v>690</v>
      </c>
      <c r="E2466" s="358" t="s">
        <v>179</v>
      </c>
      <c r="F2466" s="357" t="s">
        <v>171</v>
      </c>
      <c r="G2466" s="357">
        <v>40</v>
      </c>
      <c r="H2466" s="356">
        <v>119000</v>
      </c>
      <c r="I2466" s="356">
        <v>124700</v>
      </c>
      <c r="J2466" s="355">
        <v>133600</v>
      </c>
      <c r="K2466" s="355">
        <v>131600</v>
      </c>
      <c r="L2466" s="355">
        <v>2770.3410545920151</v>
      </c>
      <c r="M2466" s="355">
        <v>2903.0380630892796</v>
      </c>
      <c r="N2466" s="355">
        <v>3110.231637760447</v>
      </c>
      <c r="O2466" s="355">
        <v>3063.6712839017578</v>
      </c>
      <c r="P2466" s="357" t="s">
        <v>55</v>
      </c>
      <c r="Q2466" s="366" t="s">
        <v>37</v>
      </c>
      <c r="R2466" s="357" t="s">
        <v>203</v>
      </c>
      <c r="S2466" s="367" t="s">
        <v>1074</v>
      </c>
      <c r="T2466" s="357" t="s">
        <v>691</v>
      </c>
      <c r="U2466" s="357" t="s">
        <v>1487</v>
      </c>
      <c r="V2466" s="357">
        <v>1.74</v>
      </c>
      <c r="W2466" s="357">
        <v>1.03</v>
      </c>
      <c r="X2466" s="357">
        <v>3.5000000000000003E-2</v>
      </c>
      <c r="Y2466" s="357">
        <v>1.7922</v>
      </c>
      <c r="Z2466" s="357" t="s">
        <v>198</v>
      </c>
      <c r="AA2466" s="357" t="s">
        <v>170</v>
      </c>
      <c r="AB2466" s="357">
        <v>19.899999999999999</v>
      </c>
      <c r="AC2466" s="357" t="s">
        <v>218</v>
      </c>
      <c r="AD2466" s="10"/>
      <c r="AE2466" s="10">
        <f>IFERROR(VLOOKUP(E2466,ppoz!$A$2:$B$42,2,0),0)</f>
        <v>3500</v>
      </c>
      <c r="AH2466">
        <v>8</v>
      </c>
    </row>
    <row r="2467" spans="1:34" x14ac:dyDescent="0.35">
      <c r="A2467" s="354" t="s">
        <v>797</v>
      </c>
      <c r="B2467" s="355">
        <v>43.309999999999995</v>
      </c>
      <c r="C2467" s="356">
        <v>122</v>
      </c>
      <c r="D2467" s="357" t="s">
        <v>690</v>
      </c>
      <c r="E2467" s="358" t="s">
        <v>179</v>
      </c>
      <c r="F2467" s="357" t="s">
        <v>171</v>
      </c>
      <c r="G2467" s="357">
        <v>40</v>
      </c>
      <c r="H2467" s="356">
        <v>119900</v>
      </c>
      <c r="I2467" s="356">
        <v>126800</v>
      </c>
      <c r="J2467" s="355">
        <v>134600</v>
      </c>
      <c r="K2467" s="355">
        <v>133700</v>
      </c>
      <c r="L2467" s="355">
        <v>2768.4137612560612</v>
      </c>
      <c r="M2467" s="355">
        <v>2927.730316324175</v>
      </c>
      <c r="N2467" s="355">
        <v>3107.8272916185642</v>
      </c>
      <c r="O2467" s="355">
        <v>3087.0468713922887</v>
      </c>
      <c r="P2467" s="357" t="s">
        <v>55</v>
      </c>
      <c r="Q2467" s="366" t="s">
        <v>37</v>
      </c>
      <c r="R2467" s="357" t="s">
        <v>203</v>
      </c>
      <c r="S2467" s="367" t="s">
        <v>1074</v>
      </c>
      <c r="T2467" s="357" t="s">
        <v>691</v>
      </c>
      <c r="U2467" s="357" t="s">
        <v>1487</v>
      </c>
      <c r="V2467" s="357">
        <v>1.74</v>
      </c>
      <c r="W2467" s="357">
        <v>1.03</v>
      </c>
      <c r="X2467" s="357">
        <v>3.5000000000000003E-2</v>
      </c>
      <c r="Y2467" s="357">
        <v>1.7922</v>
      </c>
      <c r="Z2467" s="357" t="s">
        <v>198</v>
      </c>
      <c r="AA2467" s="357" t="s">
        <v>170</v>
      </c>
      <c r="AB2467" s="357">
        <v>19.899999999999999</v>
      </c>
      <c r="AC2467" s="357" t="s">
        <v>218</v>
      </c>
      <c r="AD2467" s="10"/>
      <c r="AE2467" s="10">
        <f>IFERROR(VLOOKUP(E2467,ppoz!$A$2:$B$42,2,0),0)</f>
        <v>3500</v>
      </c>
      <c r="AH2467">
        <v>8</v>
      </c>
    </row>
    <row r="2468" spans="1:34" x14ac:dyDescent="0.35">
      <c r="A2468" s="354" t="s">
        <v>798</v>
      </c>
      <c r="B2468" s="355">
        <v>43.664999999999999</v>
      </c>
      <c r="C2468" s="356">
        <v>123</v>
      </c>
      <c r="D2468" s="357" t="s">
        <v>690</v>
      </c>
      <c r="E2468" s="358" t="s">
        <v>179</v>
      </c>
      <c r="F2468" s="357" t="s">
        <v>171</v>
      </c>
      <c r="G2468" s="357">
        <v>40</v>
      </c>
      <c r="H2468" s="356">
        <v>120500</v>
      </c>
      <c r="I2468" s="356">
        <v>127300</v>
      </c>
      <c r="J2468" s="355">
        <v>135100</v>
      </c>
      <c r="K2468" s="355">
        <v>134200</v>
      </c>
      <c r="L2468" s="355">
        <v>2759.647314783007</v>
      </c>
      <c r="M2468" s="355">
        <v>2915.3784495591435</v>
      </c>
      <c r="N2468" s="355">
        <v>3094.0112218023587</v>
      </c>
      <c r="O2468" s="355">
        <v>3073.399748081988</v>
      </c>
      <c r="P2468" s="357" t="s">
        <v>55</v>
      </c>
      <c r="Q2468" s="366" t="s">
        <v>37</v>
      </c>
      <c r="R2468" s="357" t="s">
        <v>203</v>
      </c>
      <c r="S2468" s="367" t="s">
        <v>1074</v>
      </c>
      <c r="T2468" s="357" t="s">
        <v>691</v>
      </c>
      <c r="U2468" s="357" t="s">
        <v>1487</v>
      </c>
      <c r="V2468" s="357">
        <v>1.74</v>
      </c>
      <c r="W2468" s="357">
        <v>1.03</v>
      </c>
      <c r="X2468" s="357">
        <v>3.5000000000000003E-2</v>
      </c>
      <c r="Y2468" s="357">
        <v>1.7922</v>
      </c>
      <c r="Z2468" s="357" t="s">
        <v>198</v>
      </c>
      <c r="AA2468" s="357" t="s">
        <v>170</v>
      </c>
      <c r="AB2468" s="357">
        <v>19.899999999999999</v>
      </c>
      <c r="AC2468" s="357" t="s">
        <v>218</v>
      </c>
      <c r="AD2468" s="10"/>
      <c r="AE2468" s="10">
        <f>IFERROR(VLOOKUP(E2468,ppoz!$A$2:$B$42,2,0),0)</f>
        <v>3500</v>
      </c>
      <c r="AH2468">
        <v>8</v>
      </c>
    </row>
    <row r="2469" spans="1:34" x14ac:dyDescent="0.35">
      <c r="A2469" s="354" t="s">
        <v>799</v>
      </c>
      <c r="B2469" s="355">
        <v>44.019999999999996</v>
      </c>
      <c r="C2469" s="356">
        <v>124</v>
      </c>
      <c r="D2469" s="357" t="s">
        <v>690</v>
      </c>
      <c r="E2469" s="358" t="s">
        <v>179</v>
      </c>
      <c r="F2469" s="357" t="s">
        <v>171</v>
      </c>
      <c r="G2469" s="357">
        <v>40</v>
      </c>
      <c r="H2469" s="356">
        <v>121400</v>
      </c>
      <c r="I2469" s="356">
        <v>128400</v>
      </c>
      <c r="J2469" s="355">
        <v>136100</v>
      </c>
      <c r="K2469" s="355">
        <v>135300</v>
      </c>
      <c r="L2469" s="355">
        <v>2757.837346660609</v>
      </c>
      <c r="M2469" s="355">
        <v>2916.8559745570196</v>
      </c>
      <c r="N2469" s="355">
        <v>3091.7764652430715</v>
      </c>
      <c r="O2469" s="355">
        <v>3073.602907769196</v>
      </c>
      <c r="P2469" s="357" t="s">
        <v>55</v>
      </c>
      <c r="Q2469" s="366" t="s">
        <v>37</v>
      </c>
      <c r="R2469" s="357" t="s">
        <v>203</v>
      </c>
      <c r="S2469" s="367" t="s">
        <v>1074</v>
      </c>
      <c r="T2469" s="357" t="s">
        <v>691</v>
      </c>
      <c r="U2469" s="357" t="s">
        <v>1487</v>
      </c>
      <c r="V2469" s="357">
        <v>1.74</v>
      </c>
      <c r="W2469" s="357">
        <v>1.03</v>
      </c>
      <c r="X2469" s="357">
        <v>3.5000000000000003E-2</v>
      </c>
      <c r="Y2469" s="357">
        <v>1.7922</v>
      </c>
      <c r="Z2469" s="357" t="s">
        <v>198</v>
      </c>
      <c r="AA2469" s="357" t="s">
        <v>170</v>
      </c>
      <c r="AB2469" s="357">
        <v>19.899999999999999</v>
      </c>
      <c r="AC2469" s="357" t="s">
        <v>218</v>
      </c>
      <c r="AD2469" s="10"/>
      <c r="AE2469" s="10">
        <f>IFERROR(VLOOKUP(E2469,ppoz!$A$2:$B$42,2,0),0)</f>
        <v>3500</v>
      </c>
      <c r="AH2469">
        <v>8</v>
      </c>
    </row>
    <row r="2470" spans="1:34" x14ac:dyDescent="0.35">
      <c r="A2470" s="354" t="s">
        <v>800</v>
      </c>
      <c r="B2470" s="355">
        <v>44.375</v>
      </c>
      <c r="C2470" s="356">
        <v>125</v>
      </c>
      <c r="D2470" s="357" t="s">
        <v>690</v>
      </c>
      <c r="E2470" s="358" t="s">
        <v>179</v>
      </c>
      <c r="F2470" s="357" t="s">
        <v>171</v>
      </c>
      <c r="G2470" s="357">
        <v>40</v>
      </c>
      <c r="H2470" s="356">
        <v>121900</v>
      </c>
      <c r="I2470" s="356">
        <v>128900</v>
      </c>
      <c r="J2470" s="355">
        <v>136600</v>
      </c>
      <c r="K2470" s="355">
        <v>136300</v>
      </c>
      <c r="L2470" s="355">
        <v>2747.0422535211269</v>
      </c>
      <c r="M2470" s="355">
        <v>2904.788732394366</v>
      </c>
      <c r="N2470" s="355">
        <v>3078.3098591549297</v>
      </c>
      <c r="O2470" s="355">
        <v>3071.5492957746478</v>
      </c>
      <c r="P2470" s="357" t="s">
        <v>55</v>
      </c>
      <c r="Q2470" s="366" t="s">
        <v>37</v>
      </c>
      <c r="R2470" s="357" t="s">
        <v>203</v>
      </c>
      <c r="S2470" s="367" t="s">
        <v>1074</v>
      </c>
      <c r="T2470" s="357" t="s">
        <v>691</v>
      </c>
      <c r="U2470" s="357" t="s">
        <v>1487</v>
      </c>
      <c r="V2470" s="357">
        <v>1.74</v>
      </c>
      <c r="W2470" s="357">
        <v>1.03</v>
      </c>
      <c r="X2470" s="357">
        <v>3.5000000000000003E-2</v>
      </c>
      <c r="Y2470" s="357">
        <v>1.7922</v>
      </c>
      <c r="Z2470" s="357" t="s">
        <v>198</v>
      </c>
      <c r="AA2470" s="357" t="s">
        <v>170</v>
      </c>
      <c r="AB2470" s="357">
        <v>19.899999999999999</v>
      </c>
      <c r="AC2470" s="357" t="s">
        <v>218</v>
      </c>
      <c r="AD2470" s="10"/>
      <c r="AE2470" s="10">
        <f>IFERROR(VLOOKUP(E2470,ppoz!$A$2:$B$42,2,0),0)</f>
        <v>3500</v>
      </c>
      <c r="AH2470">
        <v>8</v>
      </c>
    </row>
    <row r="2471" spans="1:34" x14ac:dyDescent="0.35">
      <c r="A2471" s="354" t="s">
        <v>801</v>
      </c>
      <c r="B2471" s="355">
        <v>44.73</v>
      </c>
      <c r="C2471" s="356">
        <v>126</v>
      </c>
      <c r="D2471" s="357" t="s">
        <v>690</v>
      </c>
      <c r="E2471" s="358" t="s">
        <v>179</v>
      </c>
      <c r="F2471" s="357" t="s">
        <v>171</v>
      </c>
      <c r="G2471" s="357">
        <v>40</v>
      </c>
      <c r="H2471" s="356">
        <v>122700</v>
      </c>
      <c r="I2471" s="356">
        <v>129500</v>
      </c>
      <c r="J2471" s="355">
        <v>137200</v>
      </c>
      <c r="K2471" s="355">
        <v>136900</v>
      </c>
      <c r="L2471" s="355">
        <v>2743.1254191817575</v>
      </c>
      <c r="M2471" s="355">
        <v>2895.1486697965574</v>
      </c>
      <c r="N2471" s="355">
        <v>3067.2926447574337</v>
      </c>
      <c r="O2471" s="355">
        <v>3060.5857366420751</v>
      </c>
      <c r="P2471" s="357" t="s">
        <v>55</v>
      </c>
      <c r="Q2471" s="366" t="s">
        <v>37</v>
      </c>
      <c r="R2471" s="357" t="s">
        <v>203</v>
      </c>
      <c r="S2471" s="367" t="s">
        <v>1074</v>
      </c>
      <c r="T2471" s="357" t="s">
        <v>691</v>
      </c>
      <c r="U2471" s="357" t="s">
        <v>1487</v>
      </c>
      <c r="V2471" s="357">
        <v>1.74</v>
      </c>
      <c r="W2471" s="357">
        <v>1.03</v>
      </c>
      <c r="X2471" s="357">
        <v>3.5000000000000003E-2</v>
      </c>
      <c r="Y2471" s="357">
        <v>1.7922</v>
      </c>
      <c r="Z2471" s="357" t="s">
        <v>198</v>
      </c>
      <c r="AA2471" s="357" t="s">
        <v>170</v>
      </c>
      <c r="AB2471" s="357">
        <v>19.899999999999999</v>
      </c>
      <c r="AC2471" s="357" t="s">
        <v>218</v>
      </c>
      <c r="AD2471" s="10"/>
      <c r="AE2471" s="10">
        <f>IFERROR(VLOOKUP(E2471,ppoz!$A$2:$B$42,2,0),0)</f>
        <v>3500</v>
      </c>
      <c r="AH2471">
        <v>8</v>
      </c>
    </row>
    <row r="2472" spans="1:34" x14ac:dyDescent="0.35">
      <c r="A2472" s="354" t="s">
        <v>802</v>
      </c>
      <c r="B2472" s="355">
        <v>45.085000000000001</v>
      </c>
      <c r="C2472" s="356">
        <v>127</v>
      </c>
      <c r="D2472" s="357" t="s">
        <v>690</v>
      </c>
      <c r="E2472" s="358" t="s">
        <v>180</v>
      </c>
      <c r="F2472" s="357" t="s">
        <v>171</v>
      </c>
      <c r="G2472" s="357">
        <v>45</v>
      </c>
      <c r="H2472" s="356">
        <v>129600</v>
      </c>
      <c r="I2472" s="356">
        <v>136300</v>
      </c>
      <c r="J2472" s="355">
        <v>144000</v>
      </c>
      <c r="K2472" s="355">
        <v>143700</v>
      </c>
      <c r="L2472" s="355">
        <v>2874.5702561827657</v>
      </c>
      <c r="M2472" s="355">
        <v>3023.1784407230784</v>
      </c>
      <c r="N2472" s="355">
        <v>3193.9669513141844</v>
      </c>
      <c r="O2472" s="355">
        <v>3187.3128534989464</v>
      </c>
      <c r="P2472" s="357" t="s">
        <v>55</v>
      </c>
      <c r="Q2472" s="366" t="s">
        <v>37</v>
      </c>
      <c r="R2472" s="357" t="s">
        <v>203</v>
      </c>
      <c r="S2472" s="367" t="s">
        <v>1074</v>
      </c>
      <c r="T2472" s="357" t="s">
        <v>691</v>
      </c>
      <c r="U2472" s="357" t="s">
        <v>1487</v>
      </c>
      <c r="V2472" s="357">
        <v>1.74</v>
      </c>
      <c r="W2472" s="357">
        <v>1.03</v>
      </c>
      <c r="X2472" s="357">
        <v>3.5000000000000003E-2</v>
      </c>
      <c r="Y2472" s="357">
        <v>1.7922</v>
      </c>
      <c r="Z2472" s="357" t="s">
        <v>198</v>
      </c>
      <c r="AA2472" s="357" t="s">
        <v>170</v>
      </c>
      <c r="AB2472" s="357">
        <v>19.899999999999999</v>
      </c>
      <c r="AC2472" s="357" t="s">
        <v>218</v>
      </c>
      <c r="AD2472" s="10"/>
      <c r="AE2472" s="10">
        <f>IFERROR(VLOOKUP(E2472,ppoz!$A$2:$B$42,2,0),0)</f>
        <v>7000</v>
      </c>
      <c r="AH2472">
        <v>8</v>
      </c>
    </row>
    <row r="2473" spans="1:34" x14ac:dyDescent="0.35">
      <c r="A2473" s="354" t="s">
        <v>803</v>
      </c>
      <c r="B2473" s="355">
        <v>45.44</v>
      </c>
      <c r="C2473" s="356">
        <v>128</v>
      </c>
      <c r="D2473" s="357" t="s">
        <v>690</v>
      </c>
      <c r="E2473" s="358" t="s">
        <v>180</v>
      </c>
      <c r="F2473" s="357" t="s">
        <v>171</v>
      </c>
      <c r="G2473" s="357">
        <v>45</v>
      </c>
      <c r="H2473" s="356">
        <v>130300</v>
      </c>
      <c r="I2473" s="356">
        <v>136900</v>
      </c>
      <c r="J2473" s="355">
        <v>144500</v>
      </c>
      <c r="K2473" s="355">
        <v>144200</v>
      </c>
      <c r="L2473" s="355">
        <v>2867.5176056338028</v>
      </c>
      <c r="M2473" s="355">
        <v>3012.7640845070423</v>
      </c>
      <c r="N2473" s="355">
        <v>3180.0176056338028</v>
      </c>
      <c r="O2473" s="355">
        <v>3173.4154929577467</v>
      </c>
      <c r="P2473" s="357" t="s">
        <v>55</v>
      </c>
      <c r="Q2473" s="366" t="s">
        <v>37</v>
      </c>
      <c r="R2473" s="357" t="s">
        <v>203</v>
      </c>
      <c r="S2473" s="367" t="s">
        <v>1074</v>
      </c>
      <c r="T2473" s="357" t="s">
        <v>691</v>
      </c>
      <c r="U2473" s="357" t="s">
        <v>1487</v>
      </c>
      <c r="V2473" s="357">
        <v>1.74</v>
      </c>
      <c r="W2473" s="357">
        <v>1.03</v>
      </c>
      <c r="X2473" s="357">
        <v>3.5000000000000003E-2</v>
      </c>
      <c r="Y2473" s="357">
        <v>1.7922</v>
      </c>
      <c r="Z2473" s="357" t="s">
        <v>198</v>
      </c>
      <c r="AA2473" s="357" t="s">
        <v>170</v>
      </c>
      <c r="AB2473" s="357">
        <v>19.899999999999999</v>
      </c>
      <c r="AC2473" s="357" t="s">
        <v>218</v>
      </c>
      <c r="AD2473" s="10"/>
      <c r="AE2473" s="10">
        <f>IFERROR(VLOOKUP(E2473,ppoz!$A$2:$B$42,2,0),0)</f>
        <v>7000</v>
      </c>
      <c r="AH2473">
        <v>8</v>
      </c>
    </row>
    <row r="2474" spans="1:34" x14ac:dyDescent="0.35">
      <c r="A2474" s="354" t="s">
        <v>804</v>
      </c>
      <c r="B2474" s="355">
        <v>45.794999999999995</v>
      </c>
      <c r="C2474" s="356">
        <v>129</v>
      </c>
      <c r="D2474" s="357" t="s">
        <v>690</v>
      </c>
      <c r="E2474" s="358" t="s">
        <v>180</v>
      </c>
      <c r="F2474" s="357" t="s">
        <v>171</v>
      </c>
      <c r="G2474" s="357">
        <v>45</v>
      </c>
      <c r="H2474" s="356">
        <v>131000</v>
      </c>
      <c r="I2474" s="356">
        <v>137400</v>
      </c>
      <c r="J2474" s="355">
        <v>145000</v>
      </c>
      <c r="K2474" s="355">
        <v>144800</v>
      </c>
      <c r="L2474" s="355">
        <v>2860.5742985042039</v>
      </c>
      <c r="M2474" s="355">
        <v>3000.3275466754017</v>
      </c>
      <c r="N2474" s="355">
        <v>3166.2845288786989</v>
      </c>
      <c r="O2474" s="355">
        <v>3161.917239873349</v>
      </c>
      <c r="P2474" s="357" t="s">
        <v>55</v>
      </c>
      <c r="Q2474" s="366" t="s">
        <v>37</v>
      </c>
      <c r="R2474" s="357" t="s">
        <v>203</v>
      </c>
      <c r="S2474" s="367" t="s">
        <v>1074</v>
      </c>
      <c r="T2474" s="357" t="s">
        <v>691</v>
      </c>
      <c r="U2474" s="357" t="s">
        <v>1487</v>
      </c>
      <c r="V2474" s="357">
        <v>1.74</v>
      </c>
      <c r="W2474" s="357">
        <v>1.03</v>
      </c>
      <c r="X2474" s="357">
        <v>3.5000000000000003E-2</v>
      </c>
      <c r="Y2474" s="357">
        <v>1.7922</v>
      </c>
      <c r="Z2474" s="357" t="s">
        <v>198</v>
      </c>
      <c r="AA2474" s="357" t="s">
        <v>170</v>
      </c>
      <c r="AB2474" s="357">
        <v>19.899999999999999</v>
      </c>
      <c r="AC2474" s="357" t="s">
        <v>218</v>
      </c>
      <c r="AD2474" s="10"/>
      <c r="AE2474" s="10">
        <f>IFERROR(VLOOKUP(E2474,ppoz!$A$2:$B$42,2,0),0)</f>
        <v>7000</v>
      </c>
      <c r="AH2474">
        <v>8</v>
      </c>
    </row>
    <row r="2475" spans="1:34" x14ac:dyDescent="0.35">
      <c r="A2475" s="354" t="s">
        <v>805</v>
      </c>
      <c r="B2475" s="355">
        <v>46.15</v>
      </c>
      <c r="C2475" s="356">
        <v>130</v>
      </c>
      <c r="D2475" s="357" t="s">
        <v>690</v>
      </c>
      <c r="E2475" s="358" t="s">
        <v>180</v>
      </c>
      <c r="F2475" s="357" t="s">
        <v>171</v>
      </c>
      <c r="G2475" s="357">
        <v>45</v>
      </c>
      <c r="H2475" s="356">
        <v>132000</v>
      </c>
      <c r="I2475" s="356">
        <v>138700</v>
      </c>
      <c r="J2475" s="355">
        <v>146000</v>
      </c>
      <c r="K2475" s="355">
        <v>146000</v>
      </c>
      <c r="L2475" s="355">
        <v>2860.2383531961</v>
      </c>
      <c r="M2475" s="355">
        <v>3005.4171180931744</v>
      </c>
      <c r="N2475" s="355">
        <v>3163.5969664138679</v>
      </c>
      <c r="O2475" s="355">
        <v>3163.5969664138679</v>
      </c>
      <c r="P2475" s="357" t="s">
        <v>55</v>
      </c>
      <c r="Q2475" s="366" t="s">
        <v>37</v>
      </c>
      <c r="R2475" s="357" t="s">
        <v>203</v>
      </c>
      <c r="S2475" s="367" t="s">
        <v>1074</v>
      </c>
      <c r="T2475" s="357" t="s">
        <v>691</v>
      </c>
      <c r="U2475" s="357" t="s">
        <v>1487</v>
      </c>
      <c r="V2475" s="357">
        <v>1.74</v>
      </c>
      <c r="W2475" s="357">
        <v>1.03</v>
      </c>
      <c r="X2475" s="357">
        <v>3.5000000000000003E-2</v>
      </c>
      <c r="Y2475" s="357">
        <v>1.7922</v>
      </c>
      <c r="Z2475" s="357" t="s">
        <v>198</v>
      </c>
      <c r="AA2475" s="357" t="s">
        <v>170</v>
      </c>
      <c r="AB2475" s="357">
        <v>19.899999999999999</v>
      </c>
      <c r="AC2475" s="357" t="s">
        <v>218</v>
      </c>
      <c r="AD2475" s="10"/>
      <c r="AE2475" s="10">
        <f>IFERROR(VLOOKUP(E2475,ppoz!$A$2:$B$42,2,0),0)</f>
        <v>7000</v>
      </c>
      <c r="AH2475">
        <v>8</v>
      </c>
    </row>
    <row r="2476" spans="1:34" x14ac:dyDescent="0.35">
      <c r="A2476" s="354" t="s">
        <v>806</v>
      </c>
      <c r="B2476" s="355">
        <v>46.504999999999995</v>
      </c>
      <c r="C2476" s="356">
        <v>131</v>
      </c>
      <c r="D2476" s="357" t="s">
        <v>690</v>
      </c>
      <c r="E2476" s="358" t="s">
        <v>180</v>
      </c>
      <c r="F2476" s="357" t="s">
        <v>171</v>
      </c>
      <c r="G2476" s="357">
        <v>45</v>
      </c>
      <c r="H2476" s="356">
        <v>132600</v>
      </c>
      <c r="I2476" s="356">
        <v>139200</v>
      </c>
      <c r="J2476" s="355">
        <v>146500</v>
      </c>
      <c r="K2476" s="355">
        <v>146600</v>
      </c>
      <c r="L2476" s="355">
        <v>2851.3063111493389</v>
      </c>
      <c r="M2476" s="355">
        <v>2993.2265347812067</v>
      </c>
      <c r="N2476" s="355">
        <v>3150.1989033437267</v>
      </c>
      <c r="O2476" s="355">
        <v>3152.3492097623916</v>
      </c>
      <c r="P2476" s="357" t="s">
        <v>55</v>
      </c>
      <c r="Q2476" s="366" t="s">
        <v>37</v>
      </c>
      <c r="R2476" s="357" t="s">
        <v>203</v>
      </c>
      <c r="S2476" s="367" t="s">
        <v>1074</v>
      </c>
      <c r="T2476" s="357" t="s">
        <v>691</v>
      </c>
      <c r="U2476" s="357" t="s">
        <v>1487</v>
      </c>
      <c r="V2476" s="357">
        <v>1.74</v>
      </c>
      <c r="W2476" s="357">
        <v>1.03</v>
      </c>
      <c r="X2476" s="357">
        <v>3.5000000000000003E-2</v>
      </c>
      <c r="Y2476" s="357">
        <v>1.7922</v>
      </c>
      <c r="Z2476" s="357" t="s">
        <v>198</v>
      </c>
      <c r="AA2476" s="357" t="s">
        <v>170</v>
      </c>
      <c r="AB2476" s="357">
        <v>19.899999999999999</v>
      </c>
      <c r="AC2476" s="357" t="s">
        <v>218</v>
      </c>
      <c r="AD2476" s="10"/>
      <c r="AE2476" s="10">
        <f>IFERROR(VLOOKUP(E2476,ppoz!$A$2:$B$42,2,0),0)</f>
        <v>7000</v>
      </c>
      <c r="AH2476">
        <v>8</v>
      </c>
    </row>
    <row r="2477" spans="1:34" x14ac:dyDescent="0.35">
      <c r="A2477" s="354" t="s">
        <v>807</v>
      </c>
      <c r="B2477" s="355">
        <v>46.86</v>
      </c>
      <c r="C2477" s="356">
        <v>132</v>
      </c>
      <c r="D2477" s="357" t="s">
        <v>690</v>
      </c>
      <c r="E2477" s="358" t="s">
        <v>180</v>
      </c>
      <c r="F2477" s="357" t="s">
        <v>171</v>
      </c>
      <c r="G2477" s="357">
        <v>45</v>
      </c>
      <c r="H2477" s="356">
        <v>133100</v>
      </c>
      <c r="I2477" s="356">
        <v>139500</v>
      </c>
      <c r="J2477" s="355">
        <v>147100</v>
      </c>
      <c r="K2477" s="355">
        <v>146900</v>
      </c>
      <c r="L2477" s="355">
        <v>2840.3755868544599</v>
      </c>
      <c r="M2477" s="355">
        <v>2976.9526248399488</v>
      </c>
      <c r="N2477" s="355">
        <v>3139.1378574477167</v>
      </c>
      <c r="O2477" s="355">
        <v>3134.86982501067</v>
      </c>
      <c r="P2477" s="357" t="s">
        <v>55</v>
      </c>
      <c r="Q2477" s="366" t="s">
        <v>37</v>
      </c>
      <c r="R2477" s="357" t="s">
        <v>203</v>
      </c>
      <c r="S2477" s="367" t="s">
        <v>1074</v>
      </c>
      <c r="T2477" s="357" t="s">
        <v>691</v>
      </c>
      <c r="U2477" s="357" t="s">
        <v>1487</v>
      </c>
      <c r="V2477" s="357">
        <v>1.74</v>
      </c>
      <c r="W2477" s="357">
        <v>1.03</v>
      </c>
      <c r="X2477" s="357">
        <v>3.5000000000000003E-2</v>
      </c>
      <c r="Y2477" s="357">
        <v>1.7922</v>
      </c>
      <c r="Z2477" s="357" t="s">
        <v>198</v>
      </c>
      <c r="AA2477" s="357" t="s">
        <v>170</v>
      </c>
      <c r="AB2477" s="357">
        <v>19.899999999999999</v>
      </c>
      <c r="AC2477" s="357" t="s">
        <v>218</v>
      </c>
      <c r="AD2477" s="10"/>
      <c r="AE2477" s="10">
        <f>IFERROR(VLOOKUP(E2477,ppoz!$A$2:$B$42,2,0),0)</f>
        <v>7000</v>
      </c>
      <c r="AH2477">
        <v>8</v>
      </c>
    </row>
    <row r="2478" spans="1:34" x14ac:dyDescent="0.35">
      <c r="A2478" s="354" t="s">
        <v>808</v>
      </c>
      <c r="B2478" s="355">
        <v>47.214999999999996</v>
      </c>
      <c r="C2478" s="356">
        <v>133</v>
      </c>
      <c r="D2478" s="357" t="s">
        <v>690</v>
      </c>
      <c r="E2478" s="358" t="s">
        <v>180</v>
      </c>
      <c r="F2478" s="357" t="s">
        <v>171</v>
      </c>
      <c r="G2478" s="357">
        <v>45</v>
      </c>
      <c r="H2478" s="356">
        <v>134200</v>
      </c>
      <c r="I2478" s="356">
        <v>141200</v>
      </c>
      <c r="J2478" s="355">
        <v>148000</v>
      </c>
      <c r="K2478" s="355">
        <v>148600</v>
      </c>
      <c r="L2478" s="355">
        <v>2842.3170602562745</v>
      </c>
      <c r="M2478" s="355">
        <v>2990.5750291221011</v>
      </c>
      <c r="N2478" s="355">
        <v>3134.5970560203327</v>
      </c>
      <c r="O2478" s="355">
        <v>3147.304881923118</v>
      </c>
      <c r="P2478" s="357" t="s">
        <v>55</v>
      </c>
      <c r="Q2478" s="366" t="s">
        <v>37</v>
      </c>
      <c r="R2478" s="357" t="s">
        <v>203</v>
      </c>
      <c r="S2478" s="367" t="s">
        <v>1074</v>
      </c>
      <c r="T2478" s="357" t="s">
        <v>691</v>
      </c>
      <c r="U2478" s="357" t="s">
        <v>1487</v>
      </c>
      <c r="V2478" s="357">
        <v>1.74</v>
      </c>
      <c r="W2478" s="357">
        <v>1.03</v>
      </c>
      <c r="X2478" s="357">
        <v>3.5000000000000003E-2</v>
      </c>
      <c r="Y2478" s="357">
        <v>1.7922</v>
      </c>
      <c r="Z2478" s="357" t="s">
        <v>198</v>
      </c>
      <c r="AA2478" s="357" t="s">
        <v>170</v>
      </c>
      <c r="AB2478" s="357">
        <v>19.899999999999999</v>
      </c>
      <c r="AC2478" s="357" t="s">
        <v>218</v>
      </c>
      <c r="AD2478" s="10"/>
      <c r="AE2478" s="10">
        <f>IFERROR(VLOOKUP(E2478,ppoz!$A$2:$B$42,2,0),0)</f>
        <v>7000</v>
      </c>
      <c r="AH2478">
        <v>8</v>
      </c>
    </row>
    <row r="2479" spans="1:34" x14ac:dyDescent="0.35">
      <c r="A2479" s="354" t="s">
        <v>809</v>
      </c>
      <c r="B2479" s="355">
        <v>47.57</v>
      </c>
      <c r="C2479" s="356">
        <v>134</v>
      </c>
      <c r="D2479" s="357" t="s">
        <v>690</v>
      </c>
      <c r="E2479" s="358" t="s">
        <v>180</v>
      </c>
      <c r="F2479" s="357" t="s">
        <v>171</v>
      </c>
      <c r="G2479" s="357">
        <v>45</v>
      </c>
      <c r="H2479" s="356">
        <v>134800</v>
      </c>
      <c r="I2479" s="356">
        <v>142100</v>
      </c>
      <c r="J2479" s="355">
        <v>148500</v>
      </c>
      <c r="K2479" s="355">
        <v>149400</v>
      </c>
      <c r="L2479" s="355">
        <v>2833.7187302922011</v>
      </c>
      <c r="M2479" s="355">
        <v>2987.1767920958587</v>
      </c>
      <c r="N2479" s="355">
        <v>3121.7153668278324</v>
      </c>
      <c r="O2479" s="355">
        <v>3140.6348538995167</v>
      </c>
      <c r="P2479" s="357" t="s">
        <v>55</v>
      </c>
      <c r="Q2479" s="366" t="s">
        <v>37</v>
      </c>
      <c r="R2479" s="357" t="s">
        <v>203</v>
      </c>
      <c r="S2479" s="367" t="s">
        <v>1074</v>
      </c>
      <c r="T2479" s="357" t="s">
        <v>691</v>
      </c>
      <c r="U2479" s="357" t="s">
        <v>1487</v>
      </c>
      <c r="V2479" s="357">
        <v>1.74</v>
      </c>
      <c r="W2479" s="357">
        <v>1.03</v>
      </c>
      <c r="X2479" s="357">
        <v>3.5000000000000003E-2</v>
      </c>
      <c r="Y2479" s="357">
        <v>1.7922</v>
      </c>
      <c r="Z2479" s="357" t="s">
        <v>198</v>
      </c>
      <c r="AA2479" s="357" t="s">
        <v>170</v>
      </c>
      <c r="AB2479" s="357">
        <v>19.899999999999999</v>
      </c>
      <c r="AC2479" s="357" t="s">
        <v>218</v>
      </c>
      <c r="AD2479" s="10"/>
      <c r="AE2479" s="10">
        <f>IFERROR(VLOOKUP(E2479,ppoz!$A$2:$B$42,2,0),0)</f>
        <v>7000</v>
      </c>
      <c r="AH2479">
        <v>8</v>
      </c>
    </row>
    <row r="2480" spans="1:34" x14ac:dyDescent="0.35">
      <c r="A2480" s="354" t="s">
        <v>810</v>
      </c>
      <c r="B2480" s="355">
        <v>47.924999999999997</v>
      </c>
      <c r="C2480" s="356">
        <v>135</v>
      </c>
      <c r="D2480" s="357" t="s">
        <v>690</v>
      </c>
      <c r="E2480" s="358" t="s">
        <v>180</v>
      </c>
      <c r="F2480" s="357" t="s">
        <v>171</v>
      </c>
      <c r="G2480" s="357">
        <v>45</v>
      </c>
      <c r="H2480" s="356">
        <v>135600</v>
      </c>
      <c r="I2480" s="356">
        <v>142600</v>
      </c>
      <c r="J2480" s="355">
        <v>149100</v>
      </c>
      <c r="K2480" s="355">
        <v>150600</v>
      </c>
      <c r="L2480" s="355">
        <v>2829.420970266041</v>
      </c>
      <c r="M2480" s="355">
        <v>2975.4825247782996</v>
      </c>
      <c r="N2480" s="355">
        <v>3111.1111111111113</v>
      </c>
      <c r="O2480" s="355">
        <v>3142.4100156494524</v>
      </c>
      <c r="P2480" s="357" t="s">
        <v>55</v>
      </c>
      <c r="Q2480" s="366" t="s">
        <v>37</v>
      </c>
      <c r="R2480" s="357" t="s">
        <v>203</v>
      </c>
      <c r="S2480" s="367" t="s">
        <v>1074</v>
      </c>
      <c r="T2480" s="357" t="s">
        <v>691</v>
      </c>
      <c r="U2480" s="357" t="s">
        <v>1487</v>
      </c>
      <c r="V2480" s="357">
        <v>1.74</v>
      </c>
      <c r="W2480" s="357">
        <v>1.03</v>
      </c>
      <c r="X2480" s="357">
        <v>3.5000000000000003E-2</v>
      </c>
      <c r="Y2480" s="357">
        <v>1.7922</v>
      </c>
      <c r="Z2480" s="357" t="s">
        <v>198</v>
      </c>
      <c r="AA2480" s="357" t="s">
        <v>170</v>
      </c>
      <c r="AB2480" s="357">
        <v>19.899999999999999</v>
      </c>
      <c r="AC2480" s="357" t="s">
        <v>218</v>
      </c>
      <c r="AD2480" s="10"/>
      <c r="AE2480" s="10">
        <f>IFERROR(VLOOKUP(E2480,ppoz!$A$2:$B$42,2,0),0)</f>
        <v>7000</v>
      </c>
      <c r="AH2480">
        <v>8</v>
      </c>
    </row>
    <row r="2481" spans="1:34" x14ac:dyDescent="0.35">
      <c r="A2481" s="354" t="s">
        <v>811</v>
      </c>
      <c r="B2481" s="355">
        <v>48.28</v>
      </c>
      <c r="C2481" s="356">
        <v>136</v>
      </c>
      <c r="D2481" s="357" t="s">
        <v>690</v>
      </c>
      <c r="E2481" s="358" t="s">
        <v>180</v>
      </c>
      <c r="F2481" s="357" t="s">
        <v>171</v>
      </c>
      <c r="G2481" s="357">
        <v>45</v>
      </c>
      <c r="H2481" s="356">
        <v>136700</v>
      </c>
      <c r="I2481" s="356">
        <v>143700</v>
      </c>
      <c r="J2481" s="355">
        <v>150000</v>
      </c>
      <c r="K2481" s="355">
        <v>151600</v>
      </c>
      <c r="L2481" s="355">
        <v>2831.4001657000827</v>
      </c>
      <c r="M2481" s="355">
        <v>2976.3877381938692</v>
      </c>
      <c r="N2481" s="355">
        <v>3106.8765534382765</v>
      </c>
      <c r="O2481" s="355">
        <v>3140.0165700082848</v>
      </c>
      <c r="P2481" s="357" t="s">
        <v>55</v>
      </c>
      <c r="Q2481" s="366" t="s">
        <v>37</v>
      </c>
      <c r="R2481" s="357" t="s">
        <v>203</v>
      </c>
      <c r="S2481" s="367" t="s">
        <v>1074</v>
      </c>
      <c r="T2481" s="357" t="s">
        <v>691</v>
      </c>
      <c r="U2481" s="357" t="s">
        <v>1487</v>
      </c>
      <c r="V2481" s="357">
        <v>1.74</v>
      </c>
      <c r="W2481" s="357">
        <v>1.03</v>
      </c>
      <c r="X2481" s="357">
        <v>3.5000000000000003E-2</v>
      </c>
      <c r="Y2481" s="357">
        <v>1.7922</v>
      </c>
      <c r="Z2481" s="357" t="s">
        <v>198</v>
      </c>
      <c r="AA2481" s="357" t="s">
        <v>170</v>
      </c>
      <c r="AB2481" s="357">
        <v>19.899999999999999</v>
      </c>
      <c r="AC2481" s="357" t="s">
        <v>218</v>
      </c>
      <c r="AD2481" s="10"/>
      <c r="AE2481" s="10">
        <f>IFERROR(VLOOKUP(E2481,ppoz!$A$2:$B$42,2,0),0)</f>
        <v>7000</v>
      </c>
      <c r="AH2481">
        <v>8</v>
      </c>
    </row>
    <row r="2482" spans="1:34" x14ac:dyDescent="0.35">
      <c r="A2482" s="354" t="s">
        <v>812</v>
      </c>
      <c r="B2482" s="355">
        <v>48.634999999999998</v>
      </c>
      <c r="C2482" s="356">
        <v>137</v>
      </c>
      <c r="D2482" s="357" t="s">
        <v>690</v>
      </c>
      <c r="E2482" s="358" t="s">
        <v>180</v>
      </c>
      <c r="F2482" s="357" t="s">
        <v>171</v>
      </c>
      <c r="G2482" s="357">
        <v>45</v>
      </c>
      <c r="H2482" s="356">
        <v>137300</v>
      </c>
      <c r="I2482" s="356">
        <v>144400</v>
      </c>
      <c r="J2482" s="355">
        <v>150600</v>
      </c>
      <c r="K2482" s="355">
        <v>152400</v>
      </c>
      <c r="L2482" s="355">
        <v>2823.069805695487</v>
      </c>
      <c r="M2482" s="355">
        <v>2969.0552071553411</v>
      </c>
      <c r="N2482" s="355">
        <v>3096.5354168808472</v>
      </c>
      <c r="O2482" s="355">
        <v>3133.5458003495428</v>
      </c>
      <c r="P2482" s="357" t="s">
        <v>55</v>
      </c>
      <c r="Q2482" s="366" t="s">
        <v>37</v>
      </c>
      <c r="R2482" s="357" t="s">
        <v>203</v>
      </c>
      <c r="S2482" s="367" t="s">
        <v>1074</v>
      </c>
      <c r="T2482" s="357" t="s">
        <v>691</v>
      </c>
      <c r="U2482" s="357" t="s">
        <v>1487</v>
      </c>
      <c r="V2482" s="357">
        <v>1.74</v>
      </c>
      <c r="W2482" s="357">
        <v>1.03</v>
      </c>
      <c r="X2482" s="357">
        <v>3.5000000000000003E-2</v>
      </c>
      <c r="Y2482" s="357">
        <v>1.7922</v>
      </c>
      <c r="Z2482" s="357" t="s">
        <v>198</v>
      </c>
      <c r="AA2482" s="357" t="s">
        <v>170</v>
      </c>
      <c r="AB2482" s="357">
        <v>19.899999999999999</v>
      </c>
      <c r="AC2482" s="357" t="s">
        <v>218</v>
      </c>
      <c r="AD2482" s="10"/>
      <c r="AE2482" s="10">
        <f>IFERROR(VLOOKUP(E2482,ppoz!$A$2:$B$42,2,0),0)</f>
        <v>7000</v>
      </c>
      <c r="AH2482">
        <v>8</v>
      </c>
    </row>
    <row r="2483" spans="1:34" x14ac:dyDescent="0.35">
      <c r="A2483" s="354" t="s">
        <v>813</v>
      </c>
      <c r="B2483" s="355">
        <v>48.989999999999995</v>
      </c>
      <c r="C2483" s="356">
        <v>138</v>
      </c>
      <c r="D2483" s="357" t="s">
        <v>690</v>
      </c>
      <c r="E2483" s="358" t="s">
        <v>180</v>
      </c>
      <c r="F2483" s="357" t="s">
        <v>171</v>
      </c>
      <c r="G2483" s="357">
        <v>45</v>
      </c>
      <c r="H2483" s="356">
        <v>137900</v>
      </c>
      <c r="I2483" s="356">
        <v>145100</v>
      </c>
      <c r="J2483" s="355">
        <v>151100</v>
      </c>
      <c r="K2483" s="355">
        <v>153100</v>
      </c>
      <c r="L2483" s="355">
        <v>2814.86017554603</v>
      </c>
      <c r="M2483" s="355">
        <v>2961.8289446825884</v>
      </c>
      <c r="N2483" s="355">
        <v>3084.3029189630538</v>
      </c>
      <c r="O2483" s="355">
        <v>3125.1275770565426</v>
      </c>
      <c r="P2483" s="357" t="s">
        <v>55</v>
      </c>
      <c r="Q2483" s="366" t="s">
        <v>37</v>
      </c>
      <c r="R2483" s="357" t="s">
        <v>203</v>
      </c>
      <c r="S2483" s="367" t="s">
        <v>1074</v>
      </c>
      <c r="T2483" s="357" t="s">
        <v>691</v>
      </c>
      <c r="U2483" s="357" t="s">
        <v>1487</v>
      </c>
      <c r="V2483" s="357">
        <v>1.74</v>
      </c>
      <c r="W2483" s="357">
        <v>1.03</v>
      </c>
      <c r="X2483" s="357">
        <v>3.5000000000000003E-2</v>
      </c>
      <c r="Y2483" s="357">
        <v>1.7922</v>
      </c>
      <c r="Z2483" s="357" t="s">
        <v>198</v>
      </c>
      <c r="AA2483" s="357" t="s">
        <v>170</v>
      </c>
      <c r="AB2483" s="357">
        <v>19.899999999999999</v>
      </c>
      <c r="AC2483" s="357" t="s">
        <v>218</v>
      </c>
      <c r="AD2483" s="10"/>
      <c r="AE2483" s="10">
        <f>IFERROR(VLOOKUP(E2483,ppoz!$A$2:$B$42,2,0),0)</f>
        <v>7000</v>
      </c>
      <c r="AH2483">
        <v>8</v>
      </c>
    </row>
    <row r="2484" spans="1:34" x14ac:dyDescent="0.35">
      <c r="A2484" s="354" t="s">
        <v>814</v>
      </c>
      <c r="B2484" s="355">
        <v>49.344999999999999</v>
      </c>
      <c r="C2484" s="356">
        <v>139</v>
      </c>
      <c r="D2484" s="357" t="s">
        <v>690</v>
      </c>
      <c r="E2484" s="358" t="s">
        <v>180</v>
      </c>
      <c r="F2484" s="357" t="s">
        <v>171</v>
      </c>
      <c r="G2484" s="357">
        <v>45</v>
      </c>
      <c r="H2484" s="356">
        <v>133800</v>
      </c>
      <c r="I2484" s="356">
        <v>141200</v>
      </c>
      <c r="J2484" s="355">
        <v>147000</v>
      </c>
      <c r="K2484" s="355">
        <v>149100</v>
      </c>
      <c r="L2484" s="355">
        <v>2711.520924105786</v>
      </c>
      <c r="M2484" s="355">
        <v>2861.4854595197085</v>
      </c>
      <c r="N2484" s="355">
        <v>2979.0252305198096</v>
      </c>
      <c r="O2484" s="355">
        <v>3021.5827338129498</v>
      </c>
      <c r="P2484" s="357" t="s">
        <v>55</v>
      </c>
      <c r="Q2484" s="366" t="s">
        <v>37</v>
      </c>
      <c r="R2484" s="357" t="s">
        <v>203</v>
      </c>
      <c r="S2484" s="367" t="s">
        <v>1074</v>
      </c>
      <c r="T2484" s="357" t="s">
        <v>691</v>
      </c>
      <c r="U2484" s="357" t="s">
        <v>1487</v>
      </c>
      <c r="V2484" s="357">
        <v>1.74</v>
      </c>
      <c r="W2484" s="357">
        <v>1.03</v>
      </c>
      <c r="X2484" s="357">
        <v>3.5000000000000003E-2</v>
      </c>
      <c r="Y2484" s="357">
        <v>1.7922</v>
      </c>
      <c r="Z2484" s="357" t="s">
        <v>198</v>
      </c>
      <c r="AA2484" s="357" t="s">
        <v>170</v>
      </c>
      <c r="AB2484" s="357">
        <v>19.899999999999999</v>
      </c>
      <c r="AC2484" s="357" t="s">
        <v>218</v>
      </c>
      <c r="AD2484" s="10"/>
      <c r="AE2484" s="10">
        <f>IFERROR(VLOOKUP(E2484,ppoz!$A$2:$B$42,2,0),0)</f>
        <v>7000</v>
      </c>
      <c r="AH2484">
        <v>8</v>
      </c>
    </row>
    <row r="2485" spans="1:34" x14ac:dyDescent="0.35">
      <c r="A2485" s="354" t="s">
        <v>815</v>
      </c>
      <c r="B2485" s="355">
        <v>49.699999999999996</v>
      </c>
      <c r="C2485" s="356">
        <v>140</v>
      </c>
      <c r="D2485" s="357" t="s">
        <v>690</v>
      </c>
      <c r="E2485" s="358" t="s">
        <v>180</v>
      </c>
      <c r="F2485" s="357" t="s">
        <v>171</v>
      </c>
      <c r="G2485" s="357">
        <v>45</v>
      </c>
      <c r="H2485" s="356">
        <v>135600</v>
      </c>
      <c r="I2485" s="356">
        <v>143000</v>
      </c>
      <c r="J2485" s="355">
        <v>148700</v>
      </c>
      <c r="K2485" s="355">
        <v>150900</v>
      </c>
      <c r="L2485" s="355">
        <v>2728.370221327968</v>
      </c>
      <c r="M2485" s="355">
        <v>2877.2635814889341</v>
      </c>
      <c r="N2485" s="355">
        <v>2991.9517102615696</v>
      </c>
      <c r="O2485" s="355">
        <v>3036.217303822938</v>
      </c>
      <c r="P2485" s="357" t="s">
        <v>55</v>
      </c>
      <c r="Q2485" s="366" t="s">
        <v>37</v>
      </c>
      <c r="R2485" s="357" t="s">
        <v>203</v>
      </c>
      <c r="S2485" s="367" t="s">
        <v>1074</v>
      </c>
      <c r="T2485" s="357" t="s">
        <v>691</v>
      </c>
      <c r="U2485" s="357" t="s">
        <v>1487</v>
      </c>
      <c r="V2485" s="357">
        <v>1.74</v>
      </c>
      <c r="W2485" s="357">
        <v>1.03</v>
      </c>
      <c r="X2485" s="357">
        <v>3.5000000000000003E-2</v>
      </c>
      <c r="Y2485" s="357">
        <v>1.7922</v>
      </c>
      <c r="Z2485" s="357" t="s">
        <v>198</v>
      </c>
      <c r="AA2485" s="357" t="s">
        <v>170</v>
      </c>
      <c r="AB2485" s="357">
        <v>19.899999999999999</v>
      </c>
      <c r="AC2485" s="357" t="s">
        <v>218</v>
      </c>
      <c r="AD2485" s="10"/>
      <c r="AE2485" s="10">
        <f>IFERROR(VLOOKUP(E2485,ppoz!$A$2:$B$42,2,0),0)</f>
        <v>7000</v>
      </c>
      <c r="AH2485">
        <v>8</v>
      </c>
    </row>
    <row r="2486" spans="1:34" x14ac:dyDescent="0.35">
      <c r="A2486" s="354" t="s">
        <v>816</v>
      </c>
      <c r="B2486" s="355">
        <v>3.55</v>
      </c>
      <c r="C2486" s="356">
        <v>10</v>
      </c>
      <c r="D2486" s="357" t="s">
        <v>690</v>
      </c>
      <c r="E2486" s="358" t="s">
        <v>2</v>
      </c>
      <c r="F2486" s="357" t="s">
        <v>181</v>
      </c>
      <c r="G2486" s="357">
        <v>3</v>
      </c>
      <c r="H2486" s="356">
        <v>17300</v>
      </c>
      <c r="I2486" s="356">
        <v>18000</v>
      </c>
      <c r="J2486" s="355">
        <v>18400</v>
      </c>
      <c r="K2486" s="355">
        <v>18600</v>
      </c>
      <c r="L2486" s="355">
        <v>4873.2394366197186</v>
      </c>
      <c r="M2486" s="355">
        <v>5070.422535211268</v>
      </c>
      <c r="N2486" s="355">
        <v>5183.0985915492956</v>
      </c>
      <c r="O2486" s="355">
        <v>5239.4366197183099</v>
      </c>
      <c r="P2486" s="357" t="s">
        <v>39</v>
      </c>
      <c r="Q2486" s="366" t="s">
        <v>38</v>
      </c>
      <c r="R2486" s="357" t="s">
        <v>203</v>
      </c>
      <c r="S2486" s="367" t="s">
        <v>1074</v>
      </c>
      <c r="T2486" s="357" t="s">
        <v>691</v>
      </c>
      <c r="U2486" s="357" t="s">
        <v>1487</v>
      </c>
      <c r="V2486" s="357">
        <v>1.74</v>
      </c>
      <c r="W2486" s="357">
        <v>1.03</v>
      </c>
      <c r="X2486" s="357">
        <v>3.5000000000000003E-2</v>
      </c>
      <c r="Y2486" s="357">
        <v>1.7922</v>
      </c>
      <c r="Z2486" s="357" t="s">
        <v>198</v>
      </c>
      <c r="AA2486" s="357" t="s">
        <v>170</v>
      </c>
      <c r="AB2486" s="357">
        <v>19.899999999999999</v>
      </c>
      <c r="AC2486" s="357" t="s">
        <v>218</v>
      </c>
      <c r="AD2486" s="10"/>
      <c r="AE2486" s="10">
        <f>IFERROR(VLOOKUP(E2486,ppoz!$A$2:$B$42,2,0),0)</f>
        <v>0</v>
      </c>
      <c r="AH2486">
        <v>8</v>
      </c>
    </row>
    <row r="2487" spans="1:34" x14ac:dyDescent="0.35">
      <c r="A2487" s="354" t="s">
        <v>817</v>
      </c>
      <c r="B2487" s="355">
        <v>3.9049999999999998</v>
      </c>
      <c r="C2487" s="356">
        <v>11</v>
      </c>
      <c r="D2487" s="357" t="s">
        <v>690</v>
      </c>
      <c r="E2487" s="358" t="s">
        <v>3</v>
      </c>
      <c r="F2487" s="357" t="s">
        <v>181</v>
      </c>
      <c r="G2487" s="357">
        <v>3.7</v>
      </c>
      <c r="H2487" s="356">
        <v>18600</v>
      </c>
      <c r="I2487" s="356">
        <v>19300</v>
      </c>
      <c r="J2487" s="355">
        <v>20000</v>
      </c>
      <c r="K2487" s="355">
        <v>19900</v>
      </c>
      <c r="L2487" s="355">
        <v>4763.1241997439183</v>
      </c>
      <c r="M2487" s="355">
        <v>4942.3815620998721</v>
      </c>
      <c r="N2487" s="355">
        <v>5121.6389244558259</v>
      </c>
      <c r="O2487" s="355">
        <v>5096.0307298335474</v>
      </c>
      <c r="P2487" s="357" t="s">
        <v>39</v>
      </c>
      <c r="Q2487" s="366" t="s">
        <v>38</v>
      </c>
      <c r="R2487" s="357" t="s">
        <v>203</v>
      </c>
      <c r="S2487" s="367" t="s">
        <v>1074</v>
      </c>
      <c r="T2487" s="357" t="s">
        <v>691</v>
      </c>
      <c r="U2487" s="357" t="s">
        <v>1487</v>
      </c>
      <c r="V2487" s="357">
        <v>1.74</v>
      </c>
      <c r="W2487" s="357">
        <v>1.03</v>
      </c>
      <c r="X2487" s="357">
        <v>3.5000000000000003E-2</v>
      </c>
      <c r="Y2487" s="357">
        <v>1.7922</v>
      </c>
      <c r="Z2487" s="357" t="s">
        <v>198</v>
      </c>
      <c r="AA2487" s="357" t="s">
        <v>170</v>
      </c>
      <c r="AB2487" s="357">
        <v>19.899999999999999</v>
      </c>
      <c r="AC2487" s="357" t="s">
        <v>218</v>
      </c>
      <c r="AD2487" s="10"/>
      <c r="AE2487" s="10">
        <f>IFERROR(VLOOKUP(E2487,ppoz!$A$2:$B$42,2,0),0)</f>
        <v>0</v>
      </c>
      <c r="AH2487">
        <v>8</v>
      </c>
    </row>
    <row r="2488" spans="1:34" x14ac:dyDescent="0.35">
      <c r="A2488" s="354" t="s">
        <v>818</v>
      </c>
      <c r="B2488" s="355">
        <v>4.26</v>
      </c>
      <c r="C2488" s="356">
        <v>12</v>
      </c>
      <c r="D2488" s="357" t="s">
        <v>690</v>
      </c>
      <c r="E2488" s="358" t="s">
        <v>3</v>
      </c>
      <c r="F2488" s="357" t="s">
        <v>181</v>
      </c>
      <c r="G2488" s="357">
        <v>3.7</v>
      </c>
      <c r="H2488" s="356">
        <v>19200</v>
      </c>
      <c r="I2488" s="356">
        <v>19900</v>
      </c>
      <c r="J2488" s="355">
        <v>20700</v>
      </c>
      <c r="K2488" s="355">
        <v>20500</v>
      </c>
      <c r="L2488" s="355">
        <v>4507.0422535211273</v>
      </c>
      <c r="M2488" s="355">
        <v>4671.3615023474176</v>
      </c>
      <c r="N2488" s="355">
        <v>4859.1549295774648</v>
      </c>
      <c r="O2488" s="355">
        <v>4812.2065727699537</v>
      </c>
      <c r="P2488" s="357" t="s">
        <v>39</v>
      </c>
      <c r="Q2488" s="366" t="s">
        <v>38</v>
      </c>
      <c r="R2488" s="357" t="s">
        <v>203</v>
      </c>
      <c r="S2488" s="367" t="s">
        <v>1074</v>
      </c>
      <c r="T2488" s="357" t="s">
        <v>691</v>
      </c>
      <c r="U2488" s="357" t="s">
        <v>1487</v>
      </c>
      <c r="V2488" s="357">
        <v>1.74</v>
      </c>
      <c r="W2488" s="357">
        <v>1.03</v>
      </c>
      <c r="X2488" s="357">
        <v>3.5000000000000003E-2</v>
      </c>
      <c r="Y2488" s="357">
        <v>1.7922</v>
      </c>
      <c r="Z2488" s="357" t="s">
        <v>198</v>
      </c>
      <c r="AA2488" s="357" t="s">
        <v>170</v>
      </c>
      <c r="AB2488" s="357">
        <v>19.899999999999999</v>
      </c>
      <c r="AC2488" s="357" t="s">
        <v>218</v>
      </c>
      <c r="AD2488" s="10"/>
      <c r="AE2488" s="10">
        <f>IFERROR(VLOOKUP(E2488,ppoz!$A$2:$B$42,2,0),0)</f>
        <v>0</v>
      </c>
      <c r="AH2488">
        <v>8</v>
      </c>
    </row>
    <row r="2489" spans="1:34" x14ac:dyDescent="0.35">
      <c r="A2489" s="354" t="s">
        <v>819</v>
      </c>
      <c r="B2489" s="355">
        <v>4.6150000000000002</v>
      </c>
      <c r="C2489" s="356">
        <v>13</v>
      </c>
      <c r="D2489" s="357" t="s">
        <v>690</v>
      </c>
      <c r="E2489" s="358" t="s">
        <v>182</v>
      </c>
      <c r="F2489" s="357" t="s">
        <v>181</v>
      </c>
      <c r="G2489" s="357">
        <v>4.5</v>
      </c>
      <c r="H2489" s="356">
        <v>19800</v>
      </c>
      <c r="I2489" s="356">
        <v>20600</v>
      </c>
      <c r="J2489" s="355">
        <v>21200</v>
      </c>
      <c r="K2489" s="355">
        <v>21200</v>
      </c>
      <c r="L2489" s="355">
        <v>4290.3575297941497</v>
      </c>
      <c r="M2489" s="355">
        <v>4463.7053087757313</v>
      </c>
      <c r="N2489" s="355">
        <v>4593.7161430119177</v>
      </c>
      <c r="O2489" s="355">
        <v>4593.7161430119177</v>
      </c>
      <c r="P2489" s="357" t="s">
        <v>39</v>
      </c>
      <c r="Q2489" s="366" t="s">
        <v>38</v>
      </c>
      <c r="R2489" s="357" t="s">
        <v>203</v>
      </c>
      <c r="S2489" s="367" t="s">
        <v>1074</v>
      </c>
      <c r="T2489" s="357" t="s">
        <v>691</v>
      </c>
      <c r="U2489" s="357" t="s">
        <v>1487</v>
      </c>
      <c r="V2489" s="357">
        <v>1.74</v>
      </c>
      <c r="W2489" s="357">
        <v>1.03</v>
      </c>
      <c r="X2489" s="357">
        <v>3.5000000000000003E-2</v>
      </c>
      <c r="Y2489" s="357">
        <v>1.7922</v>
      </c>
      <c r="Z2489" s="357" t="s">
        <v>198</v>
      </c>
      <c r="AA2489" s="357" t="s">
        <v>170</v>
      </c>
      <c r="AB2489" s="357">
        <v>19.899999999999999</v>
      </c>
      <c r="AC2489" s="357" t="s">
        <v>218</v>
      </c>
      <c r="AD2489" s="10"/>
      <c r="AE2489" s="10">
        <f>IFERROR(VLOOKUP(E2489,ppoz!$A$2:$B$42,2,0),0)</f>
        <v>0</v>
      </c>
      <c r="AH2489">
        <v>8</v>
      </c>
    </row>
    <row r="2490" spans="1:34" x14ac:dyDescent="0.35">
      <c r="A2490" s="354" t="s">
        <v>820</v>
      </c>
      <c r="B2490" s="355">
        <v>4.97</v>
      </c>
      <c r="C2490" s="356">
        <v>14</v>
      </c>
      <c r="D2490" s="357" t="s">
        <v>690</v>
      </c>
      <c r="E2490" s="358" t="s">
        <v>182</v>
      </c>
      <c r="F2490" s="357" t="s">
        <v>181</v>
      </c>
      <c r="G2490" s="357">
        <v>4.5</v>
      </c>
      <c r="H2490" s="356">
        <v>20400</v>
      </c>
      <c r="I2490" s="356">
        <v>21500</v>
      </c>
      <c r="J2490" s="355">
        <v>21800</v>
      </c>
      <c r="K2490" s="355">
        <v>22100</v>
      </c>
      <c r="L2490" s="355">
        <v>4104.6277665995976</v>
      </c>
      <c r="M2490" s="355">
        <v>4325.9557344064388</v>
      </c>
      <c r="N2490" s="355">
        <v>4386.317907444668</v>
      </c>
      <c r="O2490" s="355">
        <v>4446.6800804828972</v>
      </c>
      <c r="P2490" s="357" t="s">
        <v>39</v>
      </c>
      <c r="Q2490" s="366" t="s">
        <v>38</v>
      </c>
      <c r="R2490" s="357" t="s">
        <v>203</v>
      </c>
      <c r="S2490" s="367" t="s">
        <v>1074</v>
      </c>
      <c r="T2490" s="357" t="s">
        <v>691</v>
      </c>
      <c r="U2490" s="357" t="s">
        <v>1487</v>
      </c>
      <c r="V2490" s="357">
        <v>1.74</v>
      </c>
      <c r="W2490" s="357">
        <v>1.03</v>
      </c>
      <c r="X2490" s="357">
        <v>3.5000000000000003E-2</v>
      </c>
      <c r="Y2490" s="357">
        <v>1.7922</v>
      </c>
      <c r="Z2490" s="357" t="s">
        <v>198</v>
      </c>
      <c r="AA2490" s="357" t="s">
        <v>170</v>
      </c>
      <c r="AB2490" s="357">
        <v>19.899999999999999</v>
      </c>
      <c r="AC2490" s="357" t="s">
        <v>218</v>
      </c>
      <c r="AD2490" s="10"/>
      <c r="AE2490" s="10">
        <f>IFERROR(VLOOKUP(E2490,ppoz!$A$2:$B$42,2,0),0)</f>
        <v>0</v>
      </c>
      <c r="AH2490">
        <v>8</v>
      </c>
    </row>
    <row r="2491" spans="1:34" x14ac:dyDescent="0.35">
      <c r="A2491" s="354" t="s">
        <v>821</v>
      </c>
      <c r="B2491" s="355">
        <v>5.3249999999999993</v>
      </c>
      <c r="C2491" s="356">
        <v>15</v>
      </c>
      <c r="D2491" s="357" t="s">
        <v>690</v>
      </c>
      <c r="E2491" s="358" t="s">
        <v>4</v>
      </c>
      <c r="F2491" s="357" t="s">
        <v>181</v>
      </c>
      <c r="G2491" s="357">
        <v>5</v>
      </c>
      <c r="H2491" s="356">
        <v>22400</v>
      </c>
      <c r="I2491" s="356">
        <v>23200</v>
      </c>
      <c r="J2491" s="355">
        <v>24100</v>
      </c>
      <c r="K2491" s="355">
        <v>24300</v>
      </c>
      <c r="L2491" s="355">
        <v>4206.5727699530526</v>
      </c>
      <c r="M2491" s="355">
        <v>4356.80751173709</v>
      </c>
      <c r="N2491" s="355">
        <v>4525.8215962441318</v>
      </c>
      <c r="O2491" s="355">
        <v>4563.3802816901416</v>
      </c>
      <c r="P2491" s="357" t="s">
        <v>39</v>
      </c>
      <c r="Q2491" s="366" t="s">
        <v>38</v>
      </c>
      <c r="R2491" s="357" t="s">
        <v>203</v>
      </c>
      <c r="S2491" s="367" t="s">
        <v>1074</v>
      </c>
      <c r="T2491" s="357" t="s">
        <v>691</v>
      </c>
      <c r="U2491" s="357" t="s">
        <v>1487</v>
      </c>
      <c r="V2491" s="357">
        <v>1.74</v>
      </c>
      <c r="W2491" s="357">
        <v>1.03</v>
      </c>
      <c r="X2491" s="357">
        <v>3.5000000000000003E-2</v>
      </c>
      <c r="Y2491" s="357">
        <v>1.7922</v>
      </c>
      <c r="Z2491" s="357" t="s">
        <v>198</v>
      </c>
      <c r="AA2491" s="357" t="s">
        <v>170</v>
      </c>
      <c r="AB2491" s="357">
        <v>19.899999999999999</v>
      </c>
      <c r="AC2491" s="357" t="s">
        <v>218</v>
      </c>
      <c r="AD2491" s="10"/>
      <c r="AE2491" s="10">
        <f>IFERROR(VLOOKUP(E2491,ppoz!$A$2:$B$42,2,0),0)</f>
        <v>0</v>
      </c>
      <c r="AH2491">
        <v>8</v>
      </c>
    </row>
    <row r="2492" spans="1:34" x14ac:dyDescent="0.35">
      <c r="A2492" s="354" t="s">
        <v>822</v>
      </c>
      <c r="B2492" s="355">
        <v>5.68</v>
      </c>
      <c r="C2492" s="356">
        <v>16</v>
      </c>
      <c r="D2492" s="357" t="s">
        <v>690</v>
      </c>
      <c r="E2492" s="358" t="s">
        <v>4</v>
      </c>
      <c r="F2492" s="357" t="s">
        <v>181</v>
      </c>
      <c r="G2492" s="357">
        <v>5</v>
      </c>
      <c r="H2492" s="356">
        <v>22900</v>
      </c>
      <c r="I2492" s="356">
        <v>24300</v>
      </c>
      <c r="J2492" s="355">
        <v>24700</v>
      </c>
      <c r="K2492" s="355">
        <v>25400</v>
      </c>
      <c r="L2492" s="355">
        <v>4031.6901408450708</v>
      </c>
      <c r="M2492" s="355">
        <v>4278.1690140845076</v>
      </c>
      <c r="N2492" s="355">
        <v>4348.5915492957747</v>
      </c>
      <c r="O2492" s="355">
        <v>4471.8309859154933</v>
      </c>
      <c r="P2492" s="357" t="s">
        <v>39</v>
      </c>
      <c r="Q2492" s="366" t="s">
        <v>38</v>
      </c>
      <c r="R2492" s="357" t="s">
        <v>203</v>
      </c>
      <c r="S2492" s="367" t="s">
        <v>1074</v>
      </c>
      <c r="T2492" s="357" t="s">
        <v>691</v>
      </c>
      <c r="U2492" s="357" t="s">
        <v>1487</v>
      </c>
      <c r="V2492" s="357">
        <v>1.74</v>
      </c>
      <c r="W2492" s="357">
        <v>1.03</v>
      </c>
      <c r="X2492" s="357">
        <v>3.5000000000000003E-2</v>
      </c>
      <c r="Y2492" s="357">
        <v>1.7922</v>
      </c>
      <c r="Z2492" s="357" t="s">
        <v>198</v>
      </c>
      <c r="AA2492" s="357" t="s">
        <v>170</v>
      </c>
      <c r="AB2492" s="357">
        <v>19.899999999999999</v>
      </c>
      <c r="AC2492" s="357" t="s">
        <v>218</v>
      </c>
      <c r="AD2492" s="10"/>
      <c r="AE2492" s="10">
        <f>IFERROR(VLOOKUP(E2492,ppoz!$A$2:$B$42,2,0),0)</f>
        <v>0</v>
      </c>
      <c r="AH2492">
        <v>8</v>
      </c>
    </row>
    <row r="2493" spans="1:34" x14ac:dyDescent="0.35">
      <c r="A2493" s="354" t="s">
        <v>823</v>
      </c>
      <c r="B2493" s="355">
        <v>6.0350000000000001</v>
      </c>
      <c r="C2493" s="356">
        <v>17</v>
      </c>
      <c r="D2493" s="357" t="s">
        <v>690</v>
      </c>
      <c r="E2493" s="358" t="s">
        <v>5</v>
      </c>
      <c r="F2493" s="357" t="s">
        <v>181</v>
      </c>
      <c r="G2493" s="357">
        <v>6</v>
      </c>
      <c r="H2493" s="356">
        <v>24300</v>
      </c>
      <c r="I2493" s="356">
        <v>25500</v>
      </c>
      <c r="J2493" s="355">
        <v>26000</v>
      </c>
      <c r="K2493" s="355">
        <v>26600</v>
      </c>
      <c r="L2493" s="355">
        <v>4026.5120132560064</v>
      </c>
      <c r="M2493" s="355">
        <v>4225.3521126760561</v>
      </c>
      <c r="N2493" s="355">
        <v>4308.2021541010772</v>
      </c>
      <c r="O2493" s="355">
        <v>4407.6222038111018</v>
      </c>
      <c r="P2493" s="357" t="s">
        <v>39</v>
      </c>
      <c r="Q2493" s="366" t="s">
        <v>38</v>
      </c>
      <c r="R2493" s="357" t="s">
        <v>203</v>
      </c>
      <c r="S2493" s="367" t="s">
        <v>1074</v>
      </c>
      <c r="T2493" s="357" t="s">
        <v>691</v>
      </c>
      <c r="U2493" s="357" t="s">
        <v>1487</v>
      </c>
      <c r="V2493" s="357">
        <v>1.74</v>
      </c>
      <c r="W2493" s="357">
        <v>1.03</v>
      </c>
      <c r="X2493" s="357">
        <v>3.5000000000000003E-2</v>
      </c>
      <c r="Y2493" s="357">
        <v>1.7922</v>
      </c>
      <c r="Z2493" s="357" t="s">
        <v>198</v>
      </c>
      <c r="AA2493" s="357" t="s">
        <v>170</v>
      </c>
      <c r="AB2493" s="357">
        <v>19.899999999999999</v>
      </c>
      <c r="AC2493" s="357" t="s">
        <v>218</v>
      </c>
      <c r="AD2493" s="10"/>
      <c r="AE2493" s="10">
        <f>IFERROR(VLOOKUP(E2493,ppoz!$A$2:$B$42,2,0),0)</f>
        <v>3500</v>
      </c>
      <c r="AH2493">
        <v>8</v>
      </c>
    </row>
    <row r="2494" spans="1:34" x14ac:dyDescent="0.35">
      <c r="A2494" s="354" t="s">
        <v>824</v>
      </c>
      <c r="B2494" s="355">
        <v>6.39</v>
      </c>
      <c r="C2494" s="356">
        <v>18</v>
      </c>
      <c r="D2494" s="357" t="s">
        <v>690</v>
      </c>
      <c r="E2494" s="358" t="s">
        <v>5</v>
      </c>
      <c r="F2494" s="357" t="s">
        <v>181</v>
      </c>
      <c r="G2494" s="357">
        <v>6</v>
      </c>
      <c r="H2494" s="356">
        <v>25100</v>
      </c>
      <c r="I2494" s="356">
        <v>26200</v>
      </c>
      <c r="J2494" s="355">
        <v>26700</v>
      </c>
      <c r="K2494" s="355">
        <v>27400</v>
      </c>
      <c r="L2494" s="355">
        <v>3928.0125195618157</v>
      </c>
      <c r="M2494" s="355">
        <v>4100.1564945226919</v>
      </c>
      <c r="N2494" s="355">
        <v>4178.403755868545</v>
      </c>
      <c r="O2494" s="355">
        <v>4287.9499217527391</v>
      </c>
      <c r="P2494" s="357" t="s">
        <v>39</v>
      </c>
      <c r="Q2494" s="366" t="s">
        <v>38</v>
      </c>
      <c r="R2494" s="357" t="s">
        <v>203</v>
      </c>
      <c r="S2494" s="367" t="s">
        <v>1074</v>
      </c>
      <c r="T2494" s="357" t="s">
        <v>691</v>
      </c>
      <c r="U2494" s="357" t="s">
        <v>1487</v>
      </c>
      <c r="V2494" s="357">
        <v>1.74</v>
      </c>
      <c r="W2494" s="357">
        <v>1.03</v>
      </c>
      <c r="X2494" s="357">
        <v>3.5000000000000003E-2</v>
      </c>
      <c r="Y2494" s="357">
        <v>1.7922</v>
      </c>
      <c r="Z2494" s="357" t="s">
        <v>198</v>
      </c>
      <c r="AA2494" s="357" t="s">
        <v>170</v>
      </c>
      <c r="AB2494" s="357">
        <v>19.899999999999999</v>
      </c>
      <c r="AC2494" s="357" t="s">
        <v>218</v>
      </c>
      <c r="AD2494" s="10"/>
      <c r="AE2494" s="10">
        <f>IFERROR(VLOOKUP(E2494,ppoz!$A$2:$B$42,2,0),0)</f>
        <v>3500</v>
      </c>
      <c r="AH2494">
        <v>8</v>
      </c>
    </row>
    <row r="2495" spans="1:34" x14ac:dyDescent="0.35">
      <c r="A2495" s="354" t="s">
        <v>825</v>
      </c>
      <c r="B2495" s="355">
        <v>6.7449999999999992</v>
      </c>
      <c r="C2495" s="356">
        <v>19</v>
      </c>
      <c r="D2495" s="357" t="s">
        <v>690</v>
      </c>
      <c r="E2495" s="358" t="s">
        <v>5</v>
      </c>
      <c r="F2495" s="357" t="s">
        <v>181</v>
      </c>
      <c r="G2495" s="357">
        <v>6</v>
      </c>
      <c r="H2495" s="356">
        <v>25800</v>
      </c>
      <c r="I2495" s="356">
        <v>27100</v>
      </c>
      <c r="J2495" s="355">
        <v>27900</v>
      </c>
      <c r="K2495" s="355">
        <v>28300</v>
      </c>
      <c r="L2495" s="355">
        <v>3825.0555967383252</v>
      </c>
      <c r="M2495" s="355">
        <v>4017.7909562638997</v>
      </c>
      <c r="N2495" s="355">
        <v>4136.3973313565612</v>
      </c>
      <c r="O2495" s="355">
        <v>4195.7005189028914</v>
      </c>
      <c r="P2495" s="357" t="s">
        <v>39</v>
      </c>
      <c r="Q2495" s="366" t="s">
        <v>38</v>
      </c>
      <c r="R2495" s="357" t="s">
        <v>203</v>
      </c>
      <c r="S2495" s="367" t="s">
        <v>1074</v>
      </c>
      <c r="T2495" s="357" t="s">
        <v>691</v>
      </c>
      <c r="U2495" s="357" t="s">
        <v>1487</v>
      </c>
      <c r="V2495" s="357">
        <v>1.74</v>
      </c>
      <c r="W2495" s="357">
        <v>1.03</v>
      </c>
      <c r="X2495" s="357">
        <v>3.5000000000000003E-2</v>
      </c>
      <c r="Y2495" s="357">
        <v>1.7922</v>
      </c>
      <c r="Z2495" s="357" t="s">
        <v>198</v>
      </c>
      <c r="AA2495" s="357" t="s">
        <v>170</v>
      </c>
      <c r="AB2495" s="357">
        <v>19.899999999999999</v>
      </c>
      <c r="AC2495" s="357" t="s">
        <v>218</v>
      </c>
      <c r="AD2495" s="10"/>
      <c r="AE2495" s="10">
        <f>IFERROR(VLOOKUP(E2495,ppoz!$A$2:$B$42,2,0),0)</f>
        <v>3500</v>
      </c>
      <c r="AH2495">
        <v>8</v>
      </c>
    </row>
    <row r="2496" spans="1:34" x14ac:dyDescent="0.35">
      <c r="A2496" s="354" t="s">
        <v>826</v>
      </c>
      <c r="B2496" s="355">
        <v>7.1</v>
      </c>
      <c r="C2496" s="356">
        <v>20</v>
      </c>
      <c r="D2496" s="357" t="s">
        <v>690</v>
      </c>
      <c r="E2496" s="358" t="s">
        <v>6</v>
      </c>
      <c r="F2496" s="357" t="s">
        <v>181</v>
      </c>
      <c r="G2496" s="357">
        <v>7</v>
      </c>
      <c r="H2496" s="356">
        <v>28100</v>
      </c>
      <c r="I2496" s="356">
        <v>29400</v>
      </c>
      <c r="J2496" s="355">
        <v>30100</v>
      </c>
      <c r="K2496" s="355">
        <v>30600</v>
      </c>
      <c r="L2496" s="355">
        <v>3957.7464788732395</v>
      </c>
      <c r="M2496" s="355">
        <v>4140.8450704225352</v>
      </c>
      <c r="N2496" s="355">
        <v>4239.4366197183099</v>
      </c>
      <c r="O2496" s="355">
        <v>4309.8591549295779</v>
      </c>
      <c r="P2496" s="357" t="s">
        <v>39</v>
      </c>
      <c r="Q2496" s="368" t="s">
        <v>38</v>
      </c>
      <c r="R2496" s="357" t="s">
        <v>203</v>
      </c>
      <c r="S2496" s="367" t="s">
        <v>1074</v>
      </c>
      <c r="T2496" s="357" t="s">
        <v>691</v>
      </c>
      <c r="U2496" s="357" t="s">
        <v>1487</v>
      </c>
      <c r="V2496" s="357">
        <v>1.74</v>
      </c>
      <c r="W2496" s="357">
        <v>1.03</v>
      </c>
      <c r="X2496" s="357">
        <v>3.5000000000000003E-2</v>
      </c>
      <c r="Y2496" s="357">
        <v>1.7922</v>
      </c>
      <c r="Z2496" s="357" t="s">
        <v>198</v>
      </c>
      <c r="AA2496" s="357" t="s">
        <v>170</v>
      </c>
      <c r="AB2496" s="357">
        <v>19.899999999999999</v>
      </c>
      <c r="AC2496" s="357" t="s">
        <v>218</v>
      </c>
      <c r="AD2496" s="10"/>
      <c r="AE2496" s="10">
        <f>IFERROR(VLOOKUP(E2496,ppoz!$A$2:$B$42,2,0),0)</f>
        <v>3500</v>
      </c>
      <c r="AH2496">
        <v>8</v>
      </c>
    </row>
    <row r="2497" spans="1:34" x14ac:dyDescent="0.35">
      <c r="A2497" s="354" t="s">
        <v>827</v>
      </c>
      <c r="B2497" s="355">
        <v>7.4550000000000001</v>
      </c>
      <c r="C2497" s="356">
        <v>21</v>
      </c>
      <c r="D2497" s="357" t="s">
        <v>690</v>
      </c>
      <c r="E2497" s="358" t="s">
        <v>6</v>
      </c>
      <c r="F2497" s="357" t="s">
        <v>181</v>
      </c>
      <c r="G2497" s="357">
        <v>7</v>
      </c>
      <c r="H2497" s="356">
        <v>28800</v>
      </c>
      <c r="I2497" s="356">
        <v>30100</v>
      </c>
      <c r="J2497" s="355">
        <v>31600</v>
      </c>
      <c r="K2497" s="355">
        <v>31300</v>
      </c>
      <c r="L2497" s="355">
        <v>3863.1790744466803</v>
      </c>
      <c r="M2497" s="355">
        <v>4037.5586854460093</v>
      </c>
      <c r="N2497" s="355">
        <v>4238.7659289067742</v>
      </c>
      <c r="O2497" s="355">
        <v>4198.5244802146208</v>
      </c>
      <c r="P2497" s="357" t="s">
        <v>39</v>
      </c>
      <c r="Q2497" s="368" t="s">
        <v>38</v>
      </c>
      <c r="R2497" s="357" t="s">
        <v>203</v>
      </c>
      <c r="S2497" s="367" t="s">
        <v>1074</v>
      </c>
      <c r="T2497" s="357" t="s">
        <v>691</v>
      </c>
      <c r="U2497" s="357" t="s">
        <v>1487</v>
      </c>
      <c r="V2497" s="357">
        <v>1.74</v>
      </c>
      <c r="W2497" s="357">
        <v>1.03</v>
      </c>
      <c r="X2497" s="357">
        <v>3.5000000000000003E-2</v>
      </c>
      <c r="Y2497" s="357">
        <v>1.7922</v>
      </c>
      <c r="Z2497" s="357" t="s">
        <v>198</v>
      </c>
      <c r="AA2497" s="357" t="s">
        <v>170</v>
      </c>
      <c r="AB2497" s="357">
        <v>19.899999999999999</v>
      </c>
      <c r="AC2497" s="357" t="s">
        <v>218</v>
      </c>
      <c r="AD2497" s="10"/>
      <c r="AE2497" s="10">
        <f>IFERROR(VLOOKUP(E2497,ppoz!$A$2:$B$42,2,0),0)</f>
        <v>3500</v>
      </c>
      <c r="AH2497">
        <v>8</v>
      </c>
    </row>
    <row r="2498" spans="1:34" x14ac:dyDescent="0.35">
      <c r="A2498" s="354" t="s">
        <v>828</v>
      </c>
      <c r="B2498" s="355">
        <v>7.81</v>
      </c>
      <c r="C2498" s="356">
        <v>22</v>
      </c>
      <c r="D2498" s="357" t="s">
        <v>690</v>
      </c>
      <c r="E2498" s="358" t="s">
        <v>6</v>
      </c>
      <c r="F2498" s="357" t="s">
        <v>181</v>
      </c>
      <c r="G2498" s="357">
        <v>7</v>
      </c>
      <c r="H2498" s="356">
        <v>29900</v>
      </c>
      <c r="I2498" s="356">
        <v>31100</v>
      </c>
      <c r="J2498" s="355">
        <v>32600</v>
      </c>
      <c r="K2498" s="355">
        <v>32300</v>
      </c>
      <c r="L2498" s="355">
        <v>3828.4250960307299</v>
      </c>
      <c r="M2498" s="355">
        <v>3982.0742637644048</v>
      </c>
      <c r="N2498" s="355">
        <v>4174.1357234314983</v>
      </c>
      <c r="O2498" s="355">
        <v>4135.7234314980797</v>
      </c>
      <c r="P2498" s="357" t="s">
        <v>39</v>
      </c>
      <c r="Q2498" s="368" t="s">
        <v>38</v>
      </c>
      <c r="R2498" s="357" t="s">
        <v>203</v>
      </c>
      <c r="S2498" s="367" t="s">
        <v>1074</v>
      </c>
      <c r="T2498" s="357" t="s">
        <v>691</v>
      </c>
      <c r="U2498" s="357" t="s">
        <v>1487</v>
      </c>
      <c r="V2498" s="357">
        <v>1.74</v>
      </c>
      <c r="W2498" s="357">
        <v>1.03</v>
      </c>
      <c r="X2498" s="357">
        <v>3.5000000000000003E-2</v>
      </c>
      <c r="Y2498" s="357">
        <v>1.7922</v>
      </c>
      <c r="Z2498" s="357" t="s">
        <v>198</v>
      </c>
      <c r="AA2498" s="357" t="s">
        <v>170</v>
      </c>
      <c r="AB2498" s="357">
        <v>19.899999999999999</v>
      </c>
      <c r="AC2498" s="357" t="s">
        <v>218</v>
      </c>
      <c r="AD2498" s="10"/>
      <c r="AE2498" s="10">
        <f>IFERROR(VLOOKUP(E2498,ppoz!$A$2:$B$42,2,0),0)</f>
        <v>3500</v>
      </c>
      <c r="AH2498">
        <v>8</v>
      </c>
    </row>
    <row r="2499" spans="1:34" x14ac:dyDescent="0.35">
      <c r="A2499" s="354" t="s">
        <v>829</v>
      </c>
      <c r="B2499" s="355">
        <v>8.1649999999999991</v>
      </c>
      <c r="C2499" s="356">
        <v>23</v>
      </c>
      <c r="D2499" s="357" t="s">
        <v>690</v>
      </c>
      <c r="E2499" s="358" t="s">
        <v>6</v>
      </c>
      <c r="F2499" s="357" t="s">
        <v>181</v>
      </c>
      <c r="G2499" s="357">
        <v>7</v>
      </c>
      <c r="H2499" s="356">
        <v>31000</v>
      </c>
      <c r="I2499" s="356">
        <v>32500</v>
      </c>
      <c r="J2499" s="355">
        <v>33500</v>
      </c>
      <c r="K2499" s="355">
        <v>33700</v>
      </c>
      <c r="L2499" s="355">
        <v>3796.6932026944278</v>
      </c>
      <c r="M2499" s="355">
        <v>3980.4041641151262</v>
      </c>
      <c r="N2499" s="355">
        <v>4102.8781383955911</v>
      </c>
      <c r="O2499" s="355">
        <v>4127.3729332516841</v>
      </c>
      <c r="P2499" s="357" t="s">
        <v>39</v>
      </c>
      <c r="Q2499" s="368" t="s">
        <v>38</v>
      </c>
      <c r="R2499" s="357" t="s">
        <v>203</v>
      </c>
      <c r="S2499" s="367" t="s">
        <v>1074</v>
      </c>
      <c r="T2499" s="357" t="s">
        <v>691</v>
      </c>
      <c r="U2499" s="357" t="s">
        <v>1487</v>
      </c>
      <c r="V2499" s="357">
        <v>1.74</v>
      </c>
      <c r="W2499" s="357">
        <v>1.03</v>
      </c>
      <c r="X2499" s="357">
        <v>3.5000000000000003E-2</v>
      </c>
      <c r="Y2499" s="357">
        <v>1.7922</v>
      </c>
      <c r="Z2499" s="357" t="s">
        <v>198</v>
      </c>
      <c r="AA2499" s="357" t="s">
        <v>170</v>
      </c>
      <c r="AB2499" s="357">
        <v>19.899999999999999</v>
      </c>
      <c r="AC2499" s="357" t="s">
        <v>218</v>
      </c>
      <c r="AD2499" s="10"/>
      <c r="AE2499" s="10">
        <f>IFERROR(VLOOKUP(E2499,ppoz!$A$2:$B$42,2,0),0)</f>
        <v>3500</v>
      </c>
      <c r="AH2499">
        <v>8</v>
      </c>
    </row>
    <row r="2500" spans="1:34" x14ac:dyDescent="0.35">
      <c r="A2500" s="354" t="s">
        <v>830</v>
      </c>
      <c r="B2500" s="355">
        <v>8.52</v>
      </c>
      <c r="C2500" s="356">
        <v>24</v>
      </c>
      <c r="D2500" s="357" t="s">
        <v>690</v>
      </c>
      <c r="E2500" s="358" t="s">
        <v>7</v>
      </c>
      <c r="F2500" s="357" t="s">
        <v>181</v>
      </c>
      <c r="G2500" s="357">
        <v>8.1999999999999993</v>
      </c>
      <c r="H2500" s="356">
        <v>32200</v>
      </c>
      <c r="I2500" s="356">
        <v>33800</v>
      </c>
      <c r="J2500" s="355">
        <v>34900</v>
      </c>
      <c r="K2500" s="355">
        <v>34900</v>
      </c>
      <c r="L2500" s="355">
        <v>3779.342723004695</v>
      </c>
      <c r="M2500" s="355">
        <v>3967.1361502347418</v>
      </c>
      <c r="N2500" s="355">
        <v>4096.2441314553989</v>
      </c>
      <c r="O2500" s="355">
        <v>4096.2441314553989</v>
      </c>
      <c r="P2500" s="357" t="s">
        <v>39</v>
      </c>
      <c r="Q2500" s="368" t="s">
        <v>38</v>
      </c>
      <c r="R2500" s="357" t="s">
        <v>203</v>
      </c>
      <c r="S2500" s="367" t="s">
        <v>1074</v>
      </c>
      <c r="T2500" s="357" t="s">
        <v>691</v>
      </c>
      <c r="U2500" s="357" t="s">
        <v>1487</v>
      </c>
      <c r="V2500" s="357">
        <v>1.74</v>
      </c>
      <c r="W2500" s="357">
        <v>1.03</v>
      </c>
      <c r="X2500" s="357">
        <v>3.5000000000000003E-2</v>
      </c>
      <c r="Y2500" s="357">
        <v>1.7922</v>
      </c>
      <c r="Z2500" s="357" t="s">
        <v>198</v>
      </c>
      <c r="AA2500" s="357" t="s">
        <v>170</v>
      </c>
      <c r="AB2500" s="357">
        <v>19.899999999999999</v>
      </c>
      <c r="AC2500" s="357" t="s">
        <v>218</v>
      </c>
      <c r="AD2500" s="10"/>
      <c r="AE2500" s="10">
        <f>IFERROR(VLOOKUP(E2500,ppoz!$A$2:$B$42,2,0),0)</f>
        <v>3500</v>
      </c>
      <c r="AH2500">
        <v>8</v>
      </c>
    </row>
    <row r="2501" spans="1:34" x14ac:dyDescent="0.35">
      <c r="A2501" s="354" t="s">
        <v>831</v>
      </c>
      <c r="B2501" s="355">
        <v>8.875</v>
      </c>
      <c r="C2501" s="356">
        <v>25</v>
      </c>
      <c r="D2501" s="357" t="s">
        <v>690</v>
      </c>
      <c r="E2501" s="358" t="s">
        <v>7</v>
      </c>
      <c r="F2501" s="357" t="s">
        <v>181</v>
      </c>
      <c r="G2501" s="357">
        <v>8.1999999999999993</v>
      </c>
      <c r="H2501" s="356">
        <v>33100</v>
      </c>
      <c r="I2501" s="356">
        <v>34600</v>
      </c>
      <c r="J2501" s="355">
        <v>36100</v>
      </c>
      <c r="K2501" s="355">
        <v>36400</v>
      </c>
      <c r="L2501" s="355">
        <v>3729.5774647887324</v>
      </c>
      <c r="M2501" s="355">
        <v>3898.5915492957747</v>
      </c>
      <c r="N2501" s="355">
        <v>4067.605633802817</v>
      </c>
      <c r="O2501" s="355">
        <v>4101.4084507042253</v>
      </c>
      <c r="P2501" s="357" t="s">
        <v>39</v>
      </c>
      <c r="Q2501" s="368" t="s">
        <v>38</v>
      </c>
      <c r="R2501" s="357" t="s">
        <v>203</v>
      </c>
      <c r="S2501" s="367" t="s">
        <v>1074</v>
      </c>
      <c r="T2501" s="357" t="s">
        <v>691</v>
      </c>
      <c r="U2501" s="357" t="s">
        <v>1487</v>
      </c>
      <c r="V2501" s="357">
        <v>1.74</v>
      </c>
      <c r="W2501" s="357">
        <v>1.03</v>
      </c>
      <c r="X2501" s="357">
        <v>3.5000000000000003E-2</v>
      </c>
      <c r="Y2501" s="357">
        <v>1.7922</v>
      </c>
      <c r="Z2501" s="357" t="s">
        <v>198</v>
      </c>
      <c r="AA2501" s="357" t="s">
        <v>170</v>
      </c>
      <c r="AB2501" s="357">
        <v>19.899999999999999</v>
      </c>
      <c r="AC2501" s="357" t="s">
        <v>218</v>
      </c>
      <c r="AD2501" s="10"/>
      <c r="AE2501" s="10">
        <f>IFERROR(VLOOKUP(E2501,ppoz!$A$2:$B$42,2,0),0)</f>
        <v>3500</v>
      </c>
      <c r="AH2501">
        <v>8</v>
      </c>
    </row>
    <row r="2502" spans="1:34" x14ac:dyDescent="0.35">
      <c r="A2502" s="354" t="s">
        <v>832</v>
      </c>
      <c r="B2502" s="355">
        <v>9.23</v>
      </c>
      <c r="C2502" s="356">
        <v>26</v>
      </c>
      <c r="D2502" s="357" t="s">
        <v>690</v>
      </c>
      <c r="E2502" s="358" t="s">
        <v>7</v>
      </c>
      <c r="F2502" s="357" t="s">
        <v>181</v>
      </c>
      <c r="G2502" s="357">
        <v>8.1999999999999993</v>
      </c>
      <c r="H2502" s="356">
        <v>34300</v>
      </c>
      <c r="I2502" s="356">
        <v>35700</v>
      </c>
      <c r="J2502" s="355">
        <v>37100</v>
      </c>
      <c r="K2502" s="355">
        <v>37400</v>
      </c>
      <c r="L2502" s="355">
        <v>3716.1430119176598</v>
      </c>
      <c r="M2502" s="355">
        <v>3867.8223185265438</v>
      </c>
      <c r="N2502" s="355">
        <v>4019.5016251354277</v>
      </c>
      <c r="O2502" s="355">
        <v>4052.0043336944746</v>
      </c>
      <c r="P2502" s="357" t="s">
        <v>39</v>
      </c>
      <c r="Q2502" s="368" t="s">
        <v>38</v>
      </c>
      <c r="R2502" s="357" t="s">
        <v>203</v>
      </c>
      <c r="S2502" s="367" t="s">
        <v>1074</v>
      </c>
      <c r="T2502" s="357" t="s">
        <v>691</v>
      </c>
      <c r="U2502" s="357" t="s">
        <v>1487</v>
      </c>
      <c r="V2502" s="357">
        <v>1.74</v>
      </c>
      <c r="W2502" s="357">
        <v>1.03</v>
      </c>
      <c r="X2502" s="357">
        <v>3.5000000000000003E-2</v>
      </c>
      <c r="Y2502" s="357">
        <v>1.7922</v>
      </c>
      <c r="Z2502" s="357" t="s">
        <v>198</v>
      </c>
      <c r="AA2502" s="357" t="s">
        <v>170</v>
      </c>
      <c r="AB2502" s="357">
        <v>19.899999999999999</v>
      </c>
      <c r="AC2502" s="357" t="s">
        <v>218</v>
      </c>
      <c r="AD2502" s="10"/>
      <c r="AE2502" s="10">
        <f>IFERROR(VLOOKUP(E2502,ppoz!$A$2:$B$42,2,0),0)</f>
        <v>3500</v>
      </c>
      <c r="AH2502">
        <v>8</v>
      </c>
    </row>
    <row r="2503" spans="1:34" x14ac:dyDescent="0.35">
      <c r="A2503" s="354" t="s">
        <v>833</v>
      </c>
      <c r="B2503" s="355">
        <v>9.5849999999999991</v>
      </c>
      <c r="C2503" s="356">
        <v>27</v>
      </c>
      <c r="D2503" s="357" t="s">
        <v>690</v>
      </c>
      <c r="E2503" s="358" t="s">
        <v>7</v>
      </c>
      <c r="F2503" s="357" t="s">
        <v>181</v>
      </c>
      <c r="G2503" s="357">
        <v>8.1999999999999993</v>
      </c>
      <c r="H2503" s="356">
        <v>34900</v>
      </c>
      <c r="I2503" s="356">
        <v>36500</v>
      </c>
      <c r="J2503" s="355">
        <v>37600</v>
      </c>
      <c r="K2503" s="355">
        <v>38300</v>
      </c>
      <c r="L2503" s="355">
        <v>3641.1058946270218</v>
      </c>
      <c r="M2503" s="355">
        <v>3808.0333854981745</v>
      </c>
      <c r="N2503" s="355">
        <v>3922.7960354720922</v>
      </c>
      <c r="O2503" s="355">
        <v>3995.8268127282217</v>
      </c>
      <c r="P2503" s="357" t="s">
        <v>39</v>
      </c>
      <c r="Q2503" s="368" t="s">
        <v>38</v>
      </c>
      <c r="R2503" s="357" t="s">
        <v>203</v>
      </c>
      <c r="S2503" s="367" t="s">
        <v>1074</v>
      </c>
      <c r="T2503" s="357" t="s">
        <v>691</v>
      </c>
      <c r="U2503" s="357" t="s">
        <v>1487</v>
      </c>
      <c r="V2503" s="357">
        <v>1.74</v>
      </c>
      <c r="W2503" s="357">
        <v>1.03</v>
      </c>
      <c r="X2503" s="357">
        <v>3.5000000000000003E-2</v>
      </c>
      <c r="Y2503" s="357">
        <v>1.7922</v>
      </c>
      <c r="Z2503" s="357" t="s">
        <v>198</v>
      </c>
      <c r="AA2503" s="357" t="s">
        <v>170</v>
      </c>
      <c r="AB2503" s="357">
        <v>19.899999999999999</v>
      </c>
      <c r="AC2503" s="357" t="s">
        <v>218</v>
      </c>
      <c r="AD2503" s="10"/>
      <c r="AE2503" s="10">
        <f>IFERROR(VLOOKUP(E2503,ppoz!$A$2:$B$42,2,0),0)</f>
        <v>3500</v>
      </c>
      <c r="AH2503">
        <v>8</v>
      </c>
    </row>
    <row r="2504" spans="1:34" x14ac:dyDescent="0.35">
      <c r="A2504" s="354" t="s">
        <v>834</v>
      </c>
      <c r="B2504" s="355">
        <v>9.94</v>
      </c>
      <c r="C2504" s="356">
        <v>28</v>
      </c>
      <c r="D2504" s="357" t="s">
        <v>690</v>
      </c>
      <c r="E2504" s="358" t="s">
        <v>7</v>
      </c>
      <c r="F2504" s="357" t="s">
        <v>181</v>
      </c>
      <c r="G2504" s="357">
        <v>8.1999999999999993</v>
      </c>
      <c r="H2504" s="356">
        <v>35400</v>
      </c>
      <c r="I2504" s="356">
        <v>37200</v>
      </c>
      <c r="J2504" s="355">
        <v>38100</v>
      </c>
      <c r="K2504" s="355">
        <v>38900</v>
      </c>
      <c r="L2504" s="355">
        <v>3561.3682092555332</v>
      </c>
      <c r="M2504" s="355">
        <v>3742.4547283702213</v>
      </c>
      <c r="N2504" s="355">
        <v>3832.9979879275656</v>
      </c>
      <c r="O2504" s="355">
        <v>3913.4808853118716</v>
      </c>
      <c r="P2504" s="357" t="s">
        <v>39</v>
      </c>
      <c r="Q2504" s="368" t="s">
        <v>38</v>
      </c>
      <c r="R2504" s="357" t="s">
        <v>203</v>
      </c>
      <c r="S2504" s="367" t="s">
        <v>1074</v>
      </c>
      <c r="T2504" s="357" t="s">
        <v>691</v>
      </c>
      <c r="U2504" s="357" t="s">
        <v>1487</v>
      </c>
      <c r="V2504" s="357">
        <v>1.74</v>
      </c>
      <c r="W2504" s="357">
        <v>1.03</v>
      </c>
      <c r="X2504" s="357">
        <v>3.5000000000000003E-2</v>
      </c>
      <c r="Y2504" s="357">
        <v>1.7922</v>
      </c>
      <c r="Z2504" s="357" t="s">
        <v>198</v>
      </c>
      <c r="AA2504" s="357" t="s">
        <v>170</v>
      </c>
      <c r="AB2504" s="357">
        <v>19.899999999999999</v>
      </c>
      <c r="AC2504" s="357" t="s">
        <v>218</v>
      </c>
      <c r="AD2504" s="10"/>
      <c r="AE2504" s="10">
        <f>IFERROR(VLOOKUP(E2504,ppoz!$A$2:$B$42,2,0),0)</f>
        <v>3500</v>
      </c>
      <c r="AH2504">
        <v>8</v>
      </c>
    </row>
    <row r="2505" spans="1:34" x14ac:dyDescent="0.35">
      <c r="A2505" s="354" t="s">
        <v>835</v>
      </c>
      <c r="B2505" s="355">
        <v>10.295</v>
      </c>
      <c r="C2505" s="356">
        <v>29</v>
      </c>
      <c r="D2505" s="357" t="s">
        <v>690</v>
      </c>
      <c r="E2505" s="358" t="s">
        <v>8</v>
      </c>
      <c r="F2505" s="357" t="s">
        <v>181</v>
      </c>
      <c r="G2505" s="357">
        <v>10</v>
      </c>
      <c r="H2505" s="356">
        <v>36000</v>
      </c>
      <c r="I2505" s="356">
        <v>37900</v>
      </c>
      <c r="J2505" s="355">
        <v>39100</v>
      </c>
      <c r="K2505" s="355">
        <v>39600</v>
      </c>
      <c r="L2505" s="355">
        <v>3496.8431277319087</v>
      </c>
      <c r="M2505" s="355">
        <v>3681.3987372510928</v>
      </c>
      <c r="N2505" s="355">
        <v>3797.9601748421564</v>
      </c>
      <c r="O2505" s="355">
        <v>3846.5274405050995</v>
      </c>
      <c r="P2505" s="357" t="s">
        <v>39</v>
      </c>
      <c r="Q2505" s="368" t="s">
        <v>38</v>
      </c>
      <c r="R2505" s="357" t="s">
        <v>203</v>
      </c>
      <c r="S2505" s="367" t="s">
        <v>1074</v>
      </c>
      <c r="T2505" s="357" t="s">
        <v>691</v>
      </c>
      <c r="U2505" s="357" t="s">
        <v>1487</v>
      </c>
      <c r="V2505" s="357">
        <v>1.74</v>
      </c>
      <c r="W2505" s="357">
        <v>1.03</v>
      </c>
      <c r="X2505" s="357">
        <v>3.5000000000000003E-2</v>
      </c>
      <c r="Y2505" s="357">
        <v>1.7922</v>
      </c>
      <c r="Z2505" s="357" t="s">
        <v>198</v>
      </c>
      <c r="AA2505" s="357" t="s">
        <v>170</v>
      </c>
      <c r="AB2505" s="357">
        <v>19.899999999999999</v>
      </c>
      <c r="AC2505" s="357" t="s">
        <v>218</v>
      </c>
      <c r="AD2505" s="10"/>
      <c r="AE2505" s="10">
        <f>IFERROR(VLOOKUP(E2505,ppoz!$A$2:$B$42,2,0),0)</f>
        <v>3500</v>
      </c>
      <c r="AH2505">
        <v>8</v>
      </c>
    </row>
    <row r="2506" spans="1:34" x14ac:dyDescent="0.35">
      <c r="A2506" s="354" t="s">
        <v>836</v>
      </c>
      <c r="B2506" s="355">
        <v>10.649999999999999</v>
      </c>
      <c r="C2506" s="356">
        <v>30</v>
      </c>
      <c r="D2506" s="357" t="s">
        <v>690</v>
      </c>
      <c r="E2506" s="358" t="s">
        <v>8</v>
      </c>
      <c r="F2506" s="357" t="s">
        <v>181</v>
      </c>
      <c r="G2506" s="357">
        <v>10</v>
      </c>
      <c r="H2506" s="356">
        <v>36800</v>
      </c>
      <c r="I2506" s="356">
        <v>38700</v>
      </c>
      <c r="J2506" s="355">
        <v>40200</v>
      </c>
      <c r="K2506" s="355">
        <v>40400</v>
      </c>
      <c r="L2506" s="355">
        <v>3455.3990610328642</v>
      </c>
      <c r="M2506" s="355">
        <v>3633.8028169014087</v>
      </c>
      <c r="N2506" s="355">
        <v>3774.6478873239444</v>
      </c>
      <c r="O2506" s="355">
        <v>3793.4272300469488</v>
      </c>
      <c r="P2506" s="357" t="s">
        <v>39</v>
      </c>
      <c r="Q2506" s="368" t="s">
        <v>38</v>
      </c>
      <c r="R2506" s="357" t="s">
        <v>203</v>
      </c>
      <c r="S2506" s="367" t="s">
        <v>1074</v>
      </c>
      <c r="T2506" s="357" t="s">
        <v>691</v>
      </c>
      <c r="U2506" s="357" t="s">
        <v>1487</v>
      </c>
      <c r="V2506" s="357">
        <v>1.74</v>
      </c>
      <c r="W2506" s="357">
        <v>1.03</v>
      </c>
      <c r="X2506" s="357">
        <v>3.5000000000000003E-2</v>
      </c>
      <c r="Y2506" s="357">
        <v>1.7922</v>
      </c>
      <c r="Z2506" s="357" t="s">
        <v>198</v>
      </c>
      <c r="AA2506" s="357" t="s">
        <v>170</v>
      </c>
      <c r="AB2506" s="357">
        <v>19.899999999999999</v>
      </c>
      <c r="AC2506" s="357" t="s">
        <v>218</v>
      </c>
      <c r="AD2506" s="10"/>
      <c r="AE2506" s="10">
        <f>IFERROR(VLOOKUP(E2506,ppoz!$A$2:$B$42,2,0),0)</f>
        <v>3500</v>
      </c>
      <c r="AH2506">
        <v>8</v>
      </c>
    </row>
    <row r="2507" spans="1:34" x14ac:dyDescent="0.35">
      <c r="A2507" s="354" t="s">
        <v>837</v>
      </c>
      <c r="B2507" s="355">
        <v>11.004999999999999</v>
      </c>
      <c r="C2507" s="356">
        <v>31</v>
      </c>
      <c r="D2507" s="357" t="s">
        <v>690</v>
      </c>
      <c r="E2507" s="358" t="s">
        <v>8</v>
      </c>
      <c r="F2507" s="357" t="s">
        <v>181</v>
      </c>
      <c r="G2507" s="357">
        <v>10</v>
      </c>
      <c r="H2507" s="356">
        <v>37900</v>
      </c>
      <c r="I2507" s="356">
        <v>39900</v>
      </c>
      <c r="J2507" s="355">
        <v>41500</v>
      </c>
      <c r="K2507" s="355">
        <v>41600</v>
      </c>
      <c r="L2507" s="355">
        <v>3443.8891412994099</v>
      </c>
      <c r="M2507" s="355">
        <v>3625.6247160381649</v>
      </c>
      <c r="N2507" s="355">
        <v>3771.0131758291691</v>
      </c>
      <c r="O2507" s="355">
        <v>3780.0999545661066</v>
      </c>
      <c r="P2507" s="357" t="s">
        <v>39</v>
      </c>
      <c r="Q2507" s="368" t="s">
        <v>38</v>
      </c>
      <c r="R2507" s="357" t="s">
        <v>203</v>
      </c>
      <c r="S2507" s="367" t="s">
        <v>1074</v>
      </c>
      <c r="T2507" s="357" t="s">
        <v>691</v>
      </c>
      <c r="U2507" s="357" t="s">
        <v>1487</v>
      </c>
      <c r="V2507" s="357">
        <v>1.74</v>
      </c>
      <c r="W2507" s="357">
        <v>1.03</v>
      </c>
      <c r="X2507" s="357">
        <v>3.5000000000000003E-2</v>
      </c>
      <c r="Y2507" s="357">
        <v>1.7922</v>
      </c>
      <c r="Z2507" s="357" t="s">
        <v>198</v>
      </c>
      <c r="AA2507" s="357" t="s">
        <v>170</v>
      </c>
      <c r="AB2507" s="357">
        <v>19.899999999999999</v>
      </c>
      <c r="AC2507" s="357" t="s">
        <v>218</v>
      </c>
      <c r="AD2507" s="10"/>
      <c r="AE2507" s="10">
        <f>IFERROR(VLOOKUP(E2507,ppoz!$A$2:$B$42,2,0),0)</f>
        <v>3500</v>
      </c>
      <c r="AH2507">
        <v>8</v>
      </c>
    </row>
    <row r="2508" spans="1:34" x14ac:dyDescent="0.35">
      <c r="A2508" s="354" t="s">
        <v>838</v>
      </c>
      <c r="B2508" s="355">
        <v>11.36</v>
      </c>
      <c r="C2508" s="356">
        <v>32</v>
      </c>
      <c r="D2508" s="357" t="s">
        <v>690</v>
      </c>
      <c r="E2508" s="358" t="s">
        <v>8</v>
      </c>
      <c r="F2508" s="357" t="s">
        <v>181</v>
      </c>
      <c r="G2508" s="357">
        <v>10</v>
      </c>
      <c r="H2508" s="356">
        <v>38400</v>
      </c>
      <c r="I2508" s="356">
        <v>40500</v>
      </c>
      <c r="J2508" s="355">
        <v>42000</v>
      </c>
      <c r="K2508" s="355">
        <v>42200</v>
      </c>
      <c r="L2508" s="355">
        <v>3380.2816901408451</v>
      </c>
      <c r="M2508" s="355">
        <v>3565.1408450704225</v>
      </c>
      <c r="N2508" s="355">
        <v>3697.1830985915494</v>
      </c>
      <c r="O2508" s="355">
        <v>3714.7887323943664</v>
      </c>
      <c r="P2508" s="357" t="s">
        <v>39</v>
      </c>
      <c r="Q2508" s="368" t="s">
        <v>38</v>
      </c>
      <c r="R2508" s="357" t="s">
        <v>203</v>
      </c>
      <c r="S2508" s="367" t="s">
        <v>1074</v>
      </c>
      <c r="T2508" s="357" t="s">
        <v>691</v>
      </c>
      <c r="U2508" s="357" t="s">
        <v>1487</v>
      </c>
      <c r="V2508" s="357">
        <v>1.74</v>
      </c>
      <c r="W2508" s="357">
        <v>1.03</v>
      </c>
      <c r="X2508" s="357">
        <v>3.5000000000000003E-2</v>
      </c>
      <c r="Y2508" s="357">
        <v>1.7922</v>
      </c>
      <c r="Z2508" s="357" t="s">
        <v>198</v>
      </c>
      <c r="AA2508" s="357" t="s">
        <v>170</v>
      </c>
      <c r="AB2508" s="357">
        <v>19.899999999999999</v>
      </c>
      <c r="AC2508" s="357" t="s">
        <v>218</v>
      </c>
      <c r="AD2508" s="10"/>
      <c r="AE2508" s="10">
        <f>IFERROR(VLOOKUP(E2508,ppoz!$A$2:$B$42,2,0),0)</f>
        <v>3500</v>
      </c>
      <c r="AH2508">
        <v>8</v>
      </c>
    </row>
    <row r="2509" spans="1:34" x14ac:dyDescent="0.35">
      <c r="A2509" s="354" t="s">
        <v>839</v>
      </c>
      <c r="B2509" s="355">
        <v>11.715</v>
      </c>
      <c r="C2509" s="356">
        <v>33</v>
      </c>
      <c r="D2509" s="357" t="s">
        <v>690</v>
      </c>
      <c r="E2509" s="358" t="s">
        <v>8</v>
      </c>
      <c r="F2509" s="357" t="s">
        <v>181</v>
      </c>
      <c r="G2509" s="357">
        <v>10</v>
      </c>
      <c r="H2509" s="356">
        <v>39100</v>
      </c>
      <c r="I2509" s="356">
        <v>41100</v>
      </c>
      <c r="J2509" s="355">
        <v>42600</v>
      </c>
      <c r="K2509" s="355">
        <v>42800</v>
      </c>
      <c r="L2509" s="355">
        <v>3337.6013657703797</v>
      </c>
      <c r="M2509" s="355">
        <v>3508.3226632522405</v>
      </c>
      <c r="N2509" s="355">
        <v>3636.3636363636365</v>
      </c>
      <c r="O2509" s="355">
        <v>3653.4357661118224</v>
      </c>
      <c r="P2509" s="357" t="s">
        <v>39</v>
      </c>
      <c r="Q2509" s="368" t="s">
        <v>38</v>
      </c>
      <c r="R2509" s="357" t="s">
        <v>203</v>
      </c>
      <c r="S2509" s="367" t="s">
        <v>1074</v>
      </c>
      <c r="T2509" s="357" t="s">
        <v>691</v>
      </c>
      <c r="U2509" s="357" t="s">
        <v>1487</v>
      </c>
      <c r="V2509" s="357">
        <v>1.74</v>
      </c>
      <c r="W2509" s="357">
        <v>1.03</v>
      </c>
      <c r="X2509" s="357">
        <v>3.5000000000000003E-2</v>
      </c>
      <c r="Y2509" s="357">
        <v>1.7922</v>
      </c>
      <c r="Z2509" s="357" t="s">
        <v>198</v>
      </c>
      <c r="AA2509" s="357" t="s">
        <v>170</v>
      </c>
      <c r="AB2509" s="357">
        <v>19.899999999999999</v>
      </c>
      <c r="AC2509" s="357" t="s">
        <v>218</v>
      </c>
      <c r="AD2509" s="10"/>
      <c r="AE2509" s="10">
        <f>IFERROR(VLOOKUP(E2509,ppoz!$A$2:$B$42,2,0),0)</f>
        <v>3500</v>
      </c>
      <c r="AH2509">
        <v>8</v>
      </c>
    </row>
    <row r="2510" spans="1:34" x14ac:dyDescent="0.35">
      <c r="A2510" s="354" t="s">
        <v>840</v>
      </c>
      <c r="B2510" s="355">
        <v>12.07</v>
      </c>
      <c r="C2510" s="356">
        <v>34</v>
      </c>
      <c r="D2510" s="357" t="s">
        <v>690</v>
      </c>
      <c r="E2510" s="358" t="s">
        <v>8</v>
      </c>
      <c r="F2510" s="357" t="s">
        <v>181</v>
      </c>
      <c r="G2510" s="357">
        <v>10</v>
      </c>
      <c r="H2510" s="356">
        <v>40200</v>
      </c>
      <c r="I2510" s="356">
        <v>42300</v>
      </c>
      <c r="J2510" s="355">
        <v>43600</v>
      </c>
      <c r="K2510" s="355">
        <v>44000</v>
      </c>
      <c r="L2510" s="355">
        <v>3330.5716652858328</v>
      </c>
      <c r="M2510" s="355">
        <v>3504.5567522783763</v>
      </c>
      <c r="N2510" s="355">
        <v>3612.2618061309031</v>
      </c>
      <c r="O2510" s="355">
        <v>3645.4018227009115</v>
      </c>
      <c r="P2510" s="357" t="s">
        <v>39</v>
      </c>
      <c r="Q2510" s="368" t="s">
        <v>38</v>
      </c>
      <c r="R2510" s="357" t="s">
        <v>203</v>
      </c>
      <c r="S2510" s="367" t="s">
        <v>1074</v>
      </c>
      <c r="T2510" s="357" t="s">
        <v>691</v>
      </c>
      <c r="U2510" s="357" t="s">
        <v>1487</v>
      </c>
      <c r="V2510" s="357">
        <v>1.74</v>
      </c>
      <c r="W2510" s="357">
        <v>1.03</v>
      </c>
      <c r="X2510" s="357">
        <v>3.5000000000000003E-2</v>
      </c>
      <c r="Y2510" s="357">
        <v>1.7922</v>
      </c>
      <c r="Z2510" s="357" t="s">
        <v>198</v>
      </c>
      <c r="AA2510" s="357" t="s">
        <v>170</v>
      </c>
      <c r="AB2510" s="357">
        <v>19.899999999999999</v>
      </c>
      <c r="AC2510" s="357" t="s">
        <v>218</v>
      </c>
      <c r="AD2510" s="10"/>
      <c r="AE2510" s="10">
        <f>IFERROR(VLOOKUP(E2510,ppoz!$A$2:$B$42,2,0),0)</f>
        <v>3500</v>
      </c>
      <c r="AH2510">
        <v>8</v>
      </c>
    </row>
    <row r="2511" spans="1:34" x14ac:dyDescent="0.35">
      <c r="A2511" s="354" t="s">
        <v>841</v>
      </c>
      <c r="B2511" s="355">
        <v>12.424999999999999</v>
      </c>
      <c r="C2511" s="356">
        <v>35</v>
      </c>
      <c r="D2511" s="357" t="s">
        <v>690</v>
      </c>
      <c r="E2511" s="358" t="s">
        <v>8</v>
      </c>
      <c r="F2511" s="357" t="s">
        <v>181</v>
      </c>
      <c r="G2511" s="357">
        <v>10</v>
      </c>
      <c r="H2511" s="356">
        <v>40900</v>
      </c>
      <c r="I2511" s="356">
        <v>43100</v>
      </c>
      <c r="J2511" s="355">
        <v>44400</v>
      </c>
      <c r="K2511" s="355">
        <v>45400</v>
      </c>
      <c r="L2511" s="355">
        <v>3291.7505030181092</v>
      </c>
      <c r="M2511" s="355">
        <v>3468.8128772635819</v>
      </c>
      <c r="N2511" s="355">
        <v>3573.4406438631795</v>
      </c>
      <c r="O2511" s="355">
        <v>3653.9235412474854</v>
      </c>
      <c r="P2511" s="357" t="s">
        <v>39</v>
      </c>
      <c r="Q2511" s="368" t="s">
        <v>38</v>
      </c>
      <c r="R2511" s="357" t="s">
        <v>203</v>
      </c>
      <c r="S2511" s="367" t="s">
        <v>1074</v>
      </c>
      <c r="T2511" s="357" t="s">
        <v>691</v>
      </c>
      <c r="U2511" s="357" t="s">
        <v>1487</v>
      </c>
      <c r="V2511" s="357">
        <v>1.74</v>
      </c>
      <c r="W2511" s="357">
        <v>1.03</v>
      </c>
      <c r="X2511" s="357">
        <v>3.5000000000000003E-2</v>
      </c>
      <c r="Y2511" s="357">
        <v>1.7922</v>
      </c>
      <c r="Z2511" s="357" t="s">
        <v>198</v>
      </c>
      <c r="AA2511" s="357" t="s">
        <v>170</v>
      </c>
      <c r="AB2511" s="357">
        <v>19.899999999999999</v>
      </c>
      <c r="AC2511" s="357" t="s">
        <v>218</v>
      </c>
      <c r="AD2511" s="10"/>
      <c r="AE2511" s="10">
        <f>IFERROR(VLOOKUP(E2511,ppoz!$A$2:$B$42,2,0),0)</f>
        <v>3500</v>
      </c>
      <c r="AH2511">
        <v>8</v>
      </c>
    </row>
    <row r="2512" spans="1:34" x14ac:dyDescent="0.35">
      <c r="A2512" s="354" t="s">
        <v>842</v>
      </c>
      <c r="B2512" s="355">
        <v>12.78</v>
      </c>
      <c r="C2512" s="356">
        <v>36</v>
      </c>
      <c r="D2512" s="357" t="s">
        <v>690</v>
      </c>
      <c r="E2512" s="358" t="s">
        <v>183</v>
      </c>
      <c r="F2512" s="357" t="s">
        <v>181</v>
      </c>
      <c r="G2512" s="357">
        <v>12.5</v>
      </c>
      <c r="H2512" s="356">
        <v>42200</v>
      </c>
      <c r="I2512" s="356">
        <v>44500</v>
      </c>
      <c r="J2512" s="355">
        <v>45600</v>
      </c>
      <c r="K2512" s="355">
        <v>46800</v>
      </c>
      <c r="L2512" s="355">
        <v>3302.0344287949924</v>
      </c>
      <c r="M2512" s="355">
        <v>3482.0031298904541</v>
      </c>
      <c r="N2512" s="355">
        <v>3568.0751173708923</v>
      </c>
      <c r="O2512" s="355">
        <v>3661.9718309859159</v>
      </c>
      <c r="P2512" s="357" t="s">
        <v>39</v>
      </c>
      <c r="Q2512" s="368" t="s">
        <v>38</v>
      </c>
      <c r="R2512" s="357" t="s">
        <v>203</v>
      </c>
      <c r="S2512" s="367" t="s">
        <v>1074</v>
      </c>
      <c r="T2512" s="357" t="s">
        <v>691</v>
      </c>
      <c r="U2512" s="357" t="s">
        <v>1487</v>
      </c>
      <c r="V2512" s="357">
        <v>1.74</v>
      </c>
      <c r="W2512" s="357">
        <v>1.03</v>
      </c>
      <c r="X2512" s="357">
        <v>3.5000000000000003E-2</v>
      </c>
      <c r="Y2512" s="357">
        <v>1.7922</v>
      </c>
      <c r="Z2512" s="357" t="s">
        <v>198</v>
      </c>
      <c r="AA2512" s="357" t="s">
        <v>170</v>
      </c>
      <c r="AB2512" s="357">
        <v>19.899999999999999</v>
      </c>
      <c r="AC2512" s="357" t="s">
        <v>218</v>
      </c>
      <c r="AD2512" s="10"/>
      <c r="AE2512" s="10">
        <f>IFERROR(VLOOKUP(E2512,ppoz!$A$2:$B$42,2,0),0)</f>
        <v>3500</v>
      </c>
      <c r="AH2512">
        <v>8</v>
      </c>
    </row>
    <row r="2513" spans="1:34" x14ac:dyDescent="0.35">
      <c r="A2513" s="354" t="s">
        <v>843</v>
      </c>
      <c r="B2513" s="355">
        <v>13.135</v>
      </c>
      <c r="C2513" s="356">
        <v>37</v>
      </c>
      <c r="D2513" s="357" t="s">
        <v>690</v>
      </c>
      <c r="E2513" s="358" t="s">
        <v>183</v>
      </c>
      <c r="F2513" s="357" t="s">
        <v>181</v>
      </c>
      <c r="G2513" s="357">
        <v>12.5</v>
      </c>
      <c r="H2513" s="356">
        <v>43400</v>
      </c>
      <c r="I2513" s="356">
        <v>45900</v>
      </c>
      <c r="J2513" s="355">
        <v>47500</v>
      </c>
      <c r="K2513" s="355">
        <v>48200</v>
      </c>
      <c r="L2513" s="355">
        <v>3304.1492196421773</v>
      </c>
      <c r="M2513" s="355">
        <v>3494.4803958888465</v>
      </c>
      <c r="N2513" s="355">
        <v>3616.2923486867148</v>
      </c>
      <c r="O2513" s="355">
        <v>3669.5850780357823</v>
      </c>
      <c r="P2513" s="357" t="s">
        <v>39</v>
      </c>
      <c r="Q2513" s="368" t="s">
        <v>38</v>
      </c>
      <c r="R2513" s="357" t="s">
        <v>203</v>
      </c>
      <c r="S2513" s="367" t="s">
        <v>1074</v>
      </c>
      <c r="T2513" s="357" t="s">
        <v>691</v>
      </c>
      <c r="U2513" s="357" t="s">
        <v>1487</v>
      </c>
      <c r="V2513" s="357">
        <v>1.74</v>
      </c>
      <c r="W2513" s="357">
        <v>1.03</v>
      </c>
      <c r="X2513" s="357">
        <v>3.5000000000000003E-2</v>
      </c>
      <c r="Y2513" s="357">
        <v>1.7922</v>
      </c>
      <c r="Z2513" s="357" t="s">
        <v>198</v>
      </c>
      <c r="AA2513" s="357" t="s">
        <v>170</v>
      </c>
      <c r="AB2513" s="357">
        <v>19.899999999999999</v>
      </c>
      <c r="AC2513" s="357" t="s">
        <v>218</v>
      </c>
      <c r="AD2513" s="10"/>
      <c r="AE2513" s="10">
        <f>IFERROR(VLOOKUP(E2513,ppoz!$A$2:$B$42,2,0),0)</f>
        <v>3500</v>
      </c>
      <c r="AH2513">
        <v>8</v>
      </c>
    </row>
    <row r="2514" spans="1:34" x14ac:dyDescent="0.35">
      <c r="A2514" s="354" t="s">
        <v>844</v>
      </c>
      <c r="B2514" s="355">
        <v>13.489999999999998</v>
      </c>
      <c r="C2514" s="356">
        <v>38</v>
      </c>
      <c r="D2514" s="357" t="s">
        <v>690</v>
      </c>
      <c r="E2514" s="358" t="s">
        <v>183</v>
      </c>
      <c r="F2514" s="357" t="s">
        <v>181</v>
      </c>
      <c r="G2514" s="357">
        <v>12.5</v>
      </c>
      <c r="H2514" s="356">
        <v>44300</v>
      </c>
      <c r="I2514" s="356">
        <v>46800</v>
      </c>
      <c r="J2514" s="355">
        <v>48400</v>
      </c>
      <c r="K2514" s="355">
        <v>49100</v>
      </c>
      <c r="L2514" s="355">
        <v>3283.9140103780583</v>
      </c>
      <c r="M2514" s="355">
        <v>3469.2364714603414</v>
      </c>
      <c r="N2514" s="355">
        <v>3587.8428465530028</v>
      </c>
      <c r="O2514" s="355">
        <v>3639.7331356560421</v>
      </c>
      <c r="P2514" s="357" t="s">
        <v>39</v>
      </c>
      <c r="Q2514" s="368" t="s">
        <v>38</v>
      </c>
      <c r="R2514" s="357" t="s">
        <v>203</v>
      </c>
      <c r="S2514" s="367" t="s">
        <v>1074</v>
      </c>
      <c r="T2514" s="357" t="s">
        <v>691</v>
      </c>
      <c r="U2514" s="357" t="s">
        <v>1487</v>
      </c>
      <c r="V2514" s="357">
        <v>1.74</v>
      </c>
      <c r="W2514" s="357">
        <v>1.03</v>
      </c>
      <c r="X2514" s="357">
        <v>3.5000000000000003E-2</v>
      </c>
      <c r="Y2514" s="357">
        <v>1.7922</v>
      </c>
      <c r="Z2514" s="357" t="s">
        <v>198</v>
      </c>
      <c r="AA2514" s="357" t="s">
        <v>170</v>
      </c>
      <c r="AB2514" s="357">
        <v>19.899999999999999</v>
      </c>
      <c r="AC2514" s="357" t="s">
        <v>218</v>
      </c>
      <c r="AD2514" s="10"/>
      <c r="AE2514" s="10">
        <f>IFERROR(VLOOKUP(E2514,ppoz!$A$2:$B$42,2,0),0)</f>
        <v>3500</v>
      </c>
      <c r="AH2514">
        <v>8</v>
      </c>
    </row>
    <row r="2515" spans="1:34" x14ac:dyDescent="0.35">
      <c r="A2515" s="354" t="s">
        <v>845</v>
      </c>
      <c r="B2515" s="355">
        <v>13.844999999999999</v>
      </c>
      <c r="C2515" s="356">
        <v>39</v>
      </c>
      <c r="D2515" s="357" t="s">
        <v>690</v>
      </c>
      <c r="E2515" s="358" t="s">
        <v>183</v>
      </c>
      <c r="F2515" s="357" t="s">
        <v>181</v>
      </c>
      <c r="G2515" s="357">
        <v>12.5</v>
      </c>
      <c r="H2515" s="356">
        <v>45100</v>
      </c>
      <c r="I2515" s="356">
        <v>47600</v>
      </c>
      <c r="J2515" s="355">
        <v>49000</v>
      </c>
      <c r="K2515" s="355">
        <v>49900</v>
      </c>
      <c r="L2515" s="355">
        <v>3257.4936800288915</v>
      </c>
      <c r="M2515" s="355">
        <v>3438.0642831347059</v>
      </c>
      <c r="N2515" s="355">
        <v>3539.1838208739618</v>
      </c>
      <c r="O2515" s="355">
        <v>3604.189237992055</v>
      </c>
      <c r="P2515" s="357" t="s">
        <v>39</v>
      </c>
      <c r="Q2515" s="368" t="s">
        <v>38</v>
      </c>
      <c r="R2515" s="357" t="s">
        <v>203</v>
      </c>
      <c r="S2515" s="367" t="s">
        <v>1074</v>
      </c>
      <c r="T2515" s="357" t="s">
        <v>691</v>
      </c>
      <c r="U2515" s="357" t="s">
        <v>1487</v>
      </c>
      <c r="V2515" s="357">
        <v>1.74</v>
      </c>
      <c r="W2515" s="357">
        <v>1.03</v>
      </c>
      <c r="X2515" s="357">
        <v>3.5000000000000003E-2</v>
      </c>
      <c r="Y2515" s="357">
        <v>1.7922</v>
      </c>
      <c r="Z2515" s="357" t="s">
        <v>198</v>
      </c>
      <c r="AA2515" s="357" t="s">
        <v>170</v>
      </c>
      <c r="AB2515" s="357">
        <v>19.899999999999999</v>
      </c>
      <c r="AC2515" s="357" t="s">
        <v>218</v>
      </c>
      <c r="AD2515" s="10"/>
      <c r="AE2515" s="10">
        <f>IFERROR(VLOOKUP(E2515,ppoz!$A$2:$B$42,2,0),0)</f>
        <v>3500</v>
      </c>
      <c r="AH2515">
        <v>8</v>
      </c>
    </row>
    <row r="2516" spans="1:34" x14ac:dyDescent="0.35">
      <c r="A2516" s="354" t="s">
        <v>846</v>
      </c>
      <c r="B2516" s="355">
        <v>14.2</v>
      </c>
      <c r="C2516" s="356">
        <v>40</v>
      </c>
      <c r="D2516" s="357" t="s">
        <v>690</v>
      </c>
      <c r="E2516" s="358" t="s">
        <v>183</v>
      </c>
      <c r="F2516" s="357" t="s">
        <v>181</v>
      </c>
      <c r="G2516" s="357">
        <v>12.5</v>
      </c>
      <c r="H2516" s="356">
        <v>46100</v>
      </c>
      <c r="I2516" s="356">
        <v>48600</v>
      </c>
      <c r="J2516" s="355">
        <v>50000</v>
      </c>
      <c r="K2516" s="355">
        <v>50900</v>
      </c>
      <c r="L2516" s="355">
        <v>3246.4788732394368</v>
      </c>
      <c r="M2516" s="355">
        <v>3422.535211267606</v>
      </c>
      <c r="N2516" s="355">
        <v>3521.1267605633807</v>
      </c>
      <c r="O2516" s="355">
        <v>3584.5070422535214</v>
      </c>
      <c r="P2516" s="357" t="s">
        <v>39</v>
      </c>
      <c r="Q2516" s="368" t="s">
        <v>38</v>
      </c>
      <c r="R2516" s="357" t="s">
        <v>203</v>
      </c>
      <c r="S2516" s="367" t="s">
        <v>1074</v>
      </c>
      <c r="T2516" s="357" t="s">
        <v>691</v>
      </c>
      <c r="U2516" s="357" t="s">
        <v>1487</v>
      </c>
      <c r="V2516" s="357">
        <v>1.74</v>
      </c>
      <c r="W2516" s="357">
        <v>1.03</v>
      </c>
      <c r="X2516" s="357">
        <v>3.5000000000000003E-2</v>
      </c>
      <c r="Y2516" s="357">
        <v>1.7922</v>
      </c>
      <c r="Z2516" s="357" t="s">
        <v>198</v>
      </c>
      <c r="AA2516" s="357" t="s">
        <v>170</v>
      </c>
      <c r="AB2516" s="357">
        <v>19.899999999999999</v>
      </c>
      <c r="AC2516" s="357" t="s">
        <v>218</v>
      </c>
      <c r="AD2516" s="10"/>
      <c r="AE2516" s="10">
        <f>IFERROR(VLOOKUP(E2516,ppoz!$A$2:$B$42,2,0),0)</f>
        <v>3500</v>
      </c>
      <c r="AH2516">
        <v>8</v>
      </c>
    </row>
    <row r="2517" spans="1:34" x14ac:dyDescent="0.35">
      <c r="A2517" s="354" t="s">
        <v>847</v>
      </c>
      <c r="B2517" s="355">
        <v>14.555</v>
      </c>
      <c r="C2517" s="356">
        <v>41</v>
      </c>
      <c r="D2517" s="357" t="s">
        <v>690</v>
      </c>
      <c r="E2517" s="358" t="s">
        <v>183</v>
      </c>
      <c r="F2517" s="357" t="s">
        <v>181</v>
      </c>
      <c r="G2517" s="357">
        <v>12.5</v>
      </c>
      <c r="H2517" s="356">
        <v>46700</v>
      </c>
      <c r="I2517" s="356">
        <v>49200</v>
      </c>
      <c r="J2517" s="355">
        <v>50600</v>
      </c>
      <c r="K2517" s="355">
        <v>51500</v>
      </c>
      <c r="L2517" s="355">
        <v>3208.5194091377534</v>
      </c>
      <c r="M2517" s="355">
        <v>3380.2816901408451</v>
      </c>
      <c r="N2517" s="355">
        <v>3476.4685675025767</v>
      </c>
      <c r="O2517" s="355">
        <v>3538.3029886636896</v>
      </c>
      <c r="P2517" s="357" t="s">
        <v>39</v>
      </c>
      <c r="Q2517" s="368" t="s">
        <v>38</v>
      </c>
      <c r="R2517" s="357" t="s">
        <v>203</v>
      </c>
      <c r="S2517" s="367" t="s">
        <v>1074</v>
      </c>
      <c r="T2517" s="357" t="s">
        <v>691</v>
      </c>
      <c r="U2517" s="357" t="s">
        <v>1487</v>
      </c>
      <c r="V2517" s="357">
        <v>1.74</v>
      </c>
      <c r="W2517" s="357">
        <v>1.03</v>
      </c>
      <c r="X2517" s="357">
        <v>3.5000000000000003E-2</v>
      </c>
      <c r="Y2517" s="357">
        <v>1.7922</v>
      </c>
      <c r="Z2517" s="357" t="s">
        <v>198</v>
      </c>
      <c r="AA2517" s="357" t="s">
        <v>170</v>
      </c>
      <c r="AB2517" s="357">
        <v>19.899999999999999</v>
      </c>
      <c r="AC2517" s="357" t="s">
        <v>218</v>
      </c>
      <c r="AD2517" s="10"/>
      <c r="AE2517" s="10">
        <f>IFERROR(VLOOKUP(E2517,ppoz!$A$2:$B$42,2,0),0)</f>
        <v>3500</v>
      </c>
      <c r="AH2517">
        <v>8</v>
      </c>
    </row>
    <row r="2518" spans="1:34" x14ac:dyDescent="0.35">
      <c r="A2518" s="354" t="s">
        <v>848</v>
      </c>
      <c r="B2518" s="355">
        <v>14.91</v>
      </c>
      <c r="C2518" s="356">
        <v>42</v>
      </c>
      <c r="D2518" s="357" t="s">
        <v>690</v>
      </c>
      <c r="E2518" s="358" t="s">
        <v>183</v>
      </c>
      <c r="F2518" s="357" t="s">
        <v>181</v>
      </c>
      <c r="G2518" s="357">
        <v>12.5</v>
      </c>
      <c r="H2518" s="356">
        <v>47300</v>
      </c>
      <c r="I2518" s="356">
        <v>49700</v>
      </c>
      <c r="J2518" s="355">
        <v>51100</v>
      </c>
      <c r="K2518" s="355">
        <v>52000</v>
      </c>
      <c r="L2518" s="355">
        <v>3172.3675385647216</v>
      </c>
      <c r="M2518" s="355">
        <v>3333.3333333333335</v>
      </c>
      <c r="N2518" s="355">
        <v>3427.2300469483566</v>
      </c>
      <c r="O2518" s="355">
        <v>3487.5922199865863</v>
      </c>
      <c r="P2518" s="357" t="s">
        <v>39</v>
      </c>
      <c r="Q2518" s="368" t="s">
        <v>38</v>
      </c>
      <c r="R2518" s="357" t="s">
        <v>203</v>
      </c>
      <c r="S2518" s="367" t="s">
        <v>1074</v>
      </c>
      <c r="T2518" s="357" t="s">
        <v>691</v>
      </c>
      <c r="U2518" s="357" t="s">
        <v>1487</v>
      </c>
      <c r="V2518" s="357">
        <v>1.74</v>
      </c>
      <c r="W2518" s="357">
        <v>1.03</v>
      </c>
      <c r="X2518" s="357">
        <v>3.5000000000000003E-2</v>
      </c>
      <c r="Y2518" s="357">
        <v>1.7922</v>
      </c>
      <c r="Z2518" s="357" t="s">
        <v>198</v>
      </c>
      <c r="AA2518" s="357" t="s">
        <v>170</v>
      </c>
      <c r="AB2518" s="357">
        <v>19.899999999999999</v>
      </c>
      <c r="AC2518" s="357" t="s">
        <v>218</v>
      </c>
      <c r="AD2518" s="10"/>
      <c r="AE2518" s="10">
        <f>IFERROR(VLOOKUP(E2518,ppoz!$A$2:$B$42,2,0),0)</f>
        <v>3500</v>
      </c>
      <c r="AH2518">
        <v>8</v>
      </c>
    </row>
    <row r="2519" spans="1:34" x14ac:dyDescent="0.35">
      <c r="A2519" s="354" t="s">
        <v>849</v>
      </c>
      <c r="B2519" s="355">
        <v>15.264999999999999</v>
      </c>
      <c r="C2519" s="356">
        <v>43</v>
      </c>
      <c r="D2519" s="357" t="s">
        <v>690</v>
      </c>
      <c r="E2519" s="358" t="s">
        <v>9</v>
      </c>
      <c r="F2519" s="357" t="s">
        <v>181</v>
      </c>
      <c r="G2519" s="357">
        <v>15</v>
      </c>
      <c r="H2519" s="356">
        <v>49300</v>
      </c>
      <c r="I2519" s="356">
        <v>52200</v>
      </c>
      <c r="J2519" s="355">
        <v>53900</v>
      </c>
      <c r="K2519" s="355">
        <v>54500</v>
      </c>
      <c r="L2519" s="355">
        <v>3229.6102194562727</v>
      </c>
      <c r="M2519" s="355">
        <v>3419.5872911889946</v>
      </c>
      <c r="N2519" s="355">
        <v>3530.9531608254179</v>
      </c>
      <c r="O2519" s="355">
        <v>3570.2587618735674</v>
      </c>
      <c r="P2519" s="357" t="s">
        <v>39</v>
      </c>
      <c r="Q2519" s="368" t="s">
        <v>38</v>
      </c>
      <c r="R2519" s="357" t="s">
        <v>203</v>
      </c>
      <c r="S2519" s="367" t="s">
        <v>1074</v>
      </c>
      <c r="T2519" s="357" t="s">
        <v>691</v>
      </c>
      <c r="U2519" s="357" t="s">
        <v>1487</v>
      </c>
      <c r="V2519" s="357">
        <v>1.74</v>
      </c>
      <c r="W2519" s="357">
        <v>1.03</v>
      </c>
      <c r="X2519" s="357">
        <v>3.5000000000000003E-2</v>
      </c>
      <c r="Y2519" s="357">
        <v>1.7922</v>
      </c>
      <c r="Z2519" s="357" t="s">
        <v>198</v>
      </c>
      <c r="AA2519" s="357" t="s">
        <v>170</v>
      </c>
      <c r="AB2519" s="357">
        <v>19.899999999999999</v>
      </c>
      <c r="AC2519" s="357" t="s">
        <v>218</v>
      </c>
      <c r="AD2519" s="10"/>
      <c r="AE2519" s="10">
        <f>IFERROR(VLOOKUP(E2519,ppoz!$A$2:$B$42,2,0),0)</f>
        <v>3500</v>
      </c>
      <c r="AH2519">
        <v>8</v>
      </c>
    </row>
    <row r="2520" spans="1:34" x14ac:dyDescent="0.35">
      <c r="A2520" s="354" t="s">
        <v>850</v>
      </c>
      <c r="B2520" s="355">
        <v>15.62</v>
      </c>
      <c r="C2520" s="356">
        <v>44</v>
      </c>
      <c r="D2520" s="357" t="s">
        <v>690</v>
      </c>
      <c r="E2520" s="358" t="s">
        <v>9</v>
      </c>
      <c r="F2520" s="357" t="s">
        <v>181</v>
      </c>
      <c r="G2520" s="357">
        <v>15</v>
      </c>
      <c r="H2520" s="356">
        <v>49900</v>
      </c>
      <c r="I2520" s="356">
        <v>52800</v>
      </c>
      <c r="J2520" s="355">
        <v>54900</v>
      </c>
      <c r="K2520" s="355">
        <v>55100</v>
      </c>
      <c r="L2520" s="355">
        <v>3194.6222791293217</v>
      </c>
      <c r="M2520" s="355">
        <v>3380.2816901408451</v>
      </c>
      <c r="N2520" s="355">
        <v>3514.7247119078106</v>
      </c>
      <c r="O2520" s="355">
        <v>3527.5288092189503</v>
      </c>
      <c r="P2520" s="357" t="s">
        <v>39</v>
      </c>
      <c r="Q2520" s="368" t="s">
        <v>38</v>
      </c>
      <c r="R2520" s="357" t="s">
        <v>203</v>
      </c>
      <c r="S2520" s="367" t="s">
        <v>1074</v>
      </c>
      <c r="T2520" s="357" t="s">
        <v>691</v>
      </c>
      <c r="U2520" s="357" t="s">
        <v>1487</v>
      </c>
      <c r="V2520" s="357">
        <v>1.74</v>
      </c>
      <c r="W2520" s="357">
        <v>1.03</v>
      </c>
      <c r="X2520" s="357">
        <v>3.5000000000000003E-2</v>
      </c>
      <c r="Y2520" s="357">
        <v>1.7922</v>
      </c>
      <c r="Z2520" s="357" t="s">
        <v>198</v>
      </c>
      <c r="AA2520" s="357" t="s">
        <v>170</v>
      </c>
      <c r="AB2520" s="357">
        <v>19.899999999999999</v>
      </c>
      <c r="AC2520" s="357" t="s">
        <v>218</v>
      </c>
      <c r="AD2520" s="10"/>
      <c r="AE2520" s="10">
        <f>IFERROR(VLOOKUP(E2520,ppoz!$A$2:$B$42,2,0),0)</f>
        <v>3500</v>
      </c>
      <c r="AH2520">
        <v>8</v>
      </c>
    </row>
    <row r="2521" spans="1:34" x14ac:dyDescent="0.35">
      <c r="A2521" s="354" t="s">
        <v>851</v>
      </c>
      <c r="B2521" s="355">
        <v>15.975</v>
      </c>
      <c r="C2521" s="356">
        <v>45</v>
      </c>
      <c r="D2521" s="357" t="s">
        <v>690</v>
      </c>
      <c r="E2521" s="358" t="s">
        <v>9</v>
      </c>
      <c r="F2521" s="357" t="s">
        <v>181</v>
      </c>
      <c r="G2521" s="357">
        <v>15</v>
      </c>
      <c r="H2521" s="356">
        <v>50600</v>
      </c>
      <c r="I2521" s="356">
        <v>53500</v>
      </c>
      <c r="J2521" s="355">
        <v>55400</v>
      </c>
      <c r="K2521" s="355">
        <v>56300</v>
      </c>
      <c r="L2521" s="355">
        <v>3167.4491392801251</v>
      </c>
      <c r="M2521" s="355">
        <v>3348.982785602504</v>
      </c>
      <c r="N2521" s="355">
        <v>3467.9186228482004</v>
      </c>
      <c r="O2521" s="355">
        <v>3524.2566510172146</v>
      </c>
      <c r="P2521" s="357" t="s">
        <v>39</v>
      </c>
      <c r="Q2521" s="368" t="s">
        <v>38</v>
      </c>
      <c r="R2521" s="357" t="s">
        <v>203</v>
      </c>
      <c r="S2521" s="367" t="s">
        <v>1074</v>
      </c>
      <c r="T2521" s="357" t="s">
        <v>691</v>
      </c>
      <c r="U2521" s="357" t="s">
        <v>1487</v>
      </c>
      <c r="V2521" s="357">
        <v>1.74</v>
      </c>
      <c r="W2521" s="357">
        <v>1.03</v>
      </c>
      <c r="X2521" s="357">
        <v>3.5000000000000003E-2</v>
      </c>
      <c r="Y2521" s="357">
        <v>1.7922</v>
      </c>
      <c r="Z2521" s="357" t="s">
        <v>198</v>
      </c>
      <c r="AA2521" s="357" t="s">
        <v>170</v>
      </c>
      <c r="AB2521" s="357">
        <v>19.899999999999999</v>
      </c>
      <c r="AC2521" s="357" t="s">
        <v>218</v>
      </c>
      <c r="AD2521" s="10"/>
      <c r="AE2521" s="10">
        <f>IFERROR(VLOOKUP(E2521,ppoz!$A$2:$B$42,2,0),0)</f>
        <v>3500</v>
      </c>
      <c r="AH2521">
        <v>8</v>
      </c>
    </row>
    <row r="2522" spans="1:34" x14ac:dyDescent="0.35">
      <c r="A2522" s="354" t="s">
        <v>852</v>
      </c>
      <c r="B2522" s="355">
        <v>16.329999999999998</v>
      </c>
      <c r="C2522" s="356">
        <v>46</v>
      </c>
      <c r="D2522" s="357" t="s">
        <v>690</v>
      </c>
      <c r="E2522" s="358" t="s">
        <v>9</v>
      </c>
      <c r="F2522" s="357" t="s">
        <v>181</v>
      </c>
      <c r="G2522" s="357">
        <v>15</v>
      </c>
      <c r="H2522" s="356">
        <v>51800</v>
      </c>
      <c r="I2522" s="356">
        <v>54500</v>
      </c>
      <c r="J2522" s="355">
        <v>56400</v>
      </c>
      <c r="K2522" s="355">
        <v>57400</v>
      </c>
      <c r="L2522" s="355">
        <v>3172.0759338640542</v>
      </c>
      <c r="M2522" s="355">
        <v>3337.4157991426823</v>
      </c>
      <c r="N2522" s="355">
        <v>3453.7660747091245</v>
      </c>
      <c r="O2522" s="355">
        <v>3515.0030618493574</v>
      </c>
      <c r="P2522" s="357" t="s">
        <v>39</v>
      </c>
      <c r="Q2522" s="368" t="s">
        <v>38</v>
      </c>
      <c r="R2522" s="357" t="s">
        <v>203</v>
      </c>
      <c r="S2522" s="367" t="s">
        <v>1074</v>
      </c>
      <c r="T2522" s="357" t="s">
        <v>691</v>
      </c>
      <c r="U2522" s="357" t="s">
        <v>1487</v>
      </c>
      <c r="V2522" s="357">
        <v>1.74</v>
      </c>
      <c r="W2522" s="357">
        <v>1.03</v>
      </c>
      <c r="X2522" s="357">
        <v>3.5000000000000003E-2</v>
      </c>
      <c r="Y2522" s="357">
        <v>1.7922</v>
      </c>
      <c r="Z2522" s="357" t="s">
        <v>198</v>
      </c>
      <c r="AA2522" s="357" t="s">
        <v>170</v>
      </c>
      <c r="AB2522" s="357">
        <v>19.899999999999999</v>
      </c>
      <c r="AC2522" s="357" t="s">
        <v>218</v>
      </c>
      <c r="AD2522" s="10"/>
      <c r="AE2522" s="10">
        <f>IFERROR(VLOOKUP(E2522,ppoz!$A$2:$B$42,2,0),0)</f>
        <v>3500</v>
      </c>
      <c r="AH2522">
        <v>8</v>
      </c>
    </row>
    <row r="2523" spans="1:34" x14ac:dyDescent="0.35">
      <c r="A2523" s="354" t="s">
        <v>853</v>
      </c>
      <c r="B2523" s="355">
        <v>16.684999999999999</v>
      </c>
      <c r="C2523" s="356">
        <v>47</v>
      </c>
      <c r="D2523" s="357" t="s">
        <v>690</v>
      </c>
      <c r="E2523" s="358" t="s">
        <v>9</v>
      </c>
      <c r="F2523" s="357" t="s">
        <v>181</v>
      </c>
      <c r="G2523" s="357">
        <v>15</v>
      </c>
      <c r="H2523" s="356">
        <v>52400</v>
      </c>
      <c r="I2523" s="356">
        <v>55000</v>
      </c>
      <c r="J2523" s="355">
        <v>57500</v>
      </c>
      <c r="K2523" s="355">
        <v>57900</v>
      </c>
      <c r="L2523" s="355">
        <v>3140.5454000599343</v>
      </c>
      <c r="M2523" s="355">
        <v>3296.3739886125263</v>
      </c>
      <c r="N2523" s="355">
        <v>3446.209169913096</v>
      </c>
      <c r="O2523" s="355">
        <v>3470.182798921187</v>
      </c>
      <c r="P2523" s="357" t="s">
        <v>39</v>
      </c>
      <c r="Q2523" s="368" t="s">
        <v>38</v>
      </c>
      <c r="R2523" s="357" t="s">
        <v>203</v>
      </c>
      <c r="S2523" s="367" t="s">
        <v>1074</v>
      </c>
      <c r="T2523" s="357" t="s">
        <v>691</v>
      </c>
      <c r="U2523" s="357" t="s">
        <v>1487</v>
      </c>
      <c r="V2523" s="357">
        <v>1.74</v>
      </c>
      <c r="W2523" s="357">
        <v>1.03</v>
      </c>
      <c r="X2523" s="357">
        <v>3.5000000000000003E-2</v>
      </c>
      <c r="Y2523" s="357">
        <v>1.7922</v>
      </c>
      <c r="Z2523" s="357" t="s">
        <v>198</v>
      </c>
      <c r="AA2523" s="357" t="s">
        <v>170</v>
      </c>
      <c r="AB2523" s="357">
        <v>19.899999999999999</v>
      </c>
      <c r="AC2523" s="357" t="s">
        <v>218</v>
      </c>
      <c r="AD2523" s="10"/>
      <c r="AE2523" s="10">
        <f>IFERROR(VLOOKUP(E2523,ppoz!$A$2:$B$42,2,0),0)</f>
        <v>3500</v>
      </c>
      <c r="AH2523">
        <v>8</v>
      </c>
    </row>
    <row r="2524" spans="1:34" x14ac:dyDescent="0.35">
      <c r="A2524" s="354" t="s">
        <v>854</v>
      </c>
      <c r="B2524" s="355">
        <v>17.04</v>
      </c>
      <c r="C2524" s="356">
        <v>48</v>
      </c>
      <c r="D2524" s="357" t="s">
        <v>690</v>
      </c>
      <c r="E2524" s="358" t="s">
        <v>9</v>
      </c>
      <c r="F2524" s="357" t="s">
        <v>181</v>
      </c>
      <c r="G2524" s="357">
        <v>15</v>
      </c>
      <c r="H2524" s="356">
        <v>53300</v>
      </c>
      <c r="I2524" s="356">
        <v>56100</v>
      </c>
      <c r="J2524" s="355">
        <v>58600</v>
      </c>
      <c r="K2524" s="355">
        <v>58900</v>
      </c>
      <c r="L2524" s="355">
        <v>3127.9342723004697</v>
      </c>
      <c r="M2524" s="355">
        <v>3292.2535211267609</v>
      </c>
      <c r="N2524" s="355">
        <v>3438.9671361502351</v>
      </c>
      <c r="O2524" s="355">
        <v>3456.5727699530516</v>
      </c>
      <c r="P2524" s="357" t="s">
        <v>39</v>
      </c>
      <c r="Q2524" s="368" t="s">
        <v>38</v>
      </c>
      <c r="R2524" s="357" t="s">
        <v>203</v>
      </c>
      <c r="S2524" s="367" t="s">
        <v>1074</v>
      </c>
      <c r="T2524" s="357" t="s">
        <v>691</v>
      </c>
      <c r="U2524" s="357" t="s">
        <v>1487</v>
      </c>
      <c r="V2524" s="357">
        <v>1.74</v>
      </c>
      <c r="W2524" s="357">
        <v>1.03</v>
      </c>
      <c r="X2524" s="357">
        <v>3.5000000000000003E-2</v>
      </c>
      <c r="Y2524" s="357">
        <v>1.7922</v>
      </c>
      <c r="Z2524" s="357" t="s">
        <v>198</v>
      </c>
      <c r="AA2524" s="357" t="s">
        <v>170</v>
      </c>
      <c r="AB2524" s="357">
        <v>19.899999999999999</v>
      </c>
      <c r="AC2524" s="357" t="s">
        <v>218</v>
      </c>
      <c r="AD2524" s="10"/>
      <c r="AE2524" s="10">
        <f>IFERROR(VLOOKUP(E2524,ppoz!$A$2:$B$42,2,0),0)</f>
        <v>3500</v>
      </c>
      <c r="AH2524">
        <v>8</v>
      </c>
    </row>
    <row r="2525" spans="1:34" x14ac:dyDescent="0.35">
      <c r="A2525" s="354" t="s">
        <v>855</v>
      </c>
      <c r="B2525" s="355">
        <v>17.395</v>
      </c>
      <c r="C2525" s="356">
        <v>49</v>
      </c>
      <c r="D2525" s="357" t="s">
        <v>690</v>
      </c>
      <c r="E2525" s="358" t="s">
        <v>9</v>
      </c>
      <c r="F2525" s="357" t="s">
        <v>181</v>
      </c>
      <c r="G2525" s="357">
        <v>15</v>
      </c>
      <c r="H2525" s="356">
        <v>54000</v>
      </c>
      <c r="I2525" s="356">
        <v>56800</v>
      </c>
      <c r="J2525" s="355">
        <v>59300</v>
      </c>
      <c r="K2525" s="355">
        <v>59700</v>
      </c>
      <c r="L2525" s="355">
        <v>3104.3403276803679</v>
      </c>
      <c r="M2525" s="355">
        <v>3265.3061224489797</v>
      </c>
      <c r="N2525" s="355">
        <v>3409.0255820638117</v>
      </c>
      <c r="O2525" s="355">
        <v>3432.0206956021848</v>
      </c>
      <c r="P2525" s="357" t="s">
        <v>39</v>
      </c>
      <c r="Q2525" s="368" t="s">
        <v>38</v>
      </c>
      <c r="R2525" s="357" t="s">
        <v>203</v>
      </c>
      <c r="S2525" s="367" t="s">
        <v>1074</v>
      </c>
      <c r="T2525" s="357" t="s">
        <v>691</v>
      </c>
      <c r="U2525" s="357" t="s">
        <v>1487</v>
      </c>
      <c r="V2525" s="357">
        <v>1.74</v>
      </c>
      <c r="W2525" s="357">
        <v>1.03</v>
      </c>
      <c r="X2525" s="357">
        <v>3.5000000000000003E-2</v>
      </c>
      <c r="Y2525" s="357">
        <v>1.7922</v>
      </c>
      <c r="Z2525" s="357" t="s">
        <v>198</v>
      </c>
      <c r="AA2525" s="357" t="s">
        <v>170</v>
      </c>
      <c r="AB2525" s="357">
        <v>19.899999999999999</v>
      </c>
      <c r="AC2525" s="357" t="s">
        <v>218</v>
      </c>
      <c r="AD2525" s="10"/>
      <c r="AE2525" s="10">
        <f>IFERROR(VLOOKUP(E2525,ppoz!$A$2:$B$42,2,0),0)</f>
        <v>3500</v>
      </c>
      <c r="AH2525">
        <v>8</v>
      </c>
    </row>
    <row r="2526" spans="1:34" x14ac:dyDescent="0.35">
      <c r="A2526" s="354" t="s">
        <v>856</v>
      </c>
      <c r="B2526" s="355">
        <v>17.75</v>
      </c>
      <c r="C2526" s="356">
        <v>50</v>
      </c>
      <c r="D2526" s="357" t="s">
        <v>690</v>
      </c>
      <c r="E2526" s="358" t="s">
        <v>10</v>
      </c>
      <c r="F2526" s="357" t="s">
        <v>181</v>
      </c>
      <c r="G2526" s="357">
        <v>17.5</v>
      </c>
      <c r="H2526" s="356">
        <v>55400</v>
      </c>
      <c r="I2526" s="356">
        <v>58500</v>
      </c>
      <c r="J2526" s="355">
        <v>60400</v>
      </c>
      <c r="K2526" s="355">
        <v>61400</v>
      </c>
      <c r="L2526" s="355">
        <v>3121.1267605633802</v>
      </c>
      <c r="M2526" s="355">
        <v>3295.7746478873241</v>
      </c>
      <c r="N2526" s="355">
        <v>3402.8169014084506</v>
      </c>
      <c r="O2526" s="355">
        <v>3459.1549295774648</v>
      </c>
      <c r="P2526" s="357" t="s">
        <v>39</v>
      </c>
      <c r="Q2526" s="368" t="s">
        <v>38</v>
      </c>
      <c r="R2526" s="357" t="s">
        <v>203</v>
      </c>
      <c r="S2526" s="367" t="s">
        <v>1074</v>
      </c>
      <c r="T2526" s="357" t="s">
        <v>691</v>
      </c>
      <c r="U2526" s="357" t="s">
        <v>1487</v>
      </c>
      <c r="V2526" s="357">
        <v>1.74</v>
      </c>
      <c r="W2526" s="357">
        <v>1.03</v>
      </c>
      <c r="X2526" s="357">
        <v>3.5000000000000003E-2</v>
      </c>
      <c r="Y2526" s="357">
        <v>1.7922</v>
      </c>
      <c r="Z2526" s="357" t="s">
        <v>198</v>
      </c>
      <c r="AA2526" s="357" t="s">
        <v>170</v>
      </c>
      <c r="AB2526" s="357">
        <v>19.899999999999999</v>
      </c>
      <c r="AC2526" s="357" t="s">
        <v>218</v>
      </c>
      <c r="AD2526" s="10"/>
      <c r="AE2526" s="10">
        <f>IFERROR(VLOOKUP(E2526,ppoz!$A$2:$B$42,2,0),0)</f>
        <v>3500</v>
      </c>
      <c r="AH2526">
        <v>8</v>
      </c>
    </row>
    <row r="2527" spans="1:34" x14ac:dyDescent="0.35">
      <c r="A2527" s="354" t="s">
        <v>857</v>
      </c>
      <c r="B2527" s="355">
        <v>18.105</v>
      </c>
      <c r="C2527" s="356">
        <v>51</v>
      </c>
      <c r="D2527" s="357" t="s">
        <v>690</v>
      </c>
      <c r="E2527" s="358" t="s">
        <v>10</v>
      </c>
      <c r="F2527" s="357" t="s">
        <v>181</v>
      </c>
      <c r="G2527" s="357">
        <v>17.5</v>
      </c>
      <c r="H2527" s="356">
        <v>56600</v>
      </c>
      <c r="I2527" s="356">
        <v>60000</v>
      </c>
      <c r="J2527" s="355">
        <v>62000</v>
      </c>
      <c r="K2527" s="355">
        <v>62900</v>
      </c>
      <c r="L2527" s="355">
        <v>3126.2082297707816</v>
      </c>
      <c r="M2527" s="355">
        <v>3314.0016570008283</v>
      </c>
      <c r="N2527" s="355">
        <v>3424.4683789008559</v>
      </c>
      <c r="O2527" s="355">
        <v>3474.1784037558687</v>
      </c>
      <c r="P2527" s="357" t="s">
        <v>39</v>
      </c>
      <c r="Q2527" s="368" t="s">
        <v>38</v>
      </c>
      <c r="R2527" s="357" t="s">
        <v>203</v>
      </c>
      <c r="S2527" s="367" t="s">
        <v>1074</v>
      </c>
      <c r="T2527" s="357" t="s">
        <v>691</v>
      </c>
      <c r="U2527" s="357" t="s">
        <v>1487</v>
      </c>
      <c r="V2527" s="357">
        <v>1.74</v>
      </c>
      <c r="W2527" s="357">
        <v>1.03</v>
      </c>
      <c r="X2527" s="357">
        <v>3.5000000000000003E-2</v>
      </c>
      <c r="Y2527" s="357">
        <v>1.7922</v>
      </c>
      <c r="Z2527" s="357" t="s">
        <v>198</v>
      </c>
      <c r="AA2527" s="357" t="s">
        <v>170</v>
      </c>
      <c r="AB2527" s="357">
        <v>19.899999999999999</v>
      </c>
      <c r="AC2527" s="357" t="s">
        <v>218</v>
      </c>
      <c r="AD2527" s="10"/>
      <c r="AE2527" s="10">
        <f>IFERROR(VLOOKUP(E2527,ppoz!$A$2:$B$42,2,0),0)</f>
        <v>3500</v>
      </c>
      <c r="AH2527">
        <v>8</v>
      </c>
    </row>
    <row r="2528" spans="1:34" x14ac:dyDescent="0.35">
      <c r="A2528" s="354" t="s">
        <v>858</v>
      </c>
      <c r="B2528" s="355">
        <v>18.46</v>
      </c>
      <c r="C2528" s="356">
        <v>52</v>
      </c>
      <c r="D2528" s="357" t="s">
        <v>690</v>
      </c>
      <c r="E2528" s="358" t="s">
        <v>10</v>
      </c>
      <c r="F2528" s="357" t="s">
        <v>181</v>
      </c>
      <c r="G2528" s="357">
        <v>17.5</v>
      </c>
      <c r="H2528" s="356">
        <v>57100</v>
      </c>
      <c r="I2528" s="356">
        <v>60500</v>
      </c>
      <c r="J2528" s="355">
        <v>62600</v>
      </c>
      <c r="K2528" s="355">
        <v>63400</v>
      </c>
      <c r="L2528" s="355">
        <v>3093.1744312025999</v>
      </c>
      <c r="M2528" s="355">
        <v>3277.3564463705306</v>
      </c>
      <c r="N2528" s="355">
        <v>3391.1159263271938</v>
      </c>
      <c r="O2528" s="355">
        <v>3434.452871072589</v>
      </c>
      <c r="P2528" s="357" t="s">
        <v>39</v>
      </c>
      <c r="Q2528" s="368" t="s">
        <v>38</v>
      </c>
      <c r="R2528" s="357" t="s">
        <v>203</v>
      </c>
      <c r="S2528" s="367" t="s">
        <v>1074</v>
      </c>
      <c r="T2528" s="357" t="s">
        <v>691</v>
      </c>
      <c r="U2528" s="357" t="s">
        <v>1487</v>
      </c>
      <c r="V2528" s="357">
        <v>1.74</v>
      </c>
      <c r="W2528" s="357">
        <v>1.03</v>
      </c>
      <c r="X2528" s="357">
        <v>3.5000000000000003E-2</v>
      </c>
      <c r="Y2528" s="357">
        <v>1.7922</v>
      </c>
      <c r="Z2528" s="357" t="s">
        <v>198</v>
      </c>
      <c r="AA2528" s="357" t="s">
        <v>170</v>
      </c>
      <c r="AB2528" s="357">
        <v>19.899999999999999</v>
      </c>
      <c r="AC2528" s="357" t="s">
        <v>218</v>
      </c>
      <c r="AD2528" s="10"/>
      <c r="AE2528" s="10">
        <f>IFERROR(VLOOKUP(E2528,ppoz!$A$2:$B$42,2,0),0)</f>
        <v>3500</v>
      </c>
      <c r="AH2528">
        <v>8</v>
      </c>
    </row>
    <row r="2529" spans="1:34" x14ac:dyDescent="0.35">
      <c r="A2529" s="354" t="s">
        <v>859</v>
      </c>
      <c r="B2529" s="355">
        <v>18.814999999999998</v>
      </c>
      <c r="C2529" s="356">
        <v>53</v>
      </c>
      <c r="D2529" s="357" t="s">
        <v>690</v>
      </c>
      <c r="E2529" s="358" t="s">
        <v>10</v>
      </c>
      <c r="F2529" s="357" t="s">
        <v>181</v>
      </c>
      <c r="G2529" s="357">
        <v>17.5</v>
      </c>
      <c r="H2529" s="356">
        <v>58700</v>
      </c>
      <c r="I2529" s="356">
        <v>62000</v>
      </c>
      <c r="J2529" s="355">
        <v>64600</v>
      </c>
      <c r="K2529" s="355">
        <v>64900</v>
      </c>
      <c r="L2529" s="355">
        <v>3119.8511825671012</v>
      </c>
      <c r="M2529" s="355">
        <v>3295.2431570555414</v>
      </c>
      <c r="N2529" s="355">
        <v>3433.4307733191608</v>
      </c>
      <c r="O2529" s="355">
        <v>3449.375498272655</v>
      </c>
      <c r="P2529" s="357" t="s">
        <v>39</v>
      </c>
      <c r="Q2529" s="368" t="s">
        <v>38</v>
      </c>
      <c r="R2529" s="357" t="s">
        <v>203</v>
      </c>
      <c r="S2529" s="367" t="s">
        <v>1074</v>
      </c>
      <c r="T2529" s="357" t="s">
        <v>691</v>
      </c>
      <c r="U2529" s="357" t="s">
        <v>1487</v>
      </c>
      <c r="V2529" s="357">
        <v>1.74</v>
      </c>
      <c r="W2529" s="357">
        <v>1.03</v>
      </c>
      <c r="X2529" s="357">
        <v>3.5000000000000003E-2</v>
      </c>
      <c r="Y2529" s="357">
        <v>1.7922</v>
      </c>
      <c r="Z2529" s="357" t="s">
        <v>198</v>
      </c>
      <c r="AA2529" s="357" t="s">
        <v>170</v>
      </c>
      <c r="AB2529" s="357">
        <v>19.899999999999999</v>
      </c>
      <c r="AC2529" s="357" t="s">
        <v>218</v>
      </c>
      <c r="AD2529" s="10"/>
      <c r="AE2529" s="10">
        <f>IFERROR(VLOOKUP(E2529,ppoz!$A$2:$B$42,2,0),0)</f>
        <v>3500</v>
      </c>
      <c r="AH2529">
        <v>8</v>
      </c>
    </row>
    <row r="2530" spans="1:34" x14ac:dyDescent="0.35">
      <c r="A2530" s="354" t="s">
        <v>860</v>
      </c>
      <c r="B2530" s="355">
        <v>19.169999999999998</v>
      </c>
      <c r="C2530" s="356">
        <v>54</v>
      </c>
      <c r="D2530" s="357" t="s">
        <v>690</v>
      </c>
      <c r="E2530" s="358" t="s">
        <v>10</v>
      </c>
      <c r="F2530" s="357" t="s">
        <v>181</v>
      </c>
      <c r="G2530" s="357">
        <v>17.5</v>
      </c>
      <c r="H2530" s="356">
        <v>59700</v>
      </c>
      <c r="I2530" s="356">
        <v>63000</v>
      </c>
      <c r="J2530" s="355">
        <v>65600</v>
      </c>
      <c r="K2530" s="355">
        <v>65900</v>
      </c>
      <c r="L2530" s="355">
        <v>3114.2410015649457</v>
      </c>
      <c r="M2530" s="355">
        <v>3286.3849765258219</v>
      </c>
      <c r="N2530" s="355">
        <v>3422.0135628586336</v>
      </c>
      <c r="O2530" s="355">
        <v>3437.6630151278041</v>
      </c>
      <c r="P2530" s="357" t="s">
        <v>39</v>
      </c>
      <c r="Q2530" s="368" t="s">
        <v>38</v>
      </c>
      <c r="R2530" s="357" t="s">
        <v>203</v>
      </c>
      <c r="S2530" s="367" t="s">
        <v>1074</v>
      </c>
      <c r="T2530" s="357" t="s">
        <v>691</v>
      </c>
      <c r="U2530" s="357" t="s">
        <v>1487</v>
      </c>
      <c r="V2530" s="357">
        <v>1.74</v>
      </c>
      <c r="W2530" s="357">
        <v>1.03</v>
      </c>
      <c r="X2530" s="357">
        <v>3.5000000000000003E-2</v>
      </c>
      <c r="Y2530" s="357">
        <v>1.7922</v>
      </c>
      <c r="Z2530" s="357" t="s">
        <v>198</v>
      </c>
      <c r="AA2530" s="357" t="s">
        <v>170</v>
      </c>
      <c r="AB2530" s="357">
        <v>19.899999999999999</v>
      </c>
      <c r="AC2530" s="357" t="s">
        <v>218</v>
      </c>
      <c r="AD2530" s="10"/>
      <c r="AE2530" s="10">
        <f>IFERROR(VLOOKUP(E2530,ppoz!$A$2:$B$42,2,0),0)</f>
        <v>3500</v>
      </c>
      <c r="AH2530">
        <v>8</v>
      </c>
    </row>
    <row r="2531" spans="1:34" x14ac:dyDescent="0.35">
      <c r="A2531" s="354" t="s">
        <v>861</v>
      </c>
      <c r="B2531" s="355">
        <v>19.524999999999999</v>
      </c>
      <c r="C2531" s="356">
        <v>55</v>
      </c>
      <c r="D2531" s="357" t="s">
        <v>690</v>
      </c>
      <c r="E2531" s="358" t="s">
        <v>10</v>
      </c>
      <c r="F2531" s="357" t="s">
        <v>181</v>
      </c>
      <c r="G2531" s="357">
        <v>17.5</v>
      </c>
      <c r="H2531" s="356">
        <v>60400</v>
      </c>
      <c r="I2531" s="356">
        <v>63600</v>
      </c>
      <c r="J2531" s="355">
        <v>66100</v>
      </c>
      <c r="K2531" s="355">
        <v>67000</v>
      </c>
      <c r="L2531" s="355">
        <v>3093.4699103713192</v>
      </c>
      <c r="M2531" s="355">
        <v>3257.3623559539055</v>
      </c>
      <c r="N2531" s="355">
        <v>3385.403329065301</v>
      </c>
      <c r="O2531" s="355">
        <v>3431.4980793854038</v>
      </c>
      <c r="P2531" s="357" t="s">
        <v>39</v>
      </c>
      <c r="Q2531" s="368" t="s">
        <v>38</v>
      </c>
      <c r="R2531" s="357" t="s">
        <v>203</v>
      </c>
      <c r="S2531" s="367" t="s">
        <v>1074</v>
      </c>
      <c r="T2531" s="357" t="s">
        <v>691</v>
      </c>
      <c r="U2531" s="357" t="s">
        <v>1487</v>
      </c>
      <c r="V2531" s="357">
        <v>1.74</v>
      </c>
      <c r="W2531" s="357">
        <v>1.03</v>
      </c>
      <c r="X2531" s="357">
        <v>3.5000000000000003E-2</v>
      </c>
      <c r="Y2531" s="357">
        <v>1.7922</v>
      </c>
      <c r="Z2531" s="357" t="s">
        <v>198</v>
      </c>
      <c r="AA2531" s="357" t="s">
        <v>170</v>
      </c>
      <c r="AB2531" s="357">
        <v>19.899999999999999</v>
      </c>
      <c r="AC2531" s="357" t="s">
        <v>218</v>
      </c>
      <c r="AD2531" s="10"/>
      <c r="AE2531" s="10">
        <f>IFERROR(VLOOKUP(E2531,ppoz!$A$2:$B$42,2,0),0)</f>
        <v>3500</v>
      </c>
      <c r="AH2531">
        <v>8</v>
      </c>
    </row>
    <row r="2532" spans="1:34" x14ac:dyDescent="0.35">
      <c r="A2532" s="354" t="s">
        <v>862</v>
      </c>
      <c r="B2532" s="355">
        <v>19.88</v>
      </c>
      <c r="C2532" s="356">
        <v>56</v>
      </c>
      <c r="D2532" s="357" t="s">
        <v>690</v>
      </c>
      <c r="E2532" s="358" t="s">
        <v>10</v>
      </c>
      <c r="F2532" s="357" t="s">
        <v>181</v>
      </c>
      <c r="G2532" s="357">
        <v>17.5</v>
      </c>
      <c r="H2532" s="356">
        <v>61800</v>
      </c>
      <c r="I2532" s="356">
        <v>65000</v>
      </c>
      <c r="J2532" s="355">
        <v>67500</v>
      </c>
      <c r="K2532" s="355">
        <v>68400</v>
      </c>
      <c r="L2532" s="355">
        <v>3108.6519114688131</v>
      </c>
      <c r="M2532" s="355">
        <v>3269.6177062374245</v>
      </c>
      <c r="N2532" s="355">
        <v>3395.3722334004024</v>
      </c>
      <c r="O2532" s="355">
        <v>3440.6438631790747</v>
      </c>
      <c r="P2532" s="357" t="s">
        <v>39</v>
      </c>
      <c r="Q2532" s="368" t="s">
        <v>38</v>
      </c>
      <c r="R2532" s="357" t="s">
        <v>203</v>
      </c>
      <c r="S2532" s="367" t="s">
        <v>1074</v>
      </c>
      <c r="T2532" s="357" t="s">
        <v>691</v>
      </c>
      <c r="U2532" s="357" t="s">
        <v>1487</v>
      </c>
      <c r="V2532" s="357">
        <v>1.74</v>
      </c>
      <c r="W2532" s="357">
        <v>1.03</v>
      </c>
      <c r="X2532" s="357">
        <v>3.5000000000000003E-2</v>
      </c>
      <c r="Y2532" s="357">
        <v>1.7922</v>
      </c>
      <c r="Z2532" s="357" t="s">
        <v>198</v>
      </c>
      <c r="AA2532" s="357" t="s">
        <v>170</v>
      </c>
      <c r="AB2532" s="357">
        <v>19.899999999999999</v>
      </c>
      <c r="AC2532" s="357" t="s">
        <v>218</v>
      </c>
      <c r="AD2532" s="10"/>
      <c r="AE2532" s="10">
        <f>IFERROR(VLOOKUP(E2532,ppoz!$A$2:$B$42,2,0),0)</f>
        <v>3500</v>
      </c>
      <c r="AH2532">
        <v>8</v>
      </c>
    </row>
    <row r="2533" spans="1:34" x14ac:dyDescent="0.35">
      <c r="A2533" s="354" t="s">
        <v>863</v>
      </c>
      <c r="B2533" s="355">
        <v>20.234999999999999</v>
      </c>
      <c r="C2533" s="356">
        <v>57</v>
      </c>
      <c r="D2533" s="357" t="s">
        <v>690</v>
      </c>
      <c r="E2533" s="358" t="s">
        <v>11</v>
      </c>
      <c r="F2533" s="357" t="s">
        <v>181</v>
      </c>
      <c r="G2533" s="357">
        <v>20</v>
      </c>
      <c r="H2533" s="356">
        <v>62700</v>
      </c>
      <c r="I2533" s="356">
        <v>66000</v>
      </c>
      <c r="J2533" s="355">
        <v>69200</v>
      </c>
      <c r="K2533" s="355">
        <v>69400</v>
      </c>
      <c r="L2533" s="355">
        <v>3098.5915492957747</v>
      </c>
      <c r="M2533" s="355">
        <v>3261.6753150481841</v>
      </c>
      <c r="N2533" s="355">
        <v>3419.8171485050657</v>
      </c>
      <c r="O2533" s="355">
        <v>3429.7010130961207</v>
      </c>
      <c r="P2533" s="357" t="s">
        <v>39</v>
      </c>
      <c r="Q2533" s="368" t="s">
        <v>38</v>
      </c>
      <c r="R2533" s="357" t="s">
        <v>203</v>
      </c>
      <c r="S2533" s="367" t="s">
        <v>1074</v>
      </c>
      <c r="T2533" s="357" t="s">
        <v>691</v>
      </c>
      <c r="U2533" s="357" t="s">
        <v>1487</v>
      </c>
      <c r="V2533" s="357">
        <v>1.74</v>
      </c>
      <c r="W2533" s="357">
        <v>1.03</v>
      </c>
      <c r="X2533" s="357">
        <v>3.5000000000000003E-2</v>
      </c>
      <c r="Y2533" s="357">
        <v>1.7922</v>
      </c>
      <c r="Z2533" s="357" t="s">
        <v>198</v>
      </c>
      <c r="AA2533" s="357" t="s">
        <v>170</v>
      </c>
      <c r="AB2533" s="357">
        <v>19.899999999999999</v>
      </c>
      <c r="AC2533" s="357" t="s">
        <v>218</v>
      </c>
      <c r="AD2533" s="10"/>
      <c r="AE2533" s="10">
        <f>IFERROR(VLOOKUP(E2533,ppoz!$A$2:$B$42,2,0),0)</f>
        <v>3500</v>
      </c>
      <c r="AH2533">
        <v>8</v>
      </c>
    </row>
    <row r="2534" spans="1:34" x14ac:dyDescent="0.35">
      <c r="A2534" s="354" t="s">
        <v>864</v>
      </c>
      <c r="B2534" s="355">
        <v>20.59</v>
      </c>
      <c r="C2534" s="356">
        <v>58</v>
      </c>
      <c r="D2534" s="357" t="s">
        <v>690</v>
      </c>
      <c r="E2534" s="358" t="s">
        <v>11</v>
      </c>
      <c r="F2534" s="357" t="s">
        <v>181</v>
      </c>
      <c r="G2534" s="357">
        <v>20</v>
      </c>
      <c r="H2534" s="356">
        <v>63300</v>
      </c>
      <c r="I2534" s="356">
        <v>66600</v>
      </c>
      <c r="J2534" s="355">
        <v>69700</v>
      </c>
      <c r="K2534" s="355">
        <v>70000</v>
      </c>
      <c r="L2534" s="355">
        <v>3074.3079164643032</v>
      </c>
      <c r="M2534" s="355">
        <v>3234.5798931520158</v>
      </c>
      <c r="N2534" s="355">
        <v>3385.1384167071392</v>
      </c>
      <c r="O2534" s="355">
        <v>3399.7085964060225</v>
      </c>
      <c r="P2534" s="357" t="s">
        <v>39</v>
      </c>
      <c r="Q2534" s="368" t="s">
        <v>38</v>
      </c>
      <c r="R2534" s="357" t="s">
        <v>203</v>
      </c>
      <c r="S2534" s="367" t="s">
        <v>1074</v>
      </c>
      <c r="T2534" s="357" t="s">
        <v>691</v>
      </c>
      <c r="U2534" s="357" t="s">
        <v>1487</v>
      </c>
      <c r="V2534" s="357">
        <v>1.74</v>
      </c>
      <c r="W2534" s="357">
        <v>1.03</v>
      </c>
      <c r="X2534" s="357">
        <v>3.5000000000000003E-2</v>
      </c>
      <c r="Y2534" s="357">
        <v>1.7922</v>
      </c>
      <c r="Z2534" s="357" t="s">
        <v>198</v>
      </c>
      <c r="AA2534" s="357" t="s">
        <v>170</v>
      </c>
      <c r="AB2534" s="357">
        <v>19.899999999999999</v>
      </c>
      <c r="AC2534" s="357" t="s">
        <v>218</v>
      </c>
      <c r="AD2534" s="10"/>
      <c r="AE2534" s="10">
        <f>IFERROR(VLOOKUP(E2534,ppoz!$A$2:$B$42,2,0),0)</f>
        <v>3500</v>
      </c>
      <c r="AH2534">
        <v>8</v>
      </c>
    </row>
    <row r="2535" spans="1:34" x14ac:dyDescent="0.35">
      <c r="A2535" s="354" t="s">
        <v>865</v>
      </c>
      <c r="B2535" s="355">
        <v>20.945</v>
      </c>
      <c r="C2535" s="356">
        <v>59</v>
      </c>
      <c r="D2535" s="357" t="s">
        <v>690</v>
      </c>
      <c r="E2535" s="358" t="s">
        <v>11</v>
      </c>
      <c r="F2535" s="357" t="s">
        <v>181</v>
      </c>
      <c r="G2535" s="357">
        <v>20</v>
      </c>
      <c r="H2535" s="356">
        <v>64000</v>
      </c>
      <c r="I2535" s="356">
        <v>67400</v>
      </c>
      <c r="J2535" s="355">
        <v>70300</v>
      </c>
      <c r="K2535" s="355">
        <v>70900</v>
      </c>
      <c r="L2535" s="355">
        <v>3055.6218667939843</v>
      </c>
      <c r="M2535" s="355">
        <v>3217.9517784674144</v>
      </c>
      <c r="N2535" s="355">
        <v>3356.4096443065168</v>
      </c>
      <c r="O2535" s="355">
        <v>3385.0560993077106</v>
      </c>
      <c r="P2535" s="357" t="s">
        <v>39</v>
      </c>
      <c r="Q2535" s="368" t="s">
        <v>38</v>
      </c>
      <c r="R2535" s="357" t="s">
        <v>203</v>
      </c>
      <c r="S2535" s="367" t="s">
        <v>1074</v>
      </c>
      <c r="T2535" s="357" t="s">
        <v>691</v>
      </c>
      <c r="U2535" s="357" t="s">
        <v>1487</v>
      </c>
      <c r="V2535" s="357">
        <v>1.74</v>
      </c>
      <c r="W2535" s="357">
        <v>1.03</v>
      </c>
      <c r="X2535" s="357">
        <v>3.5000000000000003E-2</v>
      </c>
      <c r="Y2535" s="357">
        <v>1.7922</v>
      </c>
      <c r="Z2535" s="357" t="s">
        <v>198</v>
      </c>
      <c r="AA2535" s="357" t="s">
        <v>170</v>
      </c>
      <c r="AB2535" s="357">
        <v>19.899999999999999</v>
      </c>
      <c r="AC2535" s="357" t="s">
        <v>218</v>
      </c>
      <c r="AD2535" s="10"/>
      <c r="AE2535" s="10">
        <f>IFERROR(VLOOKUP(E2535,ppoz!$A$2:$B$42,2,0),0)</f>
        <v>3500</v>
      </c>
      <c r="AH2535">
        <v>8</v>
      </c>
    </row>
    <row r="2536" spans="1:34" x14ac:dyDescent="0.35">
      <c r="A2536" s="354" t="s">
        <v>866</v>
      </c>
      <c r="B2536" s="355">
        <v>21.299999999999997</v>
      </c>
      <c r="C2536" s="356">
        <v>60</v>
      </c>
      <c r="D2536" s="357" t="s">
        <v>690</v>
      </c>
      <c r="E2536" s="358" t="s">
        <v>11</v>
      </c>
      <c r="F2536" s="357" t="s">
        <v>181</v>
      </c>
      <c r="G2536" s="357">
        <v>20</v>
      </c>
      <c r="H2536" s="356">
        <v>65000</v>
      </c>
      <c r="I2536" s="356">
        <v>68400</v>
      </c>
      <c r="J2536" s="355">
        <v>71200</v>
      </c>
      <c r="K2536" s="355">
        <v>71800</v>
      </c>
      <c r="L2536" s="355">
        <v>3051.6431924882631</v>
      </c>
      <c r="M2536" s="355">
        <v>3211.2676056338032</v>
      </c>
      <c r="N2536" s="355">
        <v>3342.7230046948362</v>
      </c>
      <c r="O2536" s="355">
        <v>3370.8920187793433</v>
      </c>
      <c r="P2536" s="357" t="s">
        <v>39</v>
      </c>
      <c r="Q2536" s="368" t="s">
        <v>38</v>
      </c>
      <c r="R2536" s="357" t="s">
        <v>203</v>
      </c>
      <c r="S2536" s="367" t="s">
        <v>1074</v>
      </c>
      <c r="T2536" s="357" t="s">
        <v>691</v>
      </c>
      <c r="U2536" s="357" t="s">
        <v>1487</v>
      </c>
      <c r="V2536" s="357">
        <v>1.74</v>
      </c>
      <c r="W2536" s="357">
        <v>1.03</v>
      </c>
      <c r="X2536" s="357">
        <v>3.5000000000000003E-2</v>
      </c>
      <c r="Y2536" s="357">
        <v>1.7922</v>
      </c>
      <c r="Z2536" s="357" t="s">
        <v>198</v>
      </c>
      <c r="AA2536" s="357" t="s">
        <v>170</v>
      </c>
      <c r="AB2536" s="357">
        <v>19.899999999999999</v>
      </c>
      <c r="AC2536" s="357" t="s">
        <v>218</v>
      </c>
      <c r="AD2536" s="10"/>
      <c r="AE2536" s="10">
        <f>IFERROR(VLOOKUP(E2536,ppoz!$A$2:$B$42,2,0),0)</f>
        <v>3500</v>
      </c>
      <c r="AH2536">
        <v>8</v>
      </c>
    </row>
    <row r="2537" spans="1:34" x14ac:dyDescent="0.35">
      <c r="A2537" s="354" t="s">
        <v>867</v>
      </c>
      <c r="B2537" s="355">
        <v>21.654999999999998</v>
      </c>
      <c r="C2537" s="356">
        <v>61</v>
      </c>
      <c r="D2537" s="357" t="s">
        <v>690</v>
      </c>
      <c r="E2537" s="358" t="s">
        <v>11</v>
      </c>
      <c r="F2537" s="357" t="s">
        <v>181</v>
      </c>
      <c r="G2537" s="357">
        <v>20</v>
      </c>
      <c r="H2537" s="356">
        <v>65700</v>
      </c>
      <c r="I2537" s="356">
        <v>69200</v>
      </c>
      <c r="J2537" s="355">
        <v>72700</v>
      </c>
      <c r="K2537" s="355">
        <v>72600</v>
      </c>
      <c r="L2537" s="355">
        <v>3033.9413530362508</v>
      </c>
      <c r="M2537" s="355">
        <v>3195.5668436850615</v>
      </c>
      <c r="N2537" s="355">
        <v>3357.1923343338726</v>
      </c>
      <c r="O2537" s="355">
        <v>3352.5744631724779</v>
      </c>
      <c r="P2537" s="357" t="s">
        <v>39</v>
      </c>
      <c r="Q2537" s="368" t="s">
        <v>38</v>
      </c>
      <c r="R2537" s="357" t="s">
        <v>203</v>
      </c>
      <c r="S2537" s="367" t="s">
        <v>1074</v>
      </c>
      <c r="T2537" s="357" t="s">
        <v>691</v>
      </c>
      <c r="U2537" s="357" t="s">
        <v>1487</v>
      </c>
      <c r="V2537" s="357">
        <v>1.74</v>
      </c>
      <c r="W2537" s="357">
        <v>1.03</v>
      </c>
      <c r="X2537" s="357">
        <v>3.5000000000000003E-2</v>
      </c>
      <c r="Y2537" s="357">
        <v>1.7922</v>
      </c>
      <c r="Z2537" s="357" t="s">
        <v>198</v>
      </c>
      <c r="AA2537" s="357" t="s">
        <v>170</v>
      </c>
      <c r="AB2537" s="357">
        <v>19.899999999999999</v>
      </c>
      <c r="AC2537" s="357" t="s">
        <v>218</v>
      </c>
      <c r="AD2537" s="10"/>
      <c r="AE2537" s="10">
        <f>IFERROR(VLOOKUP(E2537,ppoz!$A$2:$B$42,2,0),0)</f>
        <v>3500</v>
      </c>
      <c r="AH2537">
        <v>8</v>
      </c>
    </row>
    <row r="2538" spans="1:34" x14ac:dyDescent="0.35">
      <c r="A2538" s="354" t="s">
        <v>868</v>
      </c>
      <c r="B2538" s="355">
        <v>22.009999999999998</v>
      </c>
      <c r="C2538" s="356">
        <v>62</v>
      </c>
      <c r="D2538" s="357" t="s">
        <v>690</v>
      </c>
      <c r="E2538" s="358" t="s">
        <v>11</v>
      </c>
      <c r="F2538" s="357" t="s">
        <v>181</v>
      </c>
      <c r="G2538" s="357">
        <v>20</v>
      </c>
      <c r="H2538" s="356">
        <v>67800</v>
      </c>
      <c r="I2538" s="356">
        <v>71300</v>
      </c>
      <c r="J2538" s="355">
        <v>75400</v>
      </c>
      <c r="K2538" s="355">
        <v>74800</v>
      </c>
      <c r="L2538" s="355">
        <v>3080.4179918218992</v>
      </c>
      <c r="M2538" s="355">
        <v>3239.4366197183103</v>
      </c>
      <c r="N2538" s="355">
        <v>3425.7155838255339</v>
      </c>
      <c r="O2538" s="355">
        <v>3398.455247614721</v>
      </c>
      <c r="P2538" s="357" t="s">
        <v>39</v>
      </c>
      <c r="Q2538" s="368" t="s">
        <v>38</v>
      </c>
      <c r="R2538" s="357" t="s">
        <v>203</v>
      </c>
      <c r="S2538" s="367" t="s">
        <v>1074</v>
      </c>
      <c r="T2538" s="357" t="s">
        <v>691</v>
      </c>
      <c r="U2538" s="357" t="s">
        <v>1487</v>
      </c>
      <c r="V2538" s="357">
        <v>1.74</v>
      </c>
      <c r="W2538" s="357">
        <v>1.03</v>
      </c>
      <c r="X2538" s="357">
        <v>3.5000000000000003E-2</v>
      </c>
      <c r="Y2538" s="357">
        <v>1.7922</v>
      </c>
      <c r="Z2538" s="357" t="s">
        <v>198</v>
      </c>
      <c r="AA2538" s="357" t="s">
        <v>170</v>
      </c>
      <c r="AB2538" s="357">
        <v>19.899999999999999</v>
      </c>
      <c r="AC2538" s="357" t="s">
        <v>218</v>
      </c>
      <c r="AD2538" s="10"/>
      <c r="AE2538" s="10">
        <f>IFERROR(VLOOKUP(E2538,ppoz!$A$2:$B$42,2,0),0)</f>
        <v>3500</v>
      </c>
      <c r="AH2538">
        <v>8</v>
      </c>
    </row>
    <row r="2539" spans="1:34" x14ac:dyDescent="0.35">
      <c r="A2539" s="354" t="s">
        <v>869</v>
      </c>
      <c r="B2539" s="355">
        <v>22.364999999999998</v>
      </c>
      <c r="C2539" s="356">
        <v>63</v>
      </c>
      <c r="D2539" s="357" t="s">
        <v>690</v>
      </c>
      <c r="E2539" s="358" t="s">
        <v>11</v>
      </c>
      <c r="F2539" s="357" t="s">
        <v>181</v>
      </c>
      <c r="G2539" s="357">
        <v>20</v>
      </c>
      <c r="H2539" s="356">
        <v>68800</v>
      </c>
      <c r="I2539" s="356">
        <v>72000</v>
      </c>
      <c r="J2539" s="355">
        <v>75900</v>
      </c>
      <c r="K2539" s="355">
        <v>75500</v>
      </c>
      <c r="L2539" s="355">
        <v>3076.2351889112456</v>
      </c>
      <c r="M2539" s="355">
        <v>3219.3158953722336</v>
      </c>
      <c r="N2539" s="355">
        <v>3393.6955063715632</v>
      </c>
      <c r="O2539" s="355">
        <v>3375.8104180639393</v>
      </c>
      <c r="P2539" s="357" t="s">
        <v>39</v>
      </c>
      <c r="Q2539" s="368" t="s">
        <v>38</v>
      </c>
      <c r="R2539" s="357" t="s">
        <v>203</v>
      </c>
      <c r="S2539" s="367" t="s">
        <v>1074</v>
      </c>
      <c r="T2539" s="357" t="s">
        <v>691</v>
      </c>
      <c r="U2539" s="357" t="s">
        <v>1487</v>
      </c>
      <c r="V2539" s="357">
        <v>1.74</v>
      </c>
      <c r="W2539" s="357">
        <v>1.03</v>
      </c>
      <c r="X2539" s="357">
        <v>3.5000000000000003E-2</v>
      </c>
      <c r="Y2539" s="357">
        <v>1.7922</v>
      </c>
      <c r="Z2539" s="357" t="s">
        <v>198</v>
      </c>
      <c r="AA2539" s="357" t="s">
        <v>170</v>
      </c>
      <c r="AB2539" s="357">
        <v>19.899999999999999</v>
      </c>
      <c r="AC2539" s="357" t="s">
        <v>218</v>
      </c>
      <c r="AD2539" s="10"/>
      <c r="AE2539" s="10">
        <f>IFERROR(VLOOKUP(E2539,ppoz!$A$2:$B$42,2,0),0)</f>
        <v>3500</v>
      </c>
      <c r="AH2539">
        <v>8</v>
      </c>
    </row>
    <row r="2540" spans="1:34" x14ac:dyDescent="0.35">
      <c r="A2540" s="354" t="s">
        <v>870</v>
      </c>
      <c r="B2540" s="355">
        <v>22.72</v>
      </c>
      <c r="C2540" s="356">
        <v>64</v>
      </c>
      <c r="D2540" s="357" t="s">
        <v>690</v>
      </c>
      <c r="E2540" s="358" t="s">
        <v>11</v>
      </c>
      <c r="F2540" s="357" t="s">
        <v>181</v>
      </c>
      <c r="G2540" s="357">
        <v>20</v>
      </c>
      <c r="H2540" s="356">
        <v>69500</v>
      </c>
      <c r="I2540" s="356">
        <v>72700</v>
      </c>
      <c r="J2540" s="355">
        <v>76600</v>
      </c>
      <c r="K2540" s="355">
        <v>76100</v>
      </c>
      <c r="L2540" s="355">
        <v>3058.9788732394368</v>
      </c>
      <c r="M2540" s="355">
        <v>3199.823943661972</v>
      </c>
      <c r="N2540" s="355">
        <v>3371.4788732394368</v>
      </c>
      <c r="O2540" s="355">
        <v>3349.4718309859159</v>
      </c>
      <c r="P2540" s="357" t="s">
        <v>39</v>
      </c>
      <c r="Q2540" s="368" t="s">
        <v>38</v>
      </c>
      <c r="R2540" s="357" t="s">
        <v>203</v>
      </c>
      <c r="S2540" s="367" t="s">
        <v>1074</v>
      </c>
      <c r="T2540" s="357" t="s">
        <v>691</v>
      </c>
      <c r="U2540" s="357" t="s">
        <v>1487</v>
      </c>
      <c r="V2540" s="357">
        <v>1.74</v>
      </c>
      <c r="W2540" s="357">
        <v>1.03</v>
      </c>
      <c r="X2540" s="357">
        <v>3.5000000000000003E-2</v>
      </c>
      <c r="Y2540" s="357">
        <v>1.7922</v>
      </c>
      <c r="Z2540" s="357" t="s">
        <v>198</v>
      </c>
      <c r="AA2540" s="357" t="s">
        <v>170</v>
      </c>
      <c r="AB2540" s="357">
        <v>19.899999999999999</v>
      </c>
      <c r="AC2540" s="357" t="s">
        <v>218</v>
      </c>
      <c r="AD2540" s="10"/>
      <c r="AE2540" s="10">
        <f>IFERROR(VLOOKUP(E2540,ppoz!$A$2:$B$42,2,0),0)</f>
        <v>3500</v>
      </c>
      <c r="AH2540">
        <v>8</v>
      </c>
    </row>
    <row r="2541" spans="1:34" x14ac:dyDescent="0.35">
      <c r="A2541" s="354" t="s">
        <v>871</v>
      </c>
      <c r="B2541" s="355">
        <v>23.074999999999999</v>
      </c>
      <c r="C2541" s="356">
        <v>65</v>
      </c>
      <c r="D2541" s="357" t="s">
        <v>690</v>
      </c>
      <c r="E2541" s="358" t="s">
        <v>11</v>
      </c>
      <c r="F2541" s="357" t="s">
        <v>181</v>
      </c>
      <c r="G2541" s="357">
        <v>20</v>
      </c>
      <c r="H2541" s="356">
        <v>70500</v>
      </c>
      <c r="I2541" s="356">
        <v>74200</v>
      </c>
      <c r="J2541" s="355">
        <v>78000</v>
      </c>
      <c r="K2541" s="355">
        <v>78200</v>
      </c>
      <c r="L2541" s="355">
        <v>3055.2546045503791</v>
      </c>
      <c r="M2541" s="355">
        <v>3215.6013001083425</v>
      </c>
      <c r="N2541" s="355">
        <v>3380.2816901408451</v>
      </c>
      <c r="O2541" s="355">
        <v>3388.9490790899245</v>
      </c>
      <c r="P2541" s="357" t="s">
        <v>39</v>
      </c>
      <c r="Q2541" s="368" t="s">
        <v>38</v>
      </c>
      <c r="R2541" s="357" t="s">
        <v>203</v>
      </c>
      <c r="S2541" s="367" t="s">
        <v>1074</v>
      </c>
      <c r="T2541" s="357" t="s">
        <v>691</v>
      </c>
      <c r="U2541" s="357" t="s">
        <v>1487</v>
      </c>
      <c r="V2541" s="357">
        <v>1.74</v>
      </c>
      <c r="W2541" s="357">
        <v>1.03</v>
      </c>
      <c r="X2541" s="357">
        <v>3.5000000000000003E-2</v>
      </c>
      <c r="Y2541" s="357">
        <v>1.7922</v>
      </c>
      <c r="Z2541" s="357" t="s">
        <v>198</v>
      </c>
      <c r="AA2541" s="357" t="s">
        <v>170</v>
      </c>
      <c r="AB2541" s="357">
        <v>19.899999999999999</v>
      </c>
      <c r="AC2541" s="357" t="s">
        <v>218</v>
      </c>
      <c r="AD2541" s="10"/>
      <c r="AE2541" s="10">
        <f>IFERROR(VLOOKUP(E2541,ppoz!$A$2:$B$42,2,0),0)</f>
        <v>3500</v>
      </c>
      <c r="AH2541">
        <v>8</v>
      </c>
    </row>
    <row r="2542" spans="1:34" x14ac:dyDescent="0.35">
      <c r="A2542" s="354" t="s">
        <v>872</v>
      </c>
      <c r="B2542" s="355">
        <v>23.43</v>
      </c>
      <c r="C2542" s="356">
        <v>66</v>
      </c>
      <c r="D2542" s="357" t="s">
        <v>690</v>
      </c>
      <c r="E2542" s="358" t="s">
        <v>11</v>
      </c>
      <c r="F2542" s="357" t="s">
        <v>181</v>
      </c>
      <c r="G2542" s="357">
        <v>20</v>
      </c>
      <c r="H2542" s="356">
        <v>71000</v>
      </c>
      <c r="I2542" s="356">
        <v>74800</v>
      </c>
      <c r="J2542" s="355">
        <v>78600</v>
      </c>
      <c r="K2542" s="355">
        <v>78800</v>
      </c>
      <c r="L2542" s="355">
        <v>3030.3030303030305</v>
      </c>
      <c r="M2542" s="355">
        <v>3192.4882629107983</v>
      </c>
      <c r="N2542" s="355">
        <v>3354.6734955185661</v>
      </c>
      <c r="O2542" s="355">
        <v>3363.2095603926591</v>
      </c>
      <c r="P2542" s="357" t="s">
        <v>39</v>
      </c>
      <c r="Q2542" s="368" t="s">
        <v>38</v>
      </c>
      <c r="R2542" s="357" t="s">
        <v>203</v>
      </c>
      <c r="S2542" s="367" t="s">
        <v>1074</v>
      </c>
      <c r="T2542" s="357" t="s">
        <v>691</v>
      </c>
      <c r="U2542" s="357" t="s">
        <v>1487</v>
      </c>
      <c r="V2542" s="357">
        <v>1.74</v>
      </c>
      <c r="W2542" s="357">
        <v>1.03</v>
      </c>
      <c r="X2542" s="357">
        <v>3.5000000000000003E-2</v>
      </c>
      <c r="Y2542" s="357">
        <v>1.7922</v>
      </c>
      <c r="Z2542" s="357" t="s">
        <v>198</v>
      </c>
      <c r="AA2542" s="357" t="s">
        <v>170</v>
      </c>
      <c r="AB2542" s="357">
        <v>19.899999999999999</v>
      </c>
      <c r="AC2542" s="357" t="s">
        <v>218</v>
      </c>
      <c r="AD2542" s="10"/>
      <c r="AE2542" s="10">
        <f>IFERROR(VLOOKUP(E2542,ppoz!$A$2:$B$42,2,0),0)</f>
        <v>3500</v>
      </c>
      <c r="AH2542">
        <v>8</v>
      </c>
    </row>
    <row r="2543" spans="1:34" x14ac:dyDescent="0.35">
      <c r="A2543" s="354" t="s">
        <v>873</v>
      </c>
      <c r="B2543" s="355">
        <v>23.785</v>
      </c>
      <c r="C2543" s="356">
        <v>67</v>
      </c>
      <c r="D2543" s="357" t="s">
        <v>690</v>
      </c>
      <c r="E2543" s="358" t="s">
        <v>11</v>
      </c>
      <c r="F2543" s="357" t="s">
        <v>181</v>
      </c>
      <c r="G2543" s="357">
        <v>20</v>
      </c>
      <c r="H2543" s="356">
        <v>71900</v>
      </c>
      <c r="I2543" s="356">
        <v>76400</v>
      </c>
      <c r="J2543" s="355">
        <v>79100</v>
      </c>
      <c r="K2543" s="355">
        <v>80400</v>
      </c>
      <c r="L2543" s="355">
        <v>3022.9136010090392</v>
      </c>
      <c r="M2543" s="355">
        <v>3212.1084717258777</v>
      </c>
      <c r="N2543" s="355">
        <v>3325.6253941559808</v>
      </c>
      <c r="O2543" s="355">
        <v>3380.2816901408451</v>
      </c>
      <c r="P2543" s="357" t="s">
        <v>39</v>
      </c>
      <c r="Q2543" s="368" t="s">
        <v>38</v>
      </c>
      <c r="R2543" s="357" t="s">
        <v>203</v>
      </c>
      <c r="S2543" s="367" t="s">
        <v>1074</v>
      </c>
      <c r="T2543" s="357" t="s">
        <v>691</v>
      </c>
      <c r="U2543" s="357" t="s">
        <v>1487</v>
      </c>
      <c r="V2543" s="357">
        <v>1.74</v>
      </c>
      <c r="W2543" s="357">
        <v>1.03</v>
      </c>
      <c r="X2543" s="357">
        <v>3.5000000000000003E-2</v>
      </c>
      <c r="Y2543" s="357">
        <v>1.7922</v>
      </c>
      <c r="Z2543" s="357" t="s">
        <v>198</v>
      </c>
      <c r="AA2543" s="357" t="s">
        <v>170</v>
      </c>
      <c r="AB2543" s="357">
        <v>19.899999999999999</v>
      </c>
      <c r="AC2543" s="357" t="s">
        <v>218</v>
      </c>
      <c r="AD2543" s="10"/>
      <c r="AE2543" s="10">
        <f>IFERROR(VLOOKUP(E2543,ppoz!$A$2:$B$42,2,0),0)</f>
        <v>3500</v>
      </c>
      <c r="AH2543">
        <v>8</v>
      </c>
    </row>
    <row r="2544" spans="1:34" x14ac:dyDescent="0.35">
      <c r="A2544" s="354" t="s">
        <v>874</v>
      </c>
      <c r="B2544" s="355">
        <v>24.14</v>
      </c>
      <c r="C2544" s="356">
        <v>68</v>
      </c>
      <c r="D2544" s="357" t="s">
        <v>690</v>
      </c>
      <c r="E2544" s="358" t="s">
        <v>11</v>
      </c>
      <c r="F2544" s="357" t="s">
        <v>181</v>
      </c>
      <c r="G2544" s="357">
        <v>20</v>
      </c>
      <c r="H2544" s="356">
        <v>72900</v>
      </c>
      <c r="I2544" s="356">
        <v>77400</v>
      </c>
      <c r="J2544" s="355">
        <v>80100</v>
      </c>
      <c r="K2544" s="355">
        <v>81400</v>
      </c>
      <c r="L2544" s="355">
        <v>3019.8840099420049</v>
      </c>
      <c r="M2544" s="355">
        <v>3206.2966031483015</v>
      </c>
      <c r="N2544" s="355">
        <v>3318.1441590720797</v>
      </c>
      <c r="O2544" s="355">
        <v>3371.9966859983429</v>
      </c>
      <c r="P2544" s="357" t="s">
        <v>39</v>
      </c>
      <c r="Q2544" s="368" t="s">
        <v>38</v>
      </c>
      <c r="R2544" s="357" t="s">
        <v>203</v>
      </c>
      <c r="S2544" s="367" t="s">
        <v>1074</v>
      </c>
      <c r="T2544" s="357" t="s">
        <v>691</v>
      </c>
      <c r="U2544" s="357" t="s">
        <v>1487</v>
      </c>
      <c r="V2544" s="357">
        <v>1.74</v>
      </c>
      <c r="W2544" s="357">
        <v>1.03</v>
      </c>
      <c r="X2544" s="357">
        <v>3.5000000000000003E-2</v>
      </c>
      <c r="Y2544" s="357">
        <v>1.7922</v>
      </c>
      <c r="Z2544" s="357" t="s">
        <v>198</v>
      </c>
      <c r="AA2544" s="357" t="s">
        <v>170</v>
      </c>
      <c r="AB2544" s="357">
        <v>19.899999999999999</v>
      </c>
      <c r="AC2544" s="357" t="s">
        <v>218</v>
      </c>
      <c r="AD2544" s="10"/>
      <c r="AE2544" s="10">
        <f>IFERROR(VLOOKUP(E2544,ppoz!$A$2:$B$42,2,0),0)</f>
        <v>3500</v>
      </c>
      <c r="AH2544">
        <v>8</v>
      </c>
    </row>
    <row r="2545" spans="1:34" x14ac:dyDescent="0.35">
      <c r="A2545" s="354" t="s">
        <v>875</v>
      </c>
      <c r="B2545" s="355">
        <v>24.494999999999997</v>
      </c>
      <c r="C2545" s="356">
        <v>69</v>
      </c>
      <c r="D2545" s="357" t="s">
        <v>690</v>
      </c>
      <c r="E2545" s="358" t="s">
        <v>11</v>
      </c>
      <c r="F2545" s="357" t="s">
        <v>181</v>
      </c>
      <c r="G2545" s="357">
        <v>20</v>
      </c>
      <c r="H2545" s="356">
        <v>73500</v>
      </c>
      <c r="I2545" s="356">
        <v>77900</v>
      </c>
      <c r="J2545" s="355">
        <v>80900</v>
      </c>
      <c r="K2545" s="355">
        <v>81900</v>
      </c>
      <c r="L2545" s="355">
        <v>3000.6123698714027</v>
      </c>
      <c r="M2545" s="355">
        <v>3180.2408654827518</v>
      </c>
      <c r="N2545" s="355">
        <v>3302.7148397632172</v>
      </c>
      <c r="O2545" s="355">
        <v>3343.539497856706</v>
      </c>
      <c r="P2545" s="357" t="s">
        <v>39</v>
      </c>
      <c r="Q2545" s="368" t="s">
        <v>38</v>
      </c>
      <c r="R2545" s="357" t="s">
        <v>203</v>
      </c>
      <c r="S2545" s="367" t="s">
        <v>1074</v>
      </c>
      <c r="T2545" s="357" t="s">
        <v>691</v>
      </c>
      <c r="U2545" s="357" t="s">
        <v>1487</v>
      </c>
      <c r="V2545" s="357">
        <v>1.74</v>
      </c>
      <c r="W2545" s="357">
        <v>1.03</v>
      </c>
      <c r="X2545" s="357">
        <v>3.5000000000000003E-2</v>
      </c>
      <c r="Y2545" s="357">
        <v>1.7922</v>
      </c>
      <c r="Z2545" s="357" t="s">
        <v>198</v>
      </c>
      <c r="AA2545" s="357" t="s">
        <v>170</v>
      </c>
      <c r="AB2545" s="357">
        <v>19.899999999999999</v>
      </c>
      <c r="AC2545" s="357" t="s">
        <v>218</v>
      </c>
      <c r="AD2545" s="10"/>
      <c r="AE2545" s="10">
        <f>IFERROR(VLOOKUP(E2545,ppoz!$A$2:$B$42,2,0),0)</f>
        <v>3500</v>
      </c>
      <c r="AH2545">
        <v>8</v>
      </c>
    </row>
    <row r="2546" spans="1:34" x14ac:dyDescent="0.35">
      <c r="A2546" s="354" t="s">
        <v>876</v>
      </c>
      <c r="B2546" s="355">
        <v>24.849999999999998</v>
      </c>
      <c r="C2546" s="356">
        <v>70</v>
      </c>
      <c r="D2546" s="357" t="s">
        <v>690</v>
      </c>
      <c r="E2546" s="358" t="s">
        <v>11</v>
      </c>
      <c r="F2546" s="357" t="s">
        <v>181</v>
      </c>
      <c r="G2546" s="357">
        <v>20</v>
      </c>
      <c r="H2546" s="356">
        <v>74100</v>
      </c>
      <c r="I2546" s="356">
        <v>78400</v>
      </c>
      <c r="J2546" s="355">
        <v>81500</v>
      </c>
      <c r="K2546" s="355">
        <v>82500</v>
      </c>
      <c r="L2546" s="355">
        <v>2981.8913480885312</v>
      </c>
      <c r="M2546" s="355">
        <v>3154.929577464789</v>
      </c>
      <c r="N2546" s="355">
        <v>3279.6780684104629</v>
      </c>
      <c r="O2546" s="355">
        <v>3319.9195171026158</v>
      </c>
      <c r="P2546" s="357" t="s">
        <v>39</v>
      </c>
      <c r="Q2546" s="368" t="s">
        <v>38</v>
      </c>
      <c r="R2546" s="357" t="s">
        <v>203</v>
      </c>
      <c r="S2546" s="367" t="s">
        <v>1074</v>
      </c>
      <c r="T2546" s="357" t="s">
        <v>691</v>
      </c>
      <c r="U2546" s="357" t="s">
        <v>1487</v>
      </c>
      <c r="V2546" s="357">
        <v>1.74</v>
      </c>
      <c r="W2546" s="357">
        <v>1.03</v>
      </c>
      <c r="X2546" s="357">
        <v>3.5000000000000003E-2</v>
      </c>
      <c r="Y2546" s="357">
        <v>1.7922</v>
      </c>
      <c r="Z2546" s="357" t="s">
        <v>198</v>
      </c>
      <c r="AA2546" s="357" t="s">
        <v>170</v>
      </c>
      <c r="AB2546" s="357">
        <v>19.899999999999999</v>
      </c>
      <c r="AC2546" s="357" t="s">
        <v>218</v>
      </c>
      <c r="AD2546" s="10"/>
      <c r="AE2546" s="10">
        <f>IFERROR(VLOOKUP(E2546,ppoz!$A$2:$B$42,2,0),0)</f>
        <v>3500</v>
      </c>
      <c r="AH2546">
        <v>8</v>
      </c>
    </row>
    <row r="2547" spans="1:34" x14ac:dyDescent="0.35">
      <c r="A2547" s="354" t="s">
        <v>877</v>
      </c>
      <c r="B2547" s="355">
        <v>25.204999999999998</v>
      </c>
      <c r="C2547" s="356">
        <v>71</v>
      </c>
      <c r="D2547" s="357" t="s">
        <v>690</v>
      </c>
      <c r="E2547" s="358" t="s">
        <v>184</v>
      </c>
      <c r="F2547" s="357" t="s">
        <v>181</v>
      </c>
      <c r="G2547" s="357">
        <v>25</v>
      </c>
      <c r="H2547" s="356">
        <v>75600</v>
      </c>
      <c r="I2547" s="356">
        <v>79500</v>
      </c>
      <c r="J2547" s="355">
        <v>82600</v>
      </c>
      <c r="K2547" s="355">
        <v>83600</v>
      </c>
      <c r="L2547" s="355">
        <v>2999.4048799841303</v>
      </c>
      <c r="M2547" s="355">
        <v>3154.136084110296</v>
      </c>
      <c r="N2547" s="355">
        <v>3277.1275540567349</v>
      </c>
      <c r="O2547" s="355">
        <v>3316.8022217813927</v>
      </c>
      <c r="P2547" s="357" t="s">
        <v>39</v>
      </c>
      <c r="Q2547" s="368" t="s">
        <v>38</v>
      </c>
      <c r="R2547" s="357" t="s">
        <v>203</v>
      </c>
      <c r="S2547" s="367" t="s">
        <v>1074</v>
      </c>
      <c r="T2547" s="357" t="s">
        <v>691</v>
      </c>
      <c r="U2547" s="357" t="s">
        <v>1487</v>
      </c>
      <c r="V2547" s="357">
        <v>1.74</v>
      </c>
      <c r="W2547" s="357">
        <v>1.03</v>
      </c>
      <c r="X2547" s="357">
        <v>3.5000000000000003E-2</v>
      </c>
      <c r="Y2547" s="357">
        <v>1.7922</v>
      </c>
      <c r="Z2547" s="357" t="s">
        <v>198</v>
      </c>
      <c r="AA2547" s="357" t="s">
        <v>170</v>
      </c>
      <c r="AB2547" s="357">
        <v>19.899999999999999</v>
      </c>
      <c r="AC2547" s="357" t="s">
        <v>218</v>
      </c>
      <c r="AD2547" s="10"/>
      <c r="AE2547" s="10">
        <f>IFERROR(VLOOKUP(E2547,ppoz!$A$2:$B$42,2,0),0)</f>
        <v>7000</v>
      </c>
      <c r="AH2547">
        <v>8</v>
      </c>
    </row>
    <row r="2548" spans="1:34" x14ac:dyDescent="0.35">
      <c r="A2548" s="354" t="s">
        <v>878</v>
      </c>
      <c r="B2548" s="355">
        <v>25.56</v>
      </c>
      <c r="C2548" s="356">
        <v>72</v>
      </c>
      <c r="D2548" s="357" t="s">
        <v>690</v>
      </c>
      <c r="E2548" s="358" t="s">
        <v>184</v>
      </c>
      <c r="F2548" s="357" t="s">
        <v>181</v>
      </c>
      <c r="G2548" s="357">
        <v>25</v>
      </c>
      <c r="H2548" s="356">
        <v>76100</v>
      </c>
      <c r="I2548" s="356">
        <v>80100</v>
      </c>
      <c r="J2548" s="355">
        <v>82800</v>
      </c>
      <c r="K2548" s="355">
        <v>84100</v>
      </c>
      <c r="L2548" s="355">
        <v>2977.308294209703</v>
      </c>
      <c r="M2548" s="355">
        <v>3133.8028169014087</v>
      </c>
      <c r="N2548" s="355">
        <v>3239.4366197183099</v>
      </c>
      <c r="O2548" s="355">
        <v>3290.2973395931144</v>
      </c>
      <c r="P2548" s="357" t="s">
        <v>39</v>
      </c>
      <c r="Q2548" s="368" t="s">
        <v>38</v>
      </c>
      <c r="R2548" s="357" t="s">
        <v>203</v>
      </c>
      <c r="S2548" s="367" t="s">
        <v>1074</v>
      </c>
      <c r="T2548" s="357" t="s">
        <v>691</v>
      </c>
      <c r="U2548" s="357" t="s">
        <v>1487</v>
      </c>
      <c r="V2548" s="357">
        <v>1.74</v>
      </c>
      <c r="W2548" s="357">
        <v>1.03</v>
      </c>
      <c r="X2548" s="357">
        <v>3.5000000000000003E-2</v>
      </c>
      <c r="Y2548" s="357">
        <v>1.7922</v>
      </c>
      <c r="Z2548" s="357" t="s">
        <v>198</v>
      </c>
      <c r="AA2548" s="357" t="s">
        <v>170</v>
      </c>
      <c r="AB2548" s="357">
        <v>19.899999999999999</v>
      </c>
      <c r="AC2548" s="357" t="s">
        <v>218</v>
      </c>
      <c r="AD2548" s="10"/>
      <c r="AE2548" s="10">
        <f>IFERROR(VLOOKUP(E2548,ppoz!$A$2:$B$42,2,0),0)</f>
        <v>7000</v>
      </c>
      <c r="AH2548">
        <v>8</v>
      </c>
    </row>
    <row r="2549" spans="1:34" x14ac:dyDescent="0.35">
      <c r="A2549" s="354" t="s">
        <v>879</v>
      </c>
      <c r="B2549" s="355">
        <v>25.914999999999999</v>
      </c>
      <c r="C2549" s="356">
        <v>73</v>
      </c>
      <c r="D2549" s="357" t="s">
        <v>690</v>
      </c>
      <c r="E2549" s="358" t="s">
        <v>184</v>
      </c>
      <c r="F2549" s="357" t="s">
        <v>181</v>
      </c>
      <c r="G2549" s="357">
        <v>25</v>
      </c>
      <c r="H2549" s="356">
        <v>76700</v>
      </c>
      <c r="I2549" s="356">
        <v>81100</v>
      </c>
      <c r="J2549" s="355">
        <v>85200</v>
      </c>
      <c r="K2549" s="355">
        <v>85200</v>
      </c>
      <c r="L2549" s="355">
        <v>2959.6758633995755</v>
      </c>
      <c r="M2549" s="355">
        <v>3129.4617017171522</v>
      </c>
      <c r="N2549" s="355">
        <v>3287.6712328767126</v>
      </c>
      <c r="O2549" s="355">
        <v>3287.6712328767126</v>
      </c>
      <c r="P2549" s="357" t="s">
        <v>39</v>
      </c>
      <c r="Q2549" s="368" t="s">
        <v>38</v>
      </c>
      <c r="R2549" s="357" t="s">
        <v>203</v>
      </c>
      <c r="S2549" s="367" t="s">
        <v>1074</v>
      </c>
      <c r="T2549" s="357" t="s">
        <v>691</v>
      </c>
      <c r="U2549" s="357" t="s">
        <v>1487</v>
      </c>
      <c r="V2549" s="357">
        <v>1.74</v>
      </c>
      <c r="W2549" s="357">
        <v>1.03</v>
      </c>
      <c r="X2549" s="357">
        <v>3.5000000000000003E-2</v>
      </c>
      <c r="Y2549" s="357">
        <v>1.7922</v>
      </c>
      <c r="Z2549" s="357" t="s">
        <v>198</v>
      </c>
      <c r="AA2549" s="357" t="s">
        <v>170</v>
      </c>
      <c r="AB2549" s="357">
        <v>19.899999999999999</v>
      </c>
      <c r="AC2549" s="357" t="s">
        <v>218</v>
      </c>
      <c r="AD2549" s="10"/>
      <c r="AE2549" s="10">
        <f>IFERROR(VLOOKUP(E2549,ppoz!$A$2:$B$42,2,0),0)</f>
        <v>7000</v>
      </c>
      <c r="AH2549">
        <v>8</v>
      </c>
    </row>
    <row r="2550" spans="1:34" x14ac:dyDescent="0.35">
      <c r="A2550" s="354" t="s">
        <v>880</v>
      </c>
      <c r="B2550" s="355">
        <v>26.27</v>
      </c>
      <c r="C2550" s="356">
        <v>74</v>
      </c>
      <c r="D2550" s="357" t="s">
        <v>690</v>
      </c>
      <c r="E2550" s="358" t="s">
        <v>184</v>
      </c>
      <c r="F2550" s="357" t="s">
        <v>181</v>
      </c>
      <c r="G2550" s="357">
        <v>25</v>
      </c>
      <c r="H2550" s="356">
        <v>77500</v>
      </c>
      <c r="I2550" s="356">
        <v>81900</v>
      </c>
      <c r="J2550" s="355">
        <v>86000</v>
      </c>
      <c r="K2550" s="355">
        <v>86000</v>
      </c>
      <c r="L2550" s="355">
        <v>2950.1332318233726</v>
      </c>
      <c r="M2550" s="355">
        <v>3117.6246669204415</v>
      </c>
      <c r="N2550" s="355">
        <v>3273.6962314427105</v>
      </c>
      <c r="O2550" s="355">
        <v>3273.6962314427105</v>
      </c>
      <c r="P2550" s="357" t="s">
        <v>39</v>
      </c>
      <c r="Q2550" s="368" t="s">
        <v>38</v>
      </c>
      <c r="R2550" s="357" t="s">
        <v>203</v>
      </c>
      <c r="S2550" s="367" t="s">
        <v>1074</v>
      </c>
      <c r="T2550" s="357" t="s">
        <v>691</v>
      </c>
      <c r="U2550" s="357" t="s">
        <v>1487</v>
      </c>
      <c r="V2550" s="357">
        <v>1.74</v>
      </c>
      <c r="W2550" s="357">
        <v>1.03</v>
      </c>
      <c r="X2550" s="357">
        <v>3.5000000000000003E-2</v>
      </c>
      <c r="Y2550" s="357">
        <v>1.7922</v>
      </c>
      <c r="Z2550" s="357" t="s">
        <v>198</v>
      </c>
      <c r="AA2550" s="357" t="s">
        <v>170</v>
      </c>
      <c r="AB2550" s="357">
        <v>19.899999999999999</v>
      </c>
      <c r="AC2550" s="357" t="s">
        <v>218</v>
      </c>
      <c r="AD2550" s="10"/>
      <c r="AE2550" s="10">
        <f>IFERROR(VLOOKUP(E2550,ppoz!$A$2:$B$42,2,0),0)</f>
        <v>7000</v>
      </c>
      <c r="AH2550">
        <v>8</v>
      </c>
    </row>
    <row r="2551" spans="1:34" x14ac:dyDescent="0.35">
      <c r="A2551" s="354" t="s">
        <v>881</v>
      </c>
      <c r="B2551" s="355">
        <v>26.625</v>
      </c>
      <c r="C2551" s="356">
        <v>75</v>
      </c>
      <c r="D2551" s="357" t="s">
        <v>690</v>
      </c>
      <c r="E2551" s="358" t="s">
        <v>184</v>
      </c>
      <c r="F2551" s="357" t="s">
        <v>181</v>
      </c>
      <c r="G2551" s="357">
        <v>25</v>
      </c>
      <c r="H2551" s="356">
        <v>78400</v>
      </c>
      <c r="I2551" s="356">
        <v>83400</v>
      </c>
      <c r="J2551" s="355">
        <v>86500</v>
      </c>
      <c r="K2551" s="355">
        <v>88000</v>
      </c>
      <c r="L2551" s="355">
        <v>2944.6009389671362</v>
      </c>
      <c r="M2551" s="355">
        <v>3132.394366197183</v>
      </c>
      <c r="N2551" s="355">
        <v>3248.8262910798121</v>
      </c>
      <c r="O2551" s="355">
        <v>3305.1643192488264</v>
      </c>
      <c r="P2551" s="357" t="s">
        <v>39</v>
      </c>
      <c r="Q2551" s="368" t="s">
        <v>38</v>
      </c>
      <c r="R2551" s="357" t="s">
        <v>203</v>
      </c>
      <c r="S2551" s="367" t="s">
        <v>1074</v>
      </c>
      <c r="T2551" s="357" t="s">
        <v>691</v>
      </c>
      <c r="U2551" s="357" t="s">
        <v>1487</v>
      </c>
      <c r="V2551" s="357">
        <v>1.74</v>
      </c>
      <c r="W2551" s="357">
        <v>1.03</v>
      </c>
      <c r="X2551" s="357">
        <v>3.5000000000000003E-2</v>
      </c>
      <c r="Y2551" s="357">
        <v>1.7922</v>
      </c>
      <c r="Z2551" s="357" t="s">
        <v>198</v>
      </c>
      <c r="AA2551" s="357" t="s">
        <v>170</v>
      </c>
      <c r="AB2551" s="357">
        <v>19.899999999999999</v>
      </c>
      <c r="AC2551" s="357" t="s">
        <v>218</v>
      </c>
      <c r="AD2551" s="10"/>
      <c r="AE2551" s="10">
        <f>IFERROR(VLOOKUP(E2551,ppoz!$A$2:$B$42,2,0),0)</f>
        <v>7000</v>
      </c>
      <c r="AH2551">
        <v>8</v>
      </c>
    </row>
    <row r="2552" spans="1:34" x14ac:dyDescent="0.35">
      <c r="A2552" s="354" t="s">
        <v>882</v>
      </c>
      <c r="B2552" s="355">
        <v>26.979999999999997</v>
      </c>
      <c r="C2552" s="356">
        <v>76</v>
      </c>
      <c r="D2552" s="357" t="s">
        <v>690</v>
      </c>
      <c r="E2552" s="358" t="s">
        <v>184</v>
      </c>
      <c r="F2552" s="357" t="s">
        <v>181</v>
      </c>
      <c r="G2552" s="357">
        <v>25</v>
      </c>
      <c r="H2552" s="356">
        <v>78900</v>
      </c>
      <c r="I2552" s="356">
        <v>83900</v>
      </c>
      <c r="J2552" s="355">
        <v>87100</v>
      </c>
      <c r="K2552" s="355">
        <v>88500</v>
      </c>
      <c r="L2552" s="355">
        <v>2924.3884358784289</v>
      </c>
      <c r="M2552" s="355">
        <v>3109.710896960712</v>
      </c>
      <c r="N2552" s="355">
        <v>3228.317272053373</v>
      </c>
      <c r="O2552" s="355">
        <v>3280.2075611564123</v>
      </c>
      <c r="P2552" s="357" t="s">
        <v>39</v>
      </c>
      <c r="Q2552" s="368" t="s">
        <v>38</v>
      </c>
      <c r="R2552" s="357" t="s">
        <v>203</v>
      </c>
      <c r="S2552" s="367" t="s">
        <v>1074</v>
      </c>
      <c r="T2552" s="357" t="s">
        <v>691</v>
      </c>
      <c r="U2552" s="357" t="s">
        <v>1487</v>
      </c>
      <c r="V2552" s="357">
        <v>1.74</v>
      </c>
      <c r="W2552" s="357">
        <v>1.03</v>
      </c>
      <c r="X2552" s="357">
        <v>3.5000000000000003E-2</v>
      </c>
      <c r="Y2552" s="357">
        <v>1.7922</v>
      </c>
      <c r="Z2552" s="357" t="s">
        <v>198</v>
      </c>
      <c r="AA2552" s="357" t="s">
        <v>170</v>
      </c>
      <c r="AB2552" s="357">
        <v>19.899999999999999</v>
      </c>
      <c r="AC2552" s="357" t="s">
        <v>218</v>
      </c>
      <c r="AD2552" s="10"/>
      <c r="AE2552" s="10">
        <f>IFERROR(VLOOKUP(E2552,ppoz!$A$2:$B$42,2,0),0)</f>
        <v>7000</v>
      </c>
      <c r="AH2552">
        <v>8</v>
      </c>
    </row>
    <row r="2553" spans="1:34" x14ac:dyDescent="0.35">
      <c r="A2553" s="354" t="s">
        <v>883</v>
      </c>
      <c r="B2553" s="355">
        <v>27.334999999999997</v>
      </c>
      <c r="C2553" s="356">
        <v>77</v>
      </c>
      <c r="D2553" s="357" t="s">
        <v>690</v>
      </c>
      <c r="E2553" s="358" t="s">
        <v>12</v>
      </c>
      <c r="F2553" s="357" t="s">
        <v>181</v>
      </c>
      <c r="G2553" s="357">
        <v>27</v>
      </c>
      <c r="H2553" s="356">
        <v>80000</v>
      </c>
      <c r="I2553" s="356">
        <v>85100</v>
      </c>
      <c r="J2553" s="355">
        <v>88300</v>
      </c>
      <c r="K2553" s="355">
        <v>89700</v>
      </c>
      <c r="L2553" s="355">
        <v>2926.650813974758</v>
      </c>
      <c r="M2553" s="355">
        <v>3113.2248033656488</v>
      </c>
      <c r="N2553" s="355">
        <v>3230.2908359246389</v>
      </c>
      <c r="O2553" s="355">
        <v>3281.5072251691972</v>
      </c>
      <c r="P2553" s="357" t="s">
        <v>39</v>
      </c>
      <c r="Q2553" s="368" t="s">
        <v>38</v>
      </c>
      <c r="R2553" s="357" t="s">
        <v>203</v>
      </c>
      <c r="S2553" s="367" t="s">
        <v>1074</v>
      </c>
      <c r="T2553" s="357" t="s">
        <v>691</v>
      </c>
      <c r="U2553" s="357" t="s">
        <v>1487</v>
      </c>
      <c r="V2553" s="357">
        <v>1.74</v>
      </c>
      <c r="W2553" s="357">
        <v>1.03</v>
      </c>
      <c r="X2553" s="357">
        <v>3.5000000000000003E-2</v>
      </c>
      <c r="Y2553" s="357">
        <v>1.7922</v>
      </c>
      <c r="Z2553" s="357" t="s">
        <v>198</v>
      </c>
      <c r="AA2553" s="357" t="s">
        <v>170</v>
      </c>
      <c r="AB2553" s="357">
        <v>19.899999999999999</v>
      </c>
      <c r="AC2553" s="357" t="s">
        <v>218</v>
      </c>
      <c r="AD2553" s="10"/>
      <c r="AE2553" s="10">
        <f>IFERROR(VLOOKUP(E2553,ppoz!$A$2:$B$42,2,0),0)</f>
        <v>7000</v>
      </c>
      <c r="AH2553">
        <v>8</v>
      </c>
    </row>
    <row r="2554" spans="1:34" x14ac:dyDescent="0.35">
      <c r="A2554" s="354" t="s">
        <v>884</v>
      </c>
      <c r="B2554" s="355">
        <v>27.689999999999998</v>
      </c>
      <c r="C2554" s="356">
        <v>78</v>
      </c>
      <c r="D2554" s="357" t="s">
        <v>690</v>
      </c>
      <c r="E2554" s="358" t="s">
        <v>12</v>
      </c>
      <c r="F2554" s="357" t="s">
        <v>181</v>
      </c>
      <c r="G2554" s="357">
        <v>27</v>
      </c>
      <c r="H2554" s="356">
        <v>80700</v>
      </c>
      <c r="I2554" s="356">
        <v>85600</v>
      </c>
      <c r="J2554" s="355">
        <v>88800</v>
      </c>
      <c r="K2554" s="355">
        <v>90200</v>
      </c>
      <c r="L2554" s="355">
        <v>2914.4095341278444</v>
      </c>
      <c r="M2554" s="355">
        <v>3091.3687251715423</v>
      </c>
      <c r="N2554" s="355">
        <v>3206.9339111592635</v>
      </c>
      <c r="O2554" s="355">
        <v>3257.4936800288915</v>
      </c>
      <c r="P2554" s="357" t="s">
        <v>39</v>
      </c>
      <c r="Q2554" s="368" t="s">
        <v>38</v>
      </c>
      <c r="R2554" s="357" t="s">
        <v>203</v>
      </c>
      <c r="S2554" s="367" t="s">
        <v>1074</v>
      </c>
      <c r="T2554" s="357" t="s">
        <v>691</v>
      </c>
      <c r="U2554" s="357" t="s">
        <v>1487</v>
      </c>
      <c r="V2554" s="357">
        <v>1.74</v>
      </c>
      <c r="W2554" s="357">
        <v>1.03</v>
      </c>
      <c r="X2554" s="357">
        <v>3.5000000000000003E-2</v>
      </c>
      <c r="Y2554" s="357">
        <v>1.7922</v>
      </c>
      <c r="Z2554" s="357" t="s">
        <v>198</v>
      </c>
      <c r="AA2554" s="357" t="s">
        <v>170</v>
      </c>
      <c r="AB2554" s="357">
        <v>19.899999999999999</v>
      </c>
      <c r="AC2554" s="357" t="s">
        <v>218</v>
      </c>
      <c r="AD2554" s="10"/>
      <c r="AE2554" s="10">
        <f>IFERROR(VLOOKUP(E2554,ppoz!$A$2:$B$42,2,0),0)</f>
        <v>7000</v>
      </c>
      <c r="AH2554">
        <v>8</v>
      </c>
    </row>
    <row r="2555" spans="1:34" x14ac:dyDescent="0.35">
      <c r="A2555" s="354" t="s">
        <v>885</v>
      </c>
      <c r="B2555" s="355">
        <v>28.044999999999998</v>
      </c>
      <c r="C2555" s="356">
        <v>79</v>
      </c>
      <c r="D2555" s="357" t="s">
        <v>690</v>
      </c>
      <c r="E2555" s="358" t="s">
        <v>12</v>
      </c>
      <c r="F2555" s="357" t="s">
        <v>181</v>
      </c>
      <c r="G2555" s="357">
        <v>27</v>
      </c>
      <c r="H2555" s="356">
        <v>82100</v>
      </c>
      <c r="I2555" s="356">
        <v>86600</v>
      </c>
      <c r="J2555" s="355">
        <v>89700</v>
      </c>
      <c r="K2555" s="355">
        <v>91200</v>
      </c>
      <c r="L2555" s="355">
        <v>2927.4380459975041</v>
      </c>
      <c r="M2555" s="355">
        <v>3087.8944553396327</v>
      </c>
      <c r="N2555" s="355">
        <v>3198.4310928864329</v>
      </c>
      <c r="O2555" s="355">
        <v>3251.9165626671424</v>
      </c>
      <c r="P2555" s="357" t="s">
        <v>39</v>
      </c>
      <c r="Q2555" s="368" t="s">
        <v>38</v>
      </c>
      <c r="R2555" s="357" t="s">
        <v>203</v>
      </c>
      <c r="S2555" s="367" t="s">
        <v>1074</v>
      </c>
      <c r="T2555" s="357" t="s">
        <v>691</v>
      </c>
      <c r="U2555" s="357" t="s">
        <v>1487</v>
      </c>
      <c r="V2555" s="357">
        <v>1.74</v>
      </c>
      <c r="W2555" s="357">
        <v>1.03</v>
      </c>
      <c r="X2555" s="357">
        <v>3.5000000000000003E-2</v>
      </c>
      <c r="Y2555" s="357">
        <v>1.7922</v>
      </c>
      <c r="Z2555" s="357" t="s">
        <v>198</v>
      </c>
      <c r="AA2555" s="357" t="s">
        <v>170</v>
      </c>
      <c r="AB2555" s="357">
        <v>19.899999999999999</v>
      </c>
      <c r="AC2555" s="357" t="s">
        <v>218</v>
      </c>
      <c r="AD2555" s="10"/>
      <c r="AE2555" s="10">
        <f>IFERROR(VLOOKUP(E2555,ppoz!$A$2:$B$42,2,0),0)</f>
        <v>7000</v>
      </c>
      <c r="AH2555">
        <v>8</v>
      </c>
    </row>
    <row r="2556" spans="1:34" x14ac:dyDescent="0.35">
      <c r="A2556" s="354" t="s">
        <v>886</v>
      </c>
      <c r="B2556" s="355">
        <v>28.4</v>
      </c>
      <c r="C2556" s="356">
        <v>80</v>
      </c>
      <c r="D2556" s="357" t="s">
        <v>690</v>
      </c>
      <c r="E2556" s="358" t="s">
        <v>12</v>
      </c>
      <c r="F2556" s="357" t="s">
        <v>181</v>
      </c>
      <c r="G2556" s="357">
        <v>27</v>
      </c>
      <c r="H2556" s="356">
        <v>82600</v>
      </c>
      <c r="I2556" s="356">
        <v>87100</v>
      </c>
      <c r="J2556" s="355">
        <v>90300</v>
      </c>
      <c r="K2556" s="355">
        <v>91700</v>
      </c>
      <c r="L2556" s="355">
        <v>2908.4507042253522</v>
      </c>
      <c r="M2556" s="355">
        <v>3066.9014084507044</v>
      </c>
      <c r="N2556" s="355">
        <v>3179.5774647887324</v>
      </c>
      <c r="O2556" s="355">
        <v>3228.8732394366198</v>
      </c>
      <c r="P2556" s="357" t="s">
        <v>39</v>
      </c>
      <c r="Q2556" s="368" t="s">
        <v>38</v>
      </c>
      <c r="R2556" s="357" t="s">
        <v>203</v>
      </c>
      <c r="S2556" s="367" t="s">
        <v>1074</v>
      </c>
      <c r="T2556" s="357" t="s">
        <v>691</v>
      </c>
      <c r="U2556" s="357" t="s">
        <v>1487</v>
      </c>
      <c r="V2556" s="357">
        <v>1.74</v>
      </c>
      <c r="W2556" s="357">
        <v>1.03</v>
      </c>
      <c r="X2556" s="357">
        <v>3.5000000000000003E-2</v>
      </c>
      <c r="Y2556" s="357">
        <v>1.7922</v>
      </c>
      <c r="Z2556" s="357" t="s">
        <v>198</v>
      </c>
      <c r="AA2556" s="357" t="s">
        <v>170</v>
      </c>
      <c r="AB2556" s="357">
        <v>19.899999999999999</v>
      </c>
      <c r="AC2556" s="357" t="s">
        <v>218</v>
      </c>
      <c r="AD2556" s="10"/>
      <c r="AE2556" s="10">
        <f>IFERROR(VLOOKUP(E2556,ppoz!$A$2:$B$42,2,0),0)</f>
        <v>7000</v>
      </c>
      <c r="AH2556">
        <v>8</v>
      </c>
    </row>
    <row r="2557" spans="1:34" x14ac:dyDescent="0.35">
      <c r="A2557" s="354" t="s">
        <v>887</v>
      </c>
      <c r="B2557" s="355">
        <v>28.754999999999999</v>
      </c>
      <c r="C2557" s="356">
        <v>81</v>
      </c>
      <c r="D2557" s="357" t="s">
        <v>690</v>
      </c>
      <c r="E2557" s="358" t="s">
        <v>12</v>
      </c>
      <c r="F2557" s="357" t="s">
        <v>181</v>
      </c>
      <c r="G2557" s="357">
        <v>27</v>
      </c>
      <c r="H2557" s="356">
        <v>83300</v>
      </c>
      <c r="I2557" s="356">
        <v>87700</v>
      </c>
      <c r="J2557" s="355">
        <v>91700</v>
      </c>
      <c r="K2557" s="355">
        <v>92300</v>
      </c>
      <c r="L2557" s="355">
        <v>2896.8874978264653</v>
      </c>
      <c r="M2557" s="355">
        <v>3049.9043644583553</v>
      </c>
      <c r="N2557" s="355">
        <v>3189.0106068509826</v>
      </c>
      <c r="O2557" s="355">
        <v>3209.8765432098767</v>
      </c>
      <c r="P2557" s="357" t="s">
        <v>39</v>
      </c>
      <c r="Q2557" s="368" t="s">
        <v>38</v>
      </c>
      <c r="R2557" s="357" t="s">
        <v>203</v>
      </c>
      <c r="S2557" s="367" t="s">
        <v>1074</v>
      </c>
      <c r="T2557" s="357" t="s">
        <v>691</v>
      </c>
      <c r="U2557" s="357" t="s">
        <v>1487</v>
      </c>
      <c r="V2557" s="357">
        <v>1.74</v>
      </c>
      <c r="W2557" s="357">
        <v>1.03</v>
      </c>
      <c r="X2557" s="357">
        <v>3.5000000000000003E-2</v>
      </c>
      <c r="Y2557" s="357">
        <v>1.7922</v>
      </c>
      <c r="Z2557" s="357" t="s">
        <v>198</v>
      </c>
      <c r="AA2557" s="357" t="s">
        <v>170</v>
      </c>
      <c r="AB2557" s="357">
        <v>19.899999999999999</v>
      </c>
      <c r="AC2557" s="357" t="s">
        <v>218</v>
      </c>
      <c r="AD2557" s="10"/>
      <c r="AE2557" s="10">
        <f>IFERROR(VLOOKUP(E2557,ppoz!$A$2:$B$42,2,0),0)</f>
        <v>7000</v>
      </c>
      <c r="AH2557">
        <v>8</v>
      </c>
    </row>
    <row r="2558" spans="1:34" x14ac:dyDescent="0.35">
      <c r="A2558" s="354" t="s">
        <v>888</v>
      </c>
      <c r="B2558" s="355">
        <v>29.11</v>
      </c>
      <c r="C2558" s="356">
        <v>82</v>
      </c>
      <c r="D2558" s="357" t="s">
        <v>690</v>
      </c>
      <c r="E2558" s="358" t="s">
        <v>12</v>
      </c>
      <c r="F2558" s="357" t="s">
        <v>181</v>
      </c>
      <c r="G2558" s="357">
        <v>27</v>
      </c>
      <c r="H2558" s="356">
        <v>84300</v>
      </c>
      <c r="I2558" s="356">
        <v>88600</v>
      </c>
      <c r="J2558" s="355">
        <v>92700</v>
      </c>
      <c r="K2558" s="355">
        <v>93200</v>
      </c>
      <c r="L2558" s="355">
        <v>2895.9120577121266</v>
      </c>
      <c r="M2558" s="355">
        <v>3043.6276193747854</v>
      </c>
      <c r="N2558" s="355">
        <v>3184.4726897973205</v>
      </c>
      <c r="O2558" s="355">
        <v>3201.6489178976299</v>
      </c>
      <c r="P2558" s="357" t="s">
        <v>39</v>
      </c>
      <c r="Q2558" s="368" t="s">
        <v>38</v>
      </c>
      <c r="R2558" s="357" t="s">
        <v>203</v>
      </c>
      <c r="S2558" s="367" t="s">
        <v>1074</v>
      </c>
      <c r="T2558" s="357" t="s">
        <v>691</v>
      </c>
      <c r="U2558" s="357" t="s">
        <v>1487</v>
      </c>
      <c r="V2558" s="357">
        <v>1.74</v>
      </c>
      <c r="W2558" s="357">
        <v>1.03</v>
      </c>
      <c r="X2558" s="357">
        <v>3.5000000000000003E-2</v>
      </c>
      <c r="Y2558" s="357">
        <v>1.7922</v>
      </c>
      <c r="Z2558" s="357" t="s">
        <v>198</v>
      </c>
      <c r="AA2558" s="357" t="s">
        <v>170</v>
      </c>
      <c r="AB2558" s="357">
        <v>19.899999999999999</v>
      </c>
      <c r="AC2558" s="357" t="s">
        <v>218</v>
      </c>
      <c r="AD2558" s="10"/>
      <c r="AE2558" s="10">
        <f>IFERROR(VLOOKUP(E2558,ppoz!$A$2:$B$42,2,0),0)</f>
        <v>7000</v>
      </c>
      <c r="AH2558">
        <v>8</v>
      </c>
    </row>
    <row r="2559" spans="1:34" x14ac:dyDescent="0.35">
      <c r="A2559" s="354" t="s">
        <v>889</v>
      </c>
      <c r="B2559" s="355">
        <v>29.465</v>
      </c>
      <c r="C2559" s="356">
        <v>83</v>
      </c>
      <c r="D2559" s="357" t="s">
        <v>690</v>
      </c>
      <c r="E2559" s="358" t="s">
        <v>12</v>
      </c>
      <c r="F2559" s="357" t="s">
        <v>181</v>
      </c>
      <c r="G2559" s="357">
        <v>27</v>
      </c>
      <c r="H2559" s="356">
        <v>84900</v>
      </c>
      <c r="I2559" s="356">
        <v>89700</v>
      </c>
      <c r="J2559" s="355">
        <v>93200</v>
      </c>
      <c r="K2559" s="355">
        <v>94300</v>
      </c>
      <c r="L2559" s="355">
        <v>2881.384693704395</v>
      </c>
      <c r="M2559" s="355">
        <v>3044.2898353979299</v>
      </c>
      <c r="N2559" s="355">
        <v>3163.0748345494653</v>
      </c>
      <c r="O2559" s="355">
        <v>3200.407262854234</v>
      </c>
      <c r="P2559" s="357" t="s">
        <v>39</v>
      </c>
      <c r="Q2559" s="368" t="s">
        <v>38</v>
      </c>
      <c r="R2559" s="357" t="s">
        <v>203</v>
      </c>
      <c r="S2559" s="367" t="s">
        <v>1074</v>
      </c>
      <c r="T2559" s="357" t="s">
        <v>691</v>
      </c>
      <c r="U2559" s="357" t="s">
        <v>1487</v>
      </c>
      <c r="V2559" s="357">
        <v>1.74</v>
      </c>
      <c r="W2559" s="357">
        <v>1.03</v>
      </c>
      <c r="X2559" s="357">
        <v>3.5000000000000003E-2</v>
      </c>
      <c r="Y2559" s="357">
        <v>1.7922</v>
      </c>
      <c r="Z2559" s="357" t="s">
        <v>198</v>
      </c>
      <c r="AA2559" s="357" t="s">
        <v>170</v>
      </c>
      <c r="AB2559" s="357">
        <v>19.899999999999999</v>
      </c>
      <c r="AC2559" s="357" t="s">
        <v>218</v>
      </c>
      <c r="AD2559" s="10"/>
      <c r="AE2559" s="10">
        <f>IFERROR(VLOOKUP(E2559,ppoz!$A$2:$B$42,2,0),0)</f>
        <v>7000</v>
      </c>
      <c r="AH2559">
        <v>8</v>
      </c>
    </row>
    <row r="2560" spans="1:34" x14ac:dyDescent="0.35">
      <c r="A2560" s="354" t="s">
        <v>890</v>
      </c>
      <c r="B2560" s="355">
        <v>29.82</v>
      </c>
      <c r="C2560" s="356">
        <v>84</v>
      </c>
      <c r="D2560" s="357" t="s">
        <v>690</v>
      </c>
      <c r="E2560" s="358" t="s">
        <v>12</v>
      </c>
      <c r="F2560" s="357" t="s">
        <v>181</v>
      </c>
      <c r="G2560" s="357">
        <v>27</v>
      </c>
      <c r="H2560" s="356">
        <v>85400</v>
      </c>
      <c r="I2560" s="356">
        <v>90200</v>
      </c>
      <c r="J2560" s="355">
        <v>93800</v>
      </c>
      <c r="K2560" s="355">
        <v>94800</v>
      </c>
      <c r="L2560" s="355">
        <v>2863.8497652582159</v>
      </c>
      <c r="M2560" s="355">
        <v>3024.8155600268278</v>
      </c>
      <c r="N2560" s="355">
        <v>3145.5399061032863</v>
      </c>
      <c r="O2560" s="355">
        <v>3179.0744466800807</v>
      </c>
      <c r="P2560" s="357" t="s">
        <v>39</v>
      </c>
      <c r="Q2560" s="368" t="s">
        <v>38</v>
      </c>
      <c r="R2560" s="357" t="s">
        <v>203</v>
      </c>
      <c r="S2560" s="367" t="s">
        <v>1074</v>
      </c>
      <c r="T2560" s="357" t="s">
        <v>691</v>
      </c>
      <c r="U2560" s="357" t="s">
        <v>1487</v>
      </c>
      <c r="V2560" s="357">
        <v>1.74</v>
      </c>
      <c r="W2560" s="357">
        <v>1.03</v>
      </c>
      <c r="X2560" s="357">
        <v>3.5000000000000003E-2</v>
      </c>
      <c r="Y2560" s="357">
        <v>1.7922</v>
      </c>
      <c r="Z2560" s="357" t="s">
        <v>198</v>
      </c>
      <c r="AA2560" s="357" t="s">
        <v>170</v>
      </c>
      <c r="AB2560" s="357">
        <v>19.899999999999999</v>
      </c>
      <c r="AC2560" s="357" t="s">
        <v>218</v>
      </c>
      <c r="AD2560" s="10"/>
      <c r="AE2560" s="10">
        <f>IFERROR(VLOOKUP(E2560,ppoz!$A$2:$B$42,2,0),0)</f>
        <v>7000</v>
      </c>
      <c r="AH2560">
        <v>8</v>
      </c>
    </row>
    <row r="2561" spans="1:34" x14ac:dyDescent="0.35">
      <c r="A2561" s="354" t="s">
        <v>891</v>
      </c>
      <c r="B2561" s="355">
        <v>30.174999999999997</v>
      </c>
      <c r="C2561" s="356">
        <v>85</v>
      </c>
      <c r="D2561" s="357" t="s">
        <v>690</v>
      </c>
      <c r="E2561" s="358" t="s">
        <v>12</v>
      </c>
      <c r="F2561" s="357" t="s">
        <v>181</v>
      </c>
      <c r="G2561" s="357">
        <v>27</v>
      </c>
      <c r="H2561" s="356">
        <v>86600</v>
      </c>
      <c r="I2561" s="356">
        <v>91300</v>
      </c>
      <c r="J2561" s="355">
        <v>94700</v>
      </c>
      <c r="K2561" s="355">
        <v>96500</v>
      </c>
      <c r="L2561" s="355">
        <v>2869.9254349627176</v>
      </c>
      <c r="M2561" s="355">
        <v>3025.6835128417565</v>
      </c>
      <c r="N2561" s="355">
        <v>3138.359569179785</v>
      </c>
      <c r="O2561" s="355">
        <v>3198.0115990057998</v>
      </c>
      <c r="P2561" s="357" t="s">
        <v>39</v>
      </c>
      <c r="Q2561" s="368" t="s">
        <v>38</v>
      </c>
      <c r="R2561" s="357" t="s">
        <v>203</v>
      </c>
      <c r="S2561" s="367" t="s">
        <v>1074</v>
      </c>
      <c r="T2561" s="357" t="s">
        <v>691</v>
      </c>
      <c r="U2561" s="357" t="s">
        <v>1487</v>
      </c>
      <c r="V2561" s="357">
        <v>1.74</v>
      </c>
      <c r="W2561" s="357">
        <v>1.03</v>
      </c>
      <c r="X2561" s="357">
        <v>3.5000000000000003E-2</v>
      </c>
      <c r="Y2561" s="357">
        <v>1.7922</v>
      </c>
      <c r="Z2561" s="357" t="s">
        <v>198</v>
      </c>
      <c r="AA2561" s="357" t="s">
        <v>170</v>
      </c>
      <c r="AB2561" s="357">
        <v>19.899999999999999</v>
      </c>
      <c r="AC2561" s="357" t="s">
        <v>218</v>
      </c>
      <c r="AD2561" s="10"/>
      <c r="AE2561" s="10">
        <f>IFERROR(VLOOKUP(E2561,ppoz!$A$2:$B$42,2,0),0)</f>
        <v>7000</v>
      </c>
      <c r="AH2561">
        <v>8</v>
      </c>
    </row>
    <row r="2562" spans="1:34" x14ac:dyDescent="0.35">
      <c r="A2562" s="354" t="s">
        <v>892</v>
      </c>
      <c r="B2562" s="355">
        <v>30.529999999999998</v>
      </c>
      <c r="C2562" s="356">
        <v>86</v>
      </c>
      <c r="D2562" s="357" t="s">
        <v>690</v>
      </c>
      <c r="E2562" s="358" t="s">
        <v>12</v>
      </c>
      <c r="F2562" s="357" t="s">
        <v>181</v>
      </c>
      <c r="G2562" s="357">
        <v>27</v>
      </c>
      <c r="H2562" s="356">
        <v>89100</v>
      </c>
      <c r="I2562" s="356">
        <v>93600</v>
      </c>
      <c r="J2562" s="355">
        <v>98000</v>
      </c>
      <c r="K2562" s="355">
        <v>98800</v>
      </c>
      <c r="L2562" s="355">
        <v>2918.4408778250904</v>
      </c>
      <c r="M2562" s="355">
        <v>3065.8368817556502</v>
      </c>
      <c r="N2562" s="355">
        <v>3209.9574189321979</v>
      </c>
      <c r="O2562" s="355">
        <v>3236.1611529642978</v>
      </c>
      <c r="P2562" s="357" t="s">
        <v>39</v>
      </c>
      <c r="Q2562" s="368" t="s">
        <v>38</v>
      </c>
      <c r="R2562" s="357" t="s">
        <v>203</v>
      </c>
      <c r="S2562" s="367" t="s">
        <v>1074</v>
      </c>
      <c r="T2562" s="357" t="s">
        <v>691</v>
      </c>
      <c r="U2562" s="357" t="s">
        <v>1487</v>
      </c>
      <c r="V2562" s="357">
        <v>1.74</v>
      </c>
      <c r="W2562" s="357">
        <v>1.03</v>
      </c>
      <c r="X2562" s="357">
        <v>3.5000000000000003E-2</v>
      </c>
      <c r="Y2562" s="357">
        <v>1.7922</v>
      </c>
      <c r="Z2562" s="357" t="s">
        <v>198</v>
      </c>
      <c r="AA2562" s="357" t="s">
        <v>170</v>
      </c>
      <c r="AB2562" s="357">
        <v>19.899999999999999</v>
      </c>
      <c r="AC2562" s="357" t="s">
        <v>218</v>
      </c>
      <c r="AD2562" s="10"/>
      <c r="AE2562" s="10">
        <f>IFERROR(VLOOKUP(E2562,ppoz!$A$2:$B$42,2,0),0)</f>
        <v>7000</v>
      </c>
      <c r="AH2562">
        <v>8</v>
      </c>
    </row>
    <row r="2563" spans="1:34" x14ac:dyDescent="0.35">
      <c r="A2563" s="354" t="s">
        <v>893</v>
      </c>
      <c r="B2563" s="355">
        <v>30.884999999999998</v>
      </c>
      <c r="C2563" s="356">
        <v>87</v>
      </c>
      <c r="D2563" s="357" t="s">
        <v>690</v>
      </c>
      <c r="E2563" s="358" t="s">
        <v>12</v>
      </c>
      <c r="F2563" s="357" t="s">
        <v>181</v>
      </c>
      <c r="G2563" s="357">
        <v>27</v>
      </c>
      <c r="H2563" s="356">
        <v>89900</v>
      </c>
      <c r="I2563" s="356">
        <v>94200</v>
      </c>
      <c r="J2563" s="355">
        <v>98600</v>
      </c>
      <c r="K2563" s="355">
        <v>99400</v>
      </c>
      <c r="L2563" s="355">
        <v>2910.798122065728</v>
      </c>
      <c r="M2563" s="355">
        <v>3050.0242836328316</v>
      </c>
      <c r="N2563" s="355">
        <v>3192.4882629107983</v>
      </c>
      <c r="O2563" s="355">
        <v>3218.3908045977014</v>
      </c>
      <c r="P2563" s="357" t="s">
        <v>39</v>
      </c>
      <c r="Q2563" s="368" t="s">
        <v>38</v>
      </c>
      <c r="R2563" s="357" t="s">
        <v>203</v>
      </c>
      <c r="S2563" s="367" t="s">
        <v>1074</v>
      </c>
      <c r="T2563" s="357" t="s">
        <v>691</v>
      </c>
      <c r="U2563" s="357" t="s">
        <v>1487</v>
      </c>
      <c r="V2563" s="357">
        <v>1.74</v>
      </c>
      <c r="W2563" s="357">
        <v>1.03</v>
      </c>
      <c r="X2563" s="357">
        <v>3.5000000000000003E-2</v>
      </c>
      <c r="Y2563" s="357">
        <v>1.7922</v>
      </c>
      <c r="Z2563" s="357" t="s">
        <v>198</v>
      </c>
      <c r="AA2563" s="357" t="s">
        <v>170</v>
      </c>
      <c r="AB2563" s="357">
        <v>19.899999999999999</v>
      </c>
      <c r="AC2563" s="357" t="s">
        <v>218</v>
      </c>
      <c r="AD2563" s="10"/>
      <c r="AE2563" s="10">
        <f>IFERROR(VLOOKUP(E2563,ppoz!$A$2:$B$42,2,0),0)</f>
        <v>7000</v>
      </c>
      <c r="AH2563">
        <v>8</v>
      </c>
    </row>
    <row r="2564" spans="1:34" x14ac:dyDescent="0.35">
      <c r="A2564" s="354" t="s">
        <v>894</v>
      </c>
      <c r="B2564" s="355">
        <v>31.24</v>
      </c>
      <c r="C2564" s="356">
        <v>88</v>
      </c>
      <c r="D2564" s="357" t="s">
        <v>690</v>
      </c>
      <c r="E2564" s="358" t="s">
        <v>12</v>
      </c>
      <c r="F2564" s="357" t="s">
        <v>181</v>
      </c>
      <c r="G2564" s="357">
        <v>27</v>
      </c>
      <c r="H2564" s="356">
        <v>90800</v>
      </c>
      <c r="I2564" s="356">
        <v>95200</v>
      </c>
      <c r="J2564" s="355">
        <v>99500</v>
      </c>
      <c r="K2564" s="355">
        <v>100400</v>
      </c>
      <c r="L2564" s="355">
        <v>2906.5300896286813</v>
      </c>
      <c r="M2564" s="355">
        <v>3047.3751600512164</v>
      </c>
      <c r="N2564" s="355">
        <v>3185.019206145967</v>
      </c>
      <c r="O2564" s="355">
        <v>3213.828425096031</v>
      </c>
      <c r="P2564" s="357" t="s">
        <v>39</v>
      </c>
      <c r="Q2564" s="368" t="s">
        <v>38</v>
      </c>
      <c r="R2564" s="357" t="s">
        <v>203</v>
      </c>
      <c r="S2564" s="367" t="s">
        <v>1074</v>
      </c>
      <c r="T2564" s="357" t="s">
        <v>691</v>
      </c>
      <c r="U2564" s="357" t="s">
        <v>1487</v>
      </c>
      <c r="V2564" s="357">
        <v>1.74</v>
      </c>
      <c r="W2564" s="357">
        <v>1.03</v>
      </c>
      <c r="X2564" s="357">
        <v>3.5000000000000003E-2</v>
      </c>
      <c r="Y2564" s="357">
        <v>1.7922</v>
      </c>
      <c r="Z2564" s="357" t="s">
        <v>198</v>
      </c>
      <c r="AA2564" s="357" t="s">
        <v>170</v>
      </c>
      <c r="AB2564" s="357">
        <v>19.899999999999999</v>
      </c>
      <c r="AC2564" s="357" t="s">
        <v>218</v>
      </c>
      <c r="AD2564" s="10"/>
      <c r="AE2564" s="10">
        <f>IFERROR(VLOOKUP(E2564,ppoz!$A$2:$B$42,2,0),0)</f>
        <v>7000</v>
      </c>
      <c r="AH2564">
        <v>8</v>
      </c>
    </row>
    <row r="2565" spans="1:34" x14ac:dyDescent="0.35">
      <c r="A2565" s="354" t="s">
        <v>895</v>
      </c>
      <c r="B2565" s="355">
        <v>31.594999999999999</v>
      </c>
      <c r="C2565" s="356">
        <v>89</v>
      </c>
      <c r="D2565" s="357" t="s">
        <v>690</v>
      </c>
      <c r="E2565" s="358" t="s">
        <v>12</v>
      </c>
      <c r="F2565" s="357" t="s">
        <v>181</v>
      </c>
      <c r="G2565" s="357">
        <v>27</v>
      </c>
      <c r="H2565" s="356">
        <v>91600</v>
      </c>
      <c r="I2565" s="356">
        <v>96100</v>
      </c>
      <c r="J2565" s="355">
        <v>102400</v>
      </c>
      <c r="K2565" s="355">
        <v>101300</v>
      </c>
      <c r="L2565" s="355">
        <v>2899.1929102706126</v>
      </c>
      <c r="M2565" s="355">
        <v>3041.6205095742998</v>
      </c>
      <c r="N2565" s="355">
        <v>3241.0191485994619</v>
      </c>
      <c r="O2565" s="355">
        <v>3206.2035132141164</v>
      </c>
      <c r="P2565" s="357" t="s">
        <v>39</v>
      </c>
      <c r="Q2565" s="368" t="s">
        <v>38</v>
      </c>
      <c r="R2565" s="357" t="s">
        <v>203</v>
      </c>
      <c r="S2565" s="367" t="s">
        <v>1074</v>
      </c>
      <c r="T2565" s="357" t="s">
        <v>691</v>
      </c>
      <c r="U2565" s="357" t="s">
        <v>1487</v>
      </c>
      <c r="V2565" s="357">
        <v>1.74</v>
      </c>
      <c r="W2565" s="357">
        <v>1.03</v>
      </c>
      <c r="X2565" s="357">
        <v>3.5000000000000003E-2</v>
      </c>
      <c r="Y2565" s="357">
        <v>1.7922</v>
      </c>
      <c r="Z2565" s="357" t="s">
        <v>198</v>
      </c>
      <c r="AA2565" s="357" t="s">
        <v>170</v>
      </c>
      <c r="AB2565" s="357">
        <v>19.899999999999999</v>
      </c>
      <c r="AC2565" s="357" t="s">
        <v>218</v>
      </c>
      <c r="AD2565" s="10"/>
      <c r="AE2565" s="10">
        <f>IFERROR(VLOOKUP(E2565,ppoz!$A$2:$B$42,2,0),0)</f>
        <v>7000</v>
      </c>
      <c r="AH2565">
        <v>8</v>
      </c>
    </row>
    <row r="2566" spans="1:34" x14ac:dyDescent="0.35">
      <c r="A2566" s="354" t="s">
        <v>896</v>
      </c>
      <c r="B2566" s="355">
        <v>31.95</v>
      </c>
      <c r="C2566" s="356">
        <v>90</v>
      </c>
      <c r="D2566" s="357" t="s">
        <v>690</v>
      </c>
      <c r="E2566" s="358" t="s">
        <v>12</v>
      </c>
      <c r="F2566" s="357" t="s">
        <v>181</v>
      </c>
      <c r="G2566" s="357">
        <v>27</v>
      </c>
      <c r="H2566" s="356">
        <v>92100</v>
      </c>
      <c r="I2566" s="356">
        <v>96700</v>
      </c>
      <c r="J2566" s="355">
        <v>102900</v>
      </c>
      <c r="K2566" s="355">
        <v>101800</v>
      </c>
      <c r="L2566" s="355">
        <v>2882.6291079812208</v>
      </c>
      <c r="M2566" s="355">
        <v>3026.6040688575899</v>
      </c>
      <c r="N2566" s="355">
        <v>3220.6572769953054</v>
      </c>
      <c r="O2566" s="355">
        <v>3186.22848200313</v>
      </c>
      <c r="P2566" s="357" t="s">
        <v>39</v>
      </c>
      <c r="Q2566" s="368" t="s">
        <v>38</v>
      </c>
      <c r="R2566" s="357" t="s">
        <v>203</v>
      </c>
      <c r="S2566" s="367" t="s">
        <v>1074</v>
      </c>
      <c r="T2566" s="357" t="s">
        <v>691</v>
      </c>
      <c r="U2566" s="357" t="s">
        <v>1487</v>
      </c>
      <c r="V2566" s="357">
        <v>1.74</v>
      </c>
      <c r="W2566" s="357">
        <v>1.03</v>
      </c>
      <c r="X2566" s="357">
        <v>3.5000000000000003E-2</v>
      </c>
      <c r="Y2566" s="357">
        <v>1.7922</v>
      </c>
      <c r="Z2566" s="357" t="s">
        <v>198</v>
      </c>
      <c r="AA2566" s="357" t="s">
        <v>170</v>
      </c>
      <c r="AB2566" s="357">
        <v>19.899999999999999</v>
      </c>
      <c r="AC2566" s="357" t="s">
        <v>218</v>
      </c>
      <c r="AD2566" s="10"/>
      <c r="AE2566" s="10">
        <f>IFERROR(VLOOKUP(E2566,ppoz!$A$2:$B$42,2,0),0)</f>
        <v>7000</v>
      </c>
      <c r="AH2566">
        <v>8</v>
      </c>
    </row>
    <row r="2567" spans="1:34" x14ac:dyDescent="0.35">
      <c r="A2567" s="354" t="s">
        <v>897</v>
      </c>
      <c r="B2567" s="355">
        <v>32.305</v>
      </c>
      <c r="C2567" s="356">
        <v>91</v>
      </c>
      <c r="D2567" s="357" t="s">
        <v>690</v>
      </c>
      <c r="E2567" s="358" t="s">
        <v>12</v>
      </c>
      <c r="F2567" s="357" t="s">
        <v>181</v>
      </c>
      <c r="G2567" s="357">
        <v>27</v>
      </c>
      <c r="H2567" s="356">
        <v>92900</v>
      </c>
      <c r="I2567" s="356">
        <v>97800</v>
      </c>
      <c r="J2567" s="355">
        <v>103900</v>
      </c>
      <c r="K2567" s="355">
        <v>103000</v>
      </c>
      <c r="L2567" s="355">
        <v>2875.7158334623123</v>
      </c>
      <c r="M2567" s="355">
        <v>3027.3951400711962</v>
      </c>
      <c r="N2567" s="355">
        <v>3216.220399318991</v>
      </c>
      <c r="O2567" s="355">
        <v>3188.3609348398081</v>
      </c>
      <c r="P2567" s="357" t="s">
        <v>39</v>
      </c>
      <c r="Q2567" s="368" t="s">
        <v>38</v>
      </c>
      <c r="R2567" s="357" t="s">
        <v>203</v>
      </c>
      <c r="S2567" s="367" t="s">
        <v>1074</v>
      </c>
      <c r="T2567" s="357" t="s">
        <v>691</v>
      </c>
      <c r="U2567" s="357" t="s">
        <v>1487</v>
      </c>
      <c r="V2567" s="357">
        <v>1.74</v>
      </c>
      <c r="W2567" s="357">
        <v>1.03</v>
      </c>
      <c r="X2567" s="357">
        <v>3.5000000000000003E-2</v>
      </c>
      <c r="Y2567" s="357">
        <v>1.7922</v>
      </c>
      <c r="Z2567" s="357" t="s">
        <v>198</v>
      </c>
      <c r="AA2567" s="357" t="s">
        <v>170</v>
      </c>
      <c r="AB2567" s="357">
        <v>19.899999999999999</v>
      </c>
      <c r="AC2567" s="357" t="s">
        <v>218</v>
      </c>
      <c r="AD2567" s="10"/>
      <c r="AE2567" s="10">
        <f>IFERROR(VLOOKUP(E2567,ppoz!$A$2:$B$42,2,0),0)</f>
        <v>7000</v>
      </c>
      <c r="AH2567">
        <v>8</v>
      </c>
    </row>
    <row r="2568" spans="1:34" x14ac:dyDescent="0.35">
      <c r="A2568" s="354" t="s">
        <v>898</v>
      </c>
      <c r="B2568" s="355">
        <v>32.659999999999997</v>
      </c>
      <c r="C2568" s="356">
        <v>92</v>
      </c>
      <c r="D2568" s="357" t="s">
        <v>690</v>
      </c>
      <c r="E2568" s="358" t="s">
        <v>185</v>
      </c>
      <c r="F2568" s="357" t="s">
        <v>181</v>
      </c>
      <c r="G2568" s="357">
        <v>32.5</v>
      </c>
      <c r="H2568" s="356">
        <v>102300</v>
      </c>
      <c r="I2568" s="356">
        <v>106500</v>
      </c>
      <c r="J2568" s="355">
        <v>112500</v>
      </c>
      <c r="K2568" s="355">
        <v>111600</v>
      </c>
      <c r="L2568" s="355">
        <v>3132.2718922229028</v>
      </c>
      <c r="M2568" s="355">
        <v>3260.8695652173915</v>
      </c>
      <c r="N2568" s="355">
        <v>3444.5805266380899</v>
      </c>
      <c r="O2568" s="355">
        <v>3417.023882424985</v>
      </c>
      <c r="P2568" s="357" t="s">
        <v>39</v>
      </c>
      <c r="Q2568" s="368" t="s">
        <v>38</v>
      </c>
      <c r="R2568" s="357" t="s">
        <v>203</v>
      </c>
      <c r="S2568" s="367" t="s">
        <v>1074</v>
      </c>
      <c r="T2568" s="357" t="s">
        <v>691</v>
      </c>
      <c r="U2568" s="357" t="s">
        <v>1487</v>
      </c>
      <c r="V2568" s="357">
        <v>1.74</v>
      </c>
      <c r="W2568" s="357">
        <v>1.03</v>
      </c>
      <c r="X2568" s="357">
        <v>3.5000000000000003E-2</v>
      </c>
      <c r="Y2568" s="357">
        <v>1.7922</v>
      </c>
      <c r="Z2568" s="357" t="s">
        <v>198</v>
      </c>
      <c r="AA2568" s="357" t="s">
        <v>170</v>
      </c>
      <c r="AB2568" s="357">
        <v>19.899999999999999</v>
      </c>
      <c r="AC2568" s="357" t="s">
        <v>218</v>
      </c>
      <c r="AD2568" s="10"/>
      <c r="AE2568" s="10">
        <f>IFERROR(VLOOKUP(E2568,ppoz!$A$2:$B$42,2,0),0)</f>
        <v>7000</v>
      </c>
      <c r="AH2568">
        <v>8</v>
      </c>
    </row>
    <row r="2569" spans="1:34" x14ac:dyDescent="0.35">
      <c r="A2569" s="354" t="s">
        <v>899</v>
      </c>
      <c r="B2569" s="355">
        <v>33.015000000000001</v>
      </c>
      <c r="C2569" s="356">
        <v>93</v>
      </c>
      <c r="D2569" s="357" t="s">
        <v>690</v>
      </c>
      <c r="E2569" s="358" t="s">
        <v>185</v>
      </c>
      <c r="F2569" s="357" t="s">
        <v>181</v>
      </c>
      <c r="G2569" s="357">
        <v>32.5</v>
      </c>
      <c r="H2569" s="356">
        <v>103300</v>
      </c>
      <c r="I2569" s="356">
        <v>107600</v>
      </c>
      <c r="J2569" s="355">
        <v>113400</v>
      </c>
      <c r="K2569" s="355">
        <v>112800</v>
      </c>
      <c r="L2569" s="355">
        <v>3128.880811752234</v>
      </c>
      <c r="M2569" s="355">
        <v>3259.1246403150085</v>
      </c>
      <c r="N2569" s="355">
        <v>3434.8023625624714</v>
      </c>
      <c r="O2569" s="355">
        <v>3416.628805088596</v>
      </c>
      <c r="P2569" s="357" t="s">
        <v>39</v>
      </c>
      <c r="Q2569" s="368" t="s">
        <v>38</v>
      </c>
      <c r="R2569" s="357" t="s">
        <v>203</v>
      </c>
      <c r="S2569" s="367" t="s">
        <v>1074</v>
      </c>
      <c r="T2569" s="357" t="s">
        <v>691</v>
      </c>
      <c r="U2569" s="357" t="s">
        <v>1487</v>
      </c>
      <c r="V2569" s="357">
        <v>1.74</v>
      </c>
      <c r="W2569" s="357">
        <v>1.03</v>
      </c>
      <c r="X2569" s="357">
        <v>3.5000000000000003E-2</v>
      </c>
      <c r="Y2569" s="357">
        <v>1.7922</v>
      </c>
      <c r="Z2569" s="357" t="s">
        <v>198</v>
      </c>
      <c r="AA2569" s="357" t="s">
        <v>170</v>
      </c>
      <c r="AB2569" s="357">
        <v>19.899999999999999</v>
      </c>
      <c r="AC2569" s="357" t="s">
        <v>218</v>
      </c>
      <c r="AD2569" s="10"/>
      <c r="AE2569" s="10">
        <f>IFERROR(VLOOKUP(E2569,ppoz!$A$2:$B$42,2,0),0)</f>
        <v>7000</v>
      </c>
      <c r="AH2569">
        <v>8</v>
      </c>
    </row>
    <row r="2570" spans="1:34" x14ac:dyDescent="0.35">
      <c r="A2570" s="354" t="s">
        <v>900</v>
      </c>
      <c r="B2570" s="355">
        <v>33.369999999999997</v>
      </c>
      <c r="C2570" s="356">
        <v>94</v>
      </c>
      <c r="D2570" s="357" t="s">
        <v>690</v>
      </c>
      <c r="E2570" s="358" t="s">
        <v>185</v>
      </c>
      <c r="F2570" s="357" t="s">
        <v>181</v>
      </c>
      <c r="G2570" s="357">
        <v>32.5</v>
      </c>
      <c r="H2570" s="356">
        <v>103800</v>
      </c>
      <c r="I2570" s="356">
        <v>108500</v>
      </c>
      <c r="J2570" s="355">
        <v>113900</v>
      </c>
      <c r="K2570" s="355">
        <v>113600</v>
      </c>
      <c r="L2570" s="355">
        <v>3110.5783637998206</v>
      </c>
      <c r="M2570" s="355">
        <v>3251.4234342223558</v>
      </c>
      <c r="N2570" s="355">
        <v>3413.2454300269706</v>
      </c>
      <c r="O2570" s="355">
        <v>3404.2553191489365</v>
      </c>
      <c r="P2570" s="357" t="s">
        <v>39</v>
      </c>
      <c r="Q2570" s="368" t="s">
        <v>38</v>
      </c>
      <c r="R2570" s="357" t="s">
        <v>203</v>
      </c>
      <c r="S2570" s="367" t="s">
        <v>1074</v>
      </c>
      <c r="T2570" s="357" t="s">
        <v>691</v>
      </c>
      <c r="U2570" s="357" t="s">
        <v>1487</v>
      </c>
      <c r="V2570" s="357">
        <v>1.74</v>
      </c>
      <c r="W2570" s="357">
        <v>1.03</v>
      </c>
      <c r="X2570" s="357">
        <v>3.5000000000000003E-2</v>
      </c>
      <c r="Y2570" s="357">
        <v>1.7922</v>
      </c>
      <c r="Z2570" s="357" t="s">
        <v>198</v>
      </c>
      <c r="AA2570" s="357" t="s">
        <v>170</v>
      </c>
      <c r="AB2570" s="357">
        <v>19.899999999999999</v>
      </c>
      <c r="AC2570" s="357" t="s">
        <v>218</v>
      </c>
      <c r="AD2570" s="10"/>
      <c r="AE2570" s="10">
        <f>IFERROR(VLOOKUP(E2570,ppoz!$A$2:$B$42,2,0),0)</f>
        <v>7000</v>
      </c>
      <c r="AH2570">
        <v>8</v>
      </c>
    </row>
    <row r="2571" spans="1:34" x14ac:dyDescent="0.35">
      <c r="A2571" s="354" t="s">
        <v>901</v>
      </c>
      <c r="B2571" s="355">
        <v>33.725000000000001</v>
      </c>
      <c r="C2571" s="356">
        <v>95</v>
      </c>
      <c r="D2571" s="357" t="s">
        <v>690</v>
      </c>
      <c r="E2571" s="358" t="s">
        <v>185</v>
      </c>
      <c r="F2571" s="357" t="s">
        <v>181</v>
      </c>
      <c r="G2571" s="357">
        <v>32.5</v>
      </c>
      <c r="H2571" s="356">
        <v>104400</v>
      </c>
      <c r="I2571" s="356">
        <v>109000</v>
      </c>
      <c r="J2571" s="355">
        <v>114500</v>
      </c>
      <c r="K2571" s="355">
        <v>114800</v>
      </c>
      <c r="L2571" s="355">
        <v>3095.6263899184578</v>
      </c>
      <c r="M2571" s="355">
        <v>3232.0237212750185</v>
      </c>
      <c r="N2571" s="355">
        <v>3395.1074870274274</v>
      </c>
      <c r="O2571" s="355">
        <v>3404.0029651593773</v>
      </c>
      <c r="P2571" s="357" t="s">
        <v>39</v>
      </c>
      <c r="Q2571" s="368" t="s">
        <v>38</v>
      </c>
      <c r="R2571" s="357" t="s">
        <v>203</v>
      </c>
      <c r="S2571" s="367" t="s">
        <v>1074</v>
      </c>
      <c r="T2571" s="357" t="s">
        <v>691</v>
      </c>
      <c r="U2571" s="357" t="s">
        <v>1487</v>
      </c>
      <c r="V2571" s="357">
        <v>1.74</v>
      </c>
      <c r="W2571" s="357">
        <v>1.03</v>
      </c>
      <c r="X2571" s="357">
        <v>3.5000000000000003E-2</v>
      </c>
      <c r="Y2571" s="357">
        <v>1.7922</v>
      </c>
      <c r="Z2571" s="357" t="s">
        <v>198</v>
      </c>
      <c r="AA2571" s="357" t="s">
        <v>170</v>
      </c>
      <c r="AB2571" s="357">
        <v>19.899999999999999</v>
      </c>
      <c r="AC2571" s="357" t="s">
        <v>218</v>
      </c>
      <c r="AD2571" s="10"/>
      <c r="AE2571" s="10">
        <f>IFERROR(VLOOKUP(E2571,ppoz!$A$2:$B$42,2,0),0)</f>
        <v>7000</v>
      </c>
      <c r="AH2571">
        <v>8</v>
      </c>
    </row>
    <row r="2572" spans="1:34" x14ac:dyDescent="0.35">
      <c r="A2572" s="354" t="s">
        <v>902</v>
      </c>
      <c r="B2572" s="355">
        <v>34.08</v>
      </c>
      <c r="C2572" s="356">
        <v>96</v>
      </c>
      <c r="D2572" s="357" t="s">
        <v>690</v>
      </c>
      <c r="E2572" s="358" t="s">
        <v>185</v>
      </c>
      <c r="F2572" s="357" t="s">
        <v>181</v>
      </c>
      <c r="G2572" s="357">
        <v>32.5</v>
      </c>
      <c r="H2572" s="356">
        <v>105300</v>
      </c>
      <c r="I2572" s="356">
        <v>110100</v>
      </c>
      <c r="J2572" s="355">
        <v>115400</v>
      </c>
      <c r="K2572" s="355">
        <v>115800</v>
      </c>
      <c r="L2572" s="355">
        <v>3089.7887323943664</v>
      </c>
      <c r="M2572" s="355">
        <v>3230.6338028169016</v>
      </c>
      <c r="N2572" s="355">
        <v>3386.1502347417841</v>
      </c>
      <c r="O2572" s="355">
        <v>3397.8873239436621</v>
      </c>
      <c r="P2572" s="357" t="s">
        <v>39</v>
      </c>
      <c r="Q2572" s="368" t="s">
        <v>38</v>
      </c>
      <c r="R2572" s="357" t="s">
        <v>203</v>
      </c>
      <c r="S2572" s="367" t="s">
        <v>1074</v>
      </c>
      <c r="T2572" s="357" t="s">
        <v>691</v>
      </c>
      <c r="U2572" s="357" t="s">
        <v>1487</v>
      </c>
      <c r="V2572" s="357">
        <v>1.74</v>
      </c>
      <c r="W2572" s="357">
        <v>1.03</v>
      </c>
      <c r="X2572" s="357">
        <v>3.5000000000000003E-2</v>
      </c>
      <c r="Y2572" s="357">
        <v>1.7922</v>
      </c>
      <c r="Z2572" s="357" t="s">
        <v>198</v>
      </c>
      <c r="AA2572" s="357" t="s">
        <v>170</v>
      </c>
      <c r="AB2572" s="357">
        <v>19.899999999999999</v>
      </c>
      <c r="AC2572" s="357" t="s">
        <v>218</v>
      </c>
      <c r="AD2572" s="10"/>
      <c r="AE2572" s="10">
        <f>IFERROR(VLOOKUP(E2572,ppoz!$A$2:$B$42,2,0),0)</f>
        <v>7000</v>
      </c>
      <c r="AH2572">
        <v>8</v>
      </c>
    </row>
    <row r="2573" spans="1:34" x14ac:dyDescent="0.35">
      <c r="A2573" s="354" t="s">
        <v>903</v>
      </c>
      <c r="B2573" s="355">
        <v>34.434999999999995</v>
      </c>
      <c r="C2573" s="356">
        <v>97</v>
      </c>
      <c r="D2573" s="357" t="s">
        <v>690</v>
      </c>
      <c r="E2573" s="358" t="s">
        <v>185</v>
      </c>
      <c r="F2573" s="357" t="s">
        <v>181</v>
      </c>
      <c r="G2573" s="357">
        <v>32.5</v>
      </c>
      <c r="H2573" s="356">
        <v>106000</v>
      </c>
      <c r="I2573" s="356">
        <v>111000</v>
      </c>
      <c r="J2573" s="355">
        <v>116000</v>
      </c>
      <c r="K2573" s="355">
        <v>116700</v>
      </c>
      <c r="L2573" s="355">
        <v>3078.263394801801</v>
      </c>
      <c r="M2573" s="355">
        <v>3223.4644983301878</v>
      </c>
      <c r="N2573" s="355">
        <v>3368.6656018585745</v>
      </c>
      <c r="O2573" s="355">
        <v>3388.9937563525486</v>
      </c>
      <c r="P2573" s="357" t="s">
        <v>39</v>
      </c>
      <c r="Q2573" s="368" t="s">
        <v>38</v>
      </c>
      <c r="R2573" s="357" t="s">
        <v>203</v>
      </c>
      <c r="S2573" s="367" t="s">
        <v>1074</v>
      </c>
      <c r="T2573" s="357" t="s">
        <v>691</v>
      </c>
      <c r="U2573" s="357" t="s">
        <v>1487</v>
      </c>
      <c r="V2573" s="357">
        <v>1.74</v>
      </c>
      <c r="W2573" s="357">
        <v>1.03</v>
      </c>
      <c r="X2573" s="357">
        <v>3.5000000000000003E-2</v>
      </c>
      <c r="Y2573" s="357">
        <v>1.7922</v>
      </c>
      <c r="Z2573" s="357" t="s">
        <v>198</v>
      </c>
      <c r="AA2573" s="357" t="s">
        <v>170</v>
      </c>
      <c r="AB2573" s="357">
        <v>19.899999999999999</v>
      </c>
      <c r="AC2573" s="357" t="s">
        <v>218</v>
      </c>
      <c r="AD2573" s="10"/>
      <c r="AE2573" s="10">
        <f>IFERROR(VLOOKUP(E2573,ppoz!$A$2:$B$42,2,0),0)</f>
        <v>7000</v>
      </c>
      <c r="AH2573">
        <v>8</v>
      </c>
    </row>
    <row r="2574" spans="1:34" x14ac:dyDescent="0.35">
      <c r="A2574" s="354" t="s">
        <v>904</v>
      </c>
      <c r="B2574" s="355">
        <v>34.79</v>
      </c>
      <c r="C2574" s="356">
        <v>98</v>
      </c>
      <c r="D2574" s="357" t="s">
        <v>690</v>
      </c>
      <c r="E2574" s="358" t="s">
        <v>185</v>
      </c>
      <c r="F2574" s="357" t="s">
        <v>181</v>
      </c>
      <c r="G2574" s="357">
        <v>32.5</v>
      </c>
      <c r="H2574" s="356">
        <v>106600</v>
      </c>
      <c r="I2574" s="356">
        <v>112000</v>
      </c>
      <c r="J2574" s="355">
        <v>116800</v>
      </c>
      <c r="K2574" s="355">
        <v>117700</v>
      </c>
      <c r="L2574" s="355">
        <v>3064.0988789882149</v>
      </c>
      <c r="M2574" s="355">
        <v>3219.3158953722336</v>
      </c>
      <c r="N2574" s="355">
        <v>3357.286576602472</v>
      </c>
      <c r="O2574" s="355">
        <v>3383.1560793331419</v>
      </c>
      <c r="P2574" s="357" t="s">
        <v>39</v>
      </c>
      <c r="Q2574" s="368" t="s">
        <v>38</v>
      </c>
      <c r="R2574" s="357" t="s">
        <v>203</v>
      </c>
      <c r="S2574" s="367" t="s">
        <v>1074</v>
      </c>
      <c r="T2574" s="357" t="s">
        <v>691</v>
      </c>
      <c r="U2574" s="357" t="s">
        <v>1487</v>
      </c>
      <c r="V2574" s="357">
        <v>1.74</v>
      </c>
      <c r="W2574" s="357">
        <v>1.03</v>
      </c>
      <c r="X2574" s="357">
        <v>3.5000000000000003E-2</v>
      </c>
      <c r="Y2574" s="357">
        <v>1.7922</v>
      </c>
      <c r="Z2574" s="357" t="s">
        <v>198</v>
      </c>
      <c r="AA2574" s="357" t="s">
        <v>170</v>
      </c>
      <c r="AB2574" s="357">
        <v>19.899999999999999</v>
      </c>
      <c r="AC2574" s="357" t="s">
        <v>218</v>
      </c>
      <c r="AD2574" s="10"/>
      <c r="AE2574" s="10">
        <f>IFERROR(VLOOKUP(E2574,ppoz!$A$2:$B$42,2,0),0)</f>
        <v>7000</v>
      </c>
      <c r="AH2574">
        <v>8</v>
      </c>
    </row>
    <row r="2575" spans="1:34" x14ac:dyDescent="0.35">
      <c r="A2575" s="354" t="s">
        <v>905</v>
      </c>
      <c r="B2575" s="355">
        <v>35.144999999999996</v>
      </c>
      <c r="C2575" s="356">
        <v>99</v>
      </c>
      <c r="D2575" s="357" t="s">
        <v>690</v>
      </c>
      <c r="E2575" s="358" t="s">
        <v>185</v>
      </c>
      <c r="F2575" s="357" t="s">
        <v>181</v>
      </c>
      <c r="G2575" s="357">
        <v>32.5</v>
      </c>
      <c r="H2575" s="356">
        <v>107600</v>
      </c>
      <c r="I2575" s="356">
        <v>112900</v>
      </c>
      <c r="J2575" s="355">
        <v>117700</v>
      </c>
      <c r="K2575" s="355">
        <v>118600</v>
      </c>
      <c r="L2575" s="355">
        <v>3061.601934841372</v>
      </c>
      <c r="M2575" s="355">
        <v>3212.4057476170155</v>
      </c>
      <c r="N2575" s="355">
        <v>3348.9827856025045</v>
      </c>
      <c r="O2575" s="355">
        <v>3374.5909802247834</v>
      </c>
      <c r="P2575" s="357" t="s">
        <v>39</v>
      </c>
      <c r="Q2575" s="368" t="s">
        <v>38</v>
      </c>
      <c r="R2575" s="357" t="s">
        <v>203</v>
      </c>
      <c r="S2575" s="367" t="s">
        <v>1074</v>
      </c>
      <c r="T2575" s="357" t="s">
        <v>691</v>
      </c>
      <c r="U2575" s="357" t="s">
        <v>1487</v>
      </c>
      <c r="V2575" s="357">
        <v>1.74</v>
      </c>
      <c r="W2575" s="357">
        <v>1.03</v>
      </c>
      <c r="X2575" s="357">
        <v>3.5000000000000003E-2</v>
      </c>
      <c r="Y2575" s="357">
        <v>1.7922</v>
      </c>
      <c r="Z2575" s="357" t="s">
        <v>198</v>
      </c>
      <c r="AA2575" s="357" t="s">
        <v>170</v>
      </c>
      <c r="AB2575" s="357">
        <v>19.899999999999999</v>
      </c>
      <c r="AC2575" s="357" t="s">
        <v>218</v>
      </c>
      <c r="AD2575" s="10"/>
      <c r="AE2575" s="10">
        <f>IFERROR(VLOOKUP(E2575,ppoz!$A$2:$B$42,2,0),0)</f>
        <v>7000</v>
      </c>
      <c r="AH2575">
        <v>8</v>
      </c>
    </row>
    <row r="2576" spans="1:34" x14ac:dyDescent="0.35">
      <c r="A2576" s="354" t="s">
        <v>906</v>
      </c>
      <c r="B2576" s="355">
        <v>35.5</v>
      </c>
      <c r="C2576" s="356">
        <v>100</v>
      </c>
      <c r="D2576" s="357" t="s">
        <v>690</v>
      </c>
      <c r="E2576" s="358" t="s">
        <v>185</v>
      </c>
      <c r="F2576" s="357" t="s">
        <v>181</v>
      </c>
      <c r="G2576" s="357">
        <v>32.5</v>
      </c>
      <c r="H2576" s="356">
        <v>108100</v>
      </c>
      <c r="I2576" s="356">
        <v>113400</v>
      </c>
      <c r="J2576" s="355">
        <v>118300</v>
      </c>
      <c r="K2576" s="355">
        <v>119200</v>
      </c>
      <c r="L2576" s="355">
        <v>3045.0704225352115</v>
      </c>
      <c r="M2576" s="355">
        <v>3194.3661971830984</v>
      </c>
      <c r="N2576" s="355">
        <v>3332.394366197183</v>
      </c>
      <c r="O2576" s="355">
        <v>3357.7464788732395</v>
      </c>
      <c r="P2576" s="357" t="s">
        <v>39</v>
      </c>
      <c r="Q2576" s="368" t="s">
        <v>38</v>
      </c>
      <c r="R2576" s="357" t="s">
        <v>203</v>
      </c>
      <c r="S2576" s="367" t="s">
        <v>1074</v>
      </c>
      <c r="T2576" s="357" t="s">
        <v>691</v>
      </c>
      <c r="U2576" s="357" t="s">
        <v>1487</v>
      </c>
      <c r="V2576" s="357">
        <v>1.74</v>
      </c>
      <c r="W2576" s="357">
        <v>1.03</v>
      </c>
      <c r="X2576" s="357">
        <v>3.5000000000000003E-2</v>
      </c>
      <c r="Y2576" s="357">
        <v>1.7922</v>
      </c>
      <c r="Z2576" s="357" t="s">
        <v>198</v>
      </c>
      <c r="AA2576" s="357" t="s">
        <v>170</v>
      </c>
      <c r="AB2576" s="357">
        <v>19.899999999999999</v>
      </c>
      <c r="AC2576" s="357" t="s">
        <v>218</v>
      </c>
      <c r="AD2576" s="10"/>
      <c r="AE2576" s="10">
        <f>IFERROR(VLOOKUP(E2576,ppoz!$A$2:$B$42,2,0),0)</f>
        <v>7000</v>
      </c>
      <c r="AH2576">
        <v>8</v>
      </c>
    </row>
    <row r="2577" spans="1:34" x14ac:dyDescent="0.35">
      <c r="A2577" s="354" t="s">
        <v>907</v>
      </c>
      <c r="B2577" s="355">
        <v>35.854999999999997</v>
      </c>
      <c r="C2577" s="356">
        <v>101</v>
      </c>
      <c r="D2577" s="357" t="s">
        <v>690</v>
      </c>
      <c r="E2577" s="358" t="s">
        <v>185</v>
      </c>
      <c r="F2577" s="357" t="s">
        <v>181</v>
      </c>
      <c r="G2577" s="357">
        <v>32.5</v>
      </c>
      <c r="H2577" s="356">
        <v>108700</v>
      </c>
      <c r="I2577" s="356">
        <v>114000</v>
      </c>
      <c r="J2577" s="355">
        <v>119000</v>
      </c>
      <c r="K2577" s="355">
        <v>119800</v>
      </c>
      <c r="L2577" s="355">
        <v>3031.6552782038771</v>
      </c>
      <c r="M2577" s="355">
        <v>3179.4728768651516</v>
      </c>
      <c r="N2577" s="355">
        <v>3318.923441639939</v>
      </c>
      <c r="O2577" s="355">
        <v>3341.2355320039051</v>
      </c>
      <c r="P2577" s="357" t="s">
        <v>39</v>
      </c>
      <c r="Q2577" s="368" t="s">
        <v>38</v>
      </c>
      <c r="R2577" s="357" t="s">
        <v>203</v>
      </c>
      <c r="S2577" s="367" t="s">
        <v>1074</v>
      </c>
      <c r="T2577" s="357" t="s">
        <v>691</v>
      </c>
      <c r="U2577" s="357" t="s">
        <v>1487</v>
      </c>
      <c r="V2577" s="357">
        <v>1.74</v>
      </c>
      <c r="W2577" s="357">
        <v>1.03</v>
      </c>
      <c r="X2577" s="357">
        <v>3.5000000000000003E-2</v>
      </c>
      <c r="Y2577" s="357">
        <v>1.7922</v>
      </c>
      <c r="Z2577" s="357" t="s">
        <v>198</v>
      </c>
      <c r="AA2577" s="357" t="s">
        <v>170</v>
      </c>
      <c r="AB2577" s="357">
        <v>19.899999999999999</v>
      </c>
      <c r="AC2577" s="357" t="s">
        <v>218</v>
      </c>
      <c r="AD2577" s="10"/>
      <c r="AE2577" s="10">
        <f>IFERROR(VLOOKUP(E2577,ppoz!$A$2:$B$42,2,0),0)</f>
        <v>7000</v>
      </c>
      <c r="AH2577">
        <v>8</v>
      </c>
    </row>
    <row r="2578" spans="1:34" x14ac:dyDescent="0.35">
      <c r="A2578" s="354" t="s">
        <v>908</v>
      </c>
      <c r="B2578" s="355">
        <v>36.21</v>
      </c>
      <c r="C2578" s="356">
        <v>102</v>
      </c>
      <c r="D2578" s="357" t="s">
        <v>690</v>
      </c>
      <c r="E2578" s="358" t="s">
        <v>185</v>
      </c>
      <c r="F2578" s="357" t="s">
        <v>181</v>
      </c>
      <c r="G2578" s="357">
        <v>32.5</v>
      </c>
      <c r="H2578" s="356">
        <v>109700</v>
      </c>
      <c r="I2578" s="356">
        <v>115500</v>
      </c>
      <c r="J2578" s="355">
        <v>119900</v>
      </c>
      <c r="K2578" s="355">
        <v>121200</v>
      </c>
      <c r="L2578" s="355">
        <v>3029.5498481082573</v>
      </c>
      <c r="M2578" s="355">
        <v>3189.7265948632976</v>
      </c>
      <c r="N2578" s="355">
        <v>3311.2399889533276</v>
      </c>
      <c r="O2578" s="355">
        <v>3347.1416735708367</v>
      </c>
      <c r="P2578" s="357" t="s">
        <v>39</v>
      </c>
      <c r="Q2578" s="368" t="s">
        <v>38</v>
      </c>
      <c r="R2578" s="357" t="s">
        <v>203</v>
      </c>
      <c r="S2578" s="367" t="s">
        <v>1074</v>
      </c>
      <c r="T2578" s="357" t="s">
        <v>691</v>
      </c>
      <c r="U2578" s="357" t="s">
        <v>1487</v>
      </c>
      <c r="V2578" s="357">
        <v>1.74</v>
      </c>
      <c r="W2578" s="357">
        <v>1.03</v>
      </c>
      <c r="X2578" s="357">
        <v>3.5000000000000003E-2</v>
      </c>
      <c r="Y2578" s="357">
        <v>1.7922</v>
      </c>
      <c r="Z2578" s="357" t="s">
        <v>198</v>
      </c>
      <c r="AA2578" s="357" t="s">
        <v>170</v>
      </c>
      <c r="AB2578" s="357">
        <v>19.899999999999999</v>
      </c>
      <c r="AC2578" s="357" t="s">
        <v>218</v>
      </c>
      <c r="AD2578" s="10"/>
      <c r="AE2578" s="10">
        <f>IFERROR(VLOOKUP(E2578,ppoz!$A$2:$B$42,2,0),0)</f>
        <v>7000</v>
      </c>
      <c r="AH2578">
        <v>8</v>
      </c>
    </row>
    <row r="2579" spans="1:34" x14ac:dyDescent="0.35">
      <c r="A2579" s="354" t="s">
        <v>909</v>
      </c>
      <c r="B2579" s="355">
        <v>36.564999999999998</v>
      </c>
      <c r="C2579" s="356">
        <v>103</v>
      </c>
      <c r="D2579" s="357" t="s">
        <v>690</v>
      </c>
      <c r="E2579" s="358" t="s">
        <v>185</v>
      </c>
      <c r="F2579" s="357" t="s">
        <v>181</v>
      </c>
      <c r="G2579" s="357">
        <v>32.5</v>
      </c>
      <c r="H2579" s="356">
        <v>110300</v>
      </c>
      <c r="I2579" s="356">
        <v>115900</v>
      </c>
      <c r="J2579" s="355">
        <v>120500</v>
      </c>
      <c r="K2579" s="355">
        <v>121600</v>
      </c>
      <c r="L2579" s="355">
        <v>3016.5458772049778</v>
      </c>
      <c r="M2579" s="355">
        <v>3169.6977984411324</v>
      </c>
      <c r="N2579" s="355">
        <v>3295.5011623136884</v>
      </c>
      <c r="O2579" s="355">
        <v>3325.5845754136471</v>
      </c>
      <c r="P2579" s="357" t="s">
        <v>39</v>
      </c>
      <c r="Q2579" s="368" t="s">
        <v>38</v>
      </c>
      <c r="R2579" s="357" t="s">
        <v>203</v>
      </c>
      <c r="S2579" s="367" t="s">
        <v>1074</v>
      </c>
      <c r="T2579" s="357" t="s">
        <v>691</v>
      </c>
      <c r="U2579" s="357" t="s">
        <v>1487</v>
      </c>
      <c r="V2579" s="357">
        <v>1.74</v>
      </c>
      <c r="W2579" s="357">
        <v>1.03</v>
      </c>
      <c r="X2579" s="357">
        <v>3.5000000000000003E-2</v>
      </c>
      <c r="Y2579" s="357">
        <v>1.7922</v>
      </c>
      <c r="Z2579" s="357" t="s">
        <v>198</v>
      </c>
      <c r="AA2579" s="357" t="s">
        <v>170</v>
      </c>
      <c r="AB2579" s="357">
        <v>19.899999999999999</v>
      </c>
      <c r="AC2579" s="357" t="s">
        <v>218</v>
      </c>
      <c r="AD2579" s="10"/>
      <c r="AE2579" s="10">
        <f>IFERROR(VLOOKUP(E2579,ppoz!$A$2:$B$42,2,0),0)</f>
        <v>7000</v>
      </c>
      <c r="AH2579">
        <v>8</v>
      </c>
    </row>
    <row r="2580" spans="1:34" x14ac:dyDescent="0.35">
      <c r="A2580" s="354" t="s">
        <v>910</v>
      </c>
      <c r="B2580" s="355">
        <v>36.92</v>
      </c>
      <c r="C2580" s="356">
        <v>104</v>
      </c>
      <c r="D2580" s="357" t="s">
        <v>690</v>
      </c>
      <c r="E2580" s="358" t="s">
        <v>185</v>
      </c>
      <c r="F2580" s="357" t="s">
        <v>181</v>
      </c>
      <c r="G2580" s="357">
        <v>32.5</v>
      </c>
      <c r="H2580" s="356">
        <v>111300</v>
      </c>
      <c r="I2580" s="356">
        <v>116500</v>
      </c>
      <c r="J2580" s="355">
        <v>121000</v>
      </c>
      <c r="K2580" s="355">
        <v>122300</v>
      </c>
      <c r="L2580" s="355">
        <v>3014.6262188515707</v>
      </c>
      <c r="M2580" s="355">
        <v>3155.4712892741059</v>
      </c>
      <c r="N2580" s="355">
        <v>3277.3564463705306</v>
      </c>
      <c r="O2580" s="355">
        <v>3312.5677139761647</v>
      </c>
      <c r="P2580" s="357" t="s">
        <v>39</v>
      </c>
      <c r="Q2580" s="368" t="s">
        <v>38</v>
      </c>
      <c r="R2580" s="357" t="s">
        <v>203</v>
      </c>
      <c r="S2580" s="367" t="s">
        <v>1074</v>
      </c>
      <c r="T2580" s="357" t="s">
        <v>691</v>
      </c>
      <c r="U2580" s="357" t="s">
        <v>1487</v>
      </c>
      <c r="V2580" s="357">
        <v>1.74</v>
      </c>
      <c r="W2580" s="357">
        <v>1.03</v>
      </c>
      <c r="X2580" s="357">
        <v>3.5000000000000003E-2</v>
      </c>
      <c r="Y2580" s="357">
        <v>1.7922</v>
      </c>
      <c r="Z2580" s="357" t="s">
        <v>198</v>
      </c>
      <c r="AA2580" s="357" t="s">
        <v>170</v>
      </c>
      <c r="AB2580" s="357">
        <v>19.899999999999999</v>
      </c>
      <c r="AC2580" s="357" t="s">
        <v>218</v>
      </c>
      <c r="AD2580" s="10"/>
      <c r="AE2580" s="10">
        <f>IFERROR(VLOOKUP(E2580,ppoz!$A$2:$B$42,2,0),0)</f>
        <v>7000</v>
      </c>
      <c r="AH2580">
        <v>8</v>
      </c>
    </row>
    <row r="2581" spans="1:34" x14ac:dyDescent="0.35">
      <c r="A2581" s="354" t="s">
        <v>911</v>
      </c>
      <c r="B2581" s="355">
        <v>37.274999999999999</v>
      </c>
      <c r="C2581" s="356">
        <v>105</v>
      </c>
      <c r="D2581" s="357" t="s">
        <v>690</v>
      </c>
      <c r="E2581" s="358" t="s">
        <v>185</v>
      </c>
      <c r="F2581" s="357" t="s">
        <v>181</v>
      </c>
      <c r="G2581" s="357">
        <v>32.5</v>
      </c>
      <c r="H2581" s="356">
        <v>112300</v>
      </c>
      <c r="I2581" s="356">
        <v>118000</v>
      </c>
      <c r="J2581" s="355">
        <v>122000</v>
      </c>
      <c r="K2581" s="355">
        <v>124400</v>
      </c>
      <c r="L2581" s="355">
        <v>3012.743125419182</v>
      </c>
      <c r="M2581" s="355">
        <v>3165.660630449363</v>
      </c>
      <c r="N2581" s="355">
        <v>3272.9711602951043</v>
      </c>
      <c r="O2581" s="355">
        <v>3337.3574782025489</v>
      </c>
      <c r="P2581" s="357" t="s">
        <v>39</v>
      </c>
      <c r="Q2581" s="368" t="s">
        <v>38</v>
      </c>
      <c r="R2581" s="357" t="s">
        <v>203</v>
      </c>
      <c r="S2581" s="367" t="s">
        <v>1074</v>
      </c>
      <c r="T2581" s="357" t="s">
        <v>691</v>
      </c>
      <c r="U2581" s="357" t="s">
        <v>1487</v>
      </c>
      <c r="V2581" s="357">
        <v>1.74</v>
      </c>
      <c r="W2581" s="357">
        <v>1.03</v>
      </c>
      <c r="X2581" s="357">
        <v>3.5000000000000003E-2</v>
      </c>
      <c r="Y2581" s="357">
        <v>1.7922</v>
      </c>
      <c r="Z2581" s="357" t="s">
        <v>198</v>
      </c>
      <c r="AA2581" s="357" t="s">
        <v>170</v>
      </c>
      <c r="AB2581" s="357">
        <v>19.899999999999999</v>
      </c>
      <c r="AC2581" s="357" t="s">
        <v>218</v>
      </c>
      <c r="AD2581" s="10"/>
      <c r="AE2581" s="10">
        <f>IFERROR(VLOOKUP(E2581,ppoz!$A$2:$B$42,2,0),0)</f>
        <v>7000</v>
      </c>
      <c r="AH2581">
        <v>8</v>
      </c>
    </row>
    <row r="2582" spans="1:34" x14ac:dyDescent="0.35">
      <c r="A2582" s="354" t="s">
        <v>912</v>
      </c>
      <c r="B2582" s="355">
        <v>37.629999999999995</v>
      </c>
      <c r="C2582" s="356">
        <v>106</v>
      </c>
      <c r="D2582" s="357" t="s">
        <v>690</v>
      </c>
      <c r="E2582" s="358" t="s">
        <v>13</v>
      </c>
      <c r="F2582" s="357" t="s">
        <v>181</v>
      </c>
      <c r="G2582" s="357">
        <v>37.5</v>
      </c>
      <c r="H2582" s="356">
        <v>114600</v>
      </c>
      <c r="I2582" s="356">
        <v>120100</v>
      </c>
      <c r="J2582" s="355">
        <v>123900</v>
      </c>
      <c r="K2582" s="355">
        <v>126400</v>
      </c>
      <c r="L2582" s="355">
        <v>3045.4424661174598</v>
      </c>
      <c r="M2582" s="355">
        <v>3191.6024448578264</v>
      </c>
      <c r="N2582" s="355">
        <v>3292.5857028966252</v>
      </c>
      <c r="O2582" s="355">
        <v>3359.0220568695195</v>
      </c>
      <c r="P2582" s="357" t="s">
        <v>39</v>
      </c>
      <c r="Q2582" s="368" t="s">
        <v>38</v>
      </c>
      <c r="R2582" s="357" t="s">
        <v>203</v>
      </c>
      <c r="S2582" s="367" t="s">
        <v>1074</v>
      </c>
      <c r="T2582" s="357" t="s">
        <v>691</v>
      </c>
      <c r="U2582" s="357" t="s">
        <v>1487</v>
      </c>
      <c r="V2582" s="357">
        <v>1.74</v>
      </c>
      <c r="W2582" s="357">
        <v>1.03</v>
      </c>
      <c r="X2582" s="357">
        <v>3.5000000000000003E-2</v>
      </c>
      <c r="Y2582" s="357">
        <v>1.7922</v>
      </c>
      <c r="Z2582" s="357" t="s">
        <v>198</v>
      </c>
      <c r="AA2582" s="357" t="s">
        <v>170</v>
      </c>
      <c r="AB2582" s="357">
        <v>19.899999999999999</v>
      </c>
      <c r="AC2582" s="357" t="s">
        <v>218</v>
      </c>
      <c r="AD2582" s="10"/>
      <c r="AE2582" s="10">
        <f>IFERROR(VLOOKUP(E2582,ppoz!$A$2:$B$42,2,0),0)</f>
        <v>7000</v>
      </c>
      <c r="AH2582">
        <v>8</v>
      </c>
    </row>
    <row r="2583" spans="1:34" x14ac:dyDescent="0.35">
      <c r="A2583" s="354" t="s">
        <v>913</v>
      </c>
      <c r="B2583" s="355">
        <v>37.984999999999999</v>
      </c>
      <c r="C2583" s="356">
        <v>107</v>
      </c>
      <c r="D2583" s="357" t="s">
        <v>690</v>
      </c>
      <c r="E2583" s="358" t="s">
        <v>13</v>
      </c>
      <c r="F2583" s="357" t="s">
        <v>181</v>
      </c>
      <c r="G2583" s="357">
        <v>37.5</v>
      </c>
      <c r="H2583" s="356">
        <v>115200</v>
      </c>
      <c r="I2583" s="356">
        <v>120600</v>
      </c>
      <c r="J2583" s="355">
        <v>124400</v>
      </c>
      <c r="K2583" s="355">
        <v>126900</v>
      </c>
      <c r="L2583" s="355">
        <v>3032.7760958273002</v>
      </c>
      <c r="M2583" s="355">
        <v>3174.9374753192051</v>
      </c>
      <c r="N2583" s="355">
        <v>3274.9769645912861</v>
      </c>
      <c r="O2583" s="355">
        <v>3340.7924180597606</v>
      </c>
      <c r="P2583" s="357" t="s">
        <v>39</v>
      </c>
      <c r="Q2583" s="368" t="s">
        <v>38</v>
      </c>
      <c r="R2583" s="357" t="s">
        <v>203</v>
      </c>
      <c r="S2583" s="367" t="s">
        <v>1074</v>
      </c>
      <c r="T2583" s="357" t="s">
        <v>691</v>
      </c>
      <c r="U2583" s="357" t="s">
        <v>1487</v>
      </c>
      <c r="V2583" s="357">
        <v>1.74</v>
      </c>
      <c r="W2583" s="357">
        <v>1.03</v>
      </c>
      <c r="X2583" s="357">
        <v>3.5000000000000003E-2</v>
      </c>
      <c r="Y2583" s="357">
        <v>1.7922</v>
      </c>
      <c r="Z2583" s="357" t="s">
        <v>198</v>
      </c>
      <c r="AA2583" s="357" t="s">
        <v>170</v>
      </c>
      <c r="AB2583" s="357">
        <v>19.899999999999999</v>
      </c>
      <c r="AC2583" s="357" t="s">
        <v>218</v>
      </c>
      <c r="AD2583" s="10"/>
      <c r="AE2583" s="10">
        <f>IFERROR(VLOOKUP(E2583,ppoz!$A$2:$B$42,2,0),0)</f>
        <v>7000</v>
      </c>
      <c r="AH2583">
        <v>8</v>
      </c>
    </row>
    <row r="2584" spans="1:34" x14ac:dyDescent="0.35">
      <c r="A2584" s="354" t="s">
        <v>914</v>
      </c>
      <c r="B2584" s="355">
        <v>38.339999999999996</v>
      </c>
      <c r="C2584" s="356">
        <v>108</v>
      </c>
      <c r="D2584" s="357" t="s">
        <v>690</v>
      </c>
      <c r="E2584" s="358" t="s">
        <v>13</v>
      </c>
      <c r="F2584" s="357" t="s">
        <v>181</v>
      </c>
      <c r="G2584" s="357">
        <v>37.5</v>
      </c>
      <c r="H2584" s="356">
        <v>116200</v>
      </c>
      <c r="I2584" s="356">
        <v>121600</v>
      </c>
      <c r="J2584" s="355">
        <v>125400</v>
      </c>
      <c r="K2584" s="355">
        <v>127900</v>
      </c>
      <c r="L2584" s="355">
        <v>3030.7772561293691</v>
      </c>
      <c r="M2584" s="355">
        <v>3171.6223265519043</v>
      </c>
      <c r="N2584" s="355">
        <v>3270.7355242566514</v>
      </c>
      <c r="O2584" s="355">
        <v>3335.9415753781955</v>
      </c>
      <c r="P2584" s="357" t="s">
        <v>39</v>
      </c>
      <c r="Q2584" s="368" t="s">
        <v>38</v>
      </c>
      <c r="R2584" s="357" t="s">
        <v>203</v>
      </c>
      <c r="S2584" s="367" t="s">
        <v>1074</v>
      </c>
      <c r="T2584" s="357" t="s">
        <v>691</v>
      </c>
      <c r="U2584" s="357" t="s">
        <v>1487</v>
      </c>
      <c r="V2584" s="357">
        <v>1.74</v>
      </c>
      <c r="W2584" s="357">
        <v>1.03</v>
      </c>
      <c r="X2584" s="357">
        <v>3.5000000000000003E-2</v>
      </c>
      <c r="Y2584" s="357">
        <v>1.7922</v>
      </c>
      <c r="Z2584" s="357" t="s">
        <v>198</v>
      </c>
      <c r="AA2584" s="357" t="s">
        <v>170</v>
      </c>
      <c r="AB2584" s="357">
        <v>19.899999999999999</v>
      </c>
      <c r="AC2584" s="357" t="s">
        <v>218</v>
      </c>
      <c r="AD2584" s="10"/>
      <c r="AE2584" s="10">
        <f>IFERROR(VLOOKUP(E2584,ppoz!$A$2:$B$42,2,0),0)</f>
        <v>7000</v>
      </c>
      <c r="AH2584">
        <v>8</v>
      </c>
    </row>
    <row r="2585" spans="1:34" x14ac:dyDescent="0.35">
      <c r="A2585" s="354" t="s">
        <v>915</v>
      </c>
      <c r="B2585" s="355">
        <v>38.695</v>
      </c>
      <c r="C2585" s="356">
        <v>109</v>
      </c>
      <c r="D2585" s="357" t="s">
        <v>690</v>
      </c>
      <c r="E2585" s="358" t="s">
        <v>13</v>
      </c>
      <c r="F2585" s="357" t="s">
        <v>181</v>
      </c>
      <c r="G2585" s="357">
        <v>37.5</v>
      </c>
      <c r="H2585" s="356">
        <v>116700</v>
      </c>
      <c r="I2585" s="356">
        <v>122500</v>
      </c>
      <c r="J2585" s="355">
        <v>128800</v>
      </c>
      <c r="K2585" s="355">
        <v>128800</v>
      </c>
      <c r="L2585" s="355">
        <v>3015.8935262953869</v>
      </c>
      <c r="M2585" s="355">
        <v>3165.7836929835894</v>
      </c>
      <c r="N2585" s="355">
        <v>3328.5954257656026</v>
      </c>
      <c r="O2585" s="355">
        <v>3328.5954257656026</v>
      </c>
      <c r="P2585" s="357" t="s">
        <v>39</v>
      </c>
      <c r="Q2585" s="368" t="s">
        <v>38</v>
      </c>
      <c r="R2585" s="357" t="s">
        <v>203</v>
      </c>
      <c r="S2585" s="367" t="s">
        <v>1074</v>
      </c>
      <c r="T2585" s="357" t="s">
        <v>691</v>
      </c>
      <c r="U2585" s="357" t="s">
        <v>1487</v>
      </c>
      <c r="V2585" s="357">
        <v>1.74</v>
      </c>
      <c r="W2585" s="357">
        <v>1.03</v>
      </c>
      <c r="X2585" s="357">
        <v>3.5000000000000003E-2</v>
      </c>
      <c r="Y2585" s="357">
        <v>1.7922</v>
      </c>
      <c r="Z2585" s="357" t="s">
        <v>198</v>
      </c>
      <c r="AA2585" s="357" t="s">
        <v>170</v>
      </c>
      <c r="AB2585" s="357">
        <v>19.899999999999999</v>
      </c>
      <c r="AC2585" s="357" t="s">
        <v>218</v>
      </c>
      <c r="AD2585" s="10"/>
      <c r="AE2585" s="10">
        <f>IFERROR(VLOOKUP(E2585,ppoz!$A$2:$B$42,2,0),0)</f>
        <v>7000</v>
      </c>
      <c r="AH2585">
        <v>8</v>
      </c>
    </row>
    <row r="2586" spans="1:34" x14ac:dyDescent="0.35">
      <c r="A2586" s="354" t="s">
        <v>916</v>
      </c>
      <c r="B2586" s="355">
        <v>39.049999999999997</v>
      </c>
      <c r="C2586" s="356">
        <v>110</v>
      </c>
      <c r="D2586" s="357" t="s">
        <v>690</v>
      </c>
      <c r="E2586" s="358" t="s">
        <v>13</v>
      </c>
      <c r="F2586" s="357" t="s">
        <v>181</v>
      </c>
      <c r="G2586" s="357">
        <v>37.5</v>
      </c>
      <c r="H2586" s="356">
        <v>117600</v>
      </c>
      <c r="I2586" s="356">
        <v>123500</v>
      </c>
      <c r="J2586" s="355">
        <v>129700</v>
      </c>
      <c r="K2586" s="355">
        <v>129800</v>
      </c>
      <c r="L2586" s="355">
        <v>3011.523687580026</v>
      </c>
      <c r="M2586" s="355">
        <v>3162.6120358514727</v>
      </c>
      <c r="N2586" s="355">
        <v>3321.3828425096035</v>
      </c>
      <c r="O2586" s="355">
        <v>3323.9436619718313</v>
      </c>
      <c r="P2586" s="357" t="s">
        <v>39</v>
      </c>
      <c r="Q2586" s="368" t="s">
        <v>38</v>
      </c>
      <c r="R2586" s="357" t="s">
        <v>203</v>
      </c>
      <c r="S2586" s="367" t="s">
        <v>1074</v>
      </c>
      <c r="T2586" s="357" t="s">
        <v>691</v>
      </c>
      <c r="U2586" s="357" t="s">
        <v>1487</v>
      </c>
      <c r="V2586" s="357">
        <v>1.74</v>
      </c>
      <c r="W2586" s="357">
        <v>1.03</v>
      </c>
      <c r="X2586" s="357">
        <v>3.5000000000000003E-2</v>
      </c>
      <c r="Y2586" s="357">
        <v>1.7922</v>
      </c>
      <c r="Z2586" s="357" t="s">
        <v>198</v>
      </c>
      <c r="AA2586" s="357" t="s">
        <v>170</v>
      </c>
      <c r="AB2586" s="357">
        <v>19.899999999999999</v>
      </c>
      <c r="AC2586" s="357" t="s">
        <v>218</v>
      </c>
      <c r="AD2586" s="10"/>
      <c r="AE2586" s="10">
        <f>IFERROR(VLOOKUP(E2586,ppoz!$A$2:$B$42,2,0),0)</f>
        <v>7000</v>
      </c>
      <c r="AH2586">
        <v>8</v>
      </c>
    </row>
    <row r="2587" spans="1:34" x14ac:dyDescent="0.35">
      <c r="A2587" s="354" t="s">
        <v>917</v>
      </c>
      <c r="B2587" s="355">
        <v>39.405000000000001</v>
      </c>
      <c r="C2587" s="356">
        <v>111</v>
      </c>
      <c r="D2587" s="357" t="s">
        <v>690</v>
      </c>
      <c r="E2587" s="358" t="s">
        <v>13</v>
      </c>
      <c r="F2587" s="357" t="s">
        <v>181</v>
      </c>
      <c r="G2587" s="357">
        <v>37.5</v>
      </c>
      <c r="H2587" s="356">
        <v>118200</v>
      </c>
      <c r="I2587" s="356">
        <v>124100</v>
      </c>
      <c r="J2587" s="355">
        <v>130300</v>
      </c>
      <c r="K2587" s="355">
        <v>130400</v>
      </c>
      <c r="L2587" s="355">
        <v>2999.6193376475067</v>
      </c>
      <c r="M2587" s="355">
        <v>3149.3465296282197</v>
      </c>
      <c r="N2587" s="355">
        <v>3306.6869686587997</v>
      </c>
      <c r="O2587" s="355">
        <v>3309.2247176754217</v>
      </c>
      <c r="P2587" s="357" t="s">
        <v>39</v>
      </c>
      <c r="Q2587" s="368" t="s">
        <v>38</v>
      </c>
      <c r="R2587" s="357" t="s">
        <v>203</v>
      </c>
      <c r="S2587" s="367" t="s">
        <v>1074</v>
      </c>
      <c r="T2587" s="357" t="s">
        <v>691</v>
      </c>
      <c r="U2587" s="357" t="s">
        <v>1487</v>
      </c>
      <c r="V2587" s="357">
        <v>1.74</v>
      </c>
      <c r="W2587" s="357">
        <v>1.03</v>
      </c>
      <c r="X2587" s="357">
        <v>3.5000000000000003E-2</v>
      </c>
      <c r="Y2587" s="357">
        <v>1.7922</v>
      </c>
      <c r="Z2587" s="357" t="s">
        <v>198</v>
      </c>
      <c r="AA2587" s="357" t="s">
        <v>170</v>
      </c>
      <c r="AB2587" s="357">
        <v>19.899999999999999</v>
      </c>
      <c r="AC2587" s="357" t="s">
        <v>218</v>
      </c>
      <c r="AD2587" s="10"/>
      <c r="AE2587" s="10">
        <f>IFERROR(VLOOKUP(E2587,ppoz!$A$2:$B$42,2,0),0)</f>
        <v>7000</v>
      </c>
      <c r="AH2587">
        <v>8</v>
      </c>
    </row>
    <row r="2588" spans="1:34" x14ac:dyDescent="0.35">
      <c r="A2588" s="354" t="s">
        <v>918</v>
      </c>
      <c r="B2588" s="355">
        <v>39.76</v>
      </c>
      <c r="C2588" s="356">
        <v>112</v>
      </c>
      <c r="D2588" s="357" t="s">
        <v>690</v>
      </c>
      <c r="E2588" s="358" t="s">
        <v>13</v>
      </c>
      <c r="F2588" s="357" t="s">
        <v>181</v>
      </c>
      <c r="G2588" s="357">
        <v>37.5</v>
      </c>
      <c r="H2588" s="356">
        <v>119800</v>
      </c>
      <c r="I2588" s="356">
        <v>125300</v>
      </c>
      <c r="J2588" s="355">
        <v>132500</v>
      </c>
      <c r="K2588" s="355">
        <v>131700</v>
      </c>
      <c r="L2588" s="355">
        <v>3013.0784708249498</v>
      </c>
      <c r="M2588" s="355">
        <v>3151.4084507042253</v>
      </c>
      <c r="N2588" s="355">
        <v>3332.4949698189134</v>
      </c>
      <c r="O2588" s="355">
        <v>3312.3742454728372</v>
      </c>
      <c r="P2588" s="357" t="s">
        <v>39</v>
      </c>
      <c r="Q2588" s="368" t="s">
        <v>38</v>
      </c>
      <c r="R2588" s="357" t="s">
        <v>203</v>
      </c>
      <c r="S2588" s="367" t="s">
        <v>1074</v>
      </c>
      <c r="T2588" s="357" t="s">
        <v>691</v>
      </c>
      <c r="U2588" s="357" t="s">
        <v>1487</v>
      </c>
      <c r="V2588" s="357">
        <v>1.74</v>
      </c>
      <c r="W2588" s="357">
        <v>1.03</v>
      </c>
      <c r="X2588" s="357">
        <v>3.5000000000000003E-2</v>
      </c>
      <c r="Y2588" s="357">
        <v>1.7922</v>
      </c>
      <c r="Z2588" s="357" t="s">
        <v>198</v>
      </c>
      <c r="AA2588" s="357" t="s">
        <v>170</v>
      </c>
      <c r="AB2588" s="357">
        <v>19.899999999999999</v>
      </c>
      <c r="AC2588" s="357" t="s">
        <v>218</v>
      </c>
      <c r="AD2588" s="10"/>
      <c r="AE2588" s="10">
        <f>IFERROR(VLOOKUP(E2588,ppoz!$A$2:$B$42,2,0),0)</f>
        <v>7000</v>
      </c>
      <c r="AH2588">
        <v>8</v>
      </c>
    </row>
    <row r="2589" spans="1:34" x14ac:dyDescent="0.35">
      <c r="A2589" s="354" t="s">
        <v>919</v>
      </c>
      <c r="B2589" s="355">
        <v>40.114999999999995</v>
      </c>
      <c r="C2589" s="356">
        <v>113</v>
      </c>
      <c r="D2589" s="357" t="s">
        <v>690</v>
      </c>
      <c r="E2589" s="358" t="s">
        <v>13</v>
      </c>
      <c r="F2589" s="357" t="s">
        <v>181</v>
      </c>
      <c r="G2589" s="357">
        <v>37.5</v>
      </c>
      <c r="H2589" s="356">
        <v>120800</v>
      </c>
      <c r="I2589" s="356">
        <v>126800</v>
      </c>
      <c r="J2589" s="355">
        <v>133500</v>
      </c>
      <c r="K2589" s="355">
        <v>133200</v>
      </c>
      <c r="L2589" s="355">
        <v>3011.3423906269477</v>
      </c>
      <c r="M2589" s="355">
        <v>3160.9123769163657</v>
      </c>
      <c r="N2589" s="355">
        <v>3327.9321949395494</v>
      </c>
      <c r="O2589" s="355">
        <v>3320.4536956250781</v>
      </c>
      <c r="P2589" s="357" t="s">
        <v>39</v>
      </c>
      <c r="Q2589" s="368" t="s">
        <v>38</v>
      </c>
      <c r="R2589" s="357" t="s">
        <v>203</v>
      </c>
      <c r="S2589" s="367" t="s">
        <v>1074</v>
      </c>
      <c r="T2589" s="357" t="s">
        <v>691</v>
      </c>
      <c r="U2589" s="357" t="s">
        <v>1487</v>
      </c>
      <c r="V2589" s="357">
        <v>1.74</v>
      </c>
      <c r="W2589" s="357">
        <v>1.03</v>
      </c>
      <c r="X2589" s="357">
        <v>3.5000000000000003E-2</v>
      </c>
      <c r="Y2589" s="357">
        <v>1.7922</v>
      </c>
      <c r="Z2589" s="357" t="s">
        <v>198</v>
      </c>
      <c r="AA2589" s="357" t="s">
        <v>170</v>
      </c>
      <c r="AB2589" s="357">
        <v>19.899999999999999</v>
      </c>
      <c r="AC2589" s="357" t="s">
        <v>218</v>
      </c>
      <c r="AD2589" s="10"/>
      <c r="AE2589" s="10">
        <f>IFERROR(VLOOKUP(E2589,ppoz!$A$2:$B$42,2,0),0)</f>
        <v>7000</v>
      </c>
      <c r="AH2589">
        <v>8</v>
      </c>
    </row>
    <row r="2590" spans="1:34" x14ac:dyDescent="0.35">
      <c r="A2590" s="354" t="s">
        <v>920</v>
      </c>
      <c r="B2590" s="355">
        <v>40.47</v>
      </c>
      <c r="C2590" s="356">
        <v>114</v>
      </c>
      <c r="D2590" s="357" t="s">
        <v>690</v>
      </c>
      <c r="E2590" s="358" t="s">
        <v>13</v>
      </c>
      <c r="F2590" s="357" t="s">
        <v>181</v>
      </c>
      <c r="G2590" s="357">
        <v>37.5</v>
      </c>
      <c r="H2590" s="356">
        <v>121600</v>
      </c>
      <c r="I2590" s="356">
        <v>127500</v>
      </c>
      <c r="J2590" s="355">
        <v>134000</v>
      </c>
      <c r="K2590" s="355">
        <v>133800</v>
      </c>
      <c r="L2590" s="355">
        <v>3004.6948356807511</v>
      </c>
      <c r="M2590" s="355">
        <v>3150.481838398814</v>
      </c>
      <c r="N2590" s="355">
        <v>3311.0946380034593</v>
      </c>
      <c r="O2590" s="355">
        <v>3306.152705707932</v>
      </c>
      <c r="P2590" s="357" t="s">
        <v>39</v>
      </c>
      <c r="Q2590" s="368" t="s">
        <v>38</v>
      </c>
      <c r="R2590" s="357" t="s">
        <v>203</v>
      </c>
      <c r="S2590" s="367" t="s">
        <v>1074</v>
      </c>
      <c r="T2590" s="357" t="s">
        <v>691</v>
      </c>
      <c r="U2590" s="357" t="s">
        <v>1487</v>
      </c>
      <c r="V2590" s="357">
        <v>1.74</v>
      </c>
      <c r="W2590" s="357">
        <v>1.03</v>
      </c>
      <c r="X2590" s="357">
        <v>3.5000000000000003E-2</v>
      </c>
      <c r="Y2590" s="357">
        <v>1.7922</v>
      </c>
      <c r="Z2590" s="357" t="s">
        <v>198</v>
      </c>
      <c r="AA2590" s="357" t="s">
        <v>170</v>
      </c>
      <c r="AB2590" s="357">
        <v>19.899999999999999</v>
      </c>
      <c r="AC2590" s="357" t="s">
        <v>218</v>
      </c>
      <c r="AD2590" s="10"/>
      <c r="AE2590" s="10">
        <f>IFERROR(VLOOKUP(E2590,ppoz!$A$2:$B$42,2,0),0)</f>
        <v>7000</v>
      </c>
      <c r="AH2590">
        <v>8</v>
      </c>
    </row>
    <row r="2591" spans="1:34" x14ac:dyDescent="0.35">
      <c r="A2591" s="354" t="s">
        <v>921</v>
      </c>
      <c r="B2591" s="355">
        <v>40.824999999999996</v>
      </c>
      <c r="C2591" s="356">
        <v>115</v>
      </c>
      <c r="D2591" s="357" t="s">
        <v>690</v>
      </c>
      <c r="E2591" s="358" t="s">
        <v>13</v>
      </c>
      <c r="F2591" s="357" t="s">
        <v>181</v>
      </c>
      <c r="G2591" s="357">
        <v>37.5</v>
      </c>
      <c r="H2591" s="356">
        <v>122100</v>
      </c>
      <c r="I2591" s="356">
        <v>128000</v>
      </c>
      <c r="J2591" s="355">
        <v>134500</v>
      </c>
      <c r="K2591" s="355">
        <v>134900</v>
      </c>
      <c r="L2591" s="355">
        <v>2990.8144519289654</v>
      </c>
      <c r="M2591" s="355">
        <v>3135.3337415799147</v>
      </c>
      <c r="N2591" s="355">
        <v>3294.5499081445196</v>
      </c>
      <c r="O2591" s="355">
        <v>3304.347826086957</v>
      </c>
      <c r="P2591" s="357" t="s">
        <v>39</v>
      </c>
      <c r="Q2591" s="368" t="s">
        <v>38</v>
      </c>
      <c r="R2591" s="357" t="s">
        <v>203</v>
      </c>
      <c r="S2591" s="367" t="s">
        <v>1074</v>
      </c>
      <c r="T2591" s="357" t="s">
        <v>691</v>
      </c>
      <c r="U2591" s="357" t="s">
        <v>1487</v>
      </c>
      <c r="V2591" s="357">
        <v>1.74</v>
      </c>
      <c r="W2591" s="357">
        <v>1.03</v>
      </c>
      <c r="X2591" s="357">
        <v>3.5000000000000003E-2</v>
      </c>
      <c r="Y2591" s="357">
        <v>1.7922</v>
      </c>
      <c r="Z2591" s="357" t="s">
        <v>198</v>
      </c>
      <c r="AA2591" s="357" t="s">
        <v>170</v>
      </c>
      <c r="AB2591" s="357">
        <v>19.899999999999999</v>
      </c>
      <c r="AC2591" s="357" t="s">
        <v>218</v>
      </c>
      <c r="AD2591" s="10"/>
      <c r="AE2591" s="10">
        <f>IFERROR(VLOOKUP(E2591,ppoz!$A$2:$B$42,2,0),0)</f>
        <v>7000</v>
      </c>
      <c r="AH2591">
        <v>8</v>
      </c>
    </row>
    <row r="2592" spans="1:34" x14ac:dyDescent="0.35">
      <c r="A2592" s="354" t="s">
        <v>922</v>
      </c>
      <c r="B2592" s="355">
        <v>41.18</v>
      </c>
      <c r="C2592" s="356">
        <v>116</v>
      </c>
      <c r="D2592" s="357" t="s">
        <v>690</v>
      </c>
      <c r="E2592" s="358" t="s">
        <v>13</v>
      </c>
      <c r="F2592" s="357" t="s">
        <v>181</v>
      </c>
      <c r="G2592" s="357">
        <v>37.5</v>
      </c>
      <c r="H2592" s="356">
        <v>123100</v>
      </c>
      <c r="I2592" s="356">
        <v>129500</v>
      </c>
      <c r="J2592" s="355">
        <v>135500</v>
      </c>
      <c r="K2592" s="355">
        <v>136400</v>
      </c>
      <c r="L2592" s="355">
        <v>2989.3152015541527</v>
      </c>
      <c r="M2592" s="355">
        <v>3144.7304516755707</v>
      </c>
      <c r="N2592" s="355">
        <v>3290.4322486644</v>
      </c>
      <c r="O2592" s="355">
        <v>3312.2875182127245</v>
      </c>
      <c r="P2592" s="357" t="s">
        <v>39</v>
      </c>
      <c r="Q2592" s="368" t="s">
        <v>38</v>
      </c>
      <c r="R2592" s="357" t="s">
        <v>203</v>
      </c>
      <c r="S2592" s="367" t="s">
        <v>1074</v>
      </c>
      <c r="T2592" s="357" t="s">
        <v>691</v>
      </c>
      <c r="U2592" s="357" t="s">
        <v>1487</v>
      </c>
      <c r="V2592" s="357">
        <v>1.74</v>
      </c>
      <c r="W2592" s="357">
        <v>1.03</v>
      </c>
      <c r="X2592" s="357">
        <v>3.5000000000000003E-2</v>
      </c>
      <c r="Y2592" s="357">
        <v>1.7922</v>
      </c>
      <c r="Z2592" s="357" t="s">
        <v>198</v>
      </c>
      <c r="AA2592" s="357" t="s">
        <v>170</v>
      </c>
      <c r="AB2592" s="357">
        <v>19.899999999999999</v>
      </c>
      <c r="AC2592" s="357" t="s">
        <v>218</v>
      </c>
      <c r="AD2592" s="10"/>
      <c r="AE2592" s="10">
        <f>IFERROR(VLOOKUP(E2592,ppoz!$A$2:$B$42,2,0),0)</f>
        <v>7000</v>
      </c>
      <c r="AH2592">
        <v>8</v>
      </c>
    </row>
    <row r="2593" spans="1:34" x14ac:dyDescent="0.35">
      <c r="A2593" s="354" t="s">
        <v>923</v>
      </c>
      <c r="B2593" s="355">
        <v>41.534999999999997</v>
      </c>
      <c r="C2593" s="356">
        <v>117</v>
      </c>
      <c r="D2593" s="357" t="s">
        <v>690</v>
      </c>
      <c r="E2593" s="358" t="s">
        <v>13</v>
      </c>
      <c r="F2593" s="357" t="s">
        <v>181</v>
      </c>
      <c r="G2593" s="357">
        <v>37.5</v>
      </c>
      <c r="H2593" s="356">
        <v>123800</v>
      </c>
      <c r="I2593" s="356">
        <v>130000</v>
      </c>
      <c r="J2593" s="355">
        <v>136000</v>
      </c>
      <c r="K2593" s="355">
        <v>136900</v>
      </c>
      <c r="L2593" s="355">
        <v>2980.6187552666429</v>
      </c>
      <c r="M2593" s="355">
        <v>3129.8904538341162</v>
      </c>
      <c r="N2593" s="355">
        <v>3274.3469363187673</v>
      </c>
      <c r="O2593" s="355">
        <v>3296.0154086914654</v>
      </c>
      <c r="P2593" s="357" t="s">
        <v>39</v>
      </c>
      <c r="Q2593" s="368" t="s">
        <v>38</v>
      </c>
      <c r="R2593" s="357" t="s">
        <v>203</v>
      </c>
      <c r="S2593" s="367" t="s">
        <v>1074</v>
      </c>
      <c r="T2593" s="357" t="s">
        <v>691</v>
      </c>
      <c r="U2593" s="357" t="s">
        <v>1487</v>
      </c>
      <c r="V2593" s="357">
        <v>1.74</v>
      </c>
      <c r="W2593" s="357">
        <v>1.03</v>
      </c>
      <c r="X2593" s="357">
        <v>3.5000000000000003E-2</v>
      </c>
      <c r="Y2593" s="357">
        <v>1.7922</v>
      </c>
      <c r="Z2593" s="357" t="s">
        <v>198</v>
      </c>
      <c r="AA2593" s="357" t="s">
        <v>170</v>
      </c>
      <c r="AB2593" s="357">
        <v>19.899999999999999</v>
      </c>
      <c r="AC2593" s="357" t="s">
        <v>218</v>
      </c>
      <c r="AD2593" s="10"/>
      <c r="AE2593" s="10">
        <f>IFERROR(VLOOKUP(E2593,ppoz!$A$2:$B$42,2,0),0)</f>
        <v>7000</v>
      </c>
      <c r="AH2593">
        <v>8</v>
      </c>
    </row>
    <row r="2594" spans="1:34" x14ac:dyDescent="0.35">
      <c r="A2594" s="354" t="s">
        <v>924</v>
      </c>
      <c r="B2594" s="355">
        <v>41.89</v>
      </c>
      <c r="C2594" s="356">
        <v>118</v>
      </c>
      <c r="D2594" s="357" t="s">
        <v>690</v>
      </c>
      <c r="E2594" s="358" t="s">
        <v>13</v>
      </c>
      <c r="F2594" s="357" t="s">
        <v>181</v>
      </c>
      <c r="G2594" s="357">
        <v>37.5</v>
      </c>
      <c r="H2594" s="356">
        <v>125000</v>
      </c>
      <c r="I2594" s="356">
        <v>130800</v>
      </c>
      <c r="J2594" s="355">
        <v>136600</v>
      </c>
      <c r="K2594" s="355">
        <v>137700</v>
      </c>
      <c r="L2594" s="355">
        <v>2984.0057292910001</v>
      </c>
      <c r="M2594" s="355">
        <v>3122.4635951301025</v>
      </c>
      <c r="N2594" s="355">
        <v>3260.9214609692049</v>
      </c>
      <c r="O2594" s="355">
        <v>3287.1807113869659</v>
      </c>
      <c r="P2594" s="357" t="s">
        <v>39</v>
      </c>
      <c r="Q2594" s="368" t="s">
        <v>38</v>
      </c>
      <c r="R2594" s="357" t="s">
        <v>203</v>
      </c>
      <c r="S2594" s="367" t="s">
        <v>1074</v>
      </c>
      <c r="T2594" s="357" t="s">
        <v>691</v>
      </c>
      <c r="U2594" s="357" t="s">
        <v>1487</v>
      </c>
      <c r="V2594" s="357">
        <v>1.74</v>
      </c>
      <c r="W2594" s="357">
        <v>1.03</v>
      </c>
      <c r="X2594" s="357">
        <v>3.5000000000000003E-2</v>
      </c>
      <c r="Y2594" s="357">
        <v>1.7922</v>
      </c>
      <c r="Z2594" s="357" t="s">
        <v>198</v>
      </c>
      <c r="AA2594" s="357" t="s">
        <v>170</v>
      </c>
      <c r="AB2594" s="357">
        <v>19.899999999999999</v>
      </c>
      <c r="AC2594" s="357" t="s">
        <v>218</v>
      </c>
      <c r="AD2594" s="10"/>
      <c r="AE2594" s="10">
        <f>IFERROR(VLOOKUP(E2594,ppoz!$A$2:$B$42,2,0),0)</f>
        <v>7000</v>
      </c>
      <c r="AH2594">
        <v>8</v>
      </c>
    </row>
    <row r="2595" spans="1:34" x14ac:dyDescent="0.35">
      <c r="A2595" s="354" t="s">
        <v>925</v>
      </c>
      <c r="B2595" s="355">
        <v>42.244999999999997</v>
      </c>
      <c r="C2595" s="356">
        <v>119</v>
      </c>
      <c r="D2595" s="357" t="s">
        <v>690</v>
      </c>
      <c r="E2595" s="358" t="s">
        <v>13</v>
      </c>
      <c r="F2595" s="357" t="s">
        <v>181</v>
      </c>
      <c r="G2595" s="357">
        <v>37.5</v>
      </c>
      <c r="H2595" s="356">
        <v>126000</v>
      </c>
      <c r="I2595" s="356">
        <v>131800</v>
      </c>
      <c r="J2595" s="355">
        <v>137500</v>
      </c>
      <c r="K2595" s="355">
        <v>138700</v>
      </c>
      <c r="L2595" s="355">
        <v>2982.6014913007457</v>
      </c>
      <c r="M2595" s="355">
        <v>3119.8958456622086</v>
      </c>
      <c r="N2595" s="355">
        <v>3254.8230559829567</v>
      </c>
      <c r="O2595" s="355">
        <v>3283.2287844715352</v>
      </c>
      <c r="P2595" s="357" t="s">
        <v>39</v>
      </c>
      <c r="Q2595" s="368" t="s">
        <v>38</v>
      </c>
      <c r="R2595" s="357" t="s">
        <v>203</v>
      </c>
      <c r="S2595" s="367" t="s">
        <v>1074</v>
      </c>
      <c r="T2595" s="357" t="s">
        <v>691</v>
      </c>
      <c r="U2595" s="357" t="s">
        <v>1487</v>
      </c>
      <c r="V2595" s="357">
        <v>1.74</v>
      </c>
      <c r="W2595" s="357">
        <v>1.03</v>
      </c>
      <c r="X2595" s="357">
        <v>3.5000000000000003E-2</v>
      </c>
      <c r="Y2595" s="357">
        <v>1.7922</v>
      </c>
      <c r="Z2595" s="357" t="s">
        <v>198</v>
      </c>
      <c r="AA2595" s="357" t="s">
        <v>170</v>
      </c>
      <c r="AB2595" s="357">
        <v>19.899999999999999</v>
      </c>
      <c r="AC2595" s="357" t="s">
        <v>218</v>
      </c>
      <c r="AD2595" s="10"/>
      <c r="AE2595" s="10">
        <f>IFERROR(VLOOKUP(E2595,ppoz!$A$2:$B$42,2,0),0)</f>
        <v>7000</v>
      </c>
      <c r="AH2595">
        <v>8</v>
      </c>
    </row>
    <row r="2596" spans="1:34" x14ac:dyDescent="0.35">
      <c r="A2596" s="354" t="s">
        <v>926</v>
      </c>
      <c r="B2596" s="355">
        <v>42.599999999999994</v>
      </c>
      <c r="C2596" s="356">
        <v>120</v>
      </c>
      <c r="D2596" s="357" t="s">
        <v>690</v>
      </c>
      <c r="E2596" s="358" t="s">
        <v>13</v>
      </c>
      <c r="F2596" s="357" t="s">
        <v>181</v>
      </c>
      <c r="G2596" s="357">
        <v>37.5</v>
      </c>
      <c r="H2596" s="356">
        <v>126500</v>
      </c>
      <c r="I2596" s="356">
        <v>132300</v>
      </c>
      <c r="J2596" s="355">
        <v>138000</v>
      </c>
      <c r="K2596" s="355">
        <v>139200</v>
      </c>
      <c r="L2596" s="355">
        <v>2969.4835680751175</v>
      </c>
      <c r="M2596" s="355">
        <v>3105.6338028169016</v>
      </c>
      <c r="N2596" s="355">
        <v>3239.4366197183103</v>
      </c>
      <c r="O2596" s="355">
        <v>3267.6056338028175</v>
      </c>
      <c r="P2596" s="357" t="s">
        <v>39</v>
      </c>
      <c r="Q2596" s="368" t="s">
        <v>38</v>
      </c>
      <c r="R2596" s="357" t="s">
        <v>203</v>
      </c>
      <c r="S2596" s="367" t="s">
        <v>1074</v>
      </c>
      <c r="T2596" s="357" t="s">
        <v>691</v>
      </c>
      <c r="U2596" s="357" t="s">
        <v>1487</v>
      </c>
      <c r="V2596" s="357">
        <v>1.74</v>
      </c>
      <c r="W2596" s="357">
        <v>1.03</v>
      </c>
      <c r="X2596" s="357">
        <v>3.5000000000000003E-2</v>
      </c>
      <c r="Y2596" s="357">
        <v>1.7922</v>
      </c>
      <c r="Z2596" s="357" t="s">
        <v>198</v>
      </c>
      <c r="AA2596" s="357" t="s">
        <v>170</v>
      </c>
      <c r="AB2596" s="357">
        <v>19.899999999999999</v>
      </c>
      <c r="AC2596" s="357" t="s">
        <v>218</v>
      </c>
      <c r="AD2596" s="10"/>
      <c r="AE2596" s="10">
        <f>IFERROR(VLOOKUP(E2596,ppoz!$A$2:$B$42,2,0),0)</f>
        <v>7000</v>
      </c>
      <c r="AH2596">
        <v>8</v>
      </c>
    </row>
    <row r="2597" spans="1:34" x14ac:dyDescent="0.35">
      <c r="A2597" s="354" t="s">
        <v>927</v>
      </c>
      <c r="B2597" s="355">
        <v>42.954999999999998</v>
      </c>
      <c r="C2597" s="356">
        <v>121</v>
      </c>
      <c r="D2597" s="357" t="s">
        <v>690</v>
      </c>
      <c r="E2597" s="358" t="s">
        <v>13</v>
      </c>
      <c r="F2597" s="357" t="s">
        <v>181</v>
      </c>
      <c r="G2597" s="357">
        <v>37.5</v>
      </c>
      <c r="H2597" s="356">
        <v>127100</v>
      </c>
      <c r="I2597" s="356">
        <v>132900</v>
      </c>
      <c r="J2597" s="355">
        <v>141800</v>
      </c>
      <c r="K2597" s="355">
        <v>139800</v>
      </c>
      <c r="L2597" s="355">
        <v>2958.9104877197069</v>
      </c>
      <c r="M2597" s="355">
        <v>3093.9355139099057</v>
      </c>
      <c r="N2597" s="355">
        <v>3301.1290885810736</v>
      </c>
      <c r="O2597" s="355">
        <v>3254.5687347223839</v>
      </c>
      <c r="P2597" s="357" t="s">
        <v>39</v>
      </c>
      <c r="Q2597" s="368" t="s">
        <v>38</v>
      </c>
      <c r="R2597" s="357" t="s">
        <v>203</v>
      </c>
      <c r="S2597" s="367" t="s">
        <v>1074</v>
      </c>
      <c r="T2597" s="357" t="s">
        <v>691</v>
      </c>
      <c r="U2597" s="357" t="s">
        <v>1487</v>
      </c>
      <c r="V2597" s="357">
        <v>1.74</v>
      </c>
      <c r="W2597" s="357">
        <v>1.03</v>
      </c>
      <c r="X2597" s="357">
        <v>3.5000000000000003E-2</v>
      </c>
      <c r="Y2597" s="357">
        <v>1.7922</v>
      </c>
      <c r="Z2597" s="357" t="s">
        <v>198</v>
      </c>
      <c r="AA2597" s="357" t="s">
        <v>170</v>
      </c>
      <c r="AB2597" s="357">
        <v>19.899999999999999</v>
      </c>
      <c r="AC2597" s="357" t="s">
        <v>218</v>
      </c>
      <c r="AD2597" s="10"/>
      <c r="AE2597" s="10">
        <f>IFERROR(VLOOKUP(E2597,ppoz!$A$2:$B$42,2,0),0)</f>
        <v>7000</v>
      </c>
      <c r="AH2597">
        <v>8</v>
      </c>
    </row>
    <row r="2598" spans="1:34" x14ac:dyDescent="0.35">
      <c r="A2598" s="354" t="s">
        <v>928</v>
      </c>
      <c r="B2598" s="355">
        <v>43.309999999999995</v>
      </c>
      <c r="C2598" s="356">
        <v>122</v>
      </c>
      <c r="D2598" s="357" t="s">
        <v>690</v>
      </c>
      <c r="E2598" s="358" t="s">
        <v>13</v>
      </c>
      <c r="F2598" s="357" t="s">
        <v>181</v>
      </c>
      <c r="G2598" s="357">
        <v>37.5</v>
      </c>
      <c r="H2598" s="356">
        <v>128100</v>
      </c>
      <c r="I2598" s="356">
        <v>134900</v>
      </c>
      <c r="J2598" s="355">
        <v>142800</v>
      </c>
      <c r="K2598" s="355">
        <v>141800</v>
      </c>
      <c r="L2598" s="355">
        <v>2957.74647887324</v>
      </c>
      <c r="M2598" s="355">
        <v>3114.7540983606559</v>
      </c>
      <c r="N2598" s="355">
        <v>3297.1600092357426</v>
      </c>
      <c r="O2598" s="355">
        <v>3274.0706534287697</v>
      </c>
      <c r="P2598" s="357" t="s">
        <v>39</v>
      </c>
      <c r="Q2598" s="368" t="s">
        <v>38</v>
      </c>
      <c r="R2598" s="357" t="s">
        <v>203</v>
      </c>
      <c r="S2598" s="367" t="s">
        <v>1074</v>
      </c>
      <c r="T2598" s="357" t="s">
        <v>691</v>
      </c>
      <c r="U2598" s="357" t="s">
        <v>1487</v>
      </c>
      <c r="V2598" s="357">
        <v>1.74</v>
      </c>
      <c r="W2598" s="357">
        <v>1.03</v>
      </c>
      <c r="X2598" s="357">
        <v>3.5000000000000003E-2</v>
      </c>
      <c r="Y2598" s="357">
        <v>1.7922</v>
      </c>
      <c r="Z2598" s="357" t="s">
        <v>198</v>
      </c>
      <c r="AA2598" s="357" t="s">
        <v>170</v>
      </c>
      <c r="AB2598" s="357">
        <v>19.899999999999999</v>
      </c>
      <c r="AC2598" s="357" t="s">
        <v>218</v>
      </c>
      <c r="AD2598" s="10"/>
      <c r="AE2598" s="10">
        <f>IFERROR(VLOOKUP(E2598,ppoz!$A$2:$B$42,2,0),0)</f>
        <v>7000</v>
      </c>
      <c r="AH2598">
        <v>8</v>
      </c>
    </row>
    <row r="2599" spans="1:34" x14ac:dyDescent="0.35">
      <c r="A2599" s="354" t="s">
        <v>929</v>
      </c>
      <c r="B2599" s="355">
        <v>43.664999999999999</v>
      </c>
      <c r="C2599" s="356">
        <v>123</v>
      </c>
      <c r="D2599" s="357" t="s">
        <v>690</v>
      </c>
      <c r="E2599" s="358" t="s">
        <v>13</v>
      </c>
      <c r="F2599" s="357" t="s">
        <v>181</v>
      </c>
      <c r="G2599" s="357">
        <v>37.5</v>
      </c>
      <c r="H2599" s="356">
        <v>128600</v>
      </c>
      <c r="I2599" s="356">
        <v>135500</v>
      </c>
      <c r="J2599" s="355">
        <v>143300</v>
      </c>
      <c r="K2599" s="355">
        <v>142400</v>
      </c>
      <c r="L2599" s="355">
        <v>2945.1505782663462</v>
      </c>
      <c r="M2599" s="355">
        <v>3103.1718767891903</v>
      </c>
      <c r="N2599" s="355">
        <v>3281.8046490324059</v>
      </c>
      <c r="O2599" s="355">
        <v>3261.1931753120348</v>
      </c>
      <c r="P2599" s="357" t="s">
        <v>39</v>
      </c>
      <c r="Q2599" s="368" t="s">
        <v>38</v>
      </c>
      <c r="R2599" s="357" t="s">
        <v>203</v>
      </c>
      <c r="S2599" s="367" t="s">
        <v>1074</v>
      </c>
      <c r="T2599" s="357" t="s">
        <v>691</v>
      </c>
      <c r="U2599" s="357" t="s">
        <v>1487</v>
      </c>
      <c r="V2599" s="357">
        <v>1.74</v>
      </c>
      <c r="W2599" s="357">
        <v>1.03</v>
      </c>
      <c r="X2599" s="357">
        <v>3.5000000000000003E-2</v>
      </c>
      <c r="Y2599" s="357">
        <v>1.7922</v>
      </c>
      <c r="Z2599" s="357" t="s">
        <v>198</v>
      </c>
      <c r="AA2599" s="357" t="s">
        <v>170</v>
      </c>
      <c r="AB2599" s="357">
        <v>19.899999999999999</v>
      </c>
      <c r="AC2599" s="357" t="s">
        <v>218</v>
      </c>
      <c r="AD2599" s="10"/>
      <c r="AE2599" s="10">
        <f>IFERROR(VLOOKUP(E2599,ppoz!$A$2:$B$42,2,0),0)</f>
        <v>7000</v>
      </c>
      <c r="AH2599">
        <v>8</v>
      </c>
    </row>
    <row r="2600" spans="1:34" x14ac:dyDescent="0.35">
      <c r="A2600" s="354" t="s">
        <v>930</v>
      </c>
      <c r="B2600" s="355">
        <v>44.019999999999996</v>
      </c>
      <c r="C2600" s="356">
        <v>124</v>
      </c>
      <c r="D2600" s="357" t="s">
        <v>690</v>
      </c>
      <c r="E2600" s="358" t="s">
        <v>13</v>
      </c>
      <c r="F2600" s="357" t="s">
        <v>181</v>
      </c>
      <c r="G2600" s="357">
        <v>37.5</v>
      </c>
      <c r="H2600" s="356">
        <v>129600</v>
      </c>
      <c r="I2600" s="356">
        <v>136500</v>
      </c>
      <c r="J2600" s="355">
        <v>144200</v>
      </c>
      <c r="K2600" s="355">
        <v>143400</v>
      </c>
      <c r="L2600" s="355">
        <v>2944.1163107678331</v>
      </c>
      <c r="M2600" s="355">
        <v>3100.8632439800094</v>
      </c>
      <c r="N2600" s="355">
        <v>3275.7837346660613</v>
      </c>
      <c r="O2600" s="355">
        <v>3257.6101771921858</v>
      </c>
      <c r="P2600" s="357" t="s">
        <v>39</v>
      </c>
      <c r="Q2600" s="368" t="s">
        <v>38</v>
      </c>
      <c r="R2600" s="357" t="s">
        <v>203</v>
      </c>
      <c r="S2600" s="367" t="s">
        <v>1074</v>
      </c>
      <c r="T2600" s="357" t="s">
        <v>691</v>
      </c>
      <c r="U2600" s="357" t="s">
        <v>1487</v>
      </c>
      <c r="V2600" s="357">
        <v>1.74</v>
      </c>
      <c r="W2600" s="357">
        <v>1.03</v>
      </c>
      <c r="X2600" s="357">
        <v>3.5000000000000003E-2</v>
      </c>
      <c r="Y2600" s="357">
        <v>1.7922</v>
      </c>
      <c r="Z2600" s="357" t="s">
        <v>198</v>
      </c>
      <c r="AA2600" s="357" t="s">
        <v>170</v>
      </c>
      <c r="AB2600" s="357">
        <v>19.899999999999999</v>
      </c>
      <c r="AC2600" s="357" t="s">
        <v>218</v>
      </c>
      <c r="AD2600" s="10"/>
      <c r="AE2600" s="10">
        <f>IFERROR(VLOOKUP(E2600,ppoz!$A$2:$B$42,2,0),0)</f>
        <v>7000</v>
      </c>
      <c r="AH2600">
        <v>8</v>
      </c>
    </row>
    <row r="2601" spans="1:34" x14ac:dyDescent="0.35">
      <c r="A2601" s="354" t="s">
        <v>931</v>
      </c>
      <c r="B2601" s="355">
        <v>44.375</v>
      </c>
      <c r="C2601" s="356">
        <v>125</v>
      </c>
      <c r="D2601" s="357" t="s">
        <v>690</v>
      </c>
      <c r="E2601" s="358" t="s">
        <v>13</v>
      </c>
      <c r="F2601" s="357" t="s">
        <v>181</v>
      </c>
      <c r="G2601" s="357">
        <v>37.5</v>
      </c>
      <c r="H2601" s="356">
        <v>130100</v>
      </c>
      <c r="I2601" s="356">
        <v>137100</v>
      </c>
      <c r="J2601" s="355">
        <v>144800</v>
      </c>
      <c r="K2601" s="355">
        <v>144400</v>
      </c>
      <c r="L2601" s="355">
        <v>2931.8309859154929</v>
      </c>
      <c r="M2601" s="355">
        <v>3089.5774647887324</v>
      </c>
      <c r="N2601" s="355">
        <v>3263.0985915492956</v>
      </c>
      <c r="O2601" s="355">
        <v>3254.0845070422533</v>
      </c>
      <c r="P2601" s="357" t="s">
        <v>39</v>
      </c>
      <c r="Q2601" s="368" t="s">
        <v>38</v>
      </c>
      <c r="R2601" s="357" t="s">
        <v>203</v>
      </c>
      <c r="S2601" s="367" t="s">
        <v>1074</v>
      </c>
      <c r="T2601" s="357" t="s">
        <v>691</v>
      </c>
      <c r="U2601" s="357" t="s">
        <v>1487</v>
      </c>
      <c r="V2601" s="357">
        <v>1.74</v>
      </c>
      <c r="W2601" s="357">
        <v>1.03</v>
      </c>
      <c r="X2601" s="357">
        <v>3.5000000000000003E-2</v>
      </c>
      <c r="Y2601" s="357">
        <v>1.7922</v>
      </c>
      <c r="Z2601" s="357" t="s">
        <v>198</v>
      </c>
      <c r="AA2601" s="357" t="s">
        <v>170</v>
      </c>
      <c r="AB2601" s="357">
        <v>19.899999999999999</v>
      </c>
      <c r="AC2601" s="357" t="s">
        <v>218</v>
      </c>
      <c r="AD2601" s="10"/>
      <c r="AE2601" s="10">
        <f>IFERROR(VLOOKUP(E2601,ppoz!$A$2:$B$42,2,0),0)</f>
        <v>7000</v>
      </c>
      <c r="AH2601">
        <v>8</v>
      </c>
    </row>
    <row r="2602" spans="1:34" x14ac:dyDescent="0.35">
      <c r="A2602" s="354" t="s">
        <v>932</v>
      </c>
      <c r="B2602" s="355">
        <v>44.73</v>
      </c>
      <c r="C2602" s="356">
        <v>126</v>
      </c>
      <c r="D2602" s="357" t="s">
        <v>690</v>
      </c>
      <c r="E2602" s="358" t="s">
        <v>13</v>
      </c>
      <c r="F2602" s="357" t="s">
        <v>181</v>
      </c>
      <c r="G2602" s="357">
        <v>37.5</v>
      </c>
      <c r="H2602" s="356">
        <v>130800</v>
      </c>
      <c r="I2602" s="356">
        <v>137700</v>
      </c>
      <c r="J2602" s="355">
        <v>145300</v>
      </c>
      <c r="K2602" s="355">
        <v>145000</v>
      </c>
      <c r="L2602" s="355">
        <v>2924.2119382964456</v>
      </c>
      <c r="M2602" s="355">
        <v>3078.4708249496985</v>
      </c>
      <c r="N2602" s="355">
        <v>3248.3791638721218</v>
      </c>
      <c r="O2602" s="355">
        <v>3241.6722557567632</v>
      </c>
      <c r="P2602" s="357" t="s">
        <v>39</v>
      </c>
      <c r="Q2602" s="368" t="s">
        <v>38</v>
      </c>
      <c r="R2602" s="357" t="s">
        <v>203</v>
      </c>
      <c r="S2602" s="367" t="s">
        <v>1074</v>
      </c>
      <c r="T2602" s="357" t="s">
        <v>691</v>
      </c>
      <c r="U2602" s="357" t="s">
        <v>1487</v>
      </c>
      <c r="V2602" s="357">
        <v>1.74</v>
      </c>
      <c r="W2602" s="357">
        <v>1.03</v>
      </c>
      <c r="X2602" s="357">
        <v>3.5000000000000003E-2</v>
      </c>
      <c r="Y2602" s="357">
        <v>1.7922</v>
      </c>
      <c r="Z2602" s="357" t="s">
        <v>198</v>
      </c>
      <c r="AA2602" s="357" t="s">
        <v>170</v>
      </c>
      <c r="AB2602" s="357">
        <v>19.899999999999999</v>
      </c>
      <c r="AC2602" s="357" t="s">
        <v>218</v>
      </c>
      <c r="AD2602" s="10"/>
      <c r="AE2602" s="10">
        <f>IFERROR(VLOOKUP(E2602,ppoz!$A$2:$B$42,2,0),0)</f>
        <v>7000</v>
      </c>
      <c r="AH2602">
        <v>8</v>
      </c>
    </row>
    <row r="2603" spans="1:34" x14ac:dyDescent="0.35">
      <c r="A2603" s="354" t="s">
        <v>933</v>
      </c>
      <c r="B2603" s="355">
        <v>45.085000000000001</v>
      </c>
      <c r="C2603" s="356">
        <v>127</v>
      </c>
      <c r="D2603" s="357" t="s">
        <v>690</v>
      </c>
      <c r="E2603" s="358" t="s">
        <v>14</v>
      </c>
      <c r="F2603" s="357" t="s">
        <v>181</v>
      </c>
      <c r="G2603" s="357">
        <v>45</v>
      </c>
      <c r="H2603" s="356">
        <v>132500</v>
      </c>
      <c r="I2603" s="356">
        <v>139200</v>
      </c>
      <c r="J2603" s="355">
        <v>146800</v>
      </c>
      <c r="K2603" s="355">
        <v>146500</v>
      </c>
      <c r="L2603" s="355">
        <v>2938.8932017300654</v>
      </c>
      <c r="M2603" s="355">
        <v>3087.5013862703781</v>
      </c>
      <c r="N2603" s="355">
        <v>3256.0718642564043</v>
      </c>
      <c r="O2603" s="355">
        <v>3249.4177664411668</v>
      </c>
      <c r="P2603" s="357" t="s">
        <v>39</v>
      </c>
      <c r="Q2603" s="368" t="s">
        <v>38</v>
      </c>
      <c r="R2603" s="357" t="s">
        <v>203</v>
      </c>
      <c r="S2603" s="367" t="s">
        <v>1074</v>
      </c>
      <c r="T2603" s="357" t="s">
        <v>691</v>
      </c>
      <c r="U2603" s="357" t="s">
        <v>1487</v>
      </c>
      <c r="V2603" s="357">
        <v>1.74</v>
      </c>
      <c r="W2603" s="357">
        <v>1.03</v>
      </c>
      <c r="X2603" s="357">
        <v>3.5000000000000003E-2</v>
      </c>
      <c r="Y2603" s="357">
        <v>1.7922</v>
      </c>
      <c r="Z2603" s="357" t="s">
        <v>198</v>
      </c>
      <c r="AA2603" s="357" t="s">
        <v>170</v>
      </c>
      <c r="AB2603" s="357">
        <v>19.899999999999999</v>
      </c>
      <c r="AC2603" s="357" t="s">
        <v>218</v>
      </c>
      <c r="AD2603" s="10"/>
      <c r="AE2603" s="10">
        <f>IFERROR(VLOOKUP(E2603,ppoz!$A$2:$B$42,2,0),0)</f>
        <v>7000</v>
      </c>
      <c r="AH2603">
        <v>8</v>
      </c>
    </row>
    <row r="2604" spans="1:34" x14ac:dyDescent="0.35">
      <c r="A2604" s="354" t="s">
        <v>934</v>
      </c>
      <c r="B2604" s="355">
        <v>45.44</v>
      </c>
      <c r="C2604" s="356">
        <v>128</v>
      </c>
      <c r="D2604" s="357" t="s">
        <v>690</v>
      </c>
      <c r="E2604" s="358" t="s">
        <v>14</v>
      </c>
      <c r="F2604" s="357" t="s">
        <v>181</v>
      </c>
      <c r="G2604" s="357">
        <v>45</v>
      </c>
      <c r="H2604" s="356">
        <v>133200</v>
      </c>
      <c r="I2604" s="356">
        <v>139700</v>
      </c>
      <c r="J2604" s="355">
        <v>147400</v>
      </c>
      <c r="K2604" s="355">
        <v>147100</v>
      </c>
      <c r="L2604" s="355">
        <v>2931.3380281690143</v>
      </c>
      <c r="M2604" s="355">
        <v>3074.3838028169016</v>
      </c>
      <c r="N2604" s="355">
        <v>3243.8380281690143</v>
      </c>
      <c r="O2604" s="355">
        <v>3237.2359154929577</v>
      </c>
      <c r="P2604" s="357" t="s">
        <v>39</v>
      </c>
      <c r="Q2604" s="368" t="s">
        <v>38</v>
      </c>
      <c r="R2604" s="357" t="s">
        <v>203</v>
      </c>
      <c r="S2604" s="367" t="s">
        <v>1074</v>
      </c>
      <c r="T2604" s="357" t="s">
        <v>691</v>
      </c>
      <c r="U2604" s="357" t="s">
        <v>1487</v>
      </c>
      <c r="V2604" s="357">
        <v>1.74</v>
      </c>
      <c r="W2604" s="357">
        <v>1.03</v>
      </c>
      <c r="X2604" s="357">
        <v>3.5000000000000003E-2</v>
      </c>
      <c r="Y2604" s="357">
        <v>1.7922</v>
      </c>
      <c r="Z2604" s="357" t="s">
        <v>198</v>
      </c>
      <c r="AA2604" s="357" t="s">
        <v>170</v>
      </c>
      <c r="AB2604" s="357">
        <v>19.899999999999999</v>
      </c>
      <c r="AC2604" s="357" t="s">
        <v>218</v>
      </c>
      <c r="AD2604" s="10"/>
      <c r="AE2604" s="10">
        <f>IFERROR(VLOOKUP(E2604,ppoz!$A$2:$B$42,2,0),0)</f>
        <v>7000</v>
      </c>
      <c r="AH2604">
        <v>8</v>
      </c>
    </row>
    <row r="2605" spans="1:34" x14ac:dyDescent="0.35">
      <c r="A2605" s="354" t="s">
        <v>935</v>
      </c>
      <c r="B2605" s="355">
        <v>45.794999999999995</v>
      </c>
      <c r="C2605" s="356">
        <v>129</v>
      </c>
      <c r="D2605" s="357" t="s">
        <v>690</v>
      </c>
      <c r="E2605" s="358" t="s">
        <v>14</v>
      </c>
      <c r="F2605" s="357" t="s">
        <v>181</v>
      </c>
      <c r="G2605" s="357">
        <v>45</v>
      </c>
      <c r="H2605" s="356">
        <v>133800</v>
      </c>
      <c r="I2605" s="356">
        <v>140300</v>
      </c>
      <c r="J2605" s="355">
        <v>147900</v>
      </c>
      <c r="K2605" s="355">
        <v>147600</v>
      </c>
      <c r="L2605" s="355">
        <v>2921.716344579103</v>
      </c>
      <c r="M2605" s="355">
        <v>3063.6532372529755</v>
      </c>
      <c r="N2605" s="355">
        <v>3229.6102194562727</v>
      </c>
      <c r="O2605" s="355">
        <v>3223.0592859482481</v>
      </c>
      <c r="P2605" s="357" t="s">
        <v>39</v>
      </c>
      <c r="Q2605" s="368" t="s">
        <v>38</v>
      </c>
      <c r="R2605" s="357" t="s">
        <v>203</v>
      </c>
      <c r="S2605" s="367" t="s">
        <v>1074</v>
      </c>
      <c r="T2605" s="357" t="s">
        <v>691</v>
      </c>
      <c r="U2605" s="357" t="s">
        <v>1487</v>
      </c>
      <c r="V2605" s="357">
        <v>1.74</v>
      </c>
      <c r="W2605" s="357">
        <v>1.03</v>
      </c>
      <c r="X2605" s="357">
        <v>3.5000000000000003E-2</v>
      </c>
      <c r="Y2605" s="357">
        <v>1.7922</v>
      </c>
      <c r="Z2605" s="357" t="s">
        <v>198</v>
      </c>
      <c r="AA2605" s="357" t="s">
        <v>170</v>
      </c>
      <c r="AB2605" s="357">
        <v>19.899999999999999</v>
      </c>
      <c r="AC2605" s="357" t="s">
        <v>218</v>
      </c>
      <c r="AD2605" s="10"/>
      <c r="AE2605" s="10">
        <f>IFERROR(VLOOKUP(E2605,ppoz!$A$2:$B$42,2,0),0)</f>
        <v>7000</v>
      </c>
      <c r="AH2605">
        <v>8</v>
      </c>
    </row>
    <row r="2606" spans="1:34" x14ac:dyDescent="0.35">
      <c r="A2606" s="354" t="s">
        <v>936</v>
      </c>
      <c r="B2606" s="355">
        <v>46.15</v>
      </c>
      <c r="C2606" s="356">
        <v>130</v>
      </c>
      <c r="D2606" s="357" t="s">
        <v>690</v>
      </c>
      <c r="E2606" s="358" t="s">
        <v>14</v>
      </c>
      <c r="F2606" s="357" t="s">
        <v>181</v>
      </c>
      <c r="G2606" s="357">
        <v>45</v>
      </c>
      <c r="H2606" s="356">
        <v>134900</v>
      </c>
      <c r="I2606" s="356">
        <v>141500</v>
      </c>
      <c r="J2606" s="355">
        <v>148900</v>
      </c>
      <c r="K2606" s="355">
        <v>148900</v>
      </c>
      <c r="L2606" s="355">
        <v>2923.0769230769233</v>
      </c>
      <c r="M2606" s="355">
        <v>3066.0888407367283</v>
      </c>
      <c r="N2606" s="355">
        <v>3226.4355362946912</v>
      </c>
      <c r="O2606" s="355">
        <v>3226.4355362946912</v>
      </c>
      <c r="P2606" s="357" t="s">
        <v>39</v>
      </c>
      <c r="Q2606" s="368" t="s">
        <v>38</v>
      </c>
      <c r="R2606" s="357" t="s">
        <v>203</v>
      </c>
      <c r="S2606" s="367" t="s">
        <v>1074</v>
      </c>
      <c r="T2606" s="357" t="s">
        <v>691</v>
      </c>
      <c r="U2606" s="357" t="s">
        <v>1487</v>
      </c>
      <c r="V2606" s="357">
        <v>1.74</v>
      </c>
      <c r="W2606" s="357">
        <v>1.03</v>
      </c>
      <c r="X2606" s="357">
        <v>3.5000000000000003E-2</v>
      </c>
      <c r="Y2606" s="357">
        <v>1.7922</v>
      </c>
      <c r="Z2606" s="357" t="s">
        <v>198</v>
      </c>
      <c r="AA2606" s="357" t="s">
        <v>170</v>
      </c>
      <c r="AB2606" s="357">
        <v>19.899999999999999</v>
      </c>
      <c r="AC2606" s="357" t="s">
        <v>218</v>
      </c>
      <c r="AD2606" s="10"/>
      <c r="AE2606" s="10">
        <f>IFERROR(VLOOKUP(E2606,ppoz!$A$2:$B$42,2,0),0)</f>
        <v>7000</v>
      </c>
      <c r="AH2606">
        <v>8</v>
      </c>
    </row>
    <row r="2607" spans="1:34" x14ac:dyDescent="0.35">
      <c r="A2607" s="354" t="s">
        <v>937</v>
      </c>
      <c r="B2607" s="355">
        <v>46.504999999999995</v>
      </c>
      <c r="C2607" s="356">
        <v>131</v>
      </c>
      <c r="D2607" s="357" t="s">
        <v>690</v>
      </c>
      <c r="E2607" s="358" t="s">
        <v>14</v>
      </c>
      <c r="F2607" s="357" t="s">
        <v>181</v>
      </c>
      <c r="G2607" s="357">
        <v>45</v>
      </c>
      <c r="H2607" s="356">
        <v>135400</v>
      </c>
      <c r="I2607" s="356">
        <v>142100</v>
      </c>
      <c r="J2607" s="355">
        <v>149400</v>
      </c>
      <c r="K2607" s="355">
        <v>149400</v>
      </c>
      <c r="L2607" s="355">
        <v>2911.5148908719493</v>
      </c>
      <c r="M2607" s="355">
        <v>3055.5854209224817</v>
      </c>
      <c r="N2607" s="355">
        <v>3212.5577894850021</v>
      </c>
      <c r="O2607" s="355">
        <v>3212.5577894850021</v>
      </c>
      <c r="P2607" s="357" t="s">
        <v>39</v>
      </c>
      <c r="Q2607" s="368" t="s">
        <v>38</v>
      </c>
      <c r="R2607" s="357" t="s">
        <v>203</v>
      </c>
      <c r="S2607" s="367" t="s">
        <v>1074</v>
      </c>
      <c r="T2607" s="357" t="s">
        <v>691</v>
      </c>
      <c r="U2607" s="357" t="s">
        <v>1487</v>
      </c>
      <c r="V2607" s="357">
        <v>1.74</v>
      </c>
      <c r="W2607" s="357">
        <v>1.03</v>
      </c>
      <c r="X2607" s="357">
        <v>3.5000000000000003E-2</v>
      </c>
      <c r="Y2607" s="357">
        <v>1.7922</v>
      </c>
      <c r="Z2607" s="357" t="s">
        <v>198</v>
      </c>
      <c r="AA2607" s="357" t="s">
        <v>170</v>
      </c>
      <c r="AB2607" s="357">
        <v>19.899999999999999</v>
      </c>
      <c r="AC2607" s="357" t="s">
        <v>218</v>
      </c>
      <c r="AD2607" s="10"/>
      <c r="AE2607" s="10">
        <f>IFERROR(VLOOKUP(E2607,ppoz!$A$2:$B$42,2,0),0)</f>
        <v>7000</v>
      </c>
      <c r="AH2607">
        <v>8</v>
      </c>
    </row>
    <row r="2608" spans="1:34" x14ac:dyDescent="0.35">
      <c r="A2608" s="354" t="s">
        <v>938</v>
      </c>
      <c r="B2608" s="355">
        <v>46.86</v>
      </c>
      <c r="C2608" s="356">
        <v>132</v>
      </c>
      <c r="D2608" s="357" t="s">
        <v>690</v>
      </c>
      <c r="E2608" s="358" t="s">
        <v>14</v>
      </c>
      <c r="F2608" s="357" t="s">
        <v>181</v>
      </c>
      <c r="G2608" s="357">
        <v>45</v>
      </c>
      <c r="H2608" s="356">
        <v>136000</v>
      </c>
      <c r="I2608" s="356">
        <v>142400</v>
      </c>
      <c r="J2608" s="355">
        <v>149900</v>
      </c>
      <c r="K2608" s="355">
        <v>149800</v>
      </c>
      <c r="L2608" s="355">
        <v>2902.2620571916345</v>
      </c>
      <c r="M2608" s="355">
        <v>3038.8390951771235</v>
      </c>
      <c r="N2608" s="355">
        <v>3198.8903115663679</v>
      </c>
      <c r="O2608" s="355">
        <v>3196.7562953478446</v>
      </c>
      <c r="P2608" s="357" t="s">
        <v>39</v>
      </c>
      <c r="Q2608" s="368" t="s">
        <v>38</v>
      </c>
      <c r="R2608" s="357" t="s">
        <v>203</v>
      </c>
      <c r="S2608" s="367" t="s">
        <v>1074</v>
      </c>
      <c r="T2608" s="357" t="s">
        <v>691</v>
      </c>
      <c r="U2608" s="357" t="s">
        <v>1487</v>
      </c>
      <c r="V2608" s="357">
        <v>1.74</v>
      </c>
      <c r="W2608" s="357">
        <v>1.03</v>
      </c>
      <c r="X2608" s="357">
        <v>3.5000000000000003E-2</v>
      </c>
      <c r="Y2608" s="357">
        <v>1.7922</v>
      </c>
      <c r="Z2608" s="357" t="s">
        <v>198</v>
      </c>
      <c r="AA2608" s="357" t="s">
        <v>170</v>
      </c>
      <c r="AB2608" s="357">
        <v>19.899999999999999</v>
      </c>
      <c r="AC2608" s="357" t="s">
        <v>218</v>
      </c>
      <c r="AD2608" s="10"/>
      <c r="AE2608" s="10">
        <f>IFERROR(VLOOKUP(E2608,ppoz!$A$2:$B$42,2,0),0)</f>
        <v>7000</v>
      </c>
      <c r="AH2608">
        <v>8</v>
      </c>
    </row>
    <row r="2609" spans="1:34" x14ac:dyDescent="0.35">
      <c r="A2609" s="354" t="s">
        <v>939</v>
      </c>
      <c r="B2609" s="355">
        <v>47.214999999999996</v>
      </c>
      <c r="C2609" s="356">
        <v>133</v>
      </c>
      <c r="D2609" s="357" t="s">
        <v>690</v>
      </c>
      <c r="E2609" s="358" t="s">
        <v>14</v>
      </c>
      <c r="F2609" s="357" t="s">
        <v>181</v>
      </c>
      <c r="G2609" s="357">
        <v>45</v>
      </c>
      <c r="H2609" s="356">
        <v>137000</v>
      </c>
      <c r="I2609" s="356">
        <v>144100</v>
      </c>
      <c r="J2609" s="355">
        <v>150900</v>
      </c>
      <c r="K2609" s="355">
        <v>151500</v>
      </c>
      <c r="L2609" s="355">
        <v>2901.6202478026053</v>
      </c>
      <c r="M2609" s="355">
        <v>3051.9961876522293</v>
      </c>
      <c r="N2609" s="355">
        <v>3196.0182145504609</v>
      </c>
      <c r="O2609" s="355">
        <v>3208.7260404532462</v>
      </c>
      <c r="P2609" s="357" t="s">
        <v>39</v>
      </c>
      <c r="Q2609" s="368" t="s">
        <v>38</v>
      </c>
      <c r="R2609" s="357" t="s">
        <v>203</v>
      </c>
      <c r="S2609" s="367" t="s">
        <v>1074</v>
      </c>
      <c r="T2609" s="357" t="s">
        <v>691</v>
      </c>
      <c r="U2609" s="357" t="s">
        <v>1487</v>
      </c>
      <c r="V2609" s="357">
        <v>1.74</v>
      </c>
      <c r="W2609" s="357">
        <v>1.03</v>
      </c>
      <c r="X2609" s="357">
        <v>3.5000000000000003E-2</v>
      </c>
      <c r="Y2609" s="357">
        <v>1.7922</v>
      </c>
      <c r="Z2609" s="357" t="s">
        <v>198</v>
      </c>
      <c r="AA2609" s="357" t="s">
        <v>170</v>
      </c>
      <c r="AB2609" s="357">
        <v>19.899999999999999</v>
      </c>
      <c r="AC2609" s="357" t="s">
        <v>218</v>
      </c>
      <c r="AD2609" s="10"/>
      <c r="AE2609" s="10">
        <f>IFERROR(VLOOKUP(E2609,ppoz!$A$2:$B$42,2,0),0)</f>
        <v>7000</v>
      </c>
      <c r="AH2609">
        <v>8</v>
      </c>
    </row>
    <row r="2610" spans="1:34" x14ac:dyDescent="0.35">
      <c r="A2610" s="354" t="s">
        <v>940</v>
      </c>
      <c r="B2610" s="355">
        <v>47.57</v>
      </c>
      <c r="C2610" s="356">
        <v>134</v>
      </c>
      <c r="D2610" s="357" t="s">
        <v>690</v>
      </c>
      <c r="E2610" s="358" t="s">
        <v>14</v>
      </c>
      <c r="F2610" s="357" t="s">
        <v>181</v>
      </c>
      <c r="G2610" s="357">
        <v>45</v>
      </c>
      <c r="H2610" s="356">
        <v>137700</v>
      </c>
      <c r="I2610" s="356">
        <v>144900</v>
      </c>
      <c r="J2610" s="355">
        <v>151400</v>
      </c>
      <c r="K2610" s="355">
        <v>152300</v>
      </c>
      <c r="L2610" s="355">
        <v>2894.6815219676268</v>
      </c>
      <c r="M2610" s="355">
        <v>3046.0374185410974</v>
      </c>
      <c r="N2610" s="355">
        <v>3182.6781585032581</v>
      </c>
      <c r="O2610" s="355">
        <v>3201.5976455749424</v>
      </c>
      <c r="P2610" s="357" t="s">
        <v>39</v>
      </c>
      <c r="Q2610" s="368" t="s">
        <v>38</v>
      </c>
      <c r="R2610" s="357" t="s">
        <v>203</v>
      </c>
      <c r="S2610" s="367" t="s">
        <v>1074</v>
      </c>
      <c r="T2610" s="357" t="s">
        <v>691</v>
      </c>
      <c r="U2610" s="357" t="s">
        <v>1487</v>
      </c>
      <c r="V2610" s="357">
        <v>1.74</v>
      </c>
      <c r="W2610" s="357">
        <v>1.03</v>
      </c>
      <c r="X2610" s="357">
        <v>3.5000000000000003E-2</v>
      </c>
      <c r="Y2610" s="357">
        <v>1.7922</v>
      </c>
      <c r="Z2610" s="357" t="s">
        <v>198</v>
      </c>
      <c r="AA2610" s="357" t="s">
        <v>170</v>
      </c>
      <c r="AB2610" s="357">
        <v>19.899999999999999</v>
      </c>
      <c r="AC2610" s="357" t="s">
        <v>218</v>
      </c>
      <c r="AD2610" s="10"/>
      <c r="AE2610" s="10">
        <f>IFERROR(VLOOKUP(E2610,ppoz!$A$2:$B$42,2,0),0)</f>
        <v>7000</v>
      </c>
      <c r="AH2610">
        <v>8</v>
      </c>
    </row>
    <row r="2611" spans="1:34" x14ac:dyDescent="0.35">
      <c r="A2611" s="354" t="s">
        <v>941</v>
      </c>
      <c r="B2611" s="355">
        <v>47.924999999999997</v>
      </c>
      <c r="C2611" s="356">
        <v>135</v>
      </c>
      <c r="D2611" s="357" t="s">
        <v>690</v>
      </c>
      <c r="E2611" s="358" t="s">
        <v>14</v>
      </c>
      <c r="F2611" s="357" t="s">
        <v>181</v>
      </c>
      <c r="G2611" s="357">
        <v>45</v>
      </c>
      <c r="H2611" s="356">
        <v>138500</v>
      </c>
      <c r="I2611" s="356">
        <v>145500</v>
      </c>
      <c r="J2611" s="355">
        <v>152000</v>
      </c>
      <c r="K2611" s="355">
        <v>153500</v>
      </c>
      <c r="L2611" s="355">
        <v>2889.9321857068339</v>
      </c>
      <c r="M2611" s="355">
        <v>3035.9937402190926</v>
      </c>
      <c r="N2611" s="355">
        <v>3171.6223265519043</v>
      </c>
      <c r="O2611" s="355">
        <v>3202.9212310902453</v>
      </c>
      <c r="P2611" s="357" t="s">
        <v>39</v>
      </c>
      <c r="Q2611" s="368" t="s">
        <v>38</v>
      </c>
      <c r="R2611" s="357" t="s">
        <v>203</v>
      </c>
      <c r="S2611" s="367" t="s">
        <v>1074</v>
      </c>
      <c r="T2611" s="357" t="s">
        <v>691</v>
      </c>
      <c r="U2611" s="357" t="s">
        <v>1487</v>
      </c>
      <c r="V2611" s="357">
        <v>1.74</v>
      </c>
      <c r="W2611" s="357">
        <v>1.03</v>
      </c>
      <c r="X2611" s="357">
        <v>3.5000000000000003E-2</v>
      </c>
      <c r="Y2611" s="357">
        <v>1.7922</v>
      </c>
      <c r="Z2611" s="357" t="s">
        <v>198</v>
      </c>
      <c r="AA2611" s="357" t="s">
        <v>170</v>
      </c>
      <c r="AB2611" s="357">
        <v>19.899999999999999</v>
      </c>
      <c r="AC2611" s="357" t="s">
        <v>218</v>
      </c>
      <c r="AD2611" s="10"/>
      <c r="AE2611" s="10">
        <f>IFERROR(VLOOKUP(E2611,ppoz!$A$2:$B$42,2,0),0)</f>
        <v>7000</v>
      </c>
      <c r="AH2611">
        <v>8</v>
      </c>
    </row>
    <row r="2612" spans="1:34" x14ac:dyDescent="0.35">
      <c r="A2612" s="354" t="s">
        <v>942</v>
      </c>
      <c r="B2612" s="355">
        <v>48.28</v>
      </c>
      <c r="C2612" s="356">
        <v>136</v>
      </c>
      <c r="D2612" s="357" t="s">
        <v>690</v>
      </c>
      <c r="E2612" s="358" t="s">
        <v>14</v>
      </c>
      <c r="F2612" s="357" t="s">
        <v>181</v>
      </c>
      <c r="G2612" s="357">
        <v>45</v>
      </c>
      <c r="H2612" s="356">
        <v>139600</v>
      </c>
      <c r="I2612" s="356">
        <v>146600</v>
      </c>
      <c r="J2612" s="355">
        <v>152900</v>
      </c>
      <c r="K2612" s="355">
        <v>154500</v>
      </c>
      <c r="L2612" s="355">
        <v>2891.4664457332228</v>
      </c>
      <c r="M2612" s="355">
        <v>3036.4540182270089</v>
      </c>
      <c r="N2612" s="355">
        <v>3166.9428334714166</v>
      </c>
      <c r="O2612" s="355">
        <v>3200.082850041425</v>
      </c>
      <c r="P2612" s="357" t="s">
        <v>39</v>
      </c>
      <c r="Q2612" s="368" t="s">
        <v>38</v>
      </c>
      <c r="R2612" s="357" t="s">
        <v>203</v>
      </c>
      <c r="S2612" s="367" t="s">
        <v>1074</v>
      </c>
      <c r="T2612" s="357" t="s">
        <v>691</v>
      </c>
      <c r="U2612" s="357" t="s">
        <v>1487</v>
      </c>
      <c r="V2612" s="357">
        <v>1.74</v>
      </c>
      <c r="W2612" s="357">
        <v>1.03</v>
      </c>
      <c r="X2612" s="357">
        <v>3.5000000000000003E-2</v>
      </c>
      <c r="Y2612" s="357">
        <v>1.7922</v>
      </c>
      <c r="Z2612" s="357" t="s">
        <v>198</v>
      </c>
      <c r="AA2612" s="357" t="s">
        <v>170</v>
      </c>
      <c r="AB2612" s="357">
        <v>19.899999999999999</v>
      </c>
      <c r="AC2612" s="357" t="s">
        <v>218</v>
      </c>
      <c r="AD2612" s="10"/>
      <c r="AE2612" s="10">
        <f>IFERROR(VLOOKUP(E2612,ppoz!$A$2:$B$42,2,0),0)</f>
        <v>7000</v>
      </c>
      <c r="AH2612">
        <v>8</v>
      </c>
    </row>
    <row r="2613" spans="1:34" x14ac:dyDescent="0.35">
      <c r="A2613" s="354" t="s">
        <v>943</v>
      </c>
      <c r="B2613" s="355">
        <v>48.634999999999998</v>
      </c>
      <c r="C2613" s="356">
        <v>137</v>
      </c>
      <c r="D2613" s="357" t="s">
        <v>690</v>
      </c>
      <c r="E2613" s="358" t="s">
        <v>14</v>
      </c>
      <c r="F2613" s="357" t="s">
        <v>181</v>
      </c>
      <c r="G2613" s="357">
        <v>45</v>
      </c>
      <c r="H2613" s="356">
        <v>140200</v>
      </c>
      <c r="I2613" s="356">
        <v>147300</v>
      </c>
      <c r="J2613" s="355">
        <v>153400</v>
      </c>
      <c r="K2613" s="355">
        <v>155200</v>
      </c>
      <c r="L2613" s="355">
        <v>2882.6976457283849</v>
      </c>
      <c r="M2613" s="355">
        <v>3028.683047188239</v>
      </c>
      <c r="N2613" s="355">
        <v>3154.1071244988179</v>
      </c>
      <c r="O2613" s="355">
        <v>3191.1175079675131</v>
      </c>
      <c r="P2613" s="357" t="s">
        <v>39</v>
      </c>
      <c r="Q2613" s="368" t="s">
        <v>38</v>
      </c>
      <c r="R2613" s="357" t="s">
        <v>203</v>
      </c>
      <c r="S2613" s="367" t="s">
        <v>1074</v>
      </c>
      <c r="T2613" s="357" t="s">
        <v>691</v>
      </c>
      <c r="U2613" s="357" t="s">
        <v>1487</v>
      </c>
      <c r="V2613" s="357">
        <v>1.74</v>
      </c>
      <c r="W2613" s="357">
        <v>1.03</v>
      </c>
      <c r="X2613" s="357">
        <v>3.5000000000000003E-2</v>
      </c>
      <c r="Y2613" s="357">
        <v>1.7922</v>
      </c>
      <c r="Z2613" s="357" t="s">
        <v>198</v>
      </c>
      <c r="AA2613" s="357" t="s">
        <v>170</v>
      </c>
      <c r="AB2613" s="357">
        <v>19.899999999999999</v>
      </c>
      <c r="AC2613" s="357" t="s">
        <v>218</v>
      </c>
      <c r="AD2613" s="10"/>
      <c r="AE2613" s="10">
        <f>IFERROR(VLOOKUP(E2613,ppoz!$A$2:$B$42,2,0),0)</f>
        <v>7000</v>
      </c>
      <c r="AH2613">
        <v>8</v>
      </c>
    </row>
    <row r="2614" spans="1:34" x14ac:dyDescent="0.35">
      <c r="A2614" s="354" t="s">
        <v>944</v>
      </c>
      <c r="B2614" s="355">
        <v>48.989999999999995</v>
      </c>
      <c r="C2614" s="356">
        <v>138</v>
      </c>
      <c r="D2614" s="357" t="s">
        <v>690</v>
      </c>
      <c r="E2614" s="358" t="s">
        <v>14</v>
      </c>
      <c r="F2614" s="357" t="s">
        <v>181</v>
      </c>
      <c r="G2614" s="357">
        <v>45</v>
      </c>
      <c r="H2614" s="356">
        <v>140800</v>
      </c>
      <c r="I2614" s="356">
        <v>148000</v>
      </c>
      <c r="J2614" s="355">
        <v>154000</v>
      </c>
      <c r="K2614" s="355">
        <v>155900</v>
      </c>
      <c r="L2614" s="355">
        <v>2874.0559297815885</v>
      </c>
      <c r="M2614" s="355">
        <v>3021.0246989181469</v>
      </c>
      <c r="N2614" s="355">
        <v>3143.4986731986123</v>
      </c>
      <c r="O2614" s="355">
        <v>3182.2820983874262</v>
      </c>
      <c r="P2614" s="357" t="s">
        <v>39</v>
      </c>
      <c r="Q2614" s="368" t="s">
        <v>38</v>
      </c>
      <c r="R2614" s="357" t="s">
        <v>203</v>
      </c>
      <c r="S2614" s="367" t="s">
        <v>1074</v>
      </c>
      <c r="T2614" s="357" t="s">
        <v>691</v>
      </c>
      <c r="U2614" s="357" t="s">
        <v>1487</v>
      </c>
      <c r="V2614" s="357">
        <v>1.74</v>
      </c>
      <c r="W2614" s="357">
        <v>1.03</v>
      </c>
      <c r="X2614" s="357">
        <v>3.5000000000000003E-2</v>
      </c>
      <c r="Y2614" s="357">
        <v>1.7922</v>
      </c>
      <c r="Z2614" s="357" t="s">
        <v>198</v>
      </c>
      <c r="AA2614" s="357" t="s">
        <v>170</v>
      </c>
      <c r="AB2614" s="357">
        <v>19.899999999999999</v>
      </c>
      <c r="AC2614" s="357" t="s">
        <v>218</v>
      </c>
      <c r="AD2614" s="10"/>
      <c r="AE2614" s="10">
        <f>IFERROR(VLOOKUP(E2614,ppoz!$A$2:$B$42,2,0),0)</f>
        <v>7000</v>
      </c>
      <c r="AH2614">
        <v>8</v>
      </c>
    </row>
    <row r="2615" spans="1:34" x14ac:dyDescent="0.35">
      <c r="A2615" s="354" t="s">
        <v>945</v>
      </c>
      <c r="B2615" s="355">
        <v>49.344999999999999</v>
      </c>
      <c r="C2615" s="356">
        <v>139</v>
      </c>
      <c r="D2615" s="357" t="s">
        <v>690</v>
      </c>
      <c r="E2615" s="358" t="s">
        <v>14</v>
      </c>
      <c r="F2615" s="357" t="s">
        <v>181</v>
      </c>
      <c r="G2615" s="357">
        <v>45</v>
      </c>
      <c r="H2615" s="356">
        <v>141800</v>
      </c>
      <c r="I2615" s="356">
        <v>149100</v>
      </c>
      <c r="J2615" s="355">
        <v>154900</v>
      </c>
      <c r="K2615" s="355">
        <v>157100</v>
      </c>
      <c r="L2615" s="355">
        <v>2873.6447461748912</v>
      </c>
      <c r="M2615" s="355">
        <v>3021.5827338129498</v>
      </c>
      <c r="N2615" s="355">
        <v>3139.1225048130509</v>
      </c>
      <c r="O2615" s="355">
        <v>3183.706555882055</v>
      </c>
      <c r="P2615" s="357" t="s">
        <v>39</v>
      </c>
      <c r="Q2615" s="368" t="s">
        <v>38</v>
      </c>
      <c r="R2615" s="357" t="s">
        <v>203</v>
      </c>
      <c r="S2615" s="367" t="s">
        <v>1074</v>
      </c>
      <c r="T2615" s="357" t="s">
        <v>691</v>
      </c>
      <c r="U2615" s="357" t="s">
        <v>1487</v>
      </c>
      <c r="V2615" s="357">
        <v>1.74</v>
      </c>
      <c r="W2615" s="357">
        <v>1.03</v>
      </c>
      <c r="X2615" s="357">
        <v>3.5000000000000003E-2</v>
      </c>
      <c r="Y2615" s="357">
        <v>1.7922</v>
      </c>
      <c r="Z2615" s="357" t="s">
        <v>198</v>
      </c>
      <c r="AA2615" s="357" t="s">
        <v>170</v>
      </c>
      <c r="AB2615" s="357">
        <v>19.899999999999999</v>
      </c>
      <c r="AC2615" s="357" t="s">
        <v>218</v>
      </c>
      <c r="AD2615" s="10"/>
      <c r="AE2615" s="10">
        <f>IFERROR(VLOOKUP(E2615,ppoz!$A$2:$B$42,2,0),0)</f>
        <v>7000</v>
      </c>
      <c r="AH2615">
        <v>8</v>
      </c>
    </row>
    <row r="2616" spans="1:34" x14ac:dyDescent="0.35">
      <c r="A2616" s="354" t="s">
        <v>946</v>
      </c>
      <c r="B2616" s="355">
        <v>49.699999999999996</v>
      </c>
      <c r="C2616" s="356">
        <v>140</v>
      </c>
      <c r="D2616" s="357" t="s">
        <v>690</v>
      </c>
      <c r="E2616" s="358" t="s">
        <v>14</v>
      </c>
      <c r="F2616" s="357" t="s">
        <v>181</v>
      </c>
      <c r="G2616" s="357">
        <v>45</v>
      </c>
      <c r="H2616" s="356">
        <v>143500</v>
      </c>
      <c r="I2616" s="356">
        <v>150900</v>
      </c>
      <c r="J2616" s="355">
        <v>156600</v>
      </c>
      <c r="K2616" s="355">
        <v>158900</v>
      </c>
      <c r="L2616" s="355">
        <v>2887.323943661972</v>
      </c>
      <c r="M2616" s="355">
        <v>3036.217303822938</v>
      </c>
      <c r="N2616" s="355">
        <v>3150.9054325955735</v>
      </c>
      <c r="O2616" s="355">
        <v>3197.1830985915494</v>
      </c>
      <c r="P2616" s="357" t="s">
        <v>39</v>
      </c>
      <c r="Q2616" s="368" t="s">
        <v>38</v>
      </c>
      <c r="R2616" s="357" t="s">
        <v>203</v>
      </c>
      <c r="S2616" s="367" t="s">
        <v>1074</v>
      </c>
      <c r="T2616" s="357" t="s">
        <v>691</v>
      </c>
      <c r="U2616" s="357" t="s">
        <v>1487</v>
      </c>
      <c r="V2616" s="357">
        <v>1.74</v>
      </c>
      <c r="W2616" s="357">
        <v>1.03</v>
      </c>
      <c r="X2616" s="357">
        <v>3.5000000000000003E-2</v>
      </c>
      <c r="Y2616" s="357">
        <v>1.7922</v>
      </c>
      <c r="Z2616" s="357" t="s">
        <v>198</v>
      </c>
      <c r="AA2616" s="357" t="s">
        <v>170</v>
      </c>
      <c r="AB2616" s="357">
        <v>19.899999999999999</v>
      </c>
      <c r="AC2616" s="357" t="s">
        <v>218</v>
      </c>
      <c r="AD2616" s="10"/>
      <c r="AE2616" s="10">
        <f>IFERROR(VLOOKUP(E2616,ppoz!$A$2:$B$42,2,0),0)</f>
        <v>7000</v>
      </c>
      <c r="AH2616">
        <v>8</v>
      </c>
    </row>
    <row r="2617" spans="1:34" x14ac:dyDescent="0.35">
      <c r="A2617" s="354" t="s">
        <v>947</v>
      </c>
      <c r="B2617" s="355">
        <v>4.97</v>
      </c>
      <c r="C2617" s="356">
        <v>14</v>
      </c>
      <c r="D2617" s="357" t="s">
        <v>690</v>
      </c>
      <c r="E2617" s="358" t="s">
        <v>15</v>
      </c>
      <c r="F2617" s="357" t="s">
        <v>186</v>
      </c>
      <c r="G2617" s="357">
        <v>4</v>
      </c>
      <c r="H2617" s="356">
        <v>22600</v>
      </c>
      <c r="I2617" s="356">
        <v>23700</v>
      </c>
      <c r="J2617" s="355">
        <v>24000</v>
      </c>
      <c r="K2617" s="355">
        <v>24300</v>
      </c>
      <c r="L2617" s="355">
        <v>4547.2837022132799</v>
      </c>
      <c r="M2617" s="355">
        <v>4768.611670020121</v>
      </c>
      <c r="N2617" s="355">
        <v>4828.9738430583502</v>
      </c>
      <c r="O2617" s="355">
        <v>4889.3360160965794</v>
      </c>
      <c r="P2617" s="357" t="s">
        <v>40</v>
      </c>
      <c r="Q2617" s="368" t="s">
        <v>35</v>
      </c>
      <c r="R2617" s="357" t="s">
        <v>203</v>
      </c>
      <c r="S2617" s="367" t="s">
        <v>1074</v>
      </c>
      <c r="T2617" s="357" t="s">
        <v>691</v>
      </c>
      <c r="U2617" s="357" t="s">
        <v>1487</v>
      </c>
      <c r="V2617" s="357">
        <v>1.74</v>
      </c>
      <c r="W2617" s="357">
        <v>1.03</v>
      </c>
      <c r="X2617" s="357">
        <v>3.5000000000000003E-2</v>
      </c>
      <c r="Y2617" s="357">
        <v>1.7922</v>
      </c>
      <c r="Z2617" s="357" t="s">
        <v>198</v>
      </c>
      <c r="AA2617" s="357" t="s">
        <v>170</v>
      </c>
      <c r="AB2617" s="357">
        <v>19.899999999999999</v>
      </c>
      <c r="AC2617" s="357" t="s">
        <v>218</v>
      </c>
      <c r="AD2617" s="10"/>
      <c r="AE2617" s="10">
        <f>IFERROR(VLOOKUP(E2617,ppoz!$A$2:$B$42,2,0),0)</f>
        <v>0</v>
      </c>
      <c r="AH2617">
        <v>8</v>
      </c>
    </row>
    <row r="2618" spans="1:34" x14ac:dyDescent="0.35">
      <c r="A2618" s="354" t="s">
        <v>948</v>
      </c>
      <c r="B2618" s="355">
        <v>5.3249999999999993</v>
      </c>
      <c r="C2618" s="356">
        <v>15</v>
      </c>
      <c r="D2618" s="357" t="s">
        <v>690</v>
      </c>
      <c r="E2618" s="358" t="s">
        <v>16</v>
      </c>
      <c r="F2618" s="357" t="s">
        <v>186</v>
      </c>
      <c r="G2618" s="357">
        <v>5</v>
      </c>
      <c r="H2618" s="356">
        <v>24700</v>
      </c>
      <c r="I2618" s="356">
        <v>25500</v>
      </c>
      <c r="J2618" s="355">
        <v>26400</v>
      </c>
      <c r="K2618" s="355">
        <v>26700</v>
      </c>
      <c r="L2618" s="355">
        <v>4638.4976525821603</v>
      </c>
      <c r="M2618" s="355">
        <v>4788.7323943661977</v>
      </c>
      <c r="N2618" s="355">
        <v>4957.7464788732404</v>
      </c>
      <c r="O2618" s="355">
        <v>5014.0845070422538</v>
      </c>
      <c r="P2618" s="357" t="s">
        <v>40</v>
      </c>
      <c r="Q2618" s="368" t="s">
        <v>35</v>
      </c>
      <c r="R2618" s="357" t="s">
        <v>203</v>
      </c>
      <c r="S2618" s="367" t="s">
        <v>1074</v>
      </c>
      <c r="T2618" s="357" t="s">
        <v>691</v>
      </c>
      <c r="U2618" s="357" t="s">
        <v>1487</v>
      </c>
      <c r="V2618" s="357">
        <v>1.74</v>
      </c>
      <c r="W2618" s="357">
        <v>1.03</v>
      </c>
      <c r="X2618" s="357">
        <v>3.5000000000000003E-2</v>
      </c>
      <c r="Y2618" s="357">
        <v>1.7922</v>
      </c>
      <c r="Z2618" s="357" t="s">
        <v>198</v>
      </c>
      <c r="AA2618" s="357" t="s">
        <v>170</v>
      </c>
      <c r="AB2618" s="357">
        <v>19.899999999999999</v>
      </c>
      <c r="AC2618" s="357" t="s">
        <v>218</v>
      </c>
      <c r="AD2618" s="10"/>
      <c r="AE2618" s="10">
        <f>IFERROR(VLOOKUP(E2618,ppoz!$A$2:$B$42,2,0),0)</f>
        <v>0</v>
      </c>
      <c r="AH2618">
        <v>8</v>
      </c>
    </row>
    <row r="2619" spans="1:34" x14ac:dyDescent="0.35">
      <c r="A2619" s="354" t="s">
        <v>949</v>
      </c>
      <c r="B2619" s="355">
        <v>5.68</v>
      </c>
      <c r="C2619" s="356">
        <v>16</v>
      </c>
      <c r="D2619" s="357" t="s">
        <v>690</v>
      </c>
      <c r="E2619" s="358" t="s">
        <v>16</v>
      </c>
      <c r="F2619" s="357" t="s">
        <v>186</v>
      </c>
      <c r="G2619" s="357">
        <v>5</v>
      </c>
      <c r="H2619" s="356">
        <v>25500</v>
      </c>
      <c r="I2619" s="356">
        <v>26800</v>
      </c>
      <c r="J2619" s="355">
        <v>27300</v>
      </c>
      <c r="K2619" s="355">
        <v>28000</v>
      </c>
      <c r="L2619" s="355">
        <v>4489.4366197183099</v>
      </c>
      <c r="M2619" s="355">
        <v>4718.3098591549297</v>
      </c>
      <c r="N2619" s="355">
        <v>4806.3380281690143</v>
      </c>
      <c r="O2619" s="355">
        <v>4929.5774647887329</v>
      </c>
      <c r="P2619" s="357" t="s">
        <v>40</v>
      </c>
      <c r="Q2619" s="368" t="s">
        <v>35</v>
      </c>
      <c r="R2619" s="357" t="s">
        <v>203</v>
      </c>
      <c r="S2619" s="367" t="s">
        <v>1074</v>
      </c>
      <c r="T2619" s="357" t="s">
        <v>691</v>
      </c>
      <c r="U2619" s="357" t="s">
        <v>1487</v>
      </c>
      <c r="V2619" s="357">
        <v>1.74</v>
      </c>
      <c r="W2619" s="357">
        <v>1.03</v>
      </c>
      <c r="X2619" s="357">
        <v>3.5000000000000003E-2</v>
      </c>
      <c r="Y2619" s="357">
        <v>1.7922</v>
      </c>
      <c r="Z2619" s="357" t="s">
        <v>198</v>
      </c>
      <c r="AA2619" s="357" t="s">
        <v>170</v>
      </c>
      <c r="AB2619" s="357">
        <v>19.899999999999999</v>
      </c>
      <c r="AC2619" s="357" t="s">
        <v>218</v>
      </c>
      <c r="AD2619" s="10"/>
      <c r="AE2619" s="10">
        <f>IFERROR(VLOOKUP(E2619,ppoz!$A$2:$B$42,2,0),0)</f>
        <v>0</v>
      </c>
      <c r="AH2619">
        <v>8</v>
      </c>
    </row>
    <row r="2620" spans="1:34" x14ac:dyDescent="0.35">
      <c r="A2620" s="354" t="s">
        <v>950</v>
      </c>
      <c r="B2620" s="355">
        <v>6.0350000000000001</v>
      </c>
      <c r="C2620" s="356">
        <v>17</v>
      </c>
      <c r="D2620" s="357" t="s">
        <v>690</v>
      </c>
      <c r="E2620" s="358" t="s">
        <v>17</v>
      </c>
      <c r="F2620" s="357" t="s">
        <v>186</v>
      </c>
      <c r="G2620" s="357">
        <v>6</v>
      </c>
      <c r="H2620" s="356">
        <v>27300</v>
      </c>
      <c r="I2620" s="356">
        <v>28400</v>
      </c>
      <c r="J2620" s="355">
        <v>29000</v>
      </c>
      <c r="K2620" s="355">
        <v>29600</v>
      </c>
      <c r="L2620" s="355">
        <v>4523.6122618061308</v>
      </c>
      <c r="M2620" s="355">
        <v>4705.8823529411766</v>
      </c>
      <c r="N2620" s="355">
        <v>4805.3024026512012</v>
      </c>
      <c r="O2620" s="355">
        <v>4904.7224523612258</v>
      </c>
      <c r="P2620" s="357" t="s">
        <v>40</v>
      </c>
      <c r="Q2620" s="368" t="s">
        <v>35</v>
      </c>
      <c r="R2620" s="357" t="s">
        <v>203</v>
      </c>
      <c r="S2620" s="367" t="s">
        <v>1074</v>
      </c>
      <c r="T2620" s="357" t="s">
        <v>691</v>
      </c>
      <c r="U2620" s="357" t="s">
        <v>1487</v>
      </c>
      <c r="V2620" s="357">
        <v>1.74</v>
      </c>
      <c r="W2620" s="357">
        <v>1.03</v>
      </c>
      <c r="X2620" s="357">
        <v>3.5000000000000003E-2</v>
      </c>
      <c r="Y2620" s="357">
        <v>1.7922</v>
      </c>
      <c r="Z2620" s="357" t="s">
        <v>198</v>
      </c>
      <c r="AA2620" s="357" t="s">
        <v>170</v>
      </c>
      <c r="AB2620" s="357">
        <v>19.899999999999999</v>
      </c>
      <c r="AC2620" s="357" t="s">
        <v>218</v>
      </c>
      <c r="AD2620" s="10"/>
      <c r="AE2620" s="10">
        <f>IFERROR(VLOOKUP(E2620,ppoz!$A$2:$B$42,2,0),0)</f>
        <v>0</v>
      </c>
      <c r="AH2620">
        <v>8</v>
      </c>
    </row>
    <row r="2621" spans="1:34" x14ac:dyDescent="0.35">
      <c r="A2621" s="354" t="s">
        <v>951</v>
      </c>
      <c r="B2621" s="355">
        <v>6.39</v>
      </c>
      <c r="C2621" s="356">
        <v>18</v>
      </c>
      <c r="D2621" s="357" t="s">
        <v>690</v>
      </c>
      <c r="E2621" s="358" t="s">
        <v>17</v>
      </c>
      <c r="F2621" s="357" t="s">
        <v>186</v>
      </c>
      <c r="G2621" s="357">
        <v>6</v>
      </c>
      <c r="H2621" s="356">
        <v>28300</v>
      </c>
      <c r="I2621" s="356">
        <v>29400</v>
      </c>
      <c r="J2621" s="355">
        <v>29900</v>
      </c>
      <c r="K2621" s="355">
        <v>30600</v>
      </c>
      <c r="L2621" s="355">
        <v>4428.7949921752743</v>
      </c>
      <c r="M2621" s="355">
        <v>4600.9389671361505</v>
      </c>
      <c r="N2621" s="355">
        <v>4679.1862284820036</v>
      </c>
      <c r="O2621" s="355">
        <v>4788.7323943661977</v>
      </c>
      <c r="P2621" s="357" t="s">
        <v>40</v>
      </c>
      <c r="Q2621" s="368" t="s">
        <v>35</v>
      </c>
      <c r="R2621" s="357" t="s">
        <v>203</v>
      </c>
      <c r="S2621" s="367" t="s">
        <v>1074</v>
      </c>
      <c r="T2621" s="357" t="s">
        <v>691</v>
      </c>
      <c r="U2621" s="357" t="s">
        <v>1487</v>
      </c>
      <c r="V2621" s="357">
        <v>1.74</v>
      </c>
      <c r="W2621" s="357">
        <v>1.03</v>
      </c>
      <c r="X2621" s="357">
        <v>3.5000000000000003E-2</v>
      </c>
      <c r="Y2621" s="357">
        <v>1.7922</v>
      </c>
      <c r="Z2621" s="357" t="s">
        <v>198</v>
      </c>
      <c r="AA2621" s="357" t="s">
        <v>170</v>
      </c>
      <c r="AB2621" s="357">
        <v>19.899999999999999</v>
      </c>
      <c r="AC2621" s="357" t="s">
        <v>218</v>
      </c>
      <c r="AD2621" s="10"/>
      <c r="AE2621" s="10">
        <f>IFERROR(VLOOKUP(E2621,ppoz!$A$2:$B$42,2,0),0)</f>
        <v>0</v>
      </c>
      <c r="AH2621">
        <v>8</v>
      </c>
    </row>
    <row r="2622" spans="1:34" x14ac:dyDescent="0.35">
      <c r="A2622" s="354" t="s">
        <v>952</v>
      </c>
      <c r="B2622" s="355">
        <v>6.7449999999999992</v>
      </c>
      <c r="C2622" s="356">
        <v>19</v>
      </c>
      <c r="D2622" s="357" t="s">
        <v>690</v>
      </c>
      <c r="E2622" s="358" t="s">
        <v>17</v>
      </c>
      <c r="F2622" s="357" t="s">
        <v>186</v>
      </c>
      <c r="G2622" s="357">
        <v>6</v>
      </c>
      <c r="H2622" s="356">
        <v>29200</v>
      </c>
      <c r="I2622" s="356">
        <v>30500</v>
      </c>
      <c r="J2622" s="355">
        <v>31300</v>
      </c>
      <c r="K2622" s="355">
        <v>31700</v>
      </c>
      <c r="L2622" s="355">
        <v>4329.1326908821356</v>
      </c>
      <c r="M2622" s="355">
        <v>4521.8680504077101</v>
      </c>
      <c r="N2622" s="355">
        <v>4640.4744255003716</v>
      </c>
      <c r="O2622" s="355">
        <v>4699.7776130467018</v>
      </c>
      <c r="P2622" s="357" t="s">
        <v>40</v>
      </c>
      <c r="Q2622" s="368" t="s">
        <v>35</v>
      </c>
      <c r="R2622" s="357" t="s">
        <v>203</v>
      </c>
      <c r="S2622" s="367" t="s">
        <v>1074</v>
      </c>
      <c r="T2622" s="357" t="s">
        <v>691</v>
      </c>
      <c r="U2622" s="357" t="s">
        <v>1487</v>
      </c>
      <c r="V2622" s="357">
        <v>1.74</v>
      </c>
      <c r="W2622" s="357">
        <v>1.03</v>
      </c>
      <c r="X2622" s="357">
        <v>3.5000000000000003E-2</v>
      </c>
      <c r="Y2622" s="357">
        <v>1.7922</v>
      </c>
      <c r="Z2622" s="357" t="s">
        <v>198</v>
      </c>
      <c r="AA2622" s="357" t="s">
        <v>170</v>
      </c>
      <c r="AB2622" s="357">
        <v>19.899999999999999</v>
      </c>
      <c r="AC2622" s="357" t="s">
        <v>218</v>
      </c>
      <c r="AD2622" s="10"/>
      <c r="AE2622" s="10">
        <f>IFERROR(VLOOKUP(E2622,ppoz!$A$2:$B$42,2,0),0)</f>
        <v>0</v>
      </c>
      <c r="AH2622">
        <v>8</v>
      </c>
    </row>
    <row r="2623" spans="1:34" x14ac:dyDescent="0.35">
      <c r="A2623" s="354" t="s">
        <v>953</v>
      </c>
      <c r="B2623" s="355">
        <v>7.1</v>
      </c>
      <c r="C2623" s="356">
        <v>20</v>
      </c>
      <c r="D2623" s="357" t="s">
        <v>690</v>
      </c>
      <c r="E2623" s="358" t="s">
        <v>18</v>
      </c>
      <c r="F2623" s="357" t="s">
        <v>186</v>
      </c>
      <c r="G2623" s="357">
        <v>7</v>
      </c>
      <c r="H2623" s="356">
        <v>30700</v>
      </c>
      <c r="I2623" s="356">
        <v>32000</v>
      </c>
      <c r="J2623" s="355">
        <v>32700</v>
      </c>
      <c r="K2623" s="355">
        <v>33100</v>
      </c>
      <c r="L2623" s="355">
        <v>4323.9436619718308</v>
      </c>
      <c r="M2623" s="355">
        <v>4507.0422535211273</v>
      </c>
      <c r="N2623" s="355">
        <v>4605.6338028169021</v>
      </c>
      <c r="O2623" s="355">
        <v>4661.9718309859154</v>
      </c>
      <c r="P2623" s="357" t="s">
        <v>40</v>
      </c>
      <c r="Q2623" s="368" t="s">
        <v>35</v>
      </c>
      <c r="R2623" s="357" t="s">
        <v>203</v>
      </c>
      <c r="S2623" s="367" t="s">
        <v>1074</v>
      </c>
      <c r="T2623" s="357" t="s">
        <v>691</v>
      </c>
      <c r="U2623" s="357" t="s">
        <v>1487</v>
      </c>
      <c r="V2623" s="357">
        <v>1.74</v>
      </c>
      <c r="W2623" s="357">
        <v>1.03</v>
      </c>
      <c r="X2623" s="357">
        <v>3.5000000000000003E-2</v>
      </c>
      <c r="Y2623" s="357">
        <v>1.7922</v>
      </c>
      <c r="Z2623" s="357" t="s">
        <v>198</v>
      </c>
      <c r="AA2623" s="357" t="s">
        <v>170</v>
      </c>
      <c r="AB2623" s="357">
        <v>19.899999999999999</v>
      </c>
      <c r="AC2623" s="357" t="s">
        <v>218</v>
      </c>
      <c r="AD2623" s="10"/>
      <c r="AE2623" s="10">
        <f>IFERROR(VLOOKUP(E2623,ppoz!$A$2:$B$42,2,0),0)</f>
        <v>0</v>
      </c>
      <c r="AH2623">
        <v>8</v>
      </c>
    </row>
    <row r="2624" spans="1:34" x14ac:dyDescent="0.35">
      <c r="A2624" s="354" t="s">
        <v>954</v>
      </c>
      <c r="B2624" s="355">
        <v>7.4550000000000001</v>
      </c>
      <c r="C2624" s="356">
        <v>21</v>
      </c>
      <c r="D2624" s="357" t="s">
        <v>690</v>
      </c>
      <c r="E2624" s="358" t="s">
        <v>18</v>
      </c>
      <c r="F2624" s="357" t="s">
        <v>186</v>
      </c>
      <c r="G2624" s="357">
        <v>7</v>
      </c>
      <c r="H2624" s="356">
        <v>31600</v>
      </c>
      <c r="I2624" s="356">
        <v>32900</v>
      </c>
      <c r="J2624" s="355">
        <v>34400</v>
      </c>
      <c r="K2624" s="355">
        <v>34100</v>
      </c>
      <c r="L2624" s="355">
        <v>4238.7659289067742</v>
      </c>
      <c r="M2624" s="355">
        <v>4413.1455399061033</v>
      </c>
      <c r="N2624" s="355">
        <v>4614.3527833668677</v>
      </c>
      <c r="O2624" s="355">
        <v>4574.1113346747152</v>
      </c>
      <c r="P2624" s="357" t="s">
        <v>40</v>
      </c>
      <c r="Q2624" s="368" t="s">
        <v>35</v>
      </c>
      <c r="R2624" s="357" t="s">
        <v>203</v>
      </c>
      <c r="S2624" s="367" t="s">
        <v>1074</v>
      </c>
      <c r="T2624" s="357" t="s">
        <v>691</v>
      </c>
      <c r="U2624" s="357" t="s">
        <v>1487</v>
      </c>
      <c r="V2624" s="357">
        <v>1.74</v>
      </c>
      <c r="W2624" s="357">
        <v>1.03</v>
      </c>
      <c r="X2624" s="357">
        <v>3.5000000000000003E-2</v>
      </c>
      <c r="Y2624" s="357">
        <v>1.7922</v>
      </c>
      <c r="Z2624" s="357" t="s">
        <v>198</v>
      </c>
      <c r="AA2624" s="357" t="s">
        <v>170</v>
      </c>
      <c r="AB2624" s="357">
        <v>19.899999999999999</v>
      </c>
      <c r="AC2624" s="357" t="s">
        <v>218</v>
      </c>
      <c r="AD2624" s="10"/>
      <c r="AE2624" s="10">
        <f>IFERROR(VLOOKUP(E2624,ppoz!$A$2:$B$42,2,0),0)</f>
        <v>0</v>
      </c>
      <c r="AH2624">
        <v>8</v>
      </c>
    </row>
    <row r="2625" spans="1:34" x14ac:dyDescent="0.35">
      <c r="A2625" s="354" t="s">
        <v>955</v>
      </c>
      <c r="B2625" s="355">
        <v>7.81</v>
      </c>
      <c r="C2625" s="356">
        <v>22</v>
      </c>
      <c r="D2625" s="357" t="s">
        <v>690</v>
      </c>
      <c r="E2625" s="358" t="s">
        <v>18</v>
      </c>
      <c r="F2625" s="357" t="s">
        <v>186</v>
      </c>
      <c r="G2625" s="357">
        <v>7</v>
      </c>
      <c r="H2625" s="356">
        <v>32900</v>
      </c>
      <c r="I2625" s="356">
        <v>34100</v>
      </c>
      <c r="J2625" s="355">
        <v>35600</v>
      </c>
      <c r="K2625" s="355">
        <v>35200</v>
      </c>
      <c r="L2625" s="355">
        <v>4212.5480153649169</v>
      </c>
      <c r="M2625" s="355">
        <v>4366.1971830985922</v>
      </c>
      <c r="N2625" s="355">
        <v>4558.2586427656852</v>
      </c>
      <c r="O2625" s="355">
        <v>4507.0422535211273</v>
      </c>
      <c r="P2625" s="357" t="s">
        <v>40</v>
      </c>
      <c r="Q2625" s="368" t="s">
        <v>35</v>
      </c>
      <c r="R2625" s="357" t="s">
        <v>203</v>
      </c>
      <c r="S2625" s="367" t="s">
        <v>1074</v>
      </c>
      <c r="T2625" s="357" t="s">
        <v>691</v>
      </c>
      <c r="U2625" s="357" t="s">
        <v>1487</v>
      </c>
      <c r="V2625" s="357">
        <v>1.74</v>
      </c>
      <c r="W2625" s="357">
        <v>1.03</v>
      </c>
      <c r="X2625" s="357">
        <v>3.5000000000000003E-2</v>
      </c>
      <c r="Y2625" s="357">
        <v>1.7922</v>
      </c>
      <c r="Z2625" s="357" t="s">
        <v>198</v>
      </c>
      <c r="AA2625" s="357" t="s">
        <v>170</v>
      </c>
      <c r="AB2625" s="357">
        <v>19.899999999999999</v>
      </c>
      <c r="AC2625" s="357" t="s">
        <v>218</v>
      </c>
      <c r="AD2625" s="10"/>
      <c r="AE2625" s="10">
        <f>IFERROR(VLOOKUP(E2625,ppoz!$A$2:$B$42,2,0),0)</f>
        <v>0</v>
      </c>
      <c r="AH2625">
        <v>8</v>
      </c>
    </row>
    <row r="2626" spans="1:34" x14ac:dyDescent="0.35">
      <c r="A2626" s="354" t="s">
        <v>956</v>
      </c>
      <c r="B2626" s="355">
        <v>8.1649999999999991</v>
      </c>
      <c r="C2626" s="356">
        <v>23</v>
      </c>
      <c r="D2626" s="357" t="s">
        <v>690</v>
      </c>
      <c r="E2626" s="358" t="s">
        <v>187</v>
      </c>
      <c r="F2626" s="357" t="s">
        <v>186</v>
      </c>
      <c r="G2626" s="357">
        <v>8</v>
      </c>
      <c r="H2626" s="356">
        <v>34800</v>
      </c>
      <c r="I2626" s="356">
        <v>36300</v>
      </c>
      <c r="J2626" s="355">
        <v>37300</v>
      </c>
      <c r="K2626" s="355">
        <v>37400</v>
      </c>
      <c r="L2626" s="355">
        <v>4262.0943049601965</v>
      </c>
      <c r="M2626" s="355">
        <v>4445.8052663808949</v>
      </c>
      <c r="N2626" s="355">
        <v>4568.2792406613598</v>
      </c>
      <c r="O2626" s="355">
        <v>4580.5266380894063</v>
      </c>
      <c r="P2626" s="357" t="s">
        <v>40</v>
      </c>
      <c r="Q2626" s="368" t="s">
        <v>35</v>
      </c>
      <c r="R2626" s="357" t="s">
        <v>203</v>
      </c>
      <c r="S2626" s="367" t="s">
        <v>1074</v>
      </c>
      <c r="T2626" s="357" t="s">
        <v>691</v>
      </c>
      <c r="U2626" s="357" t="s">
        <v>1487</v>
      </c>
      <c r="V2626" s="357">
        <v>1.74</v>
      </c>
      <c r="W2626" s="357">
        <v>1.03</v>
      </c>
      <c r="X2626" s="357">
        <v>3.5000000000000003E-2</v>
      </c>
      <c r="Y2626" s="357">
        <v>1.7922</v>
      </c>
      <c r="Z2626" s="357" t="s">
        <v>198</v>
      </c>
      <c r="AA2626" s="357" t="s">
        <v>170</v>
      </c>
      <c r="AB2626" s="357">
        <v>19.899999999999999</v>
      </c>
      <c r="AC2626" s="357" t="s">
        <v>218</v>
      </c>
      <c r="AD2626" s="10"/>
      <c r="AE2626" s="10">
        <f>IFERROR(VLOOKUP(E2626,ppoz!$A$2:$B$42,2,0),0)</f>
        <v>0</v>
      </c>
      <c r="AH2626">
        <v>8</v>
      </c>
    </row>
    <row r="2627" spans="1:34" x14ac:dyDescent="0.35">
      <c r="A2627" s="354" t="s">
        <v>957</v>
      </c>
      <c r="B2627" s="355">
        <v>8.52</v>
      </c>
      <c r="C2627" s="356">
        <v>24</v>
      </c>
      <c r="D2627" s="357" t="s">
        <v>690</v>
      </c>
      <c r="E2627" s="358" t="s">
        <v>187</v>
      </c>
      <c r="F2627" s="357" t="s">
        <v>186</v>
      </c>
      <c r="G2627" s="357">
        <v>8</v>
      </c>
      <c r="H2627" s="356">
        <v>35300</v>
      </c>
      <c r="I2627" s="356">
        <v>36900</v>
      </c>
      <c r="J2627" s="355">
        <v>38000</v>
      </c>
      <c r="K2627" s="355">
        <v>38100</v>
      </c>
      <c r="L2627" s="355">
        <v>4143.192488262911</v>
      </c>
      <c r="M2627" s="355">
        <v>4330.9859154929582</v>
      </c>
      <c r="N2627" s="355">
        <v>4460.0938967136153</v>
      </c>
      <c r="O2627" s="355">
        <v>4471.8309859154933</v>
      </c>
      <c r="P2627" s="357" t="s">
        <v>40</v>
      </c>
      <c r="Q2627" s="368" t="s">
        <v>35</v>
      </c>
      <c r="R2627" s="357" t="s">
        <v>203</v>
      </c>
      <c r="S2627" s="367" t="s">
        <v>1074</v>
      </c>
      <c r="T2627" s="357" t="s">
        <v>691</v>
      </c>
      <c r="U2627" s="357" t="s">
        <v>1487</v>
      </c>
      <c r="V2627" s="357">
        <v>1.74</v>
      </c>
      <c r="W2627" s="357">
        <v>1.03</v>
      </c>
      <c r="X2627" s="357">
        <v>3.5000000000000003E-2</v>
      </c>
      <c r="Y2627" s="357">
        <v>1.7922</v>
      </c>
      <c r="Z2627" s="357" t="s">
        <v>198</v>
      </c>
      <c r="AA2627" s="357" t="s">
        <v>170</v>
      </c>
      <c r="AB2627" s="357">
        <v>19.899999999999999</v>
      </c>
      <c r="AC2627" s="357" t="s">
        <v>218</v>
      </c>
      <c r="AD2627" s="10"/>
      <c r="AE2627" s="10">
        <f>IFERROR(VLOOKUP(E2627,ppoz!$A$2:$B$42,2,0),0)</f>
        <v>0</v>
      </c>
      <c r="AH2627">
        <v>8</v>
      </c>
    </row>
    <row r="2628" spans="1:34" x14ac:dyDescent="0.35">
      <c r="A2628" s="354" t="s">
        <v>958</v>
      </c>
      <c r="B2628" s="355">
        <v>8.875</v>
      </c>
      <c r="C2628" s="356">
        <v>25</v>
      </c>
      <c r="D2628" s="357" t="s">
        <v>690</v>
      </c>
      <c r="E2628" s="358" t="s">
        <v>187</v>
      </c>
      <c r="F2628" s="357" t="s">
        <v>186</v>
      </c>
      <c r="G2628" s="357">
        <v>8</v>
      </c>
      <c r="H2628" s="356">
        <v>36400</v>
      </c>
      <c r="I2628" s="356">
        <v>38000</v>
      </c>
      <c r="J2628" s="355">
        <v>39500</v>
      </c>
      <c r="K2628" s="355">
        <v>39700</v>
      </c>
      <c r="L2628" s="355">
        <v>4101.4084507042253</v>
      </c>
      <c r="M2628" s="355">
        <v>4281.6901408450703</v>
      </c>
      <c r="N2628" s="355">
        <v>4450.7042253521131</v>
      </c>
      <c r="O2628" s="355">
        <v>4473.2394366197186</v>
      </c>
      <c r="P2628" s="357" t="s">
        <v>40</v>
      </c>
      <c r="Q2628" s="368" t="s">
        <v>35</v>
      </c>
      <c r="R2628" s="357" t="s">
        <v>203</v>
      </c>
      <c r="S2628" s="367" t="s">
        <v>1074</v>
      </c>
      <c r="T2628" s="357" t="s">
        <v>691</v>
      </c>
      <c r="U2628" s="357" t="s">
        <v>1487</v>
      </c>
      <c r="V2628" s="357">
        <v>1.74</v>
      </c>
      <c r="W2628" s="357">
        <v>1.03</v>
      </c>
      <c r="X2628" s="357">
        <v>3.5000000000000003E-2</v>
      </c>
      <c r="Y2628" s="357">
        <v>1.7922</v>
      </c>
      <c r="Z2628" s="357" t="s">
        <v>198</v>
      </c>
      <c r="AA2628" s="357" t="s">
        <v>170</v>
      </c>
      <c r="AB2628" s="357">
        <v>19.899999999999999</v>
      </c>
      <c r="AC2628" s="357" t="s">
        <v>218</v>
      </c>
      <c r="AD2628" s="10"/>
      <c r="AE2628" s="10">
        <f>IFERROR(VLOOKUP(E2628,ppoz!$A$2:$B$42,2,0),0)</f>
        <v>0</v>
      </c>
      <c r="AH2628">
        <v>8</v>
      </c>
    </row>
    <row r="2629" spans="1:34" x14ac:dyDescent="0.35">
      <c r="A2629" s="354" t="s">
        <v>959</v>
      </c>
      <c r="B2629" s="355">
        <v>9.23</v>
      </c>
      <c r="C2629" s="356">
        <v>26</v>
      </c>
      <c r="D2629" s="357" t="s">
        <v>690</v>
      </c>
      <c r="E2629" s="358" t="s">
        <v>188</v>
      </c>
      <c r="F2629" s="357" t="s">
        <v>186</v>
      </c>
      <c r="G2629" s="357">
        <v>9</v>
      </c>
      <c r="H2629" s="356">
        <v>38100</v>
      </c>
      <c r="I2629" s="356">
        <v>39500</v>
      </c>
      <c r="J2629" s="355">
        <v>40900</v>
      </c>
      <c r="K2629" s="355">
        <v>41300</v>
      </c>
      <c r="L2629" s="355">
        <v>4127.8439869989161</v>
      </c>
      <c r="M2629" s="355">
        <v>4279.5232936078</v>
      </c>
      <c r="N2629" s="355">
        <v>4431.2026002166849</v>
      </c>
      <c r="O2629" s="355">
        <v>4474.5395449620801</v>
      </c>
      <c r="P2629" s="357" t="s">
        <v>40</v>
      </c>
      <c r="Q2629" s="368" t="s">
        <v>35</v>
      </c>
      <c r="R2629" s="357" t="s">
        <v>203</v>
      </c>
      <c r="S2629" s="367" t="s">
        <v>1074</v>
      </c>
      <c r="T2629" s="357" t="s">
        <v>691</v>
      </c>
      <c r="U2629" s="357" t="s">
        <v>1487</v>
      </c>
      <c r="V2629" s="357">
        <v>1.74</v>
      </c>
      <c r="W2629" s="357">
        <v>1.03</v>
      </c>
      <c r="X2629" s="357">
        <v>3.5000000000000003E-2</v>
      </c>
      <c r="Y2629" s="357">
        <v>1.7922</v>
      </c>
      <c r="Z2629" s="357" t="s">
        <v>198</v>
      </c>
      <c r="AA2629" s="357" t="s">
        <v>170</v>
      </c>
      <c r="AB2629" s="357">
        <v>19.899999999999999</v>
      </c>
      <c r="AC2629" s="357" t="s">
        <v>218</v>
      </c>
      <c r="AD2629" s="10"/>
      <c r="AE2629" s="10">
        <f>IFERROR(VLOOKUP(E2629,ppoz!$A$2:$B$42,2,0),0)</f>
        <v>0</v>
      </c>
      <c r="AH2629">
        <v>8</v>
      </c>
    </row>
    <row r="2630" spans="1:34" x14ac:dyDescent="0.35">
      <c r="A2630" s="354" t="s">
        <v>960</v>
      </c>
      <c r="B2630" s="355">
        <v>9.5849999999999991</v>
      </c>
      <c r="C2630" s="356">
        <v>27</v>
      </c>
      <c r="D2630" s="357" t="s">
        <v>690</v>
      </c>
      <c r="E2630" s="358" t="s">
        <v>188</v>
      </c>
      <c r="F2630" s="357" t="s">
        <v>186</v>
      </c>
      <c r="G2630" s="357">
        <v>9</v>
      </c>
      <c r="H2630" s="356">
        <v>38900</v>
      </c>
      <c r="I2630" s="356">
        <v>40500</v>
      </c>
      <c r="J2630" s="355">
        <v>41600</v>
      </c>
      <c r="K2630" s="355">
        <v>42300</v>
      </c>
      <c r="L2630" s="355">
        <v>4058.4246218049038</v>
      </c>
      <c r="M2630" s="355">
        <v>4225.352112676057</v>
      </c>
      <c r="N2630" s="355">
        <v>4340.1147626499742</v>
      </c>
      <c r="O2630" s="355">
        <v>4413.1455399061033</v>
      </c>
      <c r="P2630" s="357" t="s">
        <v>40</v>
      </c>
      <c r="Q2630" s="368" t="s">
        <v>35</v>
      </c>
      <c r="R2630" s="357" t="s">
        <v>203</v>
      </c>
      <c r="S2630" s="367" t="s">
        <v>1074</v>
      </c>
      <c r="T2630" s="357" t="s">
        <v>691</v>
      </c>
      <c r="U2630" s="357" t="s">
        <v>1487</v>
      </c>
      <c r="V2630" s="357">
        <v>1.74</v>
      </c>
      <c r="W2630" s="357">
        <v>1.03</v>
      </c>
      <c r="X2630" s="357">
        <v>3.5000000000000003E-2</v>
      </c>
      <c r="Y2630" s="357">
        <v>1.7922</v>
      </c>
      <c r="Z2630" s="357" t="s">
        <v>198</v>
      </c>
      <c r="AA2630" s="357" t="s">
        <v>170</v>
      </c>
      <c r="AB2630" s="357">
        <v>19.899999999999999</v>
      </c>
      <c r="AC2630" s="357" t="s">
        <v>218</v>
      </c>
      <c r="AD2630" s="10"/>
      <c r="AE2630" s="10">
        <f>IFERROR(VLOOKUP(E2630,ppoz!$A$2:$B$42,2,0),0)</f>
        <v>0</v>
      </c>
      <c r="AH2630">
        <v>8</v>
      </c>
    </row>
    <row r="2631" spans="1:34" x14ac:dyDescent="0.35">
      <c r="A2631" s="354" t="s">
        <v>961</v>
      </c>
      <c r="B2631" s="355">
        <v>9.94</v>
      </c>
      <c r="C2631" s="356">
        <v>28</v>
      </c>
      <c r="D2631" s="357" t="s">
        <v>690</v>
      </c>
      <c r="E2631" s="358" t="s">
        <v>188</v>
      </c>
      <c r="F2631" s="357" t="s">
        <v>186</v>
      </c>
      <c r="G2631" s="357">
        <v>9</v>
      </c>
      <c r="H2631" s="356">
        <v>39600</v>
      </c>
      <c r="I2631" s="356">
        <v>41400</v>
      </c>
      <c r="J2631" s="355">
        <v>42400</v>
      </c>
      <c r="K2631" s="355">
        <v>43100</v>
      </c>
      <c r="L2631" s="355">
        <v>3983.9034205231392</v>
      </c>
      <c r="M2631" s="355">
        <v>4164.9899396378269</v>
      </c>
      <c r="N2631" s="355">
        <v>4265.5935613682095</v>
      </c>
      <c r="O2631" s="355">
        <v>4336.0160965794767</v>
      </c>
      <c r="P2631" s="357" t="s">
        <v>40</v>
      </c>
      <c r="Q2631" s="368" t="s">
        <v>35</v>
      </c>
      <c r="R2631" s="357" t="s">
        <v>203</v>
      </c>
      <c r="S2631" s="367" t="s">
        <v>1074</v>
      </c>
      <c r="T2631" s="357" t="s">
        <v>691</v>
      </c>
      <c r="U2631" s="357" t="s">
        <v>1487</v>
      </c>
      <c r="V2631" s="357">
        <v>1.74</v>
      </c>
      <c r="W2631" s="357">
        <v>1.03</v>
      </c>
      <c r="X2631" s="357">
        <v>3.5000000000000003E-2</v>
      </c>
      <c r="Y2631" s="357">
        <v>1.7922</v>
      </c>
      <c r="Z2631" s="357" t="s">
        <v>198</v>
      </c>
      <c r="AA2631" s="357" t="s">
        <v>170</v>
      </c>
      <c r="AB2631" s="357">
        <v>19.899999999999999</v>
      </c>
      <c r="AC2631" s="357" t="s">
        <v>218</v>
      </c>
      <c r="AD2631" s="10"/>
      <c r="AE2631" s="10">
        <f>IFERROR(VLOOKUP(E2631,ppoz!$A$2:$B$42,2,0),0)</f>
        <v>0</v>
      </c>
      <c r="AH2631">
        <v>8</v>
      </c>
    </row>
    <row r="2632" spans="1:34" x14ac:dyDescent="0.35">
      <c r="A2632" s="354" t="s">
        <v>962</v>
      </c>
      <c r="B2632" s="355">
        <v>10.295</v>
      </c>
      <c r="C2632" s="356">
        <v>29</v>
      </c>
      <c r="D2632" s="357" t="s">
        <v>690</v>
      </c>
      <c r="E2632" s="358" t="s">
        <v>19</v>
      </c>
      <c r="F2632" s="357" t="s">
        <v>186</v>
      </c>
      <c r="G2632" s="357">
        <v>10</v>
      </c>
      <c r="H2632" s="356">
        <v>40400</v>
      </c>
      <c r="I2632" s="356">
        <v>42300</v>
      </c>
      <c r="J2632" s="355">
        <v>43600</v>
      </c>
      <c r="K2632" s="355">
        <v>44000</v>
      </c>
      <c r="L2632" s="355">
        <v>3924.2350655658088</v>
      </c>
      <c r="M2632" s="355">
        <v>4108.7906750849925</v>
      </c>
      <c r="N2632" s="355">
        <v>4235.0655658086453</v>
      </c>
      <c r="O2632" s="355">
        <v>4273.9193783389992</v>
      </c>
      <c r="P2632" s="357" t="s">
        <v>40</v>
      </c>
      <c r="Q2632" s="368" t="s">
        <v>35</v>
      </c>
      <c r="R2632" s="357" t="s">
        <v>203</v>
      </c>
      <c r="S2632" s="367" t="s">
        <v>1074</v>
      </c>
      <c r="T2632" s="357" t="s">
        <v>691</v>
      </c>
      <c r="U2632" s="357" t="s">
        <v>1487</v>
      </c>
      <c r="V2632" s="357">
        <v>1.74</v>
      </c>
      <c r="W2632" s="357">
        <v>1.03</v>
      </c>
      <c r="X2632" s="357">
        <v>3.5000000000000003E-2</v>
      </c>
      <c r="Y2632" s="357">
        <v>1.7922</v>
      </c>
      <c r="Z2632" s="357" t="s">
        <v>198</v>
      </c>
      <c r="AA2632" s="357" t="s">
        <v>170</v>
      </c>
      <c r="AB2632" s="357">
        <v>19.899999999999999</v>
      </c>
      <c r="AC2632" s="357" t="s">
        <v>218</v>
      </c>
      <c r="AD2632" s="10"/>
      <c r="AE2632" s="10">
        <f>IFERROR(VLOOKUP(E2632,ppoz!$A$2:$B$42,2,0),0)</f>
        <v>0</v>
      </c>
      <c r="AH2632">
        <v>8</v>
      </c>
    </row>
    <row r="2633" spans="1:34" x14ac:dyDescent="0.35">
      <c r="A2633" s="354" t="s">
        <v>963</v>
      </c>
      <c r="B2633" s="355">
        <v>10.649999999999999</v>
      </c>
      <c r="C2633" s="356">
        <v>30</v>
      </c>
      <c r="D2633" s="357" t="s">
        <v>690</v>
      </c>
      <c r="E2633" s="358" t="s">
        <v>19</v>
      </c>
      <c r="F2633" s="357" t="s">
        <v>186</v>
      </c>
      <c r="G2633" s="357">
        <v>10</v>
      </c>
      <c r="H2633" s="356">
        <v>41500</v>
      </c>
      <c r="I2633" s="356">
        <v>43300</v>
      </c>
      <c r="J2633" s="355">
        <v>44800</v>
      </c>
      <c r="K2633" s="355">
        <v>45000</v>
      </c>
      <c r="L2633" s="355">
        <v>3896.7136150234746</v>
      </c>
      <c r="M2633" s="355">
        <v>4065.7276995305169</v>
      </c>
      <c r="N2633" s="355">
        <v>4206.5727699530526</v>
      </c>
      <c r="O2633" s="355">
        <v>4225.352112676057</v>
      </c>
      <c r="P2633" s="357" t="s">
        <v>40</v>
      </c>
      <c r="Q2633" s="368" t="s">
        <v>35</v>
      </c>
      <c r="R2633" s="357" t="s">
        <v>203</v>
      </c>
      <c r="S2633" s="367" t="s">
        <v>1074</v>
      </c>
      <c r="T2633" s="357" t="s">
        <v>691</v>
      </c>
      <c r="U2633" s="357" t="s">
        <v>1487</v>
      </c>
      <c r="V2633" s="357">
        <v>1.74</v>
      </c>
      <c r="W2633" s="357">
        <v>1.03</v>
      </c>
      <c r="X2633" s="357">
        <v>3.5000000000000003E-2</v>
      </c>
      <c r="Y2633" s="357">
        <v>1.7922</v>
      </c>
      <c r="Z2633" s="357" t="s">
        <v>198</v>
      </c>
      <c r="AA2633" s="357" t="s">
        <v>170</v>
      </c>
      <c r="AB2633" s="357">
        <v>19.899999999999999</v>
      </c>
      <c r="AC2633" s="357" t="s">
        <v>218</v>
      </c>
      <c r="AD2633" s="10"/>
      <c r="AE2633" s="10">
        <f>IFERROR(VLOOKUP(E2633,ppoz!$A$2:$B$42,2,0),0)</f>
        <v>0</v>
      </c>
      <c r="AH2633">
        <v>8</v>
      </c>
    </row>
    <row r="2634" spans="1:34" x14ac:dyDescent="0.35">
      <c r="A2634" s="354" t="s">
        <v>964</v>
      </c>
      <c r="B2634" s="355">
        <v>11.004999999999999</v>
      </c>
      <c r="C2634" s="356">
        <v>31</v>
      </c>
      <c r="D2634" s="357" t="s">
        <v>690</v>
      </c>
      <c r="E2634" s="358" t="s">
        <v>19</v>
      </c>
      <c r="F2634" s="357" t="s">
        <v>186</v>
      </c>
      <c r="G2634" s="357">
        <v>10</v>
      </c>
      <c r="H2634" s="356">
        <v>42700</v>
      </c>
      <c r="I2634" s="356">
        <v>44700</v>
      </c>
      <c r="J2634" s="355">
        <v>46300</v>
      </c>
      <c r="K2634" s="355">
        <v>46400</v>
      </c>
      <c r="L2634" s="355">
        <v>3880.0545206724219</v>
      </c>
      <c r="M2634" s="355">
        <v>4061.7900954111769</v>
      </c>
      <c r="N2634" s="355">
        <v>4207.1785552021811</v>
      </c>
      <c r="O2634" s="355">
        <v>4216.265333939119</v>
      </c>
      <c r="P2634" s="357" t="s">
        <v>40</v>
      </c>
      <c r="Q2634" s="368" t="s">
        <v>35</v>
      </c>
      <c r="R2634" s="357" t="s">
        <v>203</v>
      </c>
      <c r="S2634" s="367" t="s">
        <v>1074</v>
      </c>
      <c r="T2634" s="357" t="s">
        <v>691</v>
      </c>
      <c r="U2634" s="357" t="s">
        <v>1487</v>
      </c>
      <c r="V2634" s="357">
        <v>1.74</v>
      </c>
      <c r="W2634" s="357">
        <v>1.03</v>
      </c>
      <c r="X2634" s="357">
        <v>3.5000000000000003E-2</v>
      </c>
      <c r="Y2634" s="357">
        <v>1.7922</v>
      </c>
      <c r="Z2634" s="357" t="s">
        <v>198</v>
      </c>
      <c r="AA2634" s="357" t="s">
        <v>170</v>
      </c>
      <c r="AB2634" s="357">
        <v>19.899999999999999</v>
      </c>
      <c r="AC2634" s="357" t="s">
        <v>218</v>
      </c>
      <c r="AD2634" s="10"/>
      <c r="AE2634" s="10">
        <f>IFERROR(VLOOKUP(E2634,ppoz!$A$2:$B$42,2,0),0)</f>
        <v>0</v>
      </c>
      <c r="AH2634">
        <v>8</v>
      </c>
    </row>
    <row r="2635" spans="1:34" x14ac:dyDescent="0.35">
      <c r="A2635" s="354" t="s">
        <v>965</v>
      </c>
      <c r="B2635" s="355">
        <v>11.36</v>
      </c>
      <c r="C2635" s="356">
        <v>32</v>
      </c>
      <c r="D2635" s="357" t="s">
        <v>690</v>
      </c>
      <c r="E2635" s="358" t="s">
        <v>19</v>
      </c>
      <c r="F2635" s="357" t="s">
        <v>186</v>
      </c>
      <c r="G2635" s="357">
        <v>10</v>
      </c>
      <c r="H2635" s="356">
        <v>43500</v>
      </c>
      <c r="I2635" s="356">
        <v>45600</v>
      </c>
      <c r="J2635" s="355">
        <v>47100</v>
      </c>
      <c r="K2635" s="355">
        <v>47300</v>
      </c>
      <c r="L2635" s="355">
        <v>3829.2253521126763</v>
      </c>
      <c r="M2635" s="355">
        <v>4014.0845070422538</v>
      </c>
      <c r="N2635" s="355">
        <v>4146.1267605633802</v>
      </c>
      <c r="O2635" s="355">
        <v>4163.7323943661977</v>
      </c>
      <c r="P2635" s="357" t="s">
        <v>40</v>
      </c>
      <c r="Q2635" s="368" t="s">
        <v>35</v>
      </c>
      <c r="R2635" s="357" t="s">
        <v>203</v>
      </c>
      <c r="S2635" s="367" t="s">
        <v>1074</v>
      </c>
      <c r="T2635" s="357" t="s">
        <v>691</v>
      </c>
      <c r="U2635" s="357" t="s">
        <v>1487</v>
      </c>
      <c r="V2635" s="357">
        <v>1.74</v>
      </c>
      <c r="W2635" s="357">
        <v>1.03</v>
      </c>
      <c r="X2635" s="357">
        <v>3.5000000000000003E-2</v>
      </c>
      <c r="Y2635" s="357">
        <v>1.7922</v>
      </c>
      <c r="Z2635" s="357" t="s">
        <v>198</v>
      </c>
      <c r="AA2635" s="357" t="s">
        <v>170</v>
      </c>
      <c r="AB2635" s="357">
        <v>19.899999999999999</v>
      </c>
      <c r="AC2635" s="357" t="s">
        <v>218</v>
      </c>
      <c r="AD2635" s="10"/>
      <c r="AE2635" s="10">
        <f>IFERROR(VLOOKUP(E2635,ppoz!$A$2:$B$42,2,0),0)</f>
        <v>0</v>
      </c>
      <c r="AH2635">
        <v>8</v>
      </c>
    </row>
    <row r="2636" spans="1:34" x14ac:dyDescent="0.35">
      <c r="A2636" s="354" t="s">
        <v>966</v>
      </c>
      <c r="B2636" s="355">
        <v>11.715</v>
      </c>
      <c r="C2636" s="356">
        <v>33</v>
      </c>
      <c r="D2636" s="357" t="s">
        <v>690</v>
      </c>
      <c r="E2636" s="358" t="s">
        <v>19</v>
      </c>
      <c r="F2636" s="357" t="s">
        <v>186</v>
      </c>
      <c r="G2636" s="357">
        <v>10</v>
      </c>
      <c r="H2636" s="356">
        <v>44400</v>
      </c>
      <c r="I2636" s="356">
        <v>46300</v>
      </c>
      <c r="J2636" s="355">
        <v>47900</v>
      </c>
      <c r="K2636" s="355">
        <v>48100</v>
      </c>
      <c r="L2636" s="355">
        <v>3790.0128040973113</v>
      </c>
      <c r="M2636" s="355">
        <v>3952.1980367050792</v>
      </c>
      <c r="N2636" s="355">
        <v>4088.7750746905676</v>
      </c>
      <c r="O2636" s="355">
        <v>4105.8472044387536</v>
      </c>
      <c r="P2636" s="357" t="s">
        <v>40</v>
      </c>
      <c r="Q2636" s="368" t="s">
        <v>35</v>
      </c>
      <c r="R2636" s="357" t="s">
        <v>203</v>
      </c>
      <c r="S2636" s="367" t="s">
        <v>1074</v>
      </c>
      <c r="T2636" s="357" t="s">
        <v>691</v>
      </c>
      <c r="U2636" s="357" t="s">
        <v>1487</v>
      </c>
      <c r="V2636" s="357">
        <v>1.74</v>
      </c>
      <c r="W2636" s="357">
        <v>1.03</v>
      </c>
      <c r="X2636" s="357">
        <v>3.5000000000000003E-2</v>
      </c>
      <c r="Y2636" s="357">
        <v>1.7922</v>
      </c>
      <c r="Z2636" s="357" t="s">
        <v>198</v>
      </c>
      <c r="AA2636" s="357" t="s">
        <v>170</v>
      </c>
      <c r="AB2636" s="357">
        <v>19.899999999999999</v>
      </c>
      <c r="AC2636" s="357" t="s">
        <v>218</v>
      </c>
      <c r="AD2636" s="10"/>
      <c r="AE2636" s="10">
        <f>IFERROR(VLOOKUP(E2636,ppoz!$A$2:$B$42,2,0),0)</f>
        <v>0</v>
      </c>
      <c r="AH2636">
        <v>8</v>
      </c>
    </row>
    <row r="2637" spans="1:34" x14ac:dyDescent="0.35">
      <c r="A2637" s="354" t="s">
        <v>967</v>
      </c>
      <c r="B2637" s="355">
        <v>12.07</v>
      </c>
      <c r="C2637" s="356">
        <v>34</v>
      </c>
      <c r="D2637" s="357" t="s">
        <v>690</v>
      </c>
      <c r="E2637" s="358" t="s">
        <v>19</v>
      </c>
      <c r="F2637" s="357" t="s">
        <v>186</v>
      </c>
      <c r="G2637" s="357">
        <v>10</v>
      </c>
      <c r="H2637" s="356">
        <v>45700</v>
      </c>
      <c r="I2637" s="356">
        <v>47800</v>
      </c>
      <c r="J2637" s="355">
        <v>49100</v>
      </c>
      <c r="K2637" s="355">
        <v>49500</v>
      </c>
      <c r="L2637" s="355">
        <v>3786.2468931234466</v>
      </c>
      <c r="M2637" s="355">
        <v>3960.2319801159902</v>
      </c>
      <c r="N2637" s="355">
        <v>4067.937033968517</v>
      </c>
      <c r="O2637" s="355">
        <v>4101.0770505385253</v>
      </c>
      <c r="P2637" s="357" t="s">
        <v>40</v>
      </c>
      <c r="Q2637" s="368" t="s">
        <v>35</v>
      </c>
      <c r="R2637" s="357" t="s">
        <v>203</v>
      </c>
      <c r="S2637" s="367" t="s">
        <v>1074</v>
      </c>
      <c r="T2637" s="357" t="s">
        <v>691</v>
      </c>
      <c r="U2637" s="357" t="s">
        <v>1487</v>
      </c>
      <c r="V2637" s="357">
        <v>1.74</v>
      </c>
      <c r="W2637" s="357">
        <v>1.03</v>
      </c>
      <c r="X2637" s="357">
        <v>3.5000000000000003E-2</v>
      </c>
      <c r="Y2637" s="357">
        <v>1.7922</v>
      </c>
      <c r="Z2637" s="357" t="s">
        <v>198</v>
      </c>
      <c r="AA2637" s="357" t="s">
        <v>170</v>
      </c>
      <c r="AB2637" s="357">
        <v>19.899999999999999</v>
      </c>
      <c r="AC2637" s="357" t="s">
        <v>218</v>
      </c>
      <c r="AD2637" s="10"/>
      <c r="AE2637" s="10">
        <f>IFERROR(VLOOKUP(E2637,ppoz!$A$2:$B$42,2,0),0)</f>
        <v>0</v>
      </c>
      <c r="AH2637">
        <v>8</v>
      </c>
    </row>
    <row r="2638" spans="1:34" x14ac:dyDescent="0.35">
      <c r="A2638" s="354" t="s">
        <v>968</v>
      </c>
      <c r="B2638" s="355">
        <v>12.424999999999999</v>
      </c>
      <c r="C2638" s="356">
        <v>35</v>
      </c>
      <c r="D2638" s="357" t="s">
        <v>690</v>
      </c>
      <c r="E2638" s="358" t="s">
        <v>19</v>
      </c>
      <c r="F2638" s="357" t="s">
        <v>186</v>
      </c>
      <c r="G2638" s="357">
        <v>10</v>
      </c>
      <c r="H2638" s="356">
        <v>46600</v>
      </c>
      <c r="I2638" s="356">
        <v>48800</v>
      </c>
      <c r="J2638" s="355">
        <v>50100</v>
      </c>
      <c r="K2638" s="355">
        <v>51100</v>
      </c>
      <c r="L2638" s="355">
        <v>3750.5030181086522</v>
      </c>
      <c r="M2638" s="355">
        <v>3927.5653923541249</v>
      </c>
      <c r="N2638" s="355">
        <v>4032.1931589537226</v>
      </c>
      <c r="O2638" s="355">
        <v>4112.6760563380285</v>
      </c>
      <c r="P2638" s="357" t="s">
        <v>40</v>
      </c>
      <c r="Q2638" s="368" t="s">
        <v>35</v>
      </c>
      <c r="R2638" s="357" t="s">
        <v>203</v>
      </c>
      <c r="S2638" s="367" t="s">
        <v>1074</v>
      </c>
      <c r="T2638" s="357" t="s">
        <v>691</v>
      </c>
      <c r="U2638" s="357" t="s">
        <v>1487</v>
      </c>
      <c r="V2638" s="357">
        <v>1.74</v>
      </c>
      <c r="W2638" s="357">
        <v>1.03</v>
      </c>
      <c r="X2638" s="357">
        <v>3.5000000000000003E-2</v>
      </c>
      <c r="Y2638" s="357">
        <v>1.7922</v>
      </c>
      <c r="Z2638" s="357" t="s">
        <v>198</v>
      </c>
      <c r="AA2638" s="357" t="s">
        <v>170</v>
      </c>
      <c r="AB2638" s="357">
        <v>19.899999999999999</v>
      </c>
      <c r="AC2638" s="357" t="s">
        <v>218</v>
      </c>
      <c r="AD2638" s="10"/>
      <c r="AE2638" s="10">
        <f>IFERROR(VLOOKUP(E2638,ppoz!$A$2:$B$42,2,0),0)</f>
        <v>0</v>
      </c>
      <c r="AH2638">
        <v>8</v>
      </c>
    </row>
    <row r="2639" spans="1:34" x14ac:dyDescent="0.35">
      <c r="A2639" s="354" t="s">
        <v>969</v>
      </c>
      <c r="B2639" s="355">
        <v>12.78</v>
      </c>
      <c r="C2639" s="356">
        <v>36</v>
      </c>
      <c r="D2639" s="357" t="s">
        <v>690</v>
      </c>
      <c r="E2639" s="358" t="s">
        <v>189</v>
      </c>
      <c r="F2639" s="357" t="s">
        <v>186</v>
      </c>
      <c r="G2639" s="357">
        <v>12.5</v>
      </c>
      <c r="H2639" s="356">
        <v>47700</v>
      </c>
      <c r="I2639" s="356">
        <v>50000</v>
      </c>
      <c r="J2639" s="355">
        <v>51100</v>
      </c>
      <c r="K2639" s="355">
        <v>52300</v>
      </c>
      <c r="L2639" s="355">
        <v>3732.3943661971834</v>
      </c>
      <c r="M2639" s="355">
        <v>3912.3630672926452</v>
      </c>
      <c r="N2639" s="355">
        <v>3998.4350547730833</v>
      </c>
      <c r="O2639" s="355">
        <v>4092.3317683881064</v>
      </c>
      <c r="P2639" s="357" t="s">
        <v>40</v>
      </c>
      <c r="Q2639" s="368" t="s">
        <v>35</v>
      </c>
      <c r="R2639" s="357" t="s">
        <v>203</v>
      </c>
      <c r="S2639" s="367" t="s">
        <v>1074</v>
      </c>
      <c r="T2639" s="357" t="s">
        <v>691</v>
      </c>
      <c r="U2639" s="357" t="s">
        <v>1487</v>
      </c>
      <c r="V2639" s="357">
        <v>1.74</v>
      </c>
      <c r="W2639" s="357">
        <v>1.03</v>
      </c>
      <c r="X2639" s="357">
        <v>3.5000000000000003E-2</v>
      </c>
      <c r="Y2639" s="357">
        <v>1.7922</v>
      </c>
      <c r="Z2639" s="357" t="s">
        <v>198</v>
      </c>
      <c r="AA2639" s="357" t="s">
        <v>170</v>
      </c>
      <c r="AB2639" s="357">
        <v>19.899999999999999</v>
      </c>
      <c r="AC2639" s="357" t="s">
        <v>218</v>
      </c>
      <c r="AD2639" s="10"/>
      <c r="AE2639" s="10">
        <f>IFERROR(VLOOKUP(E2639,ppoz!$A$2:$B$42,2,0),0)</f>
        <v>0</v>
      </c>
      <c r="AH2639">
        <v>8</v>
      </c>
    </row>
    <row r="2640" spans="1:34" x14ac:dyDescent="0.35">
      <c r="A2640" s="354" t="s">
        <v>970</v>
      </c>
      <c r="B2640" s="355">
        <v>13.135</v>
      </c>
      <c r="C2640" s="356">
        <v>37</v>
      </c>
      <c r="D2640" s="357" t="s">
        <v>690</v>
      </c>
      <c r="E2640" s="358" t="s">
        <v>189</v>
      </c>
      <c r="F2640" s="357" t="s">
        <v>186</v>
      </c>
      <c r="G2640" s="357">
        <v>12.5</v>
      </c>
      <c r="H2640" s="356">
        <v>49100</v>
      </c>
      <c r="I2640" s="356">
        <v>51600</v>
      </c>
      <c r="J2640" s="355">
        <v>53200</v>
      </c>
      <c r="K2640" s="355">
        <v>53900</v>
      </c>
      <c r="L2640" s="355">
        <v>3738.1043014845832</v>
      </c>
      <c r="M2640" s="355">
        <v>3928.4354777312524</v>
      </c>
      <c r="N2640" s="355">
        <v>4050.2474305291207</v>
      </c>
      <c r="O2640" s="355">
        <v>4103.5401598781882</v>
      </c>
      <c r="P2640" s="357" t="s">
        <v>40</v>
      </c>
      <c r="Q2640" s="368" t="s">
        <v>35</v>
      </c>
      <c r="R2640" s="357" t="s">
        <v>203</v>
      </c>
      <c r="S2640" s="367" t="s">
        <v>1074</v>
      </c>
      <c r="T2640" s="357" t="s">
        <v>691</v>
      </c>
      <c r="U2640" s="357" t="s">
        <v>1487</v>
      </c>
      <c r="V2640" s="357">
        <v>1.74</v>
      </c>
      <c r="W2640" s="357">
        <v>1.03</v>
      </c>
      <c r="X2640" s="357">
        <v>3.5000000000000003E-2</v>
      </c>
      <c r="Y2640" s="357">
        <v>1.7922</v>
      </c>
      <c r="Z2640" s="357" t="s">
        <v>198</v>
      </c>
      <c r="AA2640" s="357" t="s">
        <v>170</v>
      </c>
      <c r="AB2640" s="357">
        <v>19.899999999999999</v>
      </c>
      <c r="AC2640" s="357" t="s">
        <v>218</v>
      </c>
      <c r="AD2640" s="10"/>
      <c r="AE2640" s="10">
        <f>IFERROR(VLOOKUP(E2640,ppoz!$A$2:$B$42,2,0),0)</f>
        <v>0</v>
      </c>
      <c r="AH2640">
        <v>8</v>
      </c>
    </row>
    <row r="2641" spans="1:34" x14ac:dyDescent="0.35">
      <c r="A2641" s="354" t="s">
        <v>971</v>
      </c>
      <c r="B2641" s="355">
        <v>13.489999999999998</v>
      </c>
      <c r="C2641" s="356">
        <v>38</v>
      </c>
      <c r="D2641" s="357" t="s">
        <v>690</v>
      </c>
      <c r="E2641" s="358" t="s">
        <v>189</v>
      </c>
      <c r="F2641" s="357" t="s">
        <v>186</v>
      </c>
      <c r="G2641" s="357">
        <v>12.5</v>
      </c>
      <c r="H2641" s="356">
        <v>50200</v>
      </c>
      <c r="I2641" s="356">
        <v>52700</v>
      </c>
      <c r="J2641" s="355">
        <v>54300</v>
      </c>
      <c r="K2641" s="355">
        <v>55000</v>
      </c>
      <c r="L2641" s="355">
        <v>3721.2750185322466</v>
      </c>
      <c r="M2641" s="355">
        <v>3906.5974796145297</v>
      </c>
      <c r="N2641" s="355">
        <v>4025.2038547071911</v>
      </c>
      <c r="O2641" s="355">
        <v>4077.0941438102304</v>
      </c>
      <c r="P2641" s="357" t="s">
        <v>40</v>
      </c>
      <c r="Q2641" s="368" t="s">
        <v>35</v>
      </c>
      <c r="R2641" s="357" t="s">
        <v>203</v>
      </c>
      <c r="S2641" s="367" t="s">
        <v>1074</v>
      </c>
      <c r="T2641" s="357" t="s">
        <v>691</v>
      </c>
      <c r="U2641" s="357" t="s">
        <v>1487</v>
      </c>
      <c r="V2641" s="357">
        <v>1.74</v>
      </c>
      <c r="W2641" s="357">
        <v>1.03</v>
      </c>
      <c r="X2641" s="357">
        <v>3.5000000000000003E-2</v>
      </c>
      <c r="Y2641" s="357">
        <v>1.7922</v>
      </c>
      <c r="Z2641" s="357" t="s">
        <v>198</v>
      </c>
      <c r="AA2641" s="357" t="s">
        <v>170</v>
      </c>
      <c r="AB2641" s="357">
        <v>19.899999999999999</v>
      </c>
      <c r="AC2641" s="357" t="s">
        <v>218</v>
      </c>
      <c r="AD2641" s="10"/>
      <c r="AE2641" s="10">
        <f>IFERROR(VLOOKUP(E2641,ppoz!$A$2:$B$42,2,0),0)</f>
        <v>0</v>
      </c>
      <c r="AH2641">
        <v>8</v>
      </c>
    </row>
    <row r="2642" spans="1:34" x14ac:dyDescent="0.35">
      <c r="A2642" s="354" t="s">
        <v>972</v>
      </c>
      <c r="B2642" s="355">
        <v>13.844999999999999</v>
      </c>
      <c r="C2642" s="356">
        <v>39</v>
      </c>
      <c r="D2642" s="357" t="s">
        <v>690</v>
      </c>
      <c r="E2642" s="358" t="s">
        <v>189</v>
      </c>
      <c r="F2642" s="357" t="s">
        <v>186</v>
      </c>
      <c r="G2642" s="357">
        <v>12.5</v>
      </c>
      <c r="H2642" s="356">
        <v>51200</v>
      </c>
      <c r="I2642" s="356">
        <v>53700</v>
      </c>
      <c r="J2642" s="355">
        <v>55100</v>
      </c>
      <c r="K2642" s="355">
        <v>56000</v>
      </c>
      <c r="L2642" s="355">
        <v>3698.0859516070786</v>
      </c>
      <c r="M2642" s="355">
        <v>3878.656554712893</v>
      </c>
      <c r="N2642" s="355">
        <v>3979.776092452149</v>
      </c>
      <c r="O2642" s="355">
        <v>4044.7815095702422</v>
      </c>
      <c r="P2642" s="357" t="s">
        <v>40</v>
      </c>
      <c r="Q2642" s="368" t="s">
        <v>35</v>
      </c>
      <c r="R2642" s="357" t="s">
        <v>203</v>
      </c>
      <c r="S2642" s="367" t="s">
        <v>1074</v>
      </c>
      <c r="T2642" s="357" t="s">
        <v>691</v>
      </c>
      <c r="U2642" s="357" t="s">
        <v>1487</v>
      </c>
      <c r="V2642" s="357">
        <v>1.74</v>
      </c>
      <c r="W2642" s="357">
        <v>1.03</v>
      </c>
      <c r="X2642" s="357">
        <v>3.5000000000000003E-2</v>
      </c>
      <c r="Y2642" s="357">
        <v>1.7922</v>
      </c>
      <c r="Z2642" s="357" t="s">
        <v>198</v>
      </c>
      <c r="AA2642" s="357" t="s">
        <v>170</v>
      </c>
      <c r="AB2642" s="357">
        <v>19.899999999999999</v>
      </c>
      <c r="AC2642" s="357" t="s">
        <v>218</v>
      </c>
      <c r="AD2642" s="10"/>
      <c r="AE2642" s="10">
        <f>IFERROR(VLOOKUP(E2642,ppoz!$A$2:$B$42,2,0),0)</f>
        <v>0</v>
      </c>
      <c r="AH2642">
        <v>8</v>
      </c>
    </row>
    <row r="2643" spans="1:34" x14ac:dyDescent="0.35">
      <c r="A2643" s="354" t="s">
        <v>973</v>
      </c>
      <c r="B2643" s="355">
        <v>14.2</v>
      </c>
      <c r="C2643" s="356">
        <v>40</v>
      </c>
      <c r="D2643" s="357" t="s">
        <v>690</v>
      </c>
      <c r="E2643" s="358" t="s">
        <v>189</v>
      </c>
      <c r="F2643" s="357" t="s">
        <v>186</v>
      </c>
      <c r="G2643" s="357">
        <v>12.5</v>
      </c>
      <c r="H2643" s="356">
        <v>52400</v>
      </c>
      <c r="I2643" s="356">
        <v>55000</v>
      </c>
      <c r="J2643" s="355">
        <v>56300</v>
      </c>
      <c r="K2643" s="355">
        <v>57300</v>
      </c>
      <c r="L2643" s="355">
        <v>3690.1408450704225</v>
      </c>
      <c r="M2643" s="355">
        <v>3873.2394366197186</v>
      </c>
      <c r="N2643" s="355">
        <v>3964.7887323943664</v>
      </c>
      <c r="O2643" s="355">
        <v>4035.211267605634</v>
      </c>
      <c r="P2643" s="357" t="s">
        <v>40</v>
      </c>
      <c r="Q2643" s="368" t="s">
        <v>35</v>
      </c>
      <c r="R2643" s="357" t="s">
        <v>203</v>
      </c>
      <c r="S2643" s="367" t="s">
        <v>1074</v>
      </c>
      <c r="T2643" s="357" t="s">
        <v>691</v>
      </c>
      <c r="U2643" s="357" t="s">
        <v>1487</v>
      </c>
      <c r="V2643" s="357">
        <v>1.74</v>
      </c>
      <c r="W2643" s="357">
        <v>1.03</v>
      </c>
      <c r="X2643" s="357">
        <v>3.5000000000000003E-2</v>
      </c>
      <c r="Y2643" s="357">
        <v>1.7922</v>
      </c>
      <c r="Z2643" s="357" t="s">
        <v>198</v>
      </c>
      <c r="AA2643" s="357" t="s">
        <v>170</v>
      </c>
      <c r="AB2643" s="357">
        <v>19.899999999999999</v>
      </c>
      <c r="AC2643" s="357" t="s">
        <v>218</v>
      </c>
      <c r="AD2643" s="10"/>
      <c r="AE2643" s="10">
        <f>IFERROR(VLOOKUP(E2643,ppoz!$A$2:$B$42,2,0),0)</f>
        <v>0</v>
      </c>
      <c r="AH2643">
        <v>8</v>
      </c>
    </row>
    <row r="2644" spans="1:34" x14ac:dyDescent="0.35">
      <c r="A2644" s="354" t="s">
        <v>974</v>
      </c>
      <c r="B2644" s="355">
        <v>14.555</v>
      </c>
      <c r="C2644" s="356">
        <v>41</v>
      </c>
      <c r="D2644" s="357" t="s">
        <v>690</v>
      </c>
      <c r="E2644" s="358" t="s">
        <v>189</v>
      </c>
      <c r="F2644" s="357" t="s">
        <v>186</v>
      </c>
      <c r="G2644" s="357">
        <v>12.5</v>
      </c>
      <c r="H2644" s="356">
        <v>53200</v>
      </c>
      <c r="I2644" s="356">
        <v>55700</v>
      </c>
      <c r="J2644" s="355">
        <v>57100</v>
      </c>
      <c r="K2644" s="355">
        <v>58000</v>
      </c>
      <c r="L2644" s="355">
        <v>3655.1013397457918</v>
      </c>
      <c r="M2644" s="355">
        <v>3826.8636207488835</v>
      </c>
      <c r="N2644" s="355">
        <v>3923.0504981106151</v>
      </c>
      <c r="O2644" s="355">
        <v>3984.884919271728</v>
      </c>
      <c r="P2644" s="357" t="s">
        <v>40</v>
      </c>
      <c r="Q2644" s="368" t="s">
        <v>35</v>
      </c>
      <c r="R2644" s="357" t="s">
        <v>203</v>
      </c>
      <c r="S2644" s="367" t="s">
        <v>1074</v>
      </c>
      <c r="T2644" s="357" t="s">
        <v>691</v>
      </c>
      <c r="U2644" s="357" t="s">
        <v>1487</v>
      </c>
      <c r="V2644" s="357">
        <v>1.74</v>
      </c>
      <c r="W2644" s="357">
        <v>1.03</v>
      </c>
      <c r="X2644" s="357">
        <v>3.5000000000000003E-2</v>
      </c>
      <c r="Y2644" s="357">
        <v>1.7922</v>
      </c>
      <c r="Z2644" s="357" t="s">
        <v>198</v>
      </c>
      <c r="AA2644" s="357" t="s">
        <v>170</v>
      </c>
      <c r="AB2644" s="357">
        <v>19.899999999999999</v>
      </c>
      <c r="AC2644" s="357" t="s">
        <v>218</v>
      </c>
      <c r="AD2644" s="10"/>
      <c r="AE2644" s="10">
        <f>IFERROR(VLOOKUP(E2644,ppoz!$A$2:$B$42,2,0),0)</f>
        <v>0</v>
      </c>
      <c r="AH2644">
        <v>8</v>
      </c>
    </row>
    <row r="2645" spans="1:34" x14ac:dyDescent="0.35">
      <c r="A2645" s="354" t="s">
        <v>975</v>
      </c>
      <c r="B2645" s="355">
        <v>14.91</v>
      </c>
      <c r="C2645" s="356">
        <v>42</v>
      </c>
      <c r="D2645" s="357" t="s">
        <v>690</v>
      </c>
      <c r="E2645" s="358" t="s">
        <v>189</v>
      </c>
      <c r="F2645" s="357" t="s">
        <v>186</v>
      </c>
      <c r="G2645" s="357">
        <v>12.5</v>
      </c>
      <c r="H2645" s="356">
        <v>54000</v>
      </c>
      <c r="I2645" s="356">
        <v>56500</v>
      </c>
      <c r="J2645" s="355">
        <v>57900</v>
      </c>
      <c r="K2645" s="355">
        <v>58800</v>
      </c>
      <c r="L2645" s="355">
        <v>3621.7303822937624</v>
      </c>
      <c r="M2645" s="355">
        <v>3789.4030851777329</v>
      </c>
      <c r="N2645" s="355">
        <v>3883.2997987927565</v>
      </c>
      <c r="O2645" s="355">
        <v>3943.6619718309857</v>
      </c>
      <c r="P2645" s="357" t="s">
        <v>40</v>
      </c>
      <c r="Q2645" s="368" t="s">
        <v>35</v>
      </c>
      <c r="R2645" s="357" t="s">
        <v>203</v>
      </c>
      <c r="S2645" s="367" t="s">
        <v>1074</v>
      </c>
      <c r="T2645" s="357" t="s">
        <v>691</v>
      </c>
      <c r="U2645" s="357" t="s">
        <v>1487</v>
      </c>
      <c r="V2645" s="357">
        <v>1.74</v>
      </c>
      <c r="W2645" s="357">
        <v>1.03</v>
      </c>
      <c r="X2645" s="357">
        <v>3.5000000000000003E-2</v>
      </c>
      <c r="Y2645" s="357">
        <v>1.7922</v>
      </c>
      <c r="Z2645" s="357" t="s">
        <v>198</v>
      </c>
      <c r="AA2645" s="357" t="s">
        <v>170</v>
      </c>
      <c r="AB2645" s="357">
        <v>19.899999999999999</v>
      </c>
      <c r="AC2645" s="357" t="s">
        <v>218</v>
      </c>
      <c r="AD2645" s="10"/>
      <c r="AE2645" s="10">
        <f>IFERROR(VLOOKUP(E2645,ppoz!$A$2:$B$42,2,0),0)</f>
        <v>0</v>
      </c>
      <c r="AH2645">
        <v>8</v>
      </c>
    </row>
    <row r="2646" spans="1:34" x14ac:dyDescent="0.35">
      <c r="A2646" s="354" t="s">
        <v>976</v>
      </c>
      <c r="B2646" s="355">
        <v>15.264999999999999</v>
      </c>
      <c r="C2646" s="356">
        <v>43</v>
      </c>
      <c r="D2646" s="357" t="s">
        <v>690</v>
      </c>
      <c r="E2646" s="358" t="s">
        <v>20</v>
      </c>
      <c r="F2646" s="357" t="s">
        <v>186</v>
      </c>
      <c r="G2646" s="357">
        <v>15</v>
      </c>
      <c r="H2646" s="356">
        <v>54600</v>
      </c>
      <c r="I2646" s="356">
        <v>57500</v>
      </c>
      <c r="J2646" s="355">
        <v>59200</v>
      </c>
      <c r="K2646" s="355">
        <v>59800</v>
      </c>
      <c r="L2646" s="355">
        <v>3576.8096953815921</v>
      </c>
      <c r="M2646" s="355">
        <v>3766.786767114314</v>
      </c>
      <c r="N2646" s="355">
        <v>3878.1526367507372</v>
      </c>
      <c r="O2646" s="355">
        <v>3917.4582377988868</v>
      </c>
      <c r="P2646" s="357" t="s">
        <v>40</v>
      </c>
      <c r="Q2646" s="368" t="s">
        <v>35</v>
      </c>
      <c r="R2646" s="357" t="s">
        <v>203</v>
      </c>
      <c r="S2646" s="367" t="s">
        <v>1074</v>
      </c>
      <c r="T2646" s="357" t="s">
        <v>691</v>
      </c>
      <c r="U2646" s="357" t="s">
        <v>1487</v>
      </c>
      <c r="V2646" s="357">
        <v>1.74</v>
      </c>
      <c r="W2646" s="357">
        <v>1.03</v>
      </c>
      <c r="X2646" s="357">
        <v>3.5000000000000003E-2</v>
      </c>
      <c r="Y2646" s="357">
        <v>1.7922</v>
      </c>
      <c r="Z2646" s="357" t="s">
        <v>198</v>
      </c>
      <c r="AA2646" s="357" t="s">
        <v>170</v>
      </c>
      <c r="AB2646" s="357">
        <v>19.899999999999999</v>
      </c>
      <c r="AC2646" s="357" t="s">
        <v>218</v>
      </c>
      <c r="AD2646" s="10"/>
      <c r="AE2646" s="10">
        <f>IFERROR(VLOOKUP(E2646,ppoz!$A$2:$B$42,2,0),0)</f>
        <v>0</v>
      </c>
      <c r="AH2646">
        <v>8</v>
      </c>
    </row>
    <row r="2647" spans="1:34" x14ac:dyDescent="0.35">
      <c r="A2647" s="354" t="s">
        <v>977</v>
      </c>
      <c r="B2647" s="355">
        <v>15.62</v>
      </c>
      <c r="C2647" s="356">
        <v>44</v>
      </c>
      <c r="D2647" s="357" t="s">
        <v>690</v>
      </c>
      <c r="E2647" s="358" t="s">
        <v>20</v>
      </c>
      <c r="F2647" s="357" t="s">
        <v>186</v>
      </c>
      <c r="G2647" s="357">
        <v>15</v>
      </c>
      <c r="H2647" s="356">
        <v>55500</v>
      </c>
      <c r="I2647" s="356">
        <v>58300</v>
      </c>
      <c r="J2647" s="355">
        <v>60400</v>
      </c>
      <c r="K2647" s="355">
        <v>60600</v>
      </c>
      <c r="L2647" s="355">
        <v>3553.1370038412292</v>
      </c>
      <c r="M2647" s="355">
        <v>3732.3943661971834</v>
      </c>
      <c r="N2647" s="355">
        <v>3866.8373879641485</v>
      </c>
      <c r="O2647" s="355">
        <v>3879.6414852752882</v>
      </c>
      <c r="P2647" s="357" t="s">
        <v>40</v>
      </c>
      <c r="Q2647" s="368" t="s">
        <v>35</v>
      </c>
      <c r="R2647" s="357" t="s">
        <v>203</v>
      </c>
      <c r="S2647" s="367" t="s">
        <v>1074</v>
      </c>
      <c r="T2647" s="357" t="s">
        <v>691</v>
      </c>
      <c r="U2647" s="357" t="s">
        <v>1487</v>
      </c>
      <c r="V2647" s="357">
        <v>1.74</v>
      </c>
      <c r="W2647" s="357">
        <v>1.03</v>
      </c>
      <c r="X2647" s="357">
        <v>3.5000000000000003E-2</v>
      </c>
      <c r="Y2647" s="357">
        <v>1.7922</v>
      </c>
      <c r="Z2647" s="357" t="s">
        <v>198</v>
      </c>
      <c r="AA2647" s="357" t="s">
        <v>170</v>
      </c>
      <c r="AB2647" s="357">
        <v>19.899999999999999</v>
      </c>
      <c r="AC2647" s="357" t="s">
        <v>218</v>
      </c>
      <c r="AD2647" s="10"/>
      <c r="AE2647" s="10">
        <f>IFERROR(VLOOKUP(E2647,ppoz!$A$2:$B$42,2,0),0)</f>
        <v>0</v>
      </c>
      <c r="AH2647">
        <v>8</v>
      </c>
    </row>
    <row r="2648" spans="1:34" x14ac:dyDescent="0.35">
      <c r="A2648" s="354" t="s">
        <v>978</v>
      </c>
      <c r="B2648" s="355">
        <v>15.975</v>
      </c>
      <c r="C2648" s="356">
        <v>45</v>
      </c>
      <c r="D2648" s="357" t="s">
        <v>690</v>
      </c>
      <c r="E2648" s="358" t="s">
        <v>20</v>
      </c>
      <c r="F2648" s="357" t="s">
        <v>186</v>
      </c>
      <c r="G2648" s="357">
        <v>15</v>
      </c>
      <c r="H2648" s="356">
        <v>56300</v>
      </c>
      <c r="I2648" s="356">
        <v>59200</v>
      </c>
      <c r="J2648" s="355">
        <v>61200</v>
      </c>
      <c r="K2648" s="355">
        <v>62100</v>
      </c>
      <c r="L2648" s="355">
        <v>3524.2566510172146</v>
      </c>
      <c r="M2648" s="355">
        <v>3705.7902973395931</v>
      </c>
      <c r="N2648" s="355">
        <v>3830.9859154929577</v>
      </c>
      <c r="O2648" s="355">
        <v>3887.323943661972</v>
      </c>
      <c r="P2648" s="357" t="s">
        <v>40</v>
      </c>
      <c r="Q2648" s="368" t="s">
        <v>35</v>
      </c>
      <c r="R2648" s="357" t="s">
        <v>203</v>
      </c>
      <c r="S2648" s="367" t="s">
        <v>1074</v>
      </c>
      <c r="T2648" s="357" t="s">
        <v>691</v>
      </c>
      <c r="U2648" s="357" t="s">
        <v>1487</v>
      </c>
      <c r="V2648" s="357">
        <v>1.74</v>
      </c>
      <c r="W2648" s="357">
        <v>1.03</v>
      </c>
      <c r="X2648" s="357">
        <v>3.5000000000000003E-2</v>
      </c>
      <c r="Y2648" s="357">
        <v>1.7922</v>
      </c>
      <c r="Z2648" s="357" t="s">
        <v>198</v>
      </c>
      <c r="AA2648" s="357" t="s">
        <v>170</v>
      </c>
      <c r="AB2648" s="357">
        <v>19.899999999999999</v>
      </c>
      <c r="AC2648" s="357" t="s">
        <v>218</v>
      </c>
      <c r="AD2648" s="10"/>
      <c r="AE2648" s="10">
        <f>IFERROR(VLOOKUP(E2648,ppoz!$A$2:$B$42,2,0),0)</f>
        <v>0</v>
      </c>
      <c r="AH2648">
        <v>8</v>
      </c>
    </row>
    <row r="2649" spans="1:34" x14ac:dyDescent="0.35">
      <c r="A2649" s="354" t="s">
        <v>979</v>
      </c>
      <c r="B2649" s="355">
        <v>16.329999999999998</v>
      </c>
      <c r="C2649" s="356">
        <v>46</v>
      </c>
      <c r="D2649" s="357" t="s">
        <v>690</v>
      </c>
      <c r="E2649" s="358" t="s">
        <v>20</v>
      </c>
      <c r="F2649" s="357" t="s">
        <v>186</v>
      </c>
      <c r="G2649" s="357">
        <v>15</v>
      </c>
      <c r="H2649" s="356">
        <v>57700</v>
      </c>
      <c r="I2649" s="356">
        <v>60400</v>
      </c>
      <c r="J2649" s="355">
        <v>62400</v>
      </c>
      <c r="K2649" s="355">
        <v>63300</v>
      </c>
      <c r="L2649" s="355">
        <v>3533.3741579914272</v>
      </c>
      <c r="M2649" s="355">
        <v>3698.7140232700553</v>
      </c>
      <c r="N2649" s="355">
        <v>3821.1879975505208</v>
      </c>
      <c r="O2649" s="355">
        <v>3876.3012859767305</v>
      </c>
      <c r="P2649" s="357" t="s">
        <v>40</v>
      </c>
      <c r="Q2649" s="368" t="s">
        <v>35</v>
      </c>
      <c r="R2649" s="357" t="s">
        <v>203</v>
      </c>
      <c r="S2649" s="367" t="s">
        <v>1074</v>
      </c>
      <c r="T2649" s="357" t="s">
        <v>691</v>
      </c>
      <c r="U2649" s="357" t="s">
        <v>1487</v>
      </c>
      <c r="V2649" s="357">
        <v>1.74</v>
      </c>
      <c r="W2649" s="357">
        <v>1.03</v>
      </c>
      <c r="X2649" s="357">
        <v>3.5000000000000003E-2</v>
      </c>
      <c r="Y2649" s="357">
        <v>1.7922</v>
      </c>
      <c r="Z2649" s="357" t="s">
        <v>198</v>
      </c>
      <c r="AA2649" s="357" t="s">
        <v>170</v>
      </c>
      <c r="AB2649" s="357">
        <v>19.899999999999999</v>
      </c>
      <c r="AC2649" s="357" t="s">
        <v>218</v>
      </c>
      <c r="AD2649" s="10"/>
      <c r="AE2649" s="10">
        <f>IFERROR(VLOOKUP(E2649,ppoz!$A$2:$B$42,2,0),0)</f>
        <v>0</v>
      </c>
      <c r="AH2649">
        <v>8</v>
      </c>
    </row>
    <row r="2650" spans="1:34" x14ac:dyDescent="0.35">
      <c r="A2650" s="354" t="s">
        <v>980</v>
      </c>
      <c r="B2650" s="355">
        <v>16.684999999999999</v>
      </c>
      <c r="C2650" s="356">
        <v>47</v>
      </c>
      <c r="D2650" s="357" t="s">
        <v>690</v>
      </c>
      <c r="E2650" s="358" t="s">
        <v>20</v>
      </c>
      <c r="F2650" s="357" t="s">
        <v>186</v>
      </c>
      <c r="G2650" s="357">
        <v>15</v>
      </c>
      <c r="H2650" s="356">
        <v>58600</v>
      </c>
      <c r="I2650" s="356">
        <v>61200</v>
      </c>
      <c r="J2650" s="355">
        <v>63700</v>
      </c>
      <c r="K2650" s="355">
        <v>64100</v>
      </c>
      <c r="L2650" s="355">
        <v>3512.1366496853466</v>
      </c>
      <c r="M2650" s="355">
        <v>3667.9652382379386</v>
      </c>
      <c r="N2650" s="355">
        <v>3817.8004195385079</v>
      </c>
      <c r="O2650" s="355">
        <v>3841.7740485465993</v>
      </c>
      <c r="P2650" s="357" t="s">
        <v>40</v>
      </c>
      <c r="Q2650" s="368" t="s">
        <v>35</v>
      </c>
      <c r="R2650" s="357" t="s">
        <v>203</v>
      </c>
      <c r="S2650" s="367" t="s">
        <v>1074</v>
      </c>
      <c r="T2650" s="357" t="s">
        <v>691</v>
      </c>
      <c r="U2650" s="357" t="s">
        <v>1487</v>
      </c>
      <c r="V2650" s="357">
        <v>1.74</v>
      </c>
      <c r="W2650" s="357">
        <v>1.03</v>
      </c>
      <c r="X2650" s="357">
        <v>3.5000000000000003E-2</v>
      </c>
      <c r="Y2650" s="357">
        <v>1.7922</v>
      </c>
      <c r="Z2650" s="357" t="s">
        <v>198</v>
      </c>
      <c r="AA2650" s="357" t="s">
        <v>170</v>
      </c>
      <c r="AB2650" s="357">
        <v>19.899999999999999</v>
      </c>
      <c r="AC2650" s="357" t="s">
        <v>218</v>
      </c>
      <c r="AD2650" s="10"/>
      <c r="AE2650" s="10">
        <f>IFERROR(VLOOKUP(E2650,ppoz!$A$2:$B$42,2,0),0)</f>
        <v>0</v>
      </c>
      <c r="AH2650">
        <v>8</v>
      </c>
    </row>
    <row r="2651" spans="1:34" x14ac:dyDescent="0.35">
      <c r="A2651" s="354" t="s">
        <v>981</v>
      </c>
      <c r="B2651" s="355">
        <v>17.04</v>
      </c>
      <c r="C2651" s="356">
        <v>48</v>
      </c>
      <c r="D2651" s="357" t="s">
        <v>690</v>
      </c>
      <c r="E2651" s="358" t="s">
        <v>190</v>
      </c>
      <c r="F2651" s="357" t="s">
        <v>186</v>
      </c>
      <c r="G2651" s="357">
        <v>17</v>
      </c>
      <c r="H2651" s="356">
        <v>59800</v>
      </c>
      <c r="I2651" s="356">
        <v>62600</v>
      </c>
      <c r="J2651" s="355">
        <v>65100</v>
      </c>
      <c r="K2651" s="355">
        <v>65500</v>
      </c>
      <c r="L2651" s="355">
        <v>3509.3896713615027</v>
      </c>
      <c r="M2651" s="355">
        <v>3673.7089201877934</v>
      </c>
      <c r="N2651" s="355">
        <v>3820.4225352112676</v>
      </c>
      <c r="O2651" s="355">
        <v>3843.8967136150236</v>
      </c>
      <c r="P2651" s="357" t="s">
        <v>40</v>
      </c>
      <c r="Q2651" s="368" t="s">
        <v>35</v>
      </c>
      <c r="R2651" s="357" t="s">
        <v>203</v>
      </c>
      <c r="S2651" s="367" t="s">
        <v>1074</v>
      </c>
      <c r="T2651" s="357" t="s">
        <v>691</v>
      </c>
      <c r="U2651" s="357" t="s">
        <v>1487</v>
      </c>
      <c r="V2651" s="357">
        <v>1.74</v>
      </c>
      <c r="W2651" s="357">
        <v>1.03</v>
      </c>
      <c r="X2651" s="357">
        <v>3.5000000000000003E-2</v>
      </c>
      <c r="Y2651" s="357">
        <v>1.7922</v>
      </c>
      <c r="Z2651" s="357" t="s">
        <v>198</v>
      </c>
      <c r="AA2651" s="357" t="s">
        <v>170</v>
      </c>
      <c r="AB2651" s="357">
        <v>19.899999999999999</v>
      </c>
      <c r="AC2651" s="357" t="s">
        <v>218</v>
      </c>
      <c r="AD2651" s="10"/>
      <c r="AE2651" s="10">
        <f>IFERROR(VLOOKUP(E2651,ppoz!$A$2:$B$42,2,0),0)</f>
        <v>0</v>
      </c>
      <c r="AH2651">
        <v>8</v>
      </c>
    </row>
    <row r="2652" spans="1:34" x14ac:dyDescent="0.35">
      <c r="A2652" s="354" t="s">
        <v>982</v>
      </c>
      <c r="B2652" s="355">
        <v>17.395</v>
      </c>
      <c r="C2652" s="356">
        <v>49</v>
      </c>
      <c r="D2652" s="357" t="s">
        <v>690</v>
      </c>
      <c r="E2652" s="358" t="s">
        <v>190</v>
      </c>
      <c r="F2652" s="357" t="s">
        <v>186</v>
      </c>
      <c r="G2652" s="357">
        <v>17</v>
      </c>
      <c r="H2652" s="356">
        <v>60700</v>
      </c>
      <c r="I2652" s="356">
        <v>63500</v>
      </c>
      <c r="J2652" s="355">
        <v>66000</v>
      </c>
      <c r="K2652" s="355">
        <v>66400</v>
      </c>
      <c r="L2652" s="355">
        <v>3489.5084794481172</v>
      </c>
      <c r="M2652" s="355">
        <v>3650.4742742167291</v>
      </c>
      <c r="N2652" s="355">
        <v>3794.1937338315611</v>
      </c>
      <c r="O2652" s="355">
        <v>3817.1888473699341</v>
      </c>
      <c r="P2652" s="357" t="s">
        <v>40</v>
      </c>
      <c r="Q2652" s="368" t="s">
        <v>35</v>
      </c>
      <c r="R2652" s="357" t="s">
        <v>203</v>
      </c>
      <c r="S2652" s="367" t="s">
        <v>1074</v>
      </c>
      <c r="T2652" s="357" t="s">
        <v>691</v>
      </c>
      <c r="U2652" s="357" t="s">
        <v>1487</v>
      </c>
      <c r="V2652" s="357">
        <v>1.74</v>
      </c>
      <c r="W2652" s="357">
        <v>1.03</v>
      </c>
      <c r="X2652" s="357">
        <v>3.5000000000000003E-2</v>
      </c>
      <c r="Y2652" s="357">
        <v>1.7922</v>
      </c>
      <c r="Z2652" s="357" t="s">
        <v>198</v>
      </c>
      <c r="AA2652" s="357" t="s">
        <v>170</v>
      </c>
      <c r="AB2652" s="357">
        <v>19.899999999999999</v>
      </c>
      <c r="AC2652" s="357" t="s">
        <v>218</v>
      </c>
      <c r="AD2652" s="10"/>
      <c r="AE2652" s="10">
        <f>IFERROR(VLOOKUP(E2652,ppoz!$A$2:$B$42,2,0),0)</f>
        <v>0</v>
      </c>
      <c r="AH2652">
        <v>8</v>
      </c>
    </row>
    <row r="2653" spans="1:34" x14ac:dyDescent="0.35">
      <c r="A2653" s="354" t="s">
        <v>983</v>
      </c>
      <c r="B2653" s="355">
        <v>17.75</v>
      </c>
      <c r="C2653" s="356">
        <v>50</v>
      </c>
      <c r="D2653" s="357" t="s">
        <v>690</v>
      </c>
      <c r="E2653" s="358" t="s">
        <v>190</v>
      </c>
      <c r="F2653" s="357" t="s">
        <v>186</v>
      </c>
      <c r="G2653" s="357">
        <v>17</v>
      </c>
      <c r="H2653" s="356">
        <v>61700</v>
      </c>
      <c r="I2653" s="356">
        <v>64900</v>
      </c>
      <c r="J2653" s="355">
        <v>66800</v>
      </c>
      <c r="K2653" s="355">
        <v>67800</v>
      </c>
      <c r="L2653" s="355">
        <v>3476.0563380281692</v>
      </c>
      <c r="M2653" s="355">
        <v>3656.3380281690143</v>
      </c>
      <c r="N2653" s="355">
        <v>3763.3802816901407</v>
      </c>
      <c r="O2653" s="355">
        <v>3819.7183098591549</v>
      </c>
      <c r="P2653" s="357" t="s">
        <v>40</v>
      </c>
      <c r="Q2653" s="368" t="s">
        <v>35</v>
      </c>
      <c r="R2653" s="357" t="s">
        <v>203</v>
      </c>
      <c r="S2653" s="367" t="s">
        <v>1074</v>
      </c>
      <c r="T2653" s="357" t="s">
        <v>691</v>
      </c>
      <c r="U2653" s="357" t="s">
        <v>1487</v>
      </c>
      <c r="V2653" s="357">
        <v>1.74</v>
      </c>
      <c r="W2653" s="357">
        <v>1.03</v>
      </c>
      <c r="X2653" s="357">
        <v>3.5000000000000003E-2</v>
      </c>
      <c r="Y2653" s="357">
        <v>1.7922</v>
      </c>
      <c r="Z2653" s="357" t="s">
        <v>198</v>
      </c>
      <c r="AA2653" s="357" t="s">
        <v>170</v>
      </c>
      <c r="AB2653" s="357">
        <v>19.899999999999999</v>
      </c>
      <c r="AC2653" s="357" t="s">
        <v>218</v>
      </c>
      <c r="AD2653" s="10"/>
      <c r="AE2653" s="10">
        <f>IFERROR(VLOOKUP(E2653,ppoz!$A$2:$B$42,2,0),0)</f>
        <v>0</v>
      </c>
      <c r="AH2653">
        <v>8</v>
      </c>
    </row>
    <row r="2654" spans="1:34" x14ac:dyDescent="0.35">
      <c r="A2654" s="354" t="s">
        <v>984</v>
      </c>
      <c r="B2654" s="355">
        <v>18.105</v>
      </c>
      <c r="C2654" s="356">
        <v>51</v>
      </c>
      <c r="D2654" s="357" t="s">
        <v>690</v>
      </c>
      <c r="E2654" s="358" t="s">
        <v>190</v>
      </c>
      <c r="F2654" s="357" t="s">
        <v>186</v>
      </c>
      <c r="G2654" s="357">
        <v>17</v>
      </c>
      <c r="H2654" s="356">
        <v>63200</v>
      </c>
      <c r="I2654" s="356">
        <v>66500</v>
      </c>
      <c r="J2654" s="355">
        <v>68600</v>
      </c>
      <c r="K2654" s="355">
        <v>69400</v>
      </c>
      <c r="L2654" s="355">
        <v>3490.7484120408726</v>
      </c>
      <c r="M2654" s="355">
        <v>3673.0185031759183</v>
      </c>
      <c r="N2654" s="355">
        <v>3789.0085611709474</v>
      </c>
      <c r="O2654" s="355">
        <v>3833.1952499309582</v>
      </c>
      <c r="P2654" s="357" t="s">
        <v>40</v>
      </c>
      <c r="Q2654" s="368" t="s">
        <v>35</v>
      </c>
      <c r="R2654" s="357" t="s">
        <v>203</v>
      </c>
      <c r="S2654" s="367" t="s">
        <v>1074</v>
      </c>
      <c r="T2654" s="357" t="s">
        <v>691</v>
      </c>
      <c r="U2654" s="357" t="s">
        <v>1487</v>
      </c>
      <c r="V2654" s="357">
        <v>1.74</v>
      </c>
      <c r="W2654" s="357">
        <v>1.03</v>
      </c>
      <c r="X2654" s="357">
        <v>3.5000000000000003E-2</v>
      </c>
      <c r="Y2654" s="357">
        <v>1.7922</v>
      </c>
      <c r="Z2654" s="357" t="s">
        <v>198</v>
      </c>
      <c r="AA2654" s="357" t="s">
        <v>170</v>
      </c>
      <c r="AB2654" s="357">
        <v>19.899999999999999</v>
      </c>
      <c r="AC2654" s="357" t="s">
        <v>218</v>
      </c>
      <c r="AD2654" s="10"/>
      <c r="AE2654" s="10">
        <f>IFERROR(VLOOKUP(E2654,ppoz!$A$2:$B$42,2,0),0)</f>
        <v>0</v>
      </c>
      <c r="AH2654">
        <v>8</v>
      </c>
    </row>
    <row r="2655" spans="1:34" x14ac:dyDescent="0.35">
      <c r="A2655" s="354" t="s">
        <v>985</v>
      </c>
      <c r="B2655" s="355">
        <v>18.46</v>
      </c>
      <c r="C2655" s="356">
        <v>52</v>
      </c>
      <c r="D2655" s="357" t="s">
        <v>690</v>
      </c>
      <c r="E2655" s="358" t="s">
        <v>190</v>
      </c>
      <c r="F2655" s="357" t="s">
        <v>186</v>
      </c>
      <c r="G2655" s="357">
        <v>17</v>
      </c>
      <c r="H2655" s="356">
        <v>63900</v>
      </c>
      <c r="I2655" s="356">
        <v>67300</v>
      </c>
      <c r="J2655" s="355">
        <v>69300</v>
      </c>
      <c r="K2655" s="355">
        <v>70200</v>
      </c>
      <c r="L2655" s="355">
        <v>3461.5384615384614</v>
      </c>
      <c r="M2655" s="355">
        <v>3645.7204767063922</v>
      </c>
      <c r="N2655" s="355">
        <v>3754.0628385698806</v>
      </c>
      <c r="O2655" s="355">
        <v>3802.8169014084506</v>
      </c>
      <c r="P2655" s="357" t="s">
        <v>40</v>
      </c>
      <c r="Q2655" s="368" t="s">
        <v>35</v>
      </c>
      <c r="R2655" s="357" t="s">
        <v>203</v>
      </c>
      <c r="S2655" s="367" t="s">
        <v>1074</v>
      </c>
      <c r="T2655" s="357" t="s">
        <v>691</v>
      </c>
      <c r="U2655" s="357" t="s">
        <v>1487</v>
      </c>
      <c r="V2655" s="357">
        <v>1.74</v>
      </c>
      <c r="W2655" s="357">
        <v>1.03</v>
      </c>
      <c r="X2655" s="357">
        <v>3.5000000000000003E-2</v>
      </c>
      <c r="Y2655" s="357">
        <v>1.7922</v>
      </c>
      <c r="Z2655" s="357" t="s">
        <v>198</v>
      </c>
      <c r="AA2655" s="357" t="s">
        <v>170</v>
      </c>
      <c r="AB2655" s="357">
        <v>19.899999999999999</v>
      </c>
      <c r="AC2655" s="357" t="s">
        <v>218</v>
      </c>
      <c r="AD2655" s="10"/>
      <c r="AE2655" s="10">
        <f>IFERROR(VLOOKUP(E2655,ppoz!$A$2:$B$42,2,0),0)</f>
        <v>0</v>
      </c>
      <c r="AH2655">
        <v>8</v>
      </c>
    </row>
    <row r="2656" spans="1:34" x14ac:dyDescent="0.35">
      <c r="A2656" s="354" t="s">
        <v>986</v>
      </c>
      <c r="B2656" s="355">
        <v>18.814999999999998</v>
      </c>
      <c r="C2656" s="356">
        <v>53</v>
      </c>
      <c r="D2656" s="357" t="s">
        <v>690</v>
      </c>
      <c r="E2656" s="358" t="s">
        <v>190</v>
      </c>
      <c r="F2656" s="357" t="s">
        <v>186</v>
      </c>
      <c r="G2656" s="357">
        <v>17</v>
      </c>
      <c r="H2656" s="356">
        <v>65700</v>
      </c>
      <c r="I2656" s="356">
        <v>69000</v>
      </c>
      <c r="J2656" s="355">
        <v>71600</v>
      </c>
      <c r="K2656" s="355">
        <v>71900</v>
      </c>
      <c r="L2656" s="355">
        <v>3491.8947648153076</v>
      </c>
      <c r="M2656" s="355">
        <v>3667.2867393037473</v>
      </c>
      <c r="N2656" s="355">
        <v>3805.4743555673667</v>
      </c>
      <c r="O2656" s="355">
        <v>3821.4190805208614</v>
      </c>
      <c r="P2656" s="357" t="s">
        <v>40</v>
      </c>
      <c r="Q2656" s="368" t="s">
        <v>35</v>
      </c>
      <c r="R2656" s="357" t="s">
        <v>203</v>
      </c>
      <c r="S2656" s="367" t="s">
        <v>1074</v>
      </c>
      <c r="T2656" s="357" t="s">
        <v>691</v>
      </c>
      <c r="U2656" s="357" t="s">
        <v>1487</v>
      </c>
      <c r="V2656" s="357">
        <v>1.74</v>
      </c>
      <c r="W2656" s="357">
        <v>1.03</v>
      </c>
      <c r="X2656" s="357">
        <v>3.5000000000000003E-2</v>
      </c>
      <c r="Y2656" s="357">
        <v>1.7922</v>
      </c>
      <c r="Z2656" s="357" t="s">
        <v>198</v>
      </c>
      <c r="AA2656" s="357" t="s">
        <v>170</v>
      </c>
      <c r="AB2656" s="357">
        <v>19.899999999999999</v>
      </c>
      <c r="AC2656" s="357" t="s">
        <v>218</v>
      </c>
      <c r="AD2656" s="10"/>
      <c r="AE2656" s="10">
        <f>IFERROR(VLOOKUP(E2656,ppoz!$A$2:$B$42,2,0),0)</f>
        <v>0</v>
      </c>
      <c r="AH2656">
        <v>8</v>
      </c>
    </row>
    <row r="2657" spans="1:34" x14ac:dyDescent="0.35">
      <c r="A2657" s="354" t="s">
        <v>987</v>
      </c>
      <c r="B2657" s="355">
        <v>19.169999999999998</v>
      </c>
      <c r="C2657" s="356">
        <v>54</v>
      </c>
      <c r="D2657" s="357" t="s">
        <v>690</v>
      </c>
      <c r="E2657" s="358" t="s">
        <v>190</v>
      </c>
      <c r="F2657" s="357" t="s">
        <v>186</v>
      </c>
      <c r="G2657" s="357">
        <v>17</v>
      </c>
      <c r="H2657" s="356">
        <v>66900</v>
      </c>
      <c r="I2657" s="356">
        <v>70200</v>
      </c>
      <c r="J2657" s="355">
        <v>72800</v>
      </c>
      <c r="K2657" s="355">
        <v>73100</v>
      </c>
      <c r="L2657" s="355">
        <v>3489.8278560250396</v>
      </c>
      <c r="M2657" s="355">
        <v>3661.9718309859159</v>
      </c>
      <c r="N2657" s="355">
        <v>3797.6004173187275</v>
      </c>
      <c r="O2657" s="355">
        <v>3813.249869587898</v>
      </c>
      <c r="P2657" s="357" t="s">
        <v>40</v>
      </c>
      <c r="Q2657" s="368" t="s">
        <v>35</v>
      </c>
      <c r="R2657" s="357" t="s">
        <v>203</v>
      </c>
      <c r="S2657" s="367" t="s">
        <v>1074</v>
      </c>
      <c r="T2657" s="357" t="s">
        <v>691</v>
      </c>
      <c r="U2657" s="357" t="s">
        <v>1487</v>
      </c>
      <c r="V2657" s="357">
        <v>1.74</v>
      </c>
      <c r="W2657" s="357">
        <v>1.03</v>
      </c>
      <c r="X2657" s="357">
        <v>3.5000000000000003E-2</v>
      </c>
      <c r="Y2657" s="357">
        <v>1.7922</v>
      </c>
      <c r="Z2657" s="357" t="s">
        <v>198</v>
      </c>
      <c r="AA2657" s="357" t="s">
        <v>170</v>
      </c>
      <c r="AB2657" s="357">
        <v>19.899999999999999</v>
      </c>
      <c r="AC2657" s="357" t="s">
        <v>218</v>
      </c>
      <c r="AD2657" s="10"/>
      <c r="AE2657" s="10">
        <f>IFERROR(VLOOKUP(E2657,ppoz!$A$2:$B$42,2,0),0)</f>
        <v>0</v>
      </c>
      <c r="AH2657">
        <v>8</v>
      </c>
    </row>
    <row r="2658" spans="1:34" x14ac:dyDescent="0.35">
      <c r="A2658" s="354" t="s">
        <v>988</v>
      </c>
      <c r="B2658" s="355">
        <v>19.524999999999999</v>
      </c>
      <c r="C2658" s="356">
        <v>55</v>
      </c>
      <c r="D2658" s="357" t="s">
        <v>690</v>
      </c>
      <c r="E2658" s="358" t="s">
        <v>190</v>
      </c>
      <c r="F2658" s="357" t="s">
        <v>186</v>
      </c>
      <c r="G2658" s="357">
        <v>17</v>
      </c>
      <c r="H2658" s="356">
        <v>67900</v>
      </c>
      <c r="I2658" s="356">
        <v>71000</v>
      </c>
      <c r="J2658" s="355">
        <v>73600</v>
      </c>
      <c r="K2658" s="355">
        <v>74500</v>
      </c>
      <c r="L2658" s="355">
        <v>3477.5928297055061</v>
      </c>
      <c r="M2658" s="355">
        <v>3636.3636363636365</v>
      </c>
      <c r="N2658" s="355">
        <v>3769.5262483994879</v>
      </c>
      <c r="O2658" s="355">
        <v>3815.6209987195907</v>
      </c>
      <c r="P2658" s="357" t="s">
        <v>40</v>
      </c>
      <c r="Q2658" s="368" t="s">
        <v>35</v>
      </c>
      <c r="R2658" s="357" t="s">
        <v>203</v>
      </c>
      <c r="S2658" s="367" t="s">
        <v>1074</v>
      </c>
      <c r="T2658" s="357" t="s">
        <v>691</v>
      </c>
      <c r="U2658" s="357" t="s">
        <v>1487</v>
      </c>
      <c r="V2658" s="357">
        <v>1.74</v>
      </c>
      <c r="W2658" s="357">
        <v>1.03</v>
      </c>
      <c r="X2658" s="357">
        <v>3.5000000000000003E-2</v>
      </c>
      <c r="Y2658" s="357">
        <v>1.7922</v>
      </c>
      <c r="Z2658" s="357" t="s">
        <v>198</v>
      </c>
      <c r="AA2658" s="357" t="s">
        <v>170</v>
      </c>
      <c r="AB2658" s="357">
        <v>19.899999999999999</v>
      </c>
      <c r="AC2658" s="357" t="s">
        <v>218</v>
      </c>
      <c r="AD2658" s="10"/>
      <c r="AE2658" s="10">
        <f>IFERROR(VLOOKUP(E2658,ppoz!$A$2:$B$42,2,0),0)</f>
        <v>0</v>
      </c>
      <c r="AH2658">
        <v>8</v>
      </c>
    </row>
    <row r="2659" spans="1:34" x14ac:dyDescent="0.35">
      <c r="A2659" s="354" t="s">
        <v>989</v>
      </c>
      <c r="B2659" s="355">
        <v>19.88</v>
      </c>
      <c r="C2659" s="356">
        <v>56</v>
      </c>
      <c r="D2659" s="357" t="s">
        <v>690</v>
      </c>
      <c r="E2659" s="358" t="s">
        <v>190</v>
      </c>
      <c r="F2659" s="357" t="s">
        <v>186</v>
      </c>
      <c r="G2659" s="357">
        <v>17</v>
      </c>
      <c r="H2659" s="356">
        <v>69400</v>
      </c>
      <c r="I2659" s="356">
        <v>72600</v>
      </c>
      <c r="J2659" s="355">
        <v>75100</v>
      </c>
      <c r="K2659" s="355">
        <v>76100</v>
      </c>
      <c r="L2659" s="355">
        <v>3490.9456740442656</v>
      </c>
      <c r="M2659" s="355">
        <v>3651.9114688128775</v>
      </c>
      <c r="N2659" s="355">
        <v>3777.6659959758554</v>
      </c>
      <c r="O2659" s="355">
        <v>3827.9678068410467</v>
      </c>
      <c r="P2659" s="357" t="s">
        <v>40</v>
      </c>
      <c r="Q2659" s="368" t="s">
        <v>35</v>
      </c>
      <c r="R2659" s="357" t="s">
        <v>203</v>
      </c>
      <c r="S2659" s="367" t="s">
        <v>1074</v>
      </c>
      <c r="T2659" s="357" t="s">
        <v>691</v>
      </c>
      <c r="U2659" s="357" t="s">
        <v>1487</v>
      </c>
      <c r="V2659" s="357">
        <v>1.74</v>
      </c>
      <c r="W2659" s="357">
        <v>1.03</v>
      </c>
      <c r="X2659" s="357">
        <v>3.5000000000000003E-2</v>
      </c>
      <c r="Y2659" s="357">
        <v>1.7922</v>
      </c>
      <c r="Z2659" s="357" t="s">
        <v>198</v>
      </c>
      <c r="AA2659" s="357" t="s">
        <v>170</v>
      </c>
      <c r="AB2659" s="357">
        <v>19.899999999999999</v>
      </c>
      <c r="AC2659" s="357" t="s">
        <v>218</v>
      </c>
      <c r="AD2659" s="10"/>
      <c r="AE2659" s="10">
        <f>IFERROR(VLOOKUP(E2659,ppoz!$A$2:$B$42,2,0),0)</f>
        <v>0</v>
      </c>
      <c r="AH2659">
        <v>8</v>
      </c>
    </row>
    <row r="2660" spans="1:34" x14ac:dyDescent="0.35">
      <c r="A2660" s="354" t="s">
        <v>990</v>
      </c>
      <c r="B2660" s="355">
        <v>20.234999999999999</v>
      </c>
      <c r="C2660" s="356">
        <v>57</v>
      </c>
      <c r="D2660" s="357" t="s">
        <v>690</v>
      </c>
      <c r="E2660" s="358" t="s">
        <v>21</v>
      </c>
      <c r="F2660" s="357" t="s">
        <v>186</v>
      </c>
      <c r="G2660" s="357">
        <v>20</v>
      </c>
      <c r="H2660" s="356">
        <v>76500</v>
      </c>
      <c r="I2660" s="356">
        <v>79800</v>
      </c>
      <c r="J2660" s="355">
        <v>83000</v>
      </c>
      <c r="K2660" s="355">
        <v>83200</v>
      </c>
      <c r="L2660" s="355">
        <v>3780.5782060785768</v>
      </c>
      <c r="M2660" s="355">
        <v>3943.6619718309862</v>
      </c>
      <c r="N2660" s="355">
        <v>4101.8038052878674</v>
      </c>
      <c r="O2660" s="355">
        <v>4111.6876698789229</v>
      </c>
      <c r="P2660" s="357" t="s">
        <v>40</v>
      </c>
      <c r="Q2660" s="368" t="s">
        <v>35</v>
      </c>
      <c r="R2660" s="357" t="s">
        <v>203</v>
      </c>
      <c r="S2660" s="367" t="s">
        <v>1074</v>
      </c>
      <c r="T2660" s="357" t="s">
        <v>691</v>
      </c>
      <c r="U2660" s="357" t="s">
        <v>1487</v>
      </c>
      <c r="V2660" s="357">
        <v>1.74</v>
      </c>
      <c r="W2660" s="357">
        <v>1.03</v>
      </c>
      <c r="X2660" s="357">
        <v>3.5000000000000003E-2</v>
      </c>
      <c r="Y2660" s="357">
        <v>1.7922</v>
      </c>
      <c r="Z2660" s="357" t="s">
        <v>198</v>
      </c>
      <c r="AA2660" s="357" t="s">
        <v>170</v>
      </c>
      <c r="AB2660" s="357">
        <v>19.899999999999999</v>
      </c>
      <c r="AC2660" s="357" t="s">
        <v>218</v>
      </c>
      <c r="AD2660" s="10"/>
      <c r="AE2660" s="10">
        <f>IFERROR(VLOOKUP(E2660,ppoz!$A$2:$B$42,2,0),0)</f>
        <v>0</v>
      </c>
      <c r="AH2660">
        <v>8</v>
      </c>
    </row>
    <row r="2661" spans="1:34" x14ac:dyDescent="0.35">
      <c r="A2661" s="354" t="s">
        <v>991</v>
      </c>
      <c r="B2661" s="355">
        <v>20.59</v>
      </c>
      <c r="C2661" s="356">
        <v>58</v>
      </c>
      <c r="D2661" s="357" t="s">
        <v>690</v>
      </c>
      <c r="E2661" s="358" t="s">
        <v>21</v>
      </c>
      <c r="F2661" s="357" t="s">
        <v>186</v>
      </c>
      <c r="G2661" s="357">
        <v>20</v>
      </c>
      <c r="H2661" s="356">
        <v>77300</v>
      </c>
      <c r="I2661" s="356">
        <v>80600</v>
      </c>
      <c r="J2661" s="355">
        <v>83700</v>
      </c>
      <c r="K2661" s="355">
        <v>84000</v>
      </c>
      <c r="L2661" s="355">
        <v>3754.2496357455075</v>
      </c>
      <c r="M2661" s="355">
        <v>3914.5216124332201</v>
      </c>
      <c r="N2661" s="355">
        <v>4065.080135988344</v>
      </c>
      <c r="O2661" s="355">
        <v>4079.6503156872268</v>
      </c>
      <c r="P2661" s="357" t="s">
        <v>40</v>
      </c>
      <c r="Q2661" s="368" t="s">
        <v>35</v>
      </c>
      <c r="R2661" s="357" t="s">
        <v>203</v>
      </c>
      <c r="S2661" s="367" t="s">
        <v>1074</v>
      </c>
      <c r="T2661" s="357" t="s">
        <v>691</v>
      </c>
      <c r="U2661" s="357" t="s">
        <v>1487</v>
      </c>
      <c r="V2661" s="357">
        <v>1.74</v>
      </c>
      <c r="W2661" s="357">
        <v>1.03</v>
      </c>
      <c r="X2661" s="357">
        <v>3.5000000000000003E-2</v>
      </c>
      <c r="Y2661" s="357">
        <v>1.7922</v>
      </c>
      <c r="Z2661" s="357" t="s">
        <v>198</v>
      </c>
      <c r="AA2661" s="357" t="s">
        <v>170</v>
      </c>
      <c r="AB2661" s="357">
        <v>19.899999999999999</v>
      </c>
      <c r="AC2661" s="357" t="s">
        <v>218</v>
      </c>
      <c r="AD2661" s="10"/>
      <c r="AE2661" s="10">
        <f>IFERROR(VLOOKUP(E2661,ppoz!$A$2:$B$42,2,0),0)</f>
        <v>0</v>
      </c>
      <c r="AH2661">
        <v>8</v>
      </c>
    </row>
    <row r="2662" spans="1:34" x14ac:dyDescent="0.35">
      <c r="A2662" s="354" t="s">
        <v>992</v>
      </c>
      <c r="B2662" s="355">
        <v>20.945</v>
      </c>
      <c r="C2662" s="356">
        <v>59</v>
      </c>
      <c r="D2662" s="357" t="s">
        <v>690</v>
      </c>
      <c r="E2662" s="358" t="s">
        <v>21</v>
      </c>
      <c r="F2662" s="357" t="s">
        <v>186</v>
      </c>
      <c r="G2662" s="357">
        <v>20</v>
      </c>
      <c r="H2662" s="356">
        <v>78200</v>
      </c>
      <c r="I2662" s="356">
        <v>81700</v>
      </c>
      <c r="J2662" s="355">
        <v>84500</v>
      </c>
      <c r="K2662" s="355">
        <v>85100</v>
      </c>
      <c r="L2662" s="355">
        <v>3733.5879684888996</v>
      </c>
      <c r="M2662" s="355">
        <v>3900.6922893291953</v>
      </c>
      <c r="N2662" s="355">
        <v>4034.3757460014322</v>
      </c>
      <c r="O2662" s="355">
        <v>4063.0222010026259</v>
      </c>
      <c r="P2662" s="357" t="s">
        <v>40</v>
      </c>
      <c r="Q2662" s="368" t="s">
        <v>35</v>
      </c>
      <c r="R2662" s="357" t="s">
        <v>203</v>
      </c>
      <c r="S2662" s="367" t="s">
        <v>1074</v>
      </c>
      <c r="T2662" s="357" t="s">
        <v>691</v>
      </c>
      <c r="U2662" s="357" t="s">
        <v>1487</v>
      </c>
      <c r="V2662" s="357">
        <v>1.74</v>
      </c>
      <c r="W2662" s="357">
        <v>1.03</v>
      </c>
      <c r="X2662" s="357">
        <v>3.5000000000000003E-2</v>
      </c>
      <c r="Y2662" s="357">
        <v>1.7922</v>
      </c>
      <c r="Z2662" s="357" t="s">
        <v>198</v>
      </c>
      <c r="AA2662" s="357" t="s">
        <v>170</v>
      </c>
      <c r="AB2662" s="357">
        <v>19.899999999999999</v>
      </c>
      <c r="AC2662" s="357" t="s">
        <v>218</v>
      </c>
      <c r="AD2662" s="10"/>
      <c r="AE2662" s="10">
        <f>IFERROR(VLOOKUP(E2662,ppoz!$A$2:$B$42,2,0),0)</f>
        <v>0</v>
      </c>
      <c r="AH2662">
        <v>8</v>
      </c>
    </row>
    <row r="2663" spans="1:34" x14ac:dyDescent="0.35">
      <c r="A2663" s="354" t="s">
        <v>993</v>
      </c>
      <c r="B2663" s="355">
        <v>21.299999999999997</v>
      </c>
      <c r="C2663" s="356">
        <v>60</v>
      </c>
      <c r="D2663" s="357" t="s">
        <v>690</v>
      </c>
      <c r="E2663" s="358" t="s">
        <v>21</v>
      </c>
      <c r="F2663" s="357" t="s">
        <v>186</v>
      </c>
      <c r="G2663" s="357">
        <v>20</v>
      </c>
      <c r="H2663" s="356">
        <v>79400</v>
      </c>
      <c r="I2663" s="356">
        <v>82800</v>
      </c>
      <c r="J2663" s="355">
        <v>85700</v>
      </c>
      <c r="K2663" s="355">
        <v>86300</v>
      </c>
      <c r="L2663" s="355">
        <v>3727.6995305164323</v>
      </c>
      <c r="M2663" s="355">
        <v>3887.3239436619724</v>
      </c>
      <c r="N2663" s="355">
        <v>4023.4741784037565</v>
      </c>
      <c r="O2663" s="355">
        <v>4051.6431924882636</v>
      </c>
      <c r="P2663" s="357" t="s">
        <v>40</v>
      </c>
      <c r="Q2663" s="368" t="s">
        <v>35</v>
      </c>
      <c r="R2663" s="357" t="s">
        <v>203</v>
      </c>
      <c r="S2663" s="367" t="s">
        <v>1074</v>
      </c>
      <c r="T2663" s="357" t="s">
        <v>691</v>
      </c>
      <c r="U2663" s="357" t="s">
        <v>1487</v>
      </c>
      <c r="V2663" s="357">
        <v>1.74</v>
      </c>
      <c r="W2663" s="357">
        <v>1.03</v>
      </c>
      <c r="X2663" s="357">
        <v>3.5000000000000003E-2</v>
      </c>
      <c r="Y2663" s="357">
        <v>1.7922</v>
      </c>
      <c r="Z2663" s="357" t="s">
        <v>198</v>
      </c>
      <c r="AA2663" s="357" t="s">
        <v>170</v>
      </c>
      <c r="AB2663" s="357">
        <v>19.899999999999999</v>
      </c>
      <c r="AC2663" s="357" t="s">
        <v>218</v>
      </c>
      <c r="AD2663" s="10"/>
      <c r="AE2663" s="10">
        <f>IFERROR(VLOOKUP(E2663,ppoz!$A$2:$B$42,2,0),0)</f>
        <v>0</v>
      </c>
      <c r="AH2663">
        <v>8</v>
      </c>
    </row>
    <row r="2664" spans="1:34" x14ac:dyDescent="0.35">
      <c r="A2664" s="354" t="s">
        <v>994</v>
      </c>
      <c r="B2664" s="355">
        <v>21.654999999999998</v>
      </c>
      <c r="C2664" s="356">
        <v>61</v>
      </c>
      <c r="D2664" s="357" t="s">
        <v>690</v>
      </c>
      <c r="E2664" s="358" t="s">
        <v>21</v>
      </c>
      <c r="F2664" s="357" t="s">
        <v>186</v>
      </c>
      <c r="G2664" s="357">
        <v>20</v>
      </c>
      <c r="H2664" s="356">
        <v>80400</v>
      </c>
      <c r="I2664" s="356">
        <v>83900</v>
      </c>
      <c r="J2664" s="355">
        <v>87300</v>
      </c>
      <c r="K2664" s="355">
        <v>87300</v>
      </c>
      <c r="L2664" s="355">
        <v>3712.7684137612564</v>
      </c>
      <c r="M2664" s="355">
        <v>3874.3939044100675</v>
      </c>
      <c r="N2664" s="355">
        <v>4031.4015238974839</v>
      </c>
      <c r="O2664" s="355">
        <v>4031.4015238974839</v>
      </c>
      <c r="P2664" s="357" t="s">
        <v>40</v>
      </c>
      <c r="Q2664" s="368" t="s">
        <v>35</v>
      </c>
      <c r="R2664" s="357" t="s">
        <v>203</v>
      </c>
      <c r="S2664" s="367" t="s">
        <v>1074</v>
      </c>
      <c r="T2664" s="357" t="s">
        <v>691</v>
      </c>
      <c r="U2664" s="357" t="s">
        <v>1487</v>
      </c>
      <c r="V2664" s="357">
        <v>1.74</v>
      </c>
      <c r="W2664" s="357">
        <v>1.03</v>
      </c>
      <c r="X2664" s="357">
        <v>3.5000000000000003E-2</v>
      </c>
      <c r="Y2664" s="357">
        <v>1.7922</v>
      </c>
      <c r="Z2664" s="357" t="s">
        <v>198</v>
      </c>
      <c r="AA2664" s="357" t="s">
        <v>170</v>
      </c>
      <c r="AB2664" s="357">
        <v>19.899999999999999</v>
      </c>
      <c r="AC2664" s="357" t="s">
        <v>218</v>
      </c>
      <c r="AD2664" s="10"/>
      <c r="AE2664" s="10">
        <f>IFERROR(VLOOKUP(E2664,ppoz!$A$2:$B$42,2,0),0)</f>
        <v>0</v>
      </c>
      <c r="AH2664">
        <v>8</v>
      </c>
    </row>
    <row r="2665" spans="1:34" x14ac:dyDescent="0.35">
      <c r="A2665" s="354" t="s">
        <v>995</v>
      </c>
      <c r="B2665" s="355">
        <v>22.009999999999998</v>
      </c>
      <c r="C2665" s="356">
        <v>62</v>
      </c>
      <c r="D2665" s="357" t="s">
        <v>690</v>
      </c>
      <c r="E2665" s="358" t="s">
        <v>21</v>
      </c>
      <c r="F2665" s="357" t="s">
        <v>186</v>
      </c>
      <c r="G2665" s="357">
        <v>20</v>
      </c>
      <c r="H2665" s="356">
        <v>82700</v>
      </c>
      <c r="I2665" s="356">
        <v>86200</v>
      </c>
      <c r="J2665" s="355">
        <v>90200</v>
      </c>
      <c r="K2665" s="355">
        <v>89600</v>
      </c>
      <c r="L2665" s="355">
        <v>3757.3830077237621</v>
      </c>
      <c r="M2665" s="355">
        <v>3916.4016356201728</v>
      </c>
      <c r="N2665" s="355">
        <v>4098.1372103589283</v>
      </c>
      <c r="O2665" s="355">
        <v>4070.8768741481149</v>
      </c>
      <c r="P2665" s="357" t="s">
        <v>40</v>
      </c>
      <c r="Q2665" s="368" t="s">
        <v>35</v>
      </c>
      <c r="R2665" s="357" t="s">
        <v>203</v>
      </c>
      <c r="S2665" s="367" t="s">
        <v>1074</v>
      </c>
      <c r="T2665" s="357" t="s">
        <v>691</v>
      </c>
      <c r="U2665" s="357" t="s">
        <v>1487</v>
      </c>
      <c r="V2665" s="357">
        <v>1.74</v>
      </c>
      <c r="W2665" s="357">
        <v>1.03</v>
      </c>
      <c r="X2665" s="357">
        <v>3.5000000000000003E-2</v>
      </c>
      <c r="Y2665" s="357">
        <v>1.7922</v>
      </c>
      <c r="Z2665" s="357" t="s">
        <v>198</v>
      </c>
      <c r="AA2665" s="357" t="s">
        <v>170</v>
      </c>
      <c r="AB2665" s="357">
        <v>19.899999999999999</v>
      </c>
      <c r="AC2665" s="357" t="s">
        <v>218</v>
      </c>
      <c r="AD2665" s="10"/>
      <c r="AE2665" s="10">
        <f>IFERROR(VLOOKUP(E2665,ppoz!$A$2:$B$42,2,0),0)</f>
        <v>0</v>
      </c>
      <c r="AH2665">
        <v>8</v>
      </c>
    </row>
    <row r="2666" spans="1:34" x14ac:dyDescent="0.35">
      <c r="A2666" s="354" t="s">
        <v>996</v>
      </c>
      <c r="B2666" s="355">
        <v>22.364999999999998</v>
      </c>
      <c r="C2666" s="356">
        <v>63</v>
      </c>
      <c r="D2666" s="357" t="s">
        <v>690</v>
      </c>
      <c r="E2666" s="358" t="s">
        <v>21</v>
      </c>
      <c r="F2666" s="357" t="s">
        <v>186</v>
      </c>
      <c r="G2666" s="357">
        <v>20</v>
      </c>
      <c r="H2666" s="356">
        <v>83900</v>
      </c>
      <c r="I2666" s="356">
        <v>87100</v>
      </c>
      <c r="J2666" s="355">
        <v>91000</v>
      </c>
      <c r="K2666" s="355">
        <v>90600</v>
      </c>
      <c r="L2666" s="355">
        <v>3751.3972725240333</v>
      </c>
      <c r="M2666" s="355">
        <v>3894.4779789850213</v>
      </c>
      <c r="N2666" s="355">
        <v>4068.8575899843509</v>
      </c>
      <c r="O2666" s="355">
        <v>4050.9725016767275</v>
      </c>
      <c r="P2666" s="357" t="s">
        <v>40</v>
      </c>
      <c r="Q2666" s="368" t="s">
        <v>35</v>
      </c>
      <c r="R2666" s="357" t="s">
        <v>203</v>
      </c>
      <c r="S2666" s="367" t="s">
        <v>1074</v>
      </c>
      <c r="T2666" s="357" t="s">
        <v>691</v>
      </c>
      <c r="U2666" s="357" t="s">
        <v>1487</v>
      </c>
      <c r="V2666" s="357">
        <v>1.74</v>
      </c>
      <c r="W2666" s="357">
        <v>1.03</v>
      </c>
      <c r="X2666" s="357">
        <v>3.5000000000000003E-2</v>
      </c>
      <c r="Y2666" s="357">
        <v>1.7922</v>
      </c>
      <c r="Z2666" s="357" t="s">
        <v>198</v>
      </c>
      <c r="AA2666" s="357" t="s">
        <v>170</v>
      </c>
      <c r="AB2666" s="357">
        <v>19.899999999999999</v>
      </c>
      <c r="AC2666" s="357" t="s">
        <v>218</v>
      </c>
      <c r="AD2666" s="10"/>
      <c r="AE2666" s="10">
        <f>IFERROR(VLOOKUP(E2666,ppoz!$A$2:$B$42,2,0),0)</f>
        <v>0</v>
      </c>
      <c r="AH2666">
        <v>8</v>
      </c>
    </row>
    <row r="2667" spans="1:34" x14ac:dyDescent="0.35">
      <c r="A2667" s="354" t="s">
        <v>997</v>
      </c>
      <c r="B2667" s="355">
        <v>22.72</v>
      </c>
      <c r="C2667" s="356">
        <v>64</v>
      </c>
      <c r="D2667" s="357" t="s">
        <v>690</v>
      </c>
      <c r="E2667" s="358" t="s">
        <v>191</v>
      </c>
      <c r="F2667" s="357" t="s">
        <v>186</v>
      </c>
      <c r="G2667" s="357">
        <v>22.5</v>
      </c>
      <c r="H2667" s="356">
        <v>85100</v>
      </c>
      <c r="I2667" s="356">
        <v>88300</v>
      </c>
      <c r="J2667" s="355">
        <v>92100</v>
      </c>
      <c r="K2667" s="355">
        <v>91700</v>
      </c>
      <c r="L2667" s="355">
        <v>3745.5985915492961</v>
      </c>
      <c r="M2667" s="355">
        <v>3886.4436619718313</v>
      </c>
      <c r="N2667" s="355">
        <v>4053.6971830985917</v>
      </c>
      <c r="O2667" s="355">
        <v>4036.0915492957747</v>
      </c>
      <c r="P2667" s="357" t="s">
        <v>40</v>
      </c>
      <c r="Q2667" s="368" t="s">
        <v>35</v>
      </c>
      <c r="R2667" s="357" t="s">
        <v>203</v>
      </c>
      <c r="S2667" s="367" t="s">
        <v>1074</v>
      </c>
      <c r="T2667" s="357" t="s">
        <v>691</v>
      </c>
      <c r="U2667" s="357" t="s">
        <v>1487</v>
      </c>
      <c r="V2667" s="357">
        <v>1.74</v>
      </c>
      <c r="W2667" s="357">
        <v>1.03</v>
      </c>
      <c r="X2667" s="357">
        <v>3.5000000000000003E-2</v>
      </c>
      <c r="Y2667" s="357">
        <v>1.7922</v>
      </c>
      <c r="Z2667" s="357" t="s">
        <v>198</v>
      </c>
      <c r="AA2667" s="357" t="s">
        <v>170</v>
      </c>
      <c r="AB2667" s="357">
        <v>19.899999999999999</v>
      </c>
      <c r="AC2667" s="357" t="s">
        <v>218</v>
      </c>
      <c r="AD2667" s="10"/>
      <c r="AE2667" s="10">
        <f>IFERROR(VLOOKUP(E2667,ppoz!$A$2:$B$42,2,0),0)</f>
        <v>0</v>
      </c>
      <c r="AH2667">
        <v>8</v>
      </c>
    </row>
    <row r="2668" spans="1:34" x14ac:dyDescent="0.35">
      <c r="A2668" s="354" t="s">
        <v>998</v>
      </c>
      <c r="B2668" s="355">
        <v>23.074999999999999</v>
      </c>
      <c r="C2668" s="356">
        <v>65</v>
      </c>
      <c r="D2668" s="357" t="s">
        <v>690</v>
      </c>
      <c r="E2668" s="358" t="s">
        <v>191</v>
      </c>
      <c r="F2668" s="357" t="s">
        <v>186</v>
      </c>
      <c r="G2668" s="357">
        <v>22.5</v>
      </c>
      <c r="H2668" s="356">
        <v>86200</v>
      </c>
      <c r="I2668" s="356">
        <v>90000</v>
      </c>
      <c r="J2668" s="355">
        <v>93800</v>
      </c>
      <c r="K2668" s="355">
        <v>94000</v>
      </c>
      <c r="L2668" s="355">
        <v>3735.644637053088</v>
      </c>
      <c r="M2668" s="355">
        <v>3900.3250270855906</v>
      </c>
      <c r="N2668" s="355">
        <v>4065.0054171180932</v>
      </c>
      <c r="O2668" s="355">
        <v>4073.6728060671726</v>
      </c>
      <c r="P2668" s="357" t="s">
        <v>40</v>
      </c>
      <c r="Q2668" s="368" t="s">
        <v>35</v>
      </c>
      <c r="R2668" s="357" t="s">
        <v>203</v>
      </c>
      <c r="S2668" s="367" t="s">
        <v>1074</v>
      </c>
      <c r="T2668" s="357" t="s">
        <v>691</v>
      </c>
      <c r="U2668" s="357" t="s">
        <v>1487</v>
      </c>
      <c r="V2668" s="357">
        <v>1.74</v>
      </c>
      <c r="W2668" s="357">
        <v>1.03</v>
      </c>
      <c r="X2668" s="357">
        <v>3.5000000000000003E-2</v>
      </c>
      <c r="Y2668" s="357">
        <v>1.7922</v>
      </c>
      <c r="Z2668" s="357" t="s">
        <v>198</v>
      </c>
      <c r="AA2668" s="357" t="s">
        <v>170</v>
      </c>
      <c r="AB2668" s="357">
        <v>19.899999999999999</v>
      </c>
      <c r="AC2668" s="357" t="s">
        <v>218</v>
      </c>
      <c r="AD2668" s="10"/>
      <c r="AE2668" s="10">
        <f>IFERROR(VLOOKUP(E2668,ppoz!$A$2:$B$42,2,0),0)</f>
        <v>0</v>
      </c>
      <c r="AH2668">
        <v>8</v>
      </c>
    </row>
    <row r="2669" spans="1:34" x14ac:dyDescent="0.35">
      <c r="A2669" s="354" t="s">
        <v>999</v>
      </c>
      <c r="B2669" s="355">
        <v>23.43</v>
      </c>
      <c r="C2669" s="356">
        <v>66</v>
      </c>
      <c r="D2669" s="357" t="s">
        <v>690</v>
      </c>
      <c r="E2669" s="358" t="s">
        <v>191</v>
      </c>
      <c r="F2669" s="357" t="s">
        <v>186</v>
      </c>
      <c r="G2669" s="357">
        <v>22.5</v>
      </c>
      <c r="H2669" s="356">
        <v>87000</v>
      </c>
      <c r="I2669" s="356">
        <v>90800</v>
      </c>
      <c r="J2669" s="355">
        <v>94600</v>
      </c>
      <c r="K2669" s="355">
        <v>94800</v>
      </c>
      <c r="L2669" s="355">
        <v>3713.1882202304737</v>
      </c>
      <c r="M2669" s="355">
        <v>3875.3734528382415</v>
      </c>
      <c r="N2669" s="355">
        <v>4037.5586854460093</v>
      </c>
      <c r="O2669" s="355">
        <v>4046.0947503201023</v>
      </c>
      <c r="P2669" s="357" t="s">
        <v>40</v>
      </c>
      <c r="Q2669" s="368" t="s">
        <v>35</v>
      </c>
      <c r="R2669" s="357" t="s">
        <v>203</v>
      </c>
      <c r="S2669" s="367" t="s">
        <v>1074</v>
      </c>
      <c r="T2669" s="357" t="s">
        <v>691</v>
      </c>
      <c r="U2669" s="357" t="s">
        <v>1487</v>
      </c>
      <c r="V2669" s="357">
        <v>1.74</v>
      </c>
      <c r="W2669" s="357">
        <v>1.03</v>
      </c>
      <c r="X2669" s="357">
        <v>3.5000000000000003E-2</v>
      </c>
      <c r="Y2669" s="357">
        <v>1.7922</v>
      </c>
      <c r="Z2669" s="357" t="s">
        <v>198</v>
      </c>
      <c r="AA2669" s="357" t="s">
        <v>170</v>
      </c>
      <c r="AB2669" s="357">
        <v>19.899999999999999</v>
      </c>
      <c r="AC2669" s="357" t="s">
        <v>218</v>
      </c>
      <c r="AD2669" s="10"/>
      <c r="AE2669" s="10">
        <f>IFERROR(VLOOKUP(E2669,ppoz!$A$2:$B$42,2,0),0)</f>
        <v>0</v>
      </c>
      <c r="AH2669">
        <v>8</v>
      </c>
    </row>
    <row r="2670" spans="1:34" x14ac:dyDescent="0.35">
      <c r="A2670" s="354" t="s">
        <v>1000</v>
      </c>
      <c r="B2670" s="355">
        <v>23.785</v>
      </c>
      <c r="C2670" s="356">
        <v>67</v>
      </c>
      <c r="D2670" s="357" t="s">
        <v>690</v>
      </c>
      <c r="E2670" s="358" t="s">
        <v>191</v>
      </c>
      <c r="F2670" s="357" t="s">
        <v>186</v>
      </c>
      <c r="G2670" s="357">
        <v>22.5</v>
      </c>
      <c r="H2670" s="356">
        <v>88200</v>
      </c>
      <c r="I2670" s="356">
        <v>92600</v>
      </c>
      <c r="J2670" s="355">
        <v>95300</v>
      </c>
      <c r="K2670" s="355">
        <v>96600</v>
      </c>
      <c r="L2670" s="355">
        <v>3708.2194660500313</v>
      </c>
      <c r="M2670" s="355">
        <v>3893.2100063064959</v>
      </c>
      <c r="N2670" s="355">
        <v>4006.7269287365989</v>
      </c>
      <c r="O2670" s="355">
        <v>4061.3832247214632</v>
      </c>
      <c r="P2670" s="357" t="s">
        <v>40</v>
      </c>
      <c r="Q2670" s="368" t="s">
        <v>35</v>
      </c>
      <c r="R2670" s="357" t="s">
        <v>203</v>
      </c>
      <c r="S2670" s="367" t="s">
        <v>1074</v>
      </c>
      <c r="T2670" s="357" t="s">
        <v>691</v>
      </c>
      <c r="U2670" s="357" t="s">
        <v>1487</v>
      </c>
      <c r="V2670" s="357">
        <v>1.74</v>
      </c>
      <c r="W2670" s="357">
        <v>1.03</v>
      </c>
      <c r="X2670" s="357">
        <v>3.5000000000000003E-2</v>
      </c>
      <c r="Y2670" s="357">
        <v>1.7922</v>
      </c>
      <c r="Z2670" s="357" t="s">
        <v>198</v>
      </c>
      <c r="AA2670" s="357" t="s">
        <v>170</v>
      </c>
      <c r="AB2670" s="357">
        <v>19.899999999999999</v>
      </c>
      <c r="AC2670" s="357" t="s">
        <v>218</v>
      </c>
      <c r="AD2670" s="10"/>
      <c r="AE2670" s="10">
        <f>IFERROR(VLOOKUP(E2670,ppoz!$A$2:$B$42,2,0),0)</f>
        <v>0</v>
      </c>
      <c r="AH2670">
        <v>8</v>
      </c>
    </row>
    <row r="2671" spans="1:34" x14ac:dyDescent="0.35">
      <c r="A2671" s="354" t="s">
        <v>1001</v>
      </c>
      <c r="B2671" s="355">
        <v>24.14</v>
      </c>
      <c r="C2671" s="356">
        <v>68</v>
      </c>
      <c r="D2671" s="357" t="s">
        <v>690</v>
      </c>
      <c r="E2671" s="358" t="s">
        <v>191</v>
      </c>
      <c r="F2671" s="357" t="s">
        <v>186</v>
      </c>
      <c r="G2671" s="357">
        <v>22.5</v>
      </c>
      <c r="H2671" s="356">
        <v>89300</v>
      </c>
      <c r="I2671" s="356">
        <v>93800</v>
      </c>
      <c r="J2671" s="355">
        <v>96500</v>
      </c>
      <c r="K2671" s="355">
        <v>97800</v>
      </c>
      <c r="L2671" s="355">
        <v>3699.2543496271746</v>
      </c>
      <c r="M2671" s="355">
        <v>3885.6669428334712</v>
      </c>
      <c r="N2671" s="355">
        <v>3997.5144987572494</v>
      </c>
      <c r="O2671" s="355">
        <v>4051.3670256835126</v>
      </c>
      <c r="P2671" s="357" t="s">
        <v>40</v>
      </c>
      <c r="Q2671" s="368" t="s">
        <v>35</v>
      </c>
      <c r="R2671" s="357" t="s">
        <v>203</v>
      </c>
      <c r="S2671" s="367" t="s">
        <v>1074</v>
      </c>
      <c r="T2671" s="357" t="s">
        <v>691</v>
      </c>
      <c r="U2671" s="357" t="s">
        <v>1487</v>
      </c>
      <c r="V2671" s="357">
        <v>1.74</v>
      </c>
      <c r="W2671" s="357">
        <v>1.03</v>
      </c>
      <c r="X2671" s="357">
        <v>3.5000000000000003E-2</v>
      </c>
      <c r="Y2671" s="357">
        <v>1.7922</v>
      </c>
      <c r="Z2671" s="357" t="s">
        <v>198</v>
      </c>
      <c r="AA2671" s="357" t="s">
        <v>170</v>
      </c>
      <c r="AB2671" s="357">
        <v>19.899999999999999</v>
      </c>
      <c r="AC2671" s="357" t="s">
        <v>218</v>
      </c>
      <c r="AD2671" s="10"/>
      <c r="AE2671" s="10">
        <f>IFERROR(VLOOKUP(E2671,ppoz!$A$2:$B$42,2,0),0)</f>
        <v>0</v>
      </c>
      <c r="AH2671">
        <v>8</v>
      </c>
    </row>
    <row r="2672" spans="1:34" x14ac:dyDescent="0.35">
      <c r="A2672" s="354" t="s">
        <v>1002</v>
      </c>
      <c r="B2672" s="355">
        <v>24.494999999999997</v>
      </c>
      <c r="C2672" s="356">
        <v>69</v>
      </c>
      <c r="D2672" s="357" t="s">
        <v>690</v>
      </c>
      <c r="E2672" s="358" t="s">
        <v>191</v>
      </c>
      <c r="F2672" s="357" t="s">
        <v>186</v>
      </c>
      <c r="G2672" s="357">
        <v>22.5</v>
      </c>
      <c r="H2672" s="356">
        <v>90100</v>
      </c>
      <c r="I2672" s="356">
        <v>94500</v>
      </c>
      <c r="J2672" s="355">
        <v>97600</v>
      </c>
      <c r="K2672" s="355">
        <v>98600</v>
      </c>
      <c r="L2672" s="355">
        <v>3678.3016942233112</v>
      </c>
      <c r="M2672" s="355">
        <v>3857.9301898346607</v>
      </c>
      <c r="N2672" s="355">
        <v>3984.486629924475</v>
      </c>
      <c r="O2672" s="355">
        <v>4025.3112880179633</v>
      </c>
      <c r="P2672" s="357" t="s">
        <v>40</v>
      </c>
      <c r="Q2672" s="368" t="s">
        <v>35</v>
      </c>
      <c r="R2672" s="357" t="s">
        <v>203</v>
      </c>
      <c r="S2672" s="367" t="s">
        <v>1074</v>
      </c>
      <c r="T2672" s="357" t="s">
        <v>691</v>
      </c>
      <c r="U2672" s="357" t="s">
        <v>1487</v>
      </c>
      <c r="V2672" s="357">
        <v>1.74</v>
      </c>
      <c r="W2672" s="357">
        <v>1.03</v>
      </c>
      <c r="X2672" s="357">
        <v>3.5000000000000003E-2</v>
      </c>
      <c r="Y2672" s="357">
        <v>1.7922</v>
      </c>
      <c r="Z2672" s="357" t="s">
        <v>198</v>
      </c>
      <c r="AA2672" s="357" t="s">
        <v>170</v>
      </c>
      <c r="AB2672" s="357">
        <v>19.899999999999999</v>
      </c>
      <c r="AC2672" s="357" t="s">
        <v>218</v>
      </c>
      <c r="AD2672" s="10"/>
      <c r="AE2672" s="10">
        <f>IFERROR(VLOOKUP(E2672,ppoz!$A$2:$B$42,2,0),0)</f>
        <v>0</v>
      </c>
      <c r="AH2672">
        <v>8</v>
      </c>
    </row>
    <row r="2673" spans="1:34" x14ac:dyDescent="0.35">
      <c r="A2673" s="354" t="s">
        <v>1003</v>
      </c>
      <c r="B2673" s="355">
        <v>24.849999999999998</v>
      </c>
      <c r="C2673" s="356">
        <v>70</v>
      </c>
      <c r="D2673" s="357" t="s">
        <v>690</v>
      </c>
      <c r="E2673" s="358" t="s">
        <v>191</v>
      </c>
      <c r="F2673" s="357" t="s">
        <v>186</v>
      </c>
      <c r="G2673" s="357">
        <v>22.5</v>
      </c>
      <c r="H2673" s="356">
        <v>90900</v>
      </c>
      <c r="I2673" s="356">
        <v>95300</v>
      </c>
      <c r="J2673" s="355">
        <v>98300</v>
      </c>
      <c r="K2673" s="355">
        <v>99300</v>
      </c>
      <c r="L2673" s="355">
        <v>3657.9476861167004</v>
      </c>
      <c r="M2673" s="355">
        <v>3835.0100603621736</v>
      </c>
      <c r="N2673" s="355">
        <v>3955.734406438632</v>
      </c>
      <c r="O2673" s="355">
        <v>3995.975855130785</v>
      </c>
      <c r="P2673" s="357" t="s">
        <v>40</v>
      </c>
      <c r="Q2673" s="368" t="s">
        <v>35</v>
      </c>
      <c r="R2673" s="357" t="s">
        <v>203</v>
      </c>
      <c r="S2673" s="367" t="s">
        <v>1074</v>
      </c>
      <c r="T2673" s="357" t="s">
        <v>691</v>
      </c>
      <c r="U2673" s="357" t="s">
        <v>1487</v>
      </c>
      <c r="V2673" s="357">
        <v>1.74</v>
      </c>
      <c r="W2673" s="357">
        <v>1.03</v>
      </c>
      <c r="X2673" s="357">
        <v>3.5000000000000003E-2</v>
      </c>
      <c r="Y2673" s="357">
        <v>1.7922</v>
      </c>
      <c r="Z2673" s="357" t="s">
        <v>198</v>
      </c>
      <c r="AA2673" s="357" t="s">
        <v>170</v>
      </c>
      <c r="AB2673" s="357">
        <v>19.899999999999999</v>
      </c>
      <c r="AC2673" s="357" t="s">
        <v>218</v>
      </c>
      <c r="AD2673" s="10"/>
      <c r="AE2673" s="10">
        <f>IFERROR(VLOOKUP(E2673,ppoz!$A$2:$B$42,2,0),0)</f>
        <v>0</v>
      </c>
      <c r="AH2673">
        <v>8</v>
      </c>
    </row>
    <row r="2674" spans="1:34" x14ac:dyDescent="0.35">
      <c r="A2674" s="354" t="s">
        <v>1004</v>
      </c>
      <c r="B2674" s="355">
        <v>25.204999999999998</v>
      </c>
      <c r="C2674" s="356">
        <v>71</v>
      </c>
      <c r="D2674" s="357" t="s">
        <v>690</v>
      </c>
      <c r="E2674" s="358" t="s">
        <v>192</v>
      </c>
      <c r="F2674" s="357" t="s">
        <v>186</v>
      </c>
      <c r="G2674" s="357">
        <v>25</v>
      </c>
      <c r="H2674" s="356">
        <v>87200</v>
      </c>
      <c r="I2674" s="356">
        <v>91100</v>
      </c>
      <c r="J2674" s="355">
        <v>94100</v>
      </c>
      <c r="K2674" s="355">
        <v>95200</v>
      </c>
      <c r="L2674" s="355">
        <v>3459.6310255901608</v>
      </c>
      <c r="M2674" s="355">
        <v>3614.3622297163265</v>
      </c>
      <c r="N2674" s="355">
        <v>3733.3862328902997</v>
      </c>
      <c r="O2674" s="355">
        <v>3777.0283673874233</v>
      </c>
      <c r="P2674" s="357" t="s">
        <v>40</v>
      </c>
      <c r="Q2674" s="368" t="s">
        <v>35</v>
      </c>
      <c r="R2674" s="357" t="s">
        <v>203</v>
      </c>
      <c r="S2674" s="367" t="s">
        <v>1074</v>
      </c>
      <c r="T2674" s="357" t="s">
        <v>691</v>
      </c>
      <c r="U2674" s="357" t="s">
        <v>1487</v>
      </c>
      <c r="V2674" s="357">
        <v>1.74</v>
      </c>
      <c r="W2674" s="357">
        <v>1.03</v>
      </c>
      <c r="X2674" s="357">
        <v>3.5000000000000003E-2</v>
      </c>
      <c r="Y2674" s="357">
        <v>1.7922</v>
      </c>
      <c r="Z2674" s="357" t="s">
        <v>198</v>
      </c>
      <c r="AA2674" s="357" t="s">
        <v>170</v>
      </c>
      <c r="AB2674" s="357">
        <v>19.899999999999999</v>
      </c>
      <c r="AC2674" s="357" t="s">
        <v>218</v>
      </c>
      <c r="AD2674" s="10"/>
      <c r="AE2674" s="10">
        <f>IFERROR(VLOOKUP(E2674,ppoz!$A$2:$B$42,2,0),0)</f>
        <v>0</v>
      </c>
      <c r="AH2674">
        <v>8</v>
      </c>
    </row>
    <row r="2675" spans="1:34" x14ac:dyDescent="0.35">
      <c r="A2675" s="354" t="s">
        <v>1005</v>
      </c>
      <c r="B2675" s="355">
        <v>25.56</v>
      </c>
      <c r="C2675" s="356">
        <v>72</v>
      </c>
      <c r="D2675" s="357" t="s">
        <v>690</v>
      </c>
      <c r="E2675" s="358" t="s">
        <v>192</v>
      </c>
      <c r="F2675" s="357" t="s">
        <v>186</v>
      </c>
      <c r="G2675" s="357">
        <v>25</v>
      </c>
      <c r="H2675" s="356">
        <v>87900</v>
      </c>
      <c r="I2675" s="356">
        <v>91900</v>
      </c>
      <c r="J2675" s="355">
        <v>94600</v>
      </c>
      <c r="K2675" s="355">
        <v>95900</v>
      </c>
      <c r="L2675" s="355">
        <v>3438.9671361502351</v>
      </c>
      <c r="M2675" s="355">
        <v>3595.4616588419408</v>
      </c>
      <c r="N2675" s="355">
        <v>3701.0954616588419</v>
      </c>
      <c r="O2675" s="355">
        <v>3751.9561815336465</v>
      </c>
      <c r="P2675" s="357" t="s">
        <v>40</v>
      </c>
      <c r="Q2675" s="368" t="s">
        <v>35</v>
      </c>
      <c r="R2675" s="357" t="s">
        <v>203</v>
      </c>
      <c r="S2675" s="367" t="s">
        <v>1074</v>
      </c>
      <c r="T2675" s="357" t="s">
        <v>691</v>
      </c>
      <c r="U2675" s="357" t="s">
        <v>1487</v>
      </c>
      <c r="V2675" s="357">
        <v>1.74</v>
      </c>
      <c r="W2675" s="357">
        <v>1.03</v>
      </c>
      <c r="X2675" s="357">
        <v>3.5000000000000003E-2</v>
      </c>
      <c r="Y2675" s="357">
        <v>1.7922</v>
      </c>
      <c r="Z2675" s="357" t="s">
        <v>198</v>
      </c>
      <c r="AA2675" s="357" t="s">
        <v>170</v>
      </c>
      <c r="AB2675" s="357">
        <v>19.899999999999999</v>
      </c>
      <c r="AC2675" s="357" t="s">
        <v>218</v>
      </c>
      <c r="AD2675" s="10"/>
      <c r="AE2675" s="10">
        <f>IFERROR(VLOOKUP(E2675,ppoz!$A$2:$B$42,2,0),0)</f>
        <v>0</v>
      </c>
      <c r="AH2675">
        <v>8</v>
      </c>
    </row>
    <row r="2676" spans="1:34" x14ac:dyDescent="0.35">
      <c r="A2676" s="354" t="s">
        <v>1006</v>
      </c>
      <c r="B2676" s="355">
        <v>25.914999999999999</v>
      </c>
      <c r="C2676" s="356">
        <v>73</v>
      </c>
      <c r="D2676" s="357" t="s">
        <v>690</v>
      </c>
      <c r="E2676" s="358" t="s">
        <v>192</v>
      </c>
      <c r="F2676" s="357" t="s">
        <v>186</v>
      </c>
      <c r="G2676" s="357">
        <v>25</v>
      </c>
      <c r="H2676" s="356">
        <v>88700</v>
      </c>
      <c r="I2676" s="356">
        <v>93100</v>
      </c>
      <c r="J2676" s="355">
        <v>97200</v>
      </c>
      <c r="K2676" s="355">
        <v>97200</v>
      </c>
      <c r="L2676" s="355">
        <v>3422.7281497202393</v>
      </c>
      <c r="M2676" s="355">
        <v>3592.513988037816</v>
      </c>
      <c r="N2676" s="355">
        <v>3750.7235191973759</v>
      </c>
      <c r="O2676" s="355">
        <v>3750.7235191973759</v>
      </c>
      <c r="P2676" s="357" t="s">
        <v>40</v>
      </c>
      <c r="Q2676" s="368" t="s">
        <v>35</v>
      </c>
      <c r="R2676" s="357" t="s">
        <v>203</v>
      </c>
      <c r="S2676" s="367" t="s">
        <v>1074</v>
      </c>
      <c r="T2676" s="357" t="s">
        <v>691</v>
      </c>
      <c r="U2676" s="357" t="s">
        <v>1487</v>
      </c>
      <c r="V2676" s="357">
        <v>1.74</v>
      </c>
      <c r="W2676" s="357">
        <v>1.03</v>
      </c>
      <c r="X2676" s="357">
        <v>3.5000000000000003E-2</v>
      </c>
      <c r="Y2676" s="357">
        <v>1.7922</v>
      </c>
      <c r="Z2676" s="357" t="s">
        <v>198</v>
      </c>
      <c r="AA2676" s="357" t="s">
        <v>170</v>
      </c>
      <c r="AB2676" s="357">
        <v>19.899999999999999</v>
      </c>
      <c r="AC2676" s="357" t="s">
        <v>218</v>
      </c>
      <c r="AD2676" s="10"/>
      <c r="AE2676" s="10">
        <f>IFERROR(VLOOKUP(E2676,ppoz!$A$2:$B$42,2,0),0)</f>
        <v>0</v>
      </c>
      <c r="AH2676">
        <v>8</v>
      </c>
    </row>
    <row r="2677" spans="1:34" x14ac:dyDescent="0.35">
      <c r="A2677" s="354" t="s">
        <v>1007</v>
      </c>
      <c r="B2677" s="355">
        <v>26.27</v>
      </c>
      <c r="C2677" s="356">
        <v>74</v>
      </c>
      <c r="D2677" s="357" t="s">
        <v>690</v>
      </c>
      <c r="E2677" s="358" t="s">
        <v>192</v>
      </c>
      <c r="F2677" s="357" t="s">
        <v>186</v>
      </c>
      <c r="G2677" s="357">
        <v>25</v>
      </c>
      <c r="H2677" s="356">
        <v>89800</v>
      </c>
      <c r="I2677" s="356">
        <v>94200</v>
      </c>
      <c r="J2677" s="355">
        <v>98200</v>
      </c>
      <c r="K2677" s="355">
        <v>98200</v>
      </c>
      <c r="L2677" s="355">
        <v>3418.3479253901792</v>
      </c>
      <c r="M2677" s="355">
        <v>3585.8393604872481</v>
      </c>
      <c r="N2677" s="355">
        <v>3738.1043014845832</v>
      </c>
      <c r="O2677" s="355">
        <v>3738.1043014845832</v>
      </c>
      <c r="P2677" s="357" t="s">
        <v>40</v>
      </c>
      <c r="Q2677" s="368" t="s">
        <v>35</v>
      </c>
      <c r="R2677" s="357" t="s">
        <v>203</v>
      </c>
      <c r="S2677" s="367" t="s">
        <v>1074</v>
      </c>
      <c r="T2677" s="357" t="s">
        <v>691</v>
      </c>
      <c r="U2677" s="357" t="s">
        <v>1487</v>
      </c>
      <c r="V2677" s="357">
        <v>1.74</v>
      </c>
      <c r="W2677" s="357">
        <v>1.03</v>
      </c>
      <c r="X2677" s="357">
        <v>3.5000000000000003E-2</v>
      </c>
      <c r="Y2677" s="357">
        <v>1.7922</v>
      </c>
      <c r="Z2677" s="357" t="s">
        <v>198</v>
      </c>
      <c r="AA2677" s="357" t="s">
        <v>170</v>
      </c>
      <c r="AB2677" s="357">
        <v>19.899999999999999</v>
      </c>
      <c r="AC2677" s="357" t="s">
        <v>218</v>
      </c>
      <c r="AD2677" s="10"/>
      <c r="AE2677" s="10">
        <f>IFERROR(VLOOKUP(E2677,ppoz!$A$2:$B$42,2,0),0)</f>
        <v>0</v>
      </c>
      <c r="AH2677">
        <v>8</v>
      </c>
    </row>
    <row r="2678" spans="1:34" x14ac:dyDescent="0.35">
      <c r="A2678" s="354" t="s">
        <v>1008</v>
      </c>
      <c r="B2678" s="355">
        <v>26.625</v>
      </c>
      <c r="C2678" s="356">
        <v>75</v>
      </c>
      <c r="D2678" s="357" t="s">
        <v>690</v>
      </c>
      <c r="E2678" s="358" t="s">
        <v>192</v>
      </c>
      <c r="F2678" s="357" t="s">
        <v>186</v>
      </c>
      <c r="G2678" s="357">
        <v>25</v>
      </c>
      <c r="H2678" s="356">
        <v>90800</v>
      </c>
      <c r="I2678" s="356">
        <v>95800</v>
      </c>
      <c r="J2678" s="355">
        <v>99000</v>
      </c>
      <c r="K2678" s="355">
        <v>100400</v>
      </c>
      <c r="L2678" s="355">
        <v>3410.3286384976527</v>
      </c>
      <c r="M2678" s="355">
        <v>3598.1220657276995</v>
      </c>
      <c r="N2678" s="355">
        <v>3718.3098591549297</v>
      </c>
      <c r="O2678" s="355">
        <v>3770.8920187793428</v>
      </c>
      <c r="P2678" s="357" t="s">
        <v>40</v>
      </c>
      <c r="Q2678" s="368" t="s">
        <v>35</v>
      </c>
      <c r="R2678" s="357" t="s">
        <v>203</v>
      </c>
      <c r="S2678" s="367" t="s">
        <v>1074</v>
      </c>
      <c r="T2678" s="357" t="s">
        <v>691</v>
      </c>
      <c r="U2678" s="357" t="s">
        <v>1487</v>
      </c>
      <c r="V2678" s="357">
        <v>1.74</v>
      </c>
      <c r="W2678" s="357">
        <v>1.03</v>
      </c>
      <c r="X2678" s="357">
        <v>3.5000000000000003E-2</v>
      </c>
      <c r="Y2678" s="357">
        <v>1.7922</v>
      </c>
      <c r="Z2678" s="357" t="s">
        <v>198</v>
      </c>
      <c r="AA2678" s="357" t="s">
        <v>170</v>
      </c>
      <c r="AB2678" s="357">
        <v>19.899999999999999</v>
      </c>
      <c r="AC2678" s="357" t="s">
        <v>218</v>
      </c>
      <c r="AD2678" s="10"/>
      <c r="AE2678" s="10">
        <f>IFERROR(VLOOKUP(E2678,ppoz!$A$2:$B$42,2,0),0)</f>
        <v>0</v>
      </c>
      <c r="AH2678">
        <v>8</v>
      </c>
    </row>
    <row r="2679" spans="1:34" x14ac:dyDescent="0.35">
      <c r="A2679" s="354" t="s">
        <v>1009</v>
      </c>
      <c r="B2679" s="355">
        <v>26.979999999999997</v>
      </c>
      <c r="C2679" s="356">
        <v>76</v>
      </c>
      <c r="D2679" s="357" t="s">
        <v>690</v>
      </c>
      <c r="E2679" s="358" t="s">
        <v>192</v>
      </c>
      <c r="F2679" s="357" t="s">
        <v>186</v>
      </c>
      <c r="G2679" s="357">
        <v>25</v>
      </c>
      <c r="H2679" s="356">
        <v>91600</v>
      </c>
      <c r="I2679" s="356">
        <v>96600</v>
      </c>
      <c r="J2679" s="355">
        <v>99700</v>
      </c>
      <c r="K2679" s="355">
        <v>101200</v>
      </c>
      <c r="L2679" s="355">
        <v>3395.1074870274283</v>
      </c>
      <c r="M2679" s="355">
        <v>3580.4299481097114</v>
      </c>
      <c r="N2679" s="355">
        <v>3695.3298739807269</v>
      </c>
      <c r="O2679" s="355">
        <v>3750.9266123054117</v>
      </c>
      <c r="P2679" s="357" t="s">
        <v>40</v>
      </c>
      <c r="Q2679" s="368" t="s">
        <v>35</v>
      </c>
      <c r="R2679" s="357" t="s">
        <v>203</v>
      </c>
      <c r="S2679" s="367" t="s">
        <v>1074</v>
      </c>
      <c r="T2679" s="357" t="s">
        <v>691</v>
      </c>
      <c r="U2679" s="357" t="s">
        <v>1487</v>
      </c>
      <c r="V2679" s="357">
        <v>1.74</v>
      </c>
      <c r="W2679" s="357">
        <v>1.03</v>
      </c>
      <c r="X2679" s="357">
        <v>3.5000000000000003E-2</v>
      </c>
      <c r="Y2679" s="357">
        <v>1.7922</v>
      </c>
      <c r="Z2679" s="357" t="s">
        <v>198</v>
      </c>
      <c r="AA2679" s="357" t="s">
        <v>170</v>
      </c>
      <c r="AB2679" s="357">
        <v>19.899999999999999</v>
      </c>
      <c r="AC2679" s="357" t="s">
        <v>218</v>
      </c>
      <c r="AD2679" s="10"/>
      <c r="AE2679" s="10">
        <f>IFERROR(VLOOKUP(E2679,ppoz!$A$2:$B$42,2,0),0)</f>
        <v>0</v>
      </c>
      <c r="AH2679">
        <v>8</v>
      </c>
    </row>
    <row r="2680" spans="1:34" x14ac:dyDescent="0.35">
      <c r="A2680" s="354" t="s">
        <v>1010</v>
      </c>
      <c r="B2680" s="355">
        <v>27.334999999999997</v>
      </c>
      <c r="C2680" s="356">
        <v>77</v>
      </c>
      <c r="D2680" s="357" t="s">
        <v>690</v>
      </c>
      <c r="E2680" s="358" t="s">
        <v>192</v>
      </c>
      <c r="F2680" s="357" t="s">
        <v>186</v>
      </c>
      <c r="G2680" s="357">
        <v>25</v>
      </c>
      <c r="H2680" s="356">
        <v>92700</v>
      </c>
      <c r="I2680" s="356">
        <v>97700</v>
      </c>
      <c r="J2680" s="355">
        <v>100900</v>
      </c>
      <c r="K2680" s="355">
        <v>102300</v>
      </c>
      <c r="L2680" s="355">
        <v>3391.2566306932508</v>
      </c>
      <c r="M2680" s="355">
        <v>3574.1723065666733</v>
      </c>
      <c r="N2680" s="355">
        <v>3691.2383391256635</v>
      </c>
      <c r="O2680" s="355">
        <v>3742.4547283702218</v>
      </c>
      <c r="P2680" s="357" t="s">
        <v>40</v>
      </c>
      <c r="Q2680" s="368" t="s">
        <v>35</v>
      </c>
      <c r="R2680" s="357" t="s">
        <v>203</v>
      </c>
      <c r="S2680" s="367" t="s">
        <v>1074</v>
      </c>
      <c r="T2680" s="357" t="s">
        <v>691</v>
      </c>
      <c r="U2680" s="357" t="s">
        <v>1487</v>
      </c>
      <c r="V2680" s="357">
        <v>1.74</v>
      </c>
      <c r="W2680" s="357">
        <v>1.03</v>
      </c>
      <c r="X2680" s="357">
        <v>3.5000000000000003E-2</v>
      </c>
      <c r="Y2680" s="357">
        <v>1.7922</v>
      </c>
      <c r="Z2680" s="357" t="s">
        <v>198</v>
      </c>
      <c r="AA2680" s="357" t="s">
        <v>170</v>
      </c>
      <c r="AB2680" s="357">
        <v>19.899999999999999</v>
      </c>
      <c r="AC2680" s="357" t="s">
        <v>218</v>
      </c>
      <c r="AD2680" s="10"/>
      <c r="AE2680" s="10">
        <f>IFERROR(VLOOKUP(E2680,ppoz!$A$2:$B$42,2,0),0)</f>
        <v>0</v>
      </c>
      <c r="AH2680">
        <v>8</v>
      </c>
    </row>
    <row r="2681" spans="1:34" x14ac:dyDescent="0.35">
      <c r="A2681" s="354" t="s">
        <v>1011</v>
      </c>
      <c r="B2681" s="355">
        <v>27.689999999999998</v>
      </c>
      <c r="C2681" s="356">
        <v>78</v>
      </c>
      <c r="D2681" s="357" t="s">
        <v>690</v>
      </c>
      <c r="E2681" s="358" t="s">
        <v>22</v>
      </c>
      <c r="F2681" s="357" t="s">
        <v>186</v>
      </c>
      <c r="G2681" s="357">
        <v>27.6</v>
      </c>
      <c r="H2681" s="356">
        <v>93700</v>
      </c>
      <c r="I2681" s="356">
        <v>98600</v>
      </c>
      <c r="J2681" s="355">
        <v>101800</v>
      </c>
      <c r="K2681" s="355">
        <v>103200</v>
      </c>
      <c r="L2681" s="355">
        <v>3383.8931022029615</v>
      </c>
      <c r="M2681" s="355">
        <v>3560.8522932466599</v>
      </c>
      <c r="N2681" s="355">
        <v>3676.4174792343811</v>
      </c>
      <c r="O2681" s="355">
        <v>3726.977248104009</v>
      </c>
      <c r="P2681" s="357" t="s">
        <v>40</v>
      </c>
      <c r="Q2681" s="368" t="s">
        <v>35</v>
      </c>
      <c r="R2681" s="357" t="s">
        <v>203</v>
      </c>
      <c r="S2681" s="367" t="s">
        <v>1074</v>
      </c>
      <c r="T2681" s="357" t="s">
        <v>691</v>
      </c>
      <c r="U2681" s="357" t="s">
        <v>1487</v>
      </c>
      <c r="V2681" s="357">
        <v>1.74</v>
      </c>
      <c r="W2681" s="357">
        <v>1.03</v>
      </c>
      <c r="X2681" s="357">
        <v>3.5000000000000003E-2</v>
      </c>
      <c r="Y2681" s="357">
        <v>1.7922</v>
      </c>
      <c r="Z2681" s="357" t="s">
        <v>198</v>
      </c>
      <c r="AA2681" s="357" t="s">
        <v>170</v>
      </c>
      <c r="AB2681" s="357">
        <v>19.899999999999999</v>
      </c>
      <c r="AC2681" s="357" t="s">
        <v>218</v>
      </c>
      <c r="AD2681" s="10"/>
      <c r="AE2681" s="10">
        <f>IFERROR(VLOOKUP(E2681,ppoz!$A$2:$B$42,2,0),0)</f>
        <v>0</v>
      </c>
      <c r="AH2681">
        <v>8</v>
      </c>
    </row>
    <row r="2682" spans="1:34" x14ac:dyDescent="0.35">
      <c r="A2682" s="354" t="s">
        <v>1012</v>
      </c>
      <c r="B2682" s="355">
        <v>28.044999999999998</v>
      </c>
      <c r="C2682" s="356">
        <v>79</v>
      </c>
      <c r="D2682" s="357" t="s">
        <v>690</v>
      </c>
      <c r="E2682" s="358" t="s">
        <v>22</v>
      </c>
      <c r="F2682" s="357" t="s">
        <v>186</v>
      </c>
      <c r="G2682" s="357">
        <v>27.6</v>
      </c>
      <c r="H2682" s="356">
        <v>95300</v>
      </c>
      <c r="I2682" s="356">
        <v>99800</v>
      </c>
      <c r="J2682" s="355">
        <v>103000</v>
      </c>
      <c r="K2682" s="355">
        <v>104400</v>
      </c>
      <c r="L2682" s="355">
        <v>3398.1101800677484</v>
      </c>
      <c r="M2682" s="355">
        <v>3558.566589409877</v>
      </c>
      <c r="N2682" s="355">
        <v>3672.6689249420579</v>
      </c>
      <c r="O2682" s="355">
        <v>3722.5886967373867</v>
      </c>
      <c r="P2682" s="357" t="s">
        <v>40</v>
      </c>
      <c r="Q2682" s="368" t="s">
        <v>35</v>
      </c>
      <c r="R2682" s="357" t="s">
        <v>203</v>
      </c>
      <c r="S2682" s="367" t="s">
        <v>1074</v>
      </c>
      <c r="T2682" s="357" t="s">
        <v>691</v>
      </c>
      <c r="U2682" s="357" t="s">
        <v>1487</v>
      </c>
      <c r="V2682" s="357">
        <v>1.74</v>
      </c>
      <c r="W2682" s="357">
        <v>1.03</v>
      </c>
      <c r="X2682" s="357">
        <v>3.5000000000000003E-2</v>
      </c>
      <c r="Y2682" s="357">
        <v>1.7922</v>
      </c>
      <c r="Z2682" s="357" t="s">
        <v>198</v>
      </c>
      <c r="AA2682" s="357" t="s">
        <v>170</v>
      </c>
      <c r="AB2682" s="357">
        <v>19.899999999999999</v>
      </c>
      <c r="AC2682" s="357" t="s">
        <v>218</v>
      </c>
      <c r="AD2682" s="10"/>
      <c r="AE2682" s="10">
        <f>IFERROR(VLOOKUP(E2682,ppoz!$A$2:$B$42,2,0),0)</f>
        <v>0</v>
      </c>
      <c r="AH2682">
        <v>8</v>
      </c>
    </row>
    <row r="2683" spans="1:34" x14ac:dyDescent="0.35">
      <c r="A2683" s="354" t="s">
        <v>1013</v>
      </c>
      <c r="B2683" s="355">
        <v>28.4</v>
      </c>
      <c r="C2683" s="356">
        <v>80</v>
      </c>
      <c r="D2683" s="357" t="s">
        <v>690</v>
      </c>
      <c r="E2683" s="358" t="s">
        <v>22</v>
      </c>
      <c r="F2683" s="357" t="s">
        <v>186</v>
      </c>
      <c r="G2683" s="357">
        <v>27.6</v>
      </c>
      <c r="H2683" s="356">
        <v>96100</v>
      </c>
      <c r="I2683" s="356">
        <v>100500</v>
      </c>
      <c r="J2683" s="355">
        <v>103700</v>
      </c>
      <c r="K2683" s="355">
        <v>105100</v>
      </c>
      <c r="L2683" s="355">
        <v>3383.8028169014087</v>
      </c>
      <c r="M2683" s="355">
        <v>3538.7323943661972</v>
      </c>
      <c r="N2683" s="355">
        <v>3651.4084507042257</v>
      </c>
      <c r="O2683" s="355">
        <v>3700.7042253521126</v>
      </c>
      <c r="P2683" s="357" t="s">
        <v>40</v>
      </c>
      <c r="Q2683" s="368" t="s">
        <v>35</v>
      </c>
      <c r="R2683" s="357" t="s">
        <v>203</v>
      </c>
      <c r="S2683" s="367" t="s">
        <v>1074</v>
      </c>
      <c r="T2683" s="357" t="s">
        <v>691</v>
      </c>
      <c r="U2683" s="357" t="s">
        <v>1487</v>
      </c>
      <c r="V2683" s="357">
        <v>1.74</v>
      </c>
      <c r="W2683" s="357">
        <v>1.03</v>
      </c>
      <c r="X2683" s="357">
        <v>3.5000000000000003E-2</v>
      </c>
      <c r="Y2683" s="357">
        <v>1.7922</v>
      </c>
      <c r="Z2683" s="357" t="s">
        <v>198</v>
      </c>
      <c r="AA2683" s="357" t="s">
        <v>170</v>
      </c>
      <c r="AB2683" s="357">
        <v>19.899999999999999</v>
      </c>
      <c r="AC2683" s="357" t="s">
        <v>218</v>
      </c>
      <c r="AD2683" s="10"/>
      <c r="AE2683" s="10">
        <f>IFERROR(VLOOKUP(E2683,ppoz!$A$2:$B$42,2,0),0)</f>
        <v>0</v>
      </c>
      <c r="AH2683">
        <v>8</v>
      </c>
    </row>
    <row r="2684" spans="1:34" x14ac:dyDescent="0.35">
      <c r="A2684" s="354" t="s">
        <v>1014</v>
      </c>
      <c r="B2684" s="355">
        <v>28.754999999999999</v>
      </c>
      <c r="C2684" s="356">
        <v>81</v>
      </c>
      <c r="D2684" s="357" t="s">
        <v>690</v>
      </c>
      <c r="E2684" s="358" t="s">
        <v>22</v>
      </c>
      <c r="F2684" s="357" t="s">
        <v>186</v>
      </c>
      <c r="G2684" s="357">
        <v>27.6</v>
      </c>
      <c r="H2684" s="356">
        <v>97000</v>
      </c>
      <c r="I2684" s="356">
        <v>101300</v>
      </c>
      <c r="J2684" s="355">
        <v>105400</v>
      </c>
      <c r="K2684" s="355">
        <v>105900</v>
      </c>
      <c r="L2684" s="355">
        <v>3373.3263780212137</v>
      </c>
      <c r="M2684" s="355">
        <v>3522.8655885932881</v>
      </c>
      <c r="N2684" s="355">
        <v>3665.4494870457315</v>
      </c>
      <c r="O2684" s="355">
        <v>3682.8377673448099</v>
      </c>
      <c r="P2684" s="357" t="s">
        <v>40</v>
      </c>
      <c r="Q2684" s="368" t="s">
        <v>35</v>
      </c>
      <c r="R2684" s="357" t="s">
        <v>203</v>
      </c>
      <c r="S2684" s="367" t="s">
        <v>1074</v>
      </c>
      <c r="T2684" s="357" t="s">
        <v>691</v>
      </c>
      <c r="U2684" s="357" t="s">
        <v>1487</v>
      </c>
      <c r="V2684" s="357">
        <v>1.74</v>
      </c>
      <c r="W2684" s="357">
        <v>1.03</v>
      </c>
      <c r="X2684" s="357">
        <v>3.5000000000000003E-2</v>
      </c>
      <c r="Y2684" s="357">
        <v>1.7922</v>
      </c>
      <c r="Z2684" s="357" t="s">
        <v>198</v>
      </c>
      <c r="AA2684" s="357" t="s">
        <v>170</v>
      </c>
      <c r="AB2684" s="357">
        <v>19.899999999999999</v>
      </c>
      <c r="AC2684" s="357" t="s">
        <v>218</v>
      </c>
      <c r="AD2684" s="10"/>
      <c r="AE2684" s="10">
        <f>IFERROR(VLOOKUP(E2684,ppoz!$A$2:$B$42,2,0),0)</f>
        <v>0</v>
      </c>
      <c r="AH2684">
        <v>8</v>
      </c>
    </row>
    <row r="2685" spans="1:34" x14ac:dyDescent="0.35">
      <c r="A2685" s="354" t="s">
        <v>1015</v>
      </c>
      <c r="B2685" s="355">
        <v>29.11</v>
      </c>
      <c r="C2685" s="356">
        <v>82</v>
      </c>
      <c r="D2685" s="357" t="s">
        <v>690</v>
      </c>
      <c r="E2685" s="358" t="s">
        <v>22</v>
      </c>
      <c r="F2685" s="357" t="s">
        <v>186</v>
      </c>
      <c r="G2685" s="357">
        <v>27.6</v>
      </c>
      <c r="H2685" s="356">
        <v>98100</v>
      </c>
      <c r="I2685" s="356">
        <v>102500</v>
      </c>
      <c r="J2685" s="355">
        <v>106500</v>
      </c>
      <c r="K2685" s="355">
        <v>107100</v>
      </c>
      <c r="L2685" s="355">
        <v>3369.9759532806597</v>
      </c>
      <c r="M2685" s="355">
        <v>3521.1267605633802</v>
      </c>
      <c r="N2685" s="355">
        <v>3658.5365853658536</v>
      </c>
      <c r="O2685" s="355">
        <v>3679.1480590862247</v>
      </c>
      <c r="P2685" s="357" t="s">
        <v>40</v>
      </c>
      <c r="Q2685" s="368" t="s">
        <v>35</v>
      </c>
      <c r="R2685" s="357" t="s">
        <v>203</v>
      </c>
      <c r="S2685" s="367" t="s">
        <v>1074</v>
      </c>
      <c r="T2685" s="357" t="s">
        <v>691</v>
      </c>
      <c r="U2685" s="357" t="s">
        <v>1487</v>
      </c>
      <c r="V2685" s="357">
        <v>1.74</v>
      </c>
      <c r="W2685" s="357">
        <v>1.03</v>
      </c>
      <c r="X2685" s="357">
        <v>3.5000000000000003E-2</v>
      </c>
      <c r="Y2685" s="357">
        <v>1.7922</v>
      </c>
      <c r="Z2685" s="357" t="s">
        <v>198</v>
      </c>
      <c r="AA2685" s="357" t="s">
        <v>170</v>
      </c>
      <c r="AB2685" s="357">
        <v>19.899999999999999</v>
      </c>
      <c r="AC2685" s="357" t="s">
        <v>218</v>
      </c>
      <c r="AD2685" s="10"/>
      <c r="AE2685" s="10">
        <f>IFERROR(VLOOKUP(E2685,ppoz!$A$2:$B$42,2,0),0)</f>
        <v>0</v>
      </c>
      <c r="AH2685">
        <v>8</v>
      </c>
    </row>
    <row r="2686" spans="1:34" x14ac:dyDescent="0.35">
      <c r="A2686" s="354" t="s">
        <v>1016</v>
      </c>
      <c r="B2686" s="355">
        <v>29.465</v>
      </c>
      <c r="C2686" s="356">
        <v>83</v>
      </c>
      <c r="D2686" s="357" t="s">
        <v>690</v>
      </c>
      <c r="E2686" s="358" t="s">
        <v>22</v>
      </c>
      <c r="F2686" s="357" t="s">
        <v>186</v>
      </c>
      <c r="G2686" s="357">
        <v>27.6</v>
      </c>
      <c r="H2686" s="356">
        <v>98900</v>
      </c>
      <c r="I2686" s="356">
        <v>103700</v>
      </c>
      <c r="J2686" s="355">
        <v>107300</v>
      </c>
      <c r="K2686" s="355">
        <v>108300</v>
      </c>
      <c r="L2686" s="355">
        <v>3356.5246903105381</v>
      </c>
      <c r="M2686" s="355">
        <v>3519.4298320040725</v>
      </c>
      <c r="N2686" s="355">
        <v>3641.6086882742238</v>
      </c>
      <c r="O2686" s="355">
        <v>3675.5472594603766</v>
      </c>
      <c r="P2686" s="357" t="s">
        <v>40</v>
      </c>
      <c r="Q2686" s="368" t="s">
        <v>35</v>
      </c>
      <c r="R2686" s="357" t="s">
        <v>203</v>
      </c>
      <c r="S2686" s="367" t="s">
        <v>1074</v>
      </c>
      <c r="T2686" s="357" t="s">
        <v>691</v>
      </c>
      <c r="U2686" s="357" t="s">
        <v>1487</v>
      </c>
      <c r="V2686" s="357">
        <v>1.74</v>
      </c>
      <c r="W2686" s="357">
        <v>1.03</v>
      </c>
      <c r="X2686" s="357">
        <v>3.5000000000000003E-2</v>
      </c>
      <c r="Y2686" s="357">
        <v>1.7922</v>
      </c>
      <c r="Z2686" s="357" t="s">
        <v>198</v>
      </c>
      <c r="AA2686" s="357" t="s">
        <v>170</v>
      </c>
      <c r="AB2686" s="357">
        <v>19.899999999999999</v>
      </c>
      <c r="AC2686" s="357" t="s">
        <v>218</v>
      </c>
      <c r="AD2686" s="10"/>
      <c r="AE2686" s="10">
        <f>IFERROR(VLOOKUP(E2686,ppoz!$A$2:$B$42,2,0),0)</f>
        <v>0</v>
      </c>
      <c r="AH2686">
        <v>8</v>
      </c>
    </row>
    <row r="2687" spans="1:34" x14ac:dyDescent="0.35">
      <c r="A2687" s="354" t="s">
        <v>1017</v>
      </c>
      <c r="B2687" s="355">
        <v>29.82</v>
      </c>
      <c r="C2687" s="356">
        <v>84</v>
      </c>
      <c r="D2687" s="357" t="s">
        <v>690</v>
      </c>
      <c r="E2687" s="358" t="s">
        <v>22</v>
      </c>
      <c r="F2687" s="357" t="s">
        <v>186</v>
      </c>
      <c r="G2687" s="357">
        <v>27.6</v>
      </c>
      <c r="H2687" s="356">
        <v>99700</v>
      </c>
      <c r="I2687" s="356">
        <v>104500</v>
      </c>
      <c r="J2687" s="355">
        <v>108000</v>
      </c>
      <c r="K2687" s="355">
        <v>109100</v>
      </c>
      <c r="L2687" s="355">
        <v>3343.3936955063714</v>
      </c>
      <c r="M2687" s="355">
        <v>3504.3594902749833</v>
      </c>
      <c r="N2687" s="355">
        <v>3621.7303822937624</v>
      </c>
      <c r="O2687" s="355">
        <v>3658.6183769282361</v>
      </c>
      <c r="P2687" s="357" t="s">
        <v>40</v>
      </c>
      <c r="Q2687" s="368" t="s">
        <v>35</v>
      </c>
      <c r="R2687" s="357" t="s">
        <v>203</v>
      </c>
      <c r="S2687" s="367" t="s">
        <v>1074</v>
      </c>
      <c r="T2687" s="357" t="s">
        <v>691</v>
      </c>
      <c r="U2687" s="357" t="s">
        <v>1487</v>
      </c>
      <c r="V2687" s="357">
        <v>1.74</v>
      </c>
      <c r="W2687" s="357">
        <v>1.03</v>
      </c>
      <c r="X2687" s="357">
        <v>3.5000000000000003E-2</v>
      </c>
      <c r="Y2687" s="357">
        <v>1.7922</v>
      </c>
      <c r="Z2687" s="357" t="s">
        <v>198</v>
      </c>
      <c r="AA2687" s="357" t="s">
        <v>170</v>
      </c>
      <c r="AB2687" s="357">
        <v>19.899999999999999</v>
      </c>
      <c r="AC2687" s="357" t="s">
        <v>218</v>
      </c>
      <c r="AD2687" s="10"/>
      <c r="AE2687" s="10">
        <f>IFERROR(VLOOKUP(E2687,ppoz!$A$2:$B$42,2,0),0)</f>
        <v>0</v>
      </c>
      <c r="AH2687">
        <v>8</v>
      </c>
    </row>
    <row r="2688" spans="1:34" x14ac:dyDescent="0.35">
      <c r="A2688" s="354" t="s">
        <v>1018</v>
      </c>
      <c r="B2688" s="355">
        <v>30.174999999999997</v>
      </c>
      <c r="C2688" s="356">
        <v>85</v>
      </c>
      <c r="D2688" s="357" t="s">
        <v>690</v>
      </c>
      <c r="E2688" s="358" t="s">
        <v>22</v>
      </c>
      <c r="F2688" s="357" t="s">
        <v>186</v>
      </c>
      <c r="G2688" s="357">
        <v>27.6</v>
      </c>
      <c r="H2688" s="356">
        <v>101100</v>
      </c>
      <c r="I2688" s="356">
        <v>105800</v>
      </c>
      <c r="J2688" s="355">
        <v>109200</v>
      </c>
      <c r="K2688" s="355">
        <v>111000</v>
      </c>
      <c r="L2688" s="355">
        <v>3350.4556752278381</v>
      </c>
      <c r="M2688" s="355">
        <v>3506.213753106877</v>
      </c>
      <c r="N2688" s="355">
        <v>3618.889809444905</v>
      </c>
      <c r="O2688" s="355">
        <v>3678.5418392709198</v>
      </c>
      <c r="P2688" s="357" t="s">
        <v>40</v>
      </c>
      <c r="Q2688" s="368" t="s">
        <v>35</v>
      </c>
      <c r="R2688" s="357" t="s">
        <v>203</v>
      </c>
      <c r="S2688" s="367" t="s">
        <v>1074</v>
      </c>
      <c r="T2688" s="357" t="s">
        <v>691</v>
      </c>
      <c r="U2688" s="357" t="s">
        <v>1487</v>
      </c>
      <c r="V2688" s="357">
        <v>1.74</v>
      </c>
      <c r="W2688" s="357">
        <v>1.03</v>
      </c>
      <c r="X2688" s="357">
        <v>3.5000000000000003E-2</v>
      </c>
      <c r="Y2688" s="357">
        <v>1.7922</v>
      </c>
      <c r="Z2688" s="357" t="s">
        <v>198</v>
      </c>
      <c r="AA2688" s="357" t="s">
        <v>170</v>
      </c>
      <c r="AB2688" s="357">
        <v>19.899999999999999</v>
      </c>
      <c r="AC2688" s="357" t="s">
        <v>218</v>
      </c>
      <c r="AD2688" s="10"/>
      <c r="AE2688" s="10">
        <f>IFERROR(VLOOKUP(E2688,ppoz!$A$2:$B$42,2,0),0)</f>
        <v>0</v>
      </c>
      <c r="AH2688">
        <v>8</v>
      </c>
    </row>
    <row r="2689" spans="1:34" x14ac:dyDescent="0.35">
      <c r="A2689" s="354" t="s">
        <v>1019</v>
      </c>
      <c r="B2689" s="355">
        <v>30.529999999999998</v>
      </c>
      <c r="C2689" s="356">
        <v>86</v>
      </c>
      <c r="D2689" s="357" t="s">
        <v>690</v>
      </c>
      <c r="E2689" s="358" t="s">
        <v>22</v>
      </c>
      <c r="F2689" s="357" t="s">
        <v>186</v>
      </c>
      <c r="G2689" s="357">
        <v>27.6</v>
      </c>
      <c r="H2689" s="356">
        <v>103800</v>
      </c>
      <c r="I2689" s="356">
        <v>108300</v>
      </c>
      <c r="J2689" s="355">
        <v>112700</v>
      </c>
      <c r="K2689" s="355">
        <v>113500</v>
      </c>
      <c r="L2689" s="355">
        <v>3399.9344906649198</v>
      </c>
      <c r="M2689" s="355">
        <v>3547.3304945954801</v>
      </c>
      <c r="N2689" s="355">
        <v>3691.4510317720278</v>
      </c>
      <c r="O2689" s="355">
        <v>3717.6547658041272</v>
      </c>
      <c r="P2689" s="357" t="s">
        <v>40</v>
      </c>
      <c r="Q2689" s="368" t="s">
        <v>35</v>
      </c>
      <c r="R2689" s="357" t="s">
        <v>203</v>
      </c>
      <c r="S2689" s="367" t="s">
        <v>1074</v>
      </c>
      <c r="T2689" s="357" t="s">
        <v>691</v>
      </c>
      <c r="U2689" s="357" t="s">
        <v>1487</v>
      </c>
      <c r="V2689" s="357">
        <v>1.74</v>
      </c>
      <c r="W2689" s="357">
        <v>1.03</v>
      </c>
      <c r="X2689" s="357">
        <v>3.5000000000000003E-2</v>
      </c>
      <c r="Y2689" s="357">
        <v>1.7922</v>
      </c>
      <c r="Z2689" s="357" t="s">
        <v>198</v>
      </c>
      <c r="AA2689" s="357" t="s">
        <v>170</v>
      </c>
      <c r="AB2689" s="357">
        <v>19.899999999999999</v>
      </c>
      <c r="AC2689" s="357" t="s">
        <v>218</v>
      </c>
      <c r="AD2689" s="10"/>
      <c r="AE2689" s="10">
        <f>IFERROR(VLOOKUP(E2689,ppoz!$A$2:$B$42,2,0),0)</f>
        <v>0</v>
      </c>
      <c r="AH2689">
        <v>8</v>
      </c>
    </row>
    <row r="2690" spans="1:34" x14ac:dyDescent="0.35">
      <c r="A2690" s="354" t="s">
        <v>1020</v>
      </c>
      <c r="B2690" s="355">
        <v>30.884999999999998</v>
      </c>
      <c r="C2690" s="356">
        <v>87</v>
      </c>
      <c r="D2690" s="357" t="s">
        <v>690</v>
      </c>
      <c r="E2690" s="358" t="s">
        <v>22</v>
      </c>
      <c r="F2690" s="357" t="s">
        <v>186</v>
      </c>
      <c r="G2690" s="357">
        <v>27.6</v>
      </c>
      <c r="H2690" s="356">
        <v>104800</v>
      </c>
      <c r="I2690" s="356">
        <v>109200</v>
      </c>
      <c r="J2690" s="355">
        <v>113500</v>
      </c>
      <c r="K2690" s="355">
        <v>114300</v>
      </c>
      <c r="L2690" s="355">
        <v>3393.2329609842968</v>
      </c>
      <c r="M2690" s="355">
        <v>3535.6969402622635</v>
      </c>
      <c r="N2690" s="355">
        <v>3674.9231018293672</v>
      </c>
      <c r="O2690" s="355">
        <v>3700.8256435162702</v>
      </c>
      <c r="P2690" s="357" t="s">
        <v>40</v>
      </c>
      <c r="Q2690" s="368" t="s">
        <v>35</v>
      </c>
      <c r="R2690" s="357" t="s">
        <v>203</v>
      </c>
      <c r="S2690" s="367" t="s">
        <v>1074</v>
      </c>
      <c r="T2690" s="357" t="s">
        <v>691</v>
      </c>
      <c r="U2690" s="357" t="s">
        <v>1487</v>
      </c>
      <c r="V2690" s="357">
        <v>1.74</v>
      </c>
      <c r="W2690" s="357">
        <v>1.03</v>
      </c>
      <c r="X2690" s="357">
        <v>3.5000000000000003E-2</v>
      </c>
      <c r="Y2690" s="357">
        <v>1.7922</v>
      </c>
      <c r="Z2690" s="357" t="s">
        <v>198</v>
      </c>
      <c r="AA2690" s="357" t="s">
        <v>170</v>
      </c>
      <c r="AB2690" s="357">
        <v>19.899999999999999</v>
      </c>
      <c r="AC2690" s="357" t="s">
        <v>218</v>
      </c>
      <c r="AD2690" s="10"/>
      <c r="AE2690" s="10">
        <f>IFERROR(VLOOKUP(E2690,ppoz!$A$2:$B$42,2,0),0)</f>
        <v>0</v>
      </c>
      <c r="AH2690">
        <v>8</v>
      </c>
    </row>
    <row r="2691" spans="1:34" x14ac:dyDescent="0.35">
      <c r="A2691" s="354" t="s">
        <v>1021</v>
      </c>
      <c r="B2691" s="355">
        <v>31.24</v>
      </c>
      <c r="C2691" s="356">
        <v>88</v>
      </c>
      <c r="D2691" s="357" t="s">
        <v>690</v>
      </c>
      <c r="E2691" s="358" t="s">
        <v>22</v>
      </c>
      <c r="F2691" s="357" t="s">
        <v>186</v>
      </c>
      <c r="G2691" s="357">
        <v>27.6</v>
      </c>
      <c r="H2691" s="356">
        <v>105900</v>
      </c>
      <c r="I2691" s="356">
        <v>110300</v>
      </c>
      <c r="J2691" s="355">
        <v>114600</v>
      </c>
      <c r="K2691" s="355">
        <v>115500</v>
      </c>
      <c r="L2691" s="355">
        <v>3389.8847631241997</v>
      </c>
      <c r="M2691" s="355">
        <v>3530.7298335467353</v>
      </c>
      <c r="N2691" s="355">
        <v>3668.3738796414855</v>
      </c>
      <c r="O2691" s="355">
        <v>3697.1830985915494</v>
      </c>
      <c r="P2691" s="357" t="s">
        <v>40</v>
      </c>
      <c r="Q2691" s="368" t="s">
        <v>35</v>
      </c>
      <c r="R2691" s="357" t="s">
        <v>203</v>
      </c>
      <c r="S2691" s="367" t="s">
        <v>1074</v>
      </c>
      <c r="T2691" s="357" t="s">
        <v>691</v>
      </c>
      <c r="U2691" s="357" t="s">
        <v>1487</v>
      </c>
      <c r="V2691" s="357">
        <v>1.74</v>
      </c>
      <c r="W2691" s="357">
        <v>1.03</v>
      </c>
      <c r="X2691" s="357">
        <v>3.5000000000000003E-2</v>
      </c>
      <c r="Y2691" s="357">
        <v>1.7922</v>
      </c>
      <c r="Z2691" s="357" t="s">
        <v>198</v>
      </c>
      <c r="AA2691" s="357" t="s">
        <v>170</v>
      </c>
      <c r="AB2691" s="357">
        <v>19.899999999999999</v>
      </c>
      <c r="AC2691" s="357" t="s">
        <v>218</v>
      </c>
      <c r="AD2691" s="10"/>
      <c r="AE2691" s="10">
        <f>IFERROR(VLOOKUP(E2691,ppoz!$A$2:$B$42,2,0),0)</f>
        <v>0</v>
      </c>
      <c r="AH2691">
        <v>8</v>
      </c>
    </row>
    <row r="2692" spans="1:34" x14ac:dyDescent="0.35">
      <c r="A2692" s="354" t="s">
        <v>1022</v>
      </c>
      <c r="B2692" s="355">
        <v>31.594999999999999</v>
      </c>
      <c r="C2692" s="356">
        <v>89</v>
      </c>
      <c r="D2692" s="357" t="s">
        <v>690</v>
      </c>
      <c r="E2692" s="358" t="s">
        <v>22</v>
      </c>
      <c r="F2692" s="357" t="s">
        <v>186</v>
      </c>
      <c r="G2692" s="357">
        <v>27.6</v>
      </c>
      <c r="H2692" s="356">
        <v>106900</v>
      </c>
      <c r="I2692" s="356">
        <v>111500</v>
      </c>
      <c r="J2692" s="355">
        <v>117700</v>
      </c>
      <c r="K2692" s="355">
        <v>116600</v>
      </c>
      <c r="L2692" s="355">
        <v>3383.4467479031496</v>
      </c>
      <c r="M2692" s="355">
        <v>3529.0394049691408</v>
      </c>
      <c r="N2692" s="355">
        <v>3725.2729862319989</v>
      </c>
      <c r="O2692" s="355">
        <v>3690.4573508466533</v>
      </c>
      <c r="P2692" s="357" t="s">
        <v>40</v>
      </c>
      <c r="Q2692" s="368" t="s">
        <v>35</v>
      </c>
      <c r="R2692" s="357" t="s">
        <v>203</v>
      </c>
      <c r="S2692" s="367" t="s">
        <v>1074</v>
      </c>
      <c r="T2692" s="357" t="s">
        <v>691</v>
      </c>
      <c r="U2692" s="357" t="s">
        <v>1487</v>
      </c>
      <c r="V2692" s="357">
        <v>1.74</v>
      </c>
      <c r="W2692" s="357">
        <v>1.03</v>
      </c>
      <c r="X2692" s="357">
        <v>3.5000000000000003E-2</v>
      </c>
      <c r="Y2692" s="357">
        <v>1.7922</v>
      </c>
      <c r="Z2692" s="357" t="s">
        <v>198</v>
      </c>
      <c r="AA2692" s="357" t="s">
        <v>170</v>
      </c>
      <c r="AB2692" s="357">
        <v>19.899999999999999</v>
      </c>
      <c r="AC2692" s="357" t="s">
        <v>218</v>
      </c>
      <c r="AD2692" s="10"/>
      <c r="AE2692" s="10">
        <f>IFERROR(VLOOKUP(E2692,ppoz!$A$2:$B$42,2,0),0)</f>
        <v>0</v>
      </c>
      <c r="AH2692">
        <v>8</v>
      </c>
    </row>
    <row r="2693" spans="1:34" x14ac:dyDescent="0.35">
      <c r="A2693" s="354" t="s">
        <v>1023</v>
      </c>
      <c r="B2693" s="355">
        <v>31.95</v>
      </c>
      <c r="C2693" s="356">
        <v>90</v>
      </c>
      <c r="D2693" s="357" t="s">
        <v>690</v>
      </c>
      <c r="E2693" s="358" t="s">
        <v>22</v>
      </c>
      <c r="F2693" s="357" t="s">
        <v>186</v>
      </c>
      <c r="G2693" s="357">
        <v>27.6</v>
      </c>
      <c r="H2693" s="356">
        <v>107700</v>
      </c>
      <c r="I2693" s="356">
        <v>112200</v>
      </c>
      <c r="J2693" s="355">
        <v>118500</v>
      </c>
      <c r="K2693" s="355">
        <v>117400</v>
      </c>
      <c r="L2693" s="355">
        <v>3370.8920187793428</v>
      </c>
      <c r="M2693" s="355">
        <v>3511.737089201878</v>
      </c>
      <c r="N2693" s="355">
        <v>3708.9201877934274</v>
      </c>
      <c r="O2693" s="355">
        <v>3674.491392801252</v>
      </c>
      <c r="P2693" s="357" t="s">
        <v>40</v>
      </c>
      <c r="Q2693" s="368" t="s">
        <v>35</v>
      </c>
      <c r="R2693" s="357" t="s">
        <v>203</v>
      </c>
      <c r="S2693" s="367" t="s">
        <v>1074</v>
      </c>
      <c r="T2693" s="357" t="s">
        <v>691</v>
      </c>
      <c r="U2693" s="357" t="s">
        <v>1487</v>
      </c>
      <c r="V2693" s="357">
        <v>1.74</v>
      </c>
      <c r="W2693" s="357">
        <v>1.03</v>
      </c>
      <c r="X2693" s="357">
        <v>3.5000000000000003E-2</v>
      </c>
      <c r="Y2693" s="357">
        <v>1.7922</v>
      </c>
      <c r="Z2693" s="357" t="s">
        <v>198</v>
      </c>
      <c r="AA2693" s="357" t="s">
        <v>170</v>
      </c>
      <c r="AB2693" s="357">
        <v>19.899999999999999</v>
      </c>
      <c r="AC2693" s="357" t="s">
        <v>218</v>
      </c>
      <c r="AD2693" s="10"/>
      <c r="AE2693" s="10">
        <f>IFERROR(VLOOKUP(E2693,ppoz!$A$2:$B$42,2,0),0)</f>
        <v>0</v>
      </c>
      <c r="AH2693">
        <v>8</v>
      </c>
    </row>
    <row r="2694" spans="1:34" x14ac:dyDescent="0.35">
      <c r="A2694" s="354" t="s">
        <v>1024</v>
      </c>
      <c r="B2694" s="355">
        <v>32.305</v>
      </c>
      <c r="C2694" s="356">
        <v>91</v>
      </c>
      <c r="D2694" s="357" t="s">
        <v>690</v>
      </c>
      <c r="E2694" s="358" t="s">
        <v>193</v>
      </c>
      <c r="F2694" s="357" t="s">
        <v>186</v>
      </c>
      <c r="G2694" s="357">
        <v>32</v>
      </c>
      <c r="H2694" s="356">
        <v>112800</v>
      </c>
      <c r="I2694" s="356">
        <v>117600</v>
      </c>
      <c r="J2694" s="355">
        <v>123700</v>
      </c>
      <c r="K2694" s="355">
        <v>122800</v>
      </c>
      <c r="L2694" s="355">
        <v>3491.719548057576</v>
      </c>
      <c r="M2694" s="355">
        <v>3640.3033586132178</v>
      </c>
      <c r="N2694" s="355">
        <v>3829.1286178610121</v>
      </c>
      <c r="O2694" s="355">
        <v>3801.2691533818293</v>
      </c>
      <c r="P2694" s="357" t="s">
        <v>40</v>
      </c>
      <c r="Q2694" s="368" t="s">
        <v>35</v>
      </c>
      <c r="R2694" s="357" t="s">
        <v>203</v>
      </c>
      <c r="S2694" s="367" t="s">
        <v>1074</v>
      </c>
      <c r="T2694" s="357" t="s">
        <v>691</v>
      </c>
      <c r="U2694" s="357" t="s">
        <v>1487</v>
      </c>
      <c r="V2694" s="357">
        <v>1.74</v>
      </c>
      <c r="W2694" s="357">
        <v>1.03</v>
      </c>
      <c r="X2694" s="357">
        <v>3.5000000000000003E-2</v>
      </c>
      <c r="Y2694" s="357">
        <v>1.7922</v>
      </c>
      <c r="Z2694" s="357" t="s">
        <v>198</v>
      </c>
      <c r="AA2694" s="357" t="s">
        <v>170</v>
      </c>
      <c r="AB2694" s="357">
        <v>19.899999999999999</v>
      </c>
      <c r="AC2694" s="357" t="s">
        <v>218</v>
      </c>
      <c r="AD2694" s="10"/>
      <c r="AE2694" s="10">
        <f>IFERROR(VLOOKUP(E2694,ppoz!$A$2:$B$42,2,0),0)</f>
        <v>0</v>
      </c>
      <c r="AH2694">
        <v>8</v>
      </c>
    </row>
    <row r="2695" spans="1:34" x14ac:dyDescent="0.35">
      <c r="A2695" s="354" t="s">
        <v>1025</v>
      </c>
      <c r="B2695" s="355">
        <v>32.659999999999997</v>
      </c>
      <c r="C2695" s="356">
        <v>92</v>
      </c>
      <c r="D2695" s="357" t="s">
        <v>690</v>
      </c>
      <c r="E2695" s="358" t="s">
        <v>193</v>
      </c>
      <c r="F2695" s="357" t="s">
        <v>186</v>
      </c>
      <c r="G2695" s="357">
        <v>32</v>
      </c>
      <c r="H2695" s="356">
        <v>114300</v>
      </c>
      <c r="I2695" s="356">
        <v>118500</v>
      </c>
      <c r="J2695" s="355">
        <v>124400</v>
      </c>
      <c r="K2695" s="355">
        <v>123600</v>
      </c>
      <c r="L2695" s="355">
        <v>3499.6938150642991</v>
      </c>
      <c r="M2695" s="355">
        <v>3628.2914880587878</v>
      </c>
      <c r="N2695" s="355">
        <v>3808.9406001224743</v>
      </c>
      <c r="O2695" s="355">
        <v>3784.4458052663813</v>
      </c>
      <c r="P2695" s="357" t="s">
        <v>40</v>
      </c>
      <c r="Q2695" s="368" t="s">
        <v>35</v>
      </c>
      <c r="R2695" s="357" t="s">
        <v>203</v>
      </c>
      <c r="S2695" s="367" t="s">
        <v>1074</v>
      </c>
      <c r="T2695" s="357" t="s">
        <v>691</v>
      </c>
      <c r="U2695" s="357" t="s">
        <v>1487</v>
      </c>
      <c r="V2695" s="357">
        <v>1.74</v>
      </c>
      <c r="W2695" s="357">
        <v>1.03</v>
      </c>
      <c r="X2695" s="357">
        <v>3.5000000000000003E-2</v>
      </c>
      <c r="Y2695" s="357">
        <v>1.7922</v>
      </c>
      <c r="Z2695" s="357" t="s">
        <v>198</v>
      </c>
      <c r="AA2695" s="357" t="s">
        <v>170</v>
      </c>
      <c r="AB2695" s="357">
        <v>19.899999999999999</v>
      </c>
      <c r="AC2695" s="357" t="s">
        <v>218</v>
      </c>
      <c r="AD2695" s="10"/>
      <c r="AE2695" s="10">
        <f>IFERROR(VLOOKUP(E2695,ppoz!$A$2:$B$42,2,0),0)</f>
        <v>0</v>
      </c>
      <c r="AH2695">
        <v>8</v>
      </c>
    </row>
    <row r="2696" spans="1:34" x14ac:dyDescent="0.35">
      <c r="A2696" s="354" t="s">
        <v>1026</v>
      </c>
      <c r="B2696" s="355">
        <v>33.015000000000001</v>
      </c>
      <c r="C2696" s="356">
        <v>93</v>
      </c>
      <c r="D2696" s="357" t="s">
        <v>690</v>
      </c>
      <c r="E2696" s="358" t="s">
        <v>193</v>
      </c>
      <c r="F2696" s="357" t="s">
        <v>186</v>
      </c>
      <c r="G2696" s="357">
        <v>32</v>
      </c>
      <c r="H2696" s="356">
        <v>115500</v>
      </c>
      <c r="I2696" s="356">
        <v>119800</v>
      </c>
      <c r="J2696" s="355">
        <v>125600</v>
      </c>
      <c r="K2696" s="355">
        <v>125000</v>
      </c>
      <c r="L2696" s="355">
        <v>3498.4098137210358</v>
      </c>
      <c r="M2696" s="355">
        <v>3628.6536422838103</v>
      </c>
      <c r="N2696" s="355">
        <v>3804.3313645312737</v>
      </c>
      <c r="O2696" s="355">
        <v>3786.1578070573983</v>
      </c>
      <c r="P2696" s="357" t="s">
        <v>40</v>
      </c>
      <c r="Q2696" s="368" t="s">
        <v>35</v>
      </c>
      <c r="R2696" s="357" t="s">
        <v>203</v>
      </c>
      <c r="S2696" s="367" t="s">
        <v>1074</v>
      </c>
      <c r="T2696" s="357" t="s">
        <v>691</v>
      </c>
      <c r="U2696" s="357" t="s">
        <v>1487</v>
      </c>
      <c r="V2696" s="357">
        <v>1.74</v>
      </c>
      <c r="W2696" s="357">
        <v>1.03</v>
      </c>
      <c r="X2696" s="357">
        <v>3.5000000000000003E-2</v>
      </c>
      <c r="Y2696" s="357">
        <v>1.7922</v>
      </c>
      <c r="Z2696" s="357" t="s">
        <v>198</v>
      </c>
      <c r="AA2696" s="357" t="s">
        <v>170</v>
      </c>
      <c r="AB2696" s="357">
        <v>19.899999999999999</v>
      </c>
      <c r="AC2696" s="357" t="s">
        <v>218</v>
      </c>
      <c r="AD2696" s="10"/>
      <c r="AE2696" s="10">
        <f>IFERROR(VLOOKUP(E2696,ppoz!$A$2:$B$42,2,0),0)</f>
        <v>0</v>
      </c>
      <c r="AH2696">
        <v>8</v>
      </c>
    </row>
    <row r="2697" spans="1:34" x14ac:dyDescent="0.35">
      <c r="A2697" s="354" t="s">
        <v>1027</v>
      </c>
      <c r="B2697" s="355">
        <v>33.369999999999997</v>
      </c>
      <c r="C2697" s="356">
        <v>94</v>
      </c>
      <c r="D2697" s="357" t="s">
        <v>690</v>
      </c>
      <c r="E2697" s="358" t="s">
        <v>193</v>
      </c>
      <c r="F2697" s="357" t="s">
        <v>186</v>
      </c>
      <c r="G2697" s="357">
        <v>32</v>
      </c>
      <c r="H2697" s="356">
        <v>116200</v>
      </c>
      <c r="I2697" s="356">
        <v>120900</v>
      </c>
      <c r="J2697" s="355">
        <v>126300</v>
      </c>
      <c r="K2697" s="355">
        <v>126100</v>
      </c>
      <c r="L2697" s="355">
        <v>3482.1696134252325</v>
      </c>
      <c r="M2697" s="355">
        <v>3623.0146838477676</v>
      </c>
      <c r="N2697" s="355">
        <v>3784.8366796523828</v>
      </c>
      <c r="O2697" s="355">
        <v>3778.8432724003601</v>
      </c>
      <c r="P2697" s="357" t="s">
        <v>40</v>
      </c>
      <c r="Q2697" s="368" t="s">
        <v>35</v>
      </c>
      <c r="R2697" s="357" t="s">
        <v>203</v>
      </c>
      <c r="S2697" s="367" t="s">
        <v>1074</v>
      </c>
      <c r="T2697" s="357" t="s">
        <v>691</v>
      </c>
      <c r="U2697" s="357" t="s">
        <v>1487</v>
      </c>
      <c r="V2697" s="357">
        <v>1.74</v>
      </c>
      <c r="W2697" s="357">
        <v>1.03</v>
      </c>
      <c r="X2697" s="357">
        <v>3.5000000000000003E-2</v>
      </c>
      <c r="Y2697" s="357">
        <v>1.7922</v>
      </c>
      <c r="Z2697" s="357" t="s">
        <v>198</v>
      </c>
      <c r="AA2697" s="357" t="s">
        <v>170</v>
      </c>
      <c r="AB2697" s="357">
        <v>19.899999999999999</v>
      </c>
      <c r="AC2697" s="357" t="s">
        <v>218</v>
      </c>
      <c r="AD2697" s="10"/>
      <c r="AE2697" s="10">
        <f>IFERROR(VLOOKUP(E2697,ppoz!$A$2:$B$42,2,0),0)</f>
        <v>0</v>
      </c>
      <c r="AH2697">
        <v>8</v>
      </c>
    </row>
    <row r="2698" spans="1:34" x14ac:dyDescent="0.35">
      <c r="A2698" s="354" t="s">
        <v>1028</v>
      </c>
      <c r="B2698" s="355">
        <v>33.725000000000001</v>
      </c>
      <c r="C2698" s="356">
        <v>95</v>
      </c>
      <c r="D2698" s="357" t="s">
        <v>690</v>
      </c>
      <c r="E2698" s="358" t="s">
        <v>193</v>
      </c>
      <c r="F2698" s="357" t="s">
        <v>186</v>
      </c>
      <c r="G2698" s="357">
        <v>32</v>
      </c>
      <c r="H2698" s="356">
        <v>117000</v>
      </c>
      <c r="I2698" s="356">
        <v>121600</v>
      </c>
      <c r="J2698" s="355">
        <v>127100</v>
      </c>
      <c r="K2698" s="355">
        <v>127400</v>
      </c>
      <c r="L2698" s="355">
        <v>3469.2364714603409</v>
      </c>
      <c r="M2698" s="355">
        <v>3605.6338028169012</v>
      </c>
      <c r="N2698" s="355">
        <v>3768.7175685693105</v>
      </c>
      <c r="O2698" s="355">
        <v>3777.6130467012599</v>
      </c>
      <c r="P2698" s="357" t="s">
        <v>40</v>
      </c>
      <c r="Q2698" s="368" t="s">
        <v>35</v>
      </c>
      <c r="R2698" s="357" t="s">
        <v>203</v>
      </c>
      <c r="S2698" s="367" t="s">
        <v>1074</v>
      </c>
      <c r="T2698" s="357" t="s">
        <v>691</v>
      </c>
      <c r="U2698" s="357" t="s">
        <v>1487</v>
      </c>
      <c r="V2698" s="357">
        <v>1.74</v>
      </c>
      <c r="W2698" s="357">
        <v>1.03</v>
      </c>
      <c r="X2698" s="357">
        <v>3.5000000000000003E-2</v>
      </c>
      <c r="Y2698" s="357">
        <v>1.7922</v>
      </c>
      <c r="Z2698" s="357" t="s">
        <v>198</v>
      </c>
      <c r="AA2698" s="357" t="s">
        <v>170</v>
      </c>
      <c r="AB2698" s="357">
        <v>19.899999999999999</v>
      </c>
      <c r="AC2698" s="357" t="s">
        <v>218</v>
      </c>
      <c r="AD2698" s="10"/>
      <c r="AE2698" s="10">
        <f>IFERROR(VLOOKUP(E2698,ppoz!$A$2:$B$42,2,0),0)</f>
        <v>0</v>
      </c>
      <c r="AH2698">
        <v>8</v>
      </c>
    </row>
    <row r="2699" spans="1:34" x14ac:dyDescent="0.35">
      <c r="A2699" s="354" t="s">
        <v>1029</v>
      </c>
      <c r="B2699" s="355">
        <v>34.08</v>
      </c>
      <c r="C2699" s="356">
        <v>96</v>
      </c>
      <c r="D2699" s="357" t="s">
        <v>690</v>
      </c>
      <c r="E2699" s="358" t="s">
        <v>193</v>
      </c>
      <c r="F2699" s="357" t="s">
        <v>186</v>
      </c>
      <c r="G2699" s="357">
        <v>32</v>
      </c>
      <c r="H2699" s="356">
        <v>118100</v>
      </c>
      <c r="I2699" s="356">
        <v>122900</v>
      </c>
      <c r="J2699" s="355">
        <v>128300</v>
      </c>
      <c r="K2699" s="355">
        <v>128700</v>
      </c>
      <c r="L2699" s="355">
        <v>3465.3755868544604</v>
      </c>
      <c r="M2699" s="355">
        <v>3606.2206572769956</v>
      </c>
      <c r="N2699" s="355">
        <v>3764.6713615023477</v>
      </c>
      <c r="O2699" s="355">
        <v>3776.4084507042257</v>
      </c>
      <c r="P2699" s="357" t="s">
        <v>40</v>
      </c>
      <c r="Q2699" s="368" t="s">
        <v>35</v>
      </c>
      <c r="R2699" s="357" t="s">
        <v>203</v>
      </c>
      <c r="S2699" s="367" t="s">
        <v>1074</v>
      </c>
      <c r="T2699" s="357" t="s">
        <v>691</v>
      </c>
      <c r="U2699" s="357" t="s">
        <v>1487</v>
      </c>
      <c r="V2699" s="357">
        <v>1.74</v>
      </c>
      <c r="W2699" s="357">
        <v>1.03</v>
      </c>
      <c r="X2699" s="357">
        <v>3.5000000000000003E-2</v>
      </c>
      <c r="Y2699" s="357">
        <v>1.7922</v>
      </c>
      <c r="Z2699" s="357" t="s">
        <v>198</v>
      </c>
      <c r="AA2699" s="357" t="s">
        <v>170</v>
      </c>
      <c r="AB2699" s="357">
        <v>19.899999999999999</v>
      </c>
      <c r="AC2699" s="357" t="s">
        <v>218</v>
      </c>
      <c r="AD2699" s="10"/>
      <c r="AE2699" s="10">
        <f>IFERROR(VLOOKUP(E2699,ppoz!$A$2:$B$42,2,0),0)</f>
        <v>0</v>
      </c>
      <c r="AH2699">
        <v>8</v>
      </c>
    </row>
    <row r="2700" spans="1:34" x14ac:dyDescent="0.35">
      <c r="A2700" s="354" t="s">
        <v>1030</v>
      </c>
      <c r="B2700" s="355">
        <v>34.434999999999995</v>
      </c>
      <c r="C2700" s="356">
        <v>97</v>
      </c>
      <c r="D2700" s="357" t="s">
        <v>690</v>
      </c>
      <c r="E2700" s="358" t="s">
        <v>193</v>
      </c>
      <c r="F2700" s="357" t="s">
        <v>186</v>
      </c>
      <c r="G2700" s="357">
        <v>32</v>
      </c>
      <c r="H2700" s="356">
        <v>119000</v>
      </c>
      <c r="I2700" s="356">
        <v>124000</v>
      </c>
      <c r="J2700" s="355">
        <v>129000</v>
      </c>
      <c r="K2700" s="355">
        <v>129800</v>
      </c>
      <c r="L2700" s="355">
        <v>3455.7862639756067</v>
      </c>
      <c r="M2700" s="355">
        <v>3600.9873675039935</v>
      </c>
      <c r="N2700" s="355">
        <v>3746.1884710323802</v>
      </c>
      <c r="O2700" s="355">
        <v>3769.4206475969222</v>
      </c>
      <c r="P2700" s="357" t="s">
        <v>40</v>
      </c>
      <c r="Q2700" s="368" t="s">
        <v>35</v>
      </c>
      <c r="R2700" s="357" t="s">
        <v>203</v>
      </c>
      <c r="S2700" s="367" t="s">
        <v>1074</v>
      </c>
      <c r="T2700" s="357" t="s">
        <v>691</v>
      </c>
      <c r="U2700" s="357" t="s">
        <v>1487</v>
      </c>
      <c r="V2700" s="357">
        <v>1.74</v>
      </c>
      <c r="W2700" s="357">
        <v>1.03</v>
      </c>
      <c r="X2700" s="357">
        <v>3.5000000000000003E-2</v>
      </c>
      <c r="Y2700" s="357">
        <v>1.7922</v>
      </c>
      <c r="Z2700" s="357" t="s">
        <v>198</v>
      </c>
      <c r="AA2700" s="357" t="s">
        <v>170</v>
      </c>
      <c r="AB2700" s="357">
        <v>19.899999999999999</v>
      </c>
      <c r="AC2700" s="357" t="s">
        <v>218</v>
      </c>
      <c r="AD2700" s="10"/>
      <c r="AE2700" s="10">
        <f>IFERROR(VLOOKUP(E2700,ppoz!$A$2:$B$42,2,0),0)</f>
        <v>0</v>
      </c>
      <c r="AH2700">
        <v>8</v>
      </c>
    </row>
    <row r="2701" spans="1:34" x14ac:dyDescent="0.35">
      <c r="A2701" s="354" t="s">
        <v>1031</v>
      </c>
      <c r="B2701" s="355">
        <v>34.79</v>
      </c>
      <c r="C2701" s="356">
        <v>98</v>
      </c>
      <c r="D2701" s="357" t="s">
        <v>690</v>
      </c>
      <c r="E2701" s="358" t="s">
        <v>193</v>
      </c>
      <c r="F2701" s="357" t="s">
        <v>186</v>
      </c>
      <c r="G2701" s="357">
        <v>32</v>
      </c>
      <c r="H2701" s="356">
        <v>119900</v>
      </c>
      <c r="I2701" s="356">
        <v>125200</v>
      </c>
      <c r="J2701" s="355">
        <v>130000</v>
      </c>
      <c r="K2701" s="355">
        <v>131000</v>
      </c>
      <c r="L2701" s="355">
        <v>3446.3926415636679</v>
      </c>
      <c r="M2701" s="355">
        <v>3598.7352687553894</v>
      </c>
      <c r="N2701" s="355">
        <v>3736.7059499856282</v>
      </c>
      <c r="O2701" s="355">
        <v>3765.4498419085944</v>
      </c>
      <c r="P2701" s="357" t="s">
        <v>40</v>
      </c>
      <c r="Q2701" s="368" t="s">
        <v>35</v>
      </c>
      <c r="R2701" s="357" t="s">
        <v>203</v>
      </c>
      <c r="S2701" s="367" t="s">
        <v>1074</v>
      </c>
      <c r="T2701" s="357" t="s">
        <v>691</v>
      </c>
      <c r="U2701" s="357" t="s">
        <v>1487</v>
      </c>
      <c r="V2701" s="357">
        <v>1.74</v>
      </c>
      <c r="W2701" s="357">
        <v>1.03</v>
      </c>
      <c r="X2701" s="357">
        <v>3.5000000000000003E-2</v>
      </c>
      <c r="Y2701" s="357">
        <v>1.7922</v>
      </c>
      <c r="Z2701" s="357" t="s">
        <v>198</v>
      </c>
      <c r="AA2701" s="357" t="s">
        <v>170</v>
      </c>
      <c r="AB2701" s="357">
        <v>19.899999999999999</v>
      </c>
      <c r="AC2701" s="357" t="s">
        <v>218</v>
      </c>
      <c r="AD2701" s="10"/>
      <c r="AE2701" s="10">
        <f>IFERROR(VLOOKUP(E2701,ppoz!$A$2:$B$42,2,0),0)</f>
        <v>0</v>
      </c>
      <c r="AH2701">
        <v>8</v>
      </c>
    </row>
    <row r="2702" spans="1:34" x14ac:dyDescent="0.35">
      <c r="A2702" s="354" t="s">
        <v>1032</v>
      </c>
      <c r="B2702" s="355">
        <v>35.144999999999996</v>
      </c>
      <c r="C2702" s="356">
        <v>99</v>
      </c>
      <c r="D2702" s="357" t="s">
        <v>690</v>
      </c>
      <c r="E2702" s="358" t="s">
        <v>193</v>
      </c>
      <c r="F2702" s="357" t="s">
        <v>186</v>
      </c>
      <c r="G2702" s="357">
        <v>32</v>
      </c>
      <c r="H2702" s="356">
        <v>121100</v>
      </c>
      <c r="I2702" s="356">
        <v>126400</v>
      </c>
      <c r="J2702" s="355">
        <v>131200</v>
      </c>
      <c r="K2702" s="355">
        <v>132100</v>
      </c>
      <c r="L2702" s="355">
        <v>3445.7248541755589</v>
      </c>
      <c r="M2702" s="355">
        <v>3596.5286669512025</v>
      </c>
      <c r="N2702" s="355">
        <v>3733.1057049366914</v>
      </c>
      <c r="O2702" s="355">
        <v>3758.7138995589703</v>
      </c>
      <c r="P2702" s="357" t="s">
        <v>40</v>
      </c>
      <c r="Q2702" s="368" t="s">
        <v>35</v>
      </c>
      <c r="R2702" s="357" t="s">
        <v>203</v>
      </c>
      <c r="S2702" s="367" t="s">
        <v>1074</v>
      </c>
      <c r="T2702" s="357" t="s">
        <v>691</v>
      </c>
      <c r="U2702" s="357" t="s">
        <v>1487</v>
      </c>
      <c r="V2702" s="357">
        <v>1.74</v>
      </c>
      <c r="W2702" s="357">
        <v>1.03</v>
      </c>
      <c r="X2702" s="357">
        <v>3.5000000000000003E-2</v>
      </c>
      <c r="Y2702" s="357">
        <v>1.7922</v>
      </c>
      <c r="Z2702" s="357" t="s">
        <v>198</v>
      </c>
      <c r="AA2702" s="357" t="s">
        <v>170</v>
      </c>
      <c r="AB2702" s="357">
        <v>19.899999999999999</v>
      </c>
      <c r="AC2702" s="357" t="s">
        <v>218</v>
      </c>
      <c r="AD2702" s="10"/>
      <c r="AE2702" s="10">
        <f>IFERROR(VLOOKUP(E2702,ppoz!$A$2:$B$42,2,0),0)</f>
        <v>0</v>
      </c>
      <c r="AH2702">
        <v>8</v>
      </c>
    </row>
    <row r="2703" spans="1:34" x14ac:dyDescent="0.35">
      <c r="A2703" s="354" t="s">
        <v>1033</v>
      </c>
      <c r="B2703" s="355">
        <v>35.5</v>
      </c>
      <c r="C2703" s="356">
        <v>100</v>
      </c>
      <c r="D2703" s="357" t="s">
        <v>690</v>
      </c>
      <c r="E2703" s="358" t="s">
        <v>193</v>
      </c>
      <c r="F2703" s="357" t="s">
        <v>186</v>
      </c>
      <c r="G2703" s="357">
        <v>32</v>
      </c>
      <c r="H2703" s="356">
        <v>121800</v>
      </c>
      <c r="I2703" s="356">
        <v>127100</v>
      </c>
      <c r="J2703" s="355">
        <v>132000</v>
      </c>
      <c r="K2703" s="355">
        <v>132900</v>
      </c>
      <c r="L2703" s="355">
        <v>3430.9859154929577</v>
      </c>
      <c r="M2703" s="355">
        <v>3580.2816901408451</v>
      </c>
      <c r="N2703" s="355">
        <v>3718.3098591549297</v>
      </c>
      <c r="O2703" s="355">
        <v>3743.6619718309857</v>
      </c>
      <c r="P2703" s="357" t="s">
        <v>40</v>
      </c>
      <c r="Q2703" s="368" t="s">
        <v>35</v>
      </c>
      <c r="R2703" s="357" t="s">
        <v>203</v>
      </c>
      <c r="S2703" s="367" t="s">
        <v>1074</v>
      </c>
      <c r="T2703" s="357" t="s">
        <v>691</v>
      </c>
      <c r="U2703" s="357" t="s">
        <v>1487</v>
      </c>
      <c r="V2703" s="357">
        <v>1.74</v>
      </c>
      <c r="W2703" s="357">
        <v>1.03</v>
      </c>
      <c r="X2703" s="357">
        <v>3.5000000000000003E-2</v>
      </c>
      <c r="Y2703" s="357">
        <v>1.7922</v>
      </c>
      <c r="Z2703" s="357" t="s">
        <v>198</v>
      </c>
      <c r="AA2703" s="357" t="s">
        <v>170</v>
      </c>
      <c r="AB2703" s="357">
        <v>19.899999999999999</v>
      </c>
      <c r="AC2703" s="357" t="s">
        <v>218</v>
      </c>
      <c r="AD2703" s="10"/>
      <c r="AE2703" s="10">
        <f>IFERROR(VLOOKUP(E2703,ppoz!$A$2:$B$42,2,0),0)</f>
        <v>0</v>
      </c>
      <c r="AH2703">
        <v>8</v>
      </c>
    </row>
    <row r="2704" spans="1:34" x14ac:dyDescent="0.35">
      <c r="A2704" s="354" t="s">
        <v>1034</v>
      </c>
      <c r="B2704" s="355">
        <v>35.854999999999997</v>
      </c>
      <c r="C2704" s="356">
        <v>101</v>
      </c>
      <c r="D2704" s="357" t="s">
        <v>690</v>
      </c>
      <c r="E2704" s="358" t="s">
        <v>193</v>
      </c>
      <c r="F2704" s="357" t="s">
        <v>186</v>
      </c>
      <c r="G2704" s="357">
        <v>32</v>
      </c>
      <c r="H2704" s="356">
        <v>122600</v>
      </c>
      <c r="I2704" s="356">
        <v>127900</v>
      </c>
      <c r="J2704" s="355">
        <v>132900</v>
      </c>
      <c r="K2704" s="355">
        <v>133700</v>
      </c>
      <c r="L2704" s="355">
        <v>3419.327848277786</v>
      </c>
      <c r="M2704" s="355">
        <v>3567.1454469390605</v>
      </c>
      <c r="N2704" s="355">
        <v>3706.5960117138479</v>
      </c>
      <c r="O2704" s="355">
        <v>3728.908102077814</v>
      </c>
      <c r="P2704" s="357" t="s">
        <v>40</v>
      </c>
      <c r="Q2704" s="368" t="s">
        <v>35</v>
      </c>
      <c r="R2704" s="357" t="s">
        <v>203</v>
      </c>
      <c r="S2704" s="367" t="s">
        <v>1074</v>
      </c>
      <c r="T2704" s="357" t="s">
        <v>691</v>
      </c>
      <c r="U2704" s="357" t="s">
        <v>1487</v>
      </c>
      <c r="V2704" s="357">
        <v>1.74</v>
      </c>
      <c r="W2704" s="357">
        <v>1.03</v>
      </c>
      <c r="X2704" s="357">
        <v>3.5000000000000003E-2</v>
      </c>
      <c r="Y2704" s="357">
        <v>1.7922</v>
      </c>
      <c r="Z2704" s="357" t="s">
        <v>198</v>
      </c>
      <c r="AA2704" s="357" t="s">
        <v>170</v>
      </c>
      <c r="AB2704" s="357">
        <v>19.899999999999999</v>
      </c>
      <c r="AC2704" s="357" t="s">
        <v>218</v>
      </c>
      <c r="AD2704" s="10"/>
      <c r="AE2704" s="10">
        <f>IFERROR(VLOOKUP(E2704,ppoz!$A$2:$B$42,2,0),0)</f>
        <v>0</v>
      </c>
      <c r="AH2704">
        <v>8</v>
      </c>
    </row>
    <row r="2705" spans="1:34" x14ac:dyDescent="0.35">
      <c r="A2705" s="354" t="s">
        <v>1035</v>
      </c>
      <c r="B2705" s="355">
        <v>36.21</v>
      </c>
      <c r="C2705" s="356">
        <v>102</v>
      </c>
      <c r="D2705" s="357" t="s">
        <v>690</v>
      </c>
      <c r="E2705" s="358" t="s">
        <v>193</v>
      </c>
      <c r="F2705" s="357" t="s">
        <v>186</v>
      </c>
      <c r="G2705" s="357">
        <v>32</v>
      </c>
      <c r="H2705" s="356">
        <v>123800</v>
      </c>
      <c r="I2705" s="356">
        <v>129600</v>
      </c>
      <c r="J2705" s="355">
        <v>134000</v>
      </c>
      <c r="K2705" s="355">
        <v>135300</v>
      </c>
      <c r="L2705" s="355">
        <v>3418.9450428058549</v>
      </c>
      <c r="M2705" s="355">
        <v>3579.1217895608947</v>
      </c>
      <c r="N2705" s="355">
        <v>3700.6351836509252</v>
      </c>
      <c r="O2705" s="355">
        <v>3736.5368682684339</v>
      </c>
      <c r="P2705" s="357" t="s">
        <v>40</v>
      </c>
      <c r="Q2705" s="368" t="s">
        <v>35</v>
      </c>
      <c r="R2705" s="357" t="s">
        <v>203</v>
      </c>
      <c r="S2705" s="367" t="s">
        <v>1074</v>
      </c>
      <c r="T2705" s="357" t="s">
        <v>691</v>
      </c>
      <c r="U2705" s="357" t="s">
        <v>1487</v>
      </c>
      <c r="V2705" s="357">
        <v>1.74</v>
      </c>
      <c r="W2705" s="357">
        <v>1.03</v>
      </c>
      <c r="X2705" s="357">
        <v>3.5000000000000003E-2</v>
      </c>
      <c r="Y2705" s="357">
        <v>1.7922</v>
      </c>
      <c r="Z2705" s="357" t="s">
        <v>198</v>
      </c>
      <c r="AA2705" s="357" t="s">
        <v>170</v>
      </c>
      <c r="AB2705" s="357">
        <v>19.899999999999999</v>
      </c>
      <c r="AC2705" s="357" t="s">
        <v>218</v>
      </c>
      <c r="AD2705" s="10"/>
      <c r="AE2705" s="10">
        <f>IFERROR(VLOOKUP(E2705,ppoz!$A$2:$B$42,2,0),0)</f>
        <v>0</v>
      </c>
      <c r="AH2705">
        <v>8</v>
      </c>
    </row>
    <row r="2706" spans="1:34" x14ac:dyDescent="0.35">
      <c r="A2706" s="354" t="s">
        <v>1036</v>
      </c>
      <c r="B2706" s="355">
        <v>36.564999999999998</v>
      </c>
      <c r="C2706" s="356">
        <v>103</v>
      </c>
      <c r="D2706" s="357" t="s">
        <v>690</v>
      </c>
      <c r="E2706" s="358" t="s">
        <v>193</v>
      </c>
      <c r="F2706" s="357" t="s">
        <v>186</v>
      </c>
      <c r="G2706" s="357">
        <v>32</v>
      </c>
      <c r="H2706" s="356">
        <v>124700</v>
      </c>
      <c r="I2706" s="356">
        <v>130200</v>
      </c>
      <c r="J2706" s="355">
        <v>134800</v>
      </c>
      <c r="K2706" s="355">
        <v>135900</v>
      </c>
      <c r="L2706" s="355">
        <v>3410.3651032408043</v>
      </c>
      <c r="M2706" s="355">
        <v>3560.782168740599</v>
      </c>
      <c r="N2706" s="355">
        <v>3686.585532613155</v>
      </c>
      <c r="O2706" s="355">
        <v>3716.6689457131138</v>
      </c>
      <c r="P2706" s="357" t="s">
        <v>40</v>
      </c>
      <c r="Q2706" s="368" t="s">
        <v>35</v>
      </c>
      <c r="R2706" s="357" t="s">
        <v>203</v>
      </c>
      <c r="S2706" s="367" t="s">
        <v>1074</v>
      </c>
      <c r="T2706" s="357" t="s">
        <v>691</v>
      </c>
      <c r="U2706" s="357" t="s">
        <v>1487</v>
      </c>
      <c r="V2706" s="357">
        <v>1.74</v>
      </c>
      <c r="W2706" s="357">
        <v>1.03</v>
      </c>
      <c r="X2706" s="357">
        <v>3.5000000000000003E-2</v>
      </c>
      <c r="Y2706" s="357">
        <v>1.7922</v>
      </c>
      <c r="Z2706" s="357" t="s">
        <v>198</v>
      </c>
      <c r="AA2706" s="357" t="s">
        <v>170</v>
      </c>
      <c r="AB2706" s="357">
        <v>19.899999999999999</v>
      </c>
      <c r="AC2706" s="357" t="s">
        <v>218</v>
      </c>
      <c r="AD2706" s="10"/>
      <c r="AE2706" s="10">
        <f>IFERROR(VLOOKUP(E2706,ppoz!$A$2:$B$42,2,0),0)</f>
        <v>0</v>
      </c>
      <c r="AH2706">
        <v>8</v>
      </c>
    </row>
    <row r="2707" spans="1:34" x14ac:dyDescent="0.35">
      <c r="A2707" s="354" t="s">
        <v>1037</v>
      </c>
      <c r="B2707" s="355">
        <v>36.92</v>
      </c>
      <c r="C2707" s="356">
        <v>104</v>
      </c>
      <c r="D2707" s="357" t="s">
        <v>690</v>
      </c>
      <c r="E2707" s="358" t="s">
        <v>193</v>
      </c>
      <c r="F2707" s="357" t="s">
        <v>186</v>
      </c>
      <c r="G2707" s="357">
        <v>32</v>
      </c>
      <c r="H2707" s="356">
        <v>125900</v>
      </c>
      <c r="I2707" s="356">
        <v>131100</v>
      </c>
      <c r="J2707" s="355">
        <v>135600</v>
      </c>
      <c r="K2707" s="355">
        <v>136800</v>
      </c>
      <c r="L2707" s="355">
        <v>3410.0758396533042</v>
      </c>
      <c r="M2707" s="355">
        <v>3550.9209100758394</v>
      </c>
      <c r="N2707" s="355">
        <v>3672.8060671722642</v>
      </c>
      <c r="O2707" s="355">
        <v>3705.3087757313106</v>
      </c>
      <c r="P2707" s="357" t="s">
        <v>40</v>
      </c>
      <c r="Q2707" s="368" t="s">
        <v>35</v>
      </c>
      <c r="R2707" s="357" t="s">
        <v>203</v>
      </c>
      <c r="S2707" s="367" t="s">
        <v>1074</v>
      </c>
      <c r="T2707" s="357" t="s">
        <v>691</v>
      </c>
      <c r="U2707" s="357" t="s">
        <v>1487</v>
      </c>
      <c r="V2707" s="357">
        <v>1.74</v>
      </c>
      <c r="W2707" s="357">
        <v>1.03</v>
      </c>
      <c r="X2707" s="357">
        <v>3.5000000000000003E-2</v>
      </c>
      <c r="Y2707" s="357">
        <v>1.7922</v>
      </c>
      <c r="Z2707" s="357" t="s">
        <v>198</v>
      </c>
      <c r="AA2707" s="357" t="s">
        <v>170</v>
      </c>
      <c r="AB2707" s="357">
        <v>19.899999999999999</v>
      </c>
      <c r="AC2707" s="357" t="s">
        <v>218</v>
      </c>
      <c r="AD2707" s="10"/>
      <c r="AE2707" s="10">
        <f>IFERROR(VLOOKUP(E2707,ppoz!$A$2:$B$42,2,0),0)</f>
        <v>0</v>
      </c>
      <c r="AH2707">
        <v>8</v>
      </c>
    </row>
    <row r="2708" spans="1:34" x14ac:dyDescent="0.35">
      <c r="A2708" s="354" t="s">
        <v>1038</v>
      </c>
      <c r="B2708" s="355">
        <v>37.274999999999999</v>
      </c>
      <c r="C2708" s="356">
        <v>105</v>
      </c>
      <c r="D2708" s="357" t="s">
        <v>690</v>
      </c>
      <c r="E2708" s="358" t="s">
        <v>193</v>
      </c>
      <c r="F2708" s="357" t="s">
        <v>186</v>
      </c>
      <c r="G2708" s="357">
        <v>32</v>
      </c>
      <c r="H2708" s="356">
        <v>127000</v>
      </c>
      <c r="I2708" s="356">
        <v>132800</v>
      </c>
      <c r="J2708" s="355">
        <v>136700</v>
      </c>
      <c r="K2708" s="355">
        <v>139100</v>
      </c>
      <c r="L2708" s="355">
        <v>3407.1093226022804</v>
      </c>
      <c r="M2708" s="355">
        <v>3562.709590878605</v>
      </c>
      <c r="N2708" s="355">
        <v>3667.3373574782026</v>
      </c>
      <c r="O2708" s="355">
        <v>3731.7236753856473</v>
      </c>
      <c r="P2708" s="357" t="s">
        <v>40</v>
      </c>
      <c r="Q2708" s="368" t="s">
        <v>35</v>
      </c>
      <c r="R2708" s="357" t="s">
        <v>203</v>
      </c>
      <c r="S2708" s="367" t="s">
        <v>1074</v>
      </c>
      <c r="T2708" s="357" t="s">
        <v>691</v>
      </c>
      <c r="U2708" s="357" t="s">
        <v>1487</v>
      </c>
      <c r="V2708" s="357">
        <v>1.74</v>
      </c>
      <c r="W2708" s="357">
        <v>1.03</v>
      </c>
      <c r="X2708" s="357">
        <v>3.5000000000000003E-2</v>
      </c>
      <c r="Y2708" s="357">
        <v>1.7922</v>
      </c>
      <c r="Z2708" s="357" t="s">
        <v>198</v>
      </c>
      <c r="AA2708" s="357" t="s">
        <v>170</v>
      </c>
      <c r="AB2708" s="357">
        <v>19.899999999999999</v>
      </c>
      <c r="AC2708" s="357" t="s">
        <v>218</v>
      </c>
      <c r="AD2708" s="10"/>
      <c r="AE2708" s="10">
        <f>IFERROR(VLOOKUP(E2708,ppoz!$A$2:$B$42,2,0),0)</f>
        <v>0</v>
      </c>
      <c r="AH2708">
        <v>8</v>
      </c>
    </row>
    <row r="2709" spans="1:34" x14ac:dyDescent="0.35">
      <c r="A2709" s="354" t="s">
        <v>1039</v>
      </c>
      <c r="B2709" s="355">
        <v>37.629999999999995</v>
      </c>
      <c r="C2709" s="356">
        <v>106</v>
      </c>
      <c r="D2709" s="357" t="s">
        <v>690</v>
      </c>
      <c r="E2709" s="358" t="s">
        <v>23</v>
      </c>
      <c r="F2709" s="357" t="s">
        <v>186</v>
      </c>
      <c r="G2709" s="357">
        <v>37.6</v>
      </c>
      <c r="H2709" s="356">
        <v>130100</v>
      </c>
      <c r="I2709" s="356">
        <v>135600</v>
      </c>
      <c r="J2709" s="355">
        <v>139400</v>
      </c>
      <c r="K2709" s="355">
        <v>141900</v>
      </c>
      <c r="L2709" s="355">
        <v>3457.3478607494026</v>
      </c>
      <c r="M2709" s="355">
        <v>3603.5078394897691</v>
      </c>
      <c r="N2709" s="355">
        <v>3704.4910975285679</v>
      </c>
      <c r="O2709" s="355">
        <v>3770.9274515014622</v>
      </c>
      <c r="P2709" s="357" t="s">
        <v>40</v>
      </c>
      <c r="Q2709" s="368" t="s">
        <v>35</v>
      </c>
      <c r="R2709" s="357" t="s">
        <v>203</v>
      </c>
      <c r="S2709" s="367" t="s">
        <v>1074</v>
      </c>
      <c r="T2709" s="357" t="s">
        <v>691</v>
      </c>
      <c r="U2709" s="357" t="s">
        <v>1487</v>
      </c>
      <c r="V2709" s="357">
        <v>1.74</v>
      </c>
      <c r="W2709" s="357">
        <v>1.03</v>
      </c>
      <c r="X2709" s="357">
        <v>3.5000000000000003E-2</v>
      </c>
      <c r="Y2709" s="357">
        <v>1.7922</v>
      </c>
      <c r="Z2709" s="357" t="s">
        <v>198</v>
      </c>
      <c r="AA2709" s="357" t="s">
        <v>170</v>
      </c>
      <c r="AB2709" s="357">
        <v>19.899999999999999</v>
      </c>
      <c r="AC2709" s="357" t="s">
        <v>218</v>
      </c>
      <c r="AD2709" s="10"/>
      <c r="AE2709" s="10">
        <f>IFERROR(VLOOKUP(E2709,ppoz!$A$2:$B$42,2,0),0)</f>
        <v>0</v>
      </c>
      <c r="AH2709">
        <v>8</v>
      </c>
    </row>
    <row r="2710" spans="1:34" x14ac:dyDescent="0.35">
      <c r="A2710" s="354" t="s">
        <v>1040</v>
      </c>
      <c r="B2710" s="355">
        <v>37.984999999999999</v>
      </c>
      <c r="C2710" s="356">
        <v>107</v>
      </c>
      <c r="D2710" s="357" t="s">
        <v>690</v>
      </c>
      <c r="E2710" s="358" t="s">
        <v>23</v>
      </c>
      <c r="F2710" s="357" t="s">
        <v>186</v>
      </c>
      <c r="G2710" s="357">
        <v>37.6</v>
      </c>
      <c r="H2710" s="356">
        <v>130900</v>
      </c>
      <c r="I2710" s="356">
        <v>136300</v>
      </c>
      <c r="J2710" s="355">
        <v>140100</v>
      </c>
      <c r="K2710" s="355">
        <v>142600</v>
      </c>
      <c r="L2710" s="355">
        <v>3446.0971436093196</v>
      </c>
      <c r="M2710" s="355">
        <v>3588.258523101224</v>
      </c>
      <c r="N2710" s="355">
        <v>3688.2980123733055</v>
      </c>
      <c r="O2710" s="355">
        <v>3754.1134658417795</v>
      </c>
      <c r="P2710" s="357" t="s">
        <v>40</v>
      </c>
      <c r="Q2710" s="368" t="s">
        <v>35</v>
      </c>
      <c r="R2710" s="357" t="s">
        <v>203</v>
      </c>
      <c r="S2710" s="367" t="s">
        <v>1074</v>
      </c>
      <c r="T2710" s="357" t="s">
        <v>691</v>
      </c>
      <c r="U2710" s="357" t="s">
        <v>1487</v>
      </c>
      <c r="V2710" s="357">
        <v>1.74</v>
      </c>
      <c r="W2710" s="357">
        <v>1.03</v>
      </c>
      <c r="X2710" s="357">
        <v>3.5000000000000003E-2</v>
      </c>
      <c r="Y2710" s="357">
        <v>1.7922</v>
      </c>
      <c r="Z2710" s="357" t="s">
        <v>198</v>
      </c>
      <c r="AA2710" s="357" t="s">
        <v>170</v>
      </c>
      <c r="AB2710" s="357">
        <v>19.899999999999999</v>
      </c>
      <c r="AC2710" s="357" t="s">
        <v>218</v>
      </c>
      <c r="AD2710" s="10"/>
      <c r="AE2710" s="10">
        <f>IFERROR(VLOOKUP(E2710,ppoz!$A$2:$B$42,2,0),0)</f>
        <v>0</v>
      </c>
      <c r="AH2710">
        <v>8</v>
      </c>
    </row>
    <row r="2711" spans="1:34" x14ac:dyDescent="0.35">
      <c r="A2711" s="354" t="s">
        <v>1041</v>
      </c>
      <c r="B2711" s="355">
        <v>38.339999999999996</v>
      </c>
      <c r="C2711" s="356">
        <v>108</v>
      </c>
      <c r="D2711" s="357" t="s">
        <v>690</v>
      </c>
      <c r="E2711" s="358" t="s">
        <v>23</v>
      </c>
      <c r="F2711" s="357" t="s">
        <v>186</v>
      </c>
      <c r="G2711" s="357">
        <v>37.6</v>
      </c>
      <c r="H2711" s="356">
        <v>132100</v>
      </c>
      <c r="I2711" s="356">
        <v>137500</v>
      </c>
      <c r="J2711" s="355">
        <v>141300</v>
      </c>
      <c r="K2711" s="355">
        <v>143900</v>
      </c>
      <c r="L2711" s="355">
        <v>3445.4877412623896</v>
      </c>
      <c r="M2711" s="355">
        <v>3586.3328116849248</v>
      </c>
      <c r="N2711" s="355">
        <v>3685.4460093896719</v>
      </c>
      <c r="O2711" s="355">
        <v>3753.2603025560775</v>
      </c>
      <c r="P2711" s="357" t="s">
        <v>40</v>
      </c>
      <c r="Q2711" s="368" t="s">
        <v>35</v>
      </c>
      <c r="R2711" s="357" t="s">
        <v>203</v>
      </c>
      <c r="S2711" s="367" t="s">
        <v>1074</v>
      </c>
      <c r="T2711" s="357" t="s">
        <v>691</v>
      </c>
      <c r="U2711" s="357" t="s">
        <v>1487</v>
      </c>
      <c r="V2711" s="357">
        <v>1.74</v>
      </c>
      <c r="W2711" s="357">
        <v>1.03</v>
      </c>
      <c r="X2711" s="357">
        <v>3.5000000000000003E-2</v>
      </c>
      <c r="Y2711" s="357">
        <v>1.7922</v>
      </c>
      <c r="Z2711" s="357" t="s">
        <v>198</v>
      </c>
      <c r="AA2711" s="357" t="s">
        <v>170</v>
      </c>
      <c r="AB2711" s="357">
        <v>19.899999999999999</v>
      </c>
      <c r="AC2711" s="357" t="s">
        <v>218</v>
      </c>
      <c r="AD2711" s="10"/>
      <c r="AE2711" s="10">
        <f>IFERROR(VLOOKUP(E2711,ppoz!$A$2:$B$42,2,0),0)</f>
        <v>0</v>
      </c>
      <c r="AH2711">
        <v>8</v>
      </c>
    </row>
    <row r="2712" spans="1:34" x14ac:dyDescent="0.35">
      <c r="A2712" s="354" t="s">
        <v>1042</v>
      </c>
      <c r="B2712" s="355">
        <v>38.695</v>
      </c>
      <c r="C2712" s="356">
        <v>109</v>
      </c>
      <c r="D2712" s="357" t="s">
        <v>690</v>
      </c>
      <c r="E2712" s="358" t="s">
        <v>23</v>
      </c>
      <c r="F2712" s="357" t="s">
        <v>186</v>
      </c>
      <c r="G2712" s="357">
        <v>37.6</v>
      </c>
      <c r="H2712" s="356">
        <v>132800</v>
      </c>
      <c r="I2712" s="356">
        <v>138700</v>
      </c>
      <c r="J2712" s="355">
        <v>144900</v>
      </c>
      <c r="K2712" s="355">
        <v>145000</v>
      </c>
      <c r="L2712" s="355">
        <v>3431.9679545160875</v>
      </c>
      <c r="M2712" s="355">
        <v>3584.442434423052</v>
      </c>
      <c r="N2712" s="355">
        <v>3744.6698539863032</v>
      </c>
      <c r="O2712" s="355">
        <v>3747.2541672050652</v>
      </c>
      <c r="P2712" s="357" t="s">
        <v>40</v>
      </c>
      <c r="Q2712" s="368" t="s">
        <v>35</v>
      </c>
      <c r="R2712" s="357" t="s">
        <v>203</v>
      </c>
      <c r="S2712" s="367" t="s">
        <v>1074</v>
      </c>
      <c r="T2712" s="357" t="s">
        <v>691</v>
      </c>
      <c r="U2712" s="357" t="s">
        <v>1487</v>
      </c>
      <c r="V2712" s="357">
        <v>1.74</v>
      </c>
      <c r="W2712" s="357">
        <v>1.03</v>
      </c>
      <c r="X2712" s="357">
        <v>3.5000000000000003E-2</v>
      </c>
      <c r="Y2712" s="357">
        <v>1.7922</v>
      </c>
      <c r="Z2712" s="357" t="s">
        <v>198</v>
      </c>
      <c r="AA2712" s="357" t="s">
        <v>170</v>
      </c>
      <c r="AB2712" s="357">
        <v>19.899999999999999</v>
      </c>
      <c r="AC2712" s="357" t="s">
        <v>218</v>
      </c>
      <c r="AD2712" s="10"/>
      <c r="AE2712" s="10">
        <f>IFERROR(VLOOKUP(E2712,ppoz!$A$2:$B$42,2,0),0)</f>
        <v>0</v>
      </c>
      <c r="AH2712">
        <v>8</v>
      </c>
    </row>
    <row r="2713" spans="1:34" x14ac:dyDescent="0.35">
      <c r="A2713" s="354" t="s">
        <v>1043</v>
      </c>
      <c r="B2713" s="355">
        <v>39.049999999999997</v>
      </c>
      <c r="C2713" s="356">
        <v>110</v>
      </c>
      <c r="D2713" s="357" t="s">
        <v>690</v>
      </c>
      <c r="E2713" s="358" t="s">
        <v>23</v>
      </c>
      <c r="F2713" s="357" t="s">
        <v>186</v>
      </c>
      <c r="G2713" s="357">
        <v>37.6</v>
      </c>
      <c r="H2713" s="356">
        <v>134000</v>
      </c>
      <c r="I2713" s="356">
        <v>139800</v>
      </c>
      <c r="J2713" s="355">
        <v>146100</v>
      </c>
      <c r="K2713" s="355">
        <v>146100</v>
      </c>
      <c r="L2713" s="355">
        <v>3431.4980793854038</v>
      </c>
      <c r="M2713" s="355">
        <v>3580.0256081946227</v>
      </c>
      <c r="N2713" s="355">
        <v>3741.3572343149813</v>
      </c>
      <c r="O2713" s="355">
        <v>3741.3572343149813</v>
      </c>
      <c r="P2713" s="357" t="s">
        <v>40</v>
      </c>
      <c r="Q2713" s="368" t="s">
        <v>35</v>
      </c>
      <c r="R2713" s="357" t="s">
        <v>203</v>
      </c>
      <c r="S2713" s="367" t="s">
        <v>1074</v>
      </c>
      <c r="T2713" s="357" t="s">
        <v>691</v>
      </c>
      <c r="U2713" s="357" t="s">
        <v>1487</v>
      </c>
      <c r="V2713" s="357">
        <v>1.74</v>
      </c>
      <c r="W2713" s="357">
        <v>1.03</v>
      </c>
      <c r="X2713" s="357">
        <v>3.5000000000000003E-2</v>
      </c>
      <c r="Y2713" s="357">
        <v>1.7922</v>
      </c>
      <c r="Z2713" s="357" t="s">
        <v>198</v>
      </c>
      <c r="AA2713" s="357" t="s">
        <v>170</v>
      </c>
      <c r="AB2713" s="357">
        <v>19.899999999999999</v>
      </c>
      <c r="AC2713" s="357" t="s">
        <v>218</v>
      </c>
      <c r="AD2713" s="10"/>
      <c r="AE2713" s="10">
        <f>IFERROR(VLOOKUP(E2713,ppoz!$A$2:$B$42,2,0),0)</f>
        <v>0</v>
      </c>
      <c r="AH2713">
        <v>8</v>
      </c>
    </row>
    <row r="2714" spans="1:34" x14ac:dyDescent="0.35">
      <c r="A2714" s="354" t="s">
        <v>1044</v>
      </c>
      <c r="B2714" s="355">
        <v>39.405000000000001</v>
      </c>
      <c r="C2714" s="356">
        <v>111</v>
      </c>
      <c r="D2714" s="357" t="s">
        <v>690</v>
      </c>
      <c r="E2714" s="358" t="s">
        <v>23</v>
      </c>
      <c r="F2714" s="357" t="s">
        <v>186</v>
      </c>
      <c r="G2714" s="357">
        <v>37.6</v>
      </c>
      <c r="H2714" s="356">
        <v>134800</v>
      </c>
      <c r="I2714" s="356">
        <v>140700</v>
      </c>
      <c r="J2714" s="355">
        <v>146800</v>
      </c>
      <c r="K2714" s="355">
        <v>147000</v>
      </c>
      <c r="L2714" s="355">
        <v>3420.8856744068012</v>
      </c>
      <c r="M2714" s="355">
        <v>3570.6128663875143</v>
      </c>
      <c r="N2714" s="355">
        <v>3725.4155564014718</v>
      </c>
      <c r="O2714" s="355">
        <v>3730.4910544347163</v>
      </c>
      <c r="P2714" s="357" t="s">
        <v>40</v>
      </c>
      <c r="Q2714" s="368" t="s">
        <v>35</v>
      </c>
      <c r="R2714" s="357" t="s">
        <v>203</v>
      </c>
      <c r="S2714" s="367" t="s">
        <v>1074</v>
      </c>
      <c r="T2714" s="357" t="s">
        <v>691</v>
      </c>
      <c r="U2714" s="357" t="s">
        <v>1487</v>
      </c>
      <c r="V2714" s="357">
        <v>1.74</v>
      </c>
      <c r="W2714" s="357">
        <v>1.03</v>
      </c>
      <c r="X2714" s="357">
        <v>3.5000000000000003E-2</v>
      </c>
      <c r="Y2714" s="357">
        <v>1.7922</v>
      </c>
      <c r="Z2714" s="357" t="s">
        <v>198</v>
      </c>
      <c r="AA2714" s="357" t="s">
        <v>170</v>
      </c>
      <c r="AB2714" s="357">
        <v>19.899999999999999</v>
      </c>
      <c r="AC2714" s="357" t="s">
        <v>218</v>
      </c>
      <c r="AD2714" s="10"/>
      <c r="AE2714" s="10">
        <f>IFERROR(VLOOKUP(E2714,ppoz!$A$2:$B$42,2,0),0)</f>
        <v>0</v>
      </c>
      <c r="AH2714">
        <v>8</v>
      </c>
    </row>
    <row r="2715" spans="1:34" x14ac:dyDescent="0.35">
      <c r="A2715" s="354" t="s">
        <v>1045</v>
      </c>
      <c r="B2715" s="355">
        <v>39.76</v>
      </c>
      <c r="C2715" s="356">
        <v>112</v>
      </c>
      <c r="D2715" s="357" t="s">
        <v>690</v>
      </c>
      <c r="E2715" s="358" t="s">
        <v>23</v>
      </c>
      <c r="F2715" s="357" t="s">
        <v>186</v>
      </c>
      <c r="G2715" s="357">
        <v>37.6</v>
      </c>
      <c r="H2715" s="356">
        <v>136500</v>
      </c>
      <c r="I2715" s="356">
        <v>142100</v>
      </c>
      <c r="J2715" s="355">
        <v>149300</v>
      </c>
      <c r="K2715" s="355">
        <v>148400</v>
      </c>
      <c r="L2715" s="355">
        <v>3433.0985915492961</v>
      </c>
      <c r="M2715" s="355">
        <v>3573.9436619718313</v>
      </c>
      <c r="N2715" s="355">
        <v>3755.0301810865194</v>
      </c>
      <c r="O2715" s="355">
        <v>3732.3943661971834</v>
      </c>
      <c r="P2715" s="357" t="s">
        <v>40</v>
      </c>
      <c r="Q2715" s="368" t="s">
        <v>35</v>
      </c>
      <c r="R2715" s="357" t="s">
        <v>203</v>
      </c>
      <c r="S2715" s="367" t="s">
        <v>1074</v>
      </c>
      <c r="T2715" s="357" t="s">
        <v>691</v>
      </c>
      <c r="U2715" s="357" t="s">
        <v>1487</v>
      </c>
      <c r="V2715" s="357">
        <v>1.74</v>
      </c>
      <c r="W2715" s="357">
        <v>1.03</v>
      </c>
      <c r="X2715" s="357">
        <v>3.5000000000000003E-2</v>
      </c>
      <c r="Y2715" s="357">
        <v>1.7922</v>
      </c>
      <c r="Z2715" s="357" t="s">
        <v>198</v>
      </c>
      <c r="AA2715" s="357" t="s">
        <v>170</v>
      </c>
      <c r="AB2715" s="357">
        <v>19.899999999999999</v>
      </c>
      <c r="AC2715" s="357" t="s">
        <v>218</v>
      </c>
      <c r="AD2715" s="10"/>
      <c r="AE2715" s="10">
        <f>IFERROR(VLOOKUP(E2715,ppoz!$A$2:$B$42,2,0),0)</f>
        <v>0</v>
      </c>
      <c r="AH2715">
        <v>8</v>
      </c>
    </row>
    <row r="2716" spans="1:34" x14ac:dyDescent="0.35">
      <c r="A2716" s="354" t="s">
        <v>1046</v>
      </c>
      <c r="B2716" s="355">
        <v>40.114999999999995</v>
      </c>
      <c r="C2716" s="356">
        <v>113</v>
      </c>
      <c r="D2716" s="357" t="s">
        <v>690</v>
      </c>
      <c r="E2716" s="358" t="s">
        <v>23</v>
      </c>
      <c r="F2716" s="357" t="s">
        <v>186</v>
      </c>
      <c r="G2716" s="357">
        <v>37.6</v>
      </c>
      <c r="H2716" s="356">
        <v>137800</v>
      </c>
      <c r="I2716" s="356">
        <v>143800</v>
      </c>
      <c r="J2716" s="355">
        <v>150400</v>
      </c>
      <c r="K2716" s="355">
        <v>150200</v>
      </c>
      <c r="L2716" s="355">
        <v>3435.1240184469652</v>
      </c>
      <c r="M2716" s="355">
        <v>3584.6940047363832</v>
      </c>
      <c r="N2716" s="355">
        <v>3749.2209896547429</v>
      </c>
      <c r="O2716" s="355">
        <v>3744.2353234450957</v>
      </c>
      <c r="P2716" s="357" t="s">
        <v>40</v>
      </c>
      <c r="Q2716" s="368" t="s">
        <v>35</v>
      </c>
      <c r="R2716" s="357" t="s">
        <v>203</v>
      </c>
      <c r="S2716" s="367" t="s">
        <v>1074</v>
      </c>
      <c r="T2716" s="357" t="s">
        <v>691</v>
      </c>
      <c r="U2716" s="357" t="s">
        <v>1487</v>
      </c>
      <c r="V2716" s="357">
        <v>1.74</v>
      </c>
      <c r="W2716" s="357">
        <v>1.03</v>
      </c>
      <c r="X2716" s="357">
        <v>3.5000000000000003E-2</v>
      </c>
      <c r="Y2716" s="357">
        <v>1.7922</v>
      </c>
      <c r="Z2716" s="357" t="s">
        <v>198</v>
      </c>
      <c r="AA2716" s="357" t="s">
        <v>170</v>
      </c>
      <c r="AB2716" s="357">
        <v>19.899999999999999</v>
      </c>
      <c r="AC2716" s="357" t="s">
        <v>218</v>
      </c>
      <c r="AD2716" s="10"/>
      <c r="AE2716" s="10">
        <f>IFERROR(VLOOKUP(E2716,ppoz!$A$2:$B$42,2,0),0)</f>
        <v>0</v>
      </c>
      <c r="AH2716">
        <v>8</v>
      </c>
    </row>
    <row r="2717" spans="1:34" x14ac:dyDescent="0.35">
      <c r="A2717" s="354" t="s">
        <v>1047</v>
      </c>
      <c r="B2717" s="355">
        <v>40.47</v>
      </c>
      <c r="C2717" s="356">
        <v>114</v>
      </c>
      <c r="D2717" s="357" t="s">
        <v>690</v>
      </c>
      <c r="E2717" s="358" t="s">
        <v>23</v>
      </c>
      <c r="F2717" s="357" t="s">
        <v>186</v>
      </c>
      <c r="G2717" s="357">
        <v>37.6</v>
      </c>
      <c r="H2717" s="356">
        <v>138800</v>
      </c>
      <c r="I2717" s="356">
        <v>144700</v>
      </c>
      <c r="J2717" s="355">
        <v>151200</v>
      </c>
      <c r="K2717" s="355">
        <v>151000</v>
      </c>
      <c r="L2717" s="355">
        <v>3429.7010130961207</v>
      </c>
      <c r="M2717" s="355">
        <v>3575.4880158141837</v>
      </c>
      <c r="N2717" s="355">
        <v>3736.1008154188289</v>
      </c>
      <c r="O2717" s="355">
        <v>3731.1588831233012</v>
      </c>
      <c r="P2717" s="357" t="s">
        <v>40</v>
      </c>
      <c r="Q2717" s="368" t="s">
        <v>35</v>
      </c>
      <c r="R2717" s="357" t="s">
        <v>203</v>
      </c>
      <c r="S2717" s="367" t="s">
        <v>1074</v>
      </c>
      <c r="T2717" s="357" t="s">
        <v>691</v>
      </c>
      <c r="U2717" s="357" t="s">
        <v>1487</v>
      </c>
      <c r="V2717" s="357">
        <v>1.74</v>
      </c>
      <c r="W2717" s="357">
        <v>1.03</v>
      </c>
      <c r="X2717" s="357">
        <v>3.5000000000000003E-2</v>
      </c>
      <c r="Y2717" s="357">
        <v>1.7922</v>
      </c>
      <c r="Z2717" s="357" t="s">
        <v>198</v>
      </c>
      <c r="AA2717" s="357" t="s">
        <v>170</v>
      </c>
      <c r="AB2717" s="357">
        <v>19.899999999999999</v>
      </c>
      <c r="AC2717" s="357" t="s">
        <v>218</v>
      </c>
      <c r="AD2717" s="10"/>
      <c r="AE2717" s="10">
        <f>IFERROR(VLOOKUP(E2717,ppoz!$A$2:$B$42,2,0),0)</f>
        <v>0</v>
      </c>
      <c r="AH2717">
        <v>8</v>
      </c>
    </row>
    <row r="2718" spans="1:34" x14ac:dyDescent="0.35">
      <c r="A2718" s="354" t="s">
        <v>1048</v>
      </c>
      <c r="B2718" s="355">
        <v>40.824999999999996</v>
      </c>
      <c r="C2718" s="356">
        <v>115</v>
      </c>
      <c r="D2718" s="357" t="s">
        <v>690</v>
      </c>
      <c r="E2718" s="358" t="s">
        <v>23</v>
      </c>
      <c r="F2718" s="357" t="s">
        <v>186</v>
      </c>
      <c r="G2718" s="357">
        <v>37.6</v>
      </c>
      <c r="H2718" s="356">
        <v>139500</v>
      </c>
      <c r="I2718" s="356">
        <v>145500</v>
      </c>
      <c r="J2718" s="355">
        <v>151900</v>
      </c>
      <c r="K2718" s="355">
        <v>152400</v>
      </c>
      <c r="L2718" s="355">
        <v>3417.023882424985</v>
      </c>
      <c r="M2718" s="355">
        <v>3563.9926515615434</v>
      </c>
      <c r="N2718" s="355">
        <v>3720.7593386405392</v>
      </c>
      <c r="O2718" s="355">
        <v>3733.0067360685857</v>
      </c>
      <c r="P2718" s="357" t="s">
        <v>40</v>
      </c>
      <c r="Q2718" s="368" t="s">
        <v>35</v>
      </c>
      <c r="R2718" s="357" t="s">
        <v>203</v>
      </c>
      <c r="S2718" s="367" t="s">
        <v>1074</v>
      </c>
      <c r="T2718" s="357" t="s">
        <v>691</v>
      </c>
      <c r="U2718" s="357" t="s">
        <v>1487</v>
      </c>
      <c r="V2718" s="357">
        <v>1.74</v>
      </c>
      <c r="W2718" s="357">
        <v>1.03</v>
      </c>
      <c r="X2718" s="357">
        <v>3.5000000000000003E-2</v>
      </c>
      <c r="Y2718" s="357">
        <v>1.7922</v>
      </c>
      <c r="Z2718" s="357" t="s">
        <v>198</v>
      </c>
      <c r="AA2718" s="357" t="s">
        <v>170</v>
      </c>
      <c r="AB2718" s="357">
        <v>19.899999999999999</v>
      </c>
      <c r="AC2718" s="357" t="s">
        <v>218</v>
      </c>
      <c r="AD2718" s="10"/>
      <c r="AE2718" s="10">
        <f>IFERROR(VLOOKUP(E2718,ppoz!$A$2:$B$42,2,0),0)</f>
        <v>0</v>
      </c>
      <c r="AH2718">
        <v>8</v>
      </c>
    </row>
    <row r="2719" spans="1:34" x14ac:dyDescent="0.35">
      <c r="A2719" s="354" t="s">
        <v>1049</v>
      </c>
      <c r="B2719" s="355">
        <v>41.18</v>
      </c>
      <c r="C2719" s="356">
        <v>116</v>
      </c>
      <c r="D2719" s="357" t="s">
        <v>690</v>
      </c>
      <c r="E2719" s="358" t="s">
        <v>23</v>
      </c>
      <c r="F2719" s="357" t="s">
        <v>186</v>
      </c>
      <c r="G2719" s="357">
        <v>37.6</v>
      </c>
      <c r="H2719" s="356">
        <v>140700</v>
      </c>
      <c r="I2719" s="356">
        <v>147100</v>
      </c>
      <c r="J2719" s="355">
        <v>153100</v>
      </c>
      <c r="K2719" s="355">
        <v>154000</v>
      </c>
      <c r="L2719" s="355">
        <v>3416.7071393880524</v>
      </c>
      <c r="M2719" s="355">
        <v>3572.1223895094708</v>
      </c>
      <c r="N2719" s="355">
        <v>3717.8241864983002</v>
      </c>
      <c r="O2719" s="355">
        <v>3739.6794560466246</v>
      </c>
      <c r="P2719" s="357" t="s">
        <v>40</v>
      </c>
      <c r="Q2719" s="368" t="s">
        <v>35</v>
      </c>
      <c r="R2719" s="357" t="s">
        <v>203</v>
      </c>
      <c r="S2719" s="367" t="s">
        <v>1074</v>
      </c>
      <c r="T2719" s="357" t="s">
        <v>691</v>
      </c>
      <c r="U2719" s="357" t="s">
        <v>1487</v>
      </c>
      <c r="V2719" s="357">
        <v>1.74</v>
      </c>
      <c r="W2719" s="357">
        <v>1.03</v>
      </c>
      <c r="X2719" s="357">
        <v>3.5000000000000003E-2</v>
      </c>
      <c r="Y2719" s="357">
        <v>1.7922</v>
      </c>
      <c r="Z2719" s="357" t="s">
        <v>198</v>
      </c>
      <c r="AA2719" s="357" t="s">
        <v>170</v>
      </c>
      <c r="AB2719" s="357">
        <v>19.899999999999999</v>
      </c>
      <c r="AC2719" s="357" t="s">
        <v>218</v>
      </c>
      <c r="AD2719" s="10"/>
      <c r="AE2719" s="10">
        <f>IFERROR(VLOOKUP(E2719,ppoz!$A$2:$B$42,2,0),0)</f>
        <v>0</v>
      </c>
      <c r="AH2719">
        <v>8</v>
      </c>
    </row>
    <row r="2720" spans="1:34" x14ac:dyDescent="0.35">
      <c r="A2720" s="354" t="s">
        <v>1050</v>
      </c>
      <c r="B2720" s="355">
        <v>41.534999999999997</v>
      </c>
      <c r="C2720" s="356">
        <v>117</v>
      </c>
      <c r="D2720" s="357" t="s">
        <v>690</v>
      </c>
      <c r="E2720" s="358" t="s">
        <v>23</v>
      </c>
      <c r="F2720" s="357" t="s">
        <v>186</v>
      </c>
      <c r="G2720" s="357">
        <v>37.6</v>
      </c>
      <c r="H2720" s="356">
        <v>141600</v>
      </c>
      <c r="I2720" s="356">
        <v>147900</v>
      </c>
      <c r="J2720" s="355">
        <v>153900</v>
      </c>
      <c r="K2720" s="355">
        <v>154800</v>
      </c>
      <c r="L2720" s="355">
        <v>3409.1729866377755</v>
      </c>
      <c r="M2720" s="355">
        <v>3560.8522932466599</v>
      </c>
      <c r="N2720" s="355">
        <v>3705.3087757313115</v>
      </c>
      <c r="O2720" s="355">
        <v>3726.977248104009</v>
      </c>
      <c r="P2720" s="357" t="s">
        <v>40</v>
      </c>
      <c r="Q2720" s="368" t="s">
        <v>35</v>
      </c>
      <c r="R2720" s="357" t="s">
        <v>203</v>
      </c>
      <c r="S2720" s="367" t="s">
        <v>1074</v>
      </c>
      <c r="T2720" s="357" t="s">
        <v>691</v>
      </c>
      <c r="U2720" s="357" t="s">
        <v>1487</v>
      </c>
      <c r="V2720" s="357">
        <v>1.74</v>
      </c>
      <c r="W2720" s="357">
        <v>1.03</v>
      </c>
      <c r="X2720" s="357">
        <v>3.5000000000000003E-2</v>
      </c>
      <c r="Y2720" s="357">
        <v>1.7922</v>
      </c>
      <c r="Z2720" s="357" t="s">
        <v>198</v>
      </c>
      <c r="AA2720" s="357" t="s">
        <v>170</v>
      </c>
      <c r="AB2720" s="357">
        <v>19.899999999999999</v>
      </c>
      <c r="AC2720" s="357" t="s">
        <v>218</v>
      </c>
      <c r="AD2720" s="10"/>
      <c r="AE2720" s="10">
        <f>IFERROR(VLOOKUP(E2720,ppoz!$A$2:$B$42,2,0),0)</f>
        <v>0</v>
      </c>
      <c r="AH2720">
        <v>8</v>
      </c>
    </row>
    <row r="2721" spans="1:34" x14ac:dyDescent="0.35">
      <c r="A2721" s="354" t="s">
        <v>1051</v>
      </c>
      <c r="B2721" s="355">
        <v>41.89</v>
      </c>
      <c r="C2721" s="356">
        <v>118</v>
      </c>
      <c r="D2721" s="357" t="s">
        <v>690</v>
      </c>
      <c r="E2721" s="358" t="s">
        <v>23</v>
      </c>
      <c r="F2721" s="357" t="s">
        <v>186</v>
      </c>
      <c r="G2721" s="357">
        <v>37.6</v>
      </c>
      <c r="H2721" s="356">
        <v>143000</v>
      </c>
      <c r="I2721" s="356">
        <v>148900</v>
      </c>
      <c r="J2721" s="355">
        <v>154600</v>
      </c>
      <c r="K2721" s="355">
        <v>155800</v>
      </c>
      <c r="L2721" s="355">
        <v>3413.7025543089044</v>
      </c>
      <c r="M2721" s="355">
        <v>3554.5476247314396</v>
      </c>
      <c r="N2721" s="355">
        <v>3690.6182859871092</v>
      </c>
      <c r="O2721" s="355">
        <v>3719.2647409883025</v>
      </c>
      <c r="P2721" s="357" t="s">
        <v>40</v>
      </c>
      <c r="Q2721" s="368" t="s">
        <v>35</v>
      </c>
      <c r="R2721" s="357" t="s">
        <v>203</v>
      </c>
      <c r="S2721" s="367" t="s">
        <v>1074</v>
      </c>
      <c r="T2721" s="357" t="s">
        <v>691</v>
      </c>
      <c r="U2721" s="357" t="s">
        <v>1487</v>
      </c>
      <c r="V2721" s="357">
        <v>1.74</v>
      </c>
      <c r="W2721" s="357">
        <v>1.03</v>
      </c>
      <c r="X2721" s="357">
        <v>3.5000000000000003E-2</v>
      </c>
      <c r="Y2721" s="357">
        <v>1.7922</v>
      </c>
      <c r="Z2721" s="357" t="s">
        <v>198</v>
      </c>
      <c r="AA2721" s="357" t="s">
        <v>170</v>
      </c>
      <c r="AB2721" s="357">
        <v>19.899999999999999</v>
      </c>
      <c r="AC2721" s="357" t="s">
        <v>218</v>
      </c>
      <c r="AD2721" s="10"/>
      <c r="AE2721" s="10">
        <f>IFERROR(VLOOKUP(E2721,ppoz!$A$2:$B$42,2,0),0)</f>
        <v>0</v>
      </c>
      <c r="AH2721">
        <v>9</v>
      </c>
    </row>
    <row r="2722" spans="1:34" x14ac:dyDescent="0.35">
      <c r="A2722" s="354" t="s">
        <v>1052</v>
      </c>
      <c r="B2722" s="355">
        <v>42.244999999999997</v>
      </c>
      <c r="C2722" s="356">
        <v>119</v>
      </c>
      <c r="D2722" s="357" t="s">
        <v>690</v>
      </c>
      <c r="E2722" s="358" t="s">
        <v>23</v>
      </c>
      <c r="F2722" s="357" t="s">
        <v>186</v>
      </c>
      <c r="G2722" s="357">
        <v>37.6</v>
      </c>
      <c r="H2722" s="356">
        <v>144300</v>
      </c>
      <c r="I2722" s="356">
        <v>150000</v>
      </c>
      <c r="J2722" s="355">
        <v>155800</v>
      </c>
      <c r="K2722" s="355">
        <v>156900</v>
      </c>
      <c r="L2722" s="355">
        <v>3415.7888507515686</v>
      </c>
      <c r="M2722" s="355">
        <v>3550.7160610723163</v>
      </c>
      <c r="N2722" s="355">
        <v>3688.0104154337791</v>
      </c>
      <c r="O2722" s="355">
        <v>3714.0489998816429</v>
      </c>
      <c r="P2722" s="357" t="s">
        <v>40</v>
      </c>
      <c r="Q2722" s="368" t="s">
        <v>35</v>
      </c>
      <c r="R2722" s="357" t="s">
        <v>203</v>
      </c>
      <c r="S2722" s="367" t="s">
        <v>1074</v>
      </c>
      <c r="T2722" s="357" t="s">
        <v>691</v>
      </c>
      <c r="U2722" s="357" t="s">
        <v>1487</v>
      </c>
      <c r="V2722" s="357">
        <v>1.74</v>
      </c>
      <c r="W2722" s="357">
        <v>1.03</v>
      </c>
      <c r="X2722" s="357">
        <v>3.5000000000000003E-2</v>
      </c>
      <c r="Y2722" s="357">
        <v>1.7922</v>
      </c>
      <c r="Z2722" s="357" t="s">
        <v>198</v>
      </c>
      <c r="AA2722" s="357" t="s">
        <v>170</v>
      </c>
      <c r="AB2722" s="357">
        <v>19.899999999999999</v>
      </c>
      <c r="AC2722" s="357" t="s">
        <v>218</v>
      </c>
      <c r="AD2722" s="10"/>
      <c r="AE2722" s="10">
        <f>IFERROR(VLOOKUP(E2722,ppoz!$A$2:$B$42,2,0),0)</f>
        <v>0</v>
      </c>
      <c r="AH2722">
        <v>9</v>
      </c>
    </row>
    <row r="2723" spans="1:34" x14ac:dyDescent="0.35">
      <c r="A2723" s="354" t="s">
        <v>1053</v>
      </c>
      <c r="B2723" s="355">
        <v>42.599999999999994</v>
      </c>
      <c r="C2723" s="356">
        <v>120</v>
      </c>
      <c r="D2723" s="357" t="s">
        <v>690</v>
      </c>
      <c r="E2723" s="358" t="s">
        <v>23</v>
      </c>
      <c r="F2723" s="357" t="s">
        <v>186</v>
      </c>
      <c r="G2723" s="357">
        <v>37.6</v>
      </c>
      <c r="H2723" s="356">
        <v>145000</v>
      </c>
      <c r="I2723" s="356">
        <v>150800</v>
      </c>
      <c r="J2723" s="355">
        <v>156500</v>
      </c>
      <c r="K2723" s="355">
        <v>157700</v>
      </c>
      <c r="L2723" s="355">
        <v>3403.7558685446015</v>
      </c>
      <c r="M2723" s="355">
        <v>3539.9061032863856</v>
      </c>
      <c r="N2723" s="355">
        <v>3673.7089201877939</v>
      </c>
      <c r="O2723" s="355">
        <v>3701.877934272301</v>
      </c>
      <c r="P2723" s="357" t="s">
        <v>40</v>
      </c>
      <c r="Q2723" s="368" t="s">
        <v>35</v>
      </c>
      <c r="R2723" s="357" t="s">
        <v>203</v>
      </c>
      <c r="S2723" s="367" t="s">
        <v>1074</v>
      </c>
      <c r="T2723" s="357" t="s">
        <v>691</v>
      </c>
      <c r="U2723" s="357" t="s">
        <v>1487</v>
      </c>
      <c r="V2723" s="357">
        <v>1.74</v>
      </c>
      <c r="W2723" s="357">
        <v>1.03</v>
      </c>
      <c r="X2723" s="357">
        <v>3.5000000000000003E-2</v>
      </c>
      <c r="Y2723" s="357">
        <v>1.7922</v>
      </c>
      <c r="Z2723" s="357" t="s">
        <v>198</v>
      </c>
      <c r="AA2723" s="357" t="s">
        <v>170</v>
      </c>
      <c r="AB2723" s="357">
        <v>19.899999999999999</v>
      </c>
      <c r="AC2723" s="357" t="s">
        <v>218</v>
      </c>
      <c r="AD2723" s="10"/>
      <c r="AE2723" s="10">
        <f>IFERROR(VLOOKUP(E2723,ppoz!$A$2:$B$42,2,0),0)</f>
        <v>0</v>
      </c>
      <c r="AH2723">
        <v>9</v>
      </c>
    </row>
    <row r="2724" spans="1:34" x14ac:dyDescent="0.35">
      <c r="A2724" s="354" t="s">
        <v>1054</v>
      </c>
      <c r="B2724" s="355">
        <v>42.954999999999998</v>
      </c>
      <c r="C2724" s="356">
        <v>121</v>
      </c>
      <c r="D2724" s="357" t="s">
        <v>690</v>
      </c>
      <c r="E2724" s="358" t="s">
        <v>23</v>
      </c>
      <c r="F2724" s="357" t="s">
        <v>186</v>
      </c>
      <c r="G2724" s="357">
        <v>37.6</v>
      </c>
      <c r="H2724" s="356">
        <v>145800</v>
      </c>
      <c r="I2724" s="356">
        <v>151600</v>
      </c>
      <c r="J2724" s="355">
        <v>160500</v>
      </c>
      <c r="K2724" s="355">
        <v>158500</v>
      </c>
      <c r="L2724" s="355">
        <v>3394.2497962984521</v>
      </c>
      <c r="M2724" s="355">
        <v>3529.2748224886509</v>
      </c>
      <c r="N2724" s="355">
        <v>3736.4683971598188</v>
      </c>
      <c r="O2724" s="355">
        <v>3689.9080433011291</v>
      </c>
      <c r="P2724" s="357" t="s">
        <v>40</v>
      </c>
      <c r="Q2724" s="368" t="s">
        <v>35</v>
      </c>
      <c r="R2724" s="357" t="s">
        <v>203</v>
      </c>
      <c r="S2724" s="367" t="s">
        <v>1074</v>
      </c>
      <c r="T2724" s="357" t="s">
        <v>691</v>
      </c>
      <c r="U2724" s="357" t="s">
        <v>1487</v>
      </c>
      <c r="V2724" s="357">
        <v>1.74</v>
      </c>
      <c r="W2724" s="357">
        <v>1.03</v>
      </c>
      <c r="X2724" s="357">
        <v>3.5000000000000003E-2</v>
      </c>
      <c r="Y2724" s="357">
        <v>1.7922</v>
      </c>
      <c r="Z2724" s="357" t="s">
        <v>198</v>
      </c>
      <c r="AA2724" s="357" t="s">
        <v>170</v>
      </c>
      <c r="AB2724" s="357">
        <v>19.899999999999999</v>
      </c>
      <c r="AC2724" s="357" t="s">
        <v>218</v>
      </c>
      <c r="AD2724" s="10"/>
      <c r="AE2724" s="10">
        <f>IFERROR(VLOOKUP(E2724,ppoz!$A$2:$B$42,2,0),0)</f>
        <v>0</v>
      </c>
      <c r="AH2724">
        <v>9</v>
      </c>
    </row>
    <row r="2725" spans="1:34" x14ac:dyDescent="0.35">
      <c r="A2725" s="354" t="s">
        <v>1055</v>
      </c>
      <c r="B2725" s="355">
        <v>43.309999999999995</v>
      </c>
      <c r="C2725" s="356">
        <v>122</v>
      </c>
      <c r="D2725" s="357" t="s">
        <v>690</v>
      </c>
      <c r="E2725" s="358" t="s">
        <v>23</v>
      </c>
      <c r="F2725" s="357" t="s">
        <v>186</v>
      </c>
      <c r="G2725" s="357">
        <v>37.6</v>
      </c>
      <c r="H2725" s="356">
        <v>147000</v>
      </c>
      <c r="I2725" s="356">
        <v>153800</v>
      </c>
      <c r="J2725" s="355">
        <v>161600</v>
      </c>
      <c r="K2725" s="355">
        <v>160700</v>
      </c>
      <c r="L2725" s="355">
        <v>3394.1353036250293</v>
      </c>
      <c r="M2725" s="355">
        <v>3551.1429231124457</v>
      </c>
      <c r="N2725" s="355">
        <v>3731.239898406835</v>
      </c>
      <c r="O2725" s="355">
        <v>3710.459478180559</v>
      </c>
      <c r="P2725" s="357" t="s">
        <v>40</v>
      </c>
      <c r="Q2725" s="368" t="s">
        <v>35</v>
      </c>
      <c r="R2725" s="357" t="s">
        <v>203</v>
      </c>
      <c r="S2725" s="367" t="s">
        <v>1074</v>
      </c>
      <c r="T2725" s="357" t="s">
        <v>691</v>
      </c>
      <c r="U2725" s="357" t="s">
        <v>1487</v>
      </c>
      <c r="V2725" s="357">
        <v>1.74</v>
      </c>
      <c r="W2725" s="357">
        <v>1.03</v>
      </c>
      <c r="X2725" s="357">
        <v>3.5000000000000003E-2</v>
      </c>
      <c r="Y2725" s="357">
        <v>1.7922</v>
      </c>
      <c r="Z2725" s="357" t="s">
        <v>198</v>
      </c>
      <c r="AA2725" s="357" t="s">
        <v>170</v>
      </c>
      <c r="AB2725" s="357">
        <v>19.899999999999999</v>
      </c>
      <c r="AC2725" s="357" t="s">
        <v>218</v>
      </c>
      <c r="AD2725" s="10"/>
      <c r="AE2725" s="10">
        <f>IFERROR(VLOOKUP(E2725,ppoz!$A$2:$B$42,2,0),0)</f>
        <v>0</v>
      </c>
      <c r="AH2725">
        <v>9</v>
      </c>
    </row>
    <row r="2726" spans="1:34" x14ac:dyDescent="0.35">
      <c r="A2726" s="354" t="s">
        <v>1056</v>
      </c>
      <c r="B2726" s="355">
        <v>43.664999999999999</v>
      </c>
      <c r="C2726" s="356">
        <v>123</v>
      </c>
      <c r="D2726" s="357" t="s">
        <v>690</v>
      </c>
      <c r="E2726" s="358" t="s">
        <v>23</v>
      </c>
      <c r="F2726" s="357" t="s">
        <v>186</v>
      </c>
      <c r="G2726" s="357">
        <v>37.6</v>
      </c>
      <c r="H2726" s="356">
        <v>147700</v>
      </c>
      <c r="I2726" s="356">
        <v>154600</v>
      </c>
      <c r="J2726" s="355">
        <v>162400</v>
      </c>
      <c r="K2726" s="355">
        <v>161500</v>
      </c>
      <c r="L2726" s="355">
        <v>3382.5718538875531</v>
      </c>
      <c r="M2726" s="355">
        <v>3540.5931524103976</v>
      </c>
      <c r="N2726" s="355">
        <v>3719.2259246536128</v>
      </c>
      <c r="O2726" s="355">
        <v>3698.6144509332416</v>
      </c>
      <c r="P2726" s="357" t="s">
        <v>40</v>
      </c>
      <c r="Q2726" s="368" t="s">
        <v>35</v>
      </c>
      <c r="R2726" s="357" t="s">
        <v>203</v>
      </c>
      <c r="S2726" s="367" t="s">
        <v>1074</v>
      </c>
      <c r="T2726" s="357" t="s">
        <v>691</v>
      </c>
      <c r="U2726" s="357" t="s">
        <v>1487</v>
      </c>
      <c r="V2726" s="357">
        <v>1.74</v>
      </c>
      <c r="W2726" s="357">
        <v>1.03</v>
      </c>
      <c r="X2726" s="357">
        <v>3.5000000000000003E-2</v>
      </c>
      <c r="Y2726" s="357">
        <v>1.7922</v>
      </c>
      <c r="Z2726" s="357" t="s">
        <v>198</v>
      </c>
      <c r="AA2726" s="357" t="s">
        <v>170</v>
      </c>
      <c r="AB2726" s="357">
        <v>19.899999999999999</v>
      </c>
      <c r="AC2726" s="357" t="s">
        <v>218</v>
      </c>
      <c r="AD2726" s="10"/>
      <c r="AE2726" s="10">
        <f>IFERROR(VLOOKUP(E2726,ppoz!$A$2:$B$42,2,0),0)</f>
        <v>0</v>
      </c>
      <c r="AH2726">
        <v>9</v>
      </c>
    </row>
    <row r="2727" spans="1:34" x14ac:dyDescent="0.35">
      <c r="A2727" s="354" t="s">
        <v>1057</v>
      </c>
      <c r="B2727" s="355">
        <v>44.019999999999996</v>
      </c>
      <c r="C2727" s="356">
        <v>124</v>
      </c>
      <c r="D2727" s="357" t="s">
        <v>690</v>
      </c>
      <c r="E2727" s="358" t="s">
        <v>23</v>
      </c>
      <c r="F2727" s="357" t="s">
        <v>186</v>
      </c>
      <c r="G2727" s="357">
        <v>37.6</v>
      </c>
      <c r="H2727" s="356">
        <v>148900</v>
      </c>
      <c r="I2727" s="356">
        <v>155900</v>
      </c>
      <c r="J2727" s="355">
        <v>163600</v>
      </c>
      <c r="K2727" s="355">
        <v>162800</v>
      </c>
      <c r="L2727" s="355">
        <v>3382.5533848250798</v>
      </c>
      <c r="M2727" s="355">
        <v>3541.5720127214904</v>
      </c>
      <c r="N2727" s="355">
        <v>3716.4925034075422</v>
      </c>
      <c r="O2727" s="355">
        <v>3698.3189459336668</v>
      </c>
      <c r="P2727" s="357" t="s">
        <v>40</v>
      </c>
      <c r="Q2727" s="368" t="s">
        <v>35</v>
      </c>
      <c r="R2727" s="357" t="s">
        <v>203</v>
      </c>
      <c r="S2727" s="367" t="s">
        <v>1074</v>
      </c>
      <c r="T2727" s="357" t="s">
        <v>691</v>
      </c>
      <c r="U2727" s="357" t="s">
        <v>1487</v>
      </c>
      <c r="V2727" s="357">
        <v>1.74</v>
      </c>
      <c r="W2727" s="357">
        <v>1.03</v>
      </c>
      <c r="X2727" s="357">
        <v>3.5000000000000003E-2</v>
      </c>
      <c r="Y2727" s="357">
        <v>1.7922</v>
      </c>
      <c r="Z2727" s="357" t="s">
        <v>198</v>
      </c>
      <c r="AA2727" s="357" t="s">
        <v>170</v>
      </c>
      <c r="AB2727" s="357">
        <v>19.899999999999999</v>
      </c>
      <c r="AC2727" s="357" t="s">
        <v>218</v>
      </c>
      <c r="AD2727" s="10"/>
      <c r="AE2727" s="10">
        <f>IFERROR(VLOOKUP(E2727,ppoz!$A$2:$B$42,2,0),0)</f>
        <v>0</v>
      </c>
      <c r="AH2727">
        <v>9</v>
      </c>
    </row>
    <row r="2728" spans="1:34" x14ac:dyDescent="0.35">
      <c r="A2728" s="354" t="s">
        <v>1058</v>
      </c>
      <c r="B2728" s="355">
        <v>44.375</v>
      </c>
      <c r="C2728" s="356">
        <v>125</v>
      </c>
      <c r="D2728" s="357" t="s">
        <v>690</v>
      </c>
      <c r="E2728" s="358" t="s">
        <v>23</v>
      </c>
      <c r="F2728" s="357" t="s">
        <v>186</v>
      </c>
      <c r="G2728" s="357">
        <v>37.6</v>
      </c>
      <c r="H2728" s="356">
        <v>149600</v>
      </c>
      <c r="I2728" s="356">
        <v>156600</v>
      </c>
      <c r="J2728" s="355">
        <v>164300</v>
      </c>
      <c r="K2728" s="355">
        <v>164000</v>
      </c>
      <c r="L2728" s="355">
        <v>3371.2676056338028</v>
      </c>
      <c r="M2728" s="355">
        <v>3529.0140845070423</v>
      </c>
      <c r="N2728" s="355">
        <v>3702.5352112676055</v>
      </c>
      <c r="O2728" s="355">
        <v>3695.7746478873241</v>
      </c>
      <c r="P2728" s="357" t="s">
        <v>40</v>
      </c>
      <c r="Q2728" s="368" t="s">
        <v>35</v>
      </c>
      <c r="R2728" s="357" t="s">
        <v>203</v>
      </c>
      <c r="S2728" s="367" t="s">
        <v>1074</v>
      </c>
      <c r="T2728" s="357" t="s">
        <v>691</v>
      </c>
      <c r="U2728" s="357" t="s">
        <v>1487</v>
      </c>
      <c r="V2728" s="357">
        <v>1.74</v>
      </c>
      <c r="W2728" s="357">
        <v>1.03</v>
      </c>
      <c r="X2728" s="357">
        <v>3.5000000000000003E-2</v>
      </c>
      <c r="Y2728" s="357">
        <v>1.7922</v>
      </c>
      <c r="Z2728" s="357" t="s">
        <v>198</v>
      </c>
      <c r="AA2728" s="357" t="s">
        <v>170</v>
      </c>
      <c r="AB2728" s="357">
        <v>19.899999999999999</v>
      </c>
      <c r="AC2728" s="357" t="s">
        <v>218</v>
      </c>
      <c r="AD2728" s="10"/>
      <c r="AE2728" s="10">
        <f>IFERROR(VLOOKUP(E2728,ppoz!$A$2:$B$42,2,0),0)</f>
        <v>0</v>
      </c>
      <c r="AH2728">
        <v>9</v>
      </c>
    </row>
    <row r="2729" spans="1:34" x14ac:dyDescent="0.35">
      <c r="A2729" s="354" t="s">
        <v>1059</v>
      </c>
      <c r="B2729" s="355">
        <v>44.73</v>
      </c>
      <c r="C2729" s="356">
        <v>126</v>
      </c>
      <c r="D2729" s="357" t="s">
        <v>690</v>
      </c>
      <c r="E2729" s="358" t="s">
        <v>23</v>
      </c>
      <c r="F2729" s="357" t="s">
        <v>186</v>
      </c>
      <c r="G2729" s="357">
        <v>37.6</v>
      </c>
      <c r="H2729" s="356">
        <v>150600</v>
      </c>
      <c r="I2729" s="356">
        <v>157400</v>
      </c>
      <c r="J2729" s="355">
        <v>165100</v>
      </c>
      <c r="K2729" s="355">
        <v>164800</v>
      </c>
      <c r="L2729" s="355">
        <v>3366.8678739101279</v>
      </c>
      <c r="M2729" s="355">
        <v>3518.8911245249274</v>
      </c>
      <c r="N2729" s="355">
        <v>3691.035099485804</v>
      </c>
      <c r="O2729" s="355">
        <v>3684.328191370445</v>
      </c>
      <c r="P2729" s="357" t="s">
        <v>40</v>
      </c>
      <c r="Q2729" s="368" t="s">
        <v>35</v>
      </c>
      <c r="R2729" s="357" t="s">
        <v>203</v>
      </c>
      <c r="S2729" s="367" t="s">
        <v>1074</v>
      </c>
      <c r="T2729" s="357" t="s">
        <v>691</v>
      </c>
      <c r="U2729" s="357" t="s">
        <v>1487</v>
      </c>
      <c r="V2729" s="357">
        <v>1.74</v>
      </c>
      <c r="W2729" s="357">
        <v>1.03</v>
      </c>
      <c r="X2729" s="357">
        <v>3.5000000000000003E-2</v>
      </c>
      <c r="Y2729" s="357">
        <v>1.7922</v>
      </c>
      <c r="Z2729" s="357" t="s">
        <v>198</v>
      </c>
      <c r="AA2729" s="357" t="s">
        <v>170</v>
      </c>
      <c r="AB2729" s="357">
        <v>19.899999999999999</v>
      </c>
      <c r="AC2729" s="357" t="s">
        <v>218</v>
      </c>
      <c r="AD2729" s="10"/>
      <c r="AE2729" s="10">
        <f>IFERROR(VLOOKUP(E2729,ppoz!$A$2:$B$42,2,0),0)</f>
        <v>0</v>
      </c>
      <c r="AH2729">
        <v>9</v>
      </c>
    </row>
    <row r="2730" spans="1:34" x14ac:dyDescent="0.35">
      <c r="A2730" s="354" t="s">
        <v>1060</v>
      </c>
      <c r="B2730" s="355">
        <v>45.085000000000001</v>
      </c>
      <c r="C2730" s="356">
        <v>127</v>
      </c>
      <c r="D2730" s="357" t="s">
        <v>690</v>
      </c>
      <c r="E2730" s="358" t="s">
        <v>2359</v>
      </c>
      <c r="F2730" s="357" t="s">
        <v>186</v>
      </c>
      <c r="G2730" s="357">
        <v>48</v>
      </c>
      <c r="H2730" s="356">
        <v>155600</v>
      </c>
      <c r="I2730" s="356">
        <v>162300</v>
      </c>
      <c r="J2730" s="355">
        <v>169900</v>
      </c>
      <c r="K2730" s="355">
        <v>169700</v>
      </c>
      <c r="L2730" s="355">
        <v>3451.2587335033822</v>
      </c>
      <c r="M2730" s="355">
        <v>3599.866918043695</v>
      </c>
      <c r="N2730" s="355">
        <v>3768.4373960297216</v>
      </c>
      <c r="O2730" s="355">
        <v>3764.001330819563</v>
      </c>
      <c r="P2730" s="357" t="s">
        <v>40</v>
      </c>
      <c r="Q2730" s="368" t="s">
        <v>35</v>
      </c>
      <c r="R2730" s="357" t="s">
        <v>203</v>
      </c>
      <c r="S2730" s="367" t="s">
        <v>1074</v>
      </c>
      <c r="T2730" s="357" t="s">
        <v>691</v>
      </c>
      <c r="U2730" s="357" t="s">
        <v>1487</v>
      </c>
      <c r="V2730" s="357">
        <v>1.74</v>
      </c>
      <c r="W2730" s="357">
        <v>1.03</v>
      </c>
      <c r="X2730" s="357">
        <v>3.5000000000000003E-2</v>
      </c>
      <c r="Y2730" s="357">
        <v>1.7922</v>
      </c>
      <c r="Z2730" s="357" t="s">
        <v>198</v>
      </c>
      <c r="AA2730" s="357" t="s">
        <v>170</v>
      </c>
      <c r="AB2730" s="357">
        <v>19.899999999999999</v>
      </c>
      <c r="AC2730" s="357" t="s">
        <v>218</v>
      </c>
      <c r="AD2730" s="10"/>
      <c r="AE2730" s="10">
        <f>IFERROR(VLOOKUP(E2730,ppoz!$A$2:$B$42,2,0),0)</f>
        <v>0</v>
      </c>
      <c r="AH2730">
        <v>9</v>
      </c>
    </row>
    <row r="2731" spans="1:34" x14ac:dyDescent="0.35">
      <c r="A2731" s="354" t="s">
        <v>1061</v>
      </c>
      <c r="B2731" s="355">
        <v>45.44</v>
      </c>
      <c r="C2731" s="356">
        <v>128</v>
      </c>
      <c r="D2731" s="357" t="s">
        <v>690</v>
      </c>
      <c r="E2731" s="358" t="s">
        <v>2359</v>
      </c>
      <c r="F2731" s="357" t="s">
        <v>186</v>
      </c>
      <c r="G2731" s="357">
        <v>48</v>
      </c>
      <c r="H2731" s="356">
        <v>156500</v>
      </c>
      <c r="I2731" s="356">
        <v>163100</v>
      </c>
      <c r="J2731" s="355">
        <v>170700</v>
      </c>
      <c r="K2731" s="355">
        <v>170400</v>
      </c>
      <c r="L2731" s="355">
        <v>3444.1021126760565</v>
      </c>
      <c r="M2731" s="355">
        <v>3589.3485915492961</v>
      </c>
      <c r="N2731" s="355">
        <v>3756.6021126760565</v>
      </c>
      <c r="O2731" s="355">
        <v>3750</v>
      </c>
      <c r="P2731" s="357" t="s">
        <v>40</v>
      </c>
      <c r="Q2731" s="368" t="s">
        <v>35</v>
      </c>
      <c r="R2731" s="357" t="s">
        <v>203</v>
      </c>
      <c r="S2731" s="367" t="s">
        <v>1074</v>
      </c>
      <c r="T2731" s="357" t="s">
        <v>691</v>
      </c>
      <c r="U2731" s="357" t="s">
        <v>1487</v>
      </c>
      <c r="V2731" s="357">
        <v>1.74</v>
      </c>
      <c r="W2731" s="357">
        <v>1.03</v>
      </c>
      <c r="X2731" s="357">
        <v>3.5000000000000003E-2</v>
      </c>
      <c r="Y2731" s="357">
        <v>1.7922</v>
      </c>
      <c r="Z2731" s="357" t="s">
        <v>198</v>
      </c>
      <c r="AA2731" s="357" t="s">
        <v>170</v>
      </c>
      <c r="AB2731" s="357">
        <v>19.899999999999999</v>
      </c>
      <c r="AC2731" s="357" t="s">
        <v>218</v>
      </c>
      <c r="AD2731" s="10"/>
      <c r="AE2731" s="10">
        <f>IFERROR(VLOOKUP(E2731,ppoz!$A$2:$B$42,2,0),0)</f>
        <v>0</v>
      </c>
      <c r="AH2731">
        <v>9</v>
      </c>
    </row>
    <row r="2732" spans="1:34" x14ac:dyDescent="0.35">
      <c r="A2732" s="354" t="s">
        <v>1062</v>
      </c>
      <c r="B2732" s="355">
        <v>45.794999999999995</v>
      </c>
      <c r="C2732" s="356">
        <v>129</v>
      </c>
      <c r="D2732" s="357" t="s">
        <v>690</v>
      </c>
      <c r="E2732" s="358" t="s">
        <v>2359</v>
      </c>
      <c r="F2732" s="357" t="s">
        <v>186</v>
      </c>
      <c r="G2732" s="357">
        <v>48</v>
      </c>
      <c r="H2732" s="356">
        <v>157400</v>
      </c>
      <c r="I2732" s="356">
        <v>163800</v>
      </c>
      <c r="J2732" s="355">
        <v>171500</v>
      </c>
      <c r="K2732" s="355">
        <v>171200</v>
      </c>
      <c r="L2732" s="355">
        <v>3437.0564472103947</v>
      </c>
      <c r="M2732" s="355">
        <v>3576.8096953815925</v>
      </c>
      <c r="N2732" s="355">
        <v>3744.9503220875645</v>
      </c>
      <c r="O2732" s="355">
        <v>3738.3993885795398</v>
      </c>
      <c r="P2732" s="357" t="s">
        <v>40</v>
      </c>
      <c r="Q2732" s="368" t="s">
        <v>35</v>
      </c>
      <c r="R2732" s="357" t="s">
        <v>203</v>
      </c>
      <c r="S2732" s="367" t="s">
        <v>1074</v>
      </c>
      <c r="T2732" s="357" t="s">
        <v>691</v>
      </c>
      <c r="U2732" s="357" t="s">
        <v>1487</v>
      </c>
      <c r="V2732" s="357">
        <v>1.74</v>
      </c>
      <c r="W2732" s="357">
        <v>1.03</v>
      </c>
      <c r="X2732" s="357">
        <v>3.5000000000000003E-2</v>
      </c>
      <c r="Y2732" s="357">
        <v>1.7922</v>
      </c>
      <c r="Z2732" s="357" t="s">
        <v>198</v>
      </c>
      <c r="AA2732" s="357" t="s">
        <v>170</v>
      </c>
      <c r="AB2732" s="357">
        <v>19.899999999999999</v>
      </c>
      <c r="AC2732" s="357" t="s">
        <v>218</v>
      </c>
      <c r="AD2732" s="10"/>
      <c r="AE2732" s="10">
        <f>IFERROR(VLOOKUP(E2732,ppoz!$A$2:$B$42,2,0),0)</f>
        <v>0</v>
      </c>
      <c r="AH2732">
        <v>9</v>
      </c>
    </row>
    <row r="2733" spans="1:34" x14ac:dyDescent="0.35">
      <c r="A2733" s="354" t="s">
        <v>1063</v>
      </c>
      <c r="B2733" s="355">
        <v>46.15</v>
      </c>
      <c r="C2733" s="356">
        <v>130</v>
      </c>
      <c r="D2733" s="357" t="s">
        <v>690</v>
      </c>
      <c r="E2733" s="358" t="s">
        <v>2359</v>
      </c>
      <c r="F2733" s="357" t="s">
        <v>186</v>
      </c>
      <c r="G2733" s="357">
        <v>48</v>
      </c>
      <c r="H2733" s="356">
        <v>158600</v>
      </c>
      <c r="I2733" s="356">
        <v>165300</v>
      </c>
      <c r="J2733" s="355">
        <v>172600</v>
      </c>
      <c r="K2733" s="355">
        <v>172600</v>
      </c>
      <c r="L2733" s="355">
        <v>3436.6197183098593</v>
      </c>
      <c r="M2733" s="355">
        <v>3581.7984832069342</v>
      </c>
      <c r="N2733" s="355">
        <v>3739.9783315276272</v>
      </c>
      <c r="O2733" s="355">
        <v>3739.9783315276272</v>
      </c>
      <c r="P2733" s="357" t="s">
        <v>40</v>
      </c>
      <c r="Q2733" s="368" t="s">
        <v>35</v>
      </c>
      <c r="R2733" s="357" t="s">
        <v>203</v>
      </c>
      <c r="S2733" s="367" t="s">
        <v>1074</v>
      </c>
      <c r="T2733" s="357" t="s">
        <v>691</v>
      </c>
      <c r="U2733" s="357" t="s">
        <v>1487</v>
      </c>
      <c r="V2733" s="357">
        <v>1.74</v>
      </c>
      <c r="W2733" s="357">
        <v>1.03</v>
      </c>
      <c r="X2733" s="357">
        <v>3.5000000000000003E-2</v>
      </c>
      <c r="Y2733" s="357">
        <v>1.7922</v>
      </c>
      <c r="Z2733" s="357" t="s">
        <v>198</v>
      </c>
      <c r="AA2733" s="357" t="s">
        <v>170</v>
      </c>
      <c r="AB2733" s="357">
        <v>19.899999999999999</v>
      </c>
      <c r="AC2733" s="357" t="s">
        <v>218</v>
      </c>
      <c r="AD2733" s="10"/>
      <c r="AE2733" s="10">
        <f>IFERROR(VLOOKUP(E2733,ppoz!$A$2:$B$42,2,0),0)</f>
        <v>0</v>
      </c>
      <c r="AH2733">
        <v>9</v>
      </c>
    </row>
    <row r="2734" spans="1:34" x14ac:dyDescent="0.35">
      <c r="A2734" s="354" t="s">
        <v>1064</v>
      </c>
      <c r="B2734" s="355">
        <v>46.504999999999995</v>
      </c>
      <c r="C2734" s="356">
        <v>131</v>
      </c>
      <c r="D2734" s="357" t="s">
        <v>690</v>
      </c>
      <c r="E2734" s="358" t="s">
        <v>2359</v>
      </c>
      <c r="F2734" s="357" t="s">
        <v>186</v>
      </c>
      <c r="G2734" s="357">
        <v>48</v>
      </c>
      <c r="H2734" s="356">
        <v>159400</v>
      </c>
      <c r="I2734" s="356">
        <v>166000</v>
      </c>
      <c r="J2734" s="355">
        <v>173400</v>
      </c>
      <c r="K2734" s="355">
        <v>173400</v>
      </c>
      <c r="L2734" s="355">
        <v>3427.588431351468</v>
      </c>
      <c r="M2734" s="355">
        <v>3569.5086549833354</v>
      </c>
      <c r="N2734" s="355">
        <v>3728.6313299645203</v>
      </c>
      <c r="O2734" s="355">
        <v>3728.6313299645203</v>
      </c>
      <c r="P2734" s="357" t="s">
        <v>40</v>
      </c>
      <c r="Q2734" s="368" t="s">
        <v>35</v>
      </c>
      <c r="R2734" s="357" t="s">
        <v>203</v>
      </c>
      <c r="S2734" s="367" t="s">
        <v>1074</v>
      </c>
      <c r="T2734" s="357" t="s">
        <v>691</v>
      </c>
      <c r="U2734" s="357" t="s">
        <v>1487</v>
      </c>
      <c r="V2734" s="357">
        <v>1.74</v>
      </c>
      <c r="W2734" s="357">
        <v>1.03</v>
      </c>
      <c r="X2734" s="357">
        <v>3.5000000000000003E-2</v>
      </c>
      <c r="Y2734" s="357">
        <v>1.7922</v>
      </c>
      <c r="Z2734" s="357" t="s">
        <v>198</v>
      </c>
      <c r="AA2734" s="357" t="s">
        <v>170</v>
      </c>
      <c r="AB2734" s="357">
        <v>19.899999999999999</v>
      </c>
      <c r="AC2734" s="357" t="s">
        <v>218</v>
      </c>
      <c r="AD2734" s="10"/>
      <c r="AE2734" s="10">
        <f>IFERROR(VLOOKUP(E2734,ppoz!$A$2:$B$42,2,0),0)</f>
        <v>0</v>
      </c>
      <c r="AH2734">
        <v>9</v>
      </c>
    </row>
    <row r="2735" spans="1:34" x14ac:dyDescent="0.35">
      <c r="A2735" s="354" t="s">
        <v>1065</v>
      </c>
      <c r="B2735" s="355">
        <v>46.86</v>
      </c>
      <c r="C2735" s="356">
        <v>132</v>
      </c>
      <c r="D2735" s="357" t="s">
        <v>690</v>
      </c>
      <c r="E2735" s="358" t="s">
        <v>2359</v>
      </c>
      <c r="F2735" s="357" t="s">
        <v>186</v>
      </c>
      <c r="G2735" s="357">
        <v>48</v>
      </c>
      <c r="H2735" s="356">
        <v>160100</v>
      </c>
      <c r="I2735" s="356">
        <v>166600</v>
      </c>
      <c r="J2735" s="355">
        <v>174100</v>
      </c>
      <c r="K2735" s="355">
        <v>173900</v>
      </c>
      <c r="L2735" s="355">
        <v>3416.5599658557408</v>
      </c>
      <c r="M2735" s="355">
        <v>3555.2710200597526</v>
      </c>
      <c r="N2735" s="355">
        <v>3715.322236448997</v>
      </c>
      <c r="O2735" s="355">
        <v>3711.0542040119503</v>
      </c>
      <c r="P2735" s="357" t="s">
        <v>40</v>
      </c>
      <c r="Q2735" s="368" t="s">
        <v>35</v>
      </c>
      <c r="R2735" s="357" t="s">
        <v>203</v>
      </c>
      <c r="S2735" s="367" t="s">
        <v>1074</v>
      </c>
      <c r="T2735" s="357" t="s">
        <v>691</v>
      </c>
      <c r="U2735" s="357" t="s">
        <v>1487</v>
      </c>
      <c r="V2735" s="357">
        <v>1.74</v>
      </c>
      <c r="W2735" s="357">
        <v>1.03</v>
      </c>
      <c r="X2735" s="357">
        <v>3.5000000000000003E-2</v>
      </c>
      <c r="Y2735" s="357">
        <v>1.7922</v>
      </c>
      <c r="Z2735" s="357" t="s">
        <v>198</v>
      </c>
      <c r="AA2735" s="357" t="s">
        <v>170</v>
      </c>
      <c r="AB2735" s="357">
        <v>19.899999999999999</v>
      </c>
      <c r="AC2735" s="357" t="s">
        <v>218</v>
      </c>
      <c r="AD2735" s="10"/>
      <c r="AE2735" s="10">
        <f>IFERROR(VLOOKUP(E2735,ppoz!$A$2:$B$42,2,0),0)</f>
        <v>0</v>
      </c>
      <c r="AH2735">
        <v>9</v>
      </c>
    </row>
    <row r="2736" spans="1:34" x14ac:dyDescent="0.35">
      <c r="A2736" s="354" t="s">
        <v>1066</v>
      </c>
      <c r="B2736" s="355">
        <v>47.214999999999996</v>
      </c>
      <c r="C2736" s="356">
        <v>133</v>
      </c>
      <c r="D2736" s="357" t="s">
        <v>690</v>
      </c>
      <c r="E2736" s="358" t="s">
        <v>2359</v>
      </c>
      <c r="F2736" s="357" t="s">
        <v>186</v>
      </c>
      <c r="G2736" s="357">
        <v>48</v>
      </c>
      <c r="H2736" s="356">
        <v>161400</v>
      </c>
      <c r="I2736" s="356">
        <v>168500</v>
      </c>
      <c r="J2736" s="355">
        <v>175300</v>
      </c>
      <c r="K2736" s="355">
        <v>175800</v>
      </c>
      <c r="L2736" s="355">
        <v>3418.4051678492006</v>
      </c>
      <c r="M2736" s="355">
        <v>3568.7811076988246</v>
      </c>
      <c r="N2736" s="355">
        <v>3712.8031345970562</v>
      </c>
      <c r="O2736" s="355">
        <v>3723.3929895160441</v>
      </c>
      <c r="P2736" s="357" t="s">
        <v>40</v>
      </c>
      <c r="Q2736" s="368" t="s">
        <v>35</v>
      </c>
      <c r="R2736" s="357" t="s">
        <v>203</v>
      </c>
      <c r="S2736" s="367" t="s">
        <v>1074</v>
      </c>
      <c r="T2736" s="357" t="s">
        <v>691</v>
      </c>
      <c r="U2736" s="357" t="s">
        <v>1487</v>
      </c>
      <c r="V2736" s="357">
        <v>1.74</v>
      </c>
      <c r="W2736" s="357">
        <v>1.03</v>
      </c>
      <c r="X2736" s="357">
        <v>3.5000000000000003E-2</v>
      </c>
      <c r="Y2736" s="357">
        <v>1.7922</v>
      </c>
      <c r="Z2736" s="357" t="s">
        <v>198</v>
      </c>
      <c r="AA2736" s="357" t="s">
        <v>170</v>
      </c>
      <c r="AB2736" s="357">
        <v>19.899999999999999</v>
      </c>
      <c r="AC2736" s="357" t="s">
        <v>218</v>
      </c>
      <c r="AD2736" s="10"/>
      <c r="AE2736" s="10">
        <f>IFERROR(VLOOKUP(E2736,ppoz!$A$2:$B$42,2,0),0)</f>
        <v>0</v>
      </c>
      <c r="AH2736">
        <v>9</v>
      </c>
    </row>
    <row r="2737" spans="1:34" x14ac:dyDescent="0.35">
      <c r="A2737" s="354" t="s">
        <v>1067</v>
      </c>
      <c r="B2737" s="355">
        <v>47.57</v>
      </c>
      <c r="C2737" s="356">
        <v>134</v>
      </c>
      <c r="D2737" s="357" t="s">
        <v>690</v>
      </c>
      <c r="E2737" s="358" t="s">
        <v>2359</v>
      </c>
      <c r="F2737" s="357" t="s">
        <v>186</v>
      </c>
      <c r="G2737" s="357">
        <v>48</v>
      </c>
      <c r="H2737" s="356">
        <v>162300</v>
      </c>
      <c r="I2737" s="356">
        <v>169500</v>
      </c>
      <c r="J2737" s="355">
        <v>176000</v>
      </c>
      <c r="K2737" s="355">
        <v>176900</v>
      </c>
      <c r="L2737" s="355">
        <v>3411.8141685936516</v>
      </c>
      <c r="M2737" s="355">
        <v>3563.1700651671222</v>
      </c>
      <c r="N2737" s="355">
        <v>3699.8108051292829</v>
      </c>
      <c r="O2737" s="355">
        <v>3718.7302922009671</v>
      </c>
      <c r="P2737" s="357" t="s">
        <v>40</v>
      </c>
      <c r="Q2737" s="368" t="s">
        <v>35</v>
      </c>
      <c r="R2737" s="357" t="s">
        <v>203</v>
      </c>
      <c r="S2737" s="367" t="s">
        <v>1074</v>
      </c>
      <c r="T2737" s="357" t="s">
        <v>691</v>
      </c>
      <c r="U2737" s="357" t="s">
        <v>1487</v>
      </c>
      <c r="V2737" s="357">
        <v>1.74</v>
      </c>
      <c r="W2737" s="357">
        <v>1.03</v>
      </c>
      <c r="X2737" s="357">
        <v>3.5000000000000003E-2</v>
      </c>
      <c r="Y2737" s="357">
        <v>1.7922</v>
      </c>
      <c r="Z2737" s="357" t="s">
        <v>198</v>
      </c>
      <c r="AA2737" s="357" t="s">
        <v>170</v>
      </c>
      <c r="AB2737" s="357">
        <v>19.899999999999999</v>
      </c>
      <c r="AC2737" s="357" t="s">
        <v>218</v>
      </c>
      <c r="AD2737" s="10"/>
      <c r="AE2737" s="10">
        <f>IFERROR(VLOOKUP(E2737,ppoz!$A$2:$B$42,2,0),0)</f>
        <v>0</v>
      </c>
      <c r="AH2737">
        <v>9</v>
      </c>
    </row>
    <row r="2738" spans="1:34" x14ac:dyDescent="0.35">
      <c r="A2738" s="354" t="s">
        <v>1068</v>
      </c>
      <c r="B2738" s="355">
        <v>47.924999999999997</v>
      </c>
      <c r="C2738" s="356">
        <v>135</v>
      </c>
      <c r="D2738" s="357" t="s">
        <v>690</v>
      </c>
      <c r="E2738" s="358" t="s">
        <v>2359</v>
      </c>
      <c r="F2738" s="357" t="s">
        <v>186</v>
      </c>
      <c r="G2738" s="357">
        <v>48</v>
      </c>
      <c r="H2738" s="356">
        <v>163300</v>
      </c>
      <c r="I2738" s="356">
        <v>170300</v>
      </c>
      <c r="J2738" s="355">
        <v>176800</v>
      </c>
      <c r="K2738" s="355">
        <v>178300</v>
      </c>
      <c r="L2738" s="355">
        <v>3407.4074074074074</v>
      </c>
      <c r="M2738" s="355">
        <v>3553.4689619196665</v>
      </c>
      <c r="N2738" s="355">
        <v>3689.0975482524782</v>
      </c>
      <c r="O2738" s="355">
        <v>3720.3964527908192</v>
      </c>
      <c r="P2738" s="357" t="s">
        <v>40</v>
      </c>
      <c r="Q2738" s="368" t="s">
        <v>35</v>
      </c>
      <c r="R2738" s="357" t="s">
        <v>203</v>
      </c>
      <c r="S2738" s="367" t="s">
        <v>1074</v>
      </c>
      <c r="T2738" s="357" t="s">
        <v>691</v>
      </c>
      <c r="U2738" s="357" t="s">
        <v>1487</v>
      </c>
      <c r="V2738" s="357">
        <v>1.74</v>
      </c>
      <c r="W2738" s="357">
        <v>1.03</v>
      </c>
      <c r="X2738" s="357">
        <v>3.5000000000000003E-2</v>
      </c>
      <c r="Y2738" s="357">
        <v>1.7922</v>
      </c>
      <c r="Z2738" s="357" t="s">
        <v>198</v>
      </c>
      <c r="AA2738" s="357" t="s">
        <v>170</v>
      </c>
      <c r="AB2738" s="357">
        <v>19.899999999999999</v>
      </c>
      <c r="AC2738" s="357" t="s">
        <v>218</v>
      </c>
      <c r="AD2738" s="10"/>
      <c r="AE2738" s="10">
        <f>IFERROR(VLOOKUP(E2738,ppoz!$A$2:$B$42,2,0),0)</f>
        <v>0</v>
      </c>
      <c r="AH2738">
        <v>9</v>
      </c>
    </row>
    <row r="2739" spans="1:34" x14ac:dyDescent="0.35">
      <c r="A2739" s="354" t="s">
        <v>1069</v>
      </c>
      <c r="B2739" s="355">
        <v>48.28</v>
      </c>
      <c r="C2739" s="356">
        <v>136</v>
      </c>
      <c r="D2739" s="357" t="s">
        <v>690</v>
      </c>
      <c r="E2739" s="358" t="s">
        <v>2359</v>
      </c>
      <c r="F2739" s="357" t="s">
        <v>186</v>
      </c>
      <c r="G2739" s="357">
        <v>48</v>
      </c>
      <c r="H2739" s="356">
        <v>164600</v>
      </c>
      <c r="I2739" s="356">
        <v>171600</v>
      </c>
      <c r="J2739" s="355">
        <v>177900</v>
      </c>
      <c r="K2739" s="355">
        <v>179500</v>
      </c>
      <c r="L2739" s="355">
        <v>3409.2792046396021</v>
      </c>
      <c r="M2739" s="355">
        <v>3554.2667771333886</v>
      </c>
      <c r="N2739" s="355">
        <v>3684.7555923777959</v>
      </c>
      <c r="O2739" s="355">
        <v>3717.8956089478042</v>
      </c>
      <c r="P2739" s="357" t="s">
        <v>40</v>
      </c>
      <c r="Q2739" s="368" t="s">
        <v>35</v>
      </c>
      <c r="R2739" s="357" t="s">
        <v>203</v>
      </c>
      <c r="S2739" s="367" t="s">
        <v>1074</v>
      </c>
      <c r="T2739" s="357" t="s">
        <v>691</v>
      </c>
      <c r="U2739" s="357" t="s">
        <v>1487</v>
      </c>
      <c r="V2739" s="357">
        <v>1.74</v>
      </c>
      <c r="W2739" s="357">
        <v>1.03</v>
      </c>
      <c r="X2739" s="357">
        <v>3.5000000000000003E-2</v>
      </c>
      <c r="Y2739" s="357">
        <v>1.7922</v>
      </c>
      <c r="Z2739" s="357" t="s">
        <v>198</v>
      </c>
      <c r="AA2739" s="357" t="s">
        <v>170</v>
      </c>
      <c r="AB2739" s="357">
        <v>19.899999999999999</v>
      </c>
      <c r="AC2739" s="357" t="s">
        <v>218</v>
      </c>
      <c r="AD2739" s="10"/>
      <c r="AE2739" s="10">
        <f>IFERROR(VLOOKUP(E2739,ppoz!$A$2:$B$42,2,0),0)</f>
        <v>0</v>
      </c>
      <c r="AH2739">
        <v>9</v>
      </c>
    </row>
    <row r="2740" spans="1:34" x14ac:dyDescent="0.35">
      <c r="A2740" s="354" t="s">
        <v>1070</v>
      </c>
      <c r="B2740" s="355">
        <v>48.634999999999998</v>
      </c>
      <c r="C2740" s="356">
        <v>137</v>
      </c>
      <c r="D2740" s="357" t="s">
        <v>690</v>
      </c>
      <c r="E2740" s="358" t="s">
        <v>2359</v>
      </c>
      <c r="F2740" s="357" t="s">
        <v>186</v>
      </c>
      <c r="G2740" s="357">
        <v>48</v>
      </c>
      <c r="H2740" s="356">
        <v>165400</v>
      </c>
      <c r="I2740" s="356">
        <v>172500</v>
      </c>
      <c r="J2740" s="355">
        <v>178700</v>
      </c>
      <c r="K2740" s="355">
        <v>180500</v>
      </c>
      <c r="L2740" s="355">
        <v>3400.8430142901202</v>
      </c>
      <c r="M2740" s="355">
        <v>3546.8284157499743</v>
      </c>
      <c r="N2740" s="355">
        <v>3674.3086254754808</v>
      </c>
      <c r="O2740" s="355">
        <v>3711.3190089441759</v>
      </c>
      <c r="P2740" s="357" t="s">
        <v>40</v>
      </c>
      <c r="Q2740" s="368" t="s">
        <v>35</v>
      </c>
      <c r="R2740" s="357" t="s">
        <v>203</v>
      </c>
      <c r="S2740" s="367" t="s">
        <v>1074</v>
      </c>
      <c r="T2740" s="357" t="s">
        <v>691</v>
      </c>
      <c r="U2740" s="357" t="s">
        <v>1487</v>
      </c>
      <c r="V2740" s="357">
        <v>1.74</v>
      </c>
      <c r="W2740" s="357">
        <v>1.03</v>
      </c>
      <c r="X2740" s="357">
        <v>3.5000000000000003E-2</v>
      </c>
      <c r="Y2740" s="357">
        <v>1.7922</v>
      </c>
      <c r="Z2740" s="357" t="s">
        <v>198</v>
      </c>
      <c r="AA2740" s="357" t="s">
        <v>170</v>
      </c>
      <c r="AB2740" s="357">
        <v>19.899999999999999</v>
      </c>
      <c r="AC2740" s="357" t="s">
        <v>218</v>
      </c>
      <c r="AD2740" s="10"/>
      <c r="AE2740" s="10">
        <f>IFERROR(VLOOKUP(E2740,ppoz!$A$2:$B$42,2,0),0)</f>
        <v>0</v>
      </c>
      <c r="AH2740">
        <v>9</v>
      </c>
    </row>
    <row r="2741" spans="1:34" x14ac:dyDescent="0.35">
      <c r="A2741" s="354" t="s">
        <v>1071</v>
      </c>
      <c r="B2741" s="355">
        <v>48.989999999999995</v>
      </c>
      <c r="C2741" s="356">
        <v>138</v>
      </c>
      <c r="D2741" s="357" t="s">
        <v>690</v>
      </c>
      <c r="E2741" s="358" t="s">
        <v>2359</v>
      </c>
      <c r="F2741" s="357" t="s">
        <v>186</v>
      </c>
      <c r="G2741" s="357">
        <v>48</v>
      </c>
      <c r="H2741" s="356">
        <v>166200</v>
      </c>
      <c r="I2741" s="356">
        <v>173500</v>
      </c>
      <c r="J2741" s="355">
        <v>179400</v>
      </c>
      <c r="K2741" s="355">
        <v>181400</v>
      </c>
      <c r="L2741" s="355">
        <v>3392.529087568892</v>
      </c>
      <c r="M2741" s="355">
        <v>3541.5390896101248</v>
      </c>
      <c r="N2741" s="355">
        <v>3661.9718309859159</v>
      </c>
      <c r="O2741" s="355">
        <v>3702.7964890794042</v>
      </c>
      <c r="P2741" s="357" t="s">
        <v>40</v>
      </c>
      <c r="Q2741" s="368" t="s">
        <v>35</v>
      </c>
      <c r="R2741" s="357" t="s">
        <v>203</v>
      </c>
      <c r="S2741" s="367" t="s">
        <v>1074</v>
      </c>
      <c r="T2741" s="357" t="s">
        <v>691</v>
      </c>
      <c r="U2741" s="357" t="s">
        <v>1487</v>
      </c>
      <c r="V2741" s="357">
        <v>1.74</v>
      </c>
      <c r="W2741" s="357">
        <v>1.03</v>
      </c>
      <c r="X2741" s="357">
        <v>3.5000000000000003E-2</v>
      </c>
      <c r="Y2741" s="357">
        <v>1.7922</v>
      </c>
      <c r="Z2741" s="357" t="s">
        <v>198</v>
      </c>
      <c r="AA2741" s="357" t="s">
        <v>170</v>
      </c>
      <c r="AB2741" s="357">
        <v>19.899999999999999</v>
      </c>
      <c r="AC2741" s="357" t="s">
        <v>218</v>
      </c>
      <c r="AD2741" s="10"/>
      <c r="AE2741" s="10">
        <f>IFERROR(VLOOKUP(E2741,ppoz!$A$2:$B$42,2,0),0)</f>
        <v>0</v>
      </c>
      <c r="AH2741">
        <v>9</v>
      </c>
    </row>
    <row r="2742" spans="1:34" x14ac:dyDescent="0.35">
      <c r="A2742" s="354" t="s">
        <v>1072</v>
      </c>
      <c r="B2742" s="355">
        <v>49.344999999999999</v>
      </c>
      <c r="C2742" s="356">
        <v>139</v>
      </c>
      <c r="D2742" s="357" t="s">
        <v>690</v>
      </c>
      <c r="E2742" s="358" t="s">
        <v>2359</v>
      </c>
      <c r="F2742" s="357" t="s">
        <v>186</v>
      </c>
      <c r="G2742" s="357">
        <v>48</v>
      </c>
      <c r="H2742" s="356">
        <v>167400</v>
      </c>
      <c r="I2742" s="356">
        <v>174800</v>
      </c>
      <c r="J2742" s="355">
        <v>180600</v>
      </c>
      <c r="K2742" s="355">
        <v>182700</v>
      </c>
      <c r="L2742" s="355">
        <v>3392.4409767960278</v>
      </c>
      <c r="M2742" s="355">
        <v>3542.4055122099503</v>
      </c>
      <c r="N2742" s="355">
        <v>3659.9452832100519</v>
      </c>
      <c r="O2742" s="355">
        <v>3702.5027865031921</v>
      </c>
      <c r="P2742" s="357" t="s">
        <v>40</v>
      </c>
      <c r="Q2742" s="368" t="s">
        <v>35</v>
      </c>
      <c r="R2742" s="357" t="s">
        <v>203</v>
      </c>
      <c r="S2742" s="367" t="s">
        <v>1074</v>
      </c>
      <c r="T2742" s="357" t="s">
        <v>691</v>
      </c>
      <c r="U2742" s="357" t="s">
        <v>1487</v>
      </c>
      <c r="V2742" s="357">
        <v>1.74</v>
      </c>
      <c r="W2742" s="357">
        <v>1.03</v>
      </c>
      <c r="X2742" s="357">
        <v>3.5000000000000003E-2</v>
      </c>
      <c r="Y2742" s="357">
        <v>1.7922</v>
      </c>
      <c r="Z2742" s="357" t="s">
        <v>198</v>
      </c>
      <c r="AA2742" s="357" t="s">
        <v>170</v>
      </c>
      <c r="AB2742" s="357">
        <v>19.899999999999999</v>
      </c>
      <c r="AC2742" s="357" t="s">
        <v>218</v>
      </c>
      <c r="AD2742" s="10"/>
      <c r="AE2742" s="10">
        <f>IFERROR(VLOOKUP(E2742,ppoz!$A$2:$B$42,2,0),0)</f>
        <v>0</v>
      </c>
      <c r="AH2742">
        <v>9</v>
      </c>
    </row>
    <row r="2743" spans="1:34" x14ac:dyDescent="0.35">
      <c r="A2743" s="354" t="s">
        <v>1073</v>
      </c>
      <c r="B2743" s="355">
        <v>49.699999999999996</v>
      </c>
      <c r="C2743" s="356">
        <v>140</v>
      </c>
      <c r="D2743" s="357" t="s">
        <v>690</v>
      </c>
      <c r="E2743" s="358" t="s">
        <v>2359</v>
      </c>
      <c r="F2743" s="357" t="s">
        <v>186</v>
      </c>
      <c r="G2743" s="357">
        <v>48</v>
      </c>
      <c r="H2743" s="356">
        <v>169400</v>
      </c>
      <c r="I2743" s="356">
        <v>176800</v>
      </c>
      <c r="J2743" s="355">
        <v>182500</v>
      </c>
      <c r="K2743" s="355">
        <v>184700</v>
      </c>
      <c r="L2743" s="355">
        <v>3408.4507042253522</v>
      </c>
      <c r="M2743" s="355">
        <v>3557.3440643863182</v>
      </c>
      <c r="N2743" s="355">
        <v>3672.0321931589542</v>
      </c>
      <c r="O2743" s="355">
        <v>3716.2977867203222</v>
      </c>
      <c r="P2743" s="357" t="s">
        <v>40</v>
      </c>
      <c r="Q2743" s="368" t="s">
        <v>35</v>
      </c>
      <c r="R2743" s="357" t="s">
        <v>203</v>
      </c>
      <c r="S2743" s="367" t="s">
        <v>1074</v>
      </c>
      <c r="T2743" s="357" t="s">
        <v>691</v>
      </c>
      <c r="U2743" s="357" t="s">
        <v>1487</v>
      </c>
      <c r="V2743" s="357">
        <v>1.74</v>
      </c>
      <c r="W2743" s="357">
        <v>1.03</v>
      </c>
      <c r="X2743" s="357">
        <v>3.5000000000000003E-2</v>
      </c>
      <c r="Y2743" s="357">
        <v>1.7922</v>
      </c>
      <c r="Z2743" s="357" t="s">
        <v>198</v>
      </c>
      <c r="AA2743" s="357" t="s">
        <v>170</v>
      </c>
      <c r="AB2743" s="357">
        <v>19.899999999999999</v>
      </c>
      <c r="AC2743" s="357" t="s">
        <v>218</v>
      </c>
      <c r="AD2743" s="10"/>
      <c r="AE2743" s="10">
        <f>IFERROR(VLOOKUP(E2743,ppoz!$A$2:$B$42,2,0),0)</f>
        <v>0</v>
      </c>
      <c r="AH2743">
        <v>9</v>
      </c>
    </row>
    <row r="2744" spans="1:34" x14ac:dyDescent="0.35">
      <c r="B2744" s="75"/>
      <c r="C2744" s="76"/>
      <c r="D2744" s="78"/>
      <c r="E2744" s="76"/>
      <c r="F2744" s="76"/>
      <c r="G2744" s="76"/>
      <c r="H2744" s="79"/>
      <c r="I2744" s="79"/>
      <c r="J2744" s="79"/>
      <c r="K2744" s="79"/>
      <c r="L2744" s="75"/>
      <c r="M2744" s="75"/>
      <c r="N2744" s="75"/>
      <c r="O2744" s="75"/>
      <c r="Q2744" s="76"/>
    </row>
    <row r="2745" spans="1:34" x14ac:dyDescent="0.35">
      <c r="B2745" s="75"/>
      <c r="C2745" s="76"/>
      <c r="D2745" s="78"/>
      <c r="E2745" s="76"/>
      <c r="F2745" s="76"/>
      <c r="G2745" s="76"/>
      <c r="H2745" s="79"/>
      <c r="I2745" s="79"/>
      <c r="J2745" s="79"/>
      <c r="K2745" s="79"/>
      <c r="L2745" s="75"/>
      <c r="M2745" s="75"/>
      <c r="N2745" s="75"/>
      <c r="O2745" s="75"/>
      <c r="Q2745" s="76"/>
    </row>
    <row r="2746" spans="1:34" x14ac:dyDescent="0.35">
      <c r="B2746" s="75"/>
      <c r="C2746" s="76"/>
      <c r="D2746" s="78"/>
      <c r="E2746" s="76"/>
      <c r="F2746" s="76"/>
      <c r="G2746" s="76"/>
      <c r="H2746" s="79"/>
      <c r="I2746" s="79"/>
      <c r="J2746" s="79"/>
      <c r="K2746" s="79"/>
      <c r="L2746" s="75"/>
      <c r="M2746" s="75"/>
      <c r="N2746" s="75"/>
      <c r="O2746" s="75"/>
      <c r="Q2746" s="76"/>
    </row>
    <row r="2747" spans="1:34" x14ac:dyDescent="0.35">
      <c r="B2747" s="75"/>
      <c r="C2747" s="76"/>
      <c r="D2747" s="78"/>
      <c r="E2747" s="76"/>
      <c r="F2747" s="76"/>
      <c r="G2747" s="76"/>
      <c r="H2747" s="79"/>
      <c r="I2747" s="79"/>
      <c r="J2747" s="79"/>
      <c r="K2747" s="79"/>
      <c r="L2747" s="75"/>
      <c r="M2747" s="75"/>
      <c r="N2747" s="75"/>
      <c r="O2747" s="75"/>
      <c r="Q2747" s="76"/>
    </row>
    <row r="2748" spans="1:34" x14ac:dyDescent="0.35">
      <c r="B2748" s="75"/>
      <c r="C2748" s="76"/>
      <c r="D2748" s="78"/>
      <c r="E2748" s="76"/>
      <c r="F2748" s="76"/>
      <c r="G2748" s="76"/>
      <c r="H2748" s="79"/>
      <c r="I2748" s="79"/>
      <c r="J2748" s="79"/>
      <c r="K2748" s="79"/>
      <c r="L2748" s="75"/>
      <c r="M2748" s="75"/>
      <c r="N2748" s="75"/>
      <c r="O2748" s="75"/>
      <c r="Q2748" s="76"/>
    </row>
    <row r="2749" spans="1:34" x14ac:dyDescent="0.35">
      <c r="B2749" s="75"/>
      <c r="C2749" s="76"/>
      <c r="D2749" s="78"/>
      <c r="E2749" s="76"/>
      <c r="F2749" s="76"/>
      <c r="G2749" s="76"/>
      <c r="H2749" s="79"/>
      <c r="I2749" s="79"/>
      <c r="J2749" s="79"/>
      <c r="K2749" s="79"/>
      <c r="L2749" s="75"/>
      <c r="M2749" s="75"/>
      <c r="N2749" s="75"/>
      <c r="O2749" s="75"/>
      <c r="Q2749" s="76"/>
    </row>
    <row r="2750" spans="1:34" x14ac:dyDescent="0.35">
      <c r="B2750" s="75"/>
      <c r="C2750" s="76"/>
      <c r="D2750" s="78"/>
      <c r="E2750" s="76"/>
      <c r="F2750" s="76"/>
      <c r="G2750" s="76"/>
      <c r="H2750" s="79"/>
      <c r="I2750" s="79"/>
      <c r="J2750" s="79"/>
      <c r="K2750" s="79"/>
      <c r="L2750" s="75"/>
      <c r="M2750" s="75"/>
      <c r="N2750" s="75"/>
      <c r="O2750" s="75"/>
      <c r="Q2750" s="76"/>
    </row>
    <row r="2751" spans="1:34" x14ac:dyDescent="0.35">
      <c r="B2751" s="75"/>
      <c r="C2751" s="76"/>
      <c r="D2751" s="78"/>
      <c r="E2751" s="76"/>
      <c r="F2751" s="76"/>
      <c r="G2751" s="76"/>
      <c r="H2751" s="79"/>
      <c r="I2751" s="79"/>
      <c r="J2751" s="79"/>
      <c r="K2751" s="79"/>
      <c r="L2751" s="75"/>
      <c r="M2751" s="75"/>
      <c r="N2751" s="75"/>
      <c r="O2751" s="75"/>
      <c r="Q2751" s="76"/>
    </row>
    <row r="2752" spans="1:34" x14ac:dyDescent="0.35">
      <c r="B2752" s="75"/>
      <c r="C2752" s="76"/>
      <c r="D2752" s="78"/>
      <c r="E2752" s="76"/>
      <c r="F2752" s="76"/>
      <c r="G2752" s="76"/>
      <c r="H2752" s="79"/>
      <c r="I2752" s="79"/>
      <c r="J2752" s="79"/>
      <c r="K2752" s="79"/>
      <c r="L2752" s="75"/>
      <c r="M2752" s="75"/>
      <c r="N2752" s="75"/>
      <c r="O2752" s="75"/>
      <c r="Q2752" s="76"/>
    </row>
    <row r="2753" spans="2:17" x14ac:dyDescent="0.35">
      <c r="B2753" s="75"/>
      <c r="C2753" s="76"/>
      <c r="D2753" s="78"/>
      <c r="E2753" s="76"/>
      <c r="F2753" s="76"/>
      <c r="G2753" s="76"/>
      <c r="H2753" s="79"/>
      <c r="I2753" s="79"/>
      <c r="J2753" s="79"/>
      <c r="K2753" s="79"/>
      <c r="L2753" s="75"/>
      <c r="M2753" s="75"/>
      <c r="N2753" s="75"/>
      <c r="O2753" s="75"/>
      <c r="Q2753" s="76"/>
    </row>
    <row r="2754" spans="2:17" x14ac:dyDescent="0.35">
      <c r="B2754" s="75"/>
      <c r="C2754" s="76"/>
      <c r="D2754" s="78"/>
      <c r="E2754" s="76"/>
      <c r="F2754" s="76"/>
      <c r="G2754" s="76"/>
      <c r="H2754" s="79"/>
      <c r="I2754" s="79"/>
      <c r="J2754" s="79"/>
      <c r="K2754" s="79"/>
      <c r="L2754" s="75"/>
      <c r="M2754" s="75"/>
      <c r="N2754" s="75"/>
      <c r="O2754" s="75"/>
      <c r="Q2754" s="76"/>
    </row>
    <row r="2755" spans="2:17" x14ac:dyDescent="0.35">
      <c r="B2755" s="75"/>
      <c r="C2755" s="76"/>
      <c r="D2755" s="78"/>
      <c r="E2755" s="76"/>
      <c r="F2755" s="76"/>
      <c r="G2755" s="76"/>
      <c r="H2755" s="79"/>
      <c r="I2755" s="79"/>
      <c r="J2755" s="79"/>
      <c r="K2755" s="79"/>
      <c r="L2755" s="75"/>
      <c r="M2755" s="75"/>
      <c r="N2755" s="75"/>
      <c r="O2755" s="75"/>
      <c r="Q2755" s="76"/>
    </row>
    <row r="2756" spans="2:17" x14ac:dyDescent="0.35">
      <c r="B2756" s="75"/>
      <c r="C2756" s="76"/>
      <c r="D2756" s="78"/>
      <c r="E2756" s="76"/>
      <c r="F2756" s="76"/>
      <c r="G2756" s="76"/>
      <c r="H2756" s="79"/>
      <c r="I2756" s="79"/>
      <c r="J2756" s="79"/>
      <c r="K2756" s="79"/>
      <c r="L2756" s="75"/>
      <c r="M2756" s="75"/>
      <c r="N2756" s="75"/>
      <c r="O2756" s="75"/>
      <c r="Q2756" s="76"/>
    </row>
    <row r="2757" spans="2:17" x14ac:dyDescent="0.35">
      <c r="B2757" s="75"/>
      <c r="C2757" s="76"/>
      <c r="D2757" s="78"/>
      <c r="E2757" s="76"/>
      <c r="F2757" s="76"/>
      <c r="G2757" s="76"/>
      <c r="H2757" s="79"/>
      <c r="I2757" s="79"/>
      <c r="J2757" s="79"/>
      <c r="K2757" s="79"/>
      <c r="L2757" s="75"/>
      <c r="M2757" s="75"/>
      <c r="N2757" s="75"/>
      <c r="O2757" s="75"/>
      <c r="Q2757" s="76"/>
    </row>
    <row r="2758" spans="2:17" x14ac:dyDescent="0.35">
      <c r="B2758" s="75"/>
      <c r="C2758" s="76"/>
      <c r="D2758" s="78"/>
      <c r="E2758" s="76"/>
      <c r="F2758" s="76"/>
      <c r="G2758" s="76"/>
      <c r="H2758" s="79"/>
      <c r="I2758" s="79"/>
      <c r="J2758" s="79"/>
      <c r="K2758" s="79"/>
      <c r="L2758" s="75"/>
      <c r="M2758" s="75"/>
      <c r="N2758" s="75"/>
      <c r="O2758" s="75"/>
      <c r="Q2758" s="76"/>
    </row>
    <row r="2759" spans="2:17" x14ac:dyDescent="0.35">
      <c r="B2759" s="75"/>
      <c r="C2759" s="76"/>
      <c r="D2759" s="78"/>
      <c r="E2759" s="76"/>
      <c r="F2759" s="76"/>
      <c r="G2759" s="76"/>
      <c r="H2759" s="79"/>
      <c r="I2759" s="79"/>
      <c r="J2759" s="79"/>
      <c r="K2759" s="79"/>
      <c r="L2759" s="75"/>
      <c r="M2759" s="75"/>
      <c r="N2759" s="75"/>
      <c r="O2759" s="75"/>
      <c r="Q2759" s="76"/>
    </row>
    <row r="2760" spans="2:17" x14ac:dyDescent="0.35">
      <c r="B2760" s="75"/>
      <c r="C2760" s="76"/>
      <c r="D2760" s="78"/>
      <c r="E2760" s="76"/>
      <c r="F2760" s="76"/>
      <c r="G2760" s="76"/>
      <c r="H2760" s="79"/>
      <c r="I2760" s="79"/>
      <c r="J2760" s="79"/>
      <c r="K2760" s="79"/>
      <c r="L2760" s="75"/>
      <c r="M2760" s="75"/>
      <c r="N2760" s="75"/>
      <c r="O2760" s="75"/>
      <c r="Q2760" s="76"/>
    </row>
    <row r="2761" spans="2:17" x14ac:dyDescent="0.35">
      <c r="B2761" s="75"/>
      <c r="C2761" s="76"/>
      <c r="D2761" s="78"/>
      <c r="E2761" s="76"/>
      <c r="F2761" s="76"/>
      <c r="G2761" s="76"/>
      <c r="H2761" s="79"/>
      <c r="I2761" s="79"/>
      <c r="J2761" s="79"/>
      <c r="K2761" s="79"/>
      <c r="L2761" s="75"/>
      <c r="M2761" s="75"/>
      <c r="N2761" s="75"/>
      <c r="O2761" s="75"/>
      <c r="Q2761" s="76"/>
    </row>
    <row r="2762" spans="2:17" x14ac:dyDescent="0.35">
      <c r="B2762" s="75"/>
      <c r="C2762" s="76"/>
      <c r="D2762" s="78"/>
      <c r="E2762" s="76"/>
      <c r="F2762" s="76"/>
      <c r="G2762" s="76"/>
      <c r="H2762" s="79"/>
      <c r="I2762" s="79"/>
      <c r="J2762" s="79"/>
      <c r="K2762" s="79"/>
      <c r="L2762" s="75"/>
      <c r="M2762" s="75"/>
      <c r="N2762" s="75"/>
      <c r="O2762" s="75"/>
      <c r="Q2762" s="76"/>
    </row>
    <row r="2763" spans="2:17" x14ac:dyDescent="0.35">
      <c r="B2763" s="75"/>
      <c r="C2763" s="76"/>
      <c r="D2763" s="78"/>
      <c r="E2763" s="76"/>
      <c r="F2763" s="76"/>
      <c r="G2763" s="76"/>
      <c r="H2763" s="79"/>
      <c r="I2763" s="79"/>
      <c r="J2763" s="79"/>
      <c r="K2763" s="79"/>
      <c r="L2763" s="75"/>
      <c r="M2763" s="75"/>
      <c r="N2763" s="75"/>
      <c r="O2763" s="75"/>
      <c r="Q2763" s="76"/>
    </row>
    <row r="2764" spans="2:17" x14ac:dyDescent="0.35">
      <c r="B2764" s="75"/>
      <c r="C2764" s="76"/>
      <c r="D2764" s="78"/>
      <c r="E2764" s="76"/>
      <c r="F2764" s="76"/>
      <c r="G2764" s="76"/>
      <c r="H2764" s="79"/>
      <c r="I2764" s="79"/>
      <c r="J2764" s="79"/>
      <c r="K2764" s="79"/>
      <c r="L2764" s="75"/>
      <c r="M2764" s="75"/>
      <c r="N2764" s="75"/>
      <c r="O2764" s="75"/>
      <c r="Q2764" s="76"/>
    </row>
    <row r="2765" spans="2:17" x14ac:dyDescent="0.35">
      <c r="B2765" s="75"/>
      <c r="C2765" s="76"/>
      <c r="D2765" s="78"/>
      <c r="E2765" s="76"/>
      <c r="F2765" s="76"/>
      <c r="G2765" s="76"/>
      <c r="H2765" s="79"/>
      <c r="I2765" s="79"/>
      <c r="J2765" s="79"/>
      <c r="K2765" s="79"/>
      <c r="L2765" s="75"/>
      <c r="M2765" s="75"/>
      <c r="N2765" s="75"/>
      <c r="O2765" s="75"/>
      <c r="Q2765" s="76"/>
    </row>
    <row r="2766" spans="2:17" x14ac:dyDescent="0.35">
      <c r="B2766" s="75"/>
      <c r="C2766" s="76"/>
      <c r="D2766" s="78"/>
      <c r="E2766" s="76"/>
      <c r="F2766" s="76"/>
      <c r="G2766" s="76"/>
      <c r="H2766" s="79"/>
      <c r="I2766" s="79"/>
      <c r="J2766" s="79"/>
      <c r="K2766" s="79"/>
      <c r="L2766" s="75"/>
      <c r="M2766" s="75"/>
      <c r="N2766" s="75"/>
      <c r="O2766" s="75"/>
      <c r="Q2766" s="76"/>
    </row>
    <row r="2767" spans="2:17" x14ac:dyDescent="0.35">
      <c r="B2767" s="75"/>
      <c r="C2767" s="76"/>
      <c r="D2767" s="78"/>
      <c r="E2767" s="76"/>
      <c r="F2767" s="76"/>
      <c r="G2767" s="76"/>
      <c r="H2767" s="79"/>
      <c r="I2767" s="79"/>
      <c r="J2767" s="79"/>
      <c r="K2767" s="79"/>
      <c r="L2767" s="75"/>
      <c r="M2767" s="75"/>
      <c r="N2767" s="75"/>
      <c r="O2767" s="75"/>
      <c r="Q2767" s="76"/>
    </row>
    <row r="2768" spans="2:17" x14ac:dyDescent="0.35">
      <c r="B2768" s="75"/>
      <c r="C2768" s="76"/>
      <c r="D2768" s="78"/>
      <c r="E2768" s="76"/>
      <c r="F2768" s="76"/>
      <c r="G2768" s="76"/>
      <c r="H2768" s="79"/>
      <c r="I2768" s="79"/>
      <c r="J2768" s="79"/>
      <c r="K2768" s="79"/>
      <c r="L2768" s="75"/>
      <c r="M2768" s="75"/>
      <c r="N2768" s="75"/>
      <c r="O2768" s="75"/>
      <c r="Q2768" s="76"/>
    </row>
    <row r="2769" spans="2:17" x14ac:dyDescent="0.35">
      <c r="B2769" s="75"/>
      <c r="C2769" s="76"/>
      <c r="D2769" s="78"/>
      <c r="E2769" s="76"/>
      <c r="F2769" s="76"/>
      <c r="G2769" s="76"/>
      <c r="H2769" s="79"/>
      <c r="I2769" s="79"/>
      <c r="J2769" s="79"/>
      <c r="K2769" s="79"/>
      <c r="L2769" s="75"/>
      <c r="M2769" s="75"/>
      <c r="N2769" s="75"/>
      <c r="O2769" s="75"/>
      <c r="Q2769" s="76"/>
    </row>
    <row r="2770" spans="2:17" x14ac:dyDescent="0.35">
      <c r="B2770" s="75"/>
      <c r="C2770" s="76"/>
      <c r="D2770" s="78"/>
      <c r="E2770" s="76"/>
      <c r="F2770" s="76"/>
      <c r="G2770" s="76"/>
      <c r="H2770" s="79"/>
      <c r="I2770" s="79"/>
      <c r="J2770" s="79"/>
      <c r="K2770" s="79"/>
      <c r="L2770" s="75"/>
      <c r="M2770" s="75"/>
      <c r="N2770" s="75"/>
      <c r="O2770" s="75"/>
      <c r="Q2770" s="76"/>
    </row>
    <row r="2771" spans="2:17" x14ac:dyDescent="0.35">
      <c r="B2771" s="75"/>
      <c r="C2771" s="76"/>
      <c r="D2771" s="78"/>
      <c r="E2771" s="76"/>
      <c r="F2771" s="76"/>
      <c r="G2771" s="76"/>
      <c r="H2771" s="79"/>
      <c r="I2771" s="79"/>
      <c r="J2771" s="79"/>
      <c r="K2771" s="79"/>
      <c r="L2771" s="75"/>
      <c r="M2771" s="75"/>
      <c r="N2771" s="75"/>
      <c r="O2771" s="75"/>
      <c r="Q2771" s="76"/>
    </row>
    <row r="2772" spans="2:17" x14ac:dyDescent="0.35">
      <c r="B2772" s="75"/>
      <c r="C2772" s="76"/>
      <c r="D2772" s="78"/>
      <c r="E2772" s="76"/>
      <c r="F2772" s="76"/>
      <c r="G2772" s="76"/>
      <c r="H2772" s="79"/>
      <c r="I2772" s="79"/>
      <c r="J2772" s="79"/>
      <c r="K2772" s="79"/>
      <c r="L2772" s="75"/>
      <c r="M2772" s="75"/>
      <c r="N2772" s="75"/>
      <c r="O2772" s="75"/>
      <c r="Q2772" s="76"/>
    </row>
    <row r="2773" spans="2:17" x14ac:dyDescent="0.35">
      <c r="B2773" s="75"/>
      <c r="C2773" s="76"/>
      <c r="D2773" s="78"/>
      <c r="E2773" s="76"/>
      <c r="F2773" s="76"/>
      <c r="G2773" s="76"/>
      <c r="H2773" s="79"/>
      <c r="I2773" s="79"/>
      <c r="J2773" s="79"/>
      <c r="K2773" s="79"/>
      <c r="L2773" s="75"/>
      <c r="M2773" s="75"/>
      <c r="N2773" s="75"/>
      <c r="O2773" s="75"/>
      <c r="Q2773" s="76"/>
    </row>
    <row r="2774" spans="2:17" x14ac:dyDescent="0.35">
      <c r="B2774" s="75"/>
      <c r="C2774" s="76"/>
      <c r="D2774" s="78"/>
      <c r="E2774" s="76"/>
      <c r="F2774" s="76"/>
      <c r="G2774" s="76"/>
      <c r="H2774" s="79"/>
      <c r="I2774" s="79"/>
      <c r="J2774" s="79"/>
      <c r="K2774" s="79"/>
      <c r="L2774" s="75"/>
      <c r="M2774" s="75"/>
      <c r="N2774" s="75"/>
      <c r="O2774" s="75"/>
      <c r="Q2774" s="76"/>
    </row>
    <row r="2775" spans="2:17" x14ac:dyDescent="0.35">
      <c r="B2775" s="75"/>
      <c r="C2775" s="76"/>
      <c r="D2775" s="78"/>
      <c r="E2775" s="76"/>
      <c r="F2775" s="76"/>
      <c r="G2775" s="76"/>
      <c r="H2775" s="79"/>
      <c r="I2775" s="79"/>
      <c r="J2775" s="79"/>
      <c r="K2775" s="79"/>
      <c r="L2775" s="75"/>
      <c r="M2775" s="75"/>
      <c r="N2775" s="75"/>
      <c r="O2775" s="75"/>
      <c r="Q2775" s="76"/>
    </row>
    <row r="2776" spans="2:17" x14ac:dyDescent="0.35">
      <c r="B2776" s="75"/>
      <c r="C2776" s="76"/>
      <c r="D2776" s="78"/>
      <c r="E2776" s="76"/>
      <c r="F2776" s="76"/>
      <c r="G2776" s="76"/>
      <c r="H2776" s="79"/>
      <c r="I2776" s="79"/>
      <c r="J2776" s="79"/>
      <c r="K2776" s="79"/>
      <c r="L2776" s="75"/>
      <c r="M2776" s="75"/>
      <c r="N2776" s="75"/>
      <c r="O2776" s="75"/>
      <c r="Q2776" s="76"/>
    </row>
    <row r="2777" spans="2:17" x14ac:dyDescent="0.35">
      <c r="B2777" s="75"/>
      <c r="C2777" s="76"/>
      <c r="D2777" s="78"/>
      <c r="E2777" s="76"/>
      <c r="F2777" s="76"/>
      <c r="G2777" s="76"/>
      <c r="H2777" s="79"/>
      <c r="I2777" s="79"/>
      <c r="J2777" s="79"/>
      <c r="K2777" s="79"/>
      <c r="L2777" s="75"/>
      <c r="M2777" s="75"/>
      <c r="N2777" s="75"/>
      <c r="O2777" s="75"/>
      <c r="Q2777" s="76"/>
    </row>
    <row r="2778" spans="2:17" x14ac:dyDescent="0.35">
      <c r="B2778" s="75"/>
      <c r="C2778" s="76"/>
      <c r="D2778" s="78"/>
      <c r="E2778" s="76"/>
      <c r="F2778" s="76"/>
      <c r="G2778" s="76"/>
      <c r="H2778" s="79"/>
      <c r="I2778" s="79"/>
      <c r="J2778" s="79"/>
      <c r="K2778" s="79"/>
      <c r="L2778" s="75"/>
      <c r="M2778" s="75"/>
      <c r="N2778" s="75"/>
      <c r="O2778" s="75"/>
      <c r="Q2778" s="76"/>
    </row>
    <row r="2779" spans="2:17" x14ac:dyDescent="0.35">
      <c r="B2779" s="75"/>
      <c r="C2779" s="76"/>
      <c r="D2779" s="78"/>
      <c r="E2779" s="76"/>
      <c r="F2779" s="76"/>
      <c r="G2779" s="76"/>
      <c r="H2779" s="79"/>
      <c r="I2779" s="79"/>
      <c r="J2779" s="79"/>
      <c r="K2779" s="79"/>
      <c r="L2779" s="75"/>
      <c r="M2779" s="75"/>
      <c r="N2779" s="75"/>
      <c r="O2779" s="75"/>
      <c r="Q2779" s="76"/>
    </row>
    <row r="2780" spans="2:17" x14ac:dyDescent="0.35">
      <c r="B2780" s="75"/>
      <c r="C2780" s="76"/>
      <c r="D2780" s="78"/>
      <c r="E2780" s="76"/>
      <c r="F2780" s="76"/>
      <c r="G2780" s="76"/>
      <c r="H2780" s="79"/>
      <c r="I2780" s="79"/>
      <c r="J2780" s="79"/>
      <c r="K2780" s="79"/>
      <c r="L2780" s="75"/>
      <c r="M2780" s="75"/>
      <c r="N2780" s="75"/>
      <c r="O2780" s="75"/>
      <c r="Q2780" s="76"/>
    </row>
    <row r="2781" spans="2:17" x14ac:dyDescent="0.35">
      <c r="B2781" s="75"/>
      <c r="C2781" s="76"/>
      <c r="D2781" s="78"/>
      <c r="E2781" s="76"/>
      <c r="F2781" s="76"/>
      <c r="G2781" s="76"/>
      <c r="H2781" s="79"/>
      <c r="I2781" s="79"/>
      <c r="J2781" s="79"/>
      <c r="K2781" s="79"/>
      <c r="L2781" s="75"/>
      <c r="M2781" s="75"/>
      <c r="N2781" s="75"/>
      <c r="O2781" s="75"/>
      <c r="Q2781" s="76"/>
    </row>
    <row r="2782" spans="2:17" x14ac:dyDescent="0.35">
      <c r="B2782" s="75"/>
      <c r="C2782" s="76"/>
      <c r="D2782" s="78"/>
      <c r="E2782" s="76"/>
      <c r="F2782" s="76"/>
      <c r="G2782" s="76"/>
      <c r="H2782" s="79"/>
      <c r="I2782" s="79"/>
      <c r="J2782" s="79"/>
      <c r="K2782" s="79"/>
      <c r="L2782" s="75"/>
      <c r="M2782" s="75"/>
      <c r="N2782" s="75"/>
      <c r="O2782" s="75"/>
      <c r="Q2782" s="76"/>
    </row>
    <row r="2783" spans="2:17" x14ac:dyDescent="0.35">
      <c r="B2783" s="75"/>
      <c r="C2783" s="76"/>
      <c r="D2783" s="78"/>
      <c r="E2783" s="76"/>
      <c r="F2783" s="76"/>
      <c r="G2783" s="76"/>
      <c r="H2783" s="79"/>
      <c r="I2783" s="79"/>
      <c r="J2783" s="79"/>
      <c r="K2783" s="79"/>
      <c r="L2783" s="75"/>
      <c r="M2783" s="75"/>
      <c r="N2783" s="75"/>
      <c r="O2783" s="75"/>
      <c r="Q2783" s="76"/>
    </row>
    <row r="2784" spans="2:17" x14ac:dyDescent="0.35">
      <c r="B2784" s="75"/>
      <c r="C2784" s="76"/>
      <c r="D2784" s="78"/>
      <c r="E2784" s="76"/>
      <c r="F2784" s="76"/>
      <c r="G2784" s="76"/>
      <c r="H2784" s="79"/>
      <c r="I2784" s="79"/>
      <c r="J2784" s="79"/>
      <c r="K2784" s="79"/>
      <c r="L2784" s="75"/>
      <c r="M2784" s="75"/>
      <c r="N2784" s="75"/>
      <c r="O2784" s="75"/>
      <c r="Q2784" s="76"/>
    </row>
    <row r="2785" spans="2:17" x14ac:dyDescent="0.35">
      <c r="B2785" s="75"/>
      <c r="C2785" s="76"/>
      <c r="D2785" s="78"/>
      <c r="E2785" s="76"/>
      <c r="F2785" s="76"/>
      <c r="G2785" s="76"/>
      <c r="H2785" s="79"/>
      <c r="I2785" s="79"/>
      <c r="J2785" s="79"/>
      <c r="K2785" s="79"/>
      <c r="L2785" s="75"/>
      <c r="M2785" s="75"/>
      <c r="N2785" s="75"/>
      <c r="O2785" s="75"/>
      <c r="Q2785" s="76"/>
    </row>
    <row r="2786" spans="2:17" x14ac:dyDescent="0.35">
      <c r="B2786" s="75"/>
      <c r="C2786" s="76"/>
      <c r="D2786" s="78"/>
      <c r="E2786" s="76"/>
      <c r="F2786" s="76"/>
      <c r="G2786" s="76"/>
      <c r="H2786" s="79"/>
      <c r="I2786" s="79"/>
      <c r="J2786" s="79"/>
      <c r="K2786" s="79"/>
      <c r="L2786" s="75"/>
      <c r="M2786" s="75"/>
      <c r="N2786" s="75"/>
      <c r="O2786" s="75"/>
      <c r="Q2786" s="76"/>
    </row>
    <row r="2787" spans="2:17" x14ac:dyDescent="0.35">
      <c r="B2787" s="75"/>
      <c r="C2787" s="76"/>
      <c r="D2787" s="78"/>
      <c r="E2787" s="76"/>
      <c r="F2787" s="76"/>
      <c r="G2787" s="76"/>
      <c r="H2787" s="79"/>
      <c r="I2787" s="79"/>
      <c r="J2787" s="79"/>
      <c r="K2787" s="79"/>
      <c r="L2787" s="75"/>
      <c r="M2787" s="75"/>
      <c r="N2787" s="75"/>
      <c r="O2787" s="75"/>
      <c r="Q2787" s="76"/>
    </row>
    <row r="2788" spans="2:17" x14ac:dyDescent="0.35">
      <c r="B2788" s="75"/>
      <c r="C2788" s="76"/>
      <c r="D2788" s="78"/>
      <c r="E2788" s="76"/>
      <c r="F2788" s="76"/>
      <c r="G2788" s="76"/>
      <c r="H2788" s="79"/>
      <c r="I2788" s="79"/>
      <c r="J2788" s="79"/>
      <c r="K2788" s="79"/>
      <c r="L2788" s="75"/>
      <c r="M2788" s="75"/>
      <c r="N2788" s="75"/>
      <c r="O2788" s="75"/>
      <c r="Q2788" s="76"/>
    </row>
    <row r="2789" spans="2:17" x14ac:dyDescent="0.35">
      <c r="B2789" s="75"/>
      <c r="C2789" s="76"/>
      <c r="D2789" s="78"/>
      <c r="E2789" s="76"/>
      <c r="F2789" s="76"/>
      <c r="G2789" s="76"/>
      <c r="H2789" s="79"/>
      <c r="I2789" s="79"/>
      <c r="J2789" s="79"/>
      <c r="K2789" s="79"/>
      <c r="L2789" s="75"/>
      <c r="M2789" s="75"/>
      <c r="N2789" s="75"/>
      <c r="O2789" s="75"/>
      <c r="Q2789" s="76"/>
    </row>
    <row r="2790" spans="2:17" x14ac:dyDescent="0.35">
      <c r="B2790" s="75"/>
      <c r="C2790" s="76"/>
      <c r="D2790" s="78"/>
      <c r="E2790" s="76"/>
      <c r="F2790" s="76"/>
      <c r="G2790" s="76"/>
      <c r="H2790" s="79"/>
      <c r="I2790" s="79"/>
      <c r="J2790" s="79"/>
      <c r="K2790" s="79"/>
      <c r="L2790" s="75"/>
      <c r="M2790" s="75"/>
      <c r="N2790" s="75"/>
      <c r="O2790" s="75"/>
      <c r="Q2790" s="76"/>
    </row>
    <row r="2791" spans="2:17" x14ac:dyDescent="0.35">
      <c r="B2791" s="75"/>
      <c r="C2791" s="76"/>
      <c r="D2791" s="78"/>
      <c r="E2791" s="76"/>
      <c r="F2791" s="76"/>
      <c r="G2791" s="76"/>
      <c r="H2791" s="79"/>
      <c r="I2791" s="79"/>
      <c r="J2791" s="79"/>
      <c r="K2791" s="79"/>
      <c r="L2791" s="75"/>
      <c r="M2791" s="75"/>
      <c r="N2791" s="75"/>
      <c r="O2791" s="75"/>
      <c r="Q2791" s="76"/>
    </row>
    <row r="2792" spans="2:17" x14ac:dyDescent="0.35">
      <c r="B2792" s="75"/>
      <c r="C2792" s="76"/>
      <c r="D2792" s="78"/>
      <c r="E2792" s="76"/>
      <c r="F2792" s="76"/>
      <c r="G2792" s="76"/>
      <c r="H2792" s="79"/>
      <c r="I2792" s="79"/>
      <c r="J2792" s="79"/>
      <c r="K2792" s="79"/>
      <c r="L2792" s="75"/>
      <c r="M2792" s="75"/>
      <c r="N2792" s="75"/>
      <c r="O2792" s="75"/>
      <c r="Q2792" s="76"/>
    </row>
    <row r="2793" spans="2:17" x14ac:dyDescent="0.35">
      <c r="B2793" s="75"/>
      <c r="C2793" s="76"/>
      <c r="D2793" s="78"/>
      <c r="E2793" s="76"/>
      <c r="F2793" s="76"/>
      <c r="G2793" s="76"/>
      <c r="H2793" s="79"/>
      <c r="I2793" s="79"/>
      <c r="J2793" s="79"/>
      <c r="K2793" s="79"/>
      <c r="L2793" s="75"/>
      <c r="M2793" s="75"/>
      <c r="N2793" s="75"/>
      <c r="O2793" s="75"/>
      <c r="Q2793" s="76"/>
    </row>
    <row r="2794" spans="2:17" x14ac:dyDescent="0.35">
      <c r="B2794" s="75"/>
      <c r="C2794" s="76"/>
      <c r="D2794" s="78"/>
      <c r="E2794" s="76"/>
      <c r="F2794" s="76"/>
      <c r="G2794" s="76"/>
      <c r="H2794" s="79"/>
      <c r="I2794" s="79"/>
      <c r="J2794" s="79"/>
      <c r="K2794" s="79"/>
      <c r="L2794" s="75"/>
      <c r="M2794" s="75"/>
      <c r="N2794" s="75"/>
      <c r="O2794" s="75"/>
      <c r="Q2794" s="76"/>
    </row>
    <row r="2795" spans="2:17" x14ac:dyDescent="0.35">
      <c r="B2795" s="75"/>
      <c r="C2795" s="76"/>
      <c r="D2795" s="78"/>
      <c r="E2795" s="76"/>
      <c r="F2795" s="76"/>
      <c r="G2795" s="76"/>
      <c r="H2795" s="79"/>
      <c r="I2795" s="79"/>
      <c r="J2795" s="79"/>
      <c r="K2795" s="79"/>
      <c r="L2795" s="75"/>
      <c r="M2795" s="75"/>
      <c r="N2795" s="75"/>
      <c r="O2795" s="75"/>
      <c r="Q2795" s="76"/>
    </row>
    <row r="2796" spans="2:17" x14ac:dyDescent="0.35">
      <c r="B2796" s="75"/>
      <c r="C2796" s="76"/>
      <c r="D2796" s="78"/>
      <c r="E2796" s="76"/>
      <c r="F2796" s="76"/>
      <c r="G2796" s="76"/>
      <c r="H2796" s="79"/>
      <c r="I2796" s="79"/>
      <c r="J2796" s="79"/>
      <c r="K2796" s="79"/>
      <c r="L2796" s="75"/>
      <c r="M2796" s="75"/>
      <c r="N2796" s="75"/>
      <c r="O2796" s="75"/>
      <c r="Q2796" s="76"/>
    </row>
    <row r="2797" spans="2:17" x14ac:dyDescent="0.35">
      <c r="B2797" s="75"/>
      <c r="C2797" s="76"/>
      <c r="D2797" s="78"/>
      <c r="E2797" s="76"/>
      <c r="F2797" s="76"/>
      <c r="G2797" s="76"/>
      <c r="H2797" s="79"/>
      <c r="I2797" s="79"/>
      <c r="J2797" s="79"/>
      <c r="K2797" s="79"/>
      <c r="L2797" s="75"/>
      <c r="M2797" s="75"/>
      <c r="N2797" s="75"/>
      <c r="O2797" s="75"/>
      <c r="Q2797" s="76"/>
    </row>
    <row r="2798" spans="2:17" x14ac:dyDescent="0.35">
      <c r="B2798" s="75"/>
      <c r="C2798" s="76"/>
      <c r="D2798" s="78"/>
      <c r="E2798" s="76"/>
      <c r="F2798" s="76"/>
      <c r="G2798" s="76"/>
      <c r="H2798" s="79"/>
      <c r="I2798" s="79"/>
      <c r="J2798" s="79"/>
      <c r="K2798" s="79"/>
      <c r="L2798" s="75"/>
      <c r="M2798" s="75"/>
      <c r="N2798" s="75"/>
      <c r="O2798" s="75"/>
      <c r="Q2798" s="76"/>
    </row>
    <row r="2799" spans="2:17" x14ac:dyDescent="0.35">
      <c r="B2799" s="75"/>
      <c r="C2799" s="76"/>
      <c r="D2799" s="78"/>
      <c r="E2799" s="76"/>
      <c r="F2799" s="76"/>
      <c r="G2799" s="76"/>
      <c r="H2799" s="79"/>
      <c r="I2799" s="79"/>
      <c r="J2799" s="79"/>
      <c r="K2799" s="79"/>
      <c r="L2799" s="75"/>
      <c r="M2799" s="75"/>
      <c r="N2799" s="75"/>
      <c r="O2799" s="75"/>
      <c r="Q2799" s="76"/>
    </row>
    <row r="2800" spans="2:17" x14ac:dyDescent="0.35">
      <c r="B2800" s="75"/>
      <c r="C2800" s="76"/>
      <c r="D2800" s="78"/>
      <c r="E2800" s="76"/>
      <c r="F2800" s="76"/>
      <c r="G2800" s="76"/>
      <c r="H2800" s="79"/>
      <c r="I2800" s="79"/>
      <c r="J2800" s="79"/>
      <c r="K2800" s="79"/>
      <c r="L2800" s="75"/>
      <c r="M2800" s="75"/>
      <c r="N2800" s="75"/>
      <c r="O2800" s="75"/>
      <c r="Q2800" s="76"/>
    </row>
    <row r="2801" spans="2:17" x14ac:dyDescent="0.35">
      <c r="B2801" s="75"/>
      <c r="C2801" s="76"/>
      <c r="D2801" s="78"/>
      <c r="E2801" s="76"/>
      <c r="F2801" s="76"/>
      <c r="G2801" s="76"/>
      <c r="H2801" s="79"/>
      <c r="I2801" s="79"/>
      <c r="J2801" s="79"/>
      <c r="K2801" s="79"/>
      <c r="L2801" s="75"/>
      <c r="M2801" s="75"/>
      <c r="N2801" s="75"/>
      <c r="O2801" s="75"/>
      <c r="Q2801" s="76"/>
    </row>
    <row r="2802" spans="2:17" x14ac:dyDescent="0.35">
      <c r="B2802" s="75"/>
      <c r="C2802" s="76"/>
      <c r="D2802" s="78"/>
      <c r="E2802" s="76"/>
      <c r="F2802" s="76"/>
      <c r="G2802" s="76"/>
      <c r="H2802" s="79"/>
      <c r="I2802" s="79"/>
      <c r="J2802" s="79"/>
      <c r="K2802" s="79"/>
      <c r="L2802" s="75"/>
      <c r="M2802" s="75"/>
      <c r="N2802" s="75"/>
      <c r="O2802" s="75"/>
      <c r="Q2802" s="76"/>
    </row>
    <row r="2803" spans="2:17" x14ac:dyDescent="0.35">
      <c r="B2803" s="75"/>
      <c r="C2803" s="76"/>
      <c r="D2803" s="78"/>
      <c r="E2803" s="76"/>
      <c r="F2803" s="76"/>
      <c r="G2803" s="76"/>
      <c r="H2803" s="79"/>
      <c r="I2803" s="79"/>
      <c r="J2803" s="79"/>
      <c r="K2803" s="79"/>
      <c r="L2803" s="75"/>
      <c r="M2803" s="75"/>
      <c r="N2803" s="75"/>
      <c r="O2803" s="75"/>
      <c r="Q2803" s="76"/>
    </row>
    <row r="2804" spans="2:17" x14ac:dyDescent="0.35">
      <c r="B2804" s="75"/>
      <c r="C2804" s="76"/>
      <c r="D2804" s="78"/>
      <c r="E2804" s="76"/>
      <c r="F2804" s="76"/>
      <c r="G2804" s="76"/>
      <c r="H2804" s="79"/>
      <c r="I2804" s="79"/>
      <c r="J2804" s="79"/>
      <c r="K2804" s="79"/>
      <c r="L2804" s="75"/>
      <c r="M2804" s="75"/>
      <c r="N2804" s="75"/>
      <c r="O2804" s="75"/>
      <c r="Q2804" s="76"/>
    </row>
    <row r="2805" spans="2:17" x14ac:dyDescent="0.35">
      <c r="B2805" s="75"/>
      <c r="C2805" s="76"/>
      <c r="D2805" s="78"/>
      <c r="E2805" s="76"/>
      <c r="F2805" s="76"/>
      <c r="G2805" s="76"/>
      <c r="H2805" s="79"/>
      <c r="I2805" s="79"/>
      <c r="J2805" s="79"/>
      <c r="K2805" s="79"/>
      <c r="L2805" s="75"/>
      <c r="M2805" s="75"/>
      <c r="N2805" s="75"/>
      <c r="O2805" s="75"/>
      <c r="Q2805" s="76"/>
    </row>
    <row r="2806" spans="2:17" x14ac:dyDescent="0.35">
      <c r="B2806" s="75"/>
      <c r="C2806" s="76"/>
      <c r="D2806" s="78"/>
      <c r="E2806" s="76"/>
      <c r="F2806" s="76"/>
      <c r="G2806" s="76"/>
      <c r="H2806" s="79"/>
      <c r="I2806" s="79"/>
      <c r="J2806" s="79"/>
      <c r="K2806" s="79"/>
      <c r="L2806" s="75"/>
      <c r="M2806" s="75"/>
      <c r="N2806" s="75"/>
      <c r="O2806" s="75"/>
      <c r="Q2806" s="76"/>
    </row>
    <row r="2807" spans="2:17" x14ac:dyDescent="0.35">
      <c r="B2807" s="75"/>
      <c r="C2807" s="76"/>
      <c r="D2807" s="78"/>
      <c r="E2807" s="76"/>
      <c r="F2807" s="76"/>
      <c r="G2807" s="76"/>
      <c r="H2807" s="79"/>
      <c r="I2807" s="79"/>
      <c r="J2807" s="79"/>
      <c r="K2807" s="79"/>
      <c r="L2807" s="75"/>
      <c r="M2807" s="75"/>
      <c r="N2807" s="75"/>
      <c r="O2807" s="75"/>
      <c r="Q2807" s="76"/>
    </row>
    <row r="2808" spans="2:17" x14ac:dyDescent="0.35">
      <c r="B2808" s="75"/>
      <c r="C2808" s="76"/>
      <c r="D2808" s="78"/>
      <c r="E2808" s="76"/>
      <c r="F2808" s="76"/>
      <c r="G2808" s="76"/>
      <c r="H2808" s="79"/>
      <c r="I2808" s="79"/>
      <c r="J2808" s="79"/>
      <c r="K2808" s="79"/>
      <c r="L2808" s="75"/>
      <c r="M2808" s="75"/>
      <c r="N2808" s="75"/>
      <c r="O2808" s="75"/>
      <c r="Q2808" s="76"/>
    </row>
    <row r="2809" spans="2:17" x14ac:dyDescent="0.35">
      <c r="B2809" s="75"/>
      <c r="C2809" s="76"/>
      <c r="D2809" s="78"/>
      <c r="E2809" s="76"/>
      <c r="F2809" s="76"/>
      <c r="G2809" s="76"/>
      <c r="H2809" s="79"/>
      <c r="I2809" s="79"/>
      <c r="J2809" s="79"/>
      <c r="K2809" s="79"/>
      <c r="L2809" s="75"/>
      <c r="M2809" s="75"/>
      <c r="N2809" s="75"/>
      <c r="O2809" s="75"/>
      <c r="Q2809" s="76"/>
    </row>
    <row r="2810" spans="2:17" x14ac:dyDescent="0.35">
      <c r="B2810" s="75"/>
      <c r="C2810" s="76"/>
      <c r="D2810" s="78"/>
      <c r="E2810" s="76"/>
      <c r="F2810" s="76"/>
      <c r="G2810" s="76"/>
      <c r="H2810" s="79"/>
      <c r="I2810" s="79"/>
      <c r="J2810" s="79"/>
      <c r="K2810" s="79"/>
      <c r="L2810" s="75"/>
      <c r="M2810" s="75"/>
      <c r="N2810" s="75"/>
      <c r="O2810" s="75"/>
      <c r="Q2810" s="76"/>
    </row>
    <row r="2811" spans="2:17" x14ac:dyDescent="0.35">
      <c r="B2811" s="75"/>
      <c r="C2811" s="76"/>
      <c r="D2811" s="78"/>
      <c r="E2811" s="76"/>
      <c r="F2811" s="76"/>
      <c r="G2811" s="76"/>
      <c r="H2811" s="79"/>
      <c r="I2811" s="79"/>
      <c r="J2811" s="79"/>
      <c r="K2811" s="79"/>
      <c r="L2811" s="75"/>
      <c r="M2811" s="75"/>
      <c r="N2811" s="75"/>
      <c r="O2811" s="75"/>
      <c r="Q2811" s="76"/>
    </row>
    <row r="2812" spans="2:17" x14ac:dyDescent="0.35">
      <c r="B2812" s="75"/>
      <c r="C2812" s="76"/>
      <c r="D2812" s="78"/>
      <c r="E2812" s="76"/>
      <c r="F2812" s="76"/>
      <c r="G2812" s="76"/>
      <c r="H2812" s="79"/>
      <c r="I2812" s="79"/>
      <c r="J2812" s="79"/>
      <c r="K2812" s="79"/>
      <c r="L2812" s="75"/>
      <c r="M2812" s="75"/>
      <c r="N2812" s="75"/>
      <c r="O2812" s="75"/>
      <c r="Q2812" s="76"/>
    </row>
    <row r="2813" spans="2:17" x14ac:dyDescent="0.35">
      <c r="B2813" s="75"/>
      <c r="C2813" s="76"/>
      <c r="D2813" s="78"/>
      <c r="E2813" s="76"/>
      <c r="F2813" s="76"/>
      <c r="G2813" s="76"/>
      <c r="H2813" s="79"/>
      <c r="I2813" s="79"/>
      <c r="J2813" s="79"/>
      <c r="K2813" s="79"/>
      <c r="L2813" s="75"/>
      <c r="M2813" s="75"/>
      <c r="N2813" s="75"/>
      <c r="O2813" s="75"/>
      <c r="Q2813" s="76"/>
    </row>
    <row r="2814" spans="2:17" x14ac:dyDescent="0.35">
      <c r="B2814" s="75"/>
      <c r="C2814" s="76"/>
      <c r="D2814" s="78"/>
      <c r="E2814" s="76"/>
      <c r="F2814" s="76"/>
      <c r="G2814" s="76"/>
      <c r="H2814" s="79"/>
      <c r="I2814" s="79"/>
      <c r="J2814" s="79"/>
      <c r="K2814" s="79"/>
      <c r="L2814" s="75"/>
      <c r="M2814" s="75"/>
      <c r="N2814" s="75"/>
      <c r="O2814" s="75"/>
      <c r="Q2814" s="76"/>
    </row>
    <row r="2815" spans="2:17" x14ac:dyDescent="0.35">
      <c r="B2815" s="75"/>
      <c r="C2815" s="76"/>
      <c r="D2815" s="78"/>
      <c r="E2815" s="76"/>
      <c r="F2815" s="76"/>
      <c r="G2815" s="76"/>
      <c r="H2815" s="79"/>
      <c r="I2815" s="79"/>
      <c r="J2815" s="79"/>
      <c r="K2815" s="79"/>
      <c r="L2815" s="75"/>
      <c r="M2815" s="75"/>
      <c r="N2815" s="75"/>
      <c r="O2815" s="75"/>
      <c r="Q2815" s="76"/>
    </row>
    <row r="2816" spans="2:17" x14ac:dyDescent="0.35">
      <c r="B2816" s="75"/>
      <c r="C2816" s="76"/>
      <c r="D2816" s="78"/>
      <c r="E2816" s="76"/>
      <c r="F2816" s="76"/>
      <c r="G2816" s="76"/>
      <c r="H2816" s="79"/>
      <c r="I2816" s="79"/>
      <c r="J2816" s="79"/>
      <c r="K2816" s="79"/>
      <c r="L2816" s="75"/>
      <c r="M2816" s="75"/>
      <c r="N2816" s="75"/>
      <c r="O2816" s="75"/>
      <c r="Q2816" s="76"/>
    </row>
    <row r="2817" spans="2:17" x14ac:dyDescent="0.35">
      <c r="B2817" s="75"/>
      <c r="C2817" s="76"/>
      <c r="D2817" s="78"/>
      <c r="E2817" s="76"/>
      <c r="F2817" s="76"/>
      <c r="G2817" s="76"/>
      <c r="H2817" s="79"/>
      <c r="I2817" s="79"/>
      <c r="J2817" s="79"/>
      <c r="K2817" s="79"/>
      <c r="L2817" s="75"/>
      <c r="M2817" s="75"/>
      <c r="N2817" s="75"/>
      <c r="O2817" s="75"/>
      <c r="Q2817" s="76"/>
    </row>
    <row r="2818" spans="2:17" x14ac:dyDescent="0.35">
      <c r="B2818" s="75"/>
      <c r="C2818" s="76"/>
      <c r="D2818" s="78"/>
      <c r="E2818" s="76"/>
      <c r="F2818" s="76"/>
      <c r="G2818" s="76"/>
      <c r="H2818" s="79"/>
      <c r="I2818" s="79"/>
      <c r="J2818" s="79"/>
      <c r="K2818" s="79"/>
      <c r="L2818" s="75"/>
      <c r="M2818" s="75"/>
      <c r="N2818" s="75"/>
      <c r="O2818" s="75"/>
      <c r="Q2818" s="76"/>
    </row>
    <row r="2819" spans="2:17" x14ac:dyDescent="0.35">
      <c r="B2819" s="75"/>
      <c r="C2819" s="76"/>
      <c r="D2819" s="78"/>
      <c r="E2819" s="76"/>
      <c r="F2819" s="76"/>
      <c r="G2819" s="76"/>
      <c r="H2819" s="79"/>
      <c r="I2819" s="79"/>
      <c r="J2819" s="79"/>
      <c r="K2819" s="79"/>
      <c r="L2819" s="75"/>
      <c r="M2819" s="75"/>
      <c r="N2819" s="75"/>
      <c r="O2819" s="75"/>
      <c r="Q2819" s="76"/>
    </row>
    <row r="2820" spans="2:17" x14ac:dyDescent="0.35">
      <c r="B2820" s="75"/>
      <c r="C2820" s="76"/>
      <c r="D2820" s="78"/>
      <c r="E2820" s="76"/>
      <c r="F2820" s="76"/>
      <c r="G2820" s="76"/>
      <c r="H2820" s="79"/>
      <c r="I2820" s="79"/>
      <c r="J2820" s="79"/>
      <c r="K2820" s="79"/>
      <c r="L2820" s="75"/>
      <c r="M2820" s="75"/>
      <c r="N2820" s="75"/>
      <c r="O2820" s="75"/>
      <c r="Q2820" s="76"/>
    </row>
    <row r="2821" spans="2:17" x14ac:dyDescent="0.35">
      <c r="B2821" s="75"/>
      <c r="C2821" s="76"/>
      <c r="D2821" s="78"/>
      <c r="E2821" s="76"/>
      <c r="F2821" s="76"/>
      <c r="G2821" s="76"/>
      <c r="H2821" s="79"/>
      <c r="I2821" s="79"/>
      <c r="J2821" s="79"/>
      <c r="K2821" s="79"/>
      <c r="L2821" s="75"/>
      <c r="M2821" s="75"/>
      <c r="N2821" s="75"/>
      <c r="O2821" s="75"/>
      <c r="Q2821" s="76"/>
    </row>
    <row r="2822" spans="2:17" x14ac:dyDescent="0.35">
      <c r="B2822" s="75"/>
      <c r="C2822" s="76"/>
      <c r="D2822" s="78"/>
      <c r="E2822" s="76"/>
      <c r="F2822" s="76"/>
      <c r="G2822" s="76"/>
      <c r="H2822" s="79"/>
      <c r="I2822" s="79"/>
      <c r="J2822" s="79"/>
      <c r="K2822" s="79"/>
      <c r="L2822" s="75"/>
      <c r="M2822" s="75"/>
      <c r="N2822" s="75"/>
      <c r="O2822" s="75"/>
      <c r="Q2822" s="76"/>
    </row>
    <row r="2823" spans="2:17" x14ac:dyDescent="0.35">
      <c r="B2823" s="75"/>
      <c r="C2823" s="76"/>
      <c r="D2823" s="78"/>
      <c r="E2823" s="76"/>
      <c r="F2823" s="76"/>
      <c r="G2823" s="76"/>
      <c r="H2823" s="79"/>
      <c r="I2823" s="79"/>
      <c r="J2823" s="79"/>
      <c r="K2823" s="79"/>
      <c r="L2823" s="75"/>
      <c r="M2823" s="75"/>
      <c r="N2823" s="75"/>
      <c r="O2823" s="75"/>
      <c r="Q2823" s="76"/>
    </row>
    <row r="2824" spans="2:17" x14ac:dyDescent="0.35">
      <c r="B2824" s="75"/>
      <c r="C2824" s="76"/>
      <c r="D2824" s="78"/>
      <c r="E2824" s="76"/>
      <c r="F2824" s="76"/>
      <c r="G2824" s="76"/>
      <c r="H2824" s="79"/>
      <c r="I2824" s="79"/>
      <c r="J2824" s="79"/>
      <c r="K2824" s="79"/>
      <c r="L2824" s="75"/>
      <c r="M2824" s="75"/>
      <c r="N2824" s="75"/>
      <c r="O2824" s="75"/>
      <c r="Q2824" s="76"/>
    </row>
    <row r="2825" spans="2:17" x14ac:dyDescent="0.35">
      <c r="B2825" s="75"/>
      <c r="C2825" s="76"/>
      <c r="D2825" s="78"/>
      <c r="E2825" s="76"/>
      <c r="F2825" s="76"/>
      <c r="G2825" s="76"/>
      <c r="H2825" s="79"/>
      <c r="I2825" s="79"/>
      <c r="J2825" s="79"/>
      <c r="K2825" s="79"/>
      <c r="L2825" s="75"/>
      <c r="M2825" s="75"/>
      <c r="N2825" s="75"/>
      <c r="O2825" s="75"/>
      <c r="Q2825" s="76"/>
    </row>
    <row r="2826" spans="2:17" x14ac:dyDescent="0.35">
      <c r="B2826" s="75"/>
      <c r="C2826" s="76"/>
      <c r="D2826" s="78"/>
      <c r="E2826" s="76"/>
      <c r="F2826" s="76"/>
      <c r="G2826" s="76"/>
      <c r="H2826" s="79"/>
      <c r="I2826" s="79"/>
      <c r="J2826" s="79"/>
      <c r="K2826" s="79"/>
      <c r="L2826" s="75"/>
      <c r="M2826" s="75"/>
      <c r="N2826" s="75"/>
      <c r="O2826" s="75"/>
      <c r="Q2826" s="76"/>
    </row>
    <row r="2827" spans="2:17" x14ac:dyDescent="0.35">
      <c r="B2827" s="75"/>
      <c r="C2827" s="76"/>
      <c r="D2827" s="78"/>
      <c r="E2827" s="76"/>
      <c r="F2827" s="76"/>
      <c r="G2827" s="76"/>
      <c r="H2827" s="79"/>
      <c r="I2827" s="79"/>
      <c r="J2827" s="79"/>
      <c r="K2827" s="79"/>
      <c r="L2827" s="75"/>
      <c r="M2827" s="75"/>
      <c r="N2827" s="75"/>
      <c r="O2827" s="75"/>
      <c r="Q2827" s="76"/>
    </row>
    <row r="2828" spans="2:17" x14ac:dyDescent="0.35">
      <c r="B2828" s="75"/>
      <c r="C2828" s="76"/>
      <c r="D2828" s="78"/>
      <c r="E2828" s="76"/>
      <c r="F2828" s="76"/>
      <c r="G2828" s="76"/>
      <c r="H2828" s="79"/>
      <c r="I2828" s="79"/>
      <c r="J2828" s="79"/>
      <c r="K2828" s="79"/>
      <c r="L2828" s="75"/>
      <c r="M2828" s="75"/>
      <c r="N2828" s="75"/>
      <c r="O2828" s="75"/>
      <c r="Q2828" s="76"/>
    </row>
    <row r="2829" spans="2:17" x14ac:dyDescent="0.35">
      <c r="B2829" s="75"/>
      <c r="C2829" s="76"/>
      <c r="D2829" s="78"/>
      <c r="E2829" s="76"/>
      <c r="F2829" s="76"/>
      <c r="G2829" s="76"/>
      <c r="H2829" s="79"/>
      <c r="I2829" s="79"/>
      <c r="J2829" s="79"/>
      <c r="K2829" s="79"/>
      <c r="L2829" s="75"/>
      <c r="M2829" s="75"/>
      <c r="N2829" s="75"/>
      <c r="O2829" s="75"/>
      <c r="Q2829" s="76"/>
    </row>
    <row r="2830" spans="2:17" x14ac:dyDescent="0.35">
      <c r="B2830" s="75"/>
      <c r="C2830" s="76"/>
      <c r="D2830" s="78"/>
      <c r="E2830" s="76"/>
      <c r="F2830" s="76"/>
      <c r="G2830" s="76"/>
      <c r="H2830" s="79"/>
      <c r="I2830" s="79"/>
      <c r="J2830" s="79"/>
      <c r="K2830" s="79"/>
      <c r="L2830" s="75"/>
      <c r="M2830" s="75"/>
      <c r="N2830" s="75"/>
      <c r="O2830" s="75"/>
      <c r="Q2830" s="76"/>
    </row>
    <row r="2831" spans="2:17" x14ac:dyDescent="0.35">
      <c r="B2831" s="75"/>
      <c r="C2831" s="76"/>
      <c r="D2831" s="78"/>
      <c r="E2831" s="76"/>
      <c r="F2831" s="76"/>
      <c r="G2831" s="76"/>
      <c r="H2831" s="79"/>
      <c r="I2831" s="79"/>
      <c r="J2831" s="79"/>
      <c r="K2831" s="79"/>
      <c r="L2831" s="75"/>
      <c r="M2831" s="75"/>
      <c r="N2831" s="75"/>
      <c r="O2831" s="75"/>
      <c r="Q2831" s="76"/>
    </row>
    <row r="2832" spans="2:17" x14ac:dyDescent="0.35">
      <c r="B2832" s="75"/>
      <c r="C2832" s="76"/>
      <c r="D2832" s="78"/>
      <c r="E2832" s="76"/>
      <c r="F2832" s="76"/>
      <c r="G2832" s="76"/>
      <c r="H2832" s="79"/>
      <c r="I2832" s="79"/>
      <c r="J2832" s="79"/>
      <c r="K2832" s="79"/>
      <c r="L2832" s="75"/>
      <c r="M2832" s="75"/>
      <c r="N2832" s="75"/>
      <c r="O2832" s="75"/>
      <c r="Q2832" s="76"/>
    </row>
    <row r="2833" spans="2:17" x14ac:dyDescent="0.35">
      <c r="B2833" s="75"/>
      <c r="C2833" s="76"/>
      <c r="D2833" s="78"/>
      <c r="E2833" s="76"/>
      <c r="F2833" s="76"/>
      <c r="G2833" s="76"/>
      <c r="H2833" s="79"/>
      <c r="I2833" s="79"/>
      <c r="J2833" s="79"/>
      <c r="K2833" s="79"/>
      <c r="L2833" s="75"/>
      <c r="M2833" s="75"/>
      <c r="N2833" s="75"/>
      <c r="O2833" s="75"/>
      <c r="Q2833" s="76"/>
    </row>
    <row r="2834" spans="2:17" x14ac:dyDescent="0.35">
      <c r="B2834" s="75"/>
      <c r="C2834" s="76"/>
      <c r="D2834" s="78"/>
      <c r="E2834" s="76"/>
      <c r="F2834" s="76"/>
      <c r="G2834" s="76"/>
      <c r="H2834" s="79"/>
      <c r="I2834" s="79"/>
      <c r="J2834" s="79"/>
      <c r="K2834" s="79"/>
      <c r="L2834" s="75"/>
      <c r="M2834" s="75"/>
      <c r="N2834" s="75"/>
      <c r="O2834" s="75"/>
      <c r="Q2834" s="76"/>
    </row>
    <row r="2835" spans="2:17" x14ac:dyDescent="0.35">
      <c r="B2835" s="75"/>
      <c r="C2835" s="76"/>
      <c r="D2835" s="78"/>
      <c r="E2835" s="76"/>
      <c r="F2835" s="76"/>
      <c r="G2835" s="76"/>
      <c r="H2835" s="79"/>
      <c r="I2835" s="79"/>
      <c r="J2835" s="79"/>
      <c r="K2835" s="79"/>
      <c r="L2835" s="75"/>
      <c r="M2835" s="75"/>
      <c r="N2835" s="75"/>
      <c r="O2835" s="75"/>
      <c r="Q2835" s="76"/>
    </row>
    <row r="2836" spans="2:17" x14ac:dyDescent="0.35">
      <c r="B2836" s="75"/>
      <c r="C2836" s="76"/>
      <c r="D2836" s="78"/>
      <c r="E2836" s="76"/>
      <c r="F2836" s="76"/>
      <c r="G2836" s="76"/>
      <c r="H2836" s="79"/>
      <c r="I2836" s="79"/>
      <c r="J2836" s="79"/>
      <c r="K2836" s="79"/>
      <c r="L2836" s="75"/>
      <c r="M2836" s="75"/>
      <c r="N2836" s="75"/>
      <c r="O2836" s="75"/>
      <c r="Q2836" s="76"/>
    </row>
    <row r="2837" spans="2:17" x14ac:dyDescent="0.35">
      <c r="B2837" s="75"/>
      <c r="C2837" s="76"/>
      <c r="D2837" s="78"/>
      <c r="E2837" s="76"/>
      <c r="F2837" s="76"/>
      <c r="G2837" s="76"/>
      <c r="H2837" s="79"/>
      <c r="I2837" s="79"/>
      <c r="J2837" s="79"/>
      <c r="K2837" s="79"/>
      <c r="L2837" s="75"/>
      <c r="M2837" s="75"/>
      <c r="N2837" s="75"/>
      <c r="O2837" s="75"/>
      <c r="Q2837" s="76"/>
    </row>
    <row r="2838" spans="2:17" x14ac:dyDescent="0.35">
      <c r="B2838" s="75"/>
      <c r="C2838" s="76"/>
      <c r="D2838" s="78"/>
      <c r="E2838" s="76"/>
      <c r="F2838" s="76"/>
      <c r="G2838" s="76"/>
      <c r="H2838" s="79"/>
      <c r="I2838" s="79"/>
      <c r="J2838" s="79"/>
      <c r="K2838" s="79"/>
      <c r="L2838" s="75"/>
      <c r="M2838" s="75"/>
      <c r="N2838" s="75"/>
      <c r="O2838" s="75"/>
      <c r="Q2838" s="76"/>
    </row>
    <row r="2839" spans="2:17" x14ac:dyDescent="0.35">
      <c r="B2839" s="75"/>
      <c r="C2839" s="76"/>
      <c r="D2839" s="78"/>
      <c r="E2839" s="76"/>
      <c r="F2839" s="76"/>
      <c r="G2839" s="76"/>
      <c r="H2839" s="79"/>
      <c r="I2839" s="79"/>
      <c r="J2839" s="79"/>
      <c r="K2839" s="79"/>
      <c r="L2839" s="75"/>
      <c r="M2839" s="75"/>
      <c r="N2839" s="75"/>
      <c r="O2839" s="75"/>
      <c r="Q2839" s="76"/>
    </row>
    <row r="2840" spans="2:17" x14ac:dyDescent="0.35">
      <c r="B2840" s="75"/>
      <c r="C2840" s="76"/>
      <c r="D2840" s="78"/>
      <c r="E2840" s="76"/>
      <c r="F2840" s="76"/>
      <c r="G2840" s="76"/>
      <c r="H2840" s="79"/>
      <c r="I2840" s="79"/>
      <c r="J2840" s="79"/>
      <c r="K2840" s="79"/>
      <c r="L2840" s="75"/>
      <c r="M2840" s="75"/>
      <c r="N2840" s="75"/>
      <c r="O2840" s="75"/>
      <c r="Q2840" s="76"/>
    </row>
    <row r="2841" spans="2:17" x14ac:dyDescent="0.35">
      <c r="B2841" s="75"/>
      <c r="C2841" s="76"/>
      <c r="D2841" s="78"/>
      <c r="E2841" s="76"/>
      <c r="F2841" s="76"/>
      <c r="G2841" s="76"/>
      <c r="H2841" s="79"/>
      <c r="I2841" s="79"/>
      <c r="J2841" s="79"/>
      <c r="K2841" s="79"/>
      <c r="L2841" s="75"/>
      <c r="M2841" s="75"/>
      <c r="N2841" s="75"/>
      <c r="O2841" s="75"/>
      <c r="Q2841" s="76"/>
    </row>
    <row r="2842" spans="2:17" x14ac:dyDescent="0.35">
      <c r="B2842" s="75"/>
      <c r="C2842" s="76"/>
      <c r="D2842" s="78"/>
      <c r="E2842" s="76"/>
      <c r="F2842" s="76"/>
      <c r="G2842" s="76"/>
      <c r="H2842" s="79"/>
      <c r="I2842" s="79"/>
      <c r="J2842" s="79"/>
      <c r="K2842" s="79"/>
      <c r="L2842" s="75"/>
      <c r="M2842" s="75"/>
      <c r="N2842" s="75"/>
      <c r="O2842" s="75"/>
      <c r="Q2842" s="76"/>
    </row>
    <row r="2843" spans="2:17" x14ac:dyDescent="0.35">
      <c r="B2843" s="75"/>
      <c r="C2843" s="76"/>
      <c r="D2843" s="78"/>
      <c r="E2843" s="76"/>
      <c r="F2843" s="76"/>
      <c r="G2843" s="76"/>
      <c r="H2843" s="79"/>
      <c r="I2843" s="79"/>
      <c r="J2843" s="79"/>
      <c r="K2843" s="79"/>
      <c r="L2843" s="75"/>
      <c r="M2843" s="75"/>
      <c r="N2843" s="75"/>
      <c r="O2843" s="75"/>
      <c r="Q2843" s="76"/>
    </row>
    <row r="2844" spans="2:17" x14ac:dyDescent="0.35">
      <c r="B2844" s="75"/>
      <c r="C2844" s="76"/>
      <c r="D2844" s="78"/>
      <c r="E2844" s="76"/>
      <c r="F2844" s="76"/>
      <c r="G2844" s="76"/>
      <c r="H2844" s="79"/>
      <c r="I2844" s="79"/>
      <c r="J2844" s="79"/>
      <c r="K2844" s="79"/>
      <c r="L2844" s="75"/>
      <c r="M2844" s="75"/>
      <c r="N2844" s="75"/>
      <c r="O2844" s="75"/>
      <c r="Q2844" s="76"/>
    </row>
    <row r="2845" spans="2:17" x14ac:dyDescent="0.35">
      <c r="B2845" s="75"/>
      <c r="C2845" s="76"/>
      <c r="D2845" s="78"/>
      <c r="E2845" s="76"/>
      <c r="F2845" s="76"/>
      <c r="G2845" s="76"/>
      <c r="H2845" s="79"/>
      <c r="I2845" s="79"/>
      <c r="J2845" s="79"/>
      <c r="K2845" s="79"/>
      <c r="L2845" s="75"/>
      <c r="M2845" s="75"/>
      <c r="N2845" s="75"/>
      <c r="O2845" s="75"/>
      <c r="Q2845" s="76"/>
    </row>
    <row r="2846" spans="2:17" x14ac:dyDescent="0.35">
      <c r="B2846" s="75"/>
      <c r="C2846" s="76"/>
      <c r="D2846" s="78"/>
      <c r="E2846" s="76"/>
      <c r="F2846" s="76"/>
      <c r="G2846" s="76"/>
      <c r="H2846" s="79"/>
      <c r="I2846" s="79"/>
      <c r="J2846" s="79"/>
      <c r="K2846" s="79"/>
      <c r="L2846" s="75"/>
      <c r="M2846" s="75"/>
      <c r="N2846" s="75"/>
      <c r="O2846" s="75"/>
      <c r="Q2846" s="76"/>
    </row>
    <row r="2847" spans="2:17" x14ac:dyDescent="0.35">
      <c r="B2847" s="75"/>
      <c r="C2847" s="76"/>
      <c r="D2847" s="78"/>
      <c r="E2847" s="76"/>
      <c r="F2847" s="76"/>
      <c r="G2847" s="76"/>
      <c r="H2847" s="79"/>
      <c r="I2847" s="79"/>
      <c r="J2847" s="79"/>
      <c r="K2847" s="79"/>
      <c r="L2847" s="75"/>
      <c r="M2847" s="75"/>
      <c r="N2847" s="75"/>
      <c r="O2847" s="75"/>
      <c r="Q2847" s="76"/>
    </row>
    <row r="2848" spans="2:17" x14ac:dyDescent="0.35">
      <c r="B2848" s="75"/>
      <c r="C2848" s="76"/>
      <c r="D2848" s="78"/>
      <c r="E2848" s="76"/>
      <c r="F2848" s="76"/>
      <c r="G2848" s="76"/>
      <c r="H2848" s="79"/>
      <c r="I2848" s="79"/>
      <c r="J2848" s="79"/>
      <c r="K2848" s="79"/>
      <c r="L2848" s="75"/>
      <c r="M2848" s="75"/>
      <c r="N2848" s="75"/>
      <c r="O2848" s="75"/>
      <c r="Q2848" s="76"/>
    </row>
    <row r="2849" spans="2:17" x14ac:dyDescent="0.35">
      <c r="B2849" s="75"/>
      <c r="C2849" s="76"/>
      <c r="D2849" s="78"/>
      <c r="E2849" s="76"/>
      <c r="F2849" s="76"/>
      <c r="G2849" s="76"/>
      <c r="H2849" s="79"/>
      <c r="I2849" s="79"/>
      <c r="J2849" s="79"/>
      <c r="K2849" s="79"/>
      <c r="L2849" s="75"/>
      <c r="M2849" s="75"/>
      <c r="N2849" s="75"/>
      <c r="O2849" s="75"/>
      <c r="Q2849" s="76"/>
    </row>
    <row r="2850" spans="2:17" x14ac:dyDescent="0.35">
      <c r="B2850" s="75"/>
      <c r="C2850" s="76"/>
      <c r="D2850" s="78"/>
      <c r="E2850" s="76"/>
      <c r="F2850" s="76"/>
      <c r="G2850" s="76"/>
      <c r="H2850" s="79"/>
      <c r="I2850" s="79"/>
      <c r="J2850" s="79"/>
      <c r="K2850" s="79"/>
      <c r="L2850" s="75"/>
      <c r="M2850" s="75"/>
      <c r="N2850" s="75"/>
      <c r="O2850" s="75"/>
      <c r="Q2850" s="76"/>
    </row>
    <row r="2851" spans="2:17" x14ac:dyDescent="0.35">
      <c r="B2851" s="75"/>
      <c r="C2851" s="76"/>
      <c r="D2851" s="78"/>
      <c r="E2851" s="76"/>
      <c r="F2851" s="76"/>
      <c r="G2851" s="76"/>
      <c r="H2851" s="79"/>
      <c r="I2851" s="79"/>
      <c r="J2851" s="79"/>
      <c r="K2851" s="79"/>
      <c r="L2851" s="75"/>
      <c r="M2851" s="75"/>
      <c r="N2851" s="75"/>
      <c r="O2851" s="75"/>
      <c r="Q2851" s="76"/>
    </row>
    <row r="2852" spans="2:17" x14ac:dyDescent="0.35">
      <c r="B2852" s="75"/>
      <c r="C2852" s="76"/>
      <c r="D2852" s="78"/>
      <c r="E2852" s="76"/>
      <c r="F2852" s="76"/>
      <c r="G2852" s="76"/>
      <c r="H2852" s="79"/>
      <c r="I2852" s="79"/>
      <c r="J2852" s="79"/>
      <c r="K2852" s="79"/>
      <c r="L2852" s="75"/>
      <c r="M2852" s="75"/>
      <c r="N2852" s="75"/>
      <c r="O2852" s="75"/>
      <c r="Q2852" s="76"/>
    </row>
    <row r="2853" spans="2:17" x14ac:dyDescent="0.35">
      <c r="B2853" s="75"/>
      <c r="C2853" s="76"/>
      <c r="D2853" s="78"/>
      <c r="E2853" s="76"/>
      <c r="F2853" s="76"/>
      <c r="G2853" s="76"/>
      <c r="H2853" s="79"/>
      <c r="I2853" s="79"/>
      <c r="J2853" s="79"/>
      <c r="K2853" s="79"/>
      <c r="L2853" s="75"/>
      <c r="M2853" s="75"/>
      <c r="N2853" s="75"/>
      <c r="O2853" s="75"/>
      <c r="Q2853" s="76"/>
    </row>
    <row r="2854" spans="2:17" x14ac:dyDescent="0.35">
      <c r="B2854" s="75"/>
      <c r="C2854" s="76"/>
      <c r="D2854" s="78"/>
      <c r="E2854" s="76"/>
      <c r="F2854" s="76"/>
      <c r="G2854" s="76"/>
      <c r="H2854" s="79"/>
      <c r="I2854" s="79"/>
      <c r="J2854" s="79"/>
      <c r="K2854" s="79"/>
      <c r="L2854" s="75"/>
      <c r="M2854" s="75"/>
      <c r="N2854" s="75"/>
      <c r="O2854" s="75"/>
      <c r="Q2854" s="76"/>
    </row>
    <row r="2855" spans="2:17" x14ac:dyDescent="0.35">
      <c r="B2855" s="75"/>
      <c r="C2855" s="76"/>
      <c r="D2855" s="78"/>
      <c r="E2855" s="76"/>
      <c r="F2855" s="76"/>
      <c r="G2855" s="76"/>
      <c r="H2855" s="79"/>
      <c r="I2855" s="79"/>
      <c r="J2855" s="79"/>
      <c r="K2855" s="79"/>
      <c r="L2855" s="75"/>
      <c r="M2855" s="75"/>
      <c r="N2855" s="75"/>
      <c r="O2855" s="75"/>
      <c r="Q2855" s="76"/>
    </row>
    <row r="2856" spans="2:17" x14ac:dyDescent="0.35">
      <c r="B2856" s="75"/>
      <c r="C2856" s="76"/>
      <c r="D2856" s="78"/>
      <c r="E2856" s="76"/>
      <c r="F2856" s="76"/>
      <c r="G2856" s="76"/>
      <c r="H2856" s="79"/>
      <c r="I2856" s="79"/>
      <c r="J2856" s="79"/>
      <c r="K2856" s="79"/>
      <c r="L2856" s="75"/>
      <c r="M2856" s="75"/>
      <c r="N2856" s="75"/>
      <c r="O2856" s="75"/>
      <c r="Q2856" s="76"/>
    </row>
    <row r="2857" spans="2:17" x14ac:dyDescent="0.35">
      <c r="B2857" s="75"/>
      <c r="C2857" s="76"/>
      <c r="D2857" s="78"/>
      <c r="E2857" s="76"/>
      <c r="F2857" s="76"/>
      <c r="G2857" s="76"/>
      <c r="H2857" s="79"/>
      <c r="I2857" s="79"/>
      <c r="J2857" s="79"/>
      <c r="K2857" s="79"/>
      <c r="L2857" s="75"/>
      <c r="M2857" s="75"/>
      <c r="N2857" s="75"/>
      <c r="O2857" s="75"/>
      <c r="Q2857" s="76"/>
    </row>
    <row r="2858" spans="2:17" x14ac:dyDescent="0.35">
      <c r="B2858" s="75"/>
      <c r="C2858" s="76"/>
      <c r="D2858" s="78"/>
      <c r="E2858" s="76"/>
      <c r="F2858" s="76"/>
      <c r="G2858" s="76"/>
      <c r="H2858" s="79"/>
      <c r="I2858" s="79"/>
      <c r="J2858" s="79"/>
      <c r="K2858" s="79"/>
      <c r="L2858" s="75"/>
      <c r="M2858" s="75"/>
      <c r="N2858" s="75"/>
      <c r="O2858" s="75"/>
      <c r="Q2858" s="76"/>
    </row>
    <row r="2859" spans="2:17" x14ac:dyDescent="0.35">
      <c r="B2859" s="75"/>
      <c r="C2859" s="76"/>
      <c r="D2859" s="78"/>
      <c r="E2859" s="76"/>
      <c r="F2859" s="76"/>
      <c r="G2859" s="76"/>
      <c r="H2859" s="79"/>
      <c r="I2859" s="79"/>
      <c r="J2859" s="79"/>
      <c r="K2859" s="79"/>
      <c r="L2859" s="75"/>
      <c r="M2859" s="75"/>
      <c r="N2859" s="75"/>
      <c r="O2859" s="75"/>
      <c r="Q2859" s="76"/>
    </row>
    <row r="2860" spans="2:17" x14ac:dyDescent="0.35">
      <c r="B2860" s="75"/>
      <c r="C2860" s="76"/>
      <c r="D2860" s="78"/>
      <c r="E2860" s="76"/>
      <c r="F2860" s="76"/>
      <c r="G2860" s="76"/>
      <c r="H2860" s="79"/>
      <c r="I2860" s="79"/>
      <c r="J2860" s="79"/>
      <c r="K2860" s="79"/>
      <c r="L2860" s="75"/>
      <c r="M2860" s="75"/>
      <c r="N2860" s="75"/>
      <c r="O2860" s="75"/>
      <c r="Q2860" s="76"/>
    </row>
    <row r="2861" spans="2:17" x14ac:dyDescent="0.35">
      <c r="B2861" s="75"/>
      <c r="C2861" s="76"/>
      <c r="D2861" s="78"/>
      <c r="E2861" s="76"/>
      <c r="F2861" s="76"/>
      <c r="G2861" s="76"/>
      <c r="H2861" s="79"/>
      <c r="I2861" s="79"/>
      <c r="J2861" s="79"/>
      <c r="K2861" s="79"/>
      <c r="L2861" s="75"/>
      <c r="M2861" s="75"/>
      <c r="N2861" s="75"/>
      <c r="O2861" s="75"/>
      <c r="Q2861" s="76"/>
    </row>
    <row r="2862" spans="2:17" x14ac:dyDescent="0.35">
      <c r="B2862" s="75"/>
      <c r="C2862" s="76"/>
      <c r="D2862" s="78"/>
      <c r="E2862" s="76"/>
      <c r="F2862" s="76"/>
      <c r="G2862" s="76"/>
      <c r="H2862" s="79"/>
      <c r="I2862" s="79"/>
      <c r="J2862" s="79"/>
      <c r="K2862" s="79"/>
      <c r="L2862" s="75"/>
      <c r="M2862" s="75"/>
      <c r="N2862" s="75"/>
      <c r="O2862" s="75"/>
      <c r="Q2862" s="76"/>
    </row>
    <row r="2863" spans="2:17" x14ac:dyDescent="0.35">
      <c r="B2863" s="75"/>
      <c r="C2863" s="76"/>
      <c r="D2863" s="78"/>
      <c r="E2863" s="76"/>
      <c r="F2863" s="76"/>
      <c r="G2863" s="76"/>
      <c r="H2863" s="79"/>
      <c r="I2863" s="79"/>
      <c r="J2863" s="79"/>
      <c r="K2863" s="79"/>
      <c r="L2863" s="75"/>
      <c r="M2863" s="75"/>
      <c r="N2863" s="75"/>
      <c r="O2863" s="75"/>
      <c r="Q2863" s="76"/>
    </row>
    <row r="2864" spans="2:17" x14ac:dyDescent="0.35">
      <c r="B2864" s="75"/>
      <c r="C2864" s="76"/>
      <c r="D2864" s="78"/>
      <c r="E2864" s="76"/>
      <c r="F2864" s="76"/>
      <c r="G2864" s="76"/>
      <c r="H2864" s="79"/>
      <c r="I2864" s="79"/>
      <c r="J2864" s="79"/>
      <c r="K2864" s="79"/>
      <c r="L2864" s="75"/>
      <c r="M2864" s="75"/>
      <c r="N2864" s="75"/>
      <c r="O2864" s="75"/>
      <c r="Q2864" s="76"/>
    </row>
    <row r="2865" spans="2:17" x14ac:dyDescent="0.35">
      <c r="B2865" s="75"/>
      <c r="C2865" s="76"/>
      <c r="D2865" s="78"/>
      <c r="E2865" s="76"/>
      <c r="F2865" s="76"/>
      <c r="G2865" s="76"/>
      <c r="H2865" s="79"/>
      <c r="I2865" s="79"/>
      <c r="J2865" s="79"/>
      <c r="K2865" s="79"/>
      <c r="L2865" s="75"/>
      <c r="M2865" s="75"/>
      <c r="N2865" s="75"/>
      <c r="O2865" s="75"/>
      <c r="Q2865" s="76"/>
    </row>
    <row r="2866" spans="2:17" x14ac:dyDescent="0.35">
      <c r="B2866" s="75"/>
      <c r="C2866" s="76"/>
      <c r="D2866" s="78"/>
      <c r="E2866" s="76"/>
      <c r="F2866" s="76"/>
      <c r="G2866" s="76"/>
      <c r="H2866" s="79"/>
      <c r="I2866" s="79"/>
      <c r="J2866" s="79"/>
      <c r="K2866" s="79"/>
      <c r="L2866" s="75"/>
      <c r="M2866" s="75"/>
      <c r="N2866" s="75"/>
      <c r="O2866" s="75"/>
      <c r="Q2866" s="76"/>
    </row>
    <row r="2867" spans="2:17" x14ac:dyDescent="0.35">
      <c r="B2867" s="75"/>
      <c r="C2867" s="76"/>
      <c r="D2867" s="78"/>
      <c r="E2867" s="76"/>
      <c r="F2867" s="76"/>
      <c r="G2867" s="76"/>
      <c r="H2867" s="79"/>
      <c r="I2867" s="79"/>
      <c r="J2867" s="79"/>
      <c r="K2867" s="79"/>
      <c r="L2867" s="75"/>
      <c r="M2867" s="75"/>
      <c r="N2867" s="75"/>
      <c r="O2867" s="75"/>
      <c r="Q2867" s="76"/>
    </row>
    <row r="2868" spans="2:17" x14ac:dyDescent="0.35">
      <c r="B2868" s="75"/>
      <c r="C2868" s="76"/>
      <c r="D2868" s="78"/>
      <c r="E2868" s="76"/>
      <c r="F2868" s="76"/>
      <c r="G2868" s="76"/>
      <c r="H2868" s="79"/>
      <c r="I2868" s="79"/>
      <c r="J2868" s="79"/>
      <c r="K2868" s="79"/>
      <c r="L2868" s="75"/>
      <c r="M2868" s="75"/>
      <c r="N2868" s="75"/>
      <c r="O2868" s="75"/>
      <c r="Q2868" s="76"/>
    </row>
    <row r="2869" spans="2:17" x14ac:dyDescent="0.35">
      <c r="B2869" s="75"/>
      <c r="C2869" s="76"/>
      <c r="D2869" s="78"/>
      <c r="E2869" s="76"/>
      <c r="F2869" s="76"/>
      <c r="G2869" s="76"/>
      <c r="H2869" s="79"/>
      <c r="I2869" s="79"/>
      <c r="J2869" s="79"/>
      <c r="K2869" s="79"/>
      <c r="L2869" s="75"/>
      <c r="M2869" s="75"/>
      <c r="N2869" s="75"/>
      <c r="O2869" s="75"/>
      <c r="Q2869" s="76"/>
    </row>
    <row r="2870" spans="2:17" x14ac:dyDescent="0.35">
      <c r="B2870" s="75"/>
      <c r="C2870" s="76"/>
      <c r="D2870" s="78"/>
      <c r="E2870" s="76"/>
      <c r="F2870" s="76"/>
      <c r="G2870" s="76"/>
      <c r="H2870" s="79"/>
      <c r="I2870" s="79"/>
      <c r="J2870" s="79"/>
      <c r="K2870" s="79"/>
      <c r="L2870" s="75"/>
      <c r="M2870" s="75"/>
      <c r="N2870" s="75"/>
      <c r="O2870" s="75"/>
      <c r="Q2870" s="76"/>
    </row>
    <row r="2871" spans="2:17" x14ac:dyDescent="0.35">
      <c r="B2871" s="75"/>
      <c r="C2871" s="76"/>
      <c r="D2871" s="78"/>
      <c r="E2871" s="76"/>
      <c r="F2871" s="76"/>
      <c r="G2871" s="76"/>
      <c r="H2871" s="79"/>
      <c r="I2871" s="79"/>
      <c r="J2871" s="79"/>
      <c r="K2871" s="79"/>
      <c r="L2871" s="75"/>
      <c r="M2871" s="75"/>
      <c r="N2871" s="75"/>
      <c r="O2871" s="75"/>
      <c r="Q2871" s="76"/>
    </row>
    <row r="2872" spans="2:17" x14ac:dyDescent="0.35">
      <c r="B2872" s="75"/>
      <c r="C2872" s="76"/>
      <c r="D2872" s="78"/>
      <c r="E2872" s="76"/>
      <c r="F2872" s="76"/>
      <c r="G2872" s="76"/>
      <c r="H2872" s="79"/>
      <c r="I2872" s="79"/>
      <c r="J2872" s="79"/>
      <c r="K2872" s="79"/>
      <c r="L2872" s="75"/>
      <c r="M2872" s="75"/>
      <c r="N2872" s="75"/>
      <c r="O2872" s="75"/>
      <c r="Q2872" s="76"/>
    </row>
    <row r="2873" spans="2:17" x14ac:dyDescent="0.35">
      <c r="B2873" s="75"/>
      <c r="C2873" s="76"/>
      <c r="D2873" s="78"/>
      <c r="E2873" s="76"/>
      <c r="F2873" s="76"/>
      <c r="G2873" s="76"/>
      <c r="H2873" s="79"/>
      <c r="I2873" s="79"/>
      <c r="J2873" s="79"/>
      <c r="K2873" s="79"/>
      <c r="L2873" s="75"/>
      <c r="M2873" s="75"/>
      <c r="N2873" s="75"/>
      <c r="O2873" s="75"/>
      <c r="Q2873" s="76"/>
    </row>
    <row r="2874" spans="2:17" x14ac:dyDescent="0.35">
      <c r="B2874" s="75"/>
      <c r="C2874" s="76"/>
      <c r="D2874" s="78"/>
      <c r="E2874" s="76"/>
      <c r="F2874" s="76"/>
      <c r="G2874" s="76"/>
      <c r="H2874" s="79"/>
      <c r="I2874" s="79"/>
      <c r="J2874" s="79"/>
      <c r="K2874" s="79"/>
      <c r="L2874" s="75"/>
      <c r="M2874" s="75"/>
      <c r="N2874" s="75"/>
      <c r="O2874" s="75"/>
      <c r="Q2874" s="76"/>
    </row>
    <row r="2875" spans="2:17" x14ac:dyDescent="0.35">
      <c r="B2875" s="75"/>
      <c r="C2875" s="76"/>
      <c r="D2875" s="78"/>
      <c r="E2875" s="76"/>
      <c r="F2875" s="76"/>
      <c r="G2875" s="76"/>
      <c r="H2875" s="79"/>
      <c r="I2875" s="79"/>
      <c r="J2875" s="79"/>
      <c r="K2875" s="79"/>
      <c r="L2875" s="75"/>
      <c r="M2875" s="75"/>
      <c r="N2875" s="75"/>
      <c r="O2875" s="75"/>
      <c r="Q2875" s="76"/>
    </row>
    <row r="2876" spans="2:17" x14ac:dyDescent="0.35">
      <c r="B2876" s="75"/>
      <c r="C2876" s="76"/>
      <c r="D2876" s="78"/>
      <c r="E2876" s="76"/>
      <c r="F2876" s="76"/>
      <c r="G2876" s="76"/>
      <c r="H2876" s="79"/>
      <c r="I2876" s="79"/>
      <c r="J2876" s="79"/>
      <c r="K2876" s="79"/>
      <c r="L2876" s="75"/>
      <c r="M2876" s="75"/>
      <c r="N2876" s="75"/>
      <c r="O2876" s="75"/>
      <c r="Q2876" s="76"/>
    </row>
    <row r="2877" spans="2:17" x14ac:dyDescent="0.35">
      <c r="B2877" s="75"/>
      <c r="C2877" s="76"/>
      <c r="D2877" s="78"/>
      <c r="E2877" s="76"/>
      <c r="F2877" s="76"/>
      <c r="G2877" s="76"/>
      <c r="H2877" s="79"/>
      <c r="I2877" s="79"/>
      <c r="J2877" s="79"/>
      <c r="K2877" s="79"/>
      <c r="L2877" s="75"/>
      <c r="M2877" s="75"/>
      <c r="N2877" s="75"/>
      <c r="O2877" s="75"/>
      <c r="Q2877" s="76"/>
    </row>
    <row r="2878" spans="2:17" x14ac:dyDescent="0.35">
      <c r="B2878" s="75"/>
      <c r="C2878" s="76"/>
      <c r="D2878" s="78"/>
      <c r="E2878" s="76"/>
      <c r="F2878" s="76"/>
      <c r="G2878" s="76"/>
      <c r="H2878" s="79"/>
      <c r="I2878" s="79"/>
      <c r="J2878" s="79"/>
      <c r="K2878" s="79"/>
      <c r="L2878" s="75"/>
      <c r="M2878" s="75"/>
      <c r="N2878" s="75"/>
      <c r="O2878" s="75"/>
      <c r="Q2878" s="76"/>
    </row>
    <row r="2879" spans="2:17" x14ac:dyDescent="0.35">
      <c r="B2879" s="75"/>
      <c r="C2879" s="76"/>
      <c r="D2879" s="78"/>
      <c r="E2879" s="76"/>
      <c r="F2879" s="76"/>
      <c r="G2879" s="76"/>
      <c r="H2879" s="79"/>
      <c r="I2879" s="79"/>
      <c r="J2879" s="79"/>
      <c r="K2879" s="79"/>
      <c r="L2879" s="75"/>
      <c r="M2879" s="75"/>
      <c r="N2879" s="75"/>
      <c r="O2879" s="75"/>
      <c r="Q2879" s="76"/>
    </row>
    <row r="2880" spans="2:17" x14ac:dyDescent="0.35">
      <c r="B2880" s="75"/>
      <c r="C2880" s="76"/>
      <c r="D2880" s="78"/>
      <c r="E2880" s="76"/>
      <c r="F2880" s="76"/>
      <c r="G2880" s="76"/>
      <c r="H2880" s="79"/>
      <c r="I2880" s="79"/>
      <c r="J2880" s="79"/>
      <c r="K2880" s="79"/>
      <c r="L2880" s="75"/>
      <c r="M2880" s="75"/>
      <c r="N2880" s="75"/>
      <c r="O2880" s="75"/>
      <c r="Q2880" s="76"/>
    </row>
    <row r="2881" spans="2:17" x14ac:dyDescent="0.35">
      <c r="B2881" s="75"/>
      <c r="C2881" s="76"/>
      <c r="D2881" s="78"/>
      <c r="E2881" s="76"/>
      <c r="F2881" s="76"/>
      <c r="G2881" s="76"/>
      <c r="H2881" s="79"/>
      <c r="I2881" s="79"/>
      <c r="J2881" s="79"/>
      <c r="K2881" s="79"/>
      <c r="L2881" s="75"/>
      <c r="M2881" s="75"/>
      <c r="N2881" s="75"/>
      <c r="O2881" s="75"/>
      <c r="Q2881" s="76"/>
    </row>
    <row r="2882" spans="2:17" x14ac:dyDescent="0.35">
      <c r="B2882" s="75"/>
      <c r="C2882" s="76"/>
      <c r="D2882" s="78"/>
      <c r="E2882" s="76"/>
      <c r="F2882" s="76"/>
      <c r="G2882" s="76"/>
      <c r="H2882" s="79"/>
      <c r="I2882" s="79"/>
      <c r="J2882" s="79"/>
      <c r="K2882" s="79"/>
      <c r="L2882" s="75"/>
      <c r="M2882" s="75"/>
      <c r="N2882" s="75"/>
      <c r="O2882" s="75"/>
      <c r="Q2882" s="76"/>
    </row>
    <row r="2883" spans="2:17" x14ac:dyDescent="0.35">
      <c r="B2883" s="75"/>
      <c r="C2883" s="76"/>
      <c r="D2883" s="78"/>
      <c r="E2883" s="76"/>
      <c r="F2883" s="76"/>
      <c r="G2883" s="76"/>
      <c r="H2883" s="79"/>
      <c r="I2883" s="79"/>
      <c r="J2883" s="79"/>
      <c r="K2883" s="79"/>
      <c r="L2883" s="75"/>
      <c r="M2883" s="75"/>
      <c r="N2883" s="75"/>
      <c r="O2883" s="75"/>
      <c r="Q2883" s="76"/>
    </row>
    <row r="2884" spans="2:17" x14ac:dyDescent="0.35">
      <c r="B2884" s="75"/>
      <c r="C2884" s="76"/>
      <c r="D2884" s="78"/>
      <c r="E2884" s="76"/>
      <c r="F2884" s="76"/>
      <c r="G2884" s="76"/>
      <c r="H2884" s="79"/>
      <c r="I2884" s="79"/>
      <c r="J2884" s="79"/>
      <c r="K2884" s="79"/>
      <c r="L2884" s="75"/>
      <c r="M2884" s="75"/>
      <c r="N2884" s="75"/>
      <c r="O2884" s="75"/>
      <c r="Q2884" s="76"/>
    </row>
    <row r="2885" spans="2:17" x14ac:dyDescent="0.35">
      <c r="B2885" s="75"/>
      <c r="C2885" s="76"/>
      <c r="D2885" s="78"/>
      <c r="E2885" s="76"/>
      <c r="F2885" s="76"/>
      <c r="G2885" s="76"/>
      <c r="H2885" s="79"/>
      <c r="I2885" s="79"/>
      <c r="J2885" s="79"/>
      <c r="K2885" s="79"/>
      <c r="L2885" s="75"/>
      <c r="M2885" s="75"/>
      <c r="N2885" s="75"/>
      <c r="O2885" s="75"/>
      <c r="Q2885" s="76"/>
    </row>
    <row r="2886" spans="2:17" x14ac:dyDescent="0.35">
      <c r="B2886" s="75"/>
      <c r="C2886" s="76"/>
      <c r="D2886" s="78"/>
      <c r="E2886" s="76"/>
      <c r="F2886" s="76"/>
      <c r="G2886" s="76"/>
      <c r="H2886" s="79"/>
      <c r="I2886" s="79"/>
      <c r="J2886" s="79"/>
      <c r="K2886" s="79"/>
      <c r="L2886" s="75"/>
      <c r="M2886" s="75"/>
      <c r="N2886" s="75"/>
      <c r="O2886" s="75"/>
      <c r="Q2886" s="76"/>
    </row>
    <row r="2887" spans="2:17" x14ac:dyDescent="0.35">
      <c r="B2887" s="75"/>
      <c r="C2887" s="76"/>
      <c r="D2887" s="78"/>
      <c r="E2887" s="76"/>
      <c r="F2887" s="76"/>
      <c r="G2887" s="76"/>
      <c r="H2887" s="79"/>
      <c r="I2887" s="79"/>
      <c r="J2887" s="79"/>
      <c r="K2887" s="79"/>
      <c r="L2887" s="75"/>
      <c r="M2887" s="75"/>
      <c r="N2887" s="75"/>
      <c r="O2887" s="75"/>
      <c r="Q2887" s="76"/>
    </row>
    <row r="2888" spans="2:17" x14ac:dyDescent="0.35">
      <c r="B2888" s="75"/>
      <c r="C2888" s="76"/>
      <c r="D2888" s="78"/>
      <c r="E2888" s="76"/>
      <c r="F2888" s="76"/>
      <c r="G2888" s="76"/>
      <c r="H2888" s="79"/>
      <c r="I2888" s="79"/>
      <c r="J2888" s="79"/>
      <c r="K2888" s="79"/>
      <c r="L2888" s="75"/>
      <c r="M2888" s="75"/>
      <c r="N2888" s="75"/>
      <c r="O2888" s="75"/>
      <c r="Q2888" s="76"/>
    </row>
    <row r="2889" spans="2:17" x14ac:dyDescent="0.35">
      <c r="B2889" s="75"/>
      <c r="C2889" s="76"/>
      <c r="D2889" s="78"/>
      <c r="E2889" s="76"/>
      <c r="F2889" s="76"/>
      <c r="G2889" s="76"/>
      <c r="H2889" s="79"/>
      <c r="I2889" s="79"/>
      <c r="J2889" s="79"/>
      <c r="K2889" s="79"/>
      <c r="L2889" s="75"/>
      <c r="M2889" s="75"/>
      <c r="N2889" s="75"/>
      <c r="O2889" s="75"/>
      <c r="Q2889" s="76"/>
    </row>
    <row r="2890" spans="2:17" x14ac:dyDescent="0.35">
      <c r="B2890" s="75"/>
      <c r="C2890" s="76"/>
      <c r="D2890" s="78"/>
      <c r="E2890" s="76"/>
      <c r="F2890" s="76"/>
      <c r="G2890" s="76"/>
      <c r="H2890" s="79"/>
      <c r="I2890" s="79"/>
      <c r="J2890" s="79"/>
      <c r="K2890" s="79"/>
      <c r="L2890" s="75"/>
      <c r="M2890" s="75"/>
      <c r="N2890" s="75"/>
      <c r="O2890" s="75"/>
      <c r="Q2890" s="76"/>
    </row>
    <row r="2891" spans="2:17" x14ac:dyDescent="0.35">
      <c r="B2891" s="75"/>
      <c r="C2891" s="76"/>
      <c r="D2891" s="78"/>
      <c r="E2891" s="76"/>
      <c r="F2891" s="76"/>
      <c r="G2891" s="76"/>
      <c r="H2891" s="79"/>
      <c r="I2891" s="79"/>
      <c r="J2891" s="79"/>
      <c r="K2891" s="79"/>
      <c r="L2891" s="75"/>
      <c r="M2891" s="75"/>
      <c r="N2891" s="75"/>
      <c r="O2891" s="75"/>
      <c r="Q2891" s="76"/>
    </row>
    <row r="2892" spans="2:17" x14ac:dyDescent="0.35">
      <c r="B2892" s="75"/>
      <c r="C2892" s="76"/>
      <c r="D2892" s="78"/>
      <c r="E2892" s="76"/>
      <c r="F2892" s="76"/>
      <c r="G2892" s="76"/>
      <c r="H2892" s="79"/>
      <c r="I2892" s="79"/>
      <c r="J2892" s="79"/>
      <c r="K2892" s="79"/>
      <c r="L2892" s="75"/>
      <c r="M2892" s="75"/>
      <c r="N2892" s="75"/>
      <c r="O2892" s="75"/>
      <c r="Q2892" s="76"/>
    </row>
    <row r="2893" spans="2:17" x14ac:dyDescent="0.35">
      <c r="B2893" s="75"/>
      <c r="C2893" s="76"/>
      <c r="D2893" s="78"/>
      <c r="E2893" s="76"/>
      <c r="F2893" s="76"/>
      <c r="G2893" s="76"/>
      <c r="H2893" s="79"/>
      <c r="I2893" s="79"/>
      <c r="J2893" s="79"/>
      <c r="K2893" s="79"/>
      <c r="L2893" s="75"/>
      <c r="M2893" s="75"/>
      <c r="N2893" s="75"/>
      <c r="O2893" s="75"/>
      <c r="Q2893" s="76"/>
    </row>
    <row r="2894" spans="2:17" x14ac:dyDescent="0.35">
      <c r="B2894" s="75"/>
      <c r="C2894" s="76"/>
      <c r="D2894" s="78"/>
      <c r="E2894" s="76"/>
      <c r="F2894" s="76"/>
      <c r="G2894" s="76"/>
      <c r="H2894" s="79"/>
      <c r="I2894" s="79"/>
      <c r="J2894" s="79"/>
      <c r="K2894" s="79"/>
      <c r="L2894" s="75"/>
      <c r="M2894" s="75"/>
      <c r="N2894" s="75"/>
      <c r="O2894" s="75"/>
      <c r="Q2894" s="76"/>
    </row>
    <row r="2895" spans="2:17" x14ac:dyDescent="0.35">
      <c r="B2895" s="75"/>
      <c r="C2895" s="76"/>
      <c r="D2895" s="78"/>
      <c r="E2895" s="76"/>
      <c r="F2895" s="76"/>
      <c r="G2895" s="76"/>
      <c r="H2895" s="79"/>
      <c r="I2895" s="79"/>
      <c r="J2895" s="79"/>
      <c r="K2895" s="79"/>
      <c r="L2895" s="75"/>
      <c r="M2895" s="75"/>
      <c r="N2895" s="75"/>
      <c r="O2895" s="75"/>
      <c r="Q2895" s="76"/>
    </row>
    <row r="2896" spans="2:17" x14ac:dyDescent="0.35">
      <c r="B2896" s="75"/>
      <c r="C2896" s="76"/>
      <c r="D2896" s="78"/>
      <c r="E2896" s="76"/>
      <c r="F2896" s="76"/>
      <c r="G2896" s="76"/>
      <c r="H2896" s="79"/>
      <c r="I2896" s="79"/>
      <c r="J2896" s="79"/>
      <c r="K2896" s="79"/>
      <c r="L2896" s="75"/>
      <c r="M2896" s="75"/>
      <c r="N2896" s="75"/>
      <c r="O2896" s="75"/>
      <c r="Q2896" s="76"/>
    </row>
    <row r="2897" spans="2:17" x14ac:dyDescent="0.35">
      <c r="B2897" s="75"/>
      <c r="C2897" s="76"/>
      <c r="D2897" s="78"/>
      <c r="E2897" s="76"/>
      <c r="F2897" s="76"/>
      <c r="G2897" s="76"/>
      <c r="H2897" s="79"/>
      <c r="I2897" s="79"/>
      <c r="J2897" s="79"/>
      <c r="K2897" s="79"/>
      <c r="L2897" s="75"/>
      <c r="M2897" s="75"/>
      <c r="N2897" s="75"/>
      <c r="O2897" s="75"/>
      <c r="Q2897" s="76"/>
    </row>
    <row r="2898" spans="2:17" x14ac:dyDescent="0.35">
      <c r="B2898" s="75"/>
      <c r="C2898" s="76"/>
      <c r="D2898" s="78"/>
      <c r="E2898" s="76"/>
      <c r="F2898" s="76"/>
      <c r="G2898" s="76"/>
      <c r="H2898" s="79"/>
      <c r="I2898" s="79"/>
      <c r="J2898" s="79"/>
      <c r="K2898" s="79"/>
      <c r="L2898" s="75"/>
      <c r="M2898" s="75"/>
      <c r="N2898" s="75"/>
      <c r="O2898" s="75"/>
      <c r="Q2898" s="76"/>
    </row>
    <row r="2899" spans="2:17" x14ac:dyDescent="0.35">
      <c r="B2899" s="75"/>
      <c r="C2899" s="76"/>
      <c r="D2899" s="78"/>
      <c r="E2899" s="76"/>
      <c r="F2899" s="76"/>
      <c r="G2899" s="76"/>
      <c r="H2899" s="79"/>
      <c r="I2899" s="79"/>
      <c r="J2899" s="79"/>
      <c r="K2899" s="79"/>
      <c r="L2899" s="75"/>
      <c r="M2899" s="75"/>
      <c r="N2899" s="75"/>
      <c r="O2899" s="75"/>
      <c r="Q2899" s="76"/>
    </row>
    <row r="2900" spans="2:17" x14ac:dyDescent="0.35">
      <c r="B2900" s="75"/>
      <c r="C2900" s="76"/>
      <c r="D2900" s="78"/>
      <c r="E2900" s="76"/>
      <c r="F2900" s="76"/>
      <c r="G2900" s="76"/>
      <c r="H2900" s="79"/>
      <c r="I2900" s="79"/>
      <c r="J2900" s="79"/>
      <c r="K2900" s="79"/>
      <c r="L2900" s="75"/>
      <c r="M2900" s="75"/>
      <c r="N2900" s="75"/>
      <c r="O2900" s="75"/>
      <c r="Q2900" s="76"/>
    </row>
    <row r="2901" spans="2:17" x14ac:dyDescent="0.35">
      <c r="B2901" s="75"/>
      <c r="C2901" s="76"/>
      <c r="D2901" s="78"/>
      <c r="E2901" s="76"/>
      <c r="F2901" s="76"/>
      <c r="G2901" s="76"/>
      <c r="H2901" s="79"/>
      <c r="I2901" s="79"/>
      <c r="J2901" s="79"/>
      <c r="K2901" s="79"/>
      <c r="L2901" s="75"/>
      <c r="M2901" s="75"/>
      <c r="N2901" s="75"/>
      <c r="O2901" s="75"/>
      <c r="Q2901" s="76"/>
    </row>
    <row r="2902" spans="2:17" x14ac:dyDescent="0.35">
      <c r="B2902" s="75"/>
      <c r="C2902" s="76"/>
      <c r="D2902" s="78"/>
      <c r="E2902" s="76"/>
      <c r="F2902" s="76"/>
      <c r="G2902" s="76"/>
      <c r="H2902" s="79"/>
      <c r="I2902" s="79"/>
      <c r="J2902" s="79"/>
      <c r="K2902" s="79"/>
      <c r="L2902" s="75"/>
      <c r="M2902" s="75"/>
      <c r="N2902" s="75"/>
      <c r="O2902" s="75"/>
      <c r="Q2902" s="76"/>
    </row>
    <row r="2903" spans="2:17" x14ac:dyDescent="0.35">
      <c r="B2903" s="75"/>
      <c r="C2903" s="76"/>
      <c r="D2903" s="78"/>
      <c r="E2903" s="76"/>
      <c r="F2903" s="76"/>
      <c r="G2903" s="76"/>
      <c r="H2903" s="79"/>
      <c r="I2903" s="79"/>
      <c r="J2903" s="79"/>
      <c r="K2903" s="79"/>
      <c r="L2903" s="75"/>
      <c r="M2903" s="75"/>
      <c r="N2903" s="75"/>
      <c r="O2903" s="75"/>
      <c r="Q2903" s="76"/>
    </row>
    <row r="2904" spans="2:17" x14ac:dyDescent="0.35">
      <c r="B2904" s="75"/>
      <c r="C2904" s="76"/>
      <c r="D2904" s="78"/>
      <c r="E2904" s="76"/>
      <c r="F2904" s="76"/>
      <c r="G2904" s="76"/>
      <c r="H2904" s="79"/>
      <c r="I2904" s="79"/>
      <c r="J2904" s="79"/>
      <c r="K2904" s="79"/>
      <c r="L2904" s="75"/>
      <c r="M2904" s="75"/>
      <c r="N2904" s="75"/>
      <c r="O2904" s="75"/>
      <c r="Q2904" s="76"/>
    </row>
    <row r="2905" spans="2:17" x14ac:dyDescent="0.35">
      <c r="B2905" s="75"/>
      <c r="C2905" s="76"/>
      <c r="D2905" s="78"/>
      <c r="E2905" s="76"/>
      <c r="F2905" s="76"/>
      <c r="G2905" s="76"/>
      <c r="H2905" s="79"/>
      <c r="I2905" s="79"/>
      <c r="J2905" s="79"/>
      <c r="K2905" s="79"/>
      <c r="L2905" s="75"/>
      <c r="M2905" s="75"/>
      <c r="N2905" s="75"/>
      <c r="O2905" s="75"/>
      <c r="Q2905" s="76"/>
    </row>
    <row r="2906" spans="2:17" x14ac:dyDescent="0.35">
      <c r="B2906" s="75"/>
      <c r="C2906" s="76"/>
      <c r="D2906" s="78"/>
      <c r="E2906" s="76"/>
      <c r="F2906" s="76"/>
      <c r="G2906" s="76"/>
      <c r="H2906" s="79"/>
      <c r="I2906" s="79"/>
      <c r="J2906" s="79"/>
      <c r="K2906" s="79"/>
      <c r="L2906" s="75"/>
      <c r="M2906" s="75"/>
      <c r="N2906" s="75"/>
      <c r="O2906" s="75"/>
      <c r="Q2906" s="76"/>
    </row>
    <row r="2907" spans="2:17" x14ac:dyDescent="0.35">
      <c r="B2907" s="75"/>
      <c r="C2907" s="76"/>
      <c r="D2907" s="78"/>
      <c r="E2907" s="76"/>
      <c r="F2907" s="76"/>
      <c r="G2907" s="76"/>
      <c r="H2907" s="79"/>
      <c r="I2907" s="79"/>
      <c r="J2907" s="79"/>
      <c r="K2907" s="79"/>
      <c r="L2907" s="75"/>
      <c r="M2907" s="75"/>
      <c r="N2907" s="75"/>
      <c r="O2907" s="75"/>
      <c r="Q2907" s="76"/>
    </row>
    <row r="2908" spans="2:17" x14ac:dyDescent="0.35">
      <c r="B2908" s="75"/>
      <c r="C2908" s="76"/>
      <c r="D2908" s="78"/>
      <c r="E2908" s="76"/>
      <c r="F2908" s="76"/>
      <c r="G2908" s="76"/>
      <c r="H2908" s="79"/>
      <c r="I2908" s="79"/>
      <c r="J2908" s="79"/>
      <c r="K2908" s="79"/>
      <c r="L2908" s="75"/>
      <c r="M2908" s="75"/>
      <c r="N2908" s="75"/>
      <c r="O2908" s="75"/>
      <c r="Q2908" s="76"/>
    </row>
    <row r="2909" spans="2:17" x14ac:dyDescent="0.35">
      <c r="B2909" s="75"/>
      <c r="C2909" s="76"/>
      <c r="D2909" s="78"/>
      <c r="E2909" s="76"/>
      <c r="F2909" s="76"/>
      <c r="G2909" s="76"/>
      <c r="H2909" s="79"/>
      <c r="I2909" s="79"/>
      <c r="J2909" s="79"/>
      <c r="K2909" s="79"/>
      <c r="L2909" s="75"/>
      <c r="M2909" s="75"/>
      <c r="N2909" s="75"/>
      <c r="O2909" s="75"/>
      <c r="Q2909" s="76"/>
    </row>
    <row r="2910" spans="2:17" x14ac:dyDescent="0.35">
      <c r="B2910" s="75"/>
      <c r="C2910" s="76"/>
      <c r="D2910" s="78"/>
      <c r="E2910" s="76"/>
      <c r="F2910" s="76"/>
      <c r="G2910" s="76"/>
      <c r="H2910" s="79"/>
      <c r="I2910" s="79"/>
      <c r="J2910" s="79"/>
      <c r="K2910" s="79"/>
      <c r="L2910" s="75"/>
      <c r="M2910" s="75"/>
      <c r="N2910" s="75"/>
      <c r="O2910" s="75"/>
      <c r="Q2910" s="76"/>
    </row>
    <row r="2911" spans="2:17" x14ac:dyDescent="0.35">
      <c r="B2911" s="75"/>
      <c r="C2911" s="76"/>
      <c r="D2911" s="78"/>
      <c r="E2911" s="76"/>
      <c r="F2911" s="76"/>
      <c r="G2911" s="76"/>
      <c r="H2911" s="79"/>
      <c r="I2911" s="79"/>
      <c r="J2911" s="79"/>
      <c r="K2911" s="79"/>
      <c r="L2911" s="75"/>
      <c r="M2911" s="75"/>
      <c r="N2911" s="75"/>
      <c r="O2911" s="75"/>
      <c r="Q2911" s="76"/>
    </row>
    <row r="2912" spans="2:17" x14ac:dyDescent="0.35">
      <c r="B2912" s="75"/>
      <c r="C2912" s="76"/>
      <c r="D2912" s="78"/>
      <c r="E2912" s="76"/>
      <c r="F2912" s="76"/>
      <c r="G2912" s="76"/>
      <c r="H2912" s="79"/>
      <c r="I2912" s="79"/>
      <c r="J2912" s="79"/>
      <c r="K2912" s="79"/>
      <c r="L2912" s="75"/>
      <c r="M2912" s="75"/>
      <c r="N2912" s="75"/>
      <c r="O2912" s="75"/>
      <c r="Q2912" s="76"/>
    </row>
    <row r="2913" spans="2:17" x14ac:dyDescent="0.35">
      <c r="B2913" s="75"/>
      <c r="C2913" s="76"/>
      <c r="D2913" s="78"/>
      <c r="E2913" s="76"/>
      <c r="F2913" s="76"/>
      <c r="G2913" s="76"/>
      <c r="H2913" s="79"/>
      <c r="I2913" s="79"/>
      <c r="J2913" s="79"/>
      <c r="K2913" s="79"/>
      <c r="L2913" s="75"/>
      <c r="M2913" s="75"/>
      <c r="N2913" s="75"/>
      <c r="O2913" s="75"/>
      <c r="Q2913" s="76"/>
    </row>
    <row r="2914" spans="2:17" x14ac:dyDescent="0.35">
      <c r="B2914" s="75"/>
      <c r="C2914" s="76"/>
      <c r="D2914" s="78"/>
      <c r="E2914" s="76"/>
      <c r="F2914" s="76"/>
      <c r="G2914" s="76"/>
      <c r="H2914" s="79"/>
      <c r="I2914" s="79"/>
      <c r="J2914" s="79"/>
      <c r="K2914" s="79"/>
      <c r="L2914" s="75"/>
      <c r="M2914" s="75"/>
      <c r="N2914" s="75"/>
      <c r="O2914" s="75"/>
      <c r="Q2914" s="76"/>
    </row>
    <row r="2915" spans="2:17" x14ac:dyDescent="0.35">
      <c r="B2915" s="75"/>
      <c r="C2915" s="76"/>
      <c r="D2915" s="78"/>
      <c r="E2915" s="76"/>
      <c r="F2915" s="76"/>
      <c r="G2915" s="76"/>
      <c r="H2915" s="79"/>
      <c r="I2915" s="79"/>
      <c r="J2915" s="79"/>
      <c r="K2915" s="79"/>
      <c r="L2915" s="75"/>
      <c r="M2915" s="75"/>
      <c r="N2915" s="75"/>
      <c r="O2915" s="75"/>
      <c r="Q2915" s="76"/>
    </row>
    <row r="2916" spans="2:17" x14ac:dyDescent="0.35">
      <c r="B2916" s="75"/>
      <c r="C2916" s="76"/>
      <c r="D2916" s="78"/>
      <c r="E2916" s="76"/>
      <c r="F2916" s="76"/>
      <c r="G2916" s="76"/>
      <c r="H2916" s="79"/>
      <c r="I2916" s="79"/>
      <c r="J2916" s="79"/>
      <c r="K2916" s="79"/>
      <c r="L2916" s="75"/>
      <c r="M2916" s="75"/>
      <c r="N2916" s="75"/>
      <c r="O2916" s="75"/>
      <c r="Q2916" s="76"/>
    </row>
    <row r="2917" spans="2:17" x14ac:dyDescent="0.35">
      <c r="B2917" s="75"/>
      <c r="C2917" s="76"/>
      <c r="D2917" s="78"/>
      <c r="E2917" s="76"/>
      <c r="F2917" s="76"/>
      <c r="G2917" s="76"/>
      <c r="H2917" s="79"/>
      <c r="I2917" s="79"/>
      <c r="J2917" s="79"/>
      <c r="K2917" s="79"/>
      <c r="L2917" s="75"/>
      <c r="M2917" s="75"/>
      <c r="N2917" s="75"/>
      <c r="O2917" s="75"/>
      <c r="Q2917" s="76"/>
    </row>
    <row r="2918" spans="2:17" x14ac:dyDescent="0.35">
      <c r="B2918" s="75"/>
      <c r="C2918" s="76"/>
      <c r="D2918" s="78"/>
      <c r="E2918" s="76"/>
      <c r="F2918" s="76"/>
      <c r="G2918" s="76"/>
      <c r="H2918" s="79"/>
      <c r="I2918" s="79"/>
      <c r="J2918" s="79"/>
      <c r="K2918" s="79"/>
      <c r="L2918" s="75"/>
      <c r="M2918" s="75"/>
      <c r="N2918" s="75"/>
      <c r="O2918" s="75"/>
      <c r="Q2918" s="76"/>
    </row>
    <row r="2919" spans="2:17" x14ac:dyDescent="0.35">
      <c r="B2919" s="75"/>
      <c r="C2919" s="76"/>
      <c r="D2919" s="78"/>
      <c r="E2919" s="76"/>
      <c r="F2919" s="76"/>
      <c r="G2919" s="76"/>
      <c r="H2919" s="79"/>
      <c r="I2919" s="79"/>
      <c r="J2919" s="79"/>
      <c r="K2919" s="79"/>
      <c r="L2919" s="75"/>
      <c r="M2919" s="75"/>
      <c r="N2919" s="75"/>
      <c r="O2919" s="75"/>
      <c r="Q2919" s="76"/>
    </row>
    <row r="2920" spans="2:17" x14ac:dyDescent="0.35">
      <c r="B2920" s="75"/>
      <c r="C2920" s="76"/>
      <c r="D2920" s="78"/>
      <c r="E2920" s="76"/>
      <c r="F2920" s="76"/>
      <c r="G2920" s="76"/>
      <c r="H2920" s="79"/>
      <c r="I2920" s="79"/>
      <c r="J2920" s="79"/>
      <c r="K2920" s="79"/>
      <c r="L2920" s="75"/>
      <c r="M2920" s="75"/>
      <c r="N2920" s="75"/>
      <c r="O2920" s="75"/>
      <c r="Q2920" s="76"/>
    </row>
    <row r="2921" spans="2:17" x14ac:dyDescent="0.35">
      <c r="B2921" s="75"/>
      <c r="C2921" s="76"/>
      <c r="D2921" s="78"/>
      <c r="E2921" s="76"/>
      <c r="F2921" s="76"/>
      <c r="G2921" s="76"/>
      <c r="H2921" s="79"/>
      <c r="I2921" s="79"/>
      <c r="J2921" s="79"/>
      <c r="K2921" s="79"/>
      <c r="L2921" s="75"/>
      <c r="M2921" s="75"/>
      <c r="N2921" s="75"/>
      <c r="O2921" s="75"/>
      <c r="Q2921" s="76"/>
    </row>
    <row r="2922" spans="2:17" x14ac:dyDescent="0.35">
      <c r="B2922" s="75"/>
      <c r="C2922" s="76"/>
      <c r="D2922" s="78"/>
      <c r="E2922" s="76"/>
      <c r="F2922" s="76"/>
      <c r="G2922" s="76"/>
      <c r="H2922" s="79"/>
      <c r="I2922" s="79"/>
      <c r="J2922" s="79"/>
      <c r="K2922" s="79"/>
      <c r="L2922" s="75"/>
      <c r="M2922" s="75"/>
      <c r="N2922" s="75"/>
      <c r="O2922" s="75"/>
      <c r="Q2922" s="76"/>
    </row>
    <row r="2923" spans="2:17" x14ac:dyDescent="0.35">
      <c r="B2923" s="75"/>
      <c r="C2923" s="76"/>
      <c r="D2923" s="78"/>
      <c r="E2923" s="76"/>
      <c r="F2923" s="76"/>
      <c r="G2923" s="76"/>
      <c r="H2923" s="79"/>
      <c r="I2923" s="79"/>
      <c r="J2923" s="79"/>
      <c r="K2923" s="79"/>
      <c r="L2923" s="75"/>
      <c r="M2923" s="75"/>
      <c r="N2923" s="75"/>
      <c r="O2923" s="75"/>
      <c r="Q2923" s="76"/>
    </row>
    <row r="2924" spans="2:17" x14ac:dyDescent="0.35">
      <c r="B2924" s="75"/>
      <c r="C2924" s="76"/>
      <c r="D2924" s="78"/>
      <c r="E2924" s="76"/>
      <c r="F2924" s="76"/>
      <c r="G2924" s="76"/>
      <c r="H2924" s="79"/>
      <c r="I2924" s="79"/>
      <c r="J2924" s="79"/>
      <c r="K2924" s="79"/>
      <c r="L2924" s="75"/>
      <c r="M2924" s="75"/>
      <c r="N2924" s="75"/>
      <c r="O2924" s="75"/>
      <c r="Q2924" s="76"/>
    </row>
    <row r="2925" spans="2:17" x14ac:dyDescent="0.35">
      <c r="B2925" s="75"/>
      <c r="C2925" s="76"/>
      <c r="D2925" s="78"/>
      <c r="E2925" s="76"/>
      <c r="F2925" s="76"/>
      <c r="G2925" s="76"/>
      <c r="H2925" s="79"/>
      <c r="I2925" s="79"/>
      <c r="J2925" s="79"/>
      <c r="K2925" s="79"/>
      <c r="L2925" s="75"/>
      <c r="M2925" s="75"/>
      <c r="N2925" s="75"/>
      <c r="O2925" s="75"/>
      <c r="Q2925" s="76"/>
    </row>
    <row r="2926" spans="2:17" x14ac:dyDescent="0.35">
      <c r="B2926" s="75"/>
      <c r="C2926" s="76"/>
      <c r="D2926" s="78"/>
      <c r="E2926" s="76"/>
      <c r="F2926" s="76"/>
      <c r="G2926" s="76"/>
      <c r="H2926" s="79"/>
      <c r="I2926" s="79"/>
      <c r="J2926" s="79"/>
      <c r="K2926" s="79"/>
      <c r="L2926" s="75"/>
      <c r="M2926" s="75"/>
      <c r="N2926" s="75"/>
      <c r="O2926" s="75"/>
      <c r="Q2926" s="76"/>
    </row>
    <row r="2927" spans="2:17" x14ac:dyDescent="0.35">
      <c r="B2927" s="75"/>
      <c r="C2927" s="76"/>
      <c r="D2927" s="78"/>
      <c r="E2927" s="76"/>
      <c r="F2927" s="76"/>
      <c r="G2927" s="76"/>
      <c r="H2927" s="79"/>
      <c r="I2927" s="79"/>
      <c r="J2927" s="79"/>
      <c r="K2927" s="79"/>
      <c r="L2927" s="75"/>
      <c r="M2927" s="75"/>
      <c r="N2927" s="75"/>
      <c r="O2927" s="75"/>
      <c r="Q2927" s="76"/>
    </row>
    <row r="2928" spans="2:17" x14ac:dyDescent="0.35">
      <c r="B2928" s="75"/>
      <c r="C2928" s="76"/>
      <c r="D2928" s="78"/>
      <c r="E2928" s="76"/>
      <c r="F2928" s="76"/>
      <c r="G2928" s="76"/>
      <c r="H2928" s="79"/>
      <c r="I2928" s="79"/>
      <c r="J2928" s="79"/>
      <c r="K2928" s="79"/>
      <c r="L2928" s="75"/>
      <c r="M2928" s="75"/>
      <c r="N2928" s="75"/>
      <c r="O2928" s="75"/>
      <c r="Q2928" s="76"/>
    </row>
    <row r="2929" spans="2:17" x14ac:dyDescent="0.35">
      <c r="B2929" s="75"/>
      <c r="C2929" s="76"/>
      <c r="D2929" s="78"/>
      <c r="E2929" s="76"/>
      <c r="F2929" s="76"/>
      <c r="G2929" s="76"/>
      <c r="H2929" s="79"/>
      <c r="I2929" s="79"/>
      <c r="J2929" s="79"/>
      <c r="K2929" s="79"/>
      <c r="L2929" s="75"/>
      <c r="M2929" s="75"/>
      <c r="N2929" s="75"/>
      <c r="O2929" s="75"/>
      <c r="Q2929" s="76"/>
    </row>
    <row r="2930" spans="2:17" x14ac:dyDescent="0.35">
      <c r="B2930" s="75"/>
      <c r="C2930" s="76"/>
      <c r="D2930" s="78"/>
      <c r="E2930" s="76"/>
      <c r="F2930" s="76"/>
      <c r="G2930" s="76"/>
      <c r="H2930" s="79"/>
      <c r="I2930" s="79"/>
      <c r="J2930" s="79"/>
      <c r="K2930" s="79"/>
      <c r="L2930" s="75"/>
      <c r="M2930" s="75"/>
      <c r="N2930" s="75"/>
      <c r="O2930" s="75"/>
      <c r="Q2930" s="76"/>
    </row>
    <row r="2931" spans="2:17" x14ac:dyDescent="0.35">
      <c r="B2931" s="75"/>
      <c r="C2931" s="76"/>
      <c r="D2931" s="78"/>
      <c r="E2931" s="76"/>
      <c r="F2931" s="76"/>
      <c r="G2931" s="76"/>
      <c r="H2931" s="79"/>
      <c r="I2931" s="79"/>
      <c r="J2931" s="79"/>
      <c r="K2931" s="79"/>
      <c r="L2931" s="75"/>
      <c r="M2931" s="75"/>
      <c r="N2931" s="75"/>
      <c r="O2931" s="75"/>
      <c r="Q2931" s="76"/>
    </row>
    <row r="2932" spans="2:17" x14ac:dyDescent="0.35">
      <c r="B2932" s="75"/>
      <c r="C2932" s="76"/>
      <c r="D2932" s="78"/>
      <c r="E2932" s="76"/>
      <c r="F2932" s="76"/>
      <c r="G2932" s="76"/>
      <c r="H2932" s="79"/>
      <c r="I2932" s="79"/>
      <c r="J2932" s="79"/>
      <c r="K2932" s="79"/>
      <c r="L2932" s="75"/>
      <c r="M2932" s="75"/>
      <c r="N2932" s="75"/>
      <c r="O2932" s="75"/>
      <c r="Q2932" s="76"/>
    </row>
    <row r="2933" spans="2:17" x14ac:dyDescent="0.35">
      <c r="B2933" s="75"/>
      <c r="C2933" s="76"/>
      <c r="D2933" s="78"/>
      <c r="E2933" s="76"/>
      <c r="F2933" s="76"/>
      <c r="G2933" s="76"/>
      <c r="H2933" s="79"/>
      <c r="I2933" s="79"/>
      <c r="J2933" s="79"/>
      <c r="K2933" s="79"/>
      <c r="L2933" s="75"/>
      <c r="M2933" s="75"/>
      <c r="N2933" s="75"/>
      <c r="O2933" s="75"/>
      <c r="Q2933" s="76"/>
    </row>
    <row r="2934" spans="2:17" x14ac:dyDescent="0.35">
      <c r="B2934" s="75"/>
      <c r="C2934" s="76"/>
      <c r="D2934" s="78"/>
      <c r="E2934" s="76"/>
      <c r="F2934" s="76"/>
      <c r="G2934" s="76"/>
      <c r="H2934" s="79"/>
      <c r="I2934" s="79"/>
      <c r="J2934" s="79"/>
      <c r="K2934" s="79"/>
      <c r="L2934" s="75"/>
      <c r="M2934" s="75"/>
      <c r="N2934" s="75"/>
      <c r="O2934" s="75"/>
      <c r="Q2934" s="76"/>
    </row>
    <row r="2935" spans="2:17" x14ac:dyDescent="0.35">
      <c r="B2935" s="75"/>
      <c r="C2935" s="76"/>
      <c r="D2935" s="78"/>
      <c r="E2935" s="76"/>
      <c r="F2935" s="76"/>
      <c r="G2935" s="76"/>
      <c r="H2935" s="79"/>
      <c r="I2935" s="79"/>
      <c r="J2935" s="79"/>
      <c r="K2935" s="79"/>
      <c r="L2935" s="75"/>
      <c r="M2935" s="75"/>
      <c r="N2935" s="75"/>
      <c r="O2935" s="75"/>
      <c r="Q2935" s="76"/>
    </row>
    <row r="2936" spans="2:17" x14ac:dyDescent="0.35">
      <c r="B2936" s="75"/>
      <c r="C2936" s="76"/>
      <c r="D2936" s="78"/>
      <c r="E2936" s="76"/>
      <c r="F2936" s="76"/>
      <c r="G2936" s="76"/>
      <c r="H2936" s="79"/>
      <c r="I2936" s="79"/>
      <c r="J2936" s="79"/>
      <c r="K2936" s="79"/>
      <c r="L2936" s="75"/>
      <c r="M2936" s="75"/>
      <c r="N2936" s="75"/>
      <c r="O2936" s="75"/>
      <c r="Q2936" s="76"/>
    </row>
    <row r="2937" spans="2:17" x14ac:dyDescent="0.35">
      <c r="B2937" s="75"/>
      <c r="C2937" s="76"/>
      <c r="D2937" s="78"/>
      <c r="E2937" s="76"/>
      <c r="F2937" s="76"/>
      <c r="G2937" s="76"/>
      <c r="H2937" s="79"/>
      <c r="I2937" s="79"/>
      <c r="J2937" s="79"/>
      <c r="K2937" s="79"/>
      <c r="L2937" s="75"/>
      <c r="M2937" s="75"/>
      <c r="N2937" s="75"/>
      <c r="O2937" s="75"/>
      <c r="Q2937" s="76"/>
    </row>
    <row r="2938" spans="2:17" x14ac:dyDescent="0.35">
      <c r="B2938" s="75"/>
      <c r="C2938" s="76"/>
      <c r="D2938" s="78"/>
      <c r="E2938" s="76"/>
      <c r="F2938" s="76"/>
      <c r="G2938" s="76"/>
      <c r="H2938" s="79"/>
      <c r="I2938" s="79"/>
      <c r="J2938" s="79"/>
      <c r="K2938" s="79"/>
      <c r="L2938" s="75"/>
      <c r="M2938" s="75"/>
      <c r="N2938" s="75"/>
      <c r="O2938" s="75"/>
      <c r="Q2938" s="76"/>
    </row>
    <row r="2939" spans="2:17" x14ac:dyDescent="0.35">
      <c r="B2939" s="75"/>
      <c r="C2939" s="76"/>
      <c r="D2939" s="78"/>
      <c r="E2939" s="76"/>
      <c r="F2939" s="76"/>
      <c r="G2939" s="76"/>
      <c r="H2939" s="79"/>
      <c r="I2939" s="79"/>
      <c r="J2939" s="79"/>
      <c r="K2939" s="79"/>
      <c r="L2939" s="75"/>
      <c r="M2939" s="75"/>
      <c r="N2939" s="75"/>
      <c r="O2939" s="75"/>
      <c r="Q2939" s="76"/>
    </row>
    <row r="2940" spans="2:17" x14ac:dyDescent="0.35">
      <c r="B2940" s="75"/>
      <c r="C2940" s="76"/>
      <c r="D2940" s="78"/>
      <c r="E2940" s="76"/>
      <c r="F2940" s="76"/>
      <c r="G2940" s="76"/>
      <c r="H2940" s="79"/>
      <c r="I2940" s="79"/>
      <c r="J2940" s="79"/>
      <c r="K2940" s="79"/>
      <c r="L2940" s="75"/>
      <c r="M2940" s="75"/>
      <c r="N2940" s="75"/>
      <c r="O2940" s="75"/>
      <c r="Q2940" s="76"/>
    </row>
    <row r="2941" spans="2:17" x14ac:dyDescent="0.35">
      <c r="B2941" s="75"/>
      <c r="C2941" s="76"/>
      <c r="D2941" s="78"/>
      <c r="E2941" s="76"/>
      <c r="F2941" s="76"/>
      <c r="G2941" s="76"/>
      <c r="H2941" s="79"/>
      <c r="I2941" s="79"/>
      <c r="J2941" s="79"/>
      <c r="K2941" s="79"/>
      <c r="L2941" s="75"/>
      <c r="M2941" s="75"/>
      <c r="N2941" s="75"/>
      <c r="O2941" s="75"/>
      <c r="Q2941" s="76"/>
    </row>
    <row r="2942" spans="2:17" x14ac:dyDescent="0.35">
      <c r="B2942" s="75"/>
      <c r="C2942" s="76"/>
      <c r="D2942" s="78"/>
      <c r="E2942" s="76"/>
      <c r="F2942" s="76"/>
      <c r="G2942" s="76"/>
      <c r="H2942" s="79"/>
      <c r="I2942" s="79"/>
      <c r="J2942" s="79"/>
      <c r="K2942" s="79"/>
      <c r="L2942" s="75"/>
      <c r="M2942" s="75"/>
      <c r="N2942" s="75"/>
      <c r="O2942" s="75"/>
      <c r="Q2942" s="76"/>
    </row>
    <row r="2943" spans="2:17" x14ac:dyDescent="0.35">
      <c r="B2943" s="75"/>
      <c r="C2943" s="76"/>
      <c r="D2943" s="78"/>
      <c r="E2943" s="76"/>
      <c r="F2943" s="76"/>
      <c r="G2943" s="76"/>
      <c r="H2943" s="79"/>
      <c r="I2943" s="79"/>
      <c r="J2943" s="79"/>
      <c r="K2943" s="79"/>
      <c r="L2943" s="75"/>
      <c r="M2943" s="75"/>
      <c r="N2943" s="75"/>
      <c r="O2943" s="75"/>
      <c r="Q2943" s="76"/>
    </row>
    <row r="2944" spans="2:17" x14ac:dyDescent="0.35">
      <c r="B2944" s="75"/>
      <c r="C2944" s="76"/>
      <c r="D2944" s="78"/>
      <c r="E2944" s="76"/>
      <c r="F2944" s="76"/>
      <c r="G2944" s="76"/>
      <c r="H2944" s="79"/>
      <c r="I2944" s="79"/>
      <c r="J2944" s="79"/>
      <c r="K2944" s="79"/>
      <c r="L2944" s="75"/>
      <c r="M2944" s="75"/>
      <c r="N2944" s="75"/>
      <c r="O2944" s="75"/>
      <c r="Q2944" s="76"/>
    </row>
    <row r="2945" spans="2:17" x14ac:dyDescent="0.35">
      <c r="B2945" s="75"/>
      <c r="C2945" s="76"/>
      <c r="D2945" s="78"/>
      <c r="E2945" s="76"/>
      <c r="F2945" s="76"/>
      <c r="G2945" s="76"/>
      <c r="H2945" s="79"/>
      <c r="I2945" s="79"/>
      <c r="J2945" s="79"/>
      <c r="K2945" s="79"/>
      <c r="L2945" s="75"/>
      <c r="M2945" s="75"/>
      <c r="N2945" s="75"/>
      <c r="O2945" s="75"/>
      <c r="Q2945" s="76"/>
    </row>
    <row r="2946" spans="2:17" x14ac:dyDescent="0.35">
      <c r="B2946" s="75"/>
      <c r="C2946" s="76"/>
      <c r="D2946" s="78"/>
      <c r="E2946" s="76"/>
      <c r="F2946" s="76"/>
      <c r="G2946" s="76"/>
      <c r="H2946" s="79"/>
      <c r="I2946" s="79"/>
      <c r="J2946" s="79"/>
      <c r="K2946" s="79"/>
      <c r="L2946" s="75"/>
      <c r="M2946" s="75"/>
      <c r="N2946" s="75"/>
      <c r="O2946" s="75"/>
      <c r="Q2946" s="76"/>
    </row>
    <row r="2947" spans="2:17" x14ac:dyDescent="0.35">
      <c r="B2947" s="75"/>
      <c r="C2947" s="76"/>
      <c r="D2947" s="78"/>
      <c r="E2947" s="76"/>
      <c r="F2947" s="76"/>
      <c r="G2947" s="76"/>
      <c r="H2947" s="79"/>
      <c r="I2947" s="79"/>
      <c r="J2947" s="79"/>
      <c r="K2947" s="79"/>
      <c r="L2947" s="75"/>
      <c r="M2947" s="75"/>
      <c r="N2947" s="75"/>
      <c r="O2947" s="75"/>
      <c r="Q2947" s="76"/>
    </row>
    <row r="2948" spans="2:17" x14ac:dyDescent="0.35">
      <c r="B2948" s="75"/>
      <c r="C2948" s="76"/>
      <c r="D2948" s="78"/>
      <c r="E2948" s="76"/>
      <c r="F2948" s="76"/>
      <c r="G2948" s="76"/>
      <c r="H2948" s="79"/>
      <c r="I2948" s="79"/>
      <c r="J2948" s="79"/>
      <c r="K2948" s="79"/>
      <c r="L2948" s="75"/>
      <c r="M2948" s="75"/>
      <c r="N2948" s="75"/>
      <c r="O2948" s="75"/>
      <c r="Q2948" s="76"/>
    </row>
    <row r="2949" spans="2:17" x14ac:dyDescent="0.35">
      <c r="B2949" s="75"/>
      <c r="C2949" s="76"/>
      <c r="D2949" s="78"/>
      <c r="E2949" s="76"/>
      <c r="F2949" s="76"/>
      <c r="G2949" s="76"/>
      <c r="H2949" s="79"/>
      <c r="I2949" s="79"/>
      <c r="J2949" s="79"/>
      <c r="K2949" s="79"/>
      <c r="L2949" s="75"/>
      <c r="M2949" s="75"/>
      <c r="N2949" s="75"/>
      <c r="O2949" s="75"/>
      <c r="Q2949" s="76"/>
    </row>
    <row r="2950" spans="2:17" x14ac:dyDescent="0.35">
      <c r="B2950" s="75"/>
      <c r="C2950" s="76"/>
      <c r="D2950" s="78"/>
      <c r="E2950" s="76"/>
      <c r="F2950" s="76"/>
      <c r="G2950" s="76"/>
      <c r="H2950" s="79"/>
      <c r="I2950" s="79"/>
      <c r="J2950" s="79"/>
      <c r="K2950" s="79"/>
      <c r="L2950" s="75"/>
      <c r="M2950" s="75"/>
      <c r="N2950" s="75"/>
      <c r="O2950" s="75"/>
      <c r="Q2950" s="76"/>
    </row>
    <row r="2951" spans="2:17" x14ac:dyDescent="0.35">
      <c r="B2951" s="75"/>
      <c r="C2951" s="76"/>
      <c r="D2951" s="78"/>
      <c r="E2951" s="76"/>
      <c r="F2951" s="76"/>
      <c r="G2951" s="76"/>
      <c r="H2951" s="79"/>
      <c r="I2951" s="79"/>
      <c r="J2951" s="79"/>
      <c r="K2951" s="79"/>
      <c r="L2951" s="75"/>
      <c r="M2951" s="75"/>
      <c r="N2951" s="75"/>
      <c r="O2951" s="75"/>
      <c r="Q2951" s="76"/>
    </row>
    <row r="2952" spans="2:17" x14ac:dyDescent="0.35">
      <c r="B2952" s="75"/>
      <c r="C2952" s="76"/>
      <c r="D2952" s="78"/>
      <c r="E2952" s="76"/>
      <c r="F2952" s="76"/>
      <c r="G2952" s="76"/>
      <c r="H2952" s="79"/>
      <c r="I2952" s="79"/>
      <c r="J2952" s="79"/>
      <c r="K2952" s="79"/>
      <c r="L2952" s="75"/>
      <c r="M2952" s="75"/>
      <c r="N2952" s="75"/>
      <c r="O2952" s="75"/>
      <c r="Q2952" s="76"/>
    </row>
    <row r="2953" spans="2:17" x14ac:dyDescent="0.35">
      <c r="B2953" s="75"/>
      <c r="C2953" s="76"/>
      <c r="D2953" s="78"/>
      <c r="E2953" s="76"/>
      <c r="F2953" s="76"/>
      <c r="G2953" s="76"/>
      <c r="H2953" s="79"/>
      <c r="I2953" s="79"/>
      <c r="J2953" s="79"/>
      <c r="K2953" s="79"/>
      <c r="L2953" s="75"/>
      <c r="M2953" s="75"/>
      <c r="N2953" s="75"/>
      <c r="O2953" s="75"/>
      <c r="Q2953" s="76"/>
    </row>
    <row r="2954" spans="2:17" x14ac:dyDescent="0.35">
      <c r="B2954" s="75"/>
      <c r="C2954" s="76"/>
      <c r="D2954" s="78"/>
      <c r="E2954" s="76"/>
      <c r="F2954" s="76"/>
      <c r="G2954" s="76"/>
      <c r="H2954" s="79"/>
      <c r="I2954" s="79"/>
      <c r="J2954" s="79"/>
      <c r="K2954" s="79"/>
      <c r="L2954" s="75"/>
      <c r="M2954" s="75"/>
      <c r="N2954" s="75"/>
      <c r="O2954" s="75"/>
      <c r="Q2954" s="76"/>
    </row>
    <row r="2955" spans="2:17" x14ac:dyDescent="0.35">
      <c r="B2955" s="75"/>
      <c r="C2955" s="76"/>
      <c r="D2955" s="78"/>
      <c r="E2955" s="76"/>
      <c r="F2955" s="76"/>
      <c r="G2955" s="76"/>
      <c r="H2955" s="79"/>
      <c r="I2955" s="79"/>
      <c r="J2955" s="79"/>
      <c r="K2955" s="79"/>
      <c r="L2955" s="75"/>
      <c r="M2955" s="75"/>
      <c r="N2955" s="75"/>
      <c r="O2955" s="75"/>
      <c r="Q2955" s="76"/>
    </row>
    <row r="2956" spans="2:17" x14ac:dyDescent="0.35">
      <c r="B2956" s="75"/>
      <c r="C2956" s="76"/>
      <c r="D2956" s="78"/>
      <c r="E2956" s="76"/>
      <c r="F2956" s="76"/>
      <c r="G2956" s="76"/>
      <c r="H2956" s="79"/>
      <c r="I2956" s="79"/>
      <c r="J2956" s="79"/>
      <c r="K2956" s="79"/>
      <c r="L2956" s="75"/>
      <c r="M2956" s="75"/>
      <c r="N2956" s="75"/>
      <c r="O2956" s="75"/>
      <c r="Q2956" s="76"/>
    </row>
    <row r="2957" spans="2:17" x14ac:dyDescent="0.35">
      <c r="B2957" s="75"/>
      <c r="C2957" s="76"/>
      <c r="D2957" s="78"/>
      <c r="E2957" s="76"/>
      <c r="F2957" s="76"/>
      <c r="G2957" s="76"/>
      <c r="H2957" s="79"/>
      <c r="I2957" s="79"/>
      <c r="J2957" s="79"/>
      <c r="K2957" s="79"/>
      <c r="L2957" s="75"/>
      <c r="M2957" s="75"/>
      <c r="N2957" s="75"/>
      <c r="O2957" s="75"/>
      <c r="Q2957" s="76"/>
    </row>
    <row r="2958" spans="2:17" x14ac:dyDescent="0.35">
      <c r="B2958" s="75"/>
      <c r="C2958" s="76"/>
      <c r="D2958" s="78"/>
      <c r="E2958" s="76"/>
      <c r="F2958" s="76"/>
      <c r="G2958" s="76"/>
      <c r="H2958" s="79"/>
      <c r="I2958" s="79"/>
      <c r="J2958" s="79"/>
      <c r="K2958" s="79"/>
      <c r="L2958" s="75"/>
      <c r="M2958" s="75"/>
      <c r="N2958" s="75"/>
      <c r="O2958" s="75"/>
      <c r="Q2958" s="76"/>
    </row>
    <row r="2959" spans="2:17" x14ac:dyDescent="0.35">
      <c r="B2959" s="75"/>
      <c r="C2959" s="76"/>
      <c r="D2959" s="78"/>
      <c r="E2959" s="76"/>
      <c r="F2959" s="76"/>
      <c r="G2959" s="76"/>
      <c r="H2959" s="79"/>
      <c r="I2959" s="79"/>
      <c r="J2959" s="79"/>
      <c r="K2959" s="79"/>
      <c r="L2959" s="75"/>
      <c r="M2959" s="75"/>
      <c r="N2959" s="75"/>
      <c r="O2959" s="75"/>
      <c r="Q2959" s="76"/>
    </row>
    <row r="2960" spans="2:17" x14ac:dyDescent="0.35">
      <c r="B2960" s="75"/>
      <c r="C2960" s="76"/>
      <c r="D2960" s="78"/>
      <c r="E2960" s="76"/>
      <c r="F2960" s="76"/>
      <c r="G2960" s="76"/>
      <c r="H2960" s="79"/>
      <c r="I2960" s="79"/>
      <c r="J2960" s="79"/>
      <c r="K2960" s="79"/>
      <c r="L2960" s="75"/>
      <c r="M2960" s="75"/>
      <c r="N2960" s="75"/>
      <c r="O2960" s="75"/>
      <c r="Q2960" s="76"/>
    </row>
    <row r="2961" spans="2:17" x14ac:dyDescent="0.35">
      <c r="B2961" s="75"/>
      <c r="C2961" s="76"/>
      <c r="D2961" s="78"/>
      <c r="E2961" s="76"/>
      <c r="F2961" s="76"/>
      <c r="G2961" s="76"/>
      <c r="H2961" s="79"/>
      <c r="I2961" s="79"/>
      <c r="J2961" s="79"/>
      <c r="K2961" s="79"/>
      <c r="L2961" s="75"/>
      <c r="M2961" s="75"/>
      <c r="N2961" s="75"/>
      <c r="O2961" s="75"/>
      <c r="Q2961" s="76"/>
    </row>
    <row r="2962" spans="2:17" x14ac:dyDescent="0.35">
      <c r="B2962" s="75"/>
      <c r="C2962" s="76"/>
      <c r="D2962" s="78"/>
      <c r="E2962" s="76"/>
      <c r="F2962" s="76"/>
      <c r="G2962" s="76"/>
      <c r="H2962" s="79"/>
      <c r="I2962" s="79"/>
      <c r="J2962" s="79"/>
      <c r="K2962" s="79"/>
      <c r="L2962" s="75"/>
      <c r="M2962" s="75"/>
      <c r="N2962" s="75"/>
      <c r="O2962" s="75"/>
      <c r="Q2962" s="76"/>
    </row>
    <row r="2963" spans="2:17" x14ac:dyDescent="0.35">
      <c r="B2963" s="75"/>
      <c r="C2963" s="76"/>
      <c r="D2963" s="78"/>
      <c r="E2963" s="76"/>
      <c r="F2963" s="76"/>
      <c r="G2963" s="76"/>
      <c r="H2963" s="79"/>
      <c r="I2963" s="79"/>
      <c r="J2963" s="79"/>
      <c r="K2963" s="79"/>
      <c r="L2963" s="75"/>
      <c r="M2963" s="75"/>
      <c r="N2963" s="75"/>
      <c r="O2963" s="75"/>
      <c r="Q2963" s="76"/>
    </row>
    <row r="2964" spans="2:17" x14ac:dyDescent="0.35">
      <c r="B2964" s="75"/>
      <c r="C2964" s="76"/>
      <c r="D2964" s="78"/>
      <c r="E2964" s="76"/>
      <c r="F2964" s="76"/>
      <c r="G2964" s="76"/>
      <c r="H2964" s="79"/>
      <c r="I2964" s="79"/>
      <c r="J2964" s="79"/>
      <c r="K2964" s="79"/>
      <c r="L2964" s="75"/>
      <c r="M2964" s="75"/>
      <c r="N2964" s="75"/>
      <c r="O2964" s="75"/>
      <c r="Q2964" s="76"/>
    </row>
    <row r="2965" spans="2:17" x14ac:dyDescent="0.35">
      <c r="B2965" s="75"/>
      <c r="C2965" s="76"/>
      <c r="D2965" s="78"/>
      <c r="E2965" s="76"/>
      <c r="F2965" s="76"/>
      <c r="G2965" s="76"/>
      <c r="H2965" s="79"/>
      <c r="I2965" s="79"/>
      <c r="J2965" s="79"/>
      <c r="K2965" s="79"/>
      <c r="L2965" s="75"/>
      <c r="M2965" s="75"/>
      <c r="N2965" s="75"/>
      <c r="O2965" s="75"/>
      <c r="Q2965" s="76"/>
    </row>
    <row r="2966" spans="2:17" x14ac:dyDescent="0.35">
      <c r="B2966" s="75"/>
      <c r="C2966" s="76"/>
      <c r="D2966" s="78"/>
      <c r="E2966" s="76"/>
      <c r="F2966" s="76"/>
      <c r="G2966" s="76"/>
      <c r="H2966" s="79"/>
      <c r="I2966" s="79"/>
      <c r="J2966" s="79"/>
      <c r="K2966" s="79"/>
      <c r="L2966" s="75"/>
      <c r="M2966" s="75"/>
      <c r="N2966" s="75"/>
      <c r="O2966" s="75"/>
      <c r="Q2966" s="76"/>
    </row>
    <row r="2967" spans="2:17" x14ac:dyDescent="0.35">
      <c r="B2967" s="75"/>
      <c r="C2967" s="76"/>
      <c r="D2967" s="78"/>
      <c r="E2967" s="76"/>
      <c r="F2967" s="76"/>
      <c r="G2967" s="76"/>
      <c r="H2967" s="79"/>
      <c r="I2967" s="79"/>
      <c r="J2967" s="79"/>
      <c r="K2967" s="79"/>
      <c r="L2967" s="75"/>
      <c r="M2967" s="75"/>
      <c r="N2967" s="75"/>
      <c r="O2967" s="75"/>
      <c r="Q2967" s="76"/>
    </row>
    <row r="2968" spans="2:17" x14ac:dyDescent="0.35">
      <c r="B2968" s="75"/>
      <c r="C2968" s="76"/>
      <c r="D2968" s="78"/>
      <c r="E2968" s="76"/>
      <c r="F2968" s="76"/>
      <c r="G2968" s="76"/>
      <c r="H2968" s="79"/>
      <c r="I2968" s="79"/>
      <c r="J2968" s="79"/>
      <c r="K2968" s="79"/>
      <c r="L2968" s="75"/>
      <c r="M2968" s="75"/>
      <c r="N2968" s="75"/>
      <c r="O2968" s="75"/>
      <c r="Q2968" s="76"/>
    </row>
    <row r="2969" spans="2:17" x14ac:dyDescent="0.35">
      <c r="B2969" s="75"/>
      <c r="C2969" s="76"/>
      <c r="D2969" s="78"/>
      <c r="E2969" s="76"/>
      <c r="F2969" s="76"/>
      <c r="G2969" s="76"/>
      <c r="H2969" s="79"/>
      <c r="I2969" s="79"/>
      <c r="J2969" s="79"/>
      <c r="K2969" s="79"/>
      <c r="L2969" s="75"/>
      <c r="M2969" s="75"/>
      <c r="N2969" s="75"/>
      <c r="O2969" s="75"/>
      <c r="Q2969" s="76"/>
    </row>
    <row r="2970" spans="2:17" x14ac:dyDescent="0.35">
      <c r="B2970" s="75"/>
      <c r="C2970" s="76"/>
      <c r="D2970" s="78"/>
      <c r="E2970" s="76"/>
      <c r="F2970" s="76"/>
      <c r="G2970" s="76"/>
      <c r="H2970" s="79"/>
      <c r="I2970" s="79"/>
      <c r="J2970" s="79"/>
      <c r="K2970" s="79"/>
      <c r="L2970" s="75"/>
      <c r="M2970" s="75"/>
      <c r="N2970" s="75"/>
      <c r="O2970" s="75"/>
      <c r="Q2970" s="76"/>
    </row>
    <row r="2971" spans="2:17" x14ac:dyDescent="0.35">
      <c r="B2971" s="75"/>
      <c r="C2971" s="76"/>
      <c r="D2971" s="78"/>
      <c r="E2971" s="76"/>
      <c r="F2971" s="76"/>
      <c r="G2971" s="76"/>
      <c r="H2971" s="79"/>
      <c r="I2971" s="79"/>
      <c r="J2971" s="79"/>
      <c r="K2971" s="79"/>
      <c r="L2971" s="75"/>
      <c r="M2971" s="75"/>
      <c r="N2971" s="75"/>
      <c r="O2971" s="75"/>
      <c r="Q2971" s="76"/>
    </row>
    <row r="2972" spans="2:17" x14ac:dyDescent="0.35">
      <c r="B2972" s="75"/>
      <c r="C2972" s="76"/>
      <c r="D2972" s="78"/>
      <c r="E2972" s="76"/>
      <c r="F2972" s="76"/>
      <c r="G2972" s="76"/>
      <c r="H2972" s="79"/>
      <c r="I2972" s="79"/>
      <c r="J2972" s="79"/>
      <c r="K2972" s="79"/>
      <c r="L2972" s="75"/>
      <c r="M2972" s="75"/>
      <c r="N2972" s="75"/>
      <c r="O2972" s="75"/>
      <c r="Q2972" s="76"/>
    </row>
    <row r="2973" spans="2:17" x14ac:dyDescent="0.35">
      <c r="B2973" s="75"/>
      <c r="C2973" s="76"/>
      <c r="D2973" s="78"/>
      <c r="E2973" s="76"/>
      <c r="F2973" s="76"/>
      <c r="G2973" s="76"/>
      <c r="H2973" s="79"/>
      <c r="I2973" s="79"/>
      <c r="J2973" s="79"/>
      <c r="K2973" s="79"/>
      <c r="L2973" s="75"/>
      <c r="M2973" s="75"/>
      <c r="N2973" s="75"/>
      <c r="O2973" s="75"/>
      <c r="Q2973" s="76"/>
    </row>
    <row r="2974" spans="2:17" x14ac:dyDescent="0.35">
      <c r="B2974" s="75"/>
      <c r="C2974" s="76"/>
      <c r="D2974" s="78"/>
      <c r="E2974" s="76"/>
      <c r="F2974" s="76"/>
      <c r="G2974" s="76"/>
      <c r="H2974" s="79"/>
      <c r="I2974" s="79"/>
      <c r="J2974" s="79"/>
      <c r="K2974" s="79"/>
      <c r="L2974" s="75"/>
      <c r="M2974" s="75"/>
      <c r="N2974" s="75"/>
      <c r="O2974" s="75"/>
      <c r="Q2974" s="76"/>
    </row>
    <row r="2975" spans="2:17" x14ac:dyDescent="0.35">
      <c r="B2975" s="75"/>
      <c r="C2975" s="76"/>
      <c r="D2975" s="78"/>
      <c r="E2975" s="76"/>
      <c r="F2975" s="76"/>
      <c r="G2975" s="76"/>
      <c r="H2975" s="79"/>
      <c r="I2975" s="79"/>
      <c r="J2975" s="79"/>
      <c r="K2975" s="79"/>
      <c r="L2975" s="75"/>
      <c r="M2975" s="75"/>
      <c r="N2975" s="75"/>
      <c r="O2975" s="75"/>
      <c r="Q2975" s="76"/>
    </row>
    <row r="2976" spans="2:17" x14ac:dyDescent="0.35">
      <c r="B2976" s="75"/>
      <c r="C2976" s="76"/>
      <c r="D2976" s="78"/>
      <c r="E2976" s="76"/>
      <c r="F2976" s="76"/>
      <c r="G2976" s="76"/>
      <c r="H2976" s="79"/>
      <c r="I2976" s="79"/>
      <c r="J2976" s="79"/>
      <c r="K2976" s="79"/>
      <c r="L2976" s="75"/>
      <c r="M2976" s="75"/>
      <c r="N2976" s="75"/>
      <c r="O2976" s="75"/>
      <c r="Q2976" s="76"/>
    </row>
    <row r="2977" spans="2:17" x14ac:dyDescent="0.35">
      <c r="B2977" s="75"/>
      <c r="C2977" s="76"/>
      <c r="D2977" s="78"/>
      <c r="E2977" s="76"/>
      <c r="F2977" s="76"/>
      <c r="G2977" s="76"/>
      <c r="H2977" s="79"/>
      <c r="I2977" s="79"/>
      <c r="J2977" s="79"/>
      <c r="K2977" s="79"/>
      <c r="L2977" s="75"/>
      <c r="M2977" s="75"/>
      <c r="N2977" s="75"/>
      <c r="O2977" s="75"/>
      <c r="Q2977" s="76"/>
    </row>
    <row r="2978" spans="2:17" x14ac:dyDescent="0.35">
      <c r="B2978" s="75"/>
      <c r="C2978" s="76"/>
      <c r="D2978" s="78"/>
      <c r="E2978" s="76"/>
      <c r="F2978" s="76"/>
      <c r="G2978" s="76"/>
      <c r="H2978" s="79"/>
      <c r="I2978" s="79"/>
      <c r="J2978" s="79"/>
      <c r="K2978" s="79"/>
      <c r="L2978" s="75"/>
      <c r="M2978" s="75"/>
      <c r="N2978" s="75"/>
      <c r="O2978" s="75"/>
      <c r="Q2978" s="76"/>
    </row>
    <row r="2979" spans="2:17" x14ac:dyDescent="0.35">
      <c r="B2979" s="75"/>
      <c r="C2979" s="76"/>
      <c r="D2979" s="78"/>
      <c r="E2979" s="76"/>
      <c r="F2979" s="76"/>
      <c r="G2979" s="76"/>
      <c r="H2979" s="79"/>
      <c r="I2979" s="79"/>
      <c r="J2979" s="79"/>
      <c r="K2979" s="79"/>
      <c r="L2979" s="75"/>
      <c r="M2979" s="75"/>
      <c r="N2979" s="75"/>
      <c r="O2979" s="75"/>
      <c r="Q2979" s="76"/>
    </row>
    <row r="2980" spans="2:17" x14ac:dyDescent="0.35">
      <c r="B2980" s="75"/>
      <c r="C2980" s="76"/>
      <c r="D2980" s="78"/>
      <c r="E2980" s="76"/>
      <c r="F2980" s="76"/>
      <c r="G2980" s="76"/>
      <c r="H2980" s="79"/>
      <c r="I2980" s="79"/>
      <c r="J2980" s="79"/>
      <c r="K2980" s="79"/>
      <c r="L2980" s="75"/>
      <c r="M2980" s="75"/>
      <c r="N2980" s="75"/>
      <c r="O2980" s="75"/>
      <c r="Q2980" s="76"/>
    </row>
    <row r="2981" spans="2:17" x14ac:dyDescent="0.35">
      <c r="B2981" s="75"/>
      <c r="C2981" s="76"/>
      <c r="D2981" s="78"/>
      <c r="E2981" s="76"/>
      <c r="F2981" s="76"/>
      <c r="G2981" s="76"/>
      <c r="H2981" s="79"/>
      <c r="I2981" s="79"/>
      <c r="J2981" s="79"/>
      <c r="K2981" s="79"/>
      <c r="L2981" s="75"/>
      <c r="M2981" s="75"/>
      <c r="N2981" s="75"/>
      <c r="O2981" s="75"/>
      <c r="Q2981" s="76"/>
    </row>
    <row r="2982" spans="2:17" x14ac:dyDescent="0.35">
      <c r="B2982" s="75"/>
      <c r="C2982" s="76"/>
      <c r="D2982" s="78"/>
      <c r="E2982" s="76"/>
      <c r="F2982" s="76"/>
      <c r="G2982" s="76"/>
      <c r="H2982" s="79"/>
      <c r="I2982" s="79"/>
      <c r="J2982" s="79"/>
      <c r="K2982" s="79"/>
      <c r="L2982" s="75"/>
      <c r="M2982" s="75"/>
      <c r="N2982" s="75"/>
      <c r="O2982" s="75"/>
      <c r="Q2982" s="76"/>
    </row>
    <row r="2983" spans="2:17" x14ac:dyDescent="0.35">
      <c r="B2983" s="75"/>
      <c r="C2983" s="76"/>
      <c r="D2983" s="78"/>
      <c r="E2983" s="76"/>
      <c r="F2983" s="76"/>
      <c r="G2983" s="76"/>
      <c r="H2983" s="79"/>
      <c r="I2983" s="79"/>
      <c r="J2983" s="79"/>
      <c r="K2983" s="79"/>
      <c r="L2983" s="75"/>
      <c r="M2983" s="75"/>
      <c r="N2983" s="75"/>
      <c r="O2983" s="75"/>
      <c r="Q2983" s="76"/>
    </row>
    <row r="2984" spans="2:17" x14ac:dyDescent="0.35">
      <c r="B2984" s="75"/>
      <c r="C2984" s="76"/>
      <c r="D2984" s="78"/>
      <c r="E2984" s="76"/>
      <c r="F2984" s="76"/>
      <c r="G2984" s="76"/>
      <c r="H2984" s="79"/>
      <c r="I2984" s="79"/>
      <c r="J2984" s="79"/>
      <c r="K2984" s="79"/>
      <c r="L2984" s="75"/>
      <c r="M2984" s="75"/>
      <c r="N2984" s="75"/>
      <c r="O2984" s="75"/>
      <c r="Q2984" s="76"/>
    </row>
    <row r="2985" spans="2:17" x14ac:dyDescent="0.35">
      <c r="B2985" s="75"/>
      <c r="C2985" s="76"/>
      <c r="D2985" s="78"/>
      <c r="E2985" s="76"/>
      <c r="F2985" s="76"/>
      <c r="G2985" s="76"/>
      <c r="H2985" s="79"/>
      <c r="I2985" s="79"/>
      <c r="J2985" s="79"/>
      <c r="K2985" s="79"/>
      <c r="L2985" s="75"/>
      <c r="M2985" s="75"/>
      <c r="N2985" s="75"/>
      <c r="O2985" s="75"/>
      <c r="Q2985" s="76"/>
    </row>
    <row r="2986" spans="2:17" x14ac:dyDescent="0.35">
      <c r="B2986" s="75"/>
      <c r="C2986" s="76"/>
      <c r="D2986" s="78"/>
      <c r="E2986" s="76"/>
      <c r="F2986" s="76"/>
      <c r="G2986" s="76"/>
      <c r="H2986" s="79"/>
      <c r="I2986" s="79"/>
      <c r="J2986" s="79"/>
      <c r="K2986" s="79"/>
      <c r="L2986" s="75"/>
      <c r="M2986" s="75"/>
      <c r="N2986" s="75"/>
      <c r="O2986" s="75"/>
      <c r="Q2986" s="76"/>
    </row>
    <row r="2987" spans="2:17" x14ac:dyDescent="0.35">
      <c r="B2987" s="75"/>
      <c r="C2987" s="76"/>
      <c r="D2987" s="78"/>
      <c r="E2987" s="76"/>
      <c r="F2987" s="76"/>
      <c r="G2987" s="76"/>
      <c r="H2987" s="79"/>
      <c r="I2987" s="79"/>
      <c r="J2987" s="79"/>
      <c r="K2987" s="79"/>
      <c r="L2987" s="75"/>
      <c r="M2987" s="75"/>
      <c r="N2987" s="75"/>
      <c r="O2987" s="75"/>
      <c r="Q2987" s="76"/>
    </row>
    <row r="2988" spans="2:17" x14ac:dyDescent="0.35">
      <c r="B2988" s="75"/>
      <c r="C2988" s="76"/>
      <c r="D2988" s="78"/>
      <c r="E2988" s="76"/>
      <c r="F2988" s="76"/>
      <c r="G2988" s="76"/>
      <c r="H2988" s="79"/>
      <c r="I2988" s="79"/>
      <c r="J2988" s="79"/>
      <c r="K2988" s="79"/>
      <c r="L2988" s="75"/>
      <c r="M2988" s="75"/>
      <c r="N2988" s="75"/>
      <c r="O2988" s="75"/>
      <c r="Q2988" s="76"/>
    </row>
    <row r="2989" spans="2:17" x14ac:dyDescent="0.35">
      <c r="B2989" s="75"/>
      <c r="C2989" s="76"/>
      <c r="D2989" s="78"/>
      <c r="E2989" s="76"/>
      <c r="F2989" s="76"/>
      <c r="G2989" s="76"/>
      <c r="H2989" s="79"/>
      <c r="I2989" s="79"/>
      <c r="J2989" s="79"/>
      <c r="K2989" s="79"/>
      <c r="L2989" s="75"/>
      <c r="M2989" s="75"/>
      <c r="N2989" s="75"/>
      <c r="O2989" s="75"/>
      <c r="Q2989" s="76"/>
    </row>
    <row r="2990" spans="2:17" x14ac:dyDescent="0.35">
      <c r="B2990" s="75"/>
      <c r="C2990" s="76"/>
      <c r="D2990" s="78"/>
      <c r="E2990" s="76"/>
      <c r="F2990" s="76"/>
      <c r="G2990" s="76"/>
      <c r="H2990" s="79"/>
      <c r="I2990" s="79"/>
      <c r="J2990" s="79"/>
      <c r="K2990" s="79"/>
      <c r="L2990" s="75"/>
      <c r="M2990" s="75"/>
      <c r="N2990" s="75"/>
      <c r="O2990" s="75"/>
      <c r="Q2990" s="76"/>
    </row>
    <row r="2991" spans="2:17" x14ac:dyDescent="0.35">
      <c r="B2991" s="75"/>
      <c r="C2991" s="76"/>
      <c r="D2991" s="78"/>
      <c r="E2991" s="76"/>
      <c r="F2991" s="76"/>
      <c r="G2991" s="76"/>
      <c r="H2991" s="79"/>
      <c r="I2991" s="79"/>
      <c r="J2991" s="79"/>
      <c r="K2991" s="79"/>
      <c r="L2991" s="75"/>
      <c r="M2991" s="75"/>
      <c r="N2991" s="75"/>
      <c r="O2991" s="75"/>
      <c r="Q2991" s="76"/>
    </row>
    <row r="2992" spans="2:17" x14ac:dyDescent="0.35">
      <c r="B2992" s="75"/>
      <c r="C2992" s="76"/>
      <c r="D2992" s="78"/>
      <c r="E2992" s="76"/>
      <c r="F2992" s="76"/>
      <c r="G2992" s="76"/>
      <c r="H2992" s="79"/>
      <c r="I2992" s="79"/>
      <c r="J2992" s="79"/>
      <c r="K2992" s="79"/>
      <c r="L2992" s="75"/>
      <c r="M2992" s="75"/>
      <c r="N2992" s="75"/>
      <c r="O2992" s="75"/>
      <c r="Q2992" s="76"/>
    </row>
    <row r="2993" spans="2:17" x14ac:dyDescent="0.35">
      <c r="B2993" s="75"/>
      <c r="C2993" s="76"/>
      <c r="D2993" s="78"/>
      <c r="E2993" s="76"/>
      <c r="F2993" s="76"/>
      <c r="G2993" s="76"/>
      <c r="H2993" s="79"/>
      <c r="I2993" s="79"/>
      <c r="J2993" s="79"/>
      <c r="K2993" s="79"/>
      <c r="L2993" s="75"/>
      <c r="M2993" s="75"/>
      <c r="N2993" s="75"/>
      <c r="O2993" s="75"/>
      <c r="Q2993" s="76"/>
    </row>
    <row r="2994" spans="2:17" x14ac:dyDescent="0.35">
      <c r="B2994" s="75"/>
      <c r="C2994" s="76"/>
      <c r="D2994" s="78"/>
      <c r="E2994" s="76"/>
      <c r="F2994" s="76"/>
      <c r="G2994" s="76"/>
      <c r="H2994" s="79"/>
      <c r="I2994" s="79"/>
      <c r="J2994" s="79"/>
      <c r="K2994" s="79"/>
      <c r="L2994" s="75"/>
      <c r="M2994" s="75"/>
      <c r="N2994" s="75"/>
      <c r="O2994" s="75"/>
      <c r="Q2994" s="76"/>
    </row>
    <row r="2995" spans="2:17" x14ac:dyDescent="0.35">
      <c r="B2995" s="75"/>
      <c r="C2995" s="76"/>
      <c r="D2995" s="78"/>
      <c r="E2995" s="76"/>
      <c r="F2995" s="76"/>
      <c r="G2995" s="76"/>
      <c r="H2995" s="79"/>
      <c r="I2995" s="79"/>
      <c r="J2995" s="79"/>
      <c r="K2995" s="79"/>
      <c r="L2995" s="75"/>
      <c r="M2995" s="75"/>
      <c r="N2995" s="75"/>
      <c r="O2995" s="75"/>
      <c r="Q2995" s="76"/>
    </row>
    <row r="2996" spans="2:17" x14ac:dyDescent="0.35">
      <c r="B2996" s="75"/>
      <c r="C2996" s="76"/>
      <c r="D2996" s="78"/>
      <c r="E2996" s="76"/>
      <c r="F2996" s="76"/>
      <c r="G2996" s="76"/>
      <c r="H2996" s="79"/>
      <c r="I2996" s="79"/>
      <c r="J2996" s="79"/>
      <c r="K2996" s="79"/>
      <c r="L2996" s="75"/>
      <c r="M2996" s="75"/>
      <c r="N2996" s="75"/>
      <c r="O2996" s="75"/>
      <c r="Q2996" s="76"/>
    </row>
    <row r="2997" spans="2:17" x14ac:dyDescent="0.35">
      <c r="B2997" s="75"/>
      <c r="C2997" s="76"/>
      <c r="D2997" s="78"/>
      <c r="E2997" s="76"/>
      <c r="F2997" s="76"/>
      <c r="G2997" s="76"/>
      <c r="H2997" s="79"/>
      <c r="I2997" s="79"/>
      <c r="J2997" s="79"/>
      <c r="K2997" s="79"/>
      <c r="L2997" s="75"/>
      <c r="M2997" s="75"/>
      <c r="N2997" s="75"/>
      <c r="O2997" s="75"/>
      <c r="Q2997" s="76"/>
    </row>
    <row r="2998" spans="2:17" x14ac:dyDescent="0.35">
      <c r="B2998" s="75"/>
      <c r="C2998" s="76"/>
      <c r="D2998" s="78"/>
      <c r="E2998" s="76"/>
      <c r="F2998" s="76"/>
      <c r="G2998" s="76"/>
      <c r="H2998" s="79"/>
      <c r="I2998" s="79"/>
      <c r="J2998" s="79"/>
      <c r="K2998" s="79"/>
      <c r="L2998" s="75"/>
      <c r="M2998" s="75"/>
      <c r="N2998" s="75"/>
      <c r="O2998" s="75"/>
      <c r="Q2998" s="76"/>
    </row>
    <row r="2999" spans="2:17" x14ac:dyDescent="0.35">
      <c r="B2999" s="75"/>
      <c r="C2999" s="76"/>
      <c r="D2999" s="78"/>
      <c r="E2999" s="76"/>
      <c r="F2999" s="76"/>
      <c r="G2999" s="76"/>
      <c r="H2999" s="79"/>
      <c r="I2999" s="79"/>
      <c r="J2999" s="79"/>
      <c r="K2999" s="79"/>
      <c r="L2999" s="75"/>
      <c r="M2999" s="75"/>
      <c r="N2999" s="75"/>
      <c r="O2999" s="75"/>
      <c r="Q2999" s="76"/>
    </row>
    <row r="3000" spans="2:17" x14ac:dyDescent="0.35">
      <c r="B3000" s="75"/>
      <c r="C3000" s="76"/>
      <c r="D3000" s="78"/>
      <c r="E3000" s="76"/>
      <c r="F3000" s="76"/>
      <c r="G3000" s="76"/>
      <c r="H3000" s="79"/>
      <c r="I3000" s="79"/>
      <c r="J3000" s="79"/>
      <c r="K3000" s="79"/>
      <c r="L3000" s="75"/>
      <c r="M3000" s="75"/>
      <c r="N3000" s="75"/>
      <c r="O3000" s="75"/>
      <c r="Q3000" s="76"/>
    </row>
    <row r="3001" spans="2:17" x14ac:dyDescent="0.35">
      <c r="B3001" s="75"/>
      <c r="C3001" s="76"/>
      <c r="D3001" s="78"/>
      <c r="E3001" s="76"/>
      <c r="F3001" s="76"/>
      <c r="G3001" s="76"/>
      <c r="H3001" s="79"/>
      <c r="I3001" s="79"/>
      <c r="J3001" s="79"/>
      <c r="K3001" s="79"/>
      <c r="L3001" s="75"/>
      <c r="M3001" s="75"/>
      <c r="N3001" s="75"/>
      <c r="O3001" s="75"/>
      <c r="Q3001" s="76"/>
    </row>
    <row r="3002" spans="2:17" x14ac:dyDescent="0.35">
      <c r="B3002" s="75"/>
      <c r="C3002" s="76"/>
      <c r="D3002" s="78"/>
      <c r="E3002" s="76"/>
      <c r="F3002" s="76"/>
      <c r="G3002" s="76"/>
      <c r="H3002" s="79"/>
      <c r="I3002" s="79"/>
      <c r="J3002" s="79"/>
      <c r="K3002" s="79"/>
      <c r="L3002" s="75"/>
      <c r="M3002" s="75"/>
      <c r="N3002" s="75"/>
      <c r="O3002" s="75"/>
      <c r="Q3002" s="76"/>
    </row>
    <row r="3003" spans="2:17" x14ac:dyDescent="0.35">
      <c r="B3003" s="75"/>
      <c r="C3003" s="76"/>
      <c r="D3003" s="78"/>
      <c r="E3003" s="76"/>
      <c r="F3003" s="76"/>
      <c r="G3003" s="76"/>
      <c r="H3003" s="79"/>
      <c r="I3003" s="79"/>
      <c r="J3003" s="79"/>
      <c r="K3003" s="79"/>
      <c r="L3003" s="75"/>
      <c r="M3003" s="75"/>
      <c r="N3003" s="75"/>
      <c r="O3003" s="75"/>
      <c r="Q3003" s="76"/>
    </row>
    <row r="3004" spans="2:17" x14ac:dyDescent="0.35">
      <c r="B3004" s="75"/>
      <c r="C3004" s="76"/>
      <c r="D3004" s="78"/>
      <c r="E3004" s="76"/>
      <c r="F3004" s="76"/>
      <c r="G3004" s="76"/>
      <c r="H3004" s="79"/>
      <c r="I3004" s="79"/>
      <c r="J3004" s="79"/>
      <c r="K3004" s="79"/>
      <c r="L3004" s="75"/>
      <c r="M3004" s="75"/>
      <c r="N3004" s="75"/>
      <c r="O3004" s="75"/>
      <c r="Q3004" s="76"/>
    </row>
    <row r="3005" spans="2:17" x14ac:dyDescent="0.35">
      <c r="B3005" s="75"/>
      <c r="C3005" s="76"/>
      <c r="D3005" s="78"/>
      <c r="E3005" s="76"/>
      <c r="F3005" s="76"/>
      <c r="G3005" s="76"/>
      <c r="H3005" s="79"/>
      <c r="I3005" s="79"/>
      <c r="J3005" s="79"/>
      <c r="K3005" s="79"/>
      <c r="L3005" s="75"/>
      <c r="M3005" s="75"/>
      <c r="N3005" s="75"/>
      <c r="O3005" s="75"/>
      <c r="Q3005" s="76"/>
    </row>
    <row r="3006" spans="2:17" x14ac:dyDescent="0.35">
      <c r="B3006" s="75"/>
      <c r="C3006" s="76"/>
      <c r="D3006" s="78"/>
      <c r="E3006" s="76"/>
      <c r="F3006" s="76"/>
      <c r="G3006" s="76"/>
      <c r="H3006" s="79"/>
      <c r="I3006" s="79"/>
      <c r="J3006" s="79"/>
      <c r="K3006" s="79"/>
      <c r="L3006" s="75"/>
      <c r="M3006" s="75"/>
      <c r="N3006" s="75"/>
      <c r="O3006" s="75"/>
      <c r="Q3006" s="76"/>
    </row>
    <row r="3007" spans="2:17" x14ac:dyDescent="0.35">
      <c r="B3007" s="75"/>
      <c r="C3007" s="76"/>
      <c r="D3007" s="78"/>
      <c r="E3007" s="76"/>
      <c r="F3007" s="76"/>
      <c r="G3007" s="76"/>
      <c r="H3007" s="79"/>
      <c r="I3007" s="79"/>
      <c r="J3007" s="79"/>
      <c r="K3007" s="79"/>
      <c r="L3007" s="75"/>
      <c r="M3007" s="75"/>
      <c r="N3007" s="75"/>
      <c r="O3007" s="75"/>
      <c r="Q3007" s="76"/>
    </row>
    <row r="3008" spans="2:17" x14ac:dyDescent="0.35">
      <c r="B3008" s="75"/>
      <c r="C3008" s="76"/>
      <c r="D3008" s="78"/>
      <c r="E3008" s="76"/>
      <c r="F3008" s="76"/>
      <c r="G3008" s="76"/>
      <c r="H3008" s="79"/>
      <c r="I3008" s="79"/>
      <c r="J3008" s="79"/>
      <c r="K3008" s="79"/>
      <c r="L3008" s="75"/>
      <c r="M3008" s="75"/>
      <c r="N3008" s="75"/>
      <c r="O3008" s="75"/>
      <c r="Q3008" s="76"/>
    </row>
    <row r="3009" spans="2:17" x14ac:dyDescent="0.35">
      <c r="B3009" s="75"/>
      <c r="C3009" s="76"/>
      <c r="D3009" s="78"/>
      <c r="E3009" s="76"/>
      <c r="F3009" s="76"/>
      <c r="G3009" s="76"/>
      <c r="H3009" s="79"/>
      <c r="I3009" s="79"/>
      <c r="J3009" s="79"/>
      <c r="K3009" s="79"/>
      <c r="L3009" s="75"/>
      <c r="M3009" s="75"/>
      <c r="N3009" s="75"/>
      <c r="O3009" s="75"/>
      <c r="Q3009" s="76"/>
    </row>
    <row r="3010" spans="2:17" x14ac:dyDescent="0.35">
      <c r="B3010" s="75"/>
      <c r="C3010" s="76"/>
      <c r="D3010" s="78"/>
      <c r="E3010" s="76"/>
      <c r="F3010" s="76"/>
      <c r="G3010" s="76"/>
      <c r="H3010" s="79"/>
      <c r="I3010" s="79"/>
      <c r="J3010" s="79"/>
      <c r="K3010" s="79"/>
      <c r="L3010" s="75"/>
      <c r="M3010" s="75"/>
      <c r="N3010" s="75"/>
      <c r="O3010" s="75"/>
      <c r="Q3010" s="76"/>
    </row>
    <row r="3011" spans="2:17" x14ac:dyDescent="0.35">
      <c r="B3011" s="75"/>
      <c r="C3011" s="76"/>
      <c r="D3011" s="78"/>
      <c r="E3011" s="76"/>
      <c r="F3011" s="76"/>
      <c r="G3011" s="76"/>
      <c r="H3011" s="79"/>
      <c r="I3011" s="79"/>
      <c r="J3011" s="79"/>
      <c r="K3011" s="79"/>
      <c r="L3011" s="75"/>
      <c r="M3011" s="75"/>
      <c r="N3011" s="75"/>
      <c r="O3011" s="75"/>
      <c r="Q3011" s="76"/>
    </row>
    <row r="3012" spans="2:17" x14ac:dyDescent="0.35">
      <c r="B3012" s="75"/>
      <c r="C3012" s="76"/>
      <c r="D3012" s="78"/>
      <c r="E3012" s="76"/>
      <c r="F3012" s="76"/>
      <c r="G3012" s="76"/>
      <c r="H3012" s="79"/>
      <c r="I3012" s="79"/>
      <c r="J3012" s="79"/>
      <c r="K3012" s="79"/>
      <c r="L3012" s="75"/>
      <c r="M3012" s="75"/>
      <c r="N3012" s="75"/>
      <c r="O3012" s="75"/>
      <c r="Q3012" s="76"/>
    </row>
    <row r="3013" spans="2:17" x14ac:dyDescent="0.35">
      <c r="B3013" s="75"/>
      <c r="C3013" s="76"/>
      <c r="D3013" s="78"/>
      <c r="E3013" s="76"/>
      <c r="F3013" s="76"/>
      <c r="G3013" s="76"/>
      <c r="H3013" s="79"/>
      <c r="I3013" s="79"/>
      <c r="J3013" s="79"/>
      <c r="K3013" s="79"/>
      <c r="L3013" s="75"/>
      <c r="M3013" s="75"/>
      <c r="N3013" s="75"/>
      <c r="O3013" s="75"/>
      <c r="Q3013" s="76"/>
    </row>
    <row r="3014" spans="2:17" x14ac:dyDescent="0.35">
      <c r="B3014" s="75"/>
      <c r="C3014" s="76"/>
      <c r="D3014" s="78"/>
      <c r="E3014" s="76"/>
      <c r="F3014" s="76"/>
      <c r="G3014" s="76"/>
      <c r="H3014" s="79"/>
      <c r="I3014" s="79"/>
      <c r="J3014" s="79"/>
      <c r="K3014" s="79"/>
      <c r="L3014" s="75"/>
      <c r="M3014" s="75"/>
      <c r="N3014" s="75"/>
      <c r="O3014" s="75"/>
      <c r="Q3014" s="76"/>
    </row>
    <row r="3015" spans="2:17" x14ac:dyDescent="0.35">
      <c r="B3015" s="75"/>
      <c r="C3015" s="76"/>
      <c r="D3015" s="78"/>
      <c r="E3015" s="76"/>
      <c r="F3015" s="76"/>
      <c r="G3015" s="76"/>
      <c r="H3015" s="79"/>
      <c r="I3015" s="79"/>
      <c r="J3015" s="79"/>
      <c r="K3015" s="79"/>
      <c r="L3015" s="75"/>
      <c r="M3015" s="75"/>
      <c r="N3015" s="75"/>
      <c r="O3015" s="75"/>
      <c r="Q3015" s="76"/>
    </row>
    <row r="3016" spans="2:17" x14ac:dyDescent="0.35">
      <c r="B3016" s="75"/>
      <c r="C3016" s="76"/>
      <c r="D3016" s="78"/>
      <c r="E3016" s="76"/>
      <c r="F3016" s="76"/>
      <c r="G3016" s="76"/>
      <c r="H3016" s="79"/>
      <c r="I3016" s="79"/>
      <c r="J3016" s="79"/>
      <c r="K3016" s="79"/>
      <c r="L3016" s="75"/>
      <c r="M3016" s="75"/>
      <c r="N3016" s="75"/>
      <c r="O3016" s="75"/>
      <c r="Q3016" s="76"/>
    </row>
    <row r="3017" spans="2:17" x14ac:dyDescent="0.35">
      <c r="B3017" s="75"/>
      <c r="C3017" s="76"/>
      <c r="D3017" s="78"/>
      <c r="E3017" s="76"/>
      <c r="F3017" s="76"/>
      <c r="G3017" s="76"/>
      <c r="H3017" s="79"/>
      <c r="I3017" s="79"/>
      <c r="J3017" s="79"/>
      <c r="K3017" s="79"/>
      <c r="L3017" s="75"/>
      <c r="M3017" s="75"/>
      <c r="N3017" s="75"/>
      <c r="O3017" s="75"/>
      <c r="Q3017" s="76"/>
    </row>
    <row r="3018" spans="2:17" x14ac:dyDescent="0.35">
      <c r="B3018" s="75"/>
      <c r="C3018" s="76"/>
      <c r="D3018" s="78"/>
      <c r="E3018" s="76"/>
      <c r="F3018" s="76"/>
      <c r="G3018" s="76"/>
      <c r="H3018" s="79"/>
      <c r="I3018" s="79"/>
      <c r="J3018" s="79"/>
      <c r="K3018" s="79"/>
      <c r="L3018" s="75"/>
      <c r="M3018" s="75"/>
      <c r="N3018" s="75"/>
      <c r="O3018" s="75"/>
      <c r="Q3018" s="76"/>
    </row>
    <row r="3019" spans="2:17" x14ac:dyDescent="0.35">
      <c r="B3019" s="75"/>
      <c r="C3019" s="76"/>
      <c r="D3019" s="78"/>
      <c r="E3019" s="76"/>
      <c r="F3019" s="76"/>
      <c r="G3019" s="76"/>
      <c r="H3019" s="79"/>
      <c r="I3019" s="79"/>
      <c r="J3019" s="79"/>
      <c r="K3019" s="79"/>
      <c r="L3019" s="75"/>
      <c r="M3019" s="75"/>
      <c r="N3019" s="75"/>
      <c r="O3019" s="75"/>
      <c r="Q3019" s="76"/>
    </row>
    <row r="3020" spans="2:17" x14ac:dyDescent="0.35">
      <c r="B3020" s="75"/>
      <c r="C3020" s="76"/>
      <c r="D3020" s="78"/>
      <c r="E3020" s="76"/>
      <c r="F3020" s="76"/>
      <c r="G3020" s="76"/>
      <c r="H3020" s="79"/>
      <c r="I3020" s="79"/>
      <c r="J3020" s="79"/>
      <c r="K3020" s="79"/>
      <c r="L3020" s="75"/>
      <c r="M3020" s="75"/>
      <c r="N3020" s="75"/>
      <c r="O3020" s="75"/>
      <c r="Q3020" s="76"/>
    </row>
    <row r="3021" spans="2:17" x14ac:dyDescent="0.35">
      <c r="B3021" s="75"/>
      <c r="C3021" s="76"/>
      <c r="D3021" s="78"/>
      <c r="E3021" s="76"/>
      <c r="F3021" s="76"/>
      <c r="G3021" s="76"/>
      <c r="H3021" s="79"/>
      <c r="I3021" s="79"/>
      <c r="J3021" s="79"/>
      <c r="K3021" s="79"/>
      <c r="L3021" s="75"/>
      <c r="M3021" s="75"/>
      <c r="N3021" s="75"/>
      <c r="O3021" s="75"/>
      <c r="Q3021" s="76"/>
    </row>
    <row r="3022" spans="2:17" x14ac:dyDescent="0.35">
      <c r="B3022" s="75"/>
      <c r="C3022" s="76"/>
      <c r="D3022" s="78"/>
      <c r="E3022" s="76"/>
      <c r="F3022" s="76"/>
      <c r="G3022" s="76"/>
      <c r="H3022" s="79"/>
      <c r="I3022" s="79"/>
      <c r="J3022" s="79"/>
      <c r="K3022" s="79"/>
      <c r="L3022" s="75"/>
      <c r="M3022" s="75"/>
      <c r="N3022" s="75"/>
      <c r="O3022" s="75"/>
      <c r="Q3022" s="76"/>
    </row>
    <row r="3023" spans="2:17" x14ac:dyDescent="0.35">
      <c r="B3023" s="75"/>
      <c r="C3023" s="76"/>
      <c r="D3023" s="78"/>
      <c r="E3023" s="76"/>
      <c r="F3023" s="76"/>
      <c r="G3023" s="76"/>
      <c r="H3023" s="79"/>
      <c r="I3023" s="79"/>
      <c r="J3023" s="79"/>
      <c r="K3023" s="79"/>
      <c r="L3023" s="75"/>
      <c r="M3023" s="75"/>
      <c r="N3023" s="75"/>
      <c r="O3023" s="75"/>
      <c r="Q3023" s="76"/>
    </row>
    <row r="3024" spans="2:17" x14ac:dyDescent="0.35">
      <c r="B3024" s="75"/>
      <c r="C3024" s="76"/>
      <c r="D3024" s="78"/>
      <c r="E3024" s="76"/>
      <c r="F3024" s="76"/>
      <c r="G3024" s="76"/>
      <c r="H3024" s="79"/>
      <c r="I3024" s="79"/>
      <c r="J3024" s="79"/>
      <c r="K3024" s="79"/>
      <c r="L3024" s="75"/>
      <c r="M3024" s="75"/>
      <c r="N3024" s="75"/>
      <c r="O3024" s="75"/>
      <c r="Q3024" s="76"/>
    </row>
    <row r="3025" spans="2:17" x14ac:dyDescent="0.35">
      <c r="B3025" s="75"/>
      <c r="C3025" s="76"/>
      <c r="D3025" s="78"/>
      <c r="E3025" s="76"/>
      <c r="F3025" s="76"/>
      <c r="G3025" s="76"/>
      <c r="H3025" s="79"/>
      <c r="I3025" s="79"/>
      <c r="J3025" s="79"/>
      <c r="K3025" s="79"/>
      <c r="L3025" s="75"/>
      <c r="M3025" s="75"/>
      <c r="N3025" s="75"/>
      <c r="O3025" s="75"/>
      <c r="Q3025" s="76"/>
    </row>
    <row r="3026" spans="2:17" x14ac:dyDescent="0.35">
      <c r="B3026" s="75"/>
      <c r="C3026" s="76"/>
      <c r="D3026" s="78"/>
      <c r="E3026" s="76"/>
      <c r="F3026" s="76"/>
      <c r="G3026" s="76"/>
      <c r="H3026" s="79"/>
      <c r="I3026" s="79"/>
      <c r="J3026" s="79"/>
      <c r="K3026" s="79"/>
      <c r="L3026" s="75"/>
      <c r="M3026" s="75"/>
      <c r="N3026" s="75"/>
      <c r="O3026" s="75"/>
      <c r="Q3026" s="76"/>
    </row>
    <row r="3027" spans="2:17" x14ac:dyDescent="0.35">
      <c r="B3027" s="75"/>
      <c r="C3027" s="76"/>
      <c r="D3027" s="78"/>
      <c r="E3027" s="76"/>
      <c r="F3027" s="76"/>
      <c r="G3027" s="76"/>
      <c r="H3027" s="79"/>
      <c r="I3027" s="79"/>
      <c r="J3027" s="79"/>
      <c r="K3027" s="79"/>
      <c r="L3027" s="75"/>
      <c r="M3027" s="75"/>
      <c r="N3027" s="75"/>
      <c r="O3027" s="75"/>
      <c r="Q3027" s="76"/>
    </row>
    <row r="3028" spans="2:17" x14ac:dyDescent="0.35">
      <c r="B3028" s="75"/>
      <c r="C3028" s="76"/>
      <c r="D3028" s="78"/>
      <c r="E3028" s="76"/>
      <c r="F3028" s="76"/>
      <c r="G3028" s="76"/>
      <c r="H3028" s="79"/>
      <c r="I3028" s="79"/>
      <c r="J3028" s="79"/>
      <c r="K3028" s="79"/>
      <c r="L3028" s="75"/>
      <c r="M3028" s="75"/>
      <c r="N3028" s="75"/>
      <c r="O3028" s="75"/>
      <c r="Q3028" s="76"/>
    </row>
    <row r="3029" spans="2:17" x14ac:dyDescent="0.35">
      <c r="B3029" s="75"/>
      <c r="C3029" s="76"/>
      <c r="D3029" s="78"/>
      <c r="E3029" s="76"/>
      <c r="F3029" s="76"/>
      <c r="G3029" s="76"/>
      <c r="H3029" s="79"/>
      <c r="I3029" s="79"/>
      <c r="J3029" s="79"/>
      <c r="K3029" s="79"/>
      <c r="L3029" s="75"/>
      <c r="M3029" s="75"/>
      <c r="N3029" s="75"/>
      <c r="O3029" s="75"/>
      <c r="Q3029" s="76"/>
    </row>
    <row r="3030" spans="2:17" x14ac:dyDescent="0.35">
      <c r="B3030" s="75"/>
      <c r="C3030" s="76"/>
      <c r="D3030" s="78"/>
      <c r="E3030" s="76"/>
      <c r="F3030" s="76"/>
      <c r="G3030" s="76"/>
      <c r="H3030" s="79"/>
      <c r="I3030" s="79"/>
      <c r="J3030" s="79"/>
      <c r="K3030" s="79"/>
      <c r="L3030" s="75"/>
      <c r="M3030" s="75"/>
      <c r="N3030" s="75"/>
      <c r="O3030" s="75"/>
      <c r="Q3030" s="76"/>
    </row>
    <row r="3031" spans="2:17" x14ac:dyDescent="0.35">
      <c r="B3031" s="75"/>
      <c r="C3031" s="76"/>
      <c r="D3031" s="78"/>
      <c r="E3031" s="76"/>
      <c r="F3031" s="76"/>
      <c r="G3031" s="76"/>
      <c r="H3031" s="79"/>
      <c r="I3031" s="79"/>
      <c r="J3031" s="79"/>
      <c r="K3031" s="79"/>
      <c r="L3031" s="75"/>
      <c r="M3031" s="75"/>
      <c r="N3031" s="75"/>
      <c r="O3031" s="75"/>
      <c r="Q3031" s="76"/>
    </row>
    <row r="3032" spans="2:17" x14ac:dyDescent="0.35">
      <c r="B3032" s="75"/>
      <c r="C3032" s="76"/>
      <c r="D3032" s="78"/>
      <c r="E3032" s="76"/>
      <c r="F3032" s="76"/>
      <c r="G3032" s="76"/>
      <c r="H3032" s="79"/>
      <c r="I3032" s="79"/>
      <c r="J3032" s="79"/>
      <c r="K3032" s="79"/>
      <c r="L3032" s="75"/>
      <c r="M3032" s="75"/>
      <c r="N3032" s="75"/>
      <c r="O3032" s="75"/>
      <c r="Q3032" s="76"/>
    </row>
    <row r="3033" spans="2:17" x14ac:dyDescent="0.35">
      <c r="B3033" s="75"/>
      <c r="C3033" s="76"/>
      <c r="D3033" s="78"/>
      <c r="E3033" s="76"/>
      <c r="F3033" s="76"/>
      <c r="G3033" s="76"/>
      <c r="H3033" s="79"/>
      <c r="I3033" s="79"/>
      <c r="J3033" s="79"/>
      <c r="K3033" s="79"/>
      <c r="L3033" s="75"/>
      <c r="M3033" s="75"/>
      <c r="N3033" s="75"/>
      <c r="O3033" s="75"/>
      <c r="Q3033" s="76"/>
    </row>
    <row r="3034" spans="2:17" x14ac:dyDescent="0.35">
      <c r="B3034" s="75"/>
      <c r="C3034" s="76"/>
      <c r="D3034" s="78"/>
      <c r="E3034" s="76"/>
      <c r="F3034" s="76"/>
      <c r="G3034" s="76"/>
      <c r="H3034" s="79"/>
      <c r="I3034" s="79"/>
      <c r="J3034" s="79"/>
      <c r="K3034" s="79"/>
      <c r="L3034" s="75"/>
      <c r="M3034" s="75"/>
      <c r="N3034" s="75"/>
      <c r="O3034" s="75"/>
      <c r="Q3034" s="76"/>
    </row>
    <row r="3035" spans="2:17" x14ac:dyDescent="0.35">
      <c r="B3035" s="75"/>
      <c r="C3035" s="76"/>
      <c r="D3035" s="78"/>
      <c r="E3035" s="76"/>
      <c r="F3035" s="76"/>
      <c r="G3035" s="76"/>
      <c r="H3035" s="79"/>
      <c r="I3035" s="79"/>
      <c r="J3035" s="79"/>
      <c r="K3035" s="79"/>
      <c r="L3035" s="75"/>
      <c r="M3035" s="75"/>
      <c r="N3035" s="75"/>
      <c r="O3035" s="75"/>
      <c r="Q3035" s="76"/>
    </row>
    <row r="3036" spans="2:17" x14ac:dyDescent="0.35">
      <c r="B3036" s="75"/>
      <c r="C3036" s="76"/>
      <c r="D3036" s="78"/>
      <c r="E3036" s="76"/>
      <c r="F3036" s="76"/>
      <c r="G3036" s="76"/>
      <c r="H3036" s="79"/>
      <c r="I3036" s="79"/>
      <c r="J3036" s="79"/>
      <c r="K3036" s="79"/>
      <c r="L3036" s="75"/>
      <c r="M3036" s="75"/>
      <c r="N3036" s="75"/>
      <c r="O3036" s="75"/>
      <c r="Q3036" s="76"/>
    </row>
    <row r="3037" spans="2:17" x14ac:dyDescent="0.35">
      <c r="B3037" s="75"/>
      <c r="C3037" s="76"/>
      <c r="D3037" s="78"/>
      <c r="E3037" s="76"/>
      <c r="F3037" s="76"/>
      <c r="G3037" s="76"/>
      <c r="H3037" s="79"/>
      <c r="I3037" s="79"/>
      <c r="J3037" s="79"/>
      <c r="K3037" s="79"/>
      <c r="L3037" s="75"/>
      <c r="M3037" s="75"/>
      <c r="N3037" s="75"/>
      <c r="O3037" s="75"/>
      <c r="Q3037" s="76"/>
    </row>
    <row r="3038" spans="2:17" x14ac:dyDescent="0.35">
      <c r="B3038" s="75"/>
      <c r="C3038" s="76"/>
      <c r="D3038" s="78"/>
      <c r="E3038" s="76"/>
      <c r="F3038" s="76"/>
      <c r="G3038" s="76"/>
      <c r="H3038" s="79"/>
      <c r="I3038" s="79"/>
      <c r="J3038" s="79"/>
      <c r="K3038" s="79"/>
      <c r="L3038" s="75"/>
      <c r="M3038" s="75"/>
      <c r="N3038" s="75"/>
      <c r="O3038" s="75"/>
      <c r="Q3038" s="76"/>
    </row>
    <row r="3039" spans="2:17" x14ac:dyDescent="0.35">
      <c r="B3039" s="75"/>
      <c r="C3039" s="76"/>
      <c r="D3039" s="78"/>
      <c r="E3039" s="76"/>
      <c r="F3039" s="76"/>
      <c r="G3039" s="76"/>
      <c r="H3039" s="79"/>
      <c r="I3039" s="79"/>
      <c r="J3039" s="79"/>
      <c r="K3039" s="79"/>
      <c r="L3039" s="75"/>
      <c r="M3039" s="75"/>
      <c r="N3039" s="75"/>
      <c r="O3039" s="75"/>
      <c r="Q3039" s="76"/>
    </row>
    <row r="3040" spans="2:17" x14ac:dyDescent="0.35">
      <c r="B3040" s="75"/>
      <c r="C3040" s="76"/>
      <c r="D3040" s="78"/>
      <c r="E3040" s="76"/>
      <c r="F3040" s="76"/>
      <c r="G3040" s="76"/>
      <c r="H3040" s="79"/>
      <c r="I3040" s="79"/>
      <c r="J3040" s="79"/>
      <c r="K3040" s="79"/>
      <c r="L3040" s="75"/>
      <c r="M3040" s="75"/>
      <c r="N3040" s="75"/>
      <c r="O3040" s="75"/>
      <c r="Q3040" s="76"/>
    </row>
    <row r="3041" spans="2:17" x14ac:dyDescent="0.35">
      <c r="B3041" s="75"/>
      <c r="C3041" s="76"/>
      <c r="D3041" s="78"/>
      <c r="E3041" s="76"/>
      <c r="F3041" s="76"/>
      <c r="G3041" s="76"/>
      <c r="H3041" s="79"/>
      <c r="I3041" s="79"/>
      <c r="J3041" s="79"/>
      <c r="K3041" s="79"/>
      <c r="L3041" s="75"/>
      <c r="M3041" s="75"/>
      <c r="N3041" s="75"/>
      <c r="O3041" s="75"/>
      <c r="Q3041" s="76"/>
    </row>
    <row r="3042" spans="2:17" x14ac:dyDescent="0.35">
      <c r="B3042" s="75"/>
      <c r="C3042" s="76"/>
      <c r="D3042" s="78"/>
      <c r="E3042" s="76"/>
      <c r="F3042" s="76"/>
      <c r="G3042" s="76"/>
      <c r="H3042" s="79"/>
      <c r="I3042" s="79"/>
      <c r="J3042" s="79"/>
      <c r="K3042" s="79"/>
      <c r="L3042" s="75"/>
      <c r="M3042" s="75"/>
      <c r="N3042" s="75"/>
      <c r="O3042" s="75"/>
      <c r="Q3042" s="76"/>
    </row>
    <row r="3043" spans="2:17" x14ac:dyDescent="0.35">
      <c r="B3043" s="75"/>
      <c r="C3043" s="76"/>
      <c r="D3043" s="78"/>
      <c r="E3043" s="76"/>
      <c r="F3043" s="76"/>
      <c r="G3043" s="76"/>
      <c r="H3043" s="79"/>
      <c r="I3043" s="79"/>
      <c r="J3043" s="79"/>
      <c r="K3043" s="79"/>
      <c r="L3043" s="75"/>
      <c r="M3043" s="75"/>
      <c r="N3043" s="75"/>
      <c r="O3043" s="75"/>
      <c r="Q3043" s="76"/>
    </row>
    <row r="3044" spans="2:17" x14ac:dyDescent="0.35">
      <c r="B3044" s="75"/>
      <c r="C3044" s="76"/>
      <c r="D3044" s="78"/>
      <c r="E3044" s="76"/>
      <c r="F3044" s="76"/>
      <c r="G3044" s="76"/>
      <c r="H3044" s="79"/>
      <c r="I3044" s="79"/>
      <c r="J3044" s="79"/>
      <c r="K3044" s="79"/>
      <c r="L3044" s="75"/>
      <c r="M3044" s="75"/>
      <c r="N3044" s="75"/>
      <c r="O3044" s="75"/>
      <c r="Q3044" s="76"/>
    </row>
    <row r="3045" spans="2:17" x14ac:dyDescent="0.35">
      <c r="B3045" s="75"/>
      <c r="C3045" s="76"/>
      <c r="D3045" s="78"/>
      <c r="E3045" s="76"/>
      <c r="F3045" s="76"/>
      <c r="G3045" s="76"/>
      <c r="H3045" s="79"/>
      <c r="I3045" s="79"/>
      <c r="J3045" s="79"/>
      <c r="K3045" s="79"/>
      <c r="L3045" s="75"/>
      <c r="M3045" s="75"/>
      <c r="N3045" s="75"/>
      <c r="O3045" s="75"/>
      <c r="Q3045" s="76"/>
    </row>
    <row r="3046" spans="2:17" x14ac:dyDescent="0.35">
      <c r="B3046" s="75"/>
      <c r="C3046" s="76"/>
      <c r="D3046" s="78"/>
      <c r="E3046" s="76"/>
      <c r="F3046" s="76"/>
      <c r="G3046" s="76"/>
      <c r="H3046" s="79"/>
      <c r="I3046" s="79"/>
      <c r="J3046" s="79"/>
      <c r="K3046" s="79"/>
      <c r="L3046" s="75"/>
      <c r="M3046" s="75"/>
      <c r="N3046" s="75"/>
      <c r="O3046" s="75"/>
      <c r="Q3046" s="76"/>
    </row>
    <row r="3047" spans="2:17" x14ac:dyDescent="0.35">
      <c r="B3047" s="75"/>
      <c r="C3047" s="76"/>
      <c r="D3047" s="78"/>
      <c r="E3047" s="76"/>
      <c r="F3047" s="76"/>
      <c r="G3047" s="76"/>
      <c r="H3047" s="79"/>
      <c r="I3047" s="79"/>
      <c r="J3047" s="79"/>
      <c r="K3047" s="79"/>
      <c r="L3047" s="75"/>
      <c r="M3047" s="75"/>
      <c r="N3047" s="75"/>
      <c r="O3047" s="75"/>
      <c r="Q3047" s="76"/>
    </row>
    <row r="3048" spans="2:17" x14ac:dyDescent="0.35">
      <c r="B3048" s="75"/>
      <c r="C3048" s="76"/>
      <c r="D3048" s="78"/>
      <c r="E3048" s="76"/>
      <c r="F3048" s="76"/>
      <c r="G3048" s="76"/>
      <c r="H3048" s="79"/>
      <c r="I3048" s="79"/>
      <c r="J3048" s="79"/>
      <c r="K3048" s="79"/>
      <c r="L3048" s="75"/>
      <c r="M3048" s="75"/>
      <c r="N3048" s="75"/>
      <c r="O3048" s="75"/>
      <c r="Q3048" s="76"/>
    </row>
    <row r="3049" spans="2:17" x14ac:dyDescent="0.35">
      <c r="B3049" s="75"/>
      <c r="C3049" s="76"/>
      <c r="D3049" s="78"/>
      <c r="E3049" s="76"/>
      <c r="F3049" s="76"/>
      <c r="G3049" s="76"/>
      <c r="H3049" s="79"/>
      <c r="I3049" s="79"/>
      <c r="J3049" s="79"/>
      <c r="K3049" s="79"/>
      <c r="L3049" s="75"/>
      <c r="M3049" s="75"/>
      <c r="N3049" s="75"/>
      <c r="O3049" s="75"/>
      <c r="Q3049" s="76"/>
    </row>
    <row r="3050" spans="2:17" x14ac:dyDescent="0.35">
      <c r="B3050" s="75"/>
      <c r="C3050" s="76"/>
      <c r="D3050" s="78"/>
      <c r="E3050" s="76"/>
      <c r="F3050" s="76"/>
      <c r="G3050" s="76"/>
      <c r="H3050" s="79"/>
      <c r="I3050" s="79"/>
      <c r="J3050" s="79"/>
      <c r="K3050" s="79"/>
      <c r="L3050" s="75"/>
      <c r="M3050" s="75"/>
      <c r="N3050" s="75"/>
      <c r="O3050" s="75"/>
      <c r="Q3050" s="76"/>
    </row>
    <row r="3051" spans="2:17" x14ac:dyDescent="0.35">
      <c r="B3051" s="75"/>
      <c r="C3051" s="76"/>
      <c r="D3051" s="78"/>
      <c r="E3051" s="76"/>
      <c r="F3051" s="76"/>
      <c r="G3051" s="76"/>
      <c r="H3051" s="79"/>
      <c r="I3051" s="79"/>
      <c r="J3051" s="79"/>
      <c r="K3051" s="79"/>
      <c r="L3051" s="75"/>
      <c r="M3051" s="75"/>
      <c r="N3051" s="75"/>
      <c r="O3051" s="75"/>
      <c r="Q3051" s="76"/>
    </row>
    <row r="3052" spans="2:17" x14ac:dyDescent="0.35">
      <c r="B3052" s="75"/>
      <c r="C3052" s="76"/>
      <c r="D3052" s="78"/>
      <c r="E3052" s="76"/>
      <c r="F3052" s="76"/>
      <c r="G3052" s="76"/>
      <c r="H3052" s="79"/>
      <c r="I3052" s="79"/>
      <c r="J3052" s="79"/>
      <c r="K3052" s="79"/>
      <c r="L3052" s="75"/>
      <c r="M3052" s="75"/>
      <c r="N3052" s="75"/>
      <c r="O3052" s="75"/>
      <c r="Q3052" s="76"/>
    </row>
    <row r="3053" spans="2:17" x14ac:dyDescent="0.35">
      <c r="B3053" s="75"/>
      <c r="C3053" s="76"/>
      <c r="D3053" s="78"/>
      <c r="E3053" s="76"/>
      <c r="F3053" s="76"/>
      <c r="G3053" s="76"/>
      <c r="H3053" s="79"/>
      <c r="I3053" s="79"/>
      <c r="J3053" s="79"/>
      <c r="K3053" s="79"/>
      <c r="L3053" s="75"/>
      <c r="M3053" s="75"/>
      <c r="N3053" s="75"/>
      <c r="O3053" s="75"/>
      <c r="Q3053" s="76"/>
    </row>
    <row r="3054" spans="2:17" x14ac:dyDescent="0.35">
      <c r="B3054" s="75"/>
      <c r="C3054" s="76"/>
      <c r="D3054" s="78"/>
      <c r="E3054" s="76"/>
      <c r="F3054" s="76"/>
      <c r="G3054" s="76"/>
      <c r="H3054" s="79"/>
      <c r="I3054" s="79"/>
      <c r="J3054" s="79"/>
      <c r="K3054" s="79"/>
      <c r="L3054" s="75"/>
      <c r="M3054" s="75"/>
      <c r="N3054" s="75"/>
      <c r="O3054" s="75"/>
      <c r="Q3054" s="76"/>
    </row>
    <row r="3055" spans="2:17" x14ac:dyDescent="0.35">
      <c r="B3055" s="75"/>
      <c r="C3055" s="76"/>
      <c r="D3055" s="78"/>
      <c r="E3055" s="76"/>
      <c r="F3055" s="76"/>
      <c r="G3055" s="76"/>
      <c r="H3055" s="79"/>
      <c r="I3055" s="79"/>
      <c r="J3055" s="79"/>
      <c r="K3055" s="79"/>
      <c r="L3055" s="75"/>
      <c r="M3055" s="75"/>
      <c r="N3055" s="75"/>
      <c r="O3055" s="75"/>
      <c r="Q3055" s="76"/>
    </row>
    <row r="3056" spans="2:17" x14ac:dyDescent="0.35">
      <c r="B3056" s="75"/>
      <c r="C3056" s="76"/>
      <c r="D3056" s="78"/>
      <c r="E3056" s="76"/>
      <c r="F3056" s="76"/>
      <c r="G3056" s="76"/>
      <c r="H3056" s="79"/>
      <c r="I3056" s="79"/>
      <c r="J3056" s="79"/>
      <c r="K3056" s="79"/>
      <c r="L3056" s="75"/>
      <c r="M3056" s="75"/>
      <c r="N3056" s="75"/>
      <c r="O3056" s="75"/>
      <c r="Q3056" s="76"/>
    </row>
    <row r="3057" spans="2:17" x14ac:dyDescent="0.35">
      <c r="B3057" s="75"/>
      <c r="C3057" s="76"/>
      <c r="D3057" s="78"/>
      <c r="E3057" s="76"/>
      <c r="F3057" s="76"/>
      <c r="G3057" s="76"/>
      <c r="H3057" s="79"/>
      <c r="I3057" s="79"/>
      <c r="J3057" s="79"/>
      <c r="K3057" s="79"/>
      <c r="L3057" s="75"/>
      <c r="M3057" s="75"/>
      <c r="N3057" s="75"/>
      <c r="O3057" s="75"/>
      <c r="Q3057" s="76"/>
    </row>
    <row r="3058" spans="2:17" x14ac:dyDescent="0.35">
      <c r="B3058" s="75"/>
      <c r="C3058" s="76"/>
      <c r="D3058" s="78"/>
      <c r="E3058" s="76"/>
      <c r="F3058" s="76"/>
      <c r="G3058" s="76"/>
      <c r="H3058" s="79"/>
      <c r="I3058" s="79"/>
      <c r="J3058" s="79"/>
      <c r="K3058" s="79"/>
      <c r="L3058" s="75"/>
      <c r="M3058" s="75"/>
      <c r="N3058" s="75"/>
      <c r="O3058" s="75"/>
      <c r="Q3058" s="76"/>
    </row>
    <row r="3059" spans="2:17" x14ac:dyDescent="0.35">
      <c r="B3059" s="75"/>
      <c r="C3059" s="76"/>
      <c r="D3059" s="78"/>
      <c r="E3059" s="76"/>
      <c r="F3059" s="76"/>
      <c r="G3059" s="76"/>
      <c r="H3059" s="79"/>
      <c r="I3059" s="79"/>
      <c r="J3059" s="79"/>
      <c r="K3059" s="79"/>
      <c r="L3059" s="75"/>
      <c r="M3059" s="75"/>
      <c r="N3059" s="75"/>
      <c r="O3059" s="75"/>
      <c r="Q3059" s="76"/>
    </row>
    <row r="3060" spans="2:17" x14ac:dyDescent="0.35">
      <c r="B3060" s="75"/>
      <c r="C3060" s="76"/>
      <c r="D3060" s="78"/>
      <c r="E3060" s="76"/>
      <c r="F3060" s="76"/>
      <c r="G3060" s="76"/>
      <c r="H3060" s="79"/>
      <c r="I3060" s="79"/>
      <c r="J3060" s="79"/>
      <c r="K3060" s="79"/>
      <c r="L3060" s="75"/>
      <c r="M3060" s="75"/>
      <c r="N3060" s="75"/>
      <c r="O3060" s="75"/>
      <c r="Q3060" s="76"/>
    </row>
    <row r="3061" spans="2:17" x14ac:dyDescent="0.35">
      <c r="B3061" s="75"/>
      <c r="C3061" s="76"/>
      <c r="D3061" s="78"/>
      <c r="E3061" s="76"/>
      <c r="F3061" s="76"/>
      <c r="G3061" s="76"/>
      <c r="H3061" s="79"/>
      <c r="I3061" s="79"/>
      <c r="J3061" s="79"/>
      <c r="K3061" s="79"/>
      <c r="L3061" s="75"/>
      <c r="M3061" s="75"/>
      <c r="N3061" s="75"/>
      <c r="O3061" s="75"/>
      <c r="Q3061" s="76"/>
    </row>
    <row r="3062" spans="2:17" x14ac:dyDescent="0.35">
      <c r="B3062" s="75"/>
      <c r="C3062" s="76"/>
      <c r="D3062" s="78"/>
      <c r="E3062" s="76"/>
      <c r="F3062" s="76"/>
      <c r="G3062" s="76"/>
      <c r="H3062" s="79"/>
      <c r="I3062" s="79"/>
      <c r="J3062" s="79"/>
      <c r="K3062" s="79"/>
      <c r="L3062" s="75"/>
      <c r="M3062" s="75"/>
      <c r="N3062" s="75"/>
      <c r="O3062" s="75"/>
      <c r="Q3062" s="76"/>
    </row>
    <row r="3063" spans="2:17" x14ac:dyDescent="0.35">
      <c r="B3063" s="75"/>
      <c r="C3063" s="76"/>
      <c r="D3063" s="78"/>
      <c r="E3063" s="76"/>
      <c r="F3063" s="76"/>
      <c r="G3063" s="76"/>
      <c r="H3063" s="79"/>
      <c r="I3063" s="79"/>
      <c r="J3063" s="79"/>
      <c r="K3063" s="79"/>
      <c r="L3063" s="75"/>
      <c r="M3063" s="75"/>
      <c r="N3063" s="75"/>
      <c r="O3063" s="75"/>
      <c r="Q3063" s="76"/>
    </row>
    <row r="3064" spans="2:17" x14ac:dyDescent="0.35">
      <c r="B3064" s="75"/>
      <c r="C3064" s="76"/>
      <c r="D3064" s="78"/>
      <c r="E3064" s="76"/>
      <c r="F3064" s="76"/>
      <c r="G3064" s="76"/>
      <c r="H3064" s="79"/>
      <c r="I3064" s="79"/>
      <c r="J3064" s="79"/>
      <c r="K3064" s="79"/>
      <c r="L3064" s="75"/>
      <c r="M3064" s="75"/>
      <c r="N3064" s="75"/>
      <c r="O3064" s="75"/>
      <c r="Q3064" s="76"/>
    </row>
    <row r="3065" spans="2:17" x14ac:dyDescent="0.35">
      <c r="B3065" s="75"/>
      <c r="C3065" s="76"/>
      <c r="D3065" s="78"/>
      <c r="E3065" s="76"/>
      <c r="F3065" s="76"/>
      <c r="G3065" s="76"/>
      <c r="H3065" s="79"/>
      <c r="I3065" s="79"/>
      <c r="J3065" s="79"/>
      <c r="K3065" s="79"/>
      <c r="L3065" s="75"/>
      <c r="M3065" s="75"/>
      <c r="N3065" s="75"/>
      <c r="O3065" s="75"/>
      <c r="Q3065" s="76"/>
    </row>
    <row r="3066" spans="2:17" x14ac:dyDescent="0.35">
      <c r="B3066" s="75"/>
      <c r="C3066" s="76"/>
      <c r="D3066" s="78"/>
      <c r="E3066" s="76"/>
      <c r="F3066" s="76"/>
      <c r="G3066" s="76"/>
      <c r="H3066" s="79"/>
      <c r="I3066" s="79"/>
      <c r="J3066" s="79"/>
      <c r="K3066" s="79"/>
      <c r="L3066" s="75"/>
      <c r="M3066" s="75"/>
      <c r="N3066" s="75"/>
      <c r="O3066" s="75"/>
      <c r="Q3066" s="76"/>
    </row>
    <row r="3067" spans="2:17" x14ac:dyDescent="0.35">
      <c r="B3067" s="75"/>
      <c r="C3067" s="76"/>
      <c r="D3067" s="78"/>
      <c r="E3067" s="76"/>
      <c r="F3067" s="76"/>
      <c r="G3067" s="76"/>
      <c r="H3067" s="79"/>
      <c r="I3067" s="79"/>
      <c r="J3067" s="79"/>
      <c r="K3067" s="79"/>
      <c r="L3067" s="75"/>
      <c r="M3067" s="75"/>
      <c r="N3067" s="75"/>
      <c r="O3067" s="75"/>
      <c r="Q3067" s="76"/>
    </row>
    <row r="3068" spans="2:17" x14ac:dyDescent="0.35">
      <c r="B3068" s="75"/>
      <c r="C3068" s="76"/>
      <c r="D3068" s="78"/>
      <c r="E3068" s="76"/>
      <c r="F3068" s="76"/>
      <c r="G3068" s="76"/>
      <c r="H3068" s="79"/>
      <c r="I3068" s="79"/>
      <c r="J3068" s="79"/>
      <c r="K3068" s="79"/>
      <c r="L3068" s="75"/>
      <c r="M3068" s="75"/>
      <c r="N3068" s="75"/>
      <c r="O3068" s="75"/>
      <c r="Q3068" s="76"/>
    </row>
    <row r="3069" spans="2:17" x14ac:dyDescent="0.35">
      <c r="B3069" s="75"/>
      <c r="C3069" s="76"/>
      <c r="D3069" s="78"/>
      <c r="E3069" s="76"/>
      <c r="F3069" s="76"/>
      <c r="G3069" s="76"/>
      <c r="H3069" s="79"/>
      <c r="I3069" s="79"/>
      <c r="J3069" s="79"/>
      <c r="K3069" s="79"/>
      <c r="L3069" s="75"/>
      <c r="M3069" s="75"/>
      <c r="N3069" s="75"/>
      <c r="O3069" s="75"/>
      <c r="Q3069" s="76"/>
    </row>
    <row r="3070" spans="2:17" x14ac:dyDescent="0.35">
      <c r="B3070" s="75"/>
      <c r="C3070" s="76"/>
      <c r="D3070" s="78"/>
      <c r="E3070" s="76"/>
      <c r="F3070" s="76"/>
      <c r="G3070" s="76"/>
      <c r="H3070" s="79"/>
      <c r="I3070" s="79"/>
      <c r="J3070" s="79"/>
      <c r="K3070" s="79"/>
      <c r="L3070" s="75"/>
      <c r="M3070" s="75"/>
      <c r="N3070" s="75"/>
      <c r="O3070" s="75"/>
      <c r="Q3070" s="76"/>
    </row>
    <row r="3071" spans="2:17" x14ac:dyDescent="0.35">
      <c r="B3071" s="75"/>
      <c r="C3071" s="76"/>
      <c r="D3071" s="78"/>
      <c r="E3071" s="76"/>
      <c r="F3071" s="76"/>
      <c r="G3071" s="76"/>
      <c r="H3071" s="79"/>
      <c r="I3071" s="79"/>
      <c r="J3071" s="79"/>
      <c r="K3071" s="79"/>
      <c r="L3071" s="75"/>
      <c r="M3071" s="75"/>
      <c r="N3071" s="75"/>
      <c r="O3071" s="75"/>
      <c r="Q3071" s="76"/>
    </row>
    <row r="3072" spans="2:17" x14ac:dyDescent="0.35">
      <c r="B3072" s="75"/>
      <c r="C3072" s="76"/>
      <c r="D3072" s="78"/>
      <c r="E3072" s="76"/>
      <c r="F3072" s="76"/>
      <c r="G3072" s="76"/>
      <c r="H3072" s="79"/>
      <c r="I3072" s="79"/>
      <c r="J3072" s="79"/>
      <c r="K3072" s="79"/>
      <c r="L3072" s="75"/>
      <c r="M3072" s="75"/>
      <c r="N3072" s="75"/>
      <c r="O3072" s="75"/>
      <c r="Q3072" s="76"/>
    </row>
    <row r="3073" spans="2:17" x14ac:dyDescent="0.35">
      <c r="B3073" s="75"/>
      <c r="C3073" s="76"/>
      <c r="D3073" s="78"/>
      <c r="E3073" s="76"/>
      <c r="F3073" s="76"/>
      <c r="G3073" s="76"/>
      <c r="H3073" s="79"/>
      <c r="I3073" s="79"/>
      <c r="J3073" s="79"/>
      <c r="K3073" s="79"/>
      <c r="L3073" s="75"/>
      <c r="M3073" s="75"/>
      <c r="N3073" s="75"/>
      <c r="O3073" s="75"/>
      <c r="Q3073" s="76"/>
    </row>
    <row r="3074" spans="2:17" x14ac:dyDescent="0.35">
      <c r="B3074" s="75"/>
      <c r="C3074" s="76"/>
      <c r="D3074" s="78"/>
      <c r="E3074" s="76"/>
      <c r="F3074" s="76"/>
      <c r="G3074" s="76"/>
      <c r="H3074" s="79"/>
      <c r="I3074" s="79"/>
      <c r="J3074" s="79"/>
      <c r="K3074" s="79"/>
      <c r="L3074" s="75"/>
      <c r="M3074" s="75"/>
      <c r="N3074" s="75"/>
      <c r="O3074" s="75"/>
      <c r="Q3074" s="76"/>
    </row>
    <row r="3075" spans="2:17" x14ac:dyDescent="0.35">
      <c r="B3075" s="75"/>
      <c r="C3075" s="76"/>
      <c r="D3075" s="78"/>
      <c r="E3075" s="76"/>
      <c r="F3075" s="76"/>
      <c r="G3075" s="76"/>
      <c r="H3075" s="79"/>
      <c r="I3075" s="79"/>
      <c r="J3075" s="79"/>
      <c r="K3075" s="79"/>
      <c r="L3075" s="75"/>
      <c r="M3075" s="75"/>
      <c r="N3075" s="75"/>
      <c r="O3075" s="75"/>
      <c r="Q3075" s="76"/>
    </row>
    <row r="3076" spans="2:17" x14ac:dyDescent="0.35">
      <c r="B3076" s="75"/>
      <c r="C3076" s="76"/>
      <c r="D3076" s="78"/>
      <c r="E3076" s="76"/>
      <c r="F3076" s="76"/>
      <c r="G3076" s="76"/>
      <c r="H3076" s="79"/>
      <c r="I3076" s="79"/>
      <c r="J3076" s="79"/>
      <c r="K3076" s="79"/>
      <c r="L3076" s="75"/>
      <c r="M3076" s="75"/>
      <c r="N3076" s="75"/>
      <c r="O3076" s="75"/>
      <c r="Q3076" s="76"/>
    </row>
    <row r="3077" spans="2:17" x14ac:dyDescent="0.35">
      <c r="B3077" s="75"/>
      <c r="C3077" s="76"/>
      <c r="D3077" s="78"/>
      <c r="E3077" s="76"/>
      <c r="F3077" s="76"/>
      <c r="G3077" s="76"/>
      <c r="H3077" s="79"/>
      <c r="I3077" s="79"/>
      <c r="J3077" s="79"/>
      <c r="K3077" s="79"/>
      <c r="L3077" s="75"/>
      <c r="M3077" s="75"/>
      <c r="N3077" s="75"/>
      <c r="O3077" s="75"/>
      <c r="Q3077" s="76"/>
    </row>
    <row r="3078" spans="2:17" x14ac:dyDescent="0.35">
      <c r="B3078" s="75"/>
      <c r="C3078" s="76"/>
      <c r="D3078" s="78"/>
      <c r="E3078" s="76"/>
      <c r="F3078" s="76"/>
      <c r="G3078" s="76"/>
      <c r="H3078" s="79"/>
      <c r="I3078" s="79"/>
      <c r="J3078" s="79"/>
      <c r="K3078" s="79"/>
      <c r="L3078" s="75"/>
      <c r="M3078" s="75"/>
      <c r="N3078" s="75"/>
      <c r="O3078" s="75"/>
      <c r="Q3078" s="76"/>
    </row>
    <row r="3079" spans="2:17" x14ac:dyDescent="0.35">
      <c r="B3079" s="75"/>
      <c r="C3079" s="76"/>
      <c r="D3079" s="78"/>
      <c r="E3079" s="76"/>
      <c r="F3079" s="76"/>
      <c r="G3079" s="76"/>
      <c r="H3079" s="79"/>
      <c r="I3079" s="79"/>
      <c r="J3079" s="79"/>
      <c r="K3079" s="79"/>
      <c r="L3079" s="75"/>
      <c r="M3079" s="75"/>
      <c r="N3079" s="75"/>
      <c r="O3079" s="75"/>
      <c r="Q3079" s="76"/>
    </row>
    <row r="3080" spans="2:17" x14ac:dyDescent="0.35">
      <c r="B3080" s="75"/>
      <c r="C3080" s="76"/>
      <c r="D3080" s="78"/>
      <c r="E3080" s="76"/>
      <c r="F3080" s="76"/>
      <c r="G3080" s="76"/>
      <c r="H3080" s="79"/>
      <c r="I3080" s="79"/>
      <c r="J3080" s="79"/>
      <c r="K3080" s="79"/>
      <c r="L3080" s="75"/>
      <c r="M3080" s="75"/>
      <c r="N3080" s="75"/>
      <c r="O3080" s="75"/>
      <c r="Q3080" s="76"/>
    </row>
    <row r="3081" spans="2:17" x14ac:dyDescent="0.35">
      <c r="B3081" s="75"/>
      <c r="C3081" s="76"/>
      <c r="D3081" s="78"/>
      <c r="E3081" s="76"/>
      <c r="F3081" s="76"/>
      <c r="G3081" s="76"/>
      <c r="H3081" s="79"/>
      <c r="I3081" s="79"/>
      <c r="J3081" s="79"/>
      <c r="K3081" s="79"/>
      <c r="L3081" s="75"/>
      <c r="M3081" s="75"/>
      <c r="N3081" s="75"/>
      <c r="O3081" s="75"/>
      <c r="Q3081" s="76"/>
    </row>
    <row r="3082" spans="2:17" x14ac:dyDescent="0.35">
      <c r="B3082" s="75"/>
      <c r="C3082" s="76"/>
      <c r="D3082" s="78"/>
      <c r="E3082" s="76"/>
      <c r="F3082" s="76"/>
      <c r="G3082" s="76"/>
      <c r="H3082" s="79"/>
      <c r="I3082" s="79"/>
      <c r="J3082" s="79"/>
      <c r="K3082" s="79"/>
      <c r="L3082" s="75"/>
      <c r="M3082" s="75"/>
      <c r="N3082" s="75"/>
      <c r="O3082" s="75"/>
      <c r="Q3082" s="76"/>
    </row>
    <row r="3083" spans="2:17" x14ac:dyDescent="0.35">
      <c r="B3083" s="75"/>
      <c r="C3083" s="76"/>
      <c r="D3083" s="78"/>
      <c r="E3083" s="76"/>
      <c r="F3083" s="76"/>
      <c r="G3083" s="76"/>
      <c r="H3083" s="79"/>
      <c r="I3083" s="79"/>
      <c r="J3083" s="79"/>
      <c r="K3083" s="79"/>
      <c r="L3083" s="75"/>
      <c r="M3083" s="75"/>
      <c r="N3083" s="75"/>
      <c r="O3083" s="75"/>
      <c r="Q3083" s="76"/>
    </row>
    <row r="3084" spans="2:17" x14ac:dyDescent="0.35">
      <c r="B3084" s="75"/>
      <c r="C3084" s="76"/>
      <c r="D3084" s="78"/>
      <c r="E3084" s="76"/>
      <c r="F3084" s="76"/>
      <c r="G3084" s="76"/>
      <c r="H3084" s="79"/>
      <c r="I3084" s="79"/>
      <c r="J3084" s="79"/>
      <c r="K3084" s="79"/>
      <c r="L3084" s="75"/>
      <c r="M3084" s="75"/>
      <c r="N3084" s="75"/>
      <c r="O3084" s="75"/>
      <c r="Q3084" s="76"/>
    </row>
    <row r="3085" spans="2:17" x14ac:dyDescent="0.35">
      <c r="B3085" s="75"/>
      <c r="C3085" s="76"/>
      <c r="D3085" s="78"/>
      <c r="E3085" s="76"/>
      <c r="F3085" s="76"/>
      <c r="G3085" s="76"/>
      <c r="H3085" s="79"/>
      <c r="I3085" s="79"/>
      <c r="J3085" s="79"/>
      <c r="K3085" s="79"/>
      <c r="L3085" s="75"/>
      <c r="M3085" s="75"/>
      <c r="N3085" s="75"/>
      <c r="O3085" s="75"/>
      <c r="Q3085" s="76"/>
    </row>
    <row r="3086" spans="2:17" x14ac:dyDescent="0.35">
      <c r="B3086" s="75"/>
      <c r="C3086" s="76"/>
      <c r="D3086" s="78"/>
      <c r="E3086" s="76"/>
      <c r="F3086" s="76"/>
      <c r="G3086" s="76"/>
      <c r="H3086" s="79"/>
      <c r="I3086" s="79"/>
      <c r="J3086" s="79"/>
      <c r="K3086" s="79"/>
      <c r="L3086" s="75"/>
      <c r="M3086" s="75"/>
      <c r="N3086" s="75"/>
      <c r="O3086" s="75"/>
      <c r="Q3086" s="76"/>
    </row>
    <row r="3087" spans="2:17" x14ac:dyDescent="0.35">
      <c r="B3087" s="75"/>
      <c r="C3087" s="76"/>
      <c r="D3087" s="78"/>
      <c r="E3087" s="76"/>
      <c r="F3087" s="76"/>
      <c r="G3087" s="76"/>
      <c r="H3087" s="79"/>
      <c r="I3087" s="79"/>
      <c r="J3087" s="79"/>
      <c r="K3087" s="79"/>
      <c r="L3087" s="75"/>
      <c r="M3087" s="75"/>
      <c r="N3087" s="75"/>
      <c r="O3087" s="75"/>
      <c r="Q3087" s="76"/>
    </row>
    <row r="3088" spans="2:17" x14ac:dyDescent="0.35">
      <c r="B3088" s="75"/>
      <c r="C3088" s="76"/>
      <c r="D3088" s="78"/>
      <c r="E3088" s="76"/>
      <c r="F3088" s="76"/>
      <c r="G3088" s="76"/>
      <c r="H3088" s="79"/>
      <c r="I3088" s="79"/>
      <c r="J3088" s="79"/>
      <c r="K3088" s="79"/>
      <c r="L3088" s="75"/>
      <c r="M3088" s="75"/>
      <c r="N3088" s="75"/>
      <c r="O3088" s="75"/>
      <c r="Q3088" s="76"/>
    </row>
    <row r="3089" spans="2:17" x14ac:dyDescent="0.35">
      <c r="B3089" s="75"/>
      <c r="C3089" s="76"/>
      <c r="D3089" s="78"/>
      <c r="E3089" s="76"/>
      <c r="F3089" s="76"/>
      <c r="G3089" s="76"/>
      <c r="H3089" s="79"/>
      <c r="I3089" s="79"/>
      <c r="J3089" s="79"/>
      <c r="K3089" s="79"/>
      <c r="L3089" s="75"/>
      <c r="M3089" s="75"/>
      <c r="N3089" s="75"/>
      <c r="O3089" s="75"/>
      <c r="Q3089" s="76"/>
    </row>
    <row r="3090" spans="2:17" x14ac:dyDescent="0.35">
      <c r="B3090" s="75"/>
      <c r="C3090" s="76"/>
      <c r="D3090" s="78"/>
      <c r="E3090" s="76"/>
      <c r="F3090" s="76"/>
      <c r="G3090" s="76"/>
      <c r="H3090" s="79"/>
      <c r="I3090" s="79"/>
      <c r="J3090" s="79"/>
      <c r="K3090" s="79"/>
      <c r="L3090" s="75"/>
      <c r="M3090" s="75"/>
      <c r="N3090" s="75"/>
      <c r="O3090" s="75"/>
      <c r="Q3090" s="76"/>
    </row>
    <row r="3091" spans="2:17" x14ac:dyDescent="0.35">
      <c r="B3091" s="75"/>
      <c r="C3091" s="76"/>
      <c r="D3091" s="78"/>
      <c r="E3091" s="76"/>
      <c r="F3091" s="76"/>
      <c r="G3091" s="76"/>
      <c r="H3091" s="79"/>
      <c r="I3091" s="79"/>
      <c r="J3091" s="79"/>
      <c r="K3091" s="79"/>
      <c r="L3091" s="75"/>
      <c r="M3091" s="75"/>
      <c r="N3091" s="75"/>
      <c r="O3091" s="75"/>
      <c r="Q3091" s="76"/>
    </row>
    <row r="3092" spans="2:17" x14ac:dyDescent="0.35">
      <c r="B3092" s="75"/>
      <c r="C3092" s="76"/>
      <c r="D3092" s="78"/>
      <c r="E3092" s="76"/>
      <c r="F3092" s="76"/>
      <c r="G3092" s="76"/>
      <c r="H3092" s="79"/>
      <c r="I3092" s="79"/>
      <c r="J3092" s="79"/>
      <c r="K3092" s="79"/>
      <c r="L3092" s="75"/>
      <c r="M3092" s="75"/>
      <c r="N3092" s="75"/>
      <c r="O3092" s="75"/>
      <c r="Q3092" s="76"/>
    </row>
    <row r="3093" spans="2:17" x14ac:dyDescent="0.35">
      <c r="B3093" s="75"/>
      <c r="C3093" s="76"/>
      <c r="D3093" s="78"/>
      <c r="E3093" s="76"/>
      <c r="F3093" s="76"/>
      <c r="G3093" s="76"/>
      <c r="H3093" s="79"/>
      <c r="I3093" s="79"/>
      <c r="J3093" s="79"/>
      <c r="K3093" s="79"/>
      <c r="L3093" s="75"/>
      <c r="M3093" s="75"/>
      <c r="N3093" s="75"/>
      <c r="O3093" s="75"/>
      <c r="Q3093" s="76"/>
    </row>
    <row r="3094" spans="2:17" x14ac:dyDescent="0.35">
      <c r="B3094" s="75"/>
      <c r="C3094" s="76"/>
      <c r="D3094" s="78"/>
      <c r="E3094" s="76"/>
      <c r="F3094" s="76"/>
      <c r="G3094" s="76"/>
      <c r="H3094" s="79"/>
      <c r="I3094" s="79"/>
      <c r="J3094" s="79"/>
      <c r="K3094" s="79"/>
      <c r="L3094" s="75"/>
      <c r="M3094" s="75"/>
      <c r="N3094" s="75"/>
      <c r="O3094" s="75"/>
      <c r="Q3094" s="76"/>
    </row>
    <row r="3095" spans="2:17" x14ac:dyDescent="0.35">
      <c r="B3095" s="75"/>
      <c r="C3095" s="76"/>
      <c r="D3095" s="78"/>
      <c r="E3095" s="76"/>
      <c r="F3095" s="76"/>
      <c r="G3095" s="76"/>
      <c r="H3095" s="79"/>
      <c r="I3095" s="79"/>
      <c r="J3095" s="79"/>
      <c r="K3095" s="79"/>
      <c r="L3095" s="75"/>
      <c r="M3095" s="75"/>
      <c r="N3095" s="75"/>
      <c r="O3095" s="75"/>
      <c r="Q3095" s="76"/>
    </row>
    <row r="3096" spans="2:17" x14ac:dyDescent="0.35">
      <c r="B3096" s="75"/>
      <c r="C3096" s="76"/>
      <c r="D3096" s="78"/>
      <c r="E3096" s="76"/>
      <c r="F3096" s="76"/>
      <c r="G3096" s="76"/>
      <c r="H3096" s="79"/>
      <c r="I3096" s="79"/>
      <c r="J3096" s="79"/>
      <c r="K3096" s="79"/>
      <c r="L3096" s="75"/>
      <c r="M3096" s="75"/>
      <c r="N3096" s="75"/>
      <c r="O3096" s="75"/>
      <c r="Q3096" s="76"/>
    </row>
    <row r="3097" spans="2:17" x14ac:dyDescent="0.35">
      <c r="B3097" s="75"/>
      <c r="C3097" s="76"/>
      <c r="D3097" s="78"/>
      <c r="E3097" s="76"/>
      <c r="F3097" s="76"/>
      <c r="G3097" s="76"/>
      <c r="H3097" s="79"/>
      <c r="I3097" s="79"/>
      <c r="J3097" s="79"/>
      <c r="K3097" s="79"/>
      <c r="L3097" s="75"/>
      <c r="M3097" s="75"/>
      <c r="N3097" s="75"/>
      <c r="O3097" s="75"/>
      <c r="Q3097" s="76"/>
    </row>
    <row r="3098" spans="2:17" x14ac:dyDescent="0.35">
      <c r="B3098" s="75"/>
      <c r="C3098" s="76"/>
      <c r="D3098" s="78"/>
      <c r="E3098" s="76"/>
      <c r="F3098" s="76"/>
      <c r="G3098" s="76"/>
      <c r="H3098" s="79"/>
      <c r="I3098" s="79"/>
      <c r="J3098" s="79"/>
      <c r="K3098" s="79"/>
      <c r="L3098" s="75"/>
      <c r="M3098" s="75"/>
      <c r="N3098" s="75"/>
      <c r="O3098" s="75"/>
      <c r="Q3098" s="76"/>
    </row>
    <row r="3099" spans="2:17" x14ac:dyDescent="0.35">
      <c r="B3099" s="75"/>
      <c r="C3099" s="76"/>
      <c r="D3099" s="78"/>
      <c r="E3099" s="76"/>
      <c r="F3099" s="76"/>
      <c r="G3099" s="76"/>
      <c r="H3099" s="79"/>
      <c r="I3099" s="79"/>
      <c r="J3099" s="79"/>
      <c r="K3099" s="79"/>
      <c r="L3099" s="75"/>
      <c r="M3099" s="75"/>
      <c r="N3099" s="75"/>
      <c r="O3099" s="75"/>
      <c r="Q3099" s="76"/>
    </row>
    <row r="3100" spans="2:17" x14ac:dyDescent="0.35">
      <c r="B3100" s="75"/>
      <c r="C3100" s="76"/>
      <c r="D3100" s="78"/>
      <c r="E3100" s="76"/>
      <c r="F3100" s="76"/>
      <c r="G3100" s="76"/>
      <c r="H3100" s="79"/>
      <c r="I3100" s="79"/>
      <c r="J3100" s="79"/>
      <c r="K3100" s="79"/>
      <c r="L3100" s="75"/>
      <c r="M3100" s="75"/>
      <c r="N3100" s="75"/>
      <c r="O3100" s="75"/>
      <c r="Q3100" s="76"/>
    </row>
    <row r="3101" spans="2:17" x14ac:dyDescent="0.35">
      <c r="B3101" s="75"/>
      <c r="C3101" s="76"/>
      <c r="D3101" s="78"/>
      <c r="E3101" s="76"/>
      <c r="F3101" s="76"/>
      <c r="G3101" s="76"/>
      <c r="H3101" s="79"/>
      <c r="I3101" s="79"/>
      <c r="J3101" s="79"/>
      <c r="K3101" s="79"/>
      <c r="L3101" s="75"/>
      <c r="M3101" s="75"/>
      <c r="N3101" s="75"/>
      <c r="O3101" s="75"/>
      <c r="Q3101" s="76"/>
    </row>
    <row r="3102" spans="2:17" x14ac:dyDescent="0.35">
      <c r="B3102" s="75"/>
      <c r="C3102" s="76"/>
      <c r="D3102" s="78"/>
      <c r="E3102" s="76"/>
      <c r="F3102" s="76"/>
      <c r="G3102" s="76"/>
      <c r="H3102" s="79"/>
      <c r="I3102" s="79"/>
      <c r="J3102" s="79"/>
      <c r="K3102" s="79"/>
      <c r="L3102" s="75"/>
      <c r="M3102" s="75"/>
      <c r="N3102" s="75"/>
      <c r="O3102" s="75"/>
      <c r="Q3102" s="76"/>
    </row>
    <row r="3103" spans="2:17" x14ac:dyDescent="0.35">
      <c r="B3103" s="75"/>
      <c r="C3103" s="76"/>
      <c r="D3103" s="78"/>
      <c r="E3103" s="76"/>
      <c r="F3103" s="76"/>
      <c r="G3103" s="76"/>
      <c r="H3103" s="79"/>
      <c r="I3103" s="79"/>
      <c r="J3103" s="79"/>
      <c r="K3103" s="79"/>
      <c r="L3103" s="75"/>
      <c r="M3103" s="75"/>
      <c r="N3103" s="75"/>
      <c r="O3103" s="75"/>
      <c r="Q3103" s="76"/>
    </row>
    <row r="3104" spans="2:17" x14ac:dyDescent="0.35">
      <c r="B3104" s="75"/>
      <c r="C3104" s="76"/>
      <c r="D3104" s="78"/>
      <c r="E3104" s="76"/>
      <c r="F3104" s="76"/>
      <c r="G3104" s="76"/>
      <c r="H3104" s="79"/>
      <c r="I3104" s="79"/>
      <c r="J3104" s="79"/>
      <c r="K3104" s="79"/>
      <c r="L3104" s="75"/>
      <c r="M3104" s="75"/>
      <c r="N3104" s="75"/>
      <c r="O3104" s="75"/>
      <c r="Q3104" s="76"/>
    </row>
    <row r="3105" spans="2:17" x14ac:dyDescent="0.35">
      <c r="B3105" s="75"/>
      <c r="C3105" s="76"/>
      <c r="D3105" s="78"/>
      <c r="E3105" s="76"/>
      <c r="F3105" s="76"/>
      <c r="G3105" s="76"/>
      <c r="H3105" s="79"/>
      <c r="I3105" s="79"/>
      <c r="J3105" s="79"/>
      <c r="K3105" s="79"/>
      <c r="L3105" s="75"/>
      <c r="M3105" s="75"/>
      <c r="N3105" s="75"/>
      <c r="O3105" s="75"/>
      <c r="Q3105" s="76"/>
    </row>
    <row r="3106" spans="2:17" x14ac:dyDescent="0.35">
      <c r="B3106" s="75"/>
      <c r="C3106" s="76"/>
      <c r="D3106" s="78"/>
      <c r="E3106" s="76"/>
      <c r="F3106" s="76"/>
      <c r="G3106" s="76"/>
      <c r="H3106" s="79"/>
      <c r="I3106" s="79"/>
      <c r="J3106" s="79"/>
      <c r="K3106" s="79"/>
      <c r="L3106" s="75"/>
      <c r="M3106" s="75"/>
      <c r="N3106" s="75"/>
      <c r="O3106" s="75"/>
      <c r="Q3106" s="76"/>
    </row>
    <row r="3107" spans="2:17" x14ac:dyDescent="0.35">
      <c r="B3107" s="75"/>
      <c r="C3107" s="76"/>
      <c r="D3107" s="78"/>
      <c r="E3107" s="76"/>
      <c r="F3107" s="76"/>
      <c r="G3107" s="76"/>
      <c r="H3107" s="79"/>
      <c r="I3107" s="79"/>
      <c r="J3107" s="79"/>
      <c r="K3107" s="79"/>
      <c r="L3107" s="75"/>
      <c r="M3107" s="75"/>
      <c r="N3107" s="75"/>
      <c r="O3107" s="75"/>
      <c r="Q3107" s="76"/>
    </row>
    <row r="3108" spans="2:17" x14ac:dyDescent="0.35">
      <c r="B3108" s="75"/>
      <c r="C3108" s="76"/>
      <c r="D3108" s="78"/>
      <c r="E3108" s="76"/>
      <c r="F3108" s="76"/>
      <c r="G3108" s="76"/>
      <c r="H3108" s="79"/>
      <c r="I3108" s="79"/>
      <c r="J3108" s="79"/>
      <c r="K3108" s="79"/>
      <c r="L3108" s="75"/>
      <c r="M3108" s="75"/>
      <c r="N3108" s="75"/>
      <c r="O3108" s="75"/>
      <c r="Q3108" s="76"/>
    </row>
    <row r="3109" spans="2:17" x14ac:dyDescent="0.35">
      <c r="B3109" s="75"/>
      <c r="C3109" s="76"/>
      <c r="D3109" s="78"/>
      <c r="E3109" s="76"/>
      <c r="F3109" s="76"/>
      <c r="G3109" s="76"/>
      <c r="H3109" s="79"/>
      <c r="I3109" s="79"/>
      <c r="J3109" s="79"/>
      <c r="K3109" s="79"/>
      <c r="L3109" s="75"/>
      <c r="M3109" s="75"/>
      <c r="N3109" s="75"/>
      <c r="O3109" s="75"/>
      <c r="Q3109" s="76"/>
    </row>
    <row r="3110" spans="2:17" x14ac:dyDescent="0.35">
      <c r="B3110" s="75"/>
      <c r="C3110" s="76"/>
      <c r="D3110" s="78"/>
      <c r="E3110" s="76"/>
      <c r="F3110" s="76"/>
      <c r="G3110" s="76"/>
      <c r="H3110" s="79"/>
      <c r="I3110" s="79"/>
      <c r="J3110" s="79"/>
      <c r="K3110" s="79"/>
      <c r="L3110" s="75"/>
      <c r="M3110" s="75"/>
      <c r="N3110" s="75"/>
      <c r="O3110" s="75"/>
      <c r="Q3110" s="76"/>
    </row>
    <row r="3111" spans="2:17" x14ac:dyDescent="0.35">
      <c r="B3111" s="75"/>
      <c r="C3111" s="76"/>
      <c r="D3111" s="78"/>
      <c r="E3111" s="76"/>
      <c r="F3111" s="76"/>
      <c r="G3111" s="76"/>
      <c r="H3111" s="79"/>
      <c r="I3111" s="79"/>
      <c r="J3111" s="79"/>
      <c r="K3111" s="79"/>
      <c r="L3111" s="75"/>
      <c r="M3111" s="75"/>
      <c r="N3111" s="75"/>
      <c r="O3111" s="75"/>
      <c r="Q3111" s="76"/>
    </row>
    <row r="3112" spans="2:17" x14ac:dyDescent="0.35">
      <c r="B3112" s="75"/>
      <c r="C3112" s="76"/>
      <c r="D3112" s="78"/>
      <c r="E3112" s="76"/>
      <c r="F3112" s="76"/>
      <c r="G3112" s="76"/>
      <c r="H3112" s="79"/>
      <c r="I3112" s="79"/>
      <c r="J3112" s="79"/>
      <c r="K3112" s="79"/>
      <c r="L3112" s="75"/>
      <c r="M3112" s="75"/>
      <c r="N3112" s="75"/>
      <c r="O3112" s="75"/>
      <c r="Q3112" s="76"/>
    </row>
    <row r="3113" spans="2:17" x14ac:dyDescent="0.35">
      <c r="B3113" s="75"/>
      <c r="C3113" s="76"/>
      <c r="D3113" s="78"/>
      <c r="E3113" s="76"/>
      <c r="F3113" s="76"/>
      <c r="G3113" s="76"/>
      <c r="H3113" s="79"/>
      <c r="I3113" s="79"/>
      <c r="J3113" s="79"/>
      <c r="K3113" s="79"/>
      <c r="L3113" s="75"/>
      <c r="M3113" s="75"/>
      <c r="N3113" s="75"/>
      <c r="O3113" s="75"/>
      <c r="Q3113" s="76"/>
    </row>
    <row r="3114" spans="2:17" x14ac:dyDescent="0.35">
      <c r="B3114" s="75"/>
      <c r="C3114" s="76"/>
      <c r="D3114" s="78"/>
      <c r="E3114" s="76"/>
      <c r="F3114" s="76"/>
      <c r="G3114" s="76"/>
      <c r="H3114" s="79"/>
      <c r="I3114" s="79"/>
      <c r="J3114" s="79"/>
      <c r="K3114" s="79"/>
      <c r="L3114" s="75"/>
      <c r="M3114" s="75"/>
      <c r="N3114" s="75"/>
      <c r="O3114" s="75"/>
      <c r="Q3114" s="76"/>
    </row>
    <row r="3115" spans="2:17" x14ac:dyDescent="0.35">
      <c r="B3115" s="75"/>
      <c r="C3115" s="76"/>
      <c r="D3115" s="78"/>
      <c r="E3115" s="76"/>
      <c r="F3115" s="76"/>
      <c r="G3115" s="76"/>
      <c r="H3115" s="79"/>
      <c r="I3115" s="79"/>
      <c r="J3115" s="79"/>
      <c r="K3115" s="79"/>
      <c r="L3115" s="75"/>
      <c r="M3115" s="75"/>
      <c r="N3115" s="75"/>
      <c r="O3115" s="75"/>
      <c r="Q3115" s="76"/>
    </row>
    <row r="3116" spans="2:17" x14ac:dyDescent="0.35">
      <c r="B3116" s="75"/>
      <c r="C3116" s="76"/>
      <c r="D3116" s="78"/>
      <c r="E3116" s="76"/>
      <c r="F3116" s="76"/>
      <c r="G3116" s="76"/>
      <c r="H3116" s="79"/>
      <c r="I3116" s="79"/>
      <c r="J3116" s="79"/>
      <c r="K3116" s="79"/>
      <c r="L3116" s="75"/>
      <c r="M3116" s="75"/>
      <c r="N3116" s="75"/>
      <c r="O3116" s="75"/>
      <c r="Q3116" s="76"/>
    </row>
    <row r="3117" spans="2:17" x14ac:dyDescent="0.35">
      <c r="B3117" s="75"/>
      <c r="C3117" s="76"/>
      <c r="D3117" s="78"/>
      <c r="E3117" s="76"/>
      <c r="F3117" s="76"/>
      <c r="G3117" s="76"/>
      <c r="H3117" s="79"/>
      <c r="I3117" s="79"/>
      <c r="J3117" s="79"/>
      <c r="K3117" s="79"/>
      <c r="L3117" s="75"/>
      <c r="M3117" s="75"/>
      <c r="N3117" s="75"/>
      <c r="O3117" s="75"/>
      <c r="Q3117" s="76"/>
    </row>
    <row r="3118" spans="2:17" x14ac:dyDescent="0.35">
      <c r="B3118" s="75"/>
      <c r="C3118" s="76"/>
      <c r="D3118" s="78"/>
      <c r="E3118" s="76"/>
      <c r="F3118" s="76"/>
      <c r="G3118" s="76"/>
      <c r="H3118" s="79"/>
      <c r="I3118" s="79"/>
      <c r="J3118" s="79"/>
      <c r="K3118" s="79"/>
      <c r="L3118" s="75"/>
      <c r="M3118" s="75"/>
      <c r="N3118" s="75"/>
      <c r="O3118" s="75"/>
      <c r="Q3118" s="76"/>
    </row>
    <row r="3119" spans="2:17" x14ac:dyDescent="0.35">
      <c r="B3119" s="75"/>
      <c r="C3119" s="76"/>
      <c r="D3119" s="78"/>
      <c r="E3119" s="76"/>
      <c r="F3119" s="76"/>
      <c r="G3119" s="76"/>
      <c r="H3119" s="79"/>
      <c r="I3119" s="79"/>
      <c r="J3119" s="79"/>
      <c r="K3119" s="79"/>
      <c r="L3119" s="75"/>
      <c r="M3119" s="75"/>
      <c r="N3119" s="75"/>
      <c r="O3119" s="75"/>
      <c r="Q3119" s="76"/>
    </row>
    <row r="3120" spans="2:17" x14ac:dyDescent="0.35">
      <c r="B3120" s="75"/>
      <c r="C3120" s="76"/>
      <c r="D3120" s="78"/>
      <c r="E3120" s="76"/>
      <c r="F3120" s="76"/>
      <c r="G3120" s="76"/>
      <c r="H3120" s="79"/>
      <c r="I3120" s="79"/>
      <c r="J3120" s="79"/>
      <c r="K3120" s="79"/>
      <c r="L3120" s="75"/>
      <c r="M3120" s="75"/>
      <c r="N3120" s="75"/>
      <c r="O3120" s="75"/>
      <c r="Q3120" s="76"/>
    </row>
    <row r="3121" spans="2:17" x14ac:dyDescent="0.35">
      <c r="B3121" s="75"/>
      <c r="C3121" s="76"/>
      <c r="D3121" s="78"/>
      <c r="E3121" s="76"/>
      <c r="F3121" s="76"/>
      <c r="G3121" s="76"/>
      <c r="H3121" s="79"/>
      <c r="I3121" s="79"/>
      <c r="J3121" s="79"/>
      <c r="K3121" s="79"/>
      <c r="L3121" s="75"/>
      <c r="M3121" s="75"/>
      <c r="N3121" s="75"/>
      <c r="O3121" s="75"/>
      <c r="Q3121" s="76"/>
    </row>
    <row r="3122" spans="2:17" x14ac:dyDescent="0.35">
      <c r="B3122" s="75"/>
      <c r="C3122" s="76"/>
      <c r="D3122" s="78"/>
      <c r="E3122" s="76"/>
      <c r="F3122" s="76"/>
      <c r="G3122" s="76"/>
      <c r="H3122" s="79"/>
      <c r="I3122" s="79"/>
      <c r="J3122" s="79"/>
      <c r="K3122" s="79"/>
      <c r="L3122" s="75"/>
      <c r="M3122" s="75"/>
      <c r="N3122" s="75"/>
      <c r="O3122" s="75"/>
      <c r="Q3122" s="76"/>
    </row>
    <row r="3123" spans="2:17" x14ac:dyDescent="0.35">
      <c r="B3123" s="75"/>
      <c r="C3123" s="76"/>
      <c r="D3123" s="78"/>
      <c r="E3123" s="76"/>
      <c r="F3123" s="76"/>
      <c r="G3123" s="76"/>
      <c r="H3123" s="79"/>
      <c r="I3123" s="79"/>
      <c r="J3123" s="79"/>
      <c r="K3123" s="79"/>
      <c r="L3123" s="75"/>
      <c r="M3123" s="75"/>
      <c r="N3123" s="75"/>
      <c r="O3123" s="75"/>
      <c r="Q3123" s="76"/>
    </row>
    <row r="3124" spans="2:17" x14ac:dyDescent="0.35">
      <c r="B3124" s="75"/>
      <c r="C3124" s="76"/>
      <c r="D3124" s="78"/>
      <c r="E3124" s="76"/>
      <c r="F3124" s="76"/>
      <c r="G3124" s="76"/>
      <c r="H3124" s="79"/>
      <c r="I3124" s="79"/>
      <c r="J3124" s="79"/>
      <c r="K3124" s="79"/>
      <c r="L3124" s="75"/>
      <c r="M3124" s="75"/>
      <c r="N3124" s="75"/>
      <c r="O3124" s="75"/>
      <c r="Q3124" s="76"/>
    </row>
    <row r="3125" spans="2:17" x14ac:dyDescent="0.35">
      <c r="B3125" s="75"/>
      <c r="C3125" s="76"/>
      <c r="D3125" s="78"/>
      <c r="E3125" s="76"/>
      <c r="F3125" s="76"/>
      <c r="G3125" s="76"/>
      <c r="H3125" s="79"/>
      <c r="I3125" s="79"/>
      <c r="J3125" s="79"/>
      <c r="K3125" s="79"/>
      <c r="L3125" s="75"/>
      <c r="M3125" s="75"/>
      <c r="N3125" s="75"/>
      <c r="O3125" s="75"/>
      <c r="Q3125" s="76"/>
    </row>
    <row r="3126" spans="2:17" x14ac:dyDescent="0.35">
      <c r="B3126" s="75"/>
      <c r="C3126" s="76"/>
      <c r="D3126" s="78"/>
      <c r="E3126" s="76"/>
      <c r="F3126" s="76"/>
      <c r="G3126" s="76"/>
      <c r="H3126" s="79"/>
      <c r="I3126" s="79"/>
      <c r="J3126" s="79"/>
      <c r="K3126" s="79"/>
      <c r="L3126" s="75"/>
      <c r="M3126" s="75"/>
      <c r="N3126" s="75"/>
      <c r="O3126" s="75"/>
      <c r="Q3126" s="76"/>
    </row>
    <row r="3127" spans="2:17" x14ac:dyDescent="0.35">
      <c r="B3127" s="75"/>
      <c r="C3127" s="76"/>
      <c r="D3127" s="78"/>
      <c r="E3127" s="76"/>
      <c r="F3127" s="76"/>
      <c r="G3127" s="76"/>
      <c r="H3127" s="79"/>
      <c r="I3127" s="79"/>
      <c r="J3127" s="79"/>
      <c r="K3127" s="79"/>
      <c r="L3127" s="75"/>
      <c r="M3127" s="75"/>
      <c r="N3127" s="75"/>
      <c r="O3127" s="75"/>
      <c r="Q3127" s="76"/>
    </row>
    <row r="3128" spans="2:17" x14ac:dyDescent="0.35">
      <c r="B3128" s="75"/>
      <c r="C3128" s="76"/>
      <c r="D3128" s="78"/>
      <c r="E3128" s="76"/>
      <c r="F3128" s="76"/>
      <c r="G3128" s="76"/>
      <c r="H3128" s="79"/>
      <c r="I3128" s="79"/>
      <c r="J3128" s="79"/>
      <c r="K3128" s="79"/>
      <c r="L3128" s="75"/>
      <c r="M3128" s="75"/>
      <c r="N3128" s="75"/>
      <c r="O3128" s="75"/>
      <c r="Q3128" s="76"/>
    </row>
    <row r="3129" spans="2:17" x14ac:dyDescent="0.35">
      <c r="B3129" s="75"/>
      <c r="C3129" s="76"/>
      <c r="D3129" s="78"/>
      <c r="E3129" s="76"/>
      <c r="F3129" s="76"/>
      <c r="G3129" s="76"/>
      <c r="H3129" s="79"/>
      <c r="I3129" s="79"/>
      <c r="J3129" s="79"/>
      <c r="K3129" s="79"/>
      <c r="L3129" s="75"/>
      <c r="M3129" s="75"/>
      <c r="N3129" s="75"/>
      <c r="O3129" s="75"/>
      <c r="Q3129" s="76"/>
    </row>
    <row r="3130" spans="2:17" x14ac:dyDescent="0.35">
      <c r="B3130" s="75"/>
      <c r="C3130" s="76"/>
      <c r="D3130" s="78"/>
      <c r="E3130" s="76"/>
      <c r="F3130" s="76"/>
      <c r="G3130" s="76"/>
      <c r="H3130" s="79"/>
      <c r="I3130" s="79"/>
      <c r="J3130" s="79"/>
      <c r="K3130" s="79"/>
      <c r="L3130" s="75"/>
      <c r="M3130" s="75"/>
      <c r="N3130" s="75"/>
      <c r="O3130" s="75"/>
      <c r="Q3130" s="76"/>
    </row>
    <row r="3131" spans="2:17" x14ac:dyDescent="0.35">
      <c r="B3131" s="75"/>
      <c r="C3131" s="76"/>
      <c r="D3131" s="78"/>
      <c r="E3131" s="76"/>
      <c r="F3131" s="76"/>
      <c r="G3131" s="76"/>
      <c r="H3131" s="79"/>
      <c r="I3131" s="79"/>
      <c r="J3131" s="79"/>
      <c r="K3131" s="79"/>
      <c r="L3131" s="75"/>
      <c r="M3131" s="75"/>
      <c r="N3131" s="75"/>
      <c r="O3131" s="75"/>
      <c r="Q3131" s="76"/>
    </row>
    <row r="3132" spans="2:17" x14ac:dyDescent="0.35">
      <c r="B3132" s="75"/>
      <c r="C3132" s="76"/>
      <c r="D3132" s="78"/>
      <c r="E3132" s="76"/>
      <c r="F3132" s="76"/>
      <c r="G3132" s="76"/>
      <c r="H3132" s="79"/>
      <c r="I3132" s="79"/>
      <c r="J3132" s="79"/>
      <c r="K3132" s="79"/>
      <c r="L3132" s="75"/>
      <c r="M3132" s="75"/>
      <c r="N3132" s="75"/>
      <c r="O3132" s="75"/>
      <c r="Q3132" s="76"/>
    </row>
    <row r="3133" spans="2:17" x14ac:dyDescent="0.35">
      <c r="B3133" s="75"/>
      <c r="C3133" s="76"/>
      <c r="D3133" s="78"/>
      <c r="E3133" s="76"/>
      <c r="F3133" s="76"/>
      <c r="G3133" s="76"/>
      <c r="H3133" s="79"/>
      <c r="I3133" s="79"/>
      <c r="J3133" s="79"/>
      <c r="K3133" s="79"/>
      <c r="L3133" s="75"/>
      <c r="M3133" s="75"/>
      <c r="N3133" s="75"/>
      <c r="O3133" s="75"/>
      <c r="Q3133" s="76"/>
    </row>
    <row r="3134" spans="2:17" x14ac:dyDescent="0.35">
      <c r="B3134" s="75"/>
      <c r="C3134" s="76"/>
      <c r="D3134" s="78"/>
      <c r="E3134" s="76"/>
      <c r="F3134" s="76"/>
      <c r="G3134" s="76"/>
      <c r="H3134" s="79"/>
      <c r="I3134" s="79"/>
      <c r="J3134" s="79"/>
      <c r="K3134" s="79"/>
      <c r="L3134" s="75"/>
      <c r="M3134" s="75"/>
      <c r="N3134" s="75"/>
      <c r="O3134" s="75"/>
      <c r="Q3134" s="76"/>
    </row>
    <row r="3135" spans="2:17" x14ac:dyDescent="0.35">
      <c r="B3135" s="75"/>
      <c r="C3135" s="76"/>
      <c r="D3135" s="78"/>
      <c r="E3135" s="76"/>
      <c r="F3135" s="76"/>
      <c r="G3135" s="76"/>
      <c r="H3135" s="79"/>
      <c r="I3135" s="79"/>
      <c r="J3135" s="79"/>
      <c r="K3135" s="79"/>
      <c r="L3135" s="75"/>
      <c r="M3135" s="75"/>
      <c r="N3135" s="75"/>
      <c r="O3135" s="75"/>
      <c r="Q3135" s="76"/>
    </row>
    <row r="3136" spans="2:17" x14ac:dyDescent="0.35">
      <c r="B3136" s="75"/>
      <c r="C3136" s="76"/>
      <c r="D3136" s="78"/>
      <c r="E3136" s="76"/>
      <c r="F3136" s="76"/>
      <c r="G3136" s="76"/>
      <c r="H3136" s="79"/>
      <c r="I3136" s="79"/>
      <c r="J3136" s="79"/>
      <c r="K3136" s="79"/>
      <c r="L3136" s="75"/>
      <c r="M3136" s="75"/>
      <c r="N3136" s="75"/>
      <c r="O3136" s="75"/>
      <c r="Q3136" s="76"/>
    </row>
    <row r="3137" spans="2:17" x14ac:dyDescent="0.35">
      <c r="B3137" s="75"/>
      <c r="C3137" s="76"/>
      <c r="D3137" s="78"/>
      <c r="E3137" s="76"/>
      <c r="F3137" s="76"/>
      <c r="G3137" s="76"/>
      <c r="H3137" s="79"/>
      <c r="I3137" s="79"/>
      <c r="J3137" s="79"/>
      <c r="K3137" s="79"/>
      <c r="L3137" s="75"/>
      <c r="M3137" s="75"/>
      <c r="N3137" s="75"/>
      <c r="O3137" s="75"/>
      <c r="Q3137" s="76"/>
    </row>
    <row r="3138" spans="2:17" x14ac:dyDescent="0.35">
      <c r="B3138" s="75"/>
      <c r="C3138" s="76"/>
      <c r="D3138" s="78"/>
      <c r="E3138" s="76"/>
      <c r="F3138" s="76"/>
      <c r="G3138" s="76"/>
      <c r="H3138" s="79"/>
      <c r="I3138" s="79"/>
      <c r="J3138" s="79"/>
      <c r="K3138" s="79"/>
      <c r="L3138" s="75"/>
      <c r="M3138" s="75"/>
      <c r="N3138" s="75"/>
      <c r="O3138" s="75"/>
      <c r="Q3138" s="76"/>
    </row>
    <row r="3139" spans="2:17" x14ac:dyDescent="0.35">
      <c r="B3139" s="75"/>
      <c r="C3139" s="76"/>
      <c r="D3139" s="78"/>
      <c r="E3139" s="76"/>
      <c r="F3139" s="76"/>
      <c r="G3139" s="76"/>
      <c r="H3139" s="79"/>
      <c r="I3139" s="79"/>
      <c r="J3139" s="79"/>
      <c r="K3139" s="79"/>
      <c r="L3139" s="75"/>
      <c r="M3139" s="75"/>
      <c r="N3139" s="75"/>
      <c r="O3139" s="75"/>
      <c r="Q3139" s="76"/>
    </row>
    <row r="3140" spans="2:17" x14ac:dyDescent="0.35">
      <c r="B3140" s="75"/>
      <c r="C3140" s="76"/>
      <c r="D3140" s="78"/>
      <c r="E3140" s="76"/>
      <c r="F3140" s="76"/>
      <c r="G3140" s="76"/>
      <c r="H3140" s="79"/>
      <c r="I3140" s="79"/>
      <c r="J3140" s="79"/>
      <c r="K3140" s="79"/>
      <c r="L3140" s="75"/>
      <c r="M3140" s="75"/>
      <c r="N3140" s="75"/>
      <c r="O3140" s="75"/>
      <c r="Q3140" s="76"/>
    </row>
    <row r="3141" spans="2:17" x14ac:dyDescent="0.35">
      <c r="B3141" s="75"/>
      <c r="C3141" s="76"/>
      <c r="D3141" s="78"/>
      <c r="E3141" s="76"/>
      <c r="F3141" s="76"/>
      <c r="G3141" s="76"/>
      <c r="H3141" s="79"/>
      <c r="I3141" s="79"/>
      <c r="J3141" s="79"/>
      <c r="K3141" s="79"/>
      <c r="L3141" s="75"/>
      <c r="M3141" s="75"/>
      <c r="N3141" s="75"/>
      <c r="O3141" s="75"/>
      <c r="Q3141" s="76"/>
    </row>
    <row r="3142" spans="2:17" x14ac:dyDescent="0.35">
      <c r="B3142" s="75"/>
      <c r="C3142" s="76"/>
      <c r="D3142" s="78"/>
      <c r="E3142" s="76"/>
      <c r="F3142" s="76"/>
      <c r="G3142" s="76"/>
      <c r="H3142" s="79"/>
      <c r="I3142" s="79"/>
      <c r="J3142" s="79"/>
      <c r="K3142" s="79"/>
      <c r="L3142" s="75"/>
      <c r="M3142" s="75"/>
      <c r="N3142" s="75"/>
      <c r="O3142" s="75"/>
      <c r="Q3142" s="76"/>
    </row>
    <row r="3143" spans="2:17" x14ac:dyDescent="0.35">
      <c r="B3143" s="75"/>
      <c r="C3143" s="76"/>
      <c r="D3143" s="78"/>
      <c r="E3143" s="76"/>
      <c r="F3143" s="76"/>
      <c r="G3143" s="76"/>
      <c r="H3143" s="79"/>
      <c r="I3143" s="79"/>
      <c r="J3143" s="79"/>
      <c r="K3143" s="79"/>
      <c r="L3143" s="75"/>
      <c r="M3143" s="75"/>
      <c r="N3143" s="75"/>
      <c r="O3143" s="75"/>
      <c r="Q3143" s="76"/>
    </row>
    <row r="3144" spans="2:17" x14ac:dyDescent="0.35">
      <c r="B3144" s="75"/>
      <c r="C3144" s="76"/>
      <c r="D3144" s="78"/>
      <c r="E3144" s="76"/>
      <c r="F3144" s="76"/>
      <c r="G3144" s="76"/>
      <c r="H3144" s="79"/>
      <c r="I3144" s="79"/>
      <c r="J3144" s="79"/>
      <c r="K3144" s="79"/>
      <c r="L3144" s="75"/>
      <c r="M3144" s="75"/>
      <c r="N3144" s="75"/>
      <c r="O3144" s="75"/>
      <c r="Q3144" s="76"/>
    </row>
    <row r="3145" spans="2:17" x14ac:dyDescent="0.35">
      <c r="B3145" s="75"/>
      <c r="C3145" s="76"/>
      <c r="D3145" s="78"/>
      <c r="E3145" s="76"/>
      <c r="F3145" s="76"/>
      <c r="G3145" s="76"/>
      <c r="H3145" s="79"/>
      <c r="I3145" s="79"/>
      <c r="J3145" s="79"/>
      <c r="K3145" s="79"/>
      <c r="L3145" s="75"/>
      <c r="M3145" s="75"/>
      <c r="N3145" s="75"/>
      <c r="O3145" s="75"/>
      <c r="Q3145" s="76"/>
    </row>
    <row r="3146" spans="2:17" x14ac:dyDescent="0.35">
      <c r="B3146" s="75"/>
      <c r="C3146" s="76"/>
      <c r="D3146" s="78"/>
      <c r="E3146" s="76"/>
      <c r="F3146" s="76"/>
      <c r="G3146" s="76"/>
      <c r="H3146" s="79"/>
      <c r="I3146" s="79"/>
      <c r="J3146" s="79"/>
      <c r="K3146" s="79"/>
      <c r="L3146" s="75"/>
      <c r="M3146" s="75"/>
      <c r="N3146" s="75"/>
      <c r="O3146" s="75"/>
      <c r="Q3146" s="76"/>
    </row>
    <row r="3147" spans="2:17" x14ac:dyDescent="0.35">
      <c r="B3147" s="75"/>
      <c r="C3147" s="76"/>
      <c r="D3147" s="78"/>
      <c r="E3147" s="76"/>
      <c r="F3147" s="76"/>
      <c r="G3147" s="76"/>
      <c r="H3147" s="79"/>
      <c r="I3147" s="79"/>
      <c r="J3147" s="79"/>
      <c r="K3147" s="79"/>
      <c r="L3147" s="75"/>
      <c r="M3147" s="75"/>
      <c r="N3147" s="75"/>
      <c r="O3147" s="75"/>
      <c r="Q3147" s="76"/>
    </row>
    <row r="3148" spans="2:17" x14ac:dyDescent="0.35">
      <c r="B3148" s="75"/>
      <c r="C3148" s="76"/>
      <c r="D3148" s="78"/>
      <c r="E3148" s="76"/>
      <c r="F3148" s="76"/>
      <c r="G3148" s="76"/>
      <c r="H3148" s="79"/>
      <c r="I3148" s="79"/>
      <c r="J3148" s="79"/>
      <c r="K3148" s="79"/>
      <c r="L3148" s="75"/>
      <c r="M3148" s="75"/>
      <c r="N3148" s="75"/>
      <c r="O3148" s="75"/>
      <c r="Q3148" s="76"/>
    </row>
    <row r="3149" spans="2:17" x14ac:dyDescent="0.35">
      <c r="B3149" s="75"/>
      <c r="C3149" s="76"/>
      <c r="D3149" s="78"/>
      <c r="E3149" s="76"/>
      <c r="F3149" s="76"/>
      <c r="G3149" s="76"/>
      <c r="H3149" s="79"/>
      <c r="I3149" s="79"/>
      <c r="J3149" s="79"/>
      <c r="K3149" s="79"/>
      <c r="L3149" s="75"/>
      <c r="M3149" s="75"/>
      <c r="N3149" s="75"/>
      <c r="O3149" s="75"/>
      <c r="Q3149" s="76"/>
    </row>
    <row r="3150" spans="2:17" x14ac:dyDescent="0.35">
      <c r="B3150" s="75"/>
      <c r="C3150" s="76"/>
      <c r="D3150" s="78"/>
      <c r="E3150" s="76"/>
      <c r="F3150" s="76"/>
      <c r="G3150" s="76"/>
      <c r="H3150" s="79"/>
      <c r="I3150" s="79"/>
      <c r="J3150" s="79"/>
      <c r="K3150" s="79"/>
      <c r="L3150" s="75"/>
      <c r="M3150" s="75"/>
      <c r="N3150" s="75"/>
      <c r="O3150" s="75"/>
      <c r="Q3150" s="76"/>
    </row>
    <row r="3151" spans="2:17" x14ac:dyDescent="0.35">
      <c r="B3151" s="75"/>
      <c r="C3151" s="76"/>
      <c r="D3151" s="78"/>
      <c r="E3151" s="76"/>
      <c r="F3151" s="76"/>
      <c r="G3151" s="76"/>
      <c r="H3151" s="79"/>
      <c r="I3151" s="79"/>
      <c r="J3151" s="79"/>
      <c r="K3151" s="79"/>
      <c r="L3151" s="75"/>
      <c r="M3151" s="75"/>
      <c r="N3151" s="75"/>
      <c r="O3151" s="75"/>
      <c r="Q3151" s="76"/>
    </row>
    <row r="3152" spans="2:17" x14ac:dyDescent="0.35">
      <c r="B3152" s="75"/>
      <c r="C3152" s="76"/>
      <c r="D3152" s="78"/>
      <c r="E3152" s="76"/>
      <c r="F3152" s="76"/>
      <c r="G3152" s="76"/>
      <c r="H3152" s="79"/>
      <c r="I3152" s="79"/>
      <c r="J3152" s="79"/>
      <c r="K3152" s="79"/>
      <c r="L3152" s="75"/>
      <c r="M3152" s="75"/>
      <c r="N3152" s="75"/>
      <c r="O3152" s="75"/>
      <c r="Q3152" s="76"/>
    </row>
    <row r="3153" spans="2:17" x14ac:dyDescent="0.35">
      <c r="B3153" s="75"/>
      <c r="C3153" s="76"/>
      <c r="D3153" s="78"/>
      <c r="E3153" s="76"/>
      <c r="F3153" s="76"/>
      <c r="G3153" s="76"/>
      <c r="H3153" s="79"/>
      <c r="I3153" s="79"/>
      <c r="J3153" s="79"/>
      <c r="K3153" s="79"/>
      <c r="L3153" s="75"/>
      <c r="M3153" s="75"/>
      <c r="N3153" s="75"/>
      <c r="O3153" s="75"/>
      <c r="Q3153" s="76"/>
    </row>
    <row r="3154" spans="2:17" x14ac:dyDescent="0.35">
      <c r="B3154" s="75"/>
      <c r="C3154" s="76"/>
      <c r="D3154" s="78"/>
      <c r="E3154" s="76"/>
      <c r="F3154" s="76"/>
      <c r="G3154" s="76"/>
      <c r="H3154" s="79"/>
      <c r="I3154" s="79"/>
      <c r="J3154" s="79"/>
      <c r="K3154" s="79"/>
      <c r="L3154" s="75"/>
      <c r="M3154" s="75"/>
      <c r="N3154" s="75"/>
      <c r="O3154" s="75"/>
      <c r="Q3154" s="76"/>
    </row>
    <row r="3155" spans="2:17" x14ac:dyDescent="0.35">
      <c r="B3155" s="75"/>
      <c r="C3155" s="76"/>
      <c r="D3155" s="78"/>
      <c r="E3155" s="76"/>
      <c r="F3155" s="76"/>
      <c r="G3155" s="76"/>
      <c r="H3155" s="79"/>
      <c r="I3155" s="79"/>
      <c r="J3155" s="79"/>
      <c r="K3155" s="79"/>
      <c r="L3155" s="75"/>
      <c r="M3155" s="75"/>
      <c r="N3155" s="75"/>
      <c r="O3155" s="75"/>
      <c r="Q3155" s="76"/>
    </row>
    <row r="3156" spans="2:17" x14ac:dyDescent="0.35">
      <c r="B3156" s="75"/>
      <c r="C3156" s="76"/>
      <c r="D3156" s="78"/>
      <c r="E3156" s="76"/>
      <c r="F3156" s="76"/>
      <c r="G3156" s="76"/>
      <c r="H3156" s="79"/>
      <c r="I3156" s="79"/>
      <c r="J3156" s="79"/>
      <c r="K3156" s="79"/>
      <c r="L3156" s="75"/>
      <c r="M3156" s="75"/>
      <c r="N3156" s="75"/>
      <c r="O3156" s="75"/>
      <c r="Q3156" s="76"/>
    </row>
    <row r="3157" spans="2:17" x14ac:dyDescent="0.35">
      <c r="B3157" s="75"/>
      <c r="C3157" s="76"/>
      <c r="D3157" s="78"/>
      <c r="E3157" s="76"/>
      <c r="F3157" s="76"/>
      <c r="G3157" s="76"/>
      <c r="H3157" s="79"/>
      <c r="I3157" s="79"/>
      <c r="J3157" s="79"/>
      <c r="K3157" s="79"/>
      <c r="L3157" s="75"/>
      <c r="M3157" s="75"/>
      <c r="N3157" s="75"/>
      <c r="O3157" s="75"/>
      <c r="Q3157" s="76"/>
    </row>
    <row r="3158" spans="2:17" x14ac:dyDescent="0.35">
      <c r="B3158" s="75"/>
      <c r="C3158" s="76"/>
      <c r="D3158" s="78"/>
      <c r="E3158" s="76"/>
      <c r="F3158" s="76"/>
      <c r="G3158" s="76"/>
      <c r="H3158" s="79"/>
      <c r="I3158" s="79"/>
      <c r="J3158" s="79"/>
      <c r="K3158" s="79"/>
      <c r="L3158" s="75"/>
      <c r="M3158" s="75"/>
      <c r="N3158" s="75"/>
      <c r="O3158" s="75"/>
      <c r="Q3158" s="76"/>
    </row>
    <row r="3159" spans="2:17" x14ac:dyDescent="0.35">
      <c r="B3159" s="75"/>
      <c r="C3159" s="76"/>
      <c r="D3159" s="78"/>
      <c r="E3159" s="76"/>
      <c r="F3159" s="76"/>
      <c r="G3159" s="76"/>
      <c r="H3159" s="79"/>
      <c r="I3159" s="79"/>
      <c r="J3159" s="79"/>
      <c r="K3159" s="79"/>
      <c r="L3159" s="75"/>
      <c r="M3159" s="75"/>
      <c r="N3159" s="75"/>
      <c r="O3159" s="75"/>
      <c r="Q3159" s="76"/>
    </row>
    <row r="3160" spans="2:17" x14ac:dyDescent="0.35">
      <c r="B3160" s="75"/>
      <c r="C3160" s="76"/>
      <c r="D3160" s="78"/>
      <c r="E3160" s="76"/>
      <c r="F3160" s="76"/>
      <c r="G3160" s="76"/>
      <c r="H3160" s="79"/>
      <c r="I3160" s="79"/>
      <c r="J3160" s="79"/>
      <c r="K3160" s="79"/>
      <c r="L3160" s="75"/>
      <c r="M3160" s="75"/>
      <c r="N3160" s="75"/>
      <c r="O3160" s="75"/>
      <c r="Q3160" s="76"/>
    </row>
    <row r="3161" spans="2:17" x14ac:dyDescent="0.35">
      <c r="B3161" s="75"/>
      <c r="C3161" s="76"/>
      <c r="D3161" s="78"/>
      <c r="E3161" s="76"/>
      <c r="F3161" s="76"/>
      <c r="G3161" s="76"/>
      <c r="H3161" s="79"/>
      <c r="I3161" s="79"/>
      <c r="J3161" s="79"/>
      <c r="K3161" s="79"/>
      <c r="L3161" s="75"/>
      <c r="M3161" s="75"/>
      <c r="N3161" s="75"/>
      <c r="O3161" s="75"/>
      <c r="Q3161" s="76"/>
    </row>
    <row r="3162" spans="2:17" x14ac:dyDescent="0.35">
      <c r="B3162" s="75"/>
      <c r="C3162" s="76"/>
      <c r="D3162" s="78"/>
      <c r="E3162" s="76"/>
      <c r="F3162" s="76"/>
      <c r="G3162" s="76"/>
      <c r="H3162" s="79"/>
      <c r="I3162" s="79"/>
      <c r="J3162" s="79"/>
      <c r="K3162" s="79"/>
      <c r="L3162" s="75"/>
      <c r="M3162" s="75"/>
      <c r="N3162" s="75"/>
      <c r="O3162" s="75"/>
      <c r="Q3162" s="76"/>
    </row>
    <row r="3163" spans="2:17" x14ac:dyDescent="0.35">
      <c r="B3163" s="75"/>
      <c r="C3163" s="76"/>
      <c r="D3163" s="78"/>
      <c r="E3163" s="76"/>
      <c r="F3163" s="76"/>
      <c r="G3163" s="76"/>
      <c r="H3163" s="79"/>
      <c r="I3163" s="79"/>
      <c r="J3163" s="79"/>
      <c r="K3163" s="79"/>
      <c r="L3163" s="75"/>
      <c r="M3163" s="75"/>
      <c r="N3163" s="75"/>
      <c r="O3163" s="75"/>
      <c r="Q3163" s="76"/>
    </row>
    <row r="3164" spans="2:17" x14ac:dyDescent="0.35">
      <c r="B3164" s="75"/>
      <c r="C3164" s="76"/>
      <c r="D3164" s="78"/>
      <c r="E3164" s="76"/>
      <c r="F3164" s="76"/>
      <c r="G3164" s="76"/>
      <c r="H3164" s="79"/>
      <c r="I3164" s="79"/>
      <c r="J3164" s="79"/>
      <c r="K3164" s="79"/>
      <c r="L3164" s="75"/>
      <c r="M3164" s="75"/>
      <c r="N3164" s="75"/>
      <c r="O3164" s="75"/>
      <c r="Q3164" s="76"/>
    </row>
    <row r="3165" spans="2:17" x14ac:dyDescent="0.35">
      <c r="B3165" s="75"/>
      <c r="C3165" s="76"/>
      <c r="D3165" s="78"/>
      <c r="E3165" s="76"/>
      <c r="F3165" s="76"/>
      <c r="G3165" s="76"/>
      <c r="H3165" s="79"/>
      <c r="I3165" s="79"/>
      <c r="J3165" s="79"/>
      <c r="K3165" s="79"/>
      <c r="L3165" s="75"/>
      <c r="M3165" s="75"/>
      <c r="N3165" s="75"/>
      <c r="O3165" s="75"/>
      <c r="Q3165" s="76"/>
    </row>
    <row r="3166" spans="2:17" x14ac:dyDescent="0.35">
      <c r="B3166" s="75"/>
      <c r="C3166" s="76"/>
      <c r="D3166" s="78"/>
      <c r="E3166" s="76"/>
      <c r="F3166" s="76"/>
      <c r="G3166" s="76"/>
      <c r="H3166" s="79"/>
      <c r="I3166" s="79"/>
      <c r="J3166" s="79"/>
      <c r="K3166" s="79"/>
      <c r="L3166" s="75"/>
      <c r="M3166" s="75"/>
      <c r="N3166" s="75"/>
      <c r="O3166" s="75"/>
      <c r="Q3166" s="76"/>
    </row>
    <row r="3167" spans="2:17" x14ac:dyDescent="0.35">
      <c r="B3167" s="75"/>
      <c r="C3167" s="76"/>
      <c r="D3167" s="78"/>
      <c r="E3167" s="76"/>
      <c r="F3167" s="76"/>
      <c r="G3167" s="76"/>
      <c r="H3167" s="79"/>
      <c r="I3167" s="79"/>
      <c r="J3167" s="79"/>
      <c r="K3167" s="79"/>
      <c r="L3167" s="75"/>
      <c r="M3167" s="75"/>
      <c r="N3167" s="75"/>
      <c r="O3167" s="75"/>
      <c r="Q3167" s="76"/>
    </row>
    <row r="3168" spans="2:17" x14ac:dyDescent="0.35">
      <c r="B3168" s="75"/>
      <c r="C3168" s="76"/>
      <c r="D3168" s="78"/>
      <c r="E3168" s="76"/>
      <c r="F3168" s="76"/>
      <c r="G3168" s="76"/>
      <c r="H3168" s="79"/>
      <c r="I3168" s="79"/>
      <c r="J3168" s="79"/>
      <c r="K3168" s="79"/>
      <c r="L3168" s="75"/>
      <c r="M3168" s="75"/>
      <c r="N3168" s="75"/>
      <c r="O3168" s="75"/>
      <c r="Q3168" s="76"/>
    </row>
    <row r="3169" spans="2:17" x14ac:dyDescent="0.35">
      <c r="B3169" s="75"/>
      <c r="C3169" s="76"/>
      <c r="D3169" s="78"/>
      <c r="E3169" s="76"/>
      <c r="F3169" s="76"/>
      <c r="G3169" s="76"/>
      <c r="H3169" s="79"/>
      <c r="I3169" s="79"/>
      <c r="J3169" s="79"/>
      <c r="K3169" s="79"/>
      <c r="L3169" s="75"/>
      <c r="M3169" s="75"/>
      <c r="N3169" s="75"/>
      <c r="O3169" s="75"/>
      <c r="Q3169" s="76"/>
    </row>
    <row r="3170" spans="2:17" x14ac:dyDescent="0.35">
      <c r="B3170" s="75"/>
      <c r="C3170" s="76"/>
      <c r="D3170" s="78"/>
      <c r="E3170" s="76"/>
      <c r="F3170" s="76"/>
      <c r="G3170" s="76"/>
      <c r="H3170" s="79"/>
      <c r="I3170" s="79"/>
      <c r="J3170" s="79"/>
      <c r="K3170" s="79"/>
      <c r="L3170" s="75"/>
      <c r="M3170" s="75"/>
      <c r="N3170" s="75"/>
      <c r="O3170" s="75"/>
      <c r="Q3170" s="76"/>
    </row>
    <row r="3171" spans="2:17" x14ac:dyDescent="0.35">
      <c r="B3171" s="75"/>
      <c r="C3171" s="76"/>
      <c r="D3171" s="78"/>
      <c r="E3171" s="76"/>
      <c r="F3171" s="76"/>
      <c r="G3171" s="76"/>
      <c r="H3171" s="79"/>
      <c r="I3171" s="79"/>
      <c r="J3171" s="79"/>
      <c r="K3171" s="79"/>
      <c r="L3171" s="75"/>
      <c r="M3171" s="75"/>
      <c r="N3171" s="75"/>
      <c r="O3171" s="75"/>
      <c r="Q3171" s="76"/>
    </row>
    <row r="3172" spans="2:17" x14ac:dyDescent="0.35">
      <c r="B3172" s="75"/>
      <c r="C3172" s="76"/>
      <c r="D3172" s="78"/>
      <c r="E3172" s="76"/>
      <c r="F3172" s="76"/>
      <c r="G3172" s="76"/>
      <c r="H3172" s="79"/>
      <c r="I3172" s="79"/>
      <c r="J3172" s="79"/>
      <c r="K3172" s="79"/>
      <c r="L3172" s="75"/>
      <c r="M3172" s="75"/>
      <c r="N3172" s="75"/>
      <c r="O3172" s="75"/>
      <c r="Q3172" s="76"/>
    </row>
    <row r="3173" spans="2:17" x14ac:dyDescent="0.35">
      <c r="B3173" s="75"/>
      <c r="C3173" s="76"/>
      <c r="D3173" s="78"/>
      <c r="E3173" s="76"/>
      <c r="F3173" s="76"/>
      <c r="G3173" s="76"/>
      <c r="H3173" s="79"/>
      <c r="I3173" s="79"/>
      <c r="J3173" s="79"/>
      <c r="K3173" s="79"/>
      <c r="L3173" s="75"/>
      <c r="M3173" s="75"/>
      <c r="N3173" s="75"/>
      <c r="O3173" s="75"/>
      <c r="Q3173" s="76"/>
    </row>
    <row r="3174" spans="2:17" x14ac:dyDescent="0.35">
      <c r="B3174" s="75"/>
      <c r="C3174" s="76"/>
      <c r="D3174" s="78"/>
      <c r="E3174" s="76"/>
      <c r="F3174" s="76"/>
      <c r="G3174" s="76"/>
      <c r="H3174" s="79"/>
      <c r="I3174" s="79"/>
      <c r="J3174" s="79"/>
      <c r="K3174" s="79"/>
      <c r="L3174" s="75"/>
      <c r="M3174" s="75"/>
      <c r="N3174" s="75"/>
      <c r="O3174" s="75"/>
      <c r="Q3174" s="76"/>
    </row>
    <row r="3175" spans="2:17" x14ac:dyDescent="0.35">
      <c r="B3175" s="75"/>
      <c r="C3175" s="76"/>
      <c r="D3175" s="78"/>
      <c r="E3175" s="76"/>
      <c r="F3175" s="76"/>
      <c r="G3175" s="76"/>
      <c r="H3175" s="79"/>
      <c r="I3175" s="79"/>
      <c r="J3175" s="79"/>
      <c r="K3175" s="79"/>
      <c r="L3175" s="75"/>
      <c r="M3175" s="75"/>
      <c r="N3175" s="75"/>
      <c r="O3175" s="75"/>
      <c r="Q3175" s="76"/>
    </row>
    <row r="3176" spans="2:17" x14ac:dyDescent="0.35">
      <c r="B3176" s="75"/>
      <c r="C3176" s="76"/>
      <c r="D3176" s="78"/>
      <c r="E3176" s="76"/>
      <c r="F3176" s="76"/>
      <c r="G3176" s="76"/>
      <c r="H3176" s="79"/>
      <c r="I3176" s="79"/>
      <c r="J3176" s="79"/>
      <c r="K3176" s="79"/>
      <c r="L3176" s="75"/>
      <c r="M3176" s="75"/>
      <c r="N3176" s="75"/>
      <c r="O3176" s="75"/>
      <c r="Q3176" s="76"/>
    </row>
    <row r="3177" spans="2:17" x14ac:dyDescent="0.35">
      <c r="B3177" s="75"/>
      <c r="C3177" s="76"/>
      <c r="D3177" s="78"/>
      <c r="E3177" s="76"/>
      <c r="F3177" s="76"/>
      <c r="G3177" s="76"/>
      <c r="H3177" s="79"/>
      <c r="I3177" s="79"/>
      <c r="J3177" s="79"/>
      <c r="K3177" s="79"/>
      <c r="L3177" s="75"/>
      <c r="M3177" s="75"/>
      <c r="N3177" s="75"/>
      <c r="O3177" s="75"/>
      <c r="Q3177" s="76"/>
    </row>
    <row r="3178" spans="2:17" x14ac:dyDescent="0.35">
      <c r="B3178" s="75"/>
      <c r="C3178" s="76"/>
      <c r="D3178" s="78"/>
      <c r="E3178" s="76"/>
      <c r="F3178" s="76"/>
      <c r="G3178" s="76"/>
      <c r="H3178" s="79"/>
      <c r="I3178" s="79"/>
      <c r="J3178" s="79"/>
      <c r="K3178" s="79"/>
      <c r="L3178" s="75"/>
      <c r="M3178" s="75"/>
      <c r="N3178" s="75"/>
      <c r="O3178" s="75"/>
      <c r="Q3178" s="76"/>
    </row>
    <row r="3179" spans="2:17" x14ac:dyDescent="0.35">
      <c r="B3179" s="75"/>
      <c r="C3179" s="76"/>
      <c r="D3179" s="78"/>
      <c r="E3179" s="76"/>
      <c r="F3179" s="76"/>
      <c r="G3179" s="76"/>
      <c r="H3179" s="79"/>
      <c r="I3179" s="79"/>
      <c r="J3179" s="79"/>
      <c r="K3179" s="79"/>
      <c r="L3179" s="75"/>
      <c r="M3179" s="75"/>
      <c r="N3179" s="75"/>
      <c r="O3179" s="75"/>
      <c r="Q3179" s="76"/>
    </row>
    <row r="3180" spans="2:17" x14ac:dyDescent="0.35">
      <c r="B3180" s="75"/>
      <c r="C3180" s="76"/>
      <c r="D3180" s="78"/>
      <c r="E3180" s="76"/>
      <c r="F3180" s="76"/>
      <c r="G3180" s="76"/>
      <c r="H3180" s="79"/>
      <c r="I3180" s="79"/>
      <c r="J3180" s="79"/>
      <c r="K3180" s="79"/>
      <c r="L3180" s="75"/>
      <c r="M3180" s="75"/>
      <c r="N3180" s="75"/>
      <c r="O3180" s="75"/>
      <c r="Q3180" s="76"/>
    </row>
    <row r="3181" spans="2:17" x14ac:dyDescent="0.35">
      <c r="B3181" s="75"/>
      <c r="C3181" s="76"/>
      <c r="D3181" s="78"/>
      <c r="E3181" s="76"/>
      <c r="F3181" s="76"/>
      <c r="G3181" s="76"/>
      <c r="H3181" s="79"/>
      <c r="I3181" s="79"/>
      <c r="J3181" s="79"/>
      <c r="K3181" s="79"/>
      <c r="L3181" s="75"/>
      <c r="M3181" s="75"/>
      <c r="N3181" s="75"/>
      <c r="O3181" s="75"/>
      <c r="Q3181" s="76"/>
    </row>
    <row r="3182" spans="2:17" x14ac:dyDescent="0.35">
      <c r="B3182" s="75"/>
      <c r="C3182" s="76"/>
      <c r="D3182" s="78"/>
      <c r="E3182" s="76"/>
      <c r="F3182" s="76"/>
      <c r="G3182" s="76"/>
      <c r="H3182" s="79"/>
      <c r="I3182" s="79"/>
      <c r="J3182" s="79"/>
      <c r="K3182" s="79"/>
      <c r="L3182" s="75"/>
      <c r="M3182" s="75"/>
      <c r="N3182" s="75"/>
      <c r="O3182" s="75"/>
      <c r="Q3182" s="76"/>
    </row>
    <row r="3183" spans="2:17" x14ac:dyDescent="0.35">
      <c r="B3183" s="75"/>
      <c r="C3183" s="76"/>
      <c r="D3183" s="78"/>
      <c r="E3183" s="76"/>
      <c r="F3183" s="76"/>
      <c r="G3183" s="76"/>
      <c r="H3183" s="79"/>
      <c r="I3183" s="79"/>
      <c r="J3183" s="79"/>
      <c r="K3183" s="79"/>
      <c r="L3183" s="75"/>
      <c r="M3183" s="75"/>
      <c r="N3183" s="75"/>
      <c r="O3183" s="75"/>
      <c r="Q3183" s="76"/>
    </row>
    <row r="3184" spans="2:17" x14ac:dyDescent="0.35">
      <c r="B3184" s="75"/>
      <c r="C3184" s="76"/>
      <c r="D3184" s="78"/>
      <c r="E3184" s="76"/>
      <c r="F3184" s="76"/>
      <c r="G3184" s="76"/>
      <c r="H3184" s="79"/>
      <c r="I3184" s="79"/>
      <c r="J3184" s="79"/>
      <c r="K3184" s="79"/>
      <c r="L3184" s="75"/>
      <c r="M3184" s="75"/>
      <c r="N3184" s="75"/>
      <c r="O3184" s="75"/>
      <c r="Q3184" s="76"/>
    </row>
    <row r="3185" spans="2:17" x14ac:dyDescent="0.35">
      <c r="B3185" s="75"/>
      <c r="C3185" s="76"/>
      <c r="D3185" s="78"/>
      <c r="E3185" s="76"/>
      <c r="F3185" s="76"/>
      <c r="G3185" s="76"/>
      <c r="H3185" s="79"/>
      <c r="I3185" s="79"/>
      <c r="J3185" s="79"/>
      <c r="K3185" s="79"/>
      <c r="L3185" s="75"/>
      <c r="M3185" s="75"/>
      <c r="N3185" s="75"/>
      <c r="O3185" s="75"/>
      <c r="Q3185" s="76"/>
    </row>
    <row r="3186" spans="2:17" x14ac:dyDescent="0.35">
      <c r="B3186" s="75"/>
      <c r="C3186" s="76"/>
      <c r="D3186" s="78"/>
      <c r="E3186" s="76"/>
      <c r="F3186" s="76"/>
      <c r="G3186" s="76"/>
      <c r="H3186" s="79"/>
      <c r="I3186" s="79"/>
      <c r="J3186" s="79"/>
      <c r="K3186" s="79"/>
      <c r="L3186" s="75"/>
      <c r="M3186" s="75"/>
      <c r="N3186" s="75"/>
      <c r="O3186" s="75"/>
      <c r="Q3186" s="76"/>
    </row>
    <row r="3187" spans="2:17" x14ac:dyDescent="0.35">
      <c r="B3187" s="75"/>
      <c r="C3187" s="76"/>
      <c r="D3187" s="78"/>
      <c r="E3187" s="76"/>
      <c r="F3187" s="76"/>
      <c r="G3187" s="76"/>
      <c r="H3187" s="79"/>
      <c r="I3187" s="79"/>
      <c r="J3187" s="79"/>
      <c r="K3187" s="79"/>
      <c r="L3187" s="75"/>
      <c r="M3187" s="75"/>
      <c r="N3187" s="75"/>
      <c r="O3187" s="75"/>
      <c r="Q3187" s="76"/>
    </row>
    <row r="3188" spans="2:17" x14ac:dyDescent="0.35">
      <c r="B3188" s="75"/>
      <c r="C3188" s="76"/>
      <c r="D3188" s="78"/>
      <c r="E3188" s="76"/>
      <c r="F3188" s="76"/>
      <c r="G3188" s="76"/>
      <c r="H3188" s="79"/>
      <c r="I3188" s="79"/>
      <c r="J3188" s="79"/>
      <c r="K3188" s="79"/>
      <c r="L3188" s="75"/>
      <c r="M3188" s="75"/>
      <c r="N3188" s="75"/>
      <c r="O3188" s="75"/>
      <c r="Q3188" s="76"/>
    </row>
    <row r="3189" spans="2:17" x14ac:dyDescent="0.35">
      <c r="B3189" s="75"/>
      <c r="C3189" s="76"/>
      <c r="D3189" s="78"/>
      <c r="E3189" s="76"/>
      <c r="F3189" s="76"/>
      <c r="G3189" s="76"/>
      <c r="H3189" s="79"/>
      <c r="I3189" s="79"/>
      <c r="J3189" s="79"/>
      <c r="K3189" s="79"/>
      <c r="L3189" s="75"/>
      <c r="M3189" s="75"/>
      <c r="N3189" s="75"/>
      <c r="O3189" s="75"/>
      <c r="Q3189" s="76"/>
    </row>
    <row r="3190" spans="2:17" x14ac:dyDescent="0.35">
      <c r="B3190" s="75"/>
      <c r="C3190" s="76"/>
      <c r="D3190" s="78"/>
      <c r="E3190" s="76"/>
      <c r="F3190" s="76"/>
      <c r="G3190" s="76"/>
      <c r="H3190" s="79"/>
      <c r="I3190" s="79"/>
      <c r="J3190" s="79"/>
      <c r="K3190" s="79"/>
      <c r="L3190" s="75"/>
      <c r="M3190" s="75"/>
      <c r="N3190" s="75"/>
      <c r="O3190" s="75"/>
      <c r="Q3190" s="76"/>
    </row>
    <row r="3191" spans="2:17" x14ac:dyDescent="0.35">
      <c r="B3191" s="75"/>
      <c r="C3191" s="76"/>
      <c r="D3191" s="78"/>
      <c r="E3191" s="76"/>
      <c r="F3191" s="76"/>
      <c r="G3191" s="76"/>
      <c r="H3191" s="79"/>
      <c r="I3191" s="79"/>
      <c r="J3191" s="79"/>
      <c r="K3191" s="79"/>
      <c r="L3191" s="75"/>
      <c r="M3191" s="75"/>
      <c r="N3191" s="75"/>
      <c r="O3191" s="75"/>
      <c r="Q3191" s="76"/>
    </row>
    <row r="3192" spans="2:17" x14ac:dyDescent="0.35">
      <c r="B3192" s="75"/>
      <c r="C3192" s="76"/>
      <c r="D3192" s="78"/>
      <c r="E3192" s="76"/>
      <c r="F3192" s="76"/>
      <c r="G3192" s="76"/>
      <c r="H3192" s="79"/>
      <c r="I3192" s="79"/>
      <c r="J3192" s="79"/>
      <c r="K3192" s="79"/>
      <c r="L3192" s="75"/>
      <c r="M3192" s="75"/>
      <c r="N3192" s="75"/>
      <c r="O3192" s="75"/>
      <c r="Q3192" s="76"/>
    </row>
    <row r="3193" spans="2:17" x14ac:dyDescent="0.35">
      <c r="B3193" s="75"/>
      <c r="C3193" s="76"/>
      <c r="D3193" s="78"/>
      <c r="E3193" s="76"/>
      <c r="F3193" s="76"/>
      <c r="G3193" s="76"/>
      <c r="H3193" s="79"/>
      <c r="I3193" s="79"/>
      <c r="J3193" s="79"/>
      <c r="K3193" s="79"/>
      <c r="L3193" s="75"/>
      <c r="M3193" s="75"/>
      <c r="N3193" s="75"/>
      <c r="O3193" s="75"/>
      <c r="Q3193" s="76"/>
    </row>
    <row r="3194" spans="2:17" x14ac:dyDescent="0.35">
      <c r="B3194" s="75"/>
      <c r="C3194" s="76"/>
      <c r="D3194" s="78"/>
      <c r="E3194" s="76"/>
      <c r="F3194" s="76"/>
      <c r="G3194" s="76"/>
      <c r="H3194" s="79"/>
      <c r="I3194" s="79"/>
      <c r="J3194" s="79"/>
      <c r="K3194" s="79"/>
      <c r="L3194" s="75"/>
      <c r="M3194" s="75"/>
      <c r="N3194" s="75"/>
      <c r="O3194" s="75"/>
      <c r="Q3194" s="76"/>
    </row>
    <row r="3195" spans="2:17" x14ac:dyDescent="0.35">
      <c r="B3195" s="75"/>
      <c r="C3195" s="76"/>
      <c r="D3195" s="78"/>
      <c r="E3195" s="76"/>
      <c r="F3195" s="76"/>
      <c r="G3195" s="76"/>
      <c r="H3195" s="79"/>
      <c r="I3195" s="79"/>
      <c r="J3195" s="79"/>
      <c r="K3195" s="79"/>
      <c r="L3195" s="75"/>
      <c r="M3195" s="75"/>
      <c r="N3195" s="75"/>
      <c r="O3195" s="75"/>
      <c r="Q3195" s="76"/>
    </row>
    <row r="3196" spans="2:17" x14ac:dyDescent="0.35">
      <c r="B3196" s="75"/>
      <c r="C3196" s="76"/>
      <c r="D3196" s="78"/>
      <c r="E3196" s="76"/>
      <c r="F3196" s="76"/>
      <c r="G3196" s="76"/>
      <c r="H3196" s="79"/>
      <c r="I3196" s="79"/>
      <c r="J3196" s="79"/>
      <c r="K3196" s="79"/>
      <c r="L3196" s="75"/>
      <c r="M3196" s="75"/>
      <c r="N3196" s="75"/>
      <c r="O3196" s="75"/>
      <c r="Q3196" s="76"/>
    </row>
    <row r="3197" spans="2:17" x14ac:dyDescent="0.35">
      <c r="B3197" s="75"/>
      <c r="C3197" s="76"/>
      <c r="D3197" s="78"/>
      <c r="E3197" s="76"/>
      <c r="F3197" s="76"/>
      <c r="G3197" s="76"/>
      <c r="H3197" s="79"/>
      <c r="I3197" s="79"/>
      <c r="J3197" s="79"/>
      <c r="K3197" s="79"/>
      <c r="L3197" s="75"/>
      <c r="M3197" s="75"/>
      <c r="N3197" s="75"/>
      <c r="O3197" s="75"/>
      <c r="Q3197" s="76"/>
    </row>
    <row r="3198" spans="2:17" x14ac:dyDescent="0.35">
      <c r="B3198" s="75"/>
      <c r="C3198" s="76"/>
      <c r="D3198" s="78"/>
      <c r="E3198" s="76"/>
      <c r="F3198" s="76"/>
      <c r="G3198" s="76"/>
      <c r="H3198" s="79"/>
      <c r="I3198" s="79"/>
      <c r="J3198" s="79"/>
      <c r="K3198" s="79"/>
      <c r="L3198" s="75"/>
      <c r="M3198" s="75"/>
      <c r="N3198" s="75"/>
      <c r="O3198" s="75"/>
      <c r="Q3198" s="76"/>
    </row>
    <row r="3199" spans="2:17" x14ac:dyDescent="0.35">
      <c r="B3199" s="75"/>
      <c r="C3199" s="76"/>
      <c r="D3199" s="78"/>
      <c r="E3199" s="76"/>
      <c r="F3199" s="76"/>
      <c r="G3199" s="76"/>
      <c r="H3199" s="79"/>
      <c r="I3199" s="79"/>
      <c r="J3199" s="79"/>
      <c r="K3199" s="79"/>
      <c r="L3199" s="75"/>
      <c r="M3199" s="75"/>
      <c r="N3199" s="75"/>
      <c r="O3199" s="75"/>
      <c r="Q3199" s="76"/>
    </row>
    <row r="3200" spans="2:17" x14ac:dyDescent="0.35">
      <c r="B3200" s="75"/>
      <c r="C3200" s="76"/>
      <c r="D3200" s="78"/>
      <c r="E3200" s="76"/>
      <c r="F3200" s="76"/>
      <c r="G3200" s="76"/>
      <c r="H3200" s="79"/>
      <c r="I3200" s="79"/>
      <c r="J3200" s="79"/>
      <c r="K3200" s="79"/>
      <c r="L3200" s="75"/>
      <c r="M3200" s="75"/>
      <c r="N3200" s="75"/>
      <c r="O3200" s="75"/>
      <c r="Q3200" s="76"/>
    </row>
    <row r="3201" spans="2:17" x14ac:dyDescent="0.35">
      <c r="B3201" s="75"/>
      <c r="C3201" s="76"/>
      <c r="D3201" s="78"/>
      <c r="E3201" s="76"/>
      <c r="F3201" s="76"/>
      <c r="G3201" s="76"/>
      <c r="H3201" s="79"/>
      <c r="I3201" s="79"/>
      <c r="J3201" s="79"/>
      <c r="K3201" s="79"/>
      <c r="L3201" s="75"/>
      <c r="M3201" s="75"/>
      <c r="N3201" s="75"/>
      <c r="O3201" s="75"/>
      <c r="Q3201" s="76"/>
    </row>
    <row r="3202" spans="2:17" x14ac:dyDescent="0.35">
      <c r="B3202" s="75"/>
      <c r="C3202" s="76"/>
      <c r="D3202" s="78"/>
      <c r="E3202" s="76"/>
      <c r="F3202" s="76"/>
      <c r="G3202" s="76"/>
      <c r="H3202" s="79"/>
      <c r="I3202" s="79"/>
      <c r="J3202" s="79"/>
      <c r="K3202" s="79"/>
      <c r="L3202" s="75"/>
      <c r="M3202" s="75"/>
      <c r="N3202" s="75"/>
      <c r="O3202" s="75"/>
      <c r="Q3202" s="76"/>
    </row>
    <row r="3203" spans="2:17" x14ac:dyDescent="0.35">
      <c r="B3203" s="75"/>
      <c r="C3203" s="76"/>
      <c r="D3203" s="78"/>
      <c r="E3203" s="76"/>
      <c r="F3203" s="76"/>
      <c r="G3203" s="76"/>
      <c r="H3203" s="79"/>
      <c r="I3203" s="79"/>
      <c r="J3203" s="79"/>
      <c r="K3203" s="79"/>
      <c r="L3203" s="75"/>
      <c r="M3203" s="75"/>
      <c r="N3203" s="75"/>
      <c r="O3203" s="75"/>
      <c r="Q3203" s="76"/>
    </row>
    <row r="3204" spans="2:17" x14ac:dyDescent="0.35">
      <c r="B3204" s="75"/>
      <c r="C3204" s="76"/>
      <c r="D3204" s="78"/>
      <c r="E3204" s="76"/>
      <c r="F3204" s="76"/>
      <c r="G3204" s="76"/>
      <c r="H3204" s="79"/>
      <c r="I3204" s="79"/>
      <c r="J3204" s="79"/>
      <c r="K3204" s="79"/>
      <c r="L3204" s="75"/>
      <c r="M3204" s="75"/>
      <c r="N3204" s="75"/>
      <c r="O3204" s="75"/>
      <c r="Q3204" s="76"/>
    </row>
    <row r="3205" spans="2:17" x14ac:dyDescent="0.35">
      <c r="B3205" s="75"/>
      <c r="C3205" s="76"/>
      <c r="D3205" s="78"/>
      <c r="E3205" s="76"/>
      <c r="F3205" s="76"/>
      <c r="G3205" s="76"/>
      <c r="H3205" s="79"/>
      <c r="I3205" s="79"/>
      <c r="J3205" s="79"/>
      <c r="K3205" s="79"/>
      <c r="L3205" s="75"/>
      <c r="M3205" s="75"/>
      <c r="N3205" s="75"/>
      <c r="O3205" s="75"/>
      <c r="Q3205" s="76"/>
    </row>
    <row r="3206" spans="2:17" x14ac:dyDescent="0.35">
      <c r="B3206" s="75"/>
      <c r="C3206" s="76"/>
      <c r="D3206" s="78"/>
      <c r="E3206" s="76"/>
      <c r="F3206" s="76"/>
      <c r="G3206" s="76"/>
      <c r="H3206" s="79"/>
      <c r="I3206" s="79"/>
      <c r="J3206" s="79"/>
      <c r="K3206" s="79"/>
      <c r="L3206" s="75"/>
      <c r="M3206" s="75"/>
      <c r="N3206" s="75"/>
      <c r="O3206" s="75"/>
      <c r="Q3206" s="76"/>
    </row>
    <row r="3207" spans="2:17" x14ac:dyDescent="0.35">
      <c r="B3207" s="75"/>
      <c r="C3207" s="76"/>
      <c r="D3207" s="78"/>
      <c r="E3207" s="76"/>
      <c r="F3207" s="76"/>
      <c r="G3207" s="76"/>
      <c r="H3207" s="79"/>
      <c r="I3207" s="79"/>
      <c r="J3207" s="79"/>
      <c r="K3207" s="79"/>
      <c r="L3207" s="75"/>
      <c r="M3207" s="75"/>
      <c r="N3207" s="75"/>
      <c r="O3207" s="75"/>
      <c r="Q3207" s="76"/>
    </row>
    <row r="3208" spans="2:17" x14ac:dyDescent="0.35">
      <c r="B3208" s="75"/>
      <c r="C3208" s="76"/>
      <c r="D3208" s="78"/>
      <c r="E3208" s="76"/>
      <c r="F3208" s="76"/>
      <c r="G3208" s="76"/>
      <c r="H3208" s="79"/>
      <c r="I3208" s="79"/>
      <c r="J3208" s="79"/>
      <c r="K3208" s="79"/>
      <c r="L3208" s="75"/>
      <c r="M3208" s="75"/>
      <c r="N3208" s="75"/>
      <c r="O3208" s="75"/>
      <c r="Q3208" s="76"/>
    </row>
    <row r="3209" spans="2:17" x14ac:dyDescent="0.35">
      <c r="B3209" s="75"/>
      <c r="C3209" s="76"/>
      <c r="D3209" s="78"/>
      <c r="E3209" s="76"/>
      <c r="F3209" s="76"/>
      <c r="G3209" s="76"/>
      <c r="H3209" s="79"/>
      <c r="I3209" s="79"/>
      <c r="J3209" s="79"/>
      <c r="K3209" s="79"/>
      <c r="L3209" s="75"/>
      <c r="M3209" s="75"/>
      <c r="N3209" s="75"/>
      <c r="O3209" s="75"/>
      <c r="Q3209" s="76"/>
    </row>
    <row r="3210" spans="2:17" x14ac:dyDescent="0.35">
      <c r="B3210" s="75"/>
      <c r="C3210" s="76"/>
      <c r="D3210" s="78"/>
      <c r="E3210" s="76"/>
      <c r="F3210" s="76"/>
      <c r="G3210" s="76"/>
      <c r="H3210" s="79"/>
      <c r="I3210" s="79"/>
      <c r="J3210" s="79"/>
      <c r="K3210" s="79"/>
      <c r="L3210" s="75"/>
      <c r="M3210" s="75"/>
      <c r="N3210" s="75"/>
      <c r="O3210" s="75"/>
      <c r="Q3210" s="76"/>
    </row>
    <row r="3211" spans="2:17" x14ac:dyDescent="0.35">
      <c r="B3211" s="75"/>
      <c r="C3211" s="76"/>
      <c r="D3211" s="78"/>
      <c r="E3211" s="76"/>
      <c r="F3211" s="76"/>
      <c r="G3211" s="76"/>
      <c r="H3211" s="79"/>
      <c r="I3211" s="79"/>
      <c r="J3211" s="79"/>
      <c r="K3211" s="79"/>
      <c r="L3211" s="75"/>
      <c r="M3211" s="75"/>
      <c r="N3211" s="75"/>
      <c r="O3211" s="75"/>
      <c r="Q3211" s="76"/>
    </row>
    <row r="3212" spans="2:17" x14ac:dyDescent="0.35">
      <c r="B3212" s="75"/>
      <c r="C3212" s="76"/>
      <c r="D3212" s="78"/>
      <c r="E3212" s="76"/>
      <c r="F3212" s="76"/>
      <c r="G3212" s="76"/>
      <c r="H3212" s="79"/>
      <c r="I3212" s="79"/>
      <c r="J3212" s="79"/>
      <c r="K3212" s="79"/>
      <c r="L3212" s="75"/>
      <c r="M3212" s="75"/>
      <c r="N3212" s="75"/>
      <c r="O3212" s="75"/>
      <c r="Q3212" s="76"/>
    </row>
    <row r="3213" spans="2:17" x14ac:dyDescent="0.35">
      <c r="B3213" s="75"/>
      <c r="C3213" s="76"/>
      <c r="D3213" s="78"/>
      <c r="E3213" s="76"/>
      <c r="F3213" s="76"/>
      <c r="G3213" s="76"/>
      <c r="H3213" s="79"/>
      <c r="I3213" s="79"/>
      <c r="J3213" s="79"/>
      <c r="K3213" s="79"/>
      <c r="L3213" s="75"/>
      <c r="M3213" s="75"/>
      <c r="N3213" s="75"/>
      <c r="O3213" s="75"/>
      <c r="Q3213" s="76"/>
    </row>
    <row r="3214" spans="2:17" x14ac:dyDescent="0.35">
      <c r="B3214" s="75"/>
      <c r="C3214" s="76"/>
      <c r="D3214" s="78"/>
      <c r="E3214" s="76"/>
      <c r="F3214" s="76"/>
      <c r="G3214" s="76"/>
      <c r="H3214" s="79"/>
      <c r="I3214" s="79"/>
      <c r="J3214" s="79"/>
      <c r="K3214" s="79"/>
      <c r="L3214" s="75"/>
      <c r="M3214" s="75"/>
      <c r="N3214" s="75"/>
      <c r="O3214" s="75"/>
      <c r="Q3214" s="76"/>
    </row>
    <row r="3215" spans="2:17" x14ac:dyDescent="0.35">
      <c r="B3215" s="75"/>
      <c r="C3215" s="76"/>
      <c r="D3215" s="78"/>
      <c r="E3215" s="76"/>
      <c r="F3215" s="76"/>
      <c r="G3215" s="76"/>
      <c r="H3215" s="79"/>
      <c r="I3215" s="79"/>
      <c r="J3215" s="79"/>
      <c r="K3215" s="79"/>
      <c r="L3215" s="75"/>
      <c r="M3215" s="75"/>
      <c r="N3215" s="75"/>
      <c r="O3215" s="75"/>
      <c r="Q3215" s="76"/>
    </row>
    <row r="3216" spans="2:17" x14ac:dyDescent="0.35">
      <c r="B3216" s="75"/>
      <c r="C3216" s="76"/>
      <c r="D3216" s="78"/>
      <c r="E3216" s="76"/>
      <c r="F3216" s="76"/>
      <c r="G3216" s="76"/>
      <c r="H3216" s="79"/>
      <c r="I3216" s="79"/>
      <c r="J3216" s="79"/>
      <c r="K3216" s="79"/>
      <c r="L3216" s="75"/>
      <c r="M3216" s="75"/>
      <c r="N3216" s="75"/>
      <c r="O3216" s="75"/>
      <c r="Q3216" s="76"/>
    </row>
    <row r="3217" spans="2:17" x14ac:dyDescent="0.35">
      <c r="B3217" s="75"/>
      <c r="C3217" s="76"/>
      <c r="D3217" s="78"/>
      <c r="E3217" s="76"/>
      <c r="F3217" s="76"/>
      <c r="G3217" s="76"/>
      <c r="H3217" s="79"/>
      <c r="I3217" s="79"/>
      <c r="J3217" s="79"/>
      <c r="K3217" s="79"/>
      <c r="L3217" s="75"/>
      <c r="M3217" s="75"/>
      <c r="N3217" s="75"/>
      <c r="O3217" s="75"/>
      <c r="Q3217" s="76"/>
    </row>
    <row r="3218" spans="2:17" x14ac:dyDescent="0.35">
      <c r="B3218" s="75"/>
      <c r="C3218" s="76"/>
      <c r="D3218" s="78"/>
      <c r="E3218" s="76"/>
      <c r="F3218" s="76"/>
      <c r="G3218" s="76"/>
      <c r="H3218" s="79"/>
      <c r="I3218" s="79"/>
      <c r="J3218" s="79"/>
      <c r="K3218" s="79"/>
      <c r="L3218" s="75"/>
      <c r="M3218" s="75"/>
      <c r="N3218" s="75"/>
      <c r="O3218" s="75"/>
      <c r="Q3218" s="76"/>
    </row>
    <row r="3219" spans="2:17" x14ac:dyDescent="0.35">
      <c r="B3219" s="75"/>
      <c r="C3219" s="76"/>
      <c r="D3219" s="78"/>
      <c r="E3219" s="76"/>
      <c r="F3219" s="76"/>
      <c r="G3219" s="76"/>
      <c r="H3219" s="79"/>
      <c r="I3219" s="79"/>
      <c r="J3219" s="79"/>
      <c r="K3219" s="79"/>
      <c r="L3219" s="75"/>
      <c r="M3219" s="75"/>
      <c r="N3219" s="75"/>
      <c r="O3219" s="75"/>
      <c r="Q3219" s="76"/>
    </row>
    <row r="3220" spans="2:17" x14ac:dyDescent="0.35">
      <c r="B3220" s="75"/>
      <c r="C3220" s="76"/>
      <c r="D3220" s="78"/>
      <c r="E3220" s="76"/>
      <c r="F3220" s="76"/>
      <c r="G3220" s="76"/>
      <c r="H3220" s="79"/>
      <c r="I3220" s="79"/>
      <c r="J3220" s="79"/>
      <c r="K3220" s="79"/>
      <c r="L3220" s="75"/>
      <c r="M3220" s="75"/>
      <c r="N3220" s="75"/>
      <c r="O3220" s="75"/>
      <c r="Q3220" s="76"/>
    </row>
    <row r="3221" spans="2:17" x14ac:dyDescent="0.35">
      <c r="B3221" s="75"/>
      <c r="C3221" s="76"/>
      <c r="D3221" s="78"/>
      <c r="E3221" s="76"/>
      <c r="F3221" s="76"/>
      <c r="G3221" s="76"/>
      <c r="H3221" s="79"/>
      <c r="I3221" s="79"/>
      <c r="J3221" s="79"/>
      <c r="K3221" s="79"/>
      <c r="L3221" s="75"/>
      <c r="M3221" s="75"/>
      <c r="N3221" s="75"/>
      <c r="O3221" s="75"/>
      <c r="Q3221" s="76"/>
    </row>
    <row r="3222" spans="2:17" x14ac:dyDescent="0.35">
      <c r="B3222" s="75"/>
      <c r="C3222" s="76"/>
      <c r="D3222" s="78"/>
      <c r="E3222" s="76"/>
      <c r="F3222" s="76"/>
      <c r="G3222" s="76"/>
      <c r="H3222" s="79"/>
      <c r="I3222" s="79"/>
      <c r="J3222" s="79"/>
      <c r="K3222" s="79"/>
      <c r="L3222" s="75"/>
      <c r="M3222" s="75"/>
      <c r="N3222" s="75"/>
      <c r="O3222" s="75"/>
      <c r="Q3222" s="76"/>
    </row>
    <row r="3223" spans="2:17" x14ac:dyDescent="0.35">
      <c r="B3223" s="75"/>
      <c r="C3223" s="76"/>
      <c r="D3223" s="78"/>
      <c r="E3223" s="76"/>
      <c r="F3223" s="76"/>
      <c r="G3223" s="76"/>
      <c r="H3223" s="79"/>
      <c r="I3223" s="79"/>
      <c r="J3223" s="79"/>
      <c r="K3223" s="79"/>
      <c r="L3223" s="75"/>
      <c r="M3223" s="75"/>
      <c r="N3223" s="75"/>
      <c r="O3223" s="75"/>
      <c r="Q3223" s="76"/>
    </row>
    <row r="3224" spans="2:17" x14ac:dyDescent="0.35">
      <c r="B3224" s="75"/>
      <c r="C3224" s="76"/>
      <c r="D3224" s="78"/>
      <c r="E3224" s="76"/>
      <c r="F3224" s="76"/>
      <c r="G3224" s="76"/>
      <c r="H3224" s="79"/>
      <c r="I3224" s="79"/>
      <c r="J3224" s="79"/>
      <c r="K3224" s="79"/>
      <c r="L3224" s="75"/>
      <c r="M3224" s="75"/>
      <c r="N3224" s="75"/>
      <c r="O3224" s="75"/>
      <c r="Q3224" s="76"/>
    </row>
    <row r="3225" spans="2:17" x14ac:dyDescent="0.35">
      <c r="B3225" s="75"/>
      <c r="C3225" s="76"/>
      <c r="D3225" s="78"/>
      <c r="E3225" s="76"/>
      <c r="F3225" s="76"/>
      <c r="G3225" s="76"/>
      <c r="H3225" s="79"/>
      <c r="I3225" s="79"/>
      <c r="J3225" s="79"/>
      <c r="K3225" s="79"/>
      <c r="L3225" s="75"/>
      <c r="M3225" s="75"/>
      <c r="N3225" s="75"/>
      <c r="O3225" s="75"/>
      <c r="Q3225" s="76"/>
    </row>
    <row r="3226" spans="2:17" x14ac:dyDescent="0.35">
      <c r="B3226" s="75"/>
      <c r="C3226" s="76"/>
      <c r="D3226" s="78"/>
      <c r="E3226" s="76"/>
      <c r="F3226" s="76"/>
      <c r="G3226" s="76"/>
      <c r="H3226" s="79"/>
      <c r="I3226" s="79"/>
      <c r="J3226" s="79"/>
      <c r="K3226" s="79"/>
      <c r="L3226" s="75"/>
      <c r="M3226" s="75"/>
      <c r="N3226" s="75"/>
      <c r="O3226" s="75"/>
      <c r="Q3226" s="76"/>
    </row>
    <row r="3227" spans="2:17" x14ac:dyDescent="0.35">
      <c r="B3227" s="75"/>
      <c r="C3227" s="76"/>
      <c r="D3227" s="78"/>
      <c r="E3227" s="76"/>
      <c r="F3227" s="76"/>
      <c r="G3227" s="76"/>
      <c r="H3227" s="79"/>
      <c r="I3227" s="79"/>
      <c r="J3227" s="79"/>
      <c r="K3227" s="79"/>
      <c r="L3227" s="75"/>
      <c r="M3227" s="75"/>
      <c r="N3227" s="75"/>
      <c r="O3227" s="75"/>
      <c r="Q3227" s="76"/>
    </row>
    <row r="3228" spans="2:17" x14ac:dyDescent="0.35">
      <c r="B3228" s="75"/>
      <c r="C3228" s="76"/>
      <c r="D3228" s="78"/>
      <c r="E3228" s="76"/>
      <c r="F3228" s="76"/>
      <c r="G3228" s="76"/>
      <c r="H3228" s="79"/>
      <c r="I3228" s="79"/>
      <c r="J3228" s="79"/>
      <c r="K3228" s="79"/>
      <c r="L3228" s="75"/>
      <c r="M3228" s="75"/>
      <c r="N3228" s="75"/>
      <c r="O3228" s="75"/>
      <c r="Q3228" s="76"/>
    </row>
    <row r="3229" spans="2:17" x14ac:dyDescent="0.35">
      <c r="B3229" s="75"/>
      <c r="C3229" s="76"/>
      <c r="D3229" s="78"/>
      <c r="E3229" s="76"/>
      <c r="F3229" s="76"/>
      <c r="G3229" s="76"/>
      <c r="H3229" s="79"/>
      <c r="I3229" s="79"/>
      <c r="J3229" s="79"/>
      <c r="K3229" s="79"/>
      <c r="L3229" s="75"/>
      <c r="M3229" s="75"/>
      <c r="N3229" s="75"/>
      <c r="O3229" s="75"/>
      <c r="Q3229" s="76"/>
    </row>
    <row r="3230" spans="2:17" x14ac:dyDescent="0.35">
      <c r="B3230" s="75"/>
      <c r="C3230" s="76"/>
      <c r="D3230" s="78"/>
      <c r="E3230" s="76"/>
      <c r="F3230" s="76"/>
      <c r="G3230" s="76"/>
      <c r="H3230" s="79"/>
      <c r="I3230" s="79"/>
      <c r="J3230" s="79"/>
      <c r="K3230" s="79"/>
      <c r="L3230" s="75"/>
      <c r="M3230" s="75"/>
      <c r="N3230" s="75"/>
      <c r="O3230" s="75"/>
      <c r="Q3230" s="76"/>
    </row>
    <row r="3231" spans="2:17" x14ac:dyDescent="0.35">
      <c r="B3231" s="75"/>
      <c r="C3231" s="76"/>
      <c r="D3231" s="78"/>
      <c r="E3231" s="76"/>
      <c r="F3231" s="76"/>
      <c r="G3231" s="76"/>
      <c r="H3231" s="79"/>
      <c r="I3231" s="79"/>
      <c r="J3231" s="79"/>
      <c r="K3231" s="79"/>
      <c r="L3231" s="75"/>
      <c r="M3231" s="75"/>
      <c r="N3231" s="75"/>
      <c r="O3231" s="75"/>
      <c r="Q3231" s="76"/>
    </row>
    <row r="3232" spans="2:17" x14ac:dyDescent="0.35">
      <c r="B3232" s="75"/>
      <c r="C3232" s="76"/>
      <c r="D3232" s="78"/>
      <c r="E3232" s="76"/>
      <c r="F3232" s="76"/>
      <c r="G3232" s="76"/>
      <c r="H3232" s="79"/>
      <c r="I3232" s="79"/>
      <c r="J3232" s="79"/>
      <c r="K3232" s="79"/>
      <c r="L3232" s="75"/>
      <c r="M3232" s="75"/>
      <c r="N3232" s="75"/>
      <c r="O3232" s="75"/>
      <c r="Q3232" s="76"/>
    </row>
    <row r="3233" spans="2:17" x14ac:dyDescent="0.35">
      <c r="B3233" s="75"/>
      <c r="C3233" s="76"/>
      <c r="D3233" s="78"/>
      <c r="E3233" s="76"/>
      <c r="F3233" s="76"/>
      <c r="G3233" s="76"/>
      <c r="H3233" s="79"/>
      <c r="I3233" s="79"/>
      <c r="J3233" s="79"/>
      <c r="K3233" s="79"/>
      <c r="L3233" s="75"/>
      <c r="M3233" s="75"/>
      <c r="N3233" s="75"/>
      <c r="O3233" s="75"/>
      <c r="Q3233" s="76"/>
    </row>
    <row r="3234" spans="2:17" x14ac:dyDescent="0.35">
      <c r="B3234" s="75"/>
      <c r="C3234" s="76"/>
      <c r="D3234" s="78"/>
      <c r="E3234" s="76"/>
      <c r="F3234" s="76"/>
      <c r="G3234" s="76"/>
      <c r="H3234" s="79"/>
      <c r="I3234" s="79"/>
      <c r="J3234" s="79"/>
      <c r="K3234" s="79"/>
      <c r="L3234" s="75"/>
      <c r="M3234" s="75"/>
      <c r="N3234" s="75"/>
      <c r="O3234" s="75"/>
      <c r="Q3234" s="76"/>
    </row>
    <row r="3235" spans="2:17" x14ac:dyDescent="0.35">
      <c r="B3235" s="75"/>
      <c r="C3235" s="76"/>
      <c r="D3235" s="78"/>
      <c r="E3235" s="76"/>
      <c r="F3235" s="76"/>
      <c r="G3235" s="76"/>
      <c r="H3235" s="79"/>
      <c r="I3235" s="79"/>
      <c r="J3235" s="79"/>
      <c r="K3235" s="79"/>
      <c r="L3235" s="75"/>
      <c r="M3235" s="75"/>
      <c r="N3235" s="75"/>
      <c r="O3235" s="75"/>
      <c r="Q3235" s="76"/>
    </row>
    <row r="3236" spans="2:17" x14ac:dyDescent="0.35">
      <c r="B3236" s="75"/>
      <c r="C3236" s="76"/>
      <c r="D3236" s="78"/>
      <c r="E3236" s="76"/>
      <c r="F3236" s="76"/>
      <c r="G3236" s="76"/>
      <c r="H3236" s="79"/>
      <c r="I3236" s="79"/>
      <c r="J3236" s="79"/>
      <c r="K3236" s="79"/>
      <c r="L3236" s="75"/>
      <c r="M3236" s="75"/>
      <c r="N3236" s="75"/>
      <c r="O3236" s="75"/>
      <c r="Q3236" s="76"/>
    </row>
    <row r="3237" spans="2:17" x14ac:dyDescent="0.35">
      <c r="B3237" s="75"/>
      <c r="C3237" s="76"/>
      <c r="D3237" s="78"/>
      <c r="E3237" s="76"/>
      <c r="F3237" s="76"/>
      <c r="G3237" s="76"/>
      <c r="H3237" s="79"/>
      <c r="I3237" s="79"/>
      <c r="J3237" s="79"/>
      <c r="K3237" s="79"/>
      <c r="L3237" s="75"/>
      <c r="M3237" s="75"/>
      <c r="N3237" s="75"/>
      <c r="O3237" s="75"/>
      <c r="Q3237" s="76"/>
    </row>
    <row r="3238" spans="2:17" x14ac:dyDescent="0.35">
      <c r="B3238" s="75"/>
      <c r="C3238" s="76"/>
      <c r="D3238" s="78"/>
      <c r="E3238" s="76"/>
      <c r="F3238" s="76"/>
      <c r="G3238" s="76"/>
      <c r="H3238" s="79"/>
      <c r="I3238" s="79"/>
      <c r="J3238" s="79"/>
      <c r="K3238" s="79"/>
      <c r="L3238" s="75"/>
      <c r="M3238" s="75"/>
      <c r="N3238" s="75"/>
      <c r="O3238" s="75"/>
      <c r="Q3238" s="76"/>
    </row>
    <row r="3239" spans="2:17" x14ac:dyDescent="0.35">
      <c r="B3239" s="75"/>
      <c r="C3239" s="76"/>
      <c r="D3239" s="78"/>
      <c r="E3239" s="76"/>
      <c r="F3239" s="76"/>
      <c r="G3239" s="76"/>
      <c r="H3239" s="79"/>
      <c r="I3239" s="79"/>
      <c r="J3239" s="79"/>
      <c r="K3239" s="79"/>
      <c r="L3239" s="75"/>
      <c r="M3239" s="75"/>
      <c r="N3239" s="75"/>
      <c r="O3239" s="75"/>
      <c r="Q3239" s="76"/>
    </row>
    <row r="3240" spans="2:17" x14ac:dyDescent="0.35">
      <c r="B3240" s="75"/>
      <c r="C3240" s="76"/>
      <c r="D3240" s="78"/>
      <c r="E3240" s="76"/>
      <c r="F3240" s="76"/>
      <c r="G3240" s="76"/>
      <c r="H3240" s="79"/>
      <c r="I3240" s="79"/>
      <c r="J3240" s="79"/>
      <c r="K3240" s="79"/>
      <c r="L3240" s="75"/>
      <c r="M3240" s="75"/>
      <c r="N3240" s="75"/>
      <c r="O3240" s="75"/>
      <c r="Q3240" s="76"/>
    </row>
    <row r="3241" spans="2:17" x14ac:dyDescent="0.35">
      <c r="B3241" s="75"/>
      <c r="C3241" s="76"/>
      <c r="D3241" s="78"/>
      <c r="E3241" s="76"/>
      <c r="F3241" s="76"/>
      <c r="G3241" s="76"/>
      <c r="H3241" s="79"/>
      <c r="I3241" s="79"/>
      <c r="J3241" s="79"/>
      <c r="K3241" s="79"/>
      <c r="L3241" s="75"/>
      <c r="M3241" s="75"/>
      <c r="N3241" s="75"/>
      <c r="O3241" s="75"/>
      <c r="Q3241" s="76"/>
    </row>
    <row r="3242" spans="2:17" x14ac:dyDescent="0.35">
      <c r="B3242" s="75"/>
      <c r="C3242" s="76"/>
      <c r="D3242" s="78"/>
      <c r="E3242" s="76"/>
      <c r="F3242" s="76"/>
      <c r="G3242" s="76"/>
      <c r="H3242" s="79"/>
      <c r="I3242" s="79"/>
      <c r="J3242" s="79"/>
      <c r="K3242" s="79"/>
      <c r="L3242" s="75"/>
      <c r="M3242" s="75"/>
      <c r="N3242" s="75"/>
      <c r="O3242" s="75"/>
      <c r="Q3242" s="76"/>
    </row>
    <row r="3243" spans="2:17" x14ac:dyDescent="0.35">
      <c r="B3243" s="75"/>
      <c r="C3243" s="76"/>
      <c r="D3243" s="78"/>
      <c r="E3243" s="76"/>
      <c r="F3243" s="76"/>
      <c r="G3243" s="76"/>
      <c r="H3243" s="79"/>
      <c r="I3243" s="79"/>
      <c r="J3243" s="79"/>
      <c r="K3243" s="79"/>
      <c r="L3243" s="75"/>
      <c r="M3243" s="75"/>
      <c r="N3243" s="75"/>
      <c r="O3243" s="75"/>
      <c r="Q3243" s="76"/>
    </row>
    <row r="3244" spans="2:17" x14ac:dyDescent="0.35">
      <c r="B3244" s="75"/>
      <c r="C3244" s="76"/>
      <c r="D3244" s="78"/>
      <c r="E3244" s="76"/>
      <c r="F3244" s="76"/>
      <c r="G3244" s="76"/>
      <c r="H3244" s="79"/>
      <c r="I3244" s="79"/>
      <c r="J3244" s="79"/>
      <c r="K3244" s="79"/>
      <c r="L3244" s="75"/>
      <c r="M3244" s="75"/>
      <c r="N3244" s="75"/>
      <c r="O3244" s="75"/>
      <c r="Q3244" s="76"/>
    </row>
    <row r="3245" spans="2:17" x14ac:dyDescent="0.35">
      <c r="B3245" s="75"/>
      <c r="C3245" s="76"/>
      <c r="D3245" s="78"/>
      <c r="E3245" s="76"/>
      <c r="F3245" s="76"/>
      <c r="G3245" s="76"/>
      <c r="H3245" s="79"/>
      <c r="I3245" s="79"/>
      <c r="J3245" s="79"/>
      <c r="K3245" s="79"/>
      <c r="L3245" s="75"/>
      <c r="M3245" s="75"/>
      <c r="N3245" s="75"/>
      <c r="O3245" s="75"/>
      <c r="Q3245" s="76"/>
    </row>
    <row r="3246" spans="2:17" x14ac:dyDescent="0.35">
      <c r="B3246" s="75"/>
      <c r="C3246" s="76"/>
      <c r="D3246" s="78"/>
      <c r="E3246" s="76"/>
      <c r="F3246" s="76"/>
      <c r="G3246" s="76"/>
      <c r="H3246" s="79"/>
      <c r="I3246" s="79"/>
      <c r="J3246" s="79"/>
      <c r="K3246" s="79"/>
      <c r="L3246" s="75"/>
      <c r="M3246" s="75"/>
      <c r="N3246" s="75"/>
      <c r="O3246" s="75"/>
      <c r="Q3246" s="76"/>
    </row>
    <row r="3247" spans="2:17" x14ac:dyDescent="0.35">
      <c r="B3247" s="75"/>
      <c r="C3247" s="76"/>
      <c r="D3247" s="78"/>
      <c r="E3247" s="76"/>
      <c r="F3247" s="76"/>
      <c r="G3247" s="76"/>
      <c r="H3247" s="79"/>
      <c r="I3247" s="79"/>
      <c r="J3247" s="79"/>
      <c r="K3247" s="79"/>
      <c r="L3247" s="75"/>
      <c r="M3247" s="75"/>
      <c r="N3247" s="75"/>
      <c r="O3247" s="75"/>
      <c r="Q3247" s="76"/>
    </row>
    <row r="3248" spans="2:17" x14ac:dyDescent="0.35">
      <c r="B3248" s="75"/>
      <c r="C3248" s="76"/>
      <c r="D3248" s="78"/>
      <c r="E3248" s="76"/>
      <c r="F3248" s="76"/>
      <c r="G3248" s="76"/>
      <c r="H3248" s="79"/>
      <c r="I3248" s="79"/>
      <c r="J3248" s="79"/>
      <c r="K3248" s="79"/>
      <c r="L3248" s="75"/>
      <c r="M3248" s="75"/>
      <c r="N3248" s="75"/>
      <c r="O3248" s="75"/>
      <c r="Q3248" s="76"/>
    </row>
    <row r="3249" spans="2:17" x14ac:dyDescent="0.35">
      <c r="B3249" s="75"/>
      <c r="C3249" s="76"/>
      <c r="D3249" s="78"/>
      <c r="E3249" s="76"/>
      <c r="F3249" s="76"/>
      <c r="G3249" s="76"/>
      <c r="H3249" s="79"/>
      <c r="I3249" s="79"/>
      <c r="J3249" s="79"/>
      <c r="K3249" s="79"/>
      <c r="L3249" s="75"/>
      <c r="M3249" s="75"/>
      <c r="N3249" s="75"/>
      <c r="O3249" s="75"/>
      <c r="Q3249" s="76"/>
    </row>
    <row r="3250" spans="2:17" x14ac:dyDescent="0.35">
      <c r="B3250" s="75"/>
      <c r="C3250" s="76"/>
      <c r="D3250" s="78"/>
      <c r="E3250" s="76"/>
      <c r="F3250" s="76"/>
      <c r="G3250" s="76"/>
      <c r="H3250" s="79"/>
      <c r="I3250" s="79"/>
      <c r="J3250" s="79"/>
      <c r="K3250" s="79"/>
      <c r="L3250" s="75"/>
      <c r="M3250" s="75"/>
      <c r="N3250" s="75"/>
      <c r="O3250" s="75"/>
      <c r="Q3250" s="76"/>
    </row>
    <row r="3251" spans="2:17" x14ac:dyDescent="0.35">
      <c r="B3251" s="75"/>
      <c r="C3251" s="76"/>
      <c r="D3251" s="78"/>
      <c r="E3251" s="76"/>
      <c r="F3251" s="76"/>
      <c r="G3251" s="76"/>
      <c r="H3251" s="79"/>
      <c r="I3251" s="79"/>
      <c r="J3251" s="79"/>
      <c r="K3251" s="79"/>
      <c r="L3251" s="75"/>
      <c r="M3251" s="75"/>
      <c r="N3251" s="75"/>
      <c r="O3251" s="75"/>
      <c r="Q3251" s="76"/>
    </row>
    <row r="3252" spans="2:17" x14ac:dyDescent="0.35">
      <c r="B3252" s="75"/>
      <c r="C3252" s="76"/>
      <c r="D3252" s="78"/>
      <c r="E3252" s="76"/>
      <c r="F3252" s="76"/>
      <c r="G3252" s="76"/>
      <c r="H3252" s="79"/>
      <c r="I3252" s="79"/>
      <c r="J3252" s="79"/>
      <c r="K3252" s="79"/>
      <c r="L3252" s="75"/>
      <c r="M3252" s="75"/>
      <c r="N3252" s="75"/>
      <c r="O3252" s="75"/>
      <c r="Q3252" s="76"/>
    </row>
    <row r="3253" spans="2:17" x14ac:dyDescent="0.35">
      <c r="B3253" s="75"/>
      <c r="C3253" s="76"/>
      <c r="D3253" s="78"/>
      <c r="E3253" s="76"/>
      <c r="F3253" s="76"/>
      <c r="G3253" s="76"/>
      <c r="H3253" s="79"/>
      <c r="I3253" s="79"/>
      <c r="J3253" s="79"/>
      <c r="K3253" s="79"/>
      <c r="L3253" s="75"/>
      <c r="M3253" s="75"/>
      <c r="N3253" s="75"/>
      <c r="O3253" s="75"/>
      <c r="Q3253" s="76"/>
    </row>
    <row r="3254" spans="2:17" x14ac:dyDescent="0.35">
      <c r="B3254" s="75"/>
      <c r="C3254" s="76"/>
      <c r="D3254" s="78"/>
      <c r="E3254" s="76"/>
      <c r="F3254" s="76"/>
      <c r="G3254" s="76"/>
      <c r="H3254" s="79"/>
      <c r="I3254" s="79"/>
      <c r="J3254" s="79"/>
      <c r="K3254" s="79"/>
      <c r="L3254" s="75"/>
      <c r="M3254" s="75"/>
      <c r="N3254" s="75"/>
      <c r="O3254" s="75"/>
      <c r="Q3254" s="76"/>
    </row>
    <row r="3255" spans="2:17" x14ac:dyDescent="0.35">
      <c r="B3255" s="75"/>
      <c r="C3255" s="76"/>
      <c r="D3255" s="78"/>
      <c r="E3255" s="76"/>
      <c r="F3255" s="76"/>
      <c r="G3255" s="76"/>
      <c r="H3255" s="79"/>
      <c r="I3255" s="79"/>
      <c r="J3255" s="79"/>
      <c r="K3255" s="79"/>
      <c r="L3255" s="75"/>
      <c r="M3255" s="75"/>
      <c r="N3255" s="75"/>
      <c r="O3255" s="75"/>
      <c r="Q3255" s="76"/>
    </row>
    <row r="3256" spans="2:17" x14ac:dyDescent="0.35">
      <c r="B3256" s="75"/>
      <c r="C3256" s="76"/>
      <c r="D3256" s="78"/>
      <c r="E3256" s="76"/>
      <c r="F3256" s="76"/>
      <c r="G3256" s="76"/>
      <c r="H3256" s="79"/>
      <c r="I3256" s="79"/>
      <c r="J3256" s="79"/>
      <c r="K3256" s="79"/>
      <c r="L3256" s="75"/>
      <c r="M3256" s="75"/>
      <c r="N3256" s="75"/>
      <c r="O3256" s="75"/>
      <c r="Q3256" s="76"/>
    </row>
    <row r="3257" spans="2:17" x14ac:dyDescent="0.35">
      <c r="B3257" s="75"/>
      <c r="C3257" s="76"/>
      <c r="D3257" s="78"/>
      <c r="E3257" s="76"/>
      <c r="F3257" s="76"/>
      <c r="G3257" s="76"/>
      <c r="H3257" s="79"/>
      <c r="I3257" s="79"/>
      <c r="J3257" s="79"/>
      <c r="K3257" s="79"/>
      <c r="L3257" s="75"/>
      <c r="M3257" s="75"/>
      <c r="N3257" s="75"/>
      <c r="O3257" s="75"/>
      <c r="Q3257" s="76"/>
    </row>
    <row r="3258" spans="2:17" x14ac:dyDescent="0.35">
      <c r="B3258" s="75"/>
      <c r="C3258" s="76"/>
      <c r="D3258" s="78"/>
      <c r="E3258" s="76"/>
      <c r="F3258" s="76"/>
      <c r="G3258" s="76"/>
      <c r="H3258" s="79"/>
      <c r="I3258" s="79"/>
      <c r="J3258" s="79"/>
      <c r="K3258" s="79"/>
      <c r="L3258" s="75"/>
      <c r="M3258" s="75"/>
      <c r="N3258" s="75"/>
      <c r="O3258" s="75"/>
      <c r="Q3258" s="76"/>
    </row>
    <row r="3259" spans="2:17" x14ac:dyDescent="0.35">
      <c r="B3259" s="75"/>
      <c r="C3259" s="76"/>
      <c r="D3259" s="78"/>
      <c r="E3259" s="76"/>
      <c r="F3259" s="76"/>
      <c r="G3259" s="76"/>
      <c r="H3259" s="79"/>
      <c r="I3259" s="79"/>
      <c r="J3259" s="79"/>
      <c r="K3259" s="79"/>
      <c r="L3259" s="75"/>
      <c r="M3259" s="75"/>
      <c r="N3259" s="75"/>
      <c r="O3259" s="75"/>
      <c r="Q3259" s="76"/>
    </row>
    <row r="3260" spans="2:17" x14ac:dyDescent="0.35">
      <c r="B3260" s="75"/>
      <c r="C3260" s="76"/>
      <c r="D3260" s="78"/>
      <c r="E3260" s="76"/>
      <c r="F3260" s="76"/>
      <c r="G3260" s="76"/>
      <c r="H3260" s="79"/>
      <c r="I3260" s="79"/>
      <c r="J3260" s="79"/>
      <c r="K3260" s="79"/>
      <c r="L3260" s="75"/>
      <c r="M3260" s="75"/>
      <c r="N3260" s="75"/>
      <c r="O3260" s="75"/>
      <c r="Q3260" s="76"/>
    </row>
    <row r="3261" spans="2:17" x14ac:dyDescent="0.35">
      <c r="B3261" s="75"/>
      <c r="C3261" s="76"/>
      <c r="D3261" s="78"/>
      <c r="E3261" s="76"/>
      <c r="F3261" s="76"/>
      <c r="G3261" s="76"/>
      <c r="H3261" s="79"/>
      <c r="I3261" s="79"/>
      <c r="J3261" s="79"/>
      <c r="K3261" s="79"/>
      <c r="L3261" s="75"/>
      <c r="M3261" s="75"/>
      <c r="N3261" s="75"/>
      <c r="O3261" s="75"/>
      <c r="Q3261" s="76"/>
    </row>
    <row r="3262" spans="2:17" x14ac:dyDescent="0.35">
      <c r="B3262" s="75"/>
      <c r="C3262" s="76"/>
      <c r="D3262" s="78"/>
      <c r="E3262" s="76"/>
      <c r="F3262" s="76"/>
      <c r="G3262" s="76"/>
      <c r="H3262" s="79"/>
      <c r="I3262" s="79"/>
      <c r="J3262" s="79"/>
      <c r="K3262" s="79"/>
      <c r="L3262" s="75"/>
      <c r="M3262" s="75"/>
      <c r="N3262" s="75"/>
      <c r="O3262" s="75"/>
      <c r="Q3262" s="76"/>
    </row>
    <row r="3263" spans="2:17" x14ac:dyDescent="0.35">
      <c r="B3263" s="75"/>
      <c r="C3263" s="76"/>
      <c r="D3263" s="78"/>
      <c r="E3263" s="76"/>
      <c r="F3263" s="76"/>
      <c r="G3263" s="76"/>
      <c r="H3263" s="79"/>
      <c r="I3263" s="79"/>
      <c r="J3263" s="79"/>
      <c r="K3263" s="79"/>
      <c r="L3263" s="75"/>
      <c r="M3263" s="75"/>
      <c r="N3263" s="75"/>
      <c r="O3263" s="75"/>
      <c r="Q3263" s="76"/>
    </row>
    <row r="3264" spans="2:17" x14ac:dyDescent="0.35">
      <c r="B3264" s="75"/>
      <c r="C3264" s="76"/>
      <c r="D3264" s="78"/>
      <c r="E3264" s="76"/>
      <c r="F3264" s="76"/>
      <c r="G3264" s="76"/>
      <c r="H3264" s="79"/>
      <c r="I3264" s="79"/>
      <c r="J3264" s="79"/>
      <c r="K3264" s="79"/>
      <c r="L3264" s="75"/>
      <c r="M3264" s="75"/>
      <c r="N3264" s="75"/>
      <c r="O3264" s="75"/>
      <c r="Q3264" s="76"/>
    </row>
    <row r="3265" spans="2:17" x14ac:dyDescent="0.35">
      <c r="B3265" s="75"/>
      <c r="C3265" s="76"/>
      <c r="D3265" s="78"/>
      <c r="E3265" s="76"/>
      <c r="F3265" s="76"/>
      <c r="G3265" s="76"/>
      <c r="H3265" s="79"/>
      <c r="I3265" s="79"/>
      <c r="J3265" s="79"/>
      <c r="K3265" s="79"/>
      <c r="L3265" s="75"/>
      <c r="M3265" s="75"/>
      <c r="N3265" s="75"/>
      <c r="O3265" s="75"/>
      <c r="Q3265" s="76"/>
    </row>
    <row r="3266" spans="2:17" x14ac:dyDescent="0.35">
      <c r="B3266" s="75"/>
      <c r="C3266" s="76"/>
      <c r="D3266" s="78"/>
      <c r="E3266" s="76"/>
      <c r="F3266" s="76"/>
      <c r="G3266" s="76"/>
      <c r="H3266" s="79"/>
      <c r="I3266" s="79"/>
      <c r="J3266" s="79"/>
      <c r="K3266" s="79"/>
      <c r="L3266" s="75"/>
      <c r="M3266" s="75"/>
      <c r="N3266" s="75"/>
      <c r="O3266" s="75"/>
      <c r="Q3266" s="76"/>
    </row>
    <row r="3267" spans="2:17" x14ac:dyDescent="0.35">
      <c r="B3267" s="75"/>
      <c r="C3267" s="76"/>
      <c r="D3267" s="78"/>
      <c r="E3267" s="76"/>
      <c r="F3267" s="76"/>
      <c r="G3267" s="76"/>
      <c r="H3267" s="79"/>
      <c r="I3267" s="79"/>
      <c r="J3267" s="79"/>
      <c r="K3267" s="79"/>
      <c r="L3267" s="75"/>
      <c r="M3267" s="75"/>
      <c r="N3267" s="75"/>
      <c r="O3267" s="75"/>
      <c r="Q3267" s="76"/>
    </row>
    <row r="3268" spans="2:17" x14ac:dyDescent="0.35">
      <c r="B3268" s="75"/>
      <c r="C3268" s="76"/>
      <c r="D3268" s="78"/>
      <c r="E3268" s="76"/>
      <c r="F3268" s="76"/>
      <c r="G3268" s="76"/>
      <c r="H3268" s="79"/>
      <c r="I3268" s="79"/>
      <c r="J3268" s="79"/>
      <c r="K3268" s="79"/>
      <c r="L3268" s="75"/>
      <c r="M3268" s="75"/>
      <c r="N3268" s="75"/>
      <c r="O3268" s="75"/>
      <c r="Q3268" s="76"/>
    </row>
    <row r="3269" spans="2:17" x14ac:dyDescent="0.35">
      <c r="B3269" s="75"/>
      <c r="C3269" s="76"/>
      <c r="D3269" s="78"/>
      <c r="E3269" s="76"/>
      <c r="F3269" s="76"/>
      <c r="G3269" s="76"/>
      <c r="H3269" s="79"/>
      <c r="I3269" s="79"/>
      <c r="J3269" s="79"/>
      <c r="K3269" s="79"/>
      <c r="L3269" s="75"/>
      <c r="M3269" s="75"/>
      <c r="N3269" s="75"/>
      <c r="O3269" s="75"/>
      <c r="Q3269" s="76"/>
    </row>
    <row r="3270" spans="2:17" x14ac:dyDescent="0.35">
      <c r="B3270" s="75"/>
      <c r="C3270" s="76"/>
      <c r="D3270" s="78"/>
      <c r="E3270" s="76"/>
      <c r="F3270" s="76"/>
      <c r="G3270" s="76"/>
      <c r="H3270" s="79"/>
      <c r="I3270" s="79"/>
      <c r="J3270" s="79"/>
      <c r="K3270" s="79"/>
      <c r="L3270" s="75"/>
      <c r="M3270" s="75"/>
      <c r="N3270" s="75"/>
      <c r="O3270" s="75"/>
      <c r="Q3270" s="76"/>
    </row>
    <row r="3271" spans="2:17" x14ac:dyDescent="0.35">
      <c r="B3271" s="75"/>
      <c r="C3271" s="76"/>
      <c r="D3271" s="78"/>
      <c r="E3271" s="76"/>
      <c r="F3271" s="76"/>
      <c r="G3271" s="76"/>
      <c r="H3271" s="79"/>
      <c r="I3271" s="79"/>
      <c r="J3271" s="79"/>
      <c r="K3271" s="79"/>
      <c r="L3271" s="75"/>
      <c r="M3271" s="75"/>
      <c r="N3271" s="75"/>
      <c r="O3271" s="75"/>
      <c r="Q3271" s="76"/>
    </row>
    <row r="3272" spans="2:17" x14ac:dyDescent="0.35">
      <c r="B3272" s="75"/>
      <c r="C3272" s="76"/>
      <c r="D3272" s="78"/>
      <c r="E3272" s="76"/>
      <c r="F3272" s="76"/>
      <c r="G3272" s="76"/>
      <c r="H3272" s="79"/>
      <c r="I3272" s="79"/>
      <c r="J3272" s="79"/>
      <c r="K3272" s="79"/>
      <c r="L3272" s="75"/>
      <c r="M3272" s="75"/>
      <c r="N3272" s="75"/>
      <c r="O3272" s="75"/>
      <c r="Q3272" s="76"/>
    </row>
    <row r="3273" spans="2:17" x14ac:dyDescent="0.35">
      <c r="B3273" s="75"/>
      <c r="C3273" s="76"/>
      <c r="D3273" s="78"/>
      <c r="E3273" s="76"/>
      <c r="F3273" s="76"/>
      <c r="G3273" s="76"/>
      <c r="H3273" s="79"/>
      <c r="I3273" s="79"/>
      <c r="J3273" s="79"/>
      <c r="K3273" s="79"/>
      <c r="L3273" s="75"/>
      <c r="M3273" s="75"/>
      <c r="N3273" s="75"/>
      <c r="O3273" s="75"/>
      <c r="Q3273" s="76"/>
    </row>
    <row r="3274" spans="2:17" x14ac:dyDescent="0.35">
      <c r="B3274" s="75"/>
      <c r="C3274" s="76"/>
      <c r="D3274" s="78"/>
      <c r="E3274" s="76"/>
      <c r="F3274" s="76"/>
      <c r="G3274" s="76"/>
      <c r="H3274" s="79"/>
      <c r="I3274" s="79"/>
      <c r="J3274" s="79"/>
      <c r="K3274" s="79"/>
      <c r="L3274" s="75"/>
      <c r="M3274" s="75"/>
      <c r="N3274" s="75"/>
      <c r="O3274" s="75"/>
      <c r="Q3274" s="76"/>
    </row>
    <row r="3275" spans="2:17" x14ac:dyDescent="0.35">
      <c r="B3275" s="75"/>
      <c r="C3275" s="76"/>
      <c r="D3275" s="78"/>
      <c r="E3275" s="76"/>
      <c r="F3275" s="76"/>
      <c r="G3275" s="76"/>
      <c r="H3275" s="79"/>
      <c r="I3275" s="79"/>
      <c r="J3275" s="79"/>
      <c r="K3275" s="79"/>
      <c r="L3275" s="75"/>
      <c r="M3275" s="75"/>
      <c r="N3275" s="75"/>
      <c r="O3275" s="75"/>
      <c r="Q3275" s="76"/>
    </row>
    <row r="3276" spans="2:17" x14ac:dyDescent="0.35">
      <c r="B3276" s="75"/>
      <c r="C3276" s="76"/>
      <c r="D3276" s="78"/>
      <c r="E3276" s="76"/>
      <c r="F3276" s="76"/>
      <c r="G3276" s="76"/>
      <c r="H3276" s="79"/>
      <c r="I3276" s="79"/>
      <c r="J3276" s="79"/>
      <c r="K3276" s="79"/>
      <c r="L3276" s="75"/>
      <c r="M3276" s="75"/>
      <c r="N3276" s="75"/>
      <c r="O3276" s="75"/>
      <c r="Q3276" s="76"/>
    </row>
    <row r="3277" spans="2:17" x14ac:dyDescent="0.35">
      <c r="B3277" s="75"/>
      <c r="C3277" s="76"/>
      <c r="D3277" s="78"/>
      <c r="E3277" s="76"/>
      <c r="F3277" s="76"/>
      <c r="G3277" s="76"/>
      <c r="H3277" s="79"/>
      <c r="I3277" s="79"/>
      <c r="J3277" s="79"/>
      <c r="K3277" s="79"/>
      <c r="L3277" s="75"/>
      <c r="M3277" s="75"/>
      <c r="N3277" s="75"/>
      <c r="O3277" s="75"/>
      <c r="Q3277" s="76"/>
    </row>
    <row r="3278" spans="2:17" x14ac:dyDescent="0.35">
      <c r="B3278" s="75"/>
      <c r="C3278" s="76"/>
      <c r="D3278" s="78"/>
      <c r="E3278" s="76"/>
      <c r="F3278" s="76"/>
      <c r="G3278" s="76"/>
      <c r="H3278" s="79"/>
      <c r="I3278" s="79"/>
      <c r="J3278" s="79"/>
      <c r="K3278" s="79"/>
      <c r="L3278" s="75"/>
      <c r="M3278" s="75"/>
      <c r="N3278" s="75"/>
      <c r="O3278" s="75"/>
      <c r="Q3278" s="76"/>
    </row>
    <row r="3279" spans="2:17" x14ac:dyDescent="0.35">
      <c r="B3279" s="75"/>
      <c r="C3279" s="76"/>
      <c r="D3279" s="78"/>
      <c r="E3279" s="76"/>
      <c r="F3279" s="76"/>
      <c r="G3279" s="76"/>
      <c r="H3279" s="79"/>
      <c r="I3279" s="79"/>
      <c r="J3279" s="79"/>
      <c r="K3279" s="79"/>
      <c r="L3279" s="75"/>
      <c r="M3279" s="75"/>
      <c r="N3279" s="75"/>
      <c r="O3279" s="75"/>
      <c r="Q3279" s="76"/>
    </row>
    <row r="3280" spans="2:17" x14ac:dyDescent="0.35">
      <c r="B3280" s="75"/>
      <c r="C3280" s="76"/>
      <c r="D3280" s="78"/>
      <c r="E3280" s="76"/>
      <c r="F3280" s="76"/>
      <c r="G3280" s="76"/>
      <c r="H3280" s="79"/>
      <c r="I3280" s="79"/>
      <c r="J3280" s="79"/>
      <c r="K3280" s="79"/>
      <c r="L3280" s="75"/>
      <c r="M3280" s="75"/>
      <c r="N3280" s="75"/>
      <c r="O3280" s="75"/>
      <c r="Q3280" s="76"/>
    </row>
    <row r="3281" spans="2:17" x14ac:dyDescent="0.35">
      <c r="B3281" s="75"/>
      <c r="C3281" s="76"/>
      <c r="D3281" s="78"/>
      <c r="E3281" s="76"/>
      <c r="F3281" s="76"/>
      <c r="G3281" s="76"/>
      <c r="H3281" s="79"/>
      <c r="I3281" s="79"/>
      <c r="J3281" s="79"/>
      <c r="K3281" s="79"/>
      <c r="L3281" s="75"/>
      <c r="M3281" s="75"/>
      <c r="N3281" s="75"/>
      <c r="O3281" s="75"/>
      <c r="Q3281" s="76"/>
    </row>
    <row r="3282" spans="2:17" x14ac:dyDescent="0.35">
      <c r="B3282" s="75"/>
      <c r="C3282" s="76"/>
      <c r="D3282" s="78"/>
      <c r="E3282" s="76"/>
      <c r="F3282" s="76"/>
      <c r="G3282" s="76"/>
      <c r="H3282" s="79"/>
      <c r="I3282" s="79"/>
      <c r="J3282" s="79"/>
      <c r="K3282" s="79"/>
      <c r="L3282" s="75"/>
      <c r="M3282" s="75"/>
      <c r="N3282" s="75"/>
      <c r="O3282" s="75"/>
      <c r="Q3282" s="76"/>
    </row>
    <row r="3283" spans="2:17" x14ac:dyDescent="0.35">
      <c r="B3283" s="75"/>
      <c r="C3283" s="76"/>
      <c r="D3283" s="78"/>
      <c r="E3283" s="76"/>
      <c r="F3283" s="76"/>
      <c r="G3283" s="76"/>
      <c r="H3283" s="79"/>
      <c r="I3283" s="79"/>
      <c r="J3283" s="79"/>
      <c r="K3283" s="79"/>
      <c r="L3283" s="75"/>
      <c r="M3283" s="75"/>
      <c r="N3283" s="75"/>
      <c r="O3283" s="75"/>
      <c r="Q3283" s="76"/>
    </row>
    <row r="3284" spans="2:17" x14ac:dyDescent="0.35">
      <c r="B3284" s="75"/>
      <c r="C3284" s="76"/>
      <c r="D3284" s="78"/>
      <c r="E3284" s="76"/>
      <c r="F3284" s="76"/>
      <c r="G3284" s="76"/>
      <c r="H3284" s="79"/>
      <c r="I3284" s="79"/>
      <c r="J3284" s="79"/>
      <c r="K3284" s="79"/>
      <c r="L3284" s="75"/>
      <c r="M3284" s="75"/>
      <c r="N3284" s="75"/>
      <c r="O3284" s="75"/>
      <c r="Q3284" s="76"/>
    </row>
    <row r="3285" spans="2:17" x14ac:dyDescent="0.35">
      <c r="B3285" s="75"/>
      <c r="C3285" s="76"/>
      <c r="D3285" s="78"/>
      <c r="E3285" s="76"/>
      <c r="F3285" s="76"/>
      <c r="G3285" s="76"/>
      <c r="H3285" s="79"/>
      <c r="I3285" s="79"/>
      <c r="J3285" s="79"/>
      <c r="K3285" s="79"/>
      <c r="L3285" s="75"/>
      <c r="M3285" s="75"/>
      <c r="N3285" s="75"/>
      <c r="O3285" s="75"/>
      <c r="Q3285" s="76"/>
    </row>
    <row r="3286" spans="2:17" x14ac:dyDescent="0.35">
      <c r="B3286" s="75"/>
      <c r="C3286" s="76"/>
      <c r="D3286" s="78"/>
      <c r="E3286" s="76"/>
      <c r="F3286" s="76"/>
      <c r="G3286" s="76"/>
      <c r="H3286" s="79"/>
      <c r="I3286" s="79"/>
      <c r="J3286" s="79"/>
      <c r="K3286" s="79"/>
      <c r="L3286" s="75"/>
      <c r="M3286" s="75"/>
      <c r="N3286" s="75"/>
      <c r="O3286" s="75"/>
      <c r="Q3286" s="76"/>
    </row>
    <row r="3287" spans="2:17" x14ac:dyDescent="0.35">
      <c r="B3287" s="75"/>
      <c r="C3287" s="76"/>
      <c r="D3287" s="78"/>
      <c r="E3287" s="76"/>
      <c r="F3287" s="76"/>
      <c r="G3287" s="76"/>
      <c r="H3287" s="79"/>
      <c r="I3287" s="79"/>
      <c r="J3287" s="79"/>
      <c r="K3287" s="79"/>
      <c r="L3287" s="75"/>
      <c r="M3287" s="75"/>
      <c r="N3287" s="75"/>
      <c r="O3287" s="75"/>
      <c r="Q3287" s="76"/>
    </row>
    <row r="3288" spans="2:17" x14ac:dyDescent="0.35">
      <c r="B3288" s="75"/>
      <c r="C3288" s="76"/>
      <c r="D3288" s="78"/>
      <c r="E3288" s="76"/>
      <c r="F3288" s="76"/>
      <c r="G3288" s="76"/>
      <c r="H3288" s="79"/>
      <c r="I3288" s="79"/>
      <c r="J3288" s="79"/>
      <c r="K3288" s="79"/>
      <c r="L3288" s="75"/>
      <c r="M3288" s="75"/>
      <c r="N3288" s="75"/>
      <c r="O3288" s="75"/>
      <c r="Q3288" s="76"/>
    </row>
    <row r="3289" spans="2:17" x14ac:dyDescent="0.35">
      <c r="B3289" s="75"/>
      <c r="C3289" s="76"/>
      <c r="D3289" s="78"/>
      <c r="E3289" s="76"/>
      <c r="F3289" s="76"/>
      <c r="G3289" s="76"/>
      <c r="H3289" s="79"/>
      <c r="I3289" s="79"/>
      <c r="J3289" s="79"/>
      <c r="K3289" s="79"/>
      <c r="L3289" s="75"/>
      <c r="M3289" s="75"/>
      <c r="N3289" s="75"/>
      <c r="O3289" s="75"/>
      <c r="Q3289" s="76"/>
    </row>
    <row r="3290" spans="2:17" x14ac:dyDescent="0.35">
      <c r="B3290" s="75"/>
      <c r="C3290" s="76"/>
      <c r="D3290" s="78"/>
      <c r="E3290" s="76"/>
      <c r="F3290" s="76"/>
      <c r="G3290" s="76"/>
      <c r="H3290" s="79"/>
      <c r="I3290" s="79"/>
      <c r="J3290" s="79"/>
      <c r="K3290" s="79"/>
      <c r="L3290" s="75"/>
      <c r="M3290" s="75"/>
      <c r="N3290" s="75"/>
      <c r="O3290" s="75"/>
      <c r="Q3290" s="76"/>
    </row>
    <row r="3291" spans="2:17" x14ac:dyDescent="0.35">
      <c r="B3291" s="75"/>
      <c r="C3291" s="76"/>
      <c r="D3291" s="78"/>
      <c r="E3291" s="76"/>
      <c r="F3291" s="76"/>
      <c r="G3291" s="76"/>
      <c r="H3291" s="79"/>
      <c r="I3291" s="79"/>
      <c r="J3291" s="79"/>
      <c r="K3291" s="79"/>
      <c r="L3291" s="75"/>
      <c r="M3291" s="75"/>
      <c r="N3291" s="75"/>
      <c r="O3291" s="75"/>
      <c r="Q3291" s="76"/>
    </row>
    <row r="3292" spans="2:17" x14ac:dyDescent="0.35">
      <c r="B3292" s="75"/>
      <c r="C3292" s="76"/>
      <c r="D3292" s="78"/>
      <c r="E3292" s="76"/>
      <c r="F3292" s="76"/>
      <c r="G3292" s="76"/>
      <c r="H3292" s="79"/>
      <c r="I3292" s="79"/>
      <c r="J3292" s="79"/>
      <c r="K3292" s="79"/>
      <c r="L3292" s="75"/>
      <c r="M3292" s="75"/>
      <c r="N3292" s="75"/>
      <c r="O3292" s="75"/>
      <c r="Q3292" s="76"/>
    </row>
    <row r="3293" spans="2:17" x14ac:dyDescent="0.35">
      <c r="B3293" s="75"/>
      <c r="C3293" s="76"/>
      <c r="D3293" s="78"/>
      <c r="E3293" s="76"/>
      <c r="F3293" s="76"/>
      <c r="G3293" s="76"/>
      <c r="H3293" s="79"/>
      <c r="I3293" s="79"/>
      <c r="J3293" s="79"/>
      <c r="K3293" s="79"/>
      <c r="L3293" s="75"/>
      <c r="M3293" s="75"/>
      <c r="N3293" s="75"/>
      <c r="O3293" s="75"/>
      <c r="Q3293" s="76"/>
    </row>
    <row r="3294" spans="2:17" x14ac:dyDescent="0.35">
      <c r="B3294" s="75"/>
      <c r="C3294" s="76"/>
      <c r="D3294" s="78"/>
      <c r="E3294" s="76"/>
      <c r="F3294" s="76"/>
      <c r="G3294" s="76"/>
      <c r="H3294" s="79"/>
      <c r="I3294" s="79"/>
      <c r="J3294" s="79"/>
      <c r="K3294" s="79"/>
      <c r="L3294" s="75"/>
      <c r="M3294" s="75"/>
      <c r="N3294" s="75"/>
      <c r="O3294" s="75"/>
      <c r="Q3294" s="76"/>
    </row>
    <row r="3295" spans="2:17" x14ac:dyDescent="0.35">
      <c r="B3295" s="75"/>
      <c r="C3295" s="76"/>
      <c r="D3295" s="78"/>
      <c r="E3295" s="76"/>
      <c r="F3295" s="76"/>
      <c r="G3295" s="76"/>
      <c r="H3295" s="79"/>
      <c r="I3295" s="79"/>
      <c r="J3295" s="79"/>
      <c r="K3295" s="79"/>
      <c r="L3295" s="75"/>
      <c r="M3295" s="75"/>
      <c r="N3295" s="75"/>
      <c r="O3295" s="75"/>
      <c r="Q3295" s="76"/>
    </row>
    <row r="3296" spans="2:17" x14ac:dyDescent="0.35">
      <c r="B3296" s="75"/>
      <c r="C3296" s="76"/>
      <c r="D3296" s="78"/>
      <c r="E3296" s="76"/>
      <c r="F3296" s="76"/>
      <c r="G3296" s="76"/>
      <c r="H3296" s="79"/>
      <c r="I3296" s="79"/>
      <c r="J3296" s="79"/>
      <c r="K3296" s="79"/>
      <c r="L3296" s="75"/>
      <c r="M3296" s="75"/>
      <c r="N3296" s="75"/>
      <c r="O3296" s="75"/>
      <c r="Q3296" s="76"/>
    </row>
    <row r="3297" spans="2:17" x14ac:dyDescent="0.35">
      <c r="B3297" s="75"/>
      <c r="C3297" s="76"/>
      <c r="D3297" s="78"/>
      <c r="E3297" s="76"/>
      <c r="F3297" s="76"/>
      <c r="G3297" s="76"/>
      <c r="H3297" s="79"/>
      <c r="I3297" s="79"/>
      <c r="J3297" s="79"/>
      <c r="K3297" s="79"/>
      <c r="L3297" s="75"/>
      <c r="M3297" s="75"/>
      <c r="N3297" s="75"/>
      <c r="O3297" s="75"/>
      <c r="Q3297" s="76"/>
    </row>
    <row r="3298" spans="2:17" x14ac:dyDescent="0.35">
      <c r="B3298" s="75"/>
      <c r="C3298" s="76"/>
      <c r="D3298" s="78"/>
      <c r="E3298" s="76"/>
      <c r="F3298" s="76"/>
      <c r="G3298" s="76"/>
      <c r="H3298" s="79"/>
      <c r="I3298" s="79"/>
      <c r="J3298" s="79"/>
      <c r="K3298" s="79"/>
      <c r="L3298" s="75"/>
      <c r="M3298" s="75"/>
      <c r="N3298" s="75"/>
      <c r="O3298" s="75"/>
      <c r="Q3298" s="76"/>
    </row>
    <row r="3299" spans="2:17" x14ac:dyDescent="0.35">
      <c r="B3299" s="75"/>
      <c r="C3299" s="76"/>
      <c r="D3299" s="78"/>
      <c r="E3299" s="76"/>
      <c r="F3299" s="76"/>
      <c r="G3299" s="76"/>
      <c r="H3299" s="79"/>
      <c r="I3299" s="79"/>
      <c r="J3299" s="79"/>
      <c r="K3299" s="79"/>
      <c r="L3299" s="75"/>
      <c r="M3299" s="75"/>
      <c r="N3299" s="75"/>
      <c r="O3299" s="75"/>
      <c r="Q3299" s="76"/>
    </row>
    <row r="3300" spans="2:17" x14ac:dyDescent="0.35">
      <c r="B3300" s="75"/>
      <c r="C3300" s="76"/>
      <c r="D3300" s="78"/>
      <c r="E3300" s="76"/>
      <c r="F3300" s="76"/>
      <c r="G3300" s="76"/>
      <c r="H3300" s="79"/>
      <c r="I3300" s="79"/>
      <c r="J3300" s="79"/>
      <c r="K3300" s="79"/>
      <c r="L3300" s="75"/>
      <c r="M3300" s="75"/>
      <c r="N3300" s="75"/>
      <c r="O3300" s="75"/>
      <c r="Q3300" s="76"/>
    </row>
    <row r="3301" spans="2:17" x14ac:dyDescent="0.35">
      <c r="B3301" s="75"/>
      <c r="C3301" s="76"/>
      <c r="D3301" s="78"/>
      <c r="E3301" s="76"/>
      <c r="F3301" s="76"/>
      <c r="G3301" s="76"/>
      <c r="H3301" s="79"/>
      <c r="I3301" s="79"/>
      <c r="J3301" s="79"/>
      <c r="K3301" s="79"/>
      <c r="L3301" s="75"/>
      <c r="M3301" s="75"/>
      <c r="N3301" s="75"/>
      <c r="O3301" s="75"/>
      <c r="Q3301" s="76"/>
    </row>
    <row r="3302" spans="2:17" x14ac:dyDescent="0.35">
      <c r="B3302" s="75"/>
      <c r="C3302" s="76"/>
      <c r="D3302" s="78"/>
      <c r="E3302" s="76"/>
      <c r="F3302" s="76"/>
      <c r="G3302" s="76"/>
      <c r="H3302" s="79"/>
      <c r="I3302" s="79"/>
      <c r="J3302" s="79"/>
      <c r="K3302" s="79"/>
      <c r="L3302" s="75"/>
      <c r="M3302" s="75"/>
      <c r="N3302" s="75"/>
      <c r="O3302" s="75"/>
      <c r="Q3302" s="76"/>
    </row>
    <row r="3303" spans="2:17" x14ac:dyDescent="0.35">
      <c r="B3303" s="75"/>
      <c r="C3303" s="76"/>
      <c r="D3303" s="78"/>
      <c r="E3303" s="76"/>
      <c r="F3303" s="76"/>
      <c r="G3303" s="76"/>
      <c r="H3303" s="79"/>
      <c r="I3303" s="79"/>
      <c r="J3303" s="79"/>
      <c r="K3303" s="79"/>
      <c r="L3303" s="75"/>
      <c r="M3303" s="75"/>
      <c r="N3303" s="75"/>
      <c r="O3303" s="75"/>
      <c r="Q3303" s="76"/>
    </row>
    <row r="3304" spans="2:17" x14ac:dyDescent="0.35">
      <c r="B3304" s="75"/>
      <c r="C3304" s="76"/>
      <c r="D3304" s="78"/>
      <c r="E3304" s="76"/>
      <c r="F3304" s="76"/>
      <c r="G3304" s="76"/>
      <c r="H3304" s="79"/>
      <c r="I3304" s="79"/>
      <c r="J3304" s="79"/>
      <c r="K3304" s="79"/>
      <c r="L3304" s="75"/>
      <c r="M3304" s="75"/>
      <c r="N3304" s="75"/>
      <c r="O3304" s="75"/>
      <c r="Q3304" s="76"/>
    </row>
    <row r="3305" spans="2:17" x14ac:dyDescent="0.35">
      <c r="B3305" s="75"/>
      <c r="C3305" s="76"/>
      <c r="D3305" s="78"/>
      <c r="E3305" s="76"/>
      <c r="F3305" s="76"/>
      <c r="G3305" s="76"/>
      <c r="H3305" s="79"/>
      <c r="I3305" s="79"/>
      <c r="J3305" s="79"/>
      <c r="K3305" s="79"/>
      <c r="L3305" s="75"/>
      <c r="M3305" s="75"/>
      <c r="N3305" s="75"/>
      <c r="O3305" s="75"/>
      <c r="Q3305" s="76"/>
    </row>
    <row r="3306" spans="2:17" x14ac:dyDescent="0.35">
      <c r="B3306" s="75"/>
      <c r="C3306" s="76"/>
      <c r="D3306" s="78"/>
      <c r="E3306" s="76"/>
      <c r="F3306" s="76"/>
      <c r="G3306" s="76"/>
      <c r="H3306" s="79"/>
      <c r="I3306" s="79"/>
      <c r="J3306" s="79"/>
      <c r="K3306" s="79"/>
      <c r="L3306" s="75"/>
      <c r="M3306" s="75"/>
      <c r="N3306" s="75"/>
      <c r="O3306" s="75"/>
      <c r="Q3306" s="76"/>
    </row>
    <row r="3307" spans="2:17" x14ac:dyDescent="0.35">
      <c r="B3307" s="75"/>
      <c r="C3307" s="76"/>
      <c r="D3307" s="78"/>
      <c r="E3307" s="76"/>
      <c r="F3307" s="76"/>
      <c r="G3307" s="76"/>
      <c r="H3307" s="79"/>
      <c r="I3307" s="79"/>
      <c r="J3307" s="79"/>
      <c r="K3307" s="79"/>
      <c r="L3307" s="75"/>
      <c r="M3307" s="75"/>
      <c r="N3307" s="75"/>
      <c r="O3307" s="75"/>
      <c r="Q3307" s="76"/>
    </row>
    <row r="3308" spans="2:17" x14ac:dyDescent="0.35">
      <c r="B3308" s="75"/>
      <c r="C3308" s="76"/>
      <c r="D3308" s="78"/>
      <c r="E3308" s="76"/>
      <c r="F3308" s="76"/>
      <c r="G3308" s="76"/>
      <c r="H3308" s="79"/>
      <c r="I3308" s="79"/>
      <c r="J3308" s="79"/>
      <c r="K3308" s="79"/>
      <c r="L3308" s="75"/>
      <c r="M3308" s="75"/>
      <c r="N3308" s="75"/>
      <c r="O3308" s="75"/>
      <c r="Q3308" s="76"/>
    </row>
    <row r="3309" spans="2:17" x14ac:dyDescent="0.35">
      <c r="B3309" s="75"/>
      <c r="C3309" s="76"/>
      <c r="D3309" s="78"/>
      <c r="E3309" s="76"/>
      <c r="F3309" s="76"/>
      <c r="G3309" s="76"/>
      <c r="H3309" s="79"/>
      <c r="I3309" s="79"/>
      <c r="J3309" s="79"/>
      <c r="K3309" s="79"/>
      <c r="L3309" s="75"/>
      <c r="M3309" s="75"/>
      <c r="N3309" s="75"/>
      <c r="O3309" s="75"/>
      <c r="Q3309" s="76"/>
    </row>
    <row r="3310" spans="2:17" x14ac:dyDescent="0.35">
      <c r="B3310" s="75"/>
      <c r="C3310" s="76"/>
      <c r="D3310" s="78"/>
      <c r="E3310" s="76"/>
      <c r="F3310" s="76"/>
      <c r="G3310" s="76"/>
      <c r="H3310" s="79"/>
      <c r="I3310" s="79"/>
      <c r="J3310" s="79"/>
      <c r="K3310" s="79"/>
      <c r="L3310" s="75"/>
      <c r="M3310" s="75"/>
      <c r="N3310" s="75"/>
      <c r="O3310" s="75"/>
      <c r="Q3310" s="76"/>
    </row>
    <row r="3311" spans="2:17" x14ac:dyDescent="0.35">
      <c r="B3311" s="75"/>
      <c r="C3311" s="76"/>
      <c r="D3311" s="78"/>
      <c r="E3311" s="76"/>
      <c r="F3311" s="76"/>
      <c r="G3311" s="76"/>
      <c r="H3311" s="79"/>
      <c r="I3311" s="79"/>
      <c r="J3311" s="79"/>
      <c r="K3311" s="79"/>
      <c r="L3311" s="75"/>
      <c r="M3311" s="75"/>
      <c r="N3311" s="75"/>
      <c r="O3311" s="75"/>
      <c r="Q3311" s="76"/>
    </row>
    <row r="3312" spans="2:17" x14ac:dyDescent="0.35">
      <c r="B3312" s="75"/>
      <c r="C3312" s="76"/>
      <c r="D3312" s="78"/>
      <c r="E3312" s="76"/>
      <c r="F3312" s="76"/>
      <c r="G3312" s="76"/>
      <c r="H3312" s="79"/>
      <c r="I3312" s="79"/>
      <c r="J3312" s="79"/>
      <c r="K3312" s="79"/>
      <c r="L3312" s="75"/>
      <c r="M3312" s="75"/>
      <c r="N3312" s="75"/>
      <c r="O3312" s="75"/>
      <c r="Q3312" s="76"/>
    </row>
    <row r="3313" spans="2:17" x14ac:dyDescent="0.35">
      <c r="B3313" s="75"/>
      <c r="C3313" s="76"/>
      <c r="D3313" s="78"/>
      <c r="E3313" s="76"/>
      <c r="F3313" s="76"/>
      <c r="G3313" s="76"/>
      <c r="H3313" s="79"/>
      <c r="I3313" s="79"/>
      <c r="J3313" s="79"/>
      <c r="K3313" s="79"/>
      <c r="L3313" s="75"/>
      <c r="M3313" s="75"/>
      <c r="N3313" s="75"/>
      <c r="O3313" s="75"/>
      <c r="Q3313" s="76"/>
    </row>
    <row r="3314" spans="2:17" x14ac:dyDescent="0.35">
      <c r="B3314" s="75"/>
      <c r="C3314" s="76"/>
      <c r="D3314" s="78"/>
      <c r="E3314" s="76"/>
      <c r="F3314" s="76"/>
      <c r="G3314" s="76"/>
      <c r="H3314" s="79"/>
      <c r="I3314" s="79"/>
      <c r="J3314" s="79"/>
      <c r="K3314" s="79"/>
      <c r="L3314" s="75"/>
      <c r="M3314" s="75"/>
      <c r="N3314" s="75"/>
      <c r="O3314" s="75"/>
      <c r="Q3314" s="76"/>
    </row>
    <row r="3315" spans="2:17" x14ac:dyDescent="0.35">
      <c r="B3315" s="75"/>
      <c r="C3315" s="76"/>
      <c r="D3315" s="78"/>
      <c r="E3315" s="76"/>
      <c r="F3315" s="76"/>
      <c r="G3315" s="76"/>
      <c r="H3315" s="79"/>
      <c r="I3315" s="79"/>
      <c r="J3315" s="79"/>
      <c r="K3315" s="79"/>
      <c r="L3315" s="75"/>
      <c r="M3315" s="75"/>
      <c r="N3315" s="75"/>
      <c r="O3315" s="75"/>
      <c r="Q3315" s="76"/>
    </row>
    <row r="3316" spans="2:17" x14ac:dyDescent="0.35">
      <c r="B3316" s="75"/>
      <c r="C3316" s="76"/>
      <c r="D3316" s="78"/>
      <c r="E3316" s="76"/>
      <c r="F3316" s="76"/>
      <c r="G3316" s="76"/>
      <c r="H3316" s="79"/>
      <c r="I3316" s="79"/>
      <c r="J3316" s="79"/>
      <c r="K3316" s="79"/>
      <c r="L3316" s="75"/>
      <c r="M3316" s="75"/>
      <c r="N3316" s="75"/>
      <c r="O3316" s="75"/>
      <c r="Q3316" s="76"/>
    </row>
    <row r="3317" spans="2:17" x14ac:dyDescent="0.35">
      <c r="B3317" s="75"/>
      <c r="C3317" s="76"/>
      <c r="D3317" s="78"/>
      <c r="E3317" s="76"/>
      <c r="F3317" s="76"/>
      <c r="G3317" s="76"/>
      <c r="H3317" s="79"/>
      <c r="I3317" s="79"/>
      <c r="J3317" s="79"/>
      <c r="K3317" s="79"/>
      <c r="L3317" s="75"/>
      <c r="M3317" s="75"/>
      <c r="N3317" s="75"/>
      <c r="O3317" s="75"/>
      <c r="Q3317" s="76"/>
    </row>
    <row r="3318" spans="2:17" x14ac:dyDescent="0.35">
      <c r="B3318" s="75"/>
      <c r="C3318" s="76"/>
      <c r="D3318" s="78"/>
      <c r="E3318" s="76"/>
      <c r="F3318" s="76"/>
      <c r="G3318" s="76"/>
      <c r="H3318" s="79"/>
      <c r="I3318" s="79"/>
      <c r="J3318" s="79"/>
      <c r="K3318" s="79"/>
      <c r="L3318" s="75"/>
      <c r="M3318" s="75"/>
      <c r="N3318" s="75"/>
      <c r="O3318" s="75"/>
      <c r="Q3318" s="76"/>
    </row>
    <row r="3319" spans="2:17" x14ac:dyDescent="0.35">
      <c r="B3319" s="75"/>
      <c r="C3319" s="76"/>
      <c r="D3319" s="78"/>
      <c r="E3319" s="76"/>
      <c r="F3319" s="76"/>
      <c r="G3319" s="76"/>
      <c r="H3319" s="79"/>
      <c r="I3319" s="79"/>
      <c r="J3319" s="79"/>
      <c r="K3319" s="79"/>
      <c r="L3319" s="75"/>
      <c r="M3319" s="75"/>
      <c r="N3319" s="75"/>
      <c r="O3319" s="75"/>
      <c r="Q3319" s="76"/>
    </row>
    <row r="3320" spans="2:17" x14ac:dyDescent="0.35">
      <c r="B3320" s="75"/>
      <c r="C3320" s="76"/>
      <c r="D3320" s="78"/>
      <c r="E3320" s="76"/>
      <c r="F3320" s="76"/>
      <c r="G3320" s="76"/>
      <c r="H3320" s="79"/>
      <c r="I3320" s="79"/>
      <c r="J3320" s="79"/>
      <c r="K3320" s="79"/>
      <c r="L3320" s="75"/>
      <c r="M3320" s="75"/>
      <c r="N3320" s="75"/>
      <c r="O3320" s="75"/>
      <c r="Q3320" s="76"/>
    </row>
    <row r="3321" spans="2:17" x14ac:dyDescent="0.35">
      <c r="B3321" s="75"/>
      <c r="C3321" s="76"/>
      <c r="D3321" s="78"/>
      <c r="E3321" s="76"/>
      <c r="F3321" s="76"/>
      <c r="G3321" s="76"/>
      <c r="H3321" s="79"/>
      <c r="I3321" s="79"/>
      <c r="J3321" s="79"/>
      <c r="K3321" s="79"/>
      <c r="L3321" s="75"/>
      <c r="M3321" s="75"/>
      <c r="N3321" s="75"/>
      <c r="O3321" s="75"/>
      <c r="Q3321" s="76"/>
    </row>
    <row r="3322" spans="2:17" x14ac:dyDescent="0.35">
      <c r="B3322" s="75"/>
      <c r="C3322" s="76"/>
      <c r="D3322" s="78"/>
      <c r="E3322" s="76"/>
      <c r="F3322" s="76"/>
      <c r="G3322" s="76"/>
      <c r="H3322" s="79"/>
      <c r="I3322" s="79"/>
      <c r="J3322" s="79"/>
      <c r="K3322" s="79"/>
      <c r="L3322" s="75"/>
      <c r="M3322" s="75"/>
      <c r="N3322" s="75"/>
      <c r="O3322" s="75"/>
      <c r="Q3322" s="76"/>
    </row>
    <row r="3323" spans="2:17" x14ac:dyDescent="0.35">
      <c r="B3323" s="75"/>
      <c r="C3323" s="76"/>
      <c r="D3323" s="78"/>
      <c r="E3323" s="76"/>
      <c r="F3323" s="76"/>
      <c r="G3323" s="76"/>
      <c r="H3323" s="79"/>
      <c r="I3323" s="79"/>
      <c r="J3323" s="79"/>
      <c r="K3323" s="79"/>
      <c r="L3323" s="75"/>
      <c r="M3323" s="75"/>
      <c r="N3323" s="75"/>
      <c r="O3323" s="75"/>
      <c r="Q3323" s="76"/>
    </row>
    <row r="3324" spans="2:17" x14ac:dyDescent="0.35">
      <c r="B3324" s="75"/>
      <c r="C3324" s="76"/>
      <c r="D3324" s="78"/>
      <c r="E3324" s="76"/>
      <c r="F3324" s="76"/>
      <c r="G3324" s="76"/>
      <c r="H3324" s="79"/>
      <c r="I3324" s="79"/>
      <c r="J3324" s="79"/>
      <c r="K3324" s="79"/>
      <c r="L3324" s="75"/>
      <c r="M3324" s="75"/>
      <c r="N3324" s="75"/>
      <c r="O3324" s="75"/>
      <c r="Q3324" s="76"/>
    </row>
    <row r="3325" spans="2:17" x14ac:dyDescent="0.35">
      <c r="B3325" s="75"/>
      <c r="C3325" s="76"/>
      <c r="D3325" s="78"/>
      <c r="E3325" s="76"/>
      <c r="F3325" s="76"/>
      <c r="G3325" s="76"/>
      <c r="H3325" s="79"/>
      <c r="I3325" s="79"/>
      <c r="J3325" s="79"/>
      <c r="K3325" s="79"/>
      <c r="L3325" s="75"/>
      <c r="M3325" s="75"/>
      <c r="N3325" s="75"/>
      <c r="O3325" s="75"/>
      <c r="Q3325" s="76"/>
    </row>
    <row r="3326" spans="2:17" x14ac:dyDescent="0.35">
      <c r="B3326" s="75"/>
      <c r="C3326" s="76"/>
      <c r="D3326" s="78"/>
      <c r="E3326" s="76"/>
      <c r="F3326" s="76"/>
      <c r="G3326" s="76"/>
      <c r="H3326" s="79"/>
      <c r="I3326" s="79"/>
      <c r="J3326" s="79"/>
      <c r="K3326" s="79"/>
      <c r="L3326" s="75"/>
      <c r="M3326" s="75"/>
      <c r="N3326" s="75"/>
      <c r="O3326" s="75"/>
      <c r="Q3326" s="76"/>
    </row>
    <row r="3327" spans="2:17" x14ac:dyDescent="0.35">
      <c r="B3327" s="75"/>
      <c r="C3327" s="76"/>
      <c r="D3327" s="78"/>
      <c r="E3327" s="76"/>
      <c r="F3327" s="76"/>
      <c r="G3327" s="76"/>
      <c r="H3327" s="79"/>
      <c r="I3327" s="79"/>
      <c r="J3327" s="79"/>
      <c r="K3327" s="79"/>
      <c r="L3327" s="75"/>
      <c r="M3327" s="75"/>
      <c r="N3327" s="75"/>
      <c r="O3327" s="75"/>
      <c r="Q3327" s="76"/>
    </row>
    <row r="3328" spans="2:17" x14ac:dyDescent="0.35">
      <c r="B3328" s="75"/>
      <c r="C3328" s="76"/>
      <c r="D3328" s="78"/>
      <c r="E3328" s="76"/>
      <c r="F3328" s="76"/>
      <c r="G3328" s="76"/>
      <c r="H3328" s="79"/>
      <c r="I3328" s="79"/>
      <c r="J3328" s="79"/>
      <c r="K3328" s="79"/>
      <c r="L3328" s="75"/>
      <c r="M3328" s="75"/>
      <c r="N3328" s="75"/>
      <c r="O3328" s="75"/>
      <c r="Q3328" s="76"/>
    </row>
    <row r="3329" spans="2:17" x14ac:dyDescent="0.35">
      <c r="B3329" s="75"/>
      <c r="C3329" s="76"/>
      <c r="D3329" s="78"/>
      <c r="E3329" s="76"/>
      <c r="F3329" s="76"/>
      <c r="G3329" s="76"/>
      <c r="H3329" s="79"/>
      <c r="I3329" s="79"/>
      <c r="J3329" s="79"/>
      <c r="K3329" s="79"/>
      <c r="L3329" s="75"/>
      <c r="M3329" s="75"/>
      <c r="N3329" s="75"/>
      <c r="O3329" s="75"/>
      <c r="Q3329" s="76"/>
    </row>
    <row r="3330" spans="2:17" x14ac:dyDescent="0.35">
      <c r="B3330" s="75"/>
      <c r="C3330" s="76"/>
      <c r="D3330" s="78"/>
      <c r="E3330" s="76"/>
      <c r="F3330" s="76"/>
      <c r="G3330" s="76"/>
      <c r="H3330" s="79"/>
      <c r="I3330" s="79"/>
      <c r="J3330" s="79"/>
      <c r="K3330" s="79"/>
      <c r="L3330" s="75"/>
      <c r="M3330" s="75"/>
      <c r="N3330" s="75"/>
      <c r="O3330" s="75"/>
      <c r="Q3330" s="76"/>
    </row>
    <row r="3331" spans="2:17" x14ac:dyDescent="0.35">
      <c r="B3331" s="75"/>
      <c r="C3331" s="76"/>
      <c r="D3331" s="78"/>
      <c r="E3331" s="76"/>
      <c r="F3331" s="76"/>
      <c r="G3331" s="76"/>
      <c r="H3331" s="79"/>
      <c r="I3331" s="79"/>
      <c r="J3331" s="79"/>
      <c r="K3331" s="79"/>
      <c r="L3331" s="75"/>
      <c r="M3331" s="75"/>
      <c r="N3331" s="75"/>
      <c r="O3331" s="75"/>
      <c r="Q3331" s="76"/>
    </row>
    <row r="3332" spans="2:17" x14ac:dyDescent="0.35">
      <c r="B3332" s="75"/>
      <c r="C3332" s="76"/>
      <c r="D3332" s="78"/>
      <c r="E3332" s="76"/>
      <c r="F3332" s="76"/>
      <c r="G3332" s="76"/>
      <c r="H3332" s="79"/>
      <c r="I3332" s="79"/>
      <c r="J3332" s="79"/>
      <c r="K3332" s="79"/>
      <c r="L3332" s="75"/>
      <c r="M3332" s="75"/>
      <c r="N3332" s="75"/>
      <c r="O3332" s="75"/>
      <c r="Q3332" s="76"/>
    </row>
    <row r="3333" spans="2:17" x14ac:dyDescent="0.35">
      <c r="B3333" s="75"/>
      <c r="C3333" s="76"/>
      <c r="D3333" s="78"/>
      <c r="E3333" s="76"/>
      <c r="F3333" s="76"/>
      <c r="G3333" s="76"/>
      <c r="H3333" s="79"/>
      <c r="I3333" s="79"/>
      <c r="J3333" s="79"/>
      <c r="K3333" s="79"/>
      <c r="L3333" s="75"/>
      <c r="M3333" s="75"/>
      <c r="N3333" s="75"/>
      <c r="O3333" s="75"/>
      <c r="Q3333" s="76"/>
    </row>
    <row r="3334" spans="2:17" x14ac:dyDescent="0.35">
      <c r="B3334" s="75"/>
      <c r="C3334" s="76"/>
      <c r="D3334" s="78"/>
      <c r="E3334" s="76"/>
      <c r="F3334" s="76"/>
      <c r="G3334" s="76"/>
      <c r="H3334" s="79"/>
      <c r="I3334" s="79"/>
      <c r="J3334" s="79"/>
      <c r="K3334" s="79"/>
      <c r="L3334" s="75"/>
      <c r="M3334" s="75"/>
      <c r="N3334" s="75"/>
      <c r="O3334" s="75"/>
      <c r="Q3334" s="76"/>
    </row>
    <row r="3335" spans="2:17" x14ac:dyDescent="0.35">
      <c r="B3335" s="75"/>
      <c r="C3335" s="76"/>
      <c r="D3335" s="78"/>
      <c r="E3335" s="76"/>
      <c r="F3335" s="76"/>
      <c r="G3335" s="76"/>
      <c r="H3335" s="79"/>
      <c r="I3335" s="79"/>
      <c r="J3335" s="79"/>
      <c r="K3335" s="79"/>
      <c r="L3335" s="75"/>
      <c r="M3335" s="75"/>
      <c r="N3335" s="75"/>
      <c r="O3335" s="75"/>
      <c r="Q3335" s="76"/>
    </row>
    <row r="3336" spans="2:17" x14ac:dyDescent="0.35">
      <c r="B3336" s="75"/>
      <c r="C3336" s="76"/>
      <c r="D3336" s="78"/>
      <c r="E3336" s="76"/>
      <c r="F3336" s="76"/>
      <c r="G3336" s="76"/>
      <c r="H3336" s="79"/>
      <c r="I3336" s="79"/>
      <c r="J3336" s="79"/>
      <c r="K3336" s="79"/>
      <c r="L3336" s="75"/>
      <c r="M3336" s="75"/>
      <c r="N3336" s="75"/>
      <c r="O3336" s="75"/>
      <c r="Q3336" s="76"/>
    </row>
    <row r="3337" spans="2:17" x14ac:dyDescent="0.35">
      <c r="B3337" s="75"/>
      <c r="C3337" s="76"/>
      <c r="D3337" s="78"/>
      <c r="E3337" s="76"/>
      <c r="F3337" s="76"/>
      <c r="G3337" s="76"/>
      <c r="H3337" s="79"/>
      <c r="I3337" s="79"/>
      <c r="J3337" s="79"/>
      <c r="K3337" s="79"/>
      <c r="L3337" s="75"/>
      <c r="M3337" s="75"/>
      <c r="N3337" s="75"/>
      <c r="O3337" s="75"/>
      <c r="Q3337" s="76"/>
    </row>
    <row r="3338" spans="2:17" x14ac:dyDescent="0.35">
      <c r="B3338" s="75"/>
      <c r="C3338" s="76"/>
      <c r="D3338" s="78"/>
      <c r="E3338" s="76"/>
      <c r="F3338" s="76"/>
      <c r="G3338" s="76"/>
      <c r="H3338" s="79"/>
      <c r="I3338" s="79"/>
      <c r="J3338" s="79"/>
      <c r="K3338" s="79"/>
      <c r="L3338" s="75"/>
      <c r="M3338" s="75"/>
      <c r="N3338" s="75"/>
      <c r="O3338" s="75"/>
      <c r="Q3338" s="76"/>
    </row>
    <row r="3339" spans="2:17" x14ac:dyDescent="0.35">
      <c r="B3339" s="75"/>
      <c r="C3339" s="76"/>
      <c r="D3339" s="78"/>
      <c r="E3339" s="76"/>
      <c r="F3339" s="76"/>
      <c r="G3339" s="76"/>
      <c r="H3339" s="79"/>
      <c r="I3339" s="79"/>
      <c r="J3339" s="79"/>
      <c r="K3339" s="79"/>
      <c r="L3339" s="75"/>
      <c r="M3339" s="75"/>
      <c r="N3339" s="75"/>
      <c r="O3339" s="75"/>
      <c r="Q3339" s="76"/>
    </row>
    <row r="3340" spans="2:17" x14ac:dyDescent="0.35">
      <c r="B3340" s="75"/>
      <c r="C3340" s="76"/>
      <c r="D3340" s="78"/>
      <c r="E3340" s="76"/>
      <c r="F3340" s="76"/>
      <c r="G3340" s="76"/>
      <c r="H3340" s="79"/>
      <c r="I3340" s="79"/>
      <c r="J3340" s="79"/>
      <c r="K3340" s="79"/>
      <c r="L3340" s="75"/>
      <c r="M3340" s="75"/>
      <c r="N3340" s="75"/>
      <c r="O3340" s="75"/>
      <c r="Q3340" s="76"/>
    </row>
    <row r="3341" spans="2:17" x14ac:dyDescent="0.35">
      <c r="B3341" s="75"/>
      <c r="C3341" s="76"/>
      <c r="D3341" s="78"/>
      <c r="E3341" s="76"/>
      <c r="F3341" s="76"/>
      <c r="G3341" s="76"/>
      <c r="H3341" s="79"/>
      <c r="I3341" s="79"/>
      <c r="J3341" s="79"/>
      <c r="K3341" s="79"/>
      <c r="L3341" s="75"/>
      <c r="M3341" s="75"/>
      <c r="N3341" s="75"/>
      <c r="O3341" s="75"/>
      <c r="Q3341" s="76"/>
    </row>
    <row r="3342" spans="2:17" x14ac:dyDescent="0.35">
      <c r="B3342" s="75"/>
      <c r="C3342" s="76"/>
      <c r="D3342" s="78"/>
      <c r="E3342" s="76"/>
      <c r="F3342" s="76"/>
      <c r="G3342" s="76"/>
      <c r="H3342" s="79"/>
      <c r="I3342" s="79"/>
      <c r="J3342" s="79"/>
      <c r="K3342" s="79"/>
      <c r="L3342" s="75"/>
      <c r="M3342" s="75"/>
      <c r="N3342" s="75"/>
      <c r="O3342" s="75"/>
      <c r="Q3342" s="76"/>
    </row>
    <row r="3343" spans="2:17" x14ac:dyDescent="0.35">
      <c r="B3343" s="75"/>
      <c r="C3343" s="76"/>
      <c r="D3343" s="78"/>
      <c r="E3343" s="76"/>
      <c r="F3343" s="76"/>
      <c r="G3343" s="76"/>
      <c r="H3343" s="79"/>
      <c r="I3343" s="79"/>
      <c r="J3343" s="79"/>
      <c r="K3343" s="79"/>
      <c r="L3343" s="75"/>
      <c r="M3343" s="75"/>
      <c r="N3343" s="75"/>
      <c r="O3343" s="75"/>
      <c r="Q3343" s="76"/>
    </row>
    <row r="3344" spans="2:17" x14ac:dyDescent="0.35">
      <c r="B3344" s="75"/>
      <c r="C3344" s="76"/>
      <c r="D3344" s="78"/>
      <c r="E3344" s="76"/>
      <c r="F3344" s="76"/>
      <c r="G3344" s="76"/>
      <c r="H3344" s="79"/>
      <c r="I3344" s="79"/>
      <c r="J3344" s="79"/>
      <c r="K3344" s="79"/>
      <c r="L3344" s="75"/>
      <c r="M3344" s="75"/>
      <c r="N3344" s="75"/>
      <c r="O3344" s="75"/>
      <c r="Q3344" s="76"/>
    </row>
    <row r="3345" spans="2:17" x14ac:dyDescent="0.35">
      <c r="B3345" s="75"/>
      <c r="C3345" s="76"/>
      <c r="D3345" s="78"/>
      <c r="E3345" s="76"/>
      <c r="F3345" s="76"/>
      <c r="G3345" s="76"/>
      <c r="H3345" s="79"/>
      <c r="I3345" s="79"/>
      <c r="J3345" s="79"/>
      <c r="K3345" s="79"/>
      <c r="L3345" s="75"/>
      <c r="M3345" s="75"/>
      <c r="N3345" s="75"/>
      <c r="O3345" s="75"/>
      <c r="Q3345" s="76"/>
    </row>
    <row r="3346" spans="2:17" x14ac:dyDescent="0.35">
      <c r="B3346" s="75"/>
      <c r="C3346" s="76"/>
      <c r="D3346" s="78"/>
      <c r="E3346" s="76"/>
      <c r="F3346" s="76"/>
      <c r="G3346" s="76"/>
      <c r="H3346" s="79"/>
      <c r="I3346" s="79"/>
      <c r="J3346" s="79"/>
      <c r="K3346" s="79"/>
      <c r="L3346" s="75"/>
      <c r="M3346" s="75"/>
      <c r="N3346" s="75"/>
      <c r="O3346" s="75"/>
      <c r="Q3346" s="76"/>
    </row>
    <row r="3347" spans="2:17" x14ac:dyDescent="0.35">
      <c r="B3347" s="75"/>
      <c r="C3347" s="76"/>
      <c r="D3347" s="78"/>
      <c r="E3347" s="76"/>
      <c r="F3347" s="76"/>
      <c r="G3347" s="76"/>
      <c r="H3347" s="79"/>
      <c r="I3347" s="79"/>
      <c r="J3347" s="79"/>
      <c r="K3347" s="79"/>
      <c r="L3347" s="75"/>
      <c r="M3347" s="75"/>
      <c r="N3347" s="75"/>
      <c r="O3347" s="75"/>
      <c r="Q3347" s="76"/>
    </row>
    <row r="3348" spans="2:17" x14ac:dyDescent="0.35">
      <c r="B3348" s="75"/>
      <c r="C3348" s="76"/>
      <c r="D3348" s="78"/>
      <c r="E3348" s="76"/>
      <c r="F3348" s="76"/>
      <c r="G3348" s="76"/>
      <c r="H3348" s="79"/>
      <c r="I3348" s="79"/>
      <c r="J3348" s="79"/>
      <c r="K3348" s="79"/>
      <c r="L3348" s="75"/>
      <c r="M3348" s="75"/>
      <c r="N3348" s="75"/>
      <c r="O3348" s="75"/>
      <c r="Q3348" s="76"/>
    </row>
    <row r="3349" spans="2:17" x14ac:dyDescent="0.35">
      <c r="B3349" s="75"/>
      <c r="C3349" s="76"/>
      <c r="D3349" s="78"/>
      <c r="E3349" s="76"/>
      <c r="F3349" s="76"/>
      <c r="G3349" s="76"/>
      <c r="H3349" s="79"/>
      <c r="I3349" s="79"/>
      <c r="J3349" s="79"/>
      <c r="K3349" s="79"/>
      <c r="L3349" s="75"/>
      <c r="M3349" s="75"/>
      <c r="N3349" s="75"/>
      <c r="O3349" s="75"/>
      <c r="Q3349" s="76"/>
    </row>
    <row r="3350" spans="2:17" x14ac:dyDescent="0.35">
      <c r="B3350" s="75"/>
      <c r="C3350" s="76"/>
      <c r="D3350" s="78"/>
      <c r="E3350" s="76"/>
      <c r="F3350" s="76"/>
      <c r="G3350" s="76"/>
      <c r="H3350" s="79"/>
      <c r="I3350" s="79"/>
      <c r="J3350" s="79"/>
      <c r="K3350" s="79"/>
      <c r="L3350" s="75"/>
      <c r="M3350" s="75"/>
      <c r="N3350" s="75"/>
      <c r="O3350" s="75"/>
      <c r="Q3350" s="76"/>
    </row>
    <row r="3351" spans="2:17" x14ac:dyDescent="0.35">
      <c r="B3351" s="75"/>
      <c r="C3351" s="76"/>
      <c r="D3351" s="78"/>
      <c r="E3351" s="76"/>
      <c r="F3351" s="76"/>
      <c r="G3351" s="76"/>
      <c r="H3351" s="79"/>
      <c r="I3351" s="79"/>
      <c r="J3351" s="79"/>
      <c r="K3351" s="79"/>
      <c r="L3351" s="75"/>
      <c r="M3351" s="75"/>
      <c r="N3351" s="75"/>
      <c r="O3351" s="75"/>
      <c r="Q3351" s="76"/>
    </row>
    <row r="3352" spans="2:17" x14ac:dyDescent="0.35">
      <c r="B3352" s="75"/>
      <c r="C3352" s="76"/>
      <c r="D3352" s="78"/>
      <c r="E3352" s="76"/>
      <c r="F3352" s="76"/>
      <c r="G3352" s="76"/>
      <c r="H3352" s="79"/>
      <c r="I3352" s="79"/>
      <c r="J3352" s="79"/>
      <c r="K3352" s="79"/>
      <c r="L3352" s="75"/>
      <c r="M3352" s="75"/>
      <c r="N3352" s="75"/>
      <c r="O3352" s="75"/>
      <c r="Q3352" s="76"/>
    </row>
    <row r="3353" spans="2:17" x14ac:dyDescent="0.35">
      <c r="B3353" s="75"/>
      <c r="C3353" s="76"/>
      <c r="D3353" s="78"/>
      <c r="E3353" s="76"/>
      <c r="F3353" s="76"/>
      <c r="G3353" s="76"/>
      <c r="H3353" s="79"/>
      <c r="I3353" s="79"/>
      <c r="J3353" s="79"/>
      <c r="K3353" s="79"/>
      <c r="L3353" s="75"/>
      <c r="M3353" s="75"/>
      <c r="N3353" s="75"/>
      <c r="O3353" s="75"/>
      <c r="Q3353" s="76"/>
    </row>
    <row r="3354" spans="2:17" x14ac:dyDescent="0.35">
      <c r="B3354" s="75"/>
      <c r="C3354" s="76"/>
      <c r="D3354" s="78"/>
      <c r="E3354" s="76"/>
      <c r="F3354" s="76"/>
      <c r="G3354" s="76"/>
      <c r="H3354" s="79"/>
      <c r="I3354" s="79"/>
      <c r="J3354" s="79"/>
      <c r="K3354" s="79"/>
      <c r="L3354" s="75"/>
      <c r="M3354" s="75"/>
      <c r="N3354" s="75"/>
      <c r="O3354" s="75"/>
      <c r="Q3354" s="76"/>
    </row>
    <row r="3355" spans="2:17" x14ac:dyDescent="0.35">
      <c r="B3355" s="75"/>
      <c r="C3355" s="76"/>
      <c r="D3355" s="78"/>
      <c r="E3355" s="76"/>
      <c r="F3355" s="76"/>
      <c r="G3355" s="76"/>
      <c r="H3355" s="79"/>
      <c r="I3355" s="79"/>
      <c r="J3355" s="79"/>
      <c r="K3355" s="79"/>
      <c r="L3355" s="75"/>
      <c r="M3355" s="75"/>
      <c r="N3355" s="75"/>
      <c r="O3355" s="75"/>
      <c r="Q3355" s="76"/>
    </row>
    <row r="3356" spans="2:17" x14ac:dyDescent="0.35">
      <c r="B3356" s="75"/>
      <c r="C3356" s="76"/>
      <c r="D3356" s="78"/>
      <c r="E3356" s="76"/>
      <c r="F3356" s="76"/>
      <c r="G3356" s="76"/>
      <c r="H3356" s="79"/>
      <c r="I3356" s="79"/>
      <c r="J3356" s="79"/>
      <c r="K3356" s="79"/>
      <c r="L3356" s="75"/>
      <c r="M3356" s="75"/>
      <c r="N3356" s="75"/>
      <c r="O3356" s="75"/>
      <c r="Q3356" s="76"/>
    </row>
    <row r="3357" spans="2:17" x14ac:dyDescent="0.35">
      <c r="B3357" s="75"/>
      <c r="C3357" s="76"/>
      <c r="D3357" s="78"/>
      <c r="E3357" s="76"/>
      <c r="F3357" s="76"/>
      <c r="G3357" s="76"/>
      <c r="H3357" s="79"/>
      <c r="I3357" s="79"/>
      <c r="J3357" s="79"/>
      <c r="K3357" s="79"/>
      <c r="L3357" s="75"/>
      <c r="M3357" s="75"/>
      <c r="N3357" s="75"/>
      <c r="O3357" s="75"/>
      <c r="Q3357" s="76"/>
    </row>
    <row r="3358" spans="2:17" x14ac:dyDescent="0.35">
      <c r="B3358" s="75"/>
      <c r="C3358" s="76"/>
      <c r="D3358" s="78"/>
      <c r="E3358" s="76"/>
      <c r="F3358" s="76"/>
      <c r="G3358" s="76"/>
      <c r="H3358" s="79"/>
      <c r="I3358" s="79"/>
      <c r="J3358" s="79"/>
      <c r="K3358" s="79"/>
      <c r="L3358" s="75"/>
      <c r="M3358" s="75"/>
      <c r="N3358" s="75"/>
      <c r="O3358" s="75"/>
      <c r="Q3358" s="76"/>
    </row>
    <row r="3359" spans="2:17" x14ac:dyDescent="0.35">
      <c r="B3359" s="75"/>
      <c r="C3359" s="76"/>
      <c r="D3359" s="78"/>
      <c r="E3359" s="76"/>
      <c r="F3359" s="76"/>
      <c r="G3359" s="76"/>
      <c r="H3359" s="79"/>
      <c r="I3359" s="79"/>
      <c r="J3359" s="79"/>
      <c r="K3359" s="79"/>
      <c r="L3359" s="75"/>
      <c r="M3359" s="75"/>
      <c r="N3359" s="75"/>
      <c r="O3359" s="75"/>
      <c r="Q3359" s="76"/>
    </row>
    <row r="3360" spans="2:17" x14ac:dyDescent="0.35">
      <c r="B3360" s="75"/>
      <c r="C3360" s="76"/>
      <c r="D3360" s="78"/>
      <c r="E3360" s="76"/>
      <c r="F3360" s="76"/>
      <c r="G3360" s="76"/>
      <c r="H3360" s="79"/>
      <c r="I3360" s="79"/>
      <c r="J3360" s="79"/>
      <c r="K3360" s="79"/>
      <c r="L3360" s="75"/>
      <c r="M3360" s="75"/>
      <c r="N3360" s="75"/>
      <c r="O3360" s="75"/>
      <c r="Q3360" s="76"/>
    </row>
    <row r="3361" spans="2:17" x14ac:dyDescent="0.35">
      <c r="B3361" s="75"/>
      <c r="C3361" s="76"/>
      <c r="D3361" s="78"/>
      <c r="E3361" s="76"/>
      <c r="F3361" s="76"/>
      <c r="G3361" s="76"/>
      <c r="H3361" s="79"/>
      <c r="I3361" s="79"/>
      <c r="J3361" s="79"/>
      <c r="K3361" s="79"/>
      <c r="L3361" s="75"/>
      <c r="M3361" s="75"/>
      <c r="N3361" s="75"/>
      <c r="O3361" s="75"/>
      <c r="Q3361" s="76"/>
    </row>
    <row r="3362" spans="2:17" x14ac:dyDescent="0.35">
      <c r="B3362" s="75"/>
      <c r="C3362" s="76"/>
      <c r="D3362" s="78"/>
      <c r="E3362" s="76"/>
      <c r="F3362" s="76"/>
      <c r="G3362" s="76"/>
      <c r="H3362" s="79"/>
      <c r="I3362" s="79"/>
      <c r="J3362" s="79"/>
      <c r="K3362" s="79"/>
      <c r="L3362" s="75"/>
      <c r="M3362" s="75"/>
      <c r="N3362" s="75"/>
      <c r="O3362" s="75"/>
      <c r="Q3362" s="76"/>
    </row>
    <row r="3363" spans="2:17" x14ac:dyDescent="0.35">
      <c r="B3363" s="75"/>
      <c r="C3363" s="76"/>
      <c r="D3363" s="78"/>
      <c r="E3363" s="76"/>
      <c r="F3363" s="76"/>
      <c r="G3363" s="76"/>
      <c r="H3363" s="79"/>
      <c r="I3363" s="79"/>
      <c r="J3363" s="79"/>
      <c r="K3363" s="79"/>
      <c r="L3363" s="75"/>
      <c r="M3363" s="75"/>
      <c r="N3363" s="75"/>
      <c r="O3363" s="75"/>
      <c r="Q3363" s="76"/>
    </row>
    <row r="3364" spans="2:17" x14ac:dyDescent="0.35">
      <c r="B3364" s="75"/>
      <c r="C3364" s="76"/>
      <c r="D3364" s="78"/>
      <c r="E3364" s="76"/>
      <c r="F3364" s="76"/>
      <c r="G3364" s="76"/>
      <c r="H3364" s="79"/>
      <c r="I3364" s="79"/>
      <c r="J3364" s="79"/>
      <c r="K3364" s="79"/>
      <c r="L3364" s="75"/>
      <c r="M3364" s="75"/>
      <c r="N3364" s="75"/>
      <c r="O3364" s="75"/>
      <c r="Q3364" s="76"/>
    </row>
    <row r="3365" spans="2:17" x14ac:dyDescent="0.35">
      <c r="B3365" s="75"/>
      <c r="C3365" s="76"/>
      <c r="D3365" s="78"/>
      <c r="E3365" s="76"/>
      <c r="F3365" s="76"/>
      <c r="G3365" s="76"/>
      <c r="H3365" s="79"/>
      <c r="I3365" s="79"/>
      <c r="J3365" s="79"/>
      <c r="K3365" s="79"/>
      <c r="L3365" s="75"/>
      <c r="M3365" s="75"/>
      <c r="N3365" s="75"/>
      <c r="O3365" s="75"/>
      <c r="Q3365" s="76"/>
    </row>
    <row r="3366" spans="2:17" x14ac:dyDescent="0.35">
      <c r="B3366" s="75"/>
      <c r="C3366" s="76"/>
      <c r="D3366" s="78"/>
      <c r="E3366" s="76"/>
      <c r="F3366" s="76"/>
      <c r="G3366" s="76"/>
      <c r="H3366" s="79"/>
      <c r="I3366" s="79"/>
      <c r="J3366" s="79"/>
      <c r="K3366" s="79"/>
      <c r="L3366" s="75"/>
      <c r="M3366" s="75"/>
      <c r="N3366" s="75"/>
      <c r="O3366" s="75"/>
      <c r="Q3366" s="76"/>
    </row>
    <row r="3367" spans="2:17" x14ac:dyDescent="0.35">
      <c r="B3367" s="75"/>
      <c r="C3367" s="76"/>
      <c r="D3367" s="78"/>
      <c r="E3367" s="76"/>
      <c r="F3367" s="76"/>
      <c r="G3367" s="76"/>
      <c r="H3367" s="79"/>
      <c r="I3367" s="79"/>
      <c r="J3367" s="79"/>
      <c r="K3367" s="79"/>
      <c r="L3367" s="75"/>
      <c r="M3367" s="75"/>
      <c r="N3367" s="75"/>
      <c r="O3367" s="75"/>
      <c r="Q3367" s="76"/>
    </row>
    <row r="3368" spans="2:17" x14ac:dyDescent="0.35">
      <c r="B3368" s="75"/>
      <c r="C3368" s="76"/>
      <c r="D3368" s="78"/>
      <c r="E3368" s="76"/>
      <c r="F3368" s="76"/>
      <c r="G3368" s="76"/>
      <c r="H3368" s="79"/>
      <c r="I3368" s="79"/>
      <c r="J3368" s="79"/>
      <c r="K3368" s="79"/>
      <c r="L3368" s="75"/>
      <c r="M3368" s="75"/>
      <c r="N3368" s="75"/>
      <c r="O3368" s="75"/>
      <c r="Q3368" s="76"/>
    </row>
    <row r="3369" spans="2:17" x14ac:dyDescent="0.35">
      <c r="B3369" s="75"/>
      <c r="C3369" s="76"/>
      <c r="D3369" s="78"/>
      <c r="E3369" s="76"/>
      <c r="F3369" s="76"/>
      <c r="G3369" s="76"/>
      <c r="H3369" s="79"/>
      <c r="I3369" s="79"/>
      <c r="J3369" s="79"/>
      <c r="K3369" s="79"/>
      <c r="L3369" s="75"/>
      <c r="M3369" s="75"/>
      <c r="N3369" s="75"/>
      <c r="O3369" s="75"/>
      <c r="Q3369" s="76"/>
    </row>
    <row r="3370" spans="2:17" x14ac:dyDescent="0.35">
      <c r="B3370" s="75"/>
      <c r="C3370" s="76"/>
      <c r="D3370" s="78"/>
      <c r="E3370" s="76"/>
      <c r="F3370" s="76"/>
      <c r="G3370" s="76"/>
      <c r="H3370" s="79"/>
      <c r="I3370" s="79"/>
      <c r="J3370" s="79"/>
      <c r="K3370" s="79"/>
      <c r="L3370" s="75"/>
      <c r="M3370" s="75"/>
      <c r="N3370" s="75"/>
      <c r="O3370" s="75"/>
      <c r="Q3370" s="76"/>
    </row>
    <row r="3371" spans="2:17" x14ac:dyDescent="0.35">
      <c r="B3371" s="75"/>
      <c r="C3371" s="76"/>
      <c r="D3371" s="78"/>
      <c r="E3371" s="76"/>
      <c r="F3371" s="76"/>
      <c r="G3371" s="76"/>
      <c r="H3371" s="79"/>
      <c r="I3371" s="79"/>
      <c r="J3371" s="79"/>
      <c r="K3371" s="79"/>
      <c r="L3371" s="75"/>
      <c r="M3371" s="75"/>
      <c r="N3371" s="75"/>
      <c r="O3371" s="75"/>
      <c r="Q3371" s="76"/>
    </row>
    <row r="3372" spans="2:17" x14ac:dyDescent="0.35">
      <c r="B3372" s="75"/>
      <c r="C3372" s="76"/>
      <c r="D3372" s="78"/>
      <c r="E3372" s="76"/>
      <c r="F3372" s="76"/>
      <c r="G3372" s="76"/>
      <c r="H3372" s="79"/>
      <c r="I3372" s="79"/>
      <c r="J3372" s="79"/>
      <c r="K3372" s="79"/>
      <c r="L3372" s="75"/>
      <c r="M3372" s="75"/>
      <c r="N3372" s="75"/>
      <c r="O3372" s="75"/>
      <c r="Q3372" s="76"/>
    </row>
    <row r="3373" spans="2:17" x14ac:dyDescent="0.35">
      <c r="B3373" s="75"/>
      <c r="C3373" s="76"/>
      <c r="D3373" s="78"/>
      <c r="E3373" s="76"/>
      <c r="F3373" s="76"/>
      <c r="G3373" s="76"/>
      <c r="H3373" s="79"/>
      <c r="I3373" s="79"/>
      <c r="J3373" s="79"/>
      <c r="K3373" s="79"/>
      <c r="L3373" s="75"/>
      <c r="M3373" s="75"/>
      <c r="N3373" s="75"/>
      <c r="O3373" s="75"/>
      <c r="Q3373" s="76"/>
    </row>
    <row r="3374" spans="2:17" x14ac:dyDescent="0.35">
      <c r="B3374" s="75"/>
      <c r="C3374" s="76"/>
      <c r="D3374" s="78"/>
      <c r="E3374" s="76"/>
      <c r="F3374" s="76"/>
      <c r="G3374" s="76"/>
      <c r="H3374" s="79"/>
      <c r="I3374" s="79"/>
      <c r="J3374" s="79"/>
      <c r="K3374" s="79"/>
      <c r="L3374" s="75"/>
      <c r="M3374" s="75"/>
      <c r="N3374" s="75"/>
      <c r="O3374" s="75"/>
      <c r="Q3374" s="76"/>
    </row>
    <row r="3375" spans="2:17" x14ac:dyDescent="0.35">
      <c r="B3375" s="75"/>
      <c r="C3375" s="76"/>
      <c r="D3375" s="78"/>
      <c r="E3375" s="76"/>
      <c r="F3375" s="76"/>
      <c r="G3375" s="76"/>
      <c r="H3375" s="79"/>
      <c r="I3375" s="79"/>
      <c r="J3375" s="79"/>
      <c r="K3375" s="79"/>
      <c r="L3375" s="75"/>
      <c r="M3375" s="75"/>
      <c r="N3375" s="75"/>
      <c r="O3375" s="75"/>
      <c r="Q3375" s="76"/>
    </row>
    <row r="3376" spans="2:17" x14ac:dyDescent="0.35">
      <c r="B3376" s="75"/>
      <c r="C3376" s="76"/>
      <c r="D3376" s="78"/>
      <c r="E3376" s="76"/>
      <c r="F3376" s="76"/>
      <c r="G3376" s="76"/>
      <c r="H3376" s="79"/>
      <c r="I3376" s="79"/>
      <c r="J3376" s="79"/>
      <c r="K3376" s="79"/>
      <c r="L3376" s="75"/>
      <c r="M3376" s="75"/>
      <c r="N3376" s="75"/>
      <c r="O3376" s="75"/>
      <c r="Q3376" s="76"/>
    </row>
    <row r="3377" spans="2:17" x14ac:dyDescent="0.35">
      <c r="B3377" s="75"/>
      <c r="C3377" s="76"/>
      <c r="D3377" s="78"/>
      <c r="E3377" s="76"/>
      <c r="F3377" s="76"/>
      <c r="G3377" s="76"/>
      <c r="H3377" s="79"/>
      <c r="I3377" s="79"/>
      <c r="J3377" s="79"/>
      <c r="K3377" s="79"/>
      <c r="L3377" s="75"/>
      <c r="M3377" s="75"/>
      <c r="N3377" s="75"/>
      <c r="O3377" s="75"/>
      <c r="Q3377" s="76"/>
    </row>
    <row r="3378" spans="2:17" x14ac:dyDescent="0.35">
      <c r="B3378" s="75"/>
      <c r="C3378" s="76"/>
      <c r="D3378" s="78"/>
      <c r="E3378" s="76"/>
      <c r="F3378" s="76"/>
      <c r="G3378" s="76"/>
      <c r="H3378" s="79"/>
      <c r="I3378" s="79"/>
      <c r="J3378" s="79"/>
      <c r="K3378" s="79"/>
      <c r="L3378" s="75"/>
      <c r="M3378" s="75"/>
      <c r="N3378" s="75"/>
      <c r="O3378" s="75"/>
      <c r="Q3378" s="76"/>
    </row>
    <row r="3379" spans="2:17" x14ac:dyDescent="0.35">
      <c r="B3379" s="75"/>
      <c r="C3379" s="76"/>
      <c r="D3379" s="78"/>
      <c r="E3379" s="76"/>
      <c r="F3379" s="76"/>
      <c r="G3379" s="76"/>
      <c r="H3379" s="79"/>
      <c r="I3379" s="79"/>
      <c r="J3379" s="79"/>
      <c r="K3379" s="79"/>
      <c r="L3379" s="75"/>
      <c r="M3379" s="75"/>
      <c r="N3379" s="75"/>
      <c r="O3379" s="75"/>
      <c r="Q3379" s="76"/>
    </row>
    <row r="3380" spans="2:17" x14ac:dyDescent="0.35">
      <c r="B3380" s="75"/>
      <c r="C3380" s="76"/>
      <c r="D3380" s="78"/>
      <c r="E3380" s="76"/>
      <c r="F3380" s="76"/>
      <c r="G3380" s="76"/>
      <c r="H3380" s="79"/>
      <c r="I3380" s="79"/>
      <c r="J3380" s="79"/>
      <c r="K3380" s="79"/>
      <c r="L3380" s="75"/>
      <c r="M3380" s="75"/>
      <c r="N3380" s="75"/>
      <c r="O3380" s="75"/>
      <c r="Q3380" s="76"/>
    </row>
    <row r="3381" spans="2:17" x14ac:dyDescent="0.35">
      <c r="B3381" s="75"/>
      <c r="C3381" s="76"/>
      <c r="D3381" s="78"/>
      <c r="E3381" s="76"/>
      <c r="F3381" s="76"/>
      <c r="G3381" s="76"/>
      <c r="H3381" s="79"/>
      <c r="I3381" s="79"/>
      <c r="J3381" s="79"/>
      <c r="K3381" s="79"/>
      <c r="L3381" s="75"/>
      <c r="M3381" s="75"/>
      <c r="N3381" s="75"/>
      <c r="O3381" s="75"/>
      <c r="Q3381" s="76"/>
    </row>
    <row r="3382" spans="2:17" x14ac:dyDescent="0.35">
      <c r="B3382" s="75"/>
      <c r="C3382" s="76"/>
      <c r="D3382" s="78"/>
      <c r="E3382" s="76"/>
      <c r="F3382" s="76"/>
      <c r="G3382" s="76"/>
      <c r="H3382" s="79"/>
      <c r="I3382" s="79"/>
      <c r="J3382" s="79"/>
      <c r="K3382" s="79"/>
      <c r="L3382" s="75"/>
      <c r="M3382" s="75"/>
      <c r="N3382" s="75"/>
      <c r="O3382" s="75"/>
      <c r="Q3382" s="76"/>
    </row>
    <row r="3383" spans="2:17" x14ac:dyDescent="0.35">
      <c r="B3383" s="75"/>
      <c r="C3383" s="76"/>
      <c r="D3383" s="78"/>
      <c r="E3383" s="76"/>
      <c r="F3383" s="76"/>
      <c r="G3383" s="76"/>
      <c r="H3383" s="79"/>
      <c r="I3383" s="79"/>
      <c r="J3383" s="79"/>
      <c r="K3383" s="79"/>
      <c r="L3383" s="75"/>
      <c r="M3383" s="75"/>
      <c r="N3383" s="75"/>
      <c r="O3383" s="75"/>
      <c r="Q3383" s="76"/>
    </row>
    <row r="3384" spans="2:17" x14ac:dyDescent="0.35">
      <c r="B3384" s="75"/>
      <c r="C3384" s="76"/>
      <c r="D3384" s="78"/>
      <c r="E3384" s="76"/>
      <c r="F3384" s="76"/>
      <c r="G3384" s="76"/>
      <c r="H3384" s="79"/>
      <c r="I3384" s="79"/>
      <c r="J3384" s="79"/>
      <c r="K3384" s="79"/>
      <c r="L3384" s="75"/>
      <c r="M3384" s="75"/>
      <c r="N3384" s="75"/>
      <c r="O3384" s="75"/>
      <c r="Q3384" s="76"/>
    </row>
    <row r="3385" spans="2:17" x14ac:dyDescent="0.35">
      <c r="B3385" s="75"/>
      <c r="C3385" s="76"/>
      <c r="D3385" s="78"/>
      <c r="E3385" s="76"/>
      <c r="F3385" s="76"/>
      <c r="G3385" s="76"/>
      <c r="H3385" s="79"/>
      <c r="I3385" s="79"/>
      <c r="J3385" s="79"/>
      <c r="K3385" s="79"/>
      <c r="L3385" s="75"/>
      <c r="M3385" s="75"/>
      <c r="N3385" s="75"/>
      <c r="O3385" s="75"/>
      <c r="Q3385" s="76"/>
    </row>
    <row r="3386" spans="2:17" x14ac:dyDescent="0.35">
      <c r="B3386" s="75"/>
      <c r="C3386" s="76"/>
      <c r="D3386" s="78"/>
      <c r="E3386" s="76"/>
      <c r="F3386" s="76"/>
      <c r="G3386" s="76"/>
      <c r="H3386" s="79"/>
      <c r="I3386" s="79"/>
      <c r="J3386" s="79"/>
      <c r="K3386" s="79"/>
      <c r="L3386" s="75"/>
      <c r="M3386" s="75"/>
      <c r="N3386" s="75"/>
      <c r="O3386" s="75"/>
      <c r="Q3386" s="76"/>
    </row>
    <row r="3387" spans="2:17" x14ac:dyDescent="0.35">
      <c r="B3387" s="75"/>
      <c r="C3387" s="76"/>
      <c r="D3387" s="78"/>
      <c r="E3387" s="76"/>
      <c r="F3387" s="76"/>
      <c r="G3387" s="76"/>
      <c r="H3387" s="79"/>
      <c r="I3387" s="79"/>
      <c r="J3387" s="79"/>
      <c r="K3387" s="79"/>
      <c r="L3387" s="75"/>
      <c r="M3387" s="75"/>
      <c r="N3387" s="75"/>
      <c r="O3387" s="75"/>
      <c r="Q3387" s="76"/>
    </row>
    <row r="3388" spans="2:17" x14ac:dyDescent="0.35">
      <c r="B3388" s="75"/>
      <c r="C3388" s="76"/>
      <c r="D3388" s="78"/>
      <c r="E3388" s="76"/>
      <c r="F3388" s="76"/>
      <c r="G3388" s="76"/>
      <c r="H3388" s="79"/>
      <c r="I3388" s="79"/>
      <c r="J3388" s="79"/>
      <c r="K3388" s="79"/>
      <c r="L3388" s="75"/>
      <c r="M3388" s="75"/>
      <c r="N3388" s="75"/>
      <c r="O3388" s="75"/>
      <c r="Q3388" s="76"/>
    </row>
    <row r="3389" spans="2:17" x14ac:dyDescent="0.35">
      <c r="B3389" s="75"/>
      <c r="C3389" s="76"/>
      <c r="D3389" s="78"/>
      <c r="E3389" s="76"/>
      <c r="F3389" s="76"/>
      <c r="G3389" s="76"/>
      <c r="H3389" s="79"/>
      <c r="I3389" s="79"/>
      <c r="J3389" s="79"/>
      <c r="K3389" s="79"/>
      <c r="L3389" s="75"/>
      <c r="M3389" s="75"/>
      <c r="N3389" s="75"/>
      <c r="O3389" s="75"/>
      <c r="Q3389" s="76"/>
    </row>
    <row r="3390" spans="2:17" x14ac:dyDescent="0.35">
      <c r="B3390" s="75"/>
      <c r="C3390" s="76"/>
      <c r="D3390" s="78"/>
      <c r="E3390" s="76"/>
      <c r="F3390" s="76"/>
      <c r="G3390" s="76"/>
      <c r="H3390" s="79"/>
      <c r="I3390" s="79"/>
      <c r="J3390" s="79"/>
      <c r="K3390" s="79"/>
      <c r="L3390" s="75"/>
      <c r="M3390" s="75"/>
      <c r="N3390" s="75"/>
      <c r="O3390" s="75"/>
      <c r="Q3390" s="76"/>
    </row>
    <row r="3391" spans="2:17" x14ac:dyDescent="0.35">
      <c r="B3391" s="75"/>
      <c r="C3391" s="76"/>
      <c r="D3391" s="78"/>
      <c r="E3391" s="76"/>
      <c r="F3391" s="76"/>
      <c r="G3391" s="76"/>
      <c r="H3391" s="79"/>
      <c r="I3391" s="79"/>
      <c r="J3391" s="79"/>
      <c r="K3391" s="79"/>
      <c r="L3391" s="75"/>
      <c r="M3391" s="75"/>
      <c r="N3391" s="75"/>
      <c r="O3391" s="75"/>
      <c r="Q3391" s="76"/>
    </row>
    <row r="3392" spans="2:17" x14ac:dyDescent="0.35">
      <c r="B3392" s="75"/>
      <c r="C3392" s="76"/>
      <c r="D3392" s="78"/>
      <c r="E3392" s="76"/>
      <c r="F3392" s="76"/>
      <c r="G3392" s="76"/>
      <c r="H3392" s="79"/>
      <c r="I3392" s="79"/>
      <c r="J3392" s="79"/>
      <c r="K3392" s="79"/>
      <c r="L3392" s="75"/>
      <c r="M3392" s="75"/>
      <c r="N3392" s="75"/>
      <c r="O3392" s="75"/>
      <c r="Q3392" s="76"/>
    </row>
    <row r="3393" spans="2:17" x14ac:dyDescent="0.35">
      <c r="B3393" s="75"/>
      <c r="C3393" s="76"/>
      <c r="D3393" s="78"/>
      <c r="E3393" s="76"/>
      <c r="F3393" s="76"/>
      <c r="G3393" s="76"/>
      <c r="H3393" s="79"/>
      <c r="I3393" s="79"/>
      <c r="J3393" s="79"/>
      <c r="K3393" s="79"/>
      <c r="L3393" s="75"/>
      <c r="M3393" s="75"/>
      <c r="N3393" s="75"/>
      <c r="O3393" s="75"/>
      <c r="Q3393" s="76"/>
    </row>
    <row r="3394" spans="2:17" x14ac:dyDescent="0.35">
      <c r="B3394" s="75"/>
      <c r="C3394" s="76"/>
      <c r="D3394" s="78"/>
      <c r="E3394" s="76"/>
      <c r="F3394" s="76"/>
      <c r="G3394" s="76"/>
      <c r="H3394" s="79"/>
      <c r="I3394" s="79"/>
      <c r="J3394" s="79"/>
      <c r="K3394" s="79"/>
      <c r="L3394" s="75"/>
      <c r="M3394" s="75"/>
      <c r="N3394" s="75"/>
      <c r="O3394" s="75"/>
      <c r="Q3394" s="76"/>
    </row>
    <row r="3395" spans="2:17" x14ac:dyDescent="0.35">
      <c r="B3395" s="75"/>
      <c r="C3395" s="76"/>
      <c r="D3395" s="78"/>
      <c r="E3395" s="76"/>
      <c r="F3395" s="76"/>
      <c r="G3395" s="76"/>
      <c r="H3395" s="79"/>
      <c r="I3395" s="79"/>
      <c r="J3395" s="79"/>
      <c r="K3395" s="79"/>
      <c r="L3395" s="75"/>
      <c r="M3395" s="75"/>
      <c r="N3395" s="75"/>
      <c r="O3395" s="75"/>
      <c r="Q3395" s="76"/>
    </row>
    <row r="3396" spans="2:17" x14ac:dyDescent="0.35">
      <c r="B3396" s="75"/>
      <c r="C3396" s="76"/>
      <c r="D3396" s="78"/>
      <c r="E3396" s="76"/>
      <c r="F3396" s="76"/>
      <c r="G3396" s="76"/>
      <c r="H3396" s="79"/>
      <c r="I3396" s="79"/>
      <c r="J3396" s="79"/>
      <c r="K3396" s="79"/>
      <c r="L3396" s="75"/>
      <c r="M3396" s="75"/>
      <c r="N3396" s="75"/>
      <c r="O3396" s="75"/>
      <c r="Q3396" s="76"/>
    </row>
    <row r="3397" spans="2:17" x14ac:dyDescent="0.35">
      <c r="B3397" s="75"/>
      <c r="C3397" s="76"/>
      <c r="D3397" s="78"/>
      <c r="E3397" s="76"/>
      <c r="F3397" s="76"/>
      <c r="G3397" s="76"/>
      <c r="H3397" s="79"/>
      <c r="I3397" s="79"/>
      <c r="J3397" s="79"/>
      <c r="K3397" s="79"/>
      <c r="L3397" s="75"/>
      <c r="M3397" s="75"/>
      <c r="N3397" s="75"/>
      <c r="O3397" s="75"/>
      <c r="Q3397" s="76"/>
    </row>
    <row r="3398" spans="2:17" x14ac:dyDescent="0.35">
      <c r="B3398" s="75"/>
      <c r="C3398" s="76"/>
      <c r="D3398" s="78"/>
      <c r="E3398" s="76"/>
      <c r="F3398" s="76"/>
      <c r="G3398" s="76"/>
      <c r="H3398" s="79"/>
      <c r="I3398" s="79"/>
      <c r="J3398" s="79"/>
      <c r="K3398" s="79"/>
      <c r="L3398" s="75"/>
      <c r="M3398" s="75"/>
      <c r="N3398" s="75"/>
      <c r="O3398" s="75"/>
      <c r="Q3398" s="76"/>
    </row>
    <row r="3399" spans="2:17" x14ac:dyDescent="0.35">
      <c r="B3399" s="75"/>
      <c r="C3399" s="76"/>
      <c r="D3399" s="78"/>
      <c r="E3399" s="76"/>
      <c r="F3399" s="76"/>
      <c r="G3399" s="76"/>
      <c r="H3399" s="79"/>
      <c r="I3399" s="79"/>
      <c r="J3399" s="79"/>
      <c r="K3399" s="79"/>
      <c r="L3399" s="75"/>
      <c r="M3399" s="75"/>
      <c r="N3399" s="75"/>
      <c r="O3399" s="75"/>
      <c r="Q3399" s="76"/>
    </row>
    <row r="3400" spans="2:17" x14ac:dyDescent="0.35">
      <c r="B3400" s="75"/>
      <c r="C3400" s="76"/>
      <c r="D3400" s="78"/>
      <c r="E3400" s="76"/>
      <c r="F3400" s="76"/>
      <c r="G3400" s="76"/>
      <c r="H3400" s="79"/>
      <c r="I3400" s="79"/>
      <c r="J3400" s="79"/>
      <c r="K3400" s="79"/>
      <c r="L3400" s="75"/>
      <c r="M3400" s="75"/>
      <c r="N3400" s="75"/>
      <c r="O3400" s="75"/>
      <c r="Q3400" s="76"/>
    </row>
    <row r="3401" spans="2:17" x14ac:dyDescent="0.35">
      <c r="B3401" s="75"/>
      <c r="C3401" s="76"/>
      <c r="D3401" s="78"/>
      <c r="E3401" s="76"/>
      <c r="F3401" s="76"/>
      <c r="G3401" s="76"/>
      <c r="H3401" s="79"/>
      <c r="I3401" s="79"/>
      <c r="J3401" s="79"/>
      <c r="K3401" s="79"/>
      <c r="L3401" s="75"/>
      <c r="M3401" s="75"/>
      <c r="N3401" s="75"/>
      <c r="O3401" s="75"/>
      <c r="Q3401" s="76"/>
    </row>
    <row r="3402" spans="2:17" x14ac:dyDescent="0.35">
      <c r="B3402" s="75"/>
      <c r="C3402" s="76"/>
      <c r="D3402" s="78"/>
      <c r="E3402" s="76"/>
      <c r="F3402" s="76"/>
      <c r="G3402" s="76"/>
      <c r="H3402" s="79"/>
      <c r="I3402" s="79"/>
      <c r="J3402" s="79"/>
      <c r="K3402" s="79"/>
      <c r="L3402" s="75"/>
      <c r="M3402" s="75"/>
      <c r="N3402" s="75"/>
      <c r="O3402" s="75"/>
      <c r="Q3402" s="76"/>
    </row>
    <row r="3403" spans="2:17" x14ac:dyDescent="0.35">
      <c r="B3403" s="75"/>
      <c r="C3403" s="76"/>
      <c r="D3403" s="78"/>
      <c r="E3403" s="76"/>
      <c r="F3403" s="76"/>
      <c r="G3403" s="76"/>
      <c r="H3403" s="79"/>
      <c r="I3403" s="79"/>
      <c r="J3403" s="79"/>
      <c r="K3403" s="79"/>
      <c r="L3403" s="75"/>
      <c r="M3403" s="75"/>
      <c r="N3403" s="75"/>
      <c r="O3403" s="75"/>
      <c r="Q3403" s="76"/>
    </row>
    <row r="3404" spans="2:17" x14ac:dyDescent="0.35">
      <c r="B3404" s="75"/>
      <c r="C3404" s="76"/>
      <c r="D3404" s="78"/>
      <c r="E3404" s="76"/>
      <c r="F3404" s="76"/>
      <c r="G3404" s="76"/>
      <c r="H3404" s="79"/>
      <c r="I3404" s="79"/>
      <c r="J3404" s="79"/>
      <c r="K3404" s="79"/>
      <c r="L3404" s="75"/>
      <c r="M3404" s="75"/>
      <c r="N3404" s="75"/>
      <c r="O3404" s="75"/>
      <c r="Q3404" s="76"/>
    </row>
    <row r="3405" spans="2:17" x14ac:dyDescent="0.35">
      <c r="B3405" s="75"/>
      <c r="C3405" s="76"/>
      <c r="D3405" s="78"/>
      <c r="E3405" s="76"/>
      <c r="F3405" s="76"/>
      <c r="G3405" s="76"/>
      <c r="H3405" s="79"/>
      <c r="I3405" s="79"/>
      <c r="J3405" s="79"/>
      <c r="K3405" s="79"/>
      <c r="L3405" s="75"/>
      <c r="M3405" s="75"/>
      <c r="N3405" s="75"/>
      <c r="O3405" s="75"/>
      <c r="Q3405" s="76"/>
    </row>
    <row r="3406" spans="2:17" x14ac:dyDescent="0.35">
      <c r="B3406" s="75"/>
      <c r="C3406" s="76"/>
      <c r="D3406" s="78"/>
      <c r="E3406" s="76"/>
      <c r="F3406" s="76"/>
      <c r="G3406" s="76"/>
      <c r="H3406" s="79"/>
      <c r="I3406" s="79"/>
      <c r="J3406" s="79"/>
      <c r="K3406" s="79"/>
      <c r="L3406" s="75"/>
      <c r="M3406" s="75"/>
      <c r="N3406" s="75"/>
      <c r="O3406" s="75"/>
      <c r="Q3406" s="76"/>
    </row>
    <row r="3407" spans="2:17" x14ac:dyDescent="0.35">
      <c r="B3407" s="75"/>
      <c r="C3407" s="76"/>
      <c r="D3407" s="78"/>
      <c r="E3407" s="76"/>
      <c r="F3407" s="76"/>
      <c r="G3407" s="76"/>
      <c r="H3407" s="79"/>
      <c r="I3407" s="79"/>
      <c r="J3407" s="79"/>
      <c r="K3407" s="79"/>
      <c r="L3407" s="75"/>
      <c r="M3407" s="75"/>
      <c r="N3407" s="75"/>
      <c r="O3407" s="75"/>
      <c r="Q3407" s="76"/>
    </row>
    <row r="3408" spans="2:17" x14ac:dyDescent="0.35">
      <c r="B3408" s="75"/>
      <c r="C3408" s="76"/>
      <c r="D3408" s="78"/>
      <c r="E3408" s="76"/>
      <c r="F3408" s="76"/>
      <c r="G3408" s="76"/>
      <c r="H3408" s="79"/>
      <c r="I3408" s="79"/>
      <c r="J3408" s="79"/>
      <c r="K3408" s="79"/>
      <c r="L3408" s="75"/>
      <c r="M3408" s="75"/>
      <c r="N3408" s="75"/>
      <c r="O3408" s="75"/>
      <c r="P3408" s="76"/>
    </row>
    <row r="3409" spans="2:16" x14ac:dyDescent="0.35">
      <c r="B3409" s="75"/>
      <c r="C3409" s="76"/>
      <c r="D3409" s="78"/>
      <c r="E3409" s="76"/>
      <c r="F3409" s="76"/>
      <c r="G3409" s="76"/>
      <c r="H3409" s="79"/>
      <c r="I3409" s="79"/>
      <c r="J3409" s="79"/>
      <c r="K3409" s="79"/>
      <c r="L3409" s="75"/>
      <c r="M3409" s="75"/>
      <c r="N3409" s="75"/>
      <c r="O3409" s="75"/>
      <c r="P3409" s="76"/>
    </row>
    <row r="3410" spans="2:16" x14ac:dyDescent="0.35">
      <c r="B3410" s="75"/>
      <c r="C3410" s="76"/>
      <c r="D3410" s="78"/>
      <c r="E3410" s="76"/>
      <c r="F3410" s="76"/>
      <c r="G3410" s="76"/>
      <c r="H3410" s="79"/>
      <c r="I3410" s="79"/>
      <c r="J3410" s="79"/>
      <c r="K3410" s="79"/>
      <c r="L3410" s="75"/>
      <c r="M3410" s="75"/>
      <c r="N3410" s="75"/>
      <c r="O3410" s="75"/>
      <c r="P3410" s="76"/>
    </row>
    <row r="3411" spans="2:16" x14ac:dyDescent="0.35">
      <c r="B3411" s="75"/>
      <c r="C3411" s="76"/>
      <c r="D3411" s="78"/>
      <c r="E3411" s="76"/>
      <c r="F3411" s="76"/>
      <c r="G3411" s="76"/>
      <c r="H3411" s="79"/>
      <c r="I3411" s="79"/>
      <c r="J3411" s="79"/>
      <c r="K3411" s="79"/>
      <c r="L3411" s="75"/>
      <c r="M3411" s="75"/>
      <c r="N3411" s="75"/>
      <c r="O3411" s="75"/>
      <c r="P3411" s="76"/>
    </row>
    <row r="3412" spans="2:16" x14ac:dyDescent="0.35">
      <c r="B3412" s="75"/>
      <c r="C3412" s="76"/>
      <c r="D3412" s="78"/>
      <c r="E3412" s="76"/>
      <c r="F3412" s="76"/>
      <c r="G3412" s="76"/>
      <c r="H3412" s="79"/>
      <c r="I3412" s="79"/>
      <c r="J3412" s="79"/>
      <c r="K3412" s="79"/>
      <c r="L3412" s="75"/>
      <c r="M3412" s="75"/>
      <c r="N3412" s="75"/>
      <c r="O3412" s="75"/>
      <c r="P3412" s="76"/>
    </row>
    <row r="3413" spans="2:16" x14ac:dyDescent="0.35">
      <c r="B3413" s="75"/>
      <c r="C3413" s="76"/>
      <c r="D3413" s="78"/>
      <c r="E3413" s="76"/>
      <c r="F3413" s="76"/>
      <c r="G3413" s="76"/>
      <c r="H3413" s="79"/>
      <c r="I3413" s="79"/>
      <c r="J3413" s="79"/>
      <c r="K3413" s="79"/>
      <c r="L3413" s="75"/>
      <c r="M3413" s="75"/>
      <c r="N3413" s="75"/>
      <c r="O3413" s="75"/>
      <c r="P3413" s="76"/>
    </row>
    <row r="3414" spans="2:16" x14ac:dyDescent="0.35">
      <c r="B3414" s="75"/>
      <c r="C3414" s="76"/>
      <c r="D3414" s="78"/>
      <c r="E3414" s="76"/>
      <c r="F3414" s="76"/>
      <c r="G3414" s="76"/>
      <c r="H3414" s="79"/>
      <c r="I3414" s="79"/>
      <c r="J3414" s="79"/>
      <c r="K3414" s="79"/>
      <c r="L3414" s="75"/>
      <c r="M3414" s="75"/>
      <c r="N3414" s="75"/>
      <c r="O3414" s="75"/>
      <c r="P3414" s="76"/>
    </row>
    <row r="3415" spans="2:16" x14ac:dyDescent="0.35">
      <c r="B3415" s="75"/>
      <c r="C3415" s="76"/>
      <c r="D3415" s="78"/>
      <c r="E3415" s="76"/>
      <c r="F3415" s="76"/>
      <c r="G3415" s="76"/>
      <c r="H3415" s="79"/>
      <c r="I3415" s="79"/>
      <c r="J3415" s="79"/>
      <c r="K3415" s="79"/>
      <c r="L3415" s="75"/>
      <c r="M3415" s="75"/>
      <c r="N3415" s="75"/>
      <c r="O3415" s="75"/>
      <c r="P3415" s="76"/>
    </row>
    <row r="3416" spans="2:16" x14ac:dyDescent="0.35">
      <c r="B3416" s="75"/>
      <c r="C3416" s="76"/>
      <c r="D3416" s="78"/>
      <c r="E3416" s="76"/>
      <c r="F3416" s="76"/>
      <c r="G3416" s="76"/>
      <c r="H3416" s="79"/>
      <c r="I3416" s="79"/>
      <c r="J3416" s="79"/>
      <c r="K3416" s="79"/>
      <c r="L3416" s="75"/>
      <c r="M3416" s="75"/>
      <c r="N3416" s="75"/>
      <c r="O3416" s="75"/>
      <c r="P3416" s="76"/>
    </row>
    <row r="3417" spans="2:16" x14ac:dyDescent="0.35">
      <c r="B3417" s="75"/>
      <c r="C3417" s="76"/>
      <c r="D3417" s="78"/>
      <c r="E3417" s="76"/>
      <c r="F3417" s="76"/>
      <c r="G3417" s="76"/>
      <c r="H3417" s="79"/>
      <c r="I3417" s="79"/>
      <c r="J3417" s="79"/>
      <c r="K3417" s="79"/>
      <c r="L3417" s="75"/>
      <c r="M3417" s="75"/>
      <c r="N3417" s="75"/>
      <c r="O3417" s="75"/>
      <c r="P3417" s="76"/>
    </row>
    <row r="3418" spans="2:16" x14ac:dyDescent="0.35">
      <c r="B3418" s="75"/>
      <c r="C3418" s="76"/>
      <c r="D3418" s="78"/>
      <c r="E3418" s="76"/>
      <c r="F3418" s="76"/>
      <c r="G3418" s="76"/>
      <c r="H3418" s="79"/>
      <c r="I3418" s="79"/>
      <c r="J3418" s="79"/>
      <c r="K3418" s="79"/>
      <c r="L3418" s="75"/>
      <c r="M3418" s="75"/>
      <c r="N3418" s="75"/>
      <c r="O3418" s="75"/>
      <c r="P3418" s="76"/>
    </row>
    <row r="3419" spans="2:16" x14ac:dyDescent="0.35">
      <c r="B3419" s="75"/>
      <c r="C3419" s="76"/>
      <c r="D3419" s="78"/>
      <c r="E3419" s="76"/>
      <c r="F3419" s="76"/>
      <c r="G3419" s="76"/>
      <c r="H3419" s="79"/>
      <c r="I3419" s="79"/>
      <c r="J3419" s="79"/>
      <c r="K3419" s="79"/>
      <c r="L3419" s="75"/>
      <c r="M3419" s="75"/>
      <c r="N3419" s="75"/>
      <c r="O3419" s="75"/>
      <c r="P3419" s="76"/>
    </row>
    <row r="3420" spans="2:16" x14ac:dyDescent="0.35">
      <c r="B3420" s="75"/>
      <c r="C3420" s="76"/>
      <c r="D3420" s="78"/>
      <c r="E3420" s="76"/>
      <c r="F3420" s="76"/>
      <c r="G3420" s="76"/>
      <c r="H3420" s="79"/>
      <c r="I3420" s="79"/>
      <c r="J3420" s="79"/>
      <c r="K3420" s="79"/>
      <c r="L3420" s="75"/>
      <c r="M3420" s="75"/>
      <c r="N3420" s="75"/>
      <c r="O3420" s="75"/>
      <c r="P3420" s="76"/>
    </row>
    <row r="3421" spans="2:16" x14ac:dyDescent="0.35">
      <c r="B3421" s="75"/>
      <c r="C3421" s="76"/>
      <c r="D3421" s="78"/>
      <c r="E3421" s="76"/>
      <c r="F3421" s="76"/>
      <c r="G3421" s="76"/>
      <c r="H3421" s="79"/>
      <c r="I3421" s="79"/>
      <c r="J3421" s="79"/>
      <c r="K3421" s="79"/>
      <c r="L3421" s="75"/>
      <c r="M3421" s="75"/>
      <c r="N3421" s="75"/>
      <c r="O3421" s="75"/>
      <c r="P3421" s="76"/>
    </row>
    <row r="3422" spans="2:16" x14ac:dyDescent="0.35">
      <c r="B3422" s="75"/>
      <c r="C3422" s="76"/>
      <c r="D3422" s="78"/>
      <c r="E3422" s="76"/>
      <c r="F3422" s="76"/>
      <c r="G3422" s="76"/>
      <c r="H3422" s="79"/>
      <c r="I3422" s="79"/>
      <c r="J3422" s="79"/>
      <c r="K3422" s="79"/>
      <c r="L3422" s="75"/>
      <c r="M3422" s="75"/>
      <c r="N3422" s="75"/>
      <c r="O3422" s="75"/>
      <c r="P3422" s="76"/>
    </row>
    <row r="3423" spans="2:16" x14ac:dyDescent="0.35">
      <c r="B3423" s="75"/>
      <c r="C3423" s="76"/>
      <c r="D3423" s="78"/>
      <c r="E3423" s="76"/>
      <c r="F3423" s="76"/>
      <c r="G3423" s="76"/>
      <c r="H3423" s="79"/>
      <c r="I3423" s="79"/>
      <c r="J3423" s="79"/>
      <c r="K3423" s="79"/>
      <c r="L3423" s="75"/>
      <c r="M3423" s="75"/>
      <c r="N3423" s="75"/>
      <c r="O3423" s="75"/>
      <c r="P3423" s="76"/>
    </row>
    <row r="3424" spans="2:16" x14ac:dyDescent="0.35">
      <c r="B3424" s="75"/>
      <c r="C3424" s="76"/>
      <c r="D3424" s="78"/>
      <c r="E3424" s="76"/>
      <c r="F3424" s="76"/>
      <c r="G3424" s="76"/>
      <c r="H3424" s="79"/>
      <c r="I3424" s="79"/>
      <c r="J3424" s="79"/>
      <c r="K3424" s="79"/>
      <c r="L3424" s="75"/>
      <c r="M3424" s="75"/>
      <c r="N3424" s="75"/>
      <c r="O3424" s="75"/>
      <c r="P3424" s="76"/>
    </row>
    <row r="3425" spans="2:16" x14ac:dyDescent="0.35">
      <c r="B3425" s="75"/>
      <c r="C3425" s="76"/>
      <c r="D3425" s="78"/>
      <c r="E3425" s="76"/>
      <c r="F3425" s="76"/>
      <c r="G3425" s="76"/>
      <c r="H3425" s="79"/>
      <c r="I3425" s="79"/>
      <c r="J3425" s="79"/>
      <c r="K3425" s="79"/>
      <c r="L3425" s="75"/>
      <c r="M3425" s="75"/>
      <c r="N3425" s="75"/>
      <c r="O3425" s="75"/>
      <c r="P3425" s="76"/>
    </row>
    <row r="3426" spans="2:16" x14ac:dyDescent="0.35">
      <c r="B3426" s="75"/>
      <c r="C3426" s="76"/>
      <c r="D3426" s="78"/>
      <c r="E3426" s="76"/>
      <c r="F3426" s="76"/>
      <c r="G3426" s="76"/>
      <c r="H3426" s="79"/>
      <c r="I3426" s="79"/>
      <c r="J3426" s="79"/>
      <c r="K3426" s="79"/>
      <c r="L3426" s="75"/>
      <c r="M3426" s="75"/>
      <c r="N3426" s="75"/>
      <c r="O3426" s="75"/>
      <c r="P3426" s="76"/>
    </row>
    <row r="3427" spans="2:16" x14ac:dyDescent="0.35">
      <c r="B3427" s="75"/>
      <c r="C3427" s="76"/>
      <c r="D3427" s="78"/>
      <c r="E3427" s="76"/>
      <c r="F3427" s="76"/>
      <c r="G3427" s="76"/>
      <c r="H3427" s="79"/>
      <c r="I3427" s="79"/>
      <c r="J3427" s="79"/>
      <c r="K3427" s="79"/>
      <c r="L3427" s="75"/>
      <c r="M3427" s="75"/>
      <c r="N3427" s="75"/>
      <c r="O3427" s="75"/>
      <c r="P3427" s="76"/>
    </row>
    <row r="3428" spans="2:16" x14ac:dyDescent="0.35">
      <c r="B3428" s="75"/>
      <c r="C3428" s="76"/>
      <c r="D3428" s="78"/>
      <c r="E3428" s="76"/>
      <c r="F3428" s="76"/>
      <c r="G3428" s="76"/>
      <c r="H3428" s="79"/>
      <c r="I3428" s="79"/>
      <c r="J3428" s="79"/>
      <c r="K3428" s="79"/>
      <c r="L3428" s="75"/>
      <c r="M3428" s="75"/>
      <c r="N3428" s="75"/>
      <c r="O3428" s="75"/>
      <c r="P3428" s="76"/>
    </row>
    <row r="3429" spans="2:16" x14ac:dyDescent="0.35">
      <c r="B3429" s="75"/>
      <c r="C3429" s="76"/>
      <c r="D3429" s="78"/>
      <c r="E3429" s="76"/>
      <c r="F3429" s="76"/>
      <c r="G3429" s="76"/>
      <c r="H3429" s="79"/>
      <c r="I3429" s="79"/>
      <c r="J3429" s="79"/>
      <c r="K3429" s="79"/>
      <c r="L3429" s="75"/>
      <c r="M3429" s="75"/>
      <c r="N3429" s="75"/>
      <c r="O3429" s="75"/>
      <c r="P3429" s="76"/>
    </row>
    <row r="3430" spans="2:16" x14ac:dyDescent="0.35">
      <c r="B3430" s="75"/>
      <c r="C3430" s="76"/>
      <c r="D3430" s="78"/>
      <c r="E3430" s="76"/>
      <c r="F3430" s="76"/>
      <c r="G3430" s="76"/>
      <c r="H3430" s="79"/>
      <c r="I3430" s="79"/>
      <c r="J3430" s="79"/>
      <c r="K3430" s="79"/>
      <c r="L3430" s="75"/>
      <c r="M3430" s="75"/>
      <c r="N3430" s="75"/>
      <c r="O3430" s="75"/>
      <c r="P3430" s="76"/>
    </row>
    <row r="3431" spans="2:16" x14ac:dyDescent="0.35">
      <c r="B3431" s="75"/>
      <c r="C3431" s="76"/>
      <c r="D3431" s="78"/>
      <c r="E3431" s="76"/>
      <c r="F3431" s="76"/>
      <c r="G3431" s="76"/>
      <c r="H3431" s="79"/>
      <c r="I3431" s="79"/>
      <c r="J3431" s="79"/>
      <c r="K3431" s="79"/>
      <c r="L3431" s="75"/>
      <c r="M3431" s="75"/>
      <c r="N3431" s="75"/>
      <c r="O3431" s="75"/>
      <c r="P3431" s="76"/>
    </row>
    <row r="3432" spans="2:16" x14ac:dyDescent="0.35">
      <c r="B3432" s="75"/>
      <c r="C3432" s="76"/>
      <c r="D3432" s="78"/>
      <c r="E3432" s="76"/>
      <c r="F3432" s="76"/>
      <c r="G3432" s="76"/>
      <c r="H3432" s="79"/>
      <c r="I3432" s="79"/>
      <c r="J3432" s="79"/>
      <c r="K3432" s="79"/>
      <c r="L3432" s="75"/>
      <c r="M3432" s="75"/>
      <c r="N3432" s="75"/>
      <c r="O3432" s="75"/>
      <c r="P3432" s="76"/>
    </row>
    <row r="3433" spans="2:16" x14ac:dyDescent="0.35">
      <c r="B3433" s="75"/>
      <c r="C3433" s="76"/>
      <c r="D3433" s="78"/>
      <c r="E3433" s="76"/>
      <c r="F3433" s="76"/>
      <c r="G3433" s="76"/>
      <c r="H3433" s="79"/>
      <c r="I3433" s="79"/>
      <c r="J3433" s="79"/>
      <c r="K3433" s="79"/>
      <c r="L3433" s="75"/>
      <c r="M3433" s="75"/>
      <c r="N3433" s="75"/>
      <c r="O3433" s="75"/>
      <c r="P3433" s="76"/>
    </row>
    <row r="3434" spans="2:16" x14ac:dyDescent="0.35">
      <c r="B3434" s="75"/>
      <c r="C3434" s="76"/>
      <c r="D3434" s="78"/>
      <c r="E3434" s="76"/>
      <c r="F3434" s="76"/>
      <c r="G3434" s="76"/>
      <c r="H3434" s="79"/>
      <c r="I3434" s="79"/>
      <c r="J3434" s="79"/>
      <c r="K3434" s="79"/>
      <c r="L3434" s="75"/>
      <c r="M3434" s="75"/>
      <c r="N3434" s="75"/>
      <c r="O3434" s="75"/>
      <c r="P3434" s="76"/>
    </row>
    <row r="3435" spans="2:16" x14ac:dyDescent="0.35">
      <c r="B3435" s="75"/>
      <c r="C3435" s="76"/>
      <c r="D3435" s="78"/>
      <c r="E3435" s="76"/>
      <c r="F3435" s="76"/>
      <c r="G3435" s="76"/>
      <c r="H3435" s="79"/>
      <c r="I3435" s="79"/>
      <c r="J3435" s="79"/>
      <c r="K3435" s="79"/>
      <c r="L3435" s="75"/>
      <c r="M3435" s="75"/>
      <c r="N3435" s="75"/>
      <c r="O3435" s="75"/>
      <c r="P3435" s="76"/>
    </row>
    <row r="3436" spans="2:16" x14ac:dyDescent="0.35">
      <c r="B3436" s="75"/>
      <c r="C3436" s="76"/>
      <c r="D3436" s="78"/>
      <c r="E3436" s="76"/>
      <c r="F3436" s="76"/>
      <c r="G3436" s="76"/>
      <c r="H3436" s="79"/>
      <c r="I3436" s="79"/>
      <c r="J3436" s="79"/>
      <c r="K3436" s="79"/>
      <c r="L3436" s="75"/>
      <c r="M3436" s="75"/>
      <c r="N3436" s="75"/>
      <c r="O3436" s="75"/>
      <c r="P3436" s="76"/>
    </row>
    <row r="3437" spans="2:16" x14ac:dyDescent="0.35">
      <c r="B3437" s="75"/>
      <c r="C3437" s="76"/>
      <c r="D3437" s="78"/>
      <c r="E3437" s="76"/>
      <c r="F3437" s="76"/>
      <c r="G3437" s="76"/>
      <c r="H3437" s="79"/>
      <c r="I3437" s="79"/>
      <c r="J3437" s="79"/>
      <c r="K3437" s="79"/>
      <c r="L3437" s="75"/>
      <c r="M3437" s="75"/>
      <c r="N3437" s="75"/>
      <c r="O3437" s="75"/>
      <c r="P3437" s="76"/>
    </row>
    <row r="3438" spans="2:16" x14ac:dyDescent="0.35">
      <c r="B3438" s="75"/>
      <c r="C3438" s="76"/>
      <c r="D3438" s="78"/>
      <c r="E3438" s="76"/>
      <c r="F3438" s="76"/>
      <c r="G3438" s="76"/>
      <c r="H3438" s="79"/>
      <c r="I3438" s="79"/>
      <c r="J3438" s="79"/>
      <c r="K3438" s="79"/>
      <c r="L3438" s="75"/>
      <c r="M3438" s="75"/>
      <c r="N3438" s="75"/>
      <c r="O3438" s="75"/>
      <c r="P3438" s="76"/>
    </row>
    <row r="3439" spans="2:16" x14ac:dyDescent="0.35">
      <c r="B3439" s="75"/>
      <c r="C3439" s="76"/>
      <c r="D3439" s="78"/>
      <c r="E3439" s="76"/>
      <c r="F3439" s="76"/>
      <c r="G3439" s="76"/>
      <c r="H3439" s="79"/>
      <c r="I3439" s="79"/>
      <c r="J3439" s="79"/>
      <c r="K3439" s="79"/>
      <c r="L3439" s="75"/>
      <c r="M3439" s="75"/>
      <c r="N3439" s="75"/>
      <c r="O3439" s="75"/>
      <c r="P3439" s="76"/>
    </row>
    <row r="3440" spans="2:16" x14ac:dyDescent="0.35">
      <c r="B3440" s="75"/>
      <c r="C3440" s="76"/>
      <c r="D3440" s="78"/>
      <c r="E3440" s="76"/>
      <c r="F3440" s="76"/>
      <c r="G3440" s="76"/>
      <c r="H3440" s="79"/>
      <c r="I3440" s="79"/>
      <c r="J3440" s="79"/>
      <c r="K3440" s="79"/>
      <c r="L3440" s="75"/>
      <c r="M3440" s="75"/>
      <c r="N3440" s="75"/>
      <c r="O3440" s="75"/>
      <c r="P3440" s="76"/>
    </row>
    <row r="3441" spans="2:16" x14ac:dyDescent="0.35">
      <c r="B3441" s="75"/>
      <c r="C3441" s="76"/>
      <c r="D3441" s="78"/>
      <c r="E3441" s="76"/>
      <c r="F3441" s="76"/>
      <c r="G3441" s="76"/>
      <c r="H3441" s="79"/>
      <c r="I3441" s="79"/>
      <c r="J3441" s="79"/>
      <c r="K3441" s="79"/>
      <c r="L3441" s="75"/>
      <c r="M3441" s="75"/>
      <c r="N3441" s="75"/>
      <c r="O3441" s="75"/>
      <c r="P3441" s="76"/>
    </row>
    <row r="3442" spans="2:16" x14ac:dyDescent="0.35">
      <c r="B3442" s="75"/>
      <c r="C3442" s="76"/>
      <c r="D3442" s="78"/>
      <c r="E3442" s="76"/>
      <c r="F3442" s="76"/>
      <c r="G3442" s="76"/>
      <c r="H3442" s="79"/>
      <c r="I3442" s="79"/>
      <c r="J3442" s="79"/>
      <c r="K3442" s="79"/>
      <c r="L3442" s="75"/>
      <c r="M3442" s="75"/>
      <c r="N3442" s="75"/>
      <c r="O3442" s="75"/>
      <c r="P3442" s="76"/>
    </row>
    <row r="3443" spans="2:16" x14ac:dyDescent="0.35">
      <c r="B3443" s="75"/>
      <c r="C3443" s="76"/>
      <c r="D3443" s="78"/>
      <c r="E3443" s="76"/>
      <c r="F3443" s="76"/>
      <c r="G3443" s="76"/>
      <c r="H3443" s="79"/>
      <c r="I3443" s="79"/>
      <c r="J3443" s="79"/>
      <c r="K3443" s="79"/>
      <c r="L3443" s="75"/>
      <c r="M3443" s="75"/>
      <c r="N3443" s="75"/>
      <c r="O3443" s="75"/>
      <c r="P3443" s="76"/>
    </row>
    <row r="3444" spans="2:16" x14ac:dyDescent="0.35">
      <c r="B3444" s="75"/>
      <c r="C3444" s="76"/>
      <c r="D3444" s="78"/>
      <c r="E3444" s="76"/>
      <c r="F3444" s="76"/>
      <c r="G3444" s="76"/>
      <c r="H3444" s="79"/>
      <c r="I3444" s="79"/>
      <c r="J3444" s="79"/>
      <c r="K3444" s="79"/>
      <c r="L3444" s="75"/>
      <c r="M3444" s="75"/>
      <c r="N3444" s="75"/>
      <c r="O3444" s="75"/>
      <c r="P3444" s="76"/>
    </row>
    <row r="3445" spans="2:16" x14ac:dyDescent="0.35">
      <c r="B3445" s="75"/>
      <c r="C3445" s="76"/>
      <c r="D3445" s="78"/>
      <c r="E3445" s="76"/>
      <c r="F3445" s="76"/>
      <c r="G3445" s="76"/>
      <c r="H3445" s="79"/>
      <c r="I3445" s="79"/>
      <c r="J3445" s="79"/>
      <c r="K3445" s="79"/>
      <c r="L3445" s="75"/>
      <c r="M3445" s="75"/>
      <c r="N3445" s="75"/>
      <c r="O3445" s="75"/>
      <c r="P3445" s="76"/>
    </row>
    <row r="3446" spans="2:16" x14ac:dyDescent="0.35">
      <c r="B3446" s="75"/>
      <c r="C3446" s="76"/>
      <c r="D3446" s="78"/>
      <c r="E3446" s="76"/>
      <c r="F3446" s="76"/>
      <c r="G3446" s="76"/>
      <c r="H3446" s="79"/>
      <c r="I3446" s="79"/>
      <c r="J3446" s="79"/>
      <c r="K3446" s="79"/>
      <c r="L3446" s="75"/>
      <c r="M3446" s="75"/>
      <c r="N3446" s="75"/>
      <c r="O3446" s="75"/>
      <c r="P3446" s="76"/>
    </row>
    <row r="3447" spans="2:16" x14ac:dyDescent="0.35">
      <c r="B3447" s="75"/>
      <c r="C3447" s="76"/>
      <c r="D3447" s="78"/>
      <c r="E3447" s="76"/>
      <c r="F3447" s="76"/>
      <c r="G3447" s="76"/>
      <c r="H3447" s="79"/>
      <c r="I3447" s="79"/>
      <c r="J3447" s="79"/>
      <c r="K3447" s="79"/>
      <c r="L3447" s="75"/>
      <c r="M3447" s="75"/>
      <c r="N3447" s="75"/>
      <c r="O3447" s="75"/>
      <c r="P3447" s="76"/>
    </row>
    <row r="3448" spans="2:16" x14ac:dyDescent="0.35">
      <c r="B3448" s="75"/>
      <c r="C3448" s="76"/>
      <c r="D3448" s="78"/>
      <c r="E3448" s="76"/>
      <c r="F3448" s="76"/>
      <c r="G3448" s="76"/>
      <c r="H3448" s="79"/>
      <c r="I3448" s="79"/>
      <c r="J3448" s="79"/>
      <c r="K3448" s="79"/>
      <c r="L3448" s="75"/>
      <c r="M3448" s="75"/>
      <c r="N3448" s="75"/>
      <c r="O3448" s="75"/>
      <c r="P3448" s="76"/>
    </row>
    <row r="3449" spans="2:16" x14ac:dyDescent="0.35">
      <c r="B3449" s="75"/>
      <c r="C3449" s="76"/>
      <c r="D3449" s="78"/>
      <c r="E3449" s="76"/>
      <c r="F3449" s="76"/>
      <c r="G3449" s="76"/>
      <c r="H3449" s="79"/>
      <c r="I3449" s="79"/>
      <c r="J3449" s="79"/>
      <c r="K3449" s="79"/>
      <c r="L3449" s="75"/>
      <c r="M3449" s="75"/>
      <c r="N3449" s="75"/>
      <c r="O3449" s="75"/>
      <c r="P3449" s="76"/>
    </row>
    <row r="3450" spans="2:16" x14ac:dyDescent="0.35">
      <c r="B3450" s="75"/>
      <c r="C3450" s="76"/>
      <c r="D3450" s="78"/>
      <c r="E3450" s="76"/>
      <c r="F3450" s="76"/>
      <c r="G3450" s="76"/>
      <c r="H3450" s="79"/>
      <c r="I3450" s="79"/>
      <c r="J3450" s="79"/>
      <c r="K3450" s="79"/>
      <c r="L3450" s="75"/>
      <c r="M3450" s="75"/>
      <c r="N3450" s="75"/>
      <c r="O3450" s="75"/>
      <c r="P3450" s="76"/>
    </row>
    <row r="3451" spans="2:16" x14ac:dyDescent="0.35">
      <c r="B3451" s="75"/>
      <c r="C3451" s="76"/>
      <c r="D3451" s="78"/>
      <c r="E3451" s="76"/>
      <c r="F3451" s="76"/>
      <c r="G3451" s="76"/>
      <c r="H3451" s="79"/>
      <c r="I3451" s="79"/>
      <c r="J3451" s="79"/>
      <c r="K3451" s="79"/>
      <c r="L3451" s="75"/>
      <c r="M3451" s="75"/>
      <c r="N3451" s="75"/>
      <c r="O3451" s="75"/>
      <c r="P3451" s="76"/>
    </row>
    <row r="3452" spans="2:16" x14ac:dyDescent="0.35">
      <c r="B3452" s="75"/>
      <c r="C3452" s="76"/>
      <c r="D3452" s="78"/>
      <c r="E3452" s="76"/>
      <c r="F3452" s="76"/>
      <c r="G3452" s="76"/>
      <c r="H3452" s="79"/>
      <c r="I3452" s="79"/>
      <c r="J3452" s="79"/>
      <c r="K3452" s="79"/>
      <c r="L3452" s="75"/>
      <c r="M3452" s="75"/>
      <c r="N3452" s="75"/>
      <c r="O3452" s="75"/>
      <c r="P3452" s="76"/>
    </row>
    <row r="3453" spans="2:16" x14ac:dyDescent="0.35">
      <c r="B3453" s="75"/>
      <c r="C3453" s="76"/>
      <c r="D3453" s="78"/>
      <c r="E3453" s="76"/>
      <c r="F3453" s="76"/>
      <c r="G3453" s="76"/>
      <c r="H3453" s="79"/>
      <c r="I3453" s="79"/>
      <c r="J3453" s="79"/>
      <c r="K3453" s="79"/>
      <c r="L3453" s="75"/>
      <c r="M3453" s="75"/>
      <c r="N3453" s="75"/>
      <c r="O3453" s="75"/>
      <c r="P3453" s="76"/>
    </row>
    <row r="3454" spans="2:16" x14ac:dyDescent="0.35">
      <c r="B3454" s="75"/>
      <c r="C3454" s="76"/>
      <c r="D3454" s="78"/>
      <c r="E3454" s="76"/>
      <c r="F3454" s="76"/>
      <c r="G3454" s="76"/>
      <c r="H3454" s="79"/>
      <c r="I3454" s="79"/>
      <c r="J3454" s="79"/>
      <c r="K3454" s="79"/>
      <c r="L3454" s="75"/>
      <c r="M3454" s="75"/>
      <c r="N3454" s="75"/>
      <c r="O3454" s="75"/>
      <c r="P3454" s="76"/>
    </row>
    <row r="3455" spans="2:16" x14ac:dyDescent="0.35">
      <c r="B3455" s="75"/>
      <c r="C3455" s="76"/>
      <c r="D3455" s="78"/>
      <c r="E3455" s="76"/>
      <c r="F3455" s="76"/>
      <c r="G3455" s="76"/>
      <c r="H3455" s="79"/>
      <c r="I3455" s="79"/>
      <c r="J3455" s="79"/>
      <c r="K3455" s="79"/>
      <c r="L3455" s="75"/>
      <c r="M3455" s="75"/>
      <c r="N3455" s="75"/>
      <c r="O3455" s="75"/>
      <c r="P3455" s="76"/>
    </row>
    <row r="3456" spans="2:16" x14ac:dyDescent="0.35">
      <c r="B3456" s="75"/>
      <c r="C3456" s="76"/>
      <c r="D3456" s="78"/>
      <c r="E3456" s="76"/>
      <c r="F3456" s="76"/>
      <c r="G3456" s="76"/>
      <c r="H3456" s="79"/>
      <c r="I3456" s="79"/>
      <c r="J3456" s="79"/>
      <c r="K3456" s="79"/>
      <c r="L3456" s="75"/>
      <c r="M3456" s="75"/>
      <c r="N3456" s="75"/>
      <c r="O3456" s="75"/>
      <c r="P3456" s="76"/>
    </row>
    <row r="3457" spans="2:16" x14ac:dyDescent="0.35">
      <c r="B3457" s="75"/>
      <c r="C3457" s="76"/>
      <c r="D3457" s="78"/>
      <c r="E3457" s="76"/>
      <c r="F3457" s="76"/>
      <c r="G3457" s="76"/>
      <c r="H3457" s="79"/>
      <c r="I3457" s="79"/>
      <c r="J3457" s="79"/>
      <c r="K3457" s="79"/>
      <c r="L3457" s="75"/>
      <c r="M3457" s="75"/>
      <c r="N3457" s="75"/>
      <c r="O3457" s="75"/>
      <c r="P3457" s="76"/>
    </row>
    <row r="3458" spans="2:16" x14ac:dyDescent="0.35">
      <c r="B3458" s="75"/>
      <c r="C3458" s="76"/>
      <c r="D3458" s="78"/>
      <c r="E3458" s="76"/>
      <c r="F3458" s="76"/>
      <c r="G3458" s="76"/>
      <c r="H3458" s="79"/>
      <c r="I3458" s="79"/>
      <c r="J3458" s="79"/>
      <c r="K3458" s="79"/>
      <c r="L3458" s="75"/>
      <c r="M3458" s="75"/>
      <c r="N3458" s="75"/>
      <c r="O3458" s="75"/>
      <c r="P3458" s="76"/>
    </row>
    <row r="3459" spans="2:16" x14ac:dyDescent="0.35">
      <c r="B3459" s="75"/>
      <c r="C3459" s="76"/>
      <c r="D3459" s="78"/>
      <c r="E3459" s="76"/>
      <c r="F3459" s="76"/>
      <c r="G3459" s="76"/>
      <c r="H3459" s="79"/>
      <c r="I3459" s="79"/>
      <c r="J3459" s="79"/>
      <c r="K3459" s="79"/>
      <c r="L3459" s="75"/>
      <c r="M3459" s="75"/>
      <c r="N3459" s="75"/>
      <c r="O3459" s="75"/>
      <c r="P3459" s="76"/>
    </row>
    <row r="3460" spans="2:16" x14ac:dyDescent="0.35">
      <c r="B3460" s="75"/>
      <c r="C3460" s="76"/>
      <c r="D3460" s="78"/>
      <c r="E3460" s="76"/>
      <c r="F3460" s="76"/>
      <c r="G3460" s="76"/>
      <c r="H3460" s="79"/>
      <c r="I3460" s="79"/>
      <c r="J3460" s="79"/>
      <c r="K3460" s="79"/>
      <c r="L3460" s="75"/>
      <c r="M3460" s="75"/>
      <c r="N3460" s="75"/>
      <c r="O3460" s="75"/>
      <c r="P3460" s="76"/>
    </row>
    <row r="3461" spans="2:16" x14ac:dyDescent="0.35">
      <c r="B3461" s="75"/>
      <c r="C3461" s="76"/>
      <c r="D3461" s="78"/>
      <c r="E3461" s="76"/>
      <c r="F3461" s="76"/>
      <c r="G3461" s="76"/>
      <c r="H3461" s="79"/>
      <c r="I3461" s="79"/>
      <c r="J3461" s="79"/>
      <c r="K3461" s="79"/>
      <c r="L3461" s="75"/>
      <c r="M3461" s="75"/>
      <c r="N3461" s="75"/>
      <c r="O3461" s="75"/>
      <c r="P3461" s="76"/>
    </row>
    <row r="3462" spans="2:16" x14ac:dyDescent="0.35">
      <c r="B3462" s="75"/>
      <c r="C3462" s="76"/>
      <c r="D3462" s="78"/>
      <c r="E3462" s="76"/>
      <c r="F3462" s="76"/>
      <c r="G3462" s="76"/>
      <c r="H3462" s="79"/>
      <c r="I3462" s="79"/>
      <c r="J3462" s="79"/>
      <c r="K3462" s="79"/>
      <c r="L3462" s="75"/>
      <c r="M3462" s="75"/>
      <c r="N3462" s="75"/>
      <c r="O3462" s="75"/>
      <c r="P3462" s="76"/>
    </row>
    <row r="3463" spans="2:16" x14ac:dyDescent="0.35">
      <c r="B3463" s="75"/>
      <c r="C3463" s="76"/>
      <c r="D3463" s="78"/>
      <c r="E3463" s="76"/>
      <c r="F3463" s="76"/>
      <c r="G3463" s="76"/>
      <c r="H3463" s="79"/>
      <c r="I3463" s="79"/>
      <c r="J3463" s="79"/>
      <c r="K3463" s="79"/>
      <c r="L3463" s="75"/>
      <c r="M3463" s="75"/>
      <c r="N3463" s="75"/>
      <c r="O3463" s="75"/>
      <c r="P3463" s="76"/>
    </row>
    <row r="3464" spans="2:16" x14ac:dyDescent="0.35">
      <c r="B3464" s="75"/>
      <c r="C3464" s="76"/>
      <c r="D3464" s="78"/>
      <c r="E3464" s="76"/>
      <c r="F3464" s="76"/>
      <c r="G3464" s="76"/>
      <c r="H3464" s="79"/>
      <c r="I3464" s="79"/>
      <c r="J3464" s="79"/>
      <c r="K3464" s="79"/>
      <c r="L3464" s="75"/>
      <c r="M3464" s="75"/>
      <c r="N3464" s="75"/>
      <c r="O3464" s="75"/>
      <c r="P3464" s="76"/>
    </row>
    <row r="3465" spans="2:16" x14ac:dyDescent="0.35">
      <c r="B3465" s="75"/>
      <c r="C3465" s="76"/>
      <c r="D3465" s="78"/>
      <c r="E3465" s="76"/>
      <c r="F3465" s="76"/>
      <c r="G3465" s="76"/>
      <c r="H3465" s="79"/>
      <c r="I3465" s="79"/>
      <c r="J3465" s="79"/>
      <c r="K3465" s="79"/>
      <c r="L3465" s="75"/>
      <c r="M3465" s="75"/>
      <c r="N3465" s="75"/>
      <c r="O3465" s="75"/>
      <c r="P3465" s="76"/>
    </row>
    <row r="3466" spans="2:16" x14ac:dyDescent="0.35">
      <c r="B3466" s="75"/>
      <c r="C3466" s="76"/>
      <c r="D3466" s="78"/>
      <c r="E3466" s="76"/>
      <c r="F3466" s="76"/>
      <c r="G3466" s="76"/>
      <c r="H3466" s="79"/>
      <c r="I3466" s="79"/>
      <c r="J3466" s="79"/>
      <c r="K3466" s="79"/>
      <c r="L3466" s="75"/>
      <c r="M3466" s="75"/>
      <c r="N3466" s="75"/>
      <c r="O3466" s="75"/>
      <c r="P3466" s="76"/>
    </row>
    <row r="3467" spans="2:16" x14ac:dyDescent="0.35">
      <c r="B3467" s="75"/>
      <c r="C3467" s="76"/>
      <c r="D3467" s="78"/>
      <c r="E3467" s="76"/>
      <c r="F3467" s="76"/>
      <c r="G3467" s="76"/>
      <c r="H3467" s="79"/>
      <c r="I3467" s="79"/>
      <c r="J3467" s="79"/>
      <c r="K3467" s="79"/>
      <c r="L3467" s="75"/>
      <c r="M3467" s="75"/>
      <c r="N3467" s="75"/>
      <c r="O3467" s="75"/>
      <c r="P3467" s="76"/>
    </row>
    <row r="3468" spans="2:16" x14ac:dyDescent="0.35">
      <c r="B3468" s="75"/>
      <c r="C3468" s="76"/>
      <c r="D3468" s="78"/>
      <c r="E3468" s="76"/>
      <c r="F3468" s="76"/>
      <c r="G3468" s="76"/>
      <c r="H3468" s="79"/>
      <c r="I3468" s="79"/>
      <c r="J3468" s="79"/>
      <c r="K3468" s="79"/>
      <c r="L3468" s="75"/>
      <c r="M3468" s="75"/>
      <c r="N3468" s="75"/>
      <c r="O3468" s="75"/>
      <c r="P3468" s="76"/>
    </row>
    <row r="3469" spans="2:16" x14ac:dyDescent="0.35">
      <c r="B3469" s="75"/>
      <c r="C3469" s="76"/>
      <c r="D3469" s="78"/>
      <c r="E3469" s="76"/>
      <c r="F3469" s="76"/>
      <c r="G3469" s="76"/>
      <c r="H3469" s="79"/>
      <c r="I3469" s="79"/>
      <c r="J3469" s="79"/>
      <c r="K3469" s="79"/>
      <c r="L3469" s="75"/>
      <c r="M3469" s="75"/>
      <c r="N3469" s="75"/>
      <c r="O3469" s="75"/>
      <c r="P3469" s="76"/>
    </row>
    <row r="3470" spans="2:16" x14ac:dyDescent="0.35">
      <c r="B3470" s="75"/>
      <c r="C3470" s="76"/>
      <c r="D3470" s="78"/>
      <c r="E3470" s="76"/>
      <c r="F3470" s="76"/>
      <c r="G3470" s="76"/>
      <c r="H3470" s="79"/>
      <c r="I3470" s="79"/>
      <c r="J3470" s="79"/>
      <c r="K3470" s="79"/>
      <c r="L3470" s="75"/>
      <c r="M3470" s="75"/>
      <c r="N3470" s="75"/>
      <c r="O3470" s="75"/>
      <c r="P3470" s="76"/>
    </row>
    <row r="3471" spans="2:16" x14ac:dyDescent="0.35">
      <c r="B3471" s="75"/>
      <c r="C3471" s="76"/>
      <c r="D3471" s="78"/>
      <c r="E3471" s="76"/>
      <c r="F3471" s="76"/>
      <c r="G3471" s="76"/>
      <c r="H3471" s="79"/>
      <c r="I3471" s="79"/>
      <c r="J3471" s="79"/>
      <c r="K3471" s="79"/>
      <c r="L3471" s="75"/>
      <c r="M3471" s="75"/>
      <c r="N3471" s="75"/>
      <c r="O3471" s="75"/>
      <c r="P3471" s="76"/>
    </row>
    <row r="3472" spans="2:16" x14ac:dyDescent="0.35">
      <c r="B3472" s="75"/>
      <c r="C3472" s="76"/>
      <c r="D3472" s="78"/>
      <c r="E3472" s="76"/>
      <c r="F3472" s="76"/>
      <c r="G3472" s="76"/>
      <c r="H3472" s="79"/>
      <c r="I3472" s="79"/>
      <c r="J3472" s="79"/>
      <c r="K3472" s="79"/>
      <c r="L3472" s="75"/>
      <c r="M3472" s="75"/>
      <c r="N3472" s="75"/>
      <c r="O3472" s="75"/>
      <c r="P3472" s="76"/>
    </row>
    <row r="3473" spans="2:16" x14ac:dyDescent="0.35">
      <c r="B3473" s="75"/>
      <c r="C3473" s="76"/>
      <c r="D3473" s="78"/>
      <c r="E3473" s="76"/>
      <c r="F3473" s="76"/>
      <c r="G3473" s="76"/>
      <c r="H3473" s="79"/>
      <c r="I3473" s="79"/>
      <c r="J3473" s="79"/>
      <c r="K3473" s="79"/>
      <c r="L3473" s="75"/>
      <c r="M3473" s="75"/>
      <c r="N3473" s="75"/>
      <c r="O3473" s="75"/>
      <c r="P3473" s="76"/>
    </row>
    <row r="3474" spans="2:16" x14ac:dyDescent="0.35">
      <c r="B3474" s="75"/>
      <c r="C3474" s="76"/>
      <c r="D3474" s="78"/>
      <c r="E3474" s="76"/>
      <c r="F3474" s="76"/>
      <c r="G3474" s="76"/>
      <c r="H3474" s="79"/>
      <c r="I3474" s="79"/>
      <c r="J3474" s="79"/>
      <c r="K3474" s="79"/>
      <c r="L3474" s="75"/>
      <c r="M3474" s="75"/>
      <c r="N3474" s="75"/>
      <c r="O3474" s="75"/>
      <c r="P3474" s="76"/>
    </row>
    <row r="3475" spans="2:16" x14ac:dyDescent="0.35">
      <c r="B3475" s="75"/>
      <c r="C3475" s="76"/>
      <c r="D3475" s="78"/>
      <c r="E3475" s="76"/>
      <c r="F3475" s="76"/>
      <c r="G3475" s="76"/>
      <c r="H3475" s="79"/>
      <c r="I3475" s="79"/>
      <c r="J3475" s="79"/>
      <c r="K3475" s="79"/>
      <c r="L3475" s="75"/>
      <c r="M3475" s="75"/>
      <c r="N3475" s="75"/>
      <c r="O3475" s="75"/>
      <c r="P3475" s="76"/>
    </row>
    <row r="3476" spans="2:16" x14ac:dyDescent="0.35">
      <c r="B3476" s="75"/>
      <c r="C3476" s="76"/>
      <c r="D3476" s="78"/>
      <c r="E3476" s="76"/>
      <c r="F3476" s="76"/>
      <c r="G3476" s="76"/>
      <c r="H3476" s="79"/>
      <c r="I3476" s="79"/>
      <c r="J3476" s="79"/>
      <c r="K3476" s="79"/>
      <c r="L3476" s="75"/>
      <c r="M3476" s="75"/>
      <c r="N3476" s="75"/>
      <c r="O3476" s="75"/>
      <c r="P3476" s="76"/>
    </row>
    <row r="3477" spans="2:16" x14ac:dyDescent="0.35">
      <c r="B3477" s="75"/>
      <c r="C3477" s="76"/>
      <c r="D3477" s="78"/>
      <c r="E3477" s="76"/>
      <c r="F3477" s="76"/>
      <c r="G3477" s="76"/>
      <c r="H3477" s="79"/>
      <c r="I3477" s="79"/>
      <c r="J3477" s="79"/>
      <c r="K3477" s="79"/>
      <c r="L3477" s="75"/>
      <c r="M3477" s="75"/>
      <c r="N3477" s="75"/>
      <c r="O3477" s="75"/>
      <c r="P3477" s="76"/>
    </row>
    <row r="3478" spans="2:16" x14ac:dyDescent="0.35">
      <c r="B3478" s="75"/>
      <c r="C3478" s="76"/>
      <c r="D3478" s="78"/>
      <c r="E3478" s="76"/>
      <c r="F3478" s="76"/>
      <c r="G3478" s="76"/>
      <c r="H3478" s="79"/>
      <c r="I3478" s="79"/>
      <c r="J3478" s="79"/>
      <c r="K3478" s="79"/>
      <c r="L3478" s="75"/>
      <c r="M3478" s="75"/>
      <c r="N3478" s="75"/>
      <c r="O3478" s="75"/>
      <c r="P3478" s="76"/>
    </row>
    <row r="3479" spans="2:16" x14ac:dyDescent="0.35">
      <c r="B3479" s="75"/>
      <c r="C3479" s="76"/>
      <c r="D3479" s="78"/>
      <c r="E3479" s="76"/>
      <c r="F3479" s="76"/>
      <c r="G3479" s="76"/>
      <c r="H3479" s="79"/>
      <c r="I3479" s="79"/>
      <c r="J3479" s="79"/>
      <c r="K3479" s="79"/>
      <c r="L3479" s="75"/>
      <c r="M3479" s="75"/>
      <c r="N3479" s="75"/>
      <c r="O3479" s="75"/>
      <c r="P3479" s="76"/>
    </row>
    <row r="3480" spans="2:16" x14ac:dyDescent="0.35">
      <c r="B3480" s="75"/>
      <c r="C3480" s="76"/>
      <c r="D3480" s="78"/>
      <c r="E3480" s="76"/>
      <c r="F3480" s="76"/>
      <c r="G3480" s="76"/>
      <c r="H3480" s="79"/>
      <c r="I3480" s="79"/>
      <c r="J3480" s="79"/>
      <c r="K3480" s="79"/>
      <c r="L3480" s="75"/>
      <c r="M3480" s="75"/>
      <c r="N3480" s="75"/>
      <c r="O3480" s="75"/>
      <c r="P3480" s="76"/>
    </row>
    <row r="3481" spans="2:16" x14ac:dyDescent="0.35">
      <c r="B3481" s="75"/>
      <c r="C3481" s="76"/>
      <c r="D3481" s="78"/>
      <c r="E3481" s="76"/>
      <c r="F3481" s="76"/>
      <c r="G3481" s="76"/>
      <c r="H3481" s="79"/>
      <c r="I3481" s="79"/>
      <c r="J3481" s="79"/>
      <c r="K3481" s="79"/>
      <c r="L3481" s="75"/>
      <c r="M3481" s="75"/>
      <c r="N3481" s="75"/>
      <c r="O3481" s="75"/>
      <c r="P3481" s="76"/>
    </row>
    <row r="3482" spans="2:16" x14ac:dyDescent="0.35">
      <c r="B3482" s="75"/>
      <c r="C3482" s="76"/>
      <c r="D3482" s="78"/>
      <c r="E3482" s="76"/>
      <c r="F3482" s="76"/>
      <c r="G3482" s="76"/>
      <c r="H3482" s="79"/>
      <c r="I3482" s="79"/>
      <c r="J3482" s="79"/>
      <c r="K3482" s="79"/>
      <c r="L3482" s="75"/>
      <c r="M3482" s="75"/>
      <c r="N3482" s="75"/>
      <c r="O3482" s="75"/>
      <c r="P3482" s="76"/>
    </row>
    <row r="3483" spans="2:16" x14ac:dyDescent="0.35">
      <c r="B3483" s="75"/>
      <c r="C3483" s="76"/>
      <c r="D3483" s="78"/>
      <c r="E3483" s="76"/>
      <c r="F3483" s="76"/>
      <c r="G3483" s="76"/>
      <c r="H3483" s="79"/>
      <c r="I3483" s="79"/>
      <c r="J3483" s="79"/>
      <c r="K3483" s="79"/>
      <c r="L3483" s="75"/>
      <c r="M3483" s="75"/>
      <c r="N3483" s="75"/>
      <c r="O3483" s="75"/>
      <c r="P3483" s="76"/>
    </row>
    <row r="3484" spans="2:16" x14ac:dyDescent="0.35">
      <c r="B3484" s="75"/>
      <c r="C3484" s="76"/>
      <c r="D3484" s="78"/>
      <c r="E3484" s="76"/>
      <c r="F3484" s="76"/>
      <c r="G3484" s="76"/>
      <c r="H3484" s="79"/>
      <c r="I3484" s="79"/>
      <c r="J3484" s="79"/>
      <c r="K3484" s="79"/>
      <c r="L3484" s="75"/>
      <c r="M3484" s="75"/>
      <c r="N3484" s="75"/>
      <c r="O3484" s="75"/>
      <c r="P3484" s="76"/>
    </row>
    <row r="3485" spans="2:16" x14ac:dyDescent="0.35">
      <c r="B3485" s="75"/>
      <c r="C3485" s="76"/>
      <c r="D3485" s="78"/>
      <c r="E3485" s="76"/>
      <c r="F3485" s="76"/>
      <c r="G3485" s="76"/>
      <c r="H3485" s="79"/>
      <c r="I3485" s="79"/>
      <c r="J3485" s="79"/>
      <c r="K3485" s="79"/>
      <c r="L3485" s="75"/>
      <c r="M3485" s="75"/>
      <c r="N3485" s="75"/>
      <c r="O3485" s="75"/>
      <c r="P3485" s="76"/>
    </row>
    <row r="3486" spans="2:16" x14ac:dyDescent="0.35">
      <c r="B3486" s="75"/>
      <c r="C3486" s="76"/>
      <c r="D3486" s="78"/>
      <c r="E3486" s="76"/>
      <c r="F3486" s="76"/>
      <c r="G3486" s="76"/>
      <c r="H3486" s="79"/>
      <c r="I3486" s="79"/>
      <c r="J3486" s="79"/>
      <c r="K3486" s="79"/>
      <c r="L3486" s="75"/>
      <c r="M3486" s="75"/>
      <c r="N3486" s="75"/>
      <c r="O3486" s="75"/>
      <c r="P3486" s="76"/>
    </row>
    <row r="3487" spans="2:16" x14ac:dyDescent="0.35">
      <c r="B3487" s="75"/>
      <c r="C3487" s="76"/>
      <c r="D3487" s="78"/>
      <c r="E3487" s="76"/>
      <c r="F3487" s="76"/>
      <c r="G3487" s="76"/>
      <c r="H3487" s="79"/>
      <c r="I3487" s="79"/>
      <c r="J3487" s="79"/>
      <c r="K3487" s="79"/>
      <c r="L3487" s="75"/>
      <c r="M3487" s="75"/>
      <c r="N3487" s="75"/>
      <c r="O3487" s="75"/>
      <c r="P3487" s="76"/>
    </row>
    <row r="3488" spans="2:16" x14ac:dyDescent="0.35">
      <c r="B3488" s="75"/>
      <c r="C3488" s="76"/>
      <c r="D3488" s="78"/>
      <c r="E3488" s="76"/>
      <c r="F3488" s="76"/>
      <c r="G3488" s="76"/>
      <c r="H3488" s="79"/>
      <c r="I3488" s="79"/>
      <c r="J3488" s="79"/>
      <c r="K3488" s="79"/>
      <c r="L3488" s="75"/>
      <c r="M3488" s="75"/>
      <c r="N3488" s="75"/>
      <c r="O3488" s="75"/>
      <c r="P3488" s="76"/>
    </row>
    <row r="3489" spans="2:16" x14ac:dyDescent="0.35">
      <c r="B3489" s="75"/>
      <c r="C3489" s="76"/>
      <c r="D3489" s="78"/>
      <c r="E3489" s="76"/>
      <c r="F3489" s="76"/>
      <c r="G3489" s="76"/>
      <c r="H3489" s="79"/>
      <c r="I3489" s="79"/>
      <c r="J3489" s="79"/>
      <c r="K3489" s="79"/>
      <c r="L3489" s="75"/>
      <c r="M3489" s="75"/>
      <c r="N3489" s="75"/>
      <c r="O3489" s="75"/>
      <c r="P3489" s="76"/>
    </row>
    <row r="3490" spans="2:16" x14ac:dyDescent="0.35">
      <c r="B3490" s="75"/>
      <c r="C3490" s="76"/>
      <c r="D3490" s="78"/>
      <c r="E3490" s="76"/>
      <c r="F3490" s="76"/>
      <c r="G3490" s="76"/>
      <c r="H3490" s="79"/>
      <c r="I3490" s="79"/>
      <c r="J3490" s="79"/>
      <c r="K3490" s="79"/>
      <c r="L3490" s="75"/>
      <c r="M3490" s="75"/>
      <c r="N3490" s="75"/>
      <c r="O3490" s="75"/>
      <c r="P3490" s="76"/>
    </row>
    <row r="3491" spans="2:16" x14ac:dyDescent="0.35">
      <c r="B3491" s="75"/>
      <c r="C3491" s="76"/>
      <c r="D3491" s="78"/>
      <c r="E3491" s="76"/>
      <c r="F3491" s="76"/>
      <c r="G3491" s="76"/>
      <c r="H3491" s="79"/>
      <c r="I3491" s="79"/>
      <c r="J3491" s="79"/>
      <c r="K3491" s="79"/>
      <c r="L3491" s="75"/>
      <c r="M3491" s="75"/>
      <c r="N3491" s="75"/>
      <c r="O3491" s="75"/>
      <c r="P3491" s="76"/>
    </row>
    <row r="3492" spans="2:16" x14ac:dyDescent="0.35">
      <c r="B3492" s="75"/>
      <c r="C3492" s="76"/>
      <c r="D3492" s="78"/>
      <c r="E3492" s="76"/>
      <c r="F3492" s="76"/>
      <c r="G3492" s="76"/>
      <c r="H3492" s="79"/>
      <c r="I3492" s="79"/>
      <c r="J3492" s="79"/>
      <c r="K3492" s="79"/>
      <c r="L3492" s="75"/>
      <c r="M3492" s="75"/>
      <c r="N3492" s="75"/>
      <c r="O3492" s="75"/>
      <c r="P3492" s="76"/>
    </row>
    <row r="3493" spans="2:16" x14ac:dyDescent="0.35">
      <c r="B3493" s="75"/>
      <c r="C3493" s="76"/>
      <c r="D3493" s="78"/>
      <c r="E3493" s="76"/>
      <c r="F3493" s="76"/>
      <c r="G3493" s="76"/>
      <c r="H3493" s="79"/>
      <c r="I3493" s="79"/>
      <c r="J3493" s="79"/>
      <c r="K3493" s="79"/>
      <c r="L3493" s="75"/>
      <c r="M3493" s="75"/>
      <c r="N3493" s="75"/>
      <c r="O3493" s="75"/>
      <c r="P3493" s="76"/>
    </row>
    <row r="3494" spans="2:16" x14ac:dyDescent="0.35">
      <c r="B3494" s="75"/>
      <c r="C3494" s="76"/>
      <c r="D3494" s="78"/>
      <c r="E3494" s="76"/>
      <c r="F3494" s="76"/>
      <c r="G3494" s="76"/>
      <c r="H3494" s="79"/>
      <c r="I3494" s="79"/>
      <c r="J3494" s="79"/>
      <c r="K3494" s="79"/>
      <c r="L3494" s="75"/>
      <c r="M3494" s="75"/>
      <c r="N3494" s="75"/>
      <c r="O3494" s="75"/>
      <c r="P3494" s="76"/>
    </row>
    <row r="3495" spans="2:16" x14ac:dyDescent="0.35">
      <c r="B3495" s="75"/>
      <c r="C3495" s="76"/>
      <c r="D3495" s="78"/>
      <c r="E3495" s="76"/>
      <c r="F3495" s="76"/>
      <c r="G3495" s="76"/>
      <c r="H3495" s="79"/>
      <c r="I3495" s="79"/>
      <c r="J3495" s="79"/>
      <c r="K3495" s="79"/>
      <c r="L3495" s="75"/>
      <c r="M3495" s="75"/>
      <c r="N3495" s="75"/>
      <c r="O3495" s="75"/>
      <c r="P3495" s="76"/>
    </row>
    <row r="3496" spans="2:16" x14ac:dyDescent="0.35">
      <c r="B3496" s="75"/>
      <c r="C3496" s="76"/>
      <c r="D3496" s="78"/>
      <c r="E3496" s="76"/>
      <c r="F3496" s="76"/>
      <c r="G3496" s="76"/>
      <c r="H3496" s="79"/>
      <c r="I3496" s="79"/>
      <c r="J3496" s="79"/>
      <c r="K3496" s="79"/>
      <c r="L3496" s="75"/>
      <c r="M3496" s="75"/>
      <c r="N3496" s="75"/>
      <c r="O3496" s="75"/>
      <c r="P3496" s="76"/>
    </row>
    <row r="3497" spans="2:16" x14ac:dyDescent="0.35">
      <c r="B3497" s="75"/>
      <c r="C3497" s="76"/>
      <c r="D3497" s="78"/>
      <c r="E3497" s="76"/>
      <c r="F3497" s="76"/>
      <c r="G3497" s="76"/>
      <c r="H3497" s="79"/>
      <c r="I3497" s="79"/>
      <c r="J3497" s="79"/>
      <c r="K3497" s="79"/>
      <c r="L3497" s="75"/>
      <c r="M3497" s="75"/>
      <c r="N3497" s="75"/>
      <c r="O3497" s="75"/>
      <c r="P3497" s="76"/>
    </row>
    <row r="3498" spans="2:16" x14ac:dyDescent="0.35">
      <c r="B3498" s="75"/>
      <c r="C3498" s="76"/>
      <c r="D3498" s="78"/>
      <c r="E3498" s="76"/>
      <c r="F3498" s="76"/>
      <c r="G3498" s="76"/>
      <c r="H3498" s="79"/>
      <c r="I3498" s="79"/>
      <c r="J3498" s="79"/>
      <c r="K3498" s="79"/>
      <c r="L3498" s="75"/>
      <c r="M3498" s="75"/>
      <c r="N3498" s="75"/>
      <c r="O3498" s="75"/>
      <c r="P3498" s="76"/>
    </row>
    <row r="3499" spans="2:16" x14ac:dyDescent="0.35">
      <c r="B3499" s="75"/>
      <c r="C3499" s="76"/>
      <c r="D3499" s="78"/>
      <c r="E3499" s="76"/>
      <c r="F3499" s="76"/>
      <c r="G3499" s="76"/>
      <c r="H3499" s="79"/>
      <c r="I3499" s="79"/>
      <c r="J3499" s="79"/>
      <c r="K3499" s="79"/>
      <c r="L3499" s="75"/>
      <c r="M3499" s="75"/>
      <c r="N3499" s="75"/>
      <c r="O3499" s="75"/>
      <c r="P3499" s="76"/>
    </row>
    <row r="3500" spans="2:16" x14ac:dyDescent="0.35">
      <c r="B3500" s="75"/>
      <c r="C3500" s="76"/>
      <c r="D3500" s="78"/>
      <c r="E3500" s="76"/>
      <c r="F3500" s="76"/>
      <c r="G3500" s="76"/>
      <c r="H3500" s="79"/>
      <c r="I3500" s="79"/>
      <c r="J3500" s="79"/>
      <c r="K3500" s="79"/>
      <c r="L3500" s="75"/>
      <c r="M3500" s="75"/>
      <c r="N3500" s="75"/>
      <c r="O3500" s="75"/>
      <c r="P3500" s="76"/>
    </row>
    <row r="3501" spans="2:16" x14ac:dyDescent="0.35">
      <c r="B3501" s="75"/>
      <c r="C3501" s="76"/>
      <c r="D3501" s="78"/>
      <c r="E3501" s="76"/>
      <c r="F3501" s="76"/>
      <c r="G3501" s="76"/>
      <c r="H3501" s="79"/>
      <c r="I3501" s="79"/>
      <c r="J3501" s="79"/>
      <c r="K3501" s="79"/>
      <c r="L3501" s="75"/>
      <c r="M3501" s="75"/>
      <c r="N3501" s="75"/>
      <c r="O3501" s="75"/>
      <c r="P3501" s="76"/>
    </row>
    <row r="3502" spans="2:16" x14ac:dyDescent="0.35">
      <c r="B3502" s="75"/>
      <c r="C3502" s="76"/>
      <c r="D3502" s="78"/>
      <c r="E3502" s="76"/>
      <c r="F3502" s="76"/>
      <c r="G3502" s="76"/>
      <c r="H3502" s="79"/>
      <c r="I3502" s="79"/>
      <c r="J3502" s="79"/>
      <c r="K3502" s="79"/>
      <c r="L3502" s="75"/>
      <c r="M3502" s="75"/>
      <c r="N3502" s="75"/>
      <c r="O3502" s="75"/>
      <c r="P3502" s="76"/>
    </row>
    <row r="3503" spans="2:16" x14ac:dyDescent="0.35">
      <c r="B3503" s="75"/>
      <c r="C3503" s="76"/>
      <c r="D3503" s="78"/>
      <c r="E3503" s="76"/>
      <c r="F3503" s="76"/>
      <c r="G3503" s="76"/>
      <c r="H3503" s="79"/>
      <c r="I3503" s="79"/>
      <c r="J3503" s="79"/>
      <c r="K3503" s="79"/>
      <c r="L3503" s="75"/>
      <c r="M3503" s="75"/>
      <c r="N3503" s="75"/>
      <c r="O3503" s="75"/>
      <c r="P3503" s="76"/>
    </row>
    <row r="3504" spans="2:16" x14ac:dyDescent="0.35">
      <c r="B3504" s="75"/>
      <c r="C3504" s="76"/>
      <c r="D3504" s="78"/>
      <c r="E3504" s="76"/>
      <c r="F3504" s="76"/>
      <c r="G3504" s="76"/>
      <c r="H3504" s="79"/>
      <c r="I3504" s="79"/>
      <c r="J3504" s="79"/>
      <c r="K3504" s="79"/>
      <c r="L3504" s="75"/>
      <c r="M3504" s="75"/>
      <c r="N3504" s="75"/>
      <c r="O3504" s="75"/>
      <c r="P3504" s="76"/>
    </row>
    <row r="3505" spans="2:16" x14ac:dyDescent="0.35">
      <c r="B3505" s="75"/>
      <c r="C3505" s="76"/>
      <c r="D3505" s="78"/>
      <c r="E3505" s="76"/>
      <c r="F3505" s="76"/>
      <c r="G3505" s="76"/>
      <c r="H3505" s="79"/>
      <c r="I3505" s="79"/>
      <c r="J3505" s="79"/>
      <c r="K3505" s="79"/>
      <c r="L3505" s="75"/>
      <c r="M3505" s="75"/>
      <c r="N3505" s="75"/>
      <c r="O3505" s="75"/>
      <c r="P3505" s="76"/>
    </row>
    <row r="3506" spans="2:16" x14ac:dyDescent="0.35">
      <c r="B3506" s="75"/>
      <c r="C3506" s="76"/>
      <c r="D3506" s="78"/>
      <c r="E3506" s="76"/>
      <c r="F3506" s="76"/>
      <c r="G3506" s="76"/>
      <c r="H3506" s="79"/>
      <c r="I3506" s="79"/>
      <c r="J3506" s="79"/>
      <c r="K3506" s="79"/>
      <c r="L3506" s="75"/>
      <c r="M3506" s="75"/>
      <c r="N3506" s="75"/>
      <c r="O3506" s="75"/>
      <c r="P3506" s="76"/>
    </row>
    <row r="3507" spans="2:16" x14ac:dyDescent="0.35">
      <c r="B3507" s="75"/>
      <c r="C3507" s="76"/>
      <c r="D3507" s="78"/>
      <c r="E3507" s="76"/>
      <c r="F3507" s="76"/>
      <c r="G3507" s="76"/>
      <c r="H3507" s="79"/>
      <c r="I3507" s="79"/>
      <c r="J3507" s="79"/>
      <c r="K3507" s="79"/>
      <c r="L3507" s="75"/>
      <c r="M3507" s="75"/>
      <c r="N3507" s="75"/>
      <c r="O3507" s="75"/>
      <c r="P3507" s="76"/>
    </row>
    <row r="3508" spans="2:16" x14ac:dyDescent="0.35">
      <c r="B3508" s="75"/>
      <c r="C3508" s="76"/>
      <c r="D3508" s="78"/>
      <c r="E3508" s="76"/>
      <c r="F3508" s="76"/>
      <c r="G3508" s="76"/>
      <c r="H3508" s="79"/>
      <c r="I3508" s="79"/>
      <c r="J3508" s="79"/>
      <c r="K3508" s="79"/>
      <c r="L3508" s="75"/>
      <c r="M3508" s="75"/>
      <c r="N3508" s="75"/>
      <c r="O3508" s="75"/>
      <c r="P3508" s="76"/>
    </row>
    <row r="3509" spans="2:16" x14ac:dyDescent="0.35">
      <c r="B3509" s="75"/>
      <c r="C3509" s="76"/>
      <c r="D3509" s="78"/>
      <c r="E3509" s="76"/>
      <c r="F3509" s="76"/>
      <c r="G3509" s="76"/>
      <c r="H3509" s="79"/>
      <c r="I3509" s="79"/>
      <c r="J3509" s="79"/>
      <c r="K3509" s="79"/>
      <c r="L3509" s="75"/>
      <c r="M3509" s="75"/>
      <c r="N3509" s="75"/>
      <c r="O3509" s="75"/>
      <c r="P3509" s="76"/>
    </row>
    <row r="3510" spans="2:16" x14ac:dyDescent="0.35">
      <c r="B3510" s="75"/>
      <c r="C3510" s="76"/>
      <c r="D3510" s="78"/>
      <c r="E3510" s="76"/>
      <c r="F3510" s="76"/>
      <c r="G3510" s="76"/>
      <c r="H3510" s="79"/>
      <c r="I3510" s="79"/>
      <c r="J3510" s="79"/>
      <c r="K3510" s="79"/>
      <c r="L3510" s="75"/>
      <c r="M3510" s="75"/>
      <c r="N3510" s="75"/>
      <c r="O3510" s="75"/>
      <c r="P3510" s="76"/>
    </row>
    <row r="3511" spans="2:16" x14ac:dyDescent="0.35">
      <c r="B3511" s="75"/>
      <c r="C3511" s="76"/>
      <c r="D3511" s="78"/>
      <c r="E3511" s="76"/>
      <c r="F3511" s="76"/>
      <c r="G3511" s="76"/>
      <c r="H3511" s="79"/>
      <c r="I3511" s="79"/>
      <c r="J3511" s="79"/>
      <c r="K3511" s="79"/>
      <c r="L3511" s="75"/>
      <c r="M3511" s="75"/>
      <c r="N3511" s="75"/>
      <c r="O3511" s="75"/>
      <c r="P3511" s="76"/>
    </row>
    <row r="3512" spans="2:16" x14ac:dyDescent="0.35">
      <c r="B3512" s="75"/>
      <c r="C3512" s="76"/>
      <c r="D3512" s="78"/>
      <c r="E3512" s="76"/>
      <c r="F3512" s="76"/>
      <c r="G3512" s="76"/>
      <c r="H3512" s="79"/>
      <c r="I3512" s="79"/>
      <c r="J3512" s="79"/>
      <c r="K3512" s="79"/>
      <c r="L3512" s="75"/>
      <c r="M3512" s="75"/>
      <c r="N3512" s="75"/>
      <c r="O3512" s="75"/>
      <c r="P3512" s="76"/>
    </row>
    <row r="3513" spans="2:16" x14ac:dyDescent="0.35">
      <c r="B3513" s="75"/>
      <c r="C3513" s="76"/>
      <c r="D3513" s="78"/>
      <c r="E3513" s="76"/>
      <c r="F3513" s="76"/>
      <c r="G3513" s="76"/>
      <c r="H3513" s="79"/>
      <c r="I3513" s="79"/>
      <c r="J3513" s="79"/>
      <c r="K3513" s="79"/>
      <c r="L3513" s="75"/>
      <c r="M3513" s="75"/>
      <c r="N3513" s="75"/>
      <c r="O3513" s="75"/>
      <c r="P3513" s="76"/>
    </row>
    <row r="3514" spans="2:16" x14ac:dyDescent="0.35">
      <c r="B3514" s="75"/>
      <c r="C3514" s="76"/>
      <c r="D3514" s="78"/>
      <c r="E3514" s="76"/>
      <c r="F3514" s="76"/>
      <c r="G3514" s="76"/>
      <c r="H3514" s="79"/>
      <c r="I3514" s="79"/>
      <c r="J3514" s="79"/>
      <c r="K3514" s="79"/>
      <c r="L3514" s="75"/>
      <c r="M3514" s="75"/>
      <c r="N3514" s="75"/>
      <c r="O3514" s="75"/>
      <c r="P3514" s="76"/>
    </row>
    <row r="3515" spans="2:16" x14ac:dyDescent="0.35">
      <c r="B3515" s="75"/>
      <c r="C3515" s="76"/>
      <c r="D3515" s="78"/>
      <c r="E3515" s="76"/>
      <c r="F3515" s="76"/>
      <c r="G3515" s="76"/>
      <c r="H3515" s="79"/>
      <c r="I3515" s="79"/>
      <c r="J3515" s="79"/>
      <c r="K3515" s="79"/>
      <c r="L3515" s="75"/>
      <c r="M3515" s="75"/>
      <c r="N3515" s="75"/>
      <c r="O3515" s="75"/>
      <c r="P3515" s="76"/>
    </row>
    <row r="3516" spans="2:16" x14ac:dyDescent="0.35">
      <c r="B3516" s="75"/>
      <c r="C3516" s="76"/>
      <c r="D3516" s="78"/>
      <c r="E3516" s="76"/>
      <c r="F3516" s="76"/>
      <c r="G3516" s="76"/>
      <c r="H3516" s="79"/>
      <c r="I3516" s="79"/>
      <c r="J3516" s="79"/>
      <c r="K3516" s="79"/>
      <c r="L3516" s="75"/>
      <c r="M3516" s="75"/>
      <c r="N3516" s="75"/>
      <c r="O3516" s="75"/>
      <c r="P3516" s="76"/>
    </row>
    <row r="3517" spans="2:16" x14ac:dyDescent="0.35">
      <c r="B3517" s="75"/>
      <c r="C3517" s="76"/>
      <c r="D3517" s="78"/>
      <c r="E3517" s="76"/>
      <c r="F3517" s="76"/>
      <c r="G3517" s="76"/>
      <c r="H3517" s="79"/>
      <c r="I3517" s="79"/>
      <c r="J3517" s="79"/>
      <c r="K3517" s="79"/>
      <c r="L3517" s="75"/>
      <c r="M3517" s="75"/>
      <c r="N3517" s="75"/>
      <c r="O3517" s="75"/>
      <c r="P3517" s="76"/>
    </row>
    <row r="3518" spans="2:16" x14ac:dyDescent="0.35">
      <c r="B3518" s="75"/>
      <c r="C3518" s="76"/>
      <c r="D3518" s="78"/>
      <c r="E3518" s="76"/>
      <c r="F3518" s="76"/>
      <c r="G3518" s="76"/>
      <c r="H3518" s="79"/>
      <c r="I3518" s="79"/>
      <c r="J3518" s="79"/>
      <c r="K3518" s="79"/>
      <c r="L3518" s="75"/>
      <c r="M3518" s="75"/>
      <c r="N3518" s="75"/>
      <c r="O3518" s="75"/>
      <c r="P3518" s="76"/>
    </row>
    <row r="3519" spans="2:16" x14ac:dyDescent="0.35">
      <c r="B3519" s="75"/>
      <c r="C3519" s="76"/>
      <c r="D3519" s="78"/>
      <c r="E3519" s="76"/>
      <c r="F3519" s="76"/>
      <c r="G3519" s="76"/>
      <c r="H3519" s="79"/>
      <c r="I3519" s="79"/>
      <c r="J3519" s="79"/>
      <c r="K3519" s="79"/>
      <c r="L3519" s="75"/>
      <c r="M3519" s="75"/>
      <c r="N3519" s="75"/>
      <c r="O3519" s="75"/>
      <c r="P3519" s="76"/>
    </row>
    <row r="3520" spans="2:16" x14ac:dyDescent="0.35">
      <c r="B3520" s="75"/>
      <c r="C3520" s="76"/>
      <c r="D3520" s="78"/>
      <c r="E3520" s="76"/>
      <c r="F3520" s="76"/>
      <c r="G3520" s="76"/>
      <c r="H3520" s="79"/>
      <c r="I3520" s="79"/>
      <c r="J3520" s="79"/>
      <c r="K3520" s="79"/>
      <c r="L3520" s="75"/>
      <c r="M3520" s="75"/>
      <c r="N3520" s="75"/>
      <c r="O3520" s="75"/>
      <c r="P3520" s="76"/>
    </row>
    <row r="3521" spans="2:16" x14ac:dyDescent="0.35">
      <c r="B3521" s="75"/>
      <c r="C3521" s="76"/>
      <c r="D3521" s="78"/>
      <c r="E3521" s="76"/>
      <c r="F3521" s="76"/>
      <c r="G3521" s="76"/>
      <c r="H3521" s="79"/>
      <c r="I3521" s="79"/>
      <c r="J3521" s="79"/>
      <c r="K3521" s="79"/>
      <c r="L3521" s="75"/>
      <c r="M3521" s="75"/>
      <c r="N3521" s="75"/>
      <c r="O3521" s="75"/>
      <c r="P3521" s="76"/>
    </row>
    <row r="3522" spans="2:16" x14ac:dyDescent="0.35">
      <c r="B3522" s="75"/>
      <c r="C3522" s="76"/>
      <c r="D3522" s="78"/>
      <c r="E3522" s="76"/>
      <c r="F3522" s="76"/>
      <c r="G3522" s="76"/>
      <c r="H3522" s="79"/>
      <c r="I3522" s="79"/>
      <c r="J3522" s="79"/>
      <c r="K3522" s="79"/>
      <c r="L3522" s="75"/>
      <c r="M3522" s="75"/>
      <c r="N3522" s="75"/>
      <c r="O3522" s="75"/>
      <c r="P3522" s="76"/>
    </row>
    <row r="3523" spans="2:16" x14ac:dyDescent="0.35">
      <c r="B3523" s="75"/>
      <c r="C3523" s="76"/>
      <c r="D3523" s="78"/>
      <c r="E3523" s="76"/>
      <c r="F3523" s="76"/>
      <c r="G3523" s="76"/>
      <c r="H3523" s="79"/>
      <c r="I3523" s="79"/>
      <c r="J3523" s="79"/>
      <c r="K3523" s="79"/>
      <c r="L3523" s="75"/>
      <c r="M3523" s="75"/>
      <c r="N3523" s="75"/>
      <c r="O3523" s="75"/>
      <c r="P3523" s="76"/>
    </row>
    <row r="3524" spans="2:16" x14ac:dyDescent="0.35">
      <c r="B3524" s="75"/>
      <c r="C3524" s="76"/>
      <c r="D3524" s="78"/>
      <c r="E3524" s="76"/>
      <c r="F3524" s="76"/>
      <c r="G3524" s="76"/>
      <c r="H3524" s="79"/>
      <c r="I3524" s="79"/>
      <c r="J3524" s="79"/>
      <c r="K3524" s="79"/>
      <c r="L3524" s="75"/>
      <c r="M3524" s="75"/>
      <c r="N3524" s="75"/>
      <c r="O3524" s="75"/>
      <c r="P3524" s="76"/>
    </row>
    <row r="3525" spans="2:16" x14ac:dyDescent="0.35">
      <c r="B3525" s="75"/>
      <c r="C3525" s="76"/>
      <c r="D3525" s="78"/>
      <c r="E3525" s="76"/>
      <c r="F3525" s="76"/>
      <c r="G3525" s="76"/>
      <c r="H3525" s="79"/>
      <c r="I3525" s="79"/>
      <c r="J3525" s="79"/>
      <c r="K3525" s="79"/>
      <c r="L3525" s="75"/>
      <c r="M3525" s="75"/>
      <c r="N3525" s="75"/>
      <c r="O3525" s="75"/>
      <c r="P3525" s="76"/>
    </row>
    <row r="3526" spans="2:16" x14ac:dyDescent="0.35">
      <c r="B3526" s="75"/>
      <c r="C3526" s="76"/>
      <c r="D3526" s="78"/>
      <c r="E3526" s="76"/>
      <c r="F3526" s="76"/>
      <c r="G3526" s="76"/>
      <c r="H3526" s="79"/>
      <c r="I3526" s="79"/>
      <c r="J3526" s="79"/>
      <c r="K3526" s="79"/>
      <c r="L3526" s="75"/>
      <c r="M3526" s="75"/>
      <c r="N3526" s="75"/>
      <c r="O3526" s="75"/>
      <c r="P3526" s="76"/>
    </row>
    <row r="3527" spans="2:16" x14ac:dyDescent="0.35">
      <c r="B3527" s="75"/>
      <c r="C3527" s="76"/>
      <c r="D3527" s="78"/>
      <c r="E3527" s="76"/>
      <c r="F3527" s="76"/>
      <c r="G3527" s="76"/>
      <c r="H3527" s="79"/>
      <c r="I3527" s="79"/>
      <c r="J3527" s="79"/>
      <c r="K3527" s="79"/>
      <c r="L3527" s="75"/>
      <c r="M3527" s="75"/>
      <c r="N3527" s="75"/>
      <c r="O3527" s="75"/>
      <c r="P3527" s="76"/>
    </row>
    <row r="3528" spans="2:16" x14ac:dyDescent="0.35">
      <c r="B3528" s="75"/>
      <c r="C3528" s="76"/>
      <c r="D3528" s="78"/>
      <c r="E3528" s="76"/>
      <c r="F3528" s="76"/>
      <c r="G3528" s="76"/>
      <c r="H3528" s="79"/>
      <c r="I3528" s="79"/>
      <c r="J3528" s="79"/>
      <c r="K3528" s="79"/>
      <c r="L3528" s="75"/>
      <c r="M3528" s="75"/>
      <c r="N3528" s="75"/>
      <c r="O3528" s="75"/>
      <c r="P3528" s="76"/>
    </row>
    <row r="3529" spans="2:16" x14ac:dyDescent="0.35">
      <c r="B3529" s="75"/>
      <c r="C3529" s="76"/>
      <c r="D3529" s="78"/>
      <c r="E3529" s="76"/>
      <c r="F3529" s="76"/>
      <c r="G3529" s="76"/>
      <c r="H3529" s="79"/>
      <c r="I3529" s="79"/>
      <c r="J3529" s="79"/>
      <c r="K3529" s="79"/>
      <c r="L3529" s="75"/>
      <c r="M3529" s="75"/>
      <c r="N3529" s="75"/>
      <c r="O3529" s="75"/>
      <c r="P3529" s="76"/>
    </row>
    <row r="3530" spans="2:16" x14ac:dyDescent="0.35">
      <c r="B3530" s="75"/>
      <c r="C3530" s="76"/>
      <c r="D3530" s="78"/>
      <c r="E3530" s="76"/>
      <c r="F3530" s="76"/>
      <c r="G3530" s="76"/>
      <c r="H3530" s="79"/>
      <c r="I3530" s="79"/>
      <c r="J3530" s="79"/>
      <c r="K3530" s="79"/>
      <c r="L3530" s="75"/>
      <c r="M3530" s="75"/>
      <c r="N3530" s="75"/>
      <c r="O3530" s="75"/>
      <c r="P3530" s="76"/>
    </row>
    <row r="3531" spans="2:16" x14ac:dyDescent="0.35">
      <c r="B3531" s="75"/>
      <c r="C3531" s="76"/>
      <c r="D3531" s="78"/>
      <c r="E3531" s="76"/>
      <c r="F3531" s="76"/>
      <c r="G3531" s="76"/>
      <c r="H3531" s="79"/>
      <c r="I3531" s="79"/>
      <c r="J3531" s="79"/>
      <c r="K3531" s="79"/>
      <c r="L3531" s="75"/>
      <c r="M3531" s="75"/>
      <c r="N3531" s="75"/>
      <c r="O3531" s="75"/>
      <c r="P3531" s="76"/>
    </row>
    <row r="3532" spans="2:16" x14ac:dyDescent="0.35">
      <c r="B3532" s="75"/>
      <c r="C3532" s="76"/>
      <c r="D3532" s="78"/>
      <c r="E3532" s="76"/>
      <c r="F3532" s="76"/>
      <c r="G3532" s="76"/>
      <c r="H3532" s="79"/>
      <c r="I3532" s="79"/>
      <c r="J3532" s="79"/>
      <c r="K3532" s="79"/>
      <c r="L3532" s="75"/>
      <c r="M3532" s="75"/>
      <c r="N3532" s="75"/>
      <c r="O3532" s="75"/>
      <c r="P3532" s="76"/>
    </row>
    <row r="3533" spans="2:16" x14ac:dyDescent="0.35">
      <c r="B3533" s="75"/>
      <c r="C3533" s="76"/>
      <c r="D3533" s="78"/>
      <c r="E3533" s="76"/>
      <c r="F3533" s="76"/>
      <c r="G3533" s="76"/>
      <c r="H3533" s="79"/>
      <c r="I3533" s="79"/>
      <c r="J3533" s="79"/>
      <c r="K3533" s="79"/>
      <c r="L3533" s="75"/>
      <c r="M3533" s="75"/>
      <c r="N3533" s="75"/>
      <c r="O3533" s="75"/>
      <c r="P3533" s="76"/>
    </row>
    <row r="3534" spans="2:16" x14ac:dyDescent="0.35">
      <c r="B3534" s="75"/>
      <c r="C3534" s="76"/>
      <c r="D3534" s="78"/>
      <c r="E3534" s="76"/>
      <c r="F3534" s="76"/>
      <c r="G3534" s="76"/>
      <c r="H3534" s="79"/>
      <c r="I3534" s="79"/>
      <c r="J3534" s="79"/>
      <c r="K3534" s="79"/>
      <c r="L3534" s="75"/>
      <c r="M3534" s="75"/>
      <c r="N3534" s="75"/>
      <c r="O3534" s="75"/>
      <c r="P3534" s="76"/>
    </row>
    <row r="3535" spans="2:16" x14ac:dyDescent="0.35">
      <c r="B3535" s="75"/>
      <c r="C3535" s="76"/>
      <c r="D3535" s="78"/>
      <c r="E3535" s="76"/>
      <c r="F3535" s="76"/>
      <c r="G3535" s="76"/>
      <c r="H3535" s="79"/>
      <c r="I3535" s="79"/>
      <c r="J3535" s="79"/>
      <c r="K3535" s="79"/>
      <c r="L3535" s="75"/>
      <c r="M3535" s="75"/>
      <c r="N3535" s="75"/>
      <c r="O3535" s="75"/>
      <c r="P3535" s="76"/>
    </row>
    <row r="3536" spans="2:16" x14ac:dyDescent="0.35">
      <c r="B3536" s="75"/>
      <c r="C3536" s="76"/>
      <c r="D3536" s="78"/>
      <c r="E3536" s="76"/>
      <c r="F3536" s="76"/>
      <c r="G3536" s="76"/>
      <c r="H3536" s="79"/>
      <c r="I3536" s="79"/>
      <c r="J3536" s="79"/>
      <c r="K3536" s="79"/>
      <c r="L3536" s="75"/>
      <c r="M3536" s="75"/>
      <c r="N3536" s="75"/>
      <c r="O3536" s="75"/>
      <c r="P3536" s="76"/>
    </row>
    <row r="3537" spans="2:16" x14ac:dyDescent="0.35">
      <c r="B3537" s="75"/>
      <c r="C3537" s="76"/>
      <c r="D3537" s="78"/>
      <c r="E3537" s="76"/>
      <c r="F3537" s="76"/>
      <c r="G3537" s="76"/>
      <c r="H3537" s="79"/>
      <c r="I3537" s="79"/>
      <c r="J3537" s="79"/>
      <c r="K3537" s="79"/>
      <c r="L3537" s="75"/>
      <c r="M3537" s="75"/>
      <c r="N3537" s="75"/>
      <c r="O3537" s="75"/>
      <c r="P3537" s="76"/>
    </row>
    <row r="3538" spans="2:16" x14ac:dyDescent="0.35">
      <c r="B3538" s="75"/>
      <c r="C3538" s="76"/>
      <c r="D3538" s="78"/>
      <c r="E3538" s="76"/>
      <c r="F3538" s="76"/>
      <c r="G3538" s="76"/>
      <c r="H3538" s="79"/>
      <c r="I3538" s="79"/>
      <c r="J3538" s="79"/>
      <c r="K3538" s="79"/>
      <c r="L3538" s="75"/>
      <c r="M3538" s="75"/>
      <c r="N3538" s="75"/>
      <c r="O3538" s="75"/>
      <c r="P3538" s="76"/>
    </row>
    <row r="3539" spans="2:16" x14ac:dyDescent="0.35">
      <c r="B3539" s="75"/>
      <c r="C3539" s="76"/>
      <c r="D3539" s="78"/>
      <c r="E3539" s="76"/>
      <c r="F3539" s="76"/>
      <c r="G3539" s="76"/>
      <c r="H3539" s="79"/>
      <c r="I3539" s="79"/>
      <c r="J3539" s="79"/>
      <c r="K3539" s="79"/>
      <c r="L3539" s="75"/>
      <c r="M3539" s="75"/>
      <c r="N3539" s="75"/>
      <c r="O3539" s="75"/>
      <c r="P3539" s="76"/>
    </row>
    <row r="3540" spans="2:16" x14ac:dyDescent="0.35">
      <c r="B3540" s="75"/>
      <c r="C3540" s="76"/>
      <c r="D3540" s="78"/>
      <c r="E3540" s="76"/>
      <c r="F3540" s="76"/>
      <c r="G3540" s="76"/>
      <c r="H3540" s="79"/>
      <c r="I3540" s="79"/>
      <c r="J3540" s="79"/>
      <c r="K3540" s="79"/>
      <c r="L3540" s="75"/>
      <c r="M3540" s="75"/>
      <c r="N3540" s="75"/>
      <c r="O3540" s="75"/>
      <c r="P3540" s="76"/>
    </row>
    <row r="3541" spans="2:16" x14ac:dyDescent="0.35">
      <c r="B3541" s="75"/>
      <c r="C3541" s="76"/>
      <c r="D3541" s="78"/>
      <c r="E3541" s="76"/>
      <c r="F3541" s="76"/>
      <c r="G3541" s="76"/>
      <c r="H3541" s="79"/>
      <c r="I3541" s="79"/>
      <c r="J3541" s="79"/>
      <c r="K3541" s="79"/>
      <c r="L3541" s="75"/>
      <c r="M3541" s="75"/>
      <c r="N3541" s="75"/>
      <c r="O3541" s="75"/>
      <c r="P3541" s="76"/>
    </row>
    <row r="3542" spans="2:16" x14ac:dyDescent="0.35">
      <c r="B3542" s="75"/>
      <c r="C3542" s="76"/>
      <c r="D3542" s="78"/>
      <c r="E3542" s="76"/>
      <c r="F3542" s="76"/>
      <c r="G3542" s="76"/>
      <c r="H3542" s="79"/>
      <c r="I3542" s="79"/>
      <c r="J3542" s="79"/>
      <c r="K3542" s="79"/>
      <c r="L3542" s="75"/>
      <c r="M3542" s="75"/>
      <c r="N3542" s="75"/>
      <c r="O3542" s="75"/>
      <c r="P3542" s="76"/>
    </row>
    <row r="3543" spans="2:16" x14ac:dyDescent="0.35">
      <c r="B3543" s="75"/>
      <c r="C3543" s="76"/>
      <c r="D3543" s="78"/>
      <c r="E3543" s="76"/>
      <c r="F3543" s="76"/>
      <c r="G3543" s="76"/>
      <c r="H3543" s="79"/>
      <c r="I3543" s="79"/>
      <c r="J3543" s="79"/>
      <c r="K3543" s="79"/>
      <c r="L3543" s="75"/>
      <c r="M3543" s="75"/>
      <c r="N3543" s="75"/>
      <c r="O3543" s="75"/>
      <c r="P3543" s="76"/>
    </row>
    <row r="3544" spans="2:16" x14ac:dyDescent="0.35">
      <c r="B3544" s="75"/>
      <c r="C3544" s="76"/>
      <c r="D3544" s="78"/>
      <c r="E3544" s="76"/>
      <c r="F3544" s="76"/>
      <c r="G3544" s="76"/>
      <c r="H3544" s="79"/>
      <c r="I3544" s="79"/>
      <c r="J3544" s="79"/>
      <c r="K3544" s="79"/>
      <c r="L3544" s="75"/>
      <c r="M3544" s="75"/>
      <c r="N3544" s="75"/>
      <c r="O3544" s="75"/>
      <c r="P3544" s="76"/>
    </row>
    <row r="3545" spans="2:16" x14ac:dyDescent="0.35">
      <c r="B3545" s="75"/>
      <c r="C3545" s="76"/>
      <c r="D3545" s="78"/>
      <c r="E3545" s="76"/>
      <c r="F3545" s="76"/>
      <c r="G3545" s="76"/>
      <c r="H3545" s="79"/>
      <c r="I3545" s="79"/>
      <c r="J3545" s="79"/>
      <c r="K3545" s="79"/>
      <c r="L3545" s="75"/>
      <c r="M3545" s="75"/>
      <c r="N3545" s="75"/>
      <c r="O3545" s="75"/>
      <c r="P3545" s="76"/>
    </row>
    <row r="3546" spans="2:16" x14ac:dyDescent="0.35">
      <c r="B3546" s="75"/>
      <c r="C3546" s="76"/>
      <c r="D3546" s="78"/>
      <c r="E3546" s="76"/>
      <c r="F3546" s="76"/>
      <c r="G3546" s="76"/>
      <c r="H3546" s="79"/>
      <c r="I3546" s="79"/>
      <c r="J3546" s="79"/>
      <c r="K3546" s="79"/>
      <c r="L3546" s="75"/>
      <c r="M3546" s="75"/>
      <c r="N3546" s="75"/>
      <c r="O3546" s="75"/>
      <c r="P3546" s="76"/>
    </row>
    <row r="3547" spans="2:16" x14ac:dyDescent="0.35">
      <c r="B3547" s="75"/>
      <c r="C3547" s="76"/>
      <c r="D3547" s="78"/>
      <c r="E3547" s="76"/>
      <c r="F3547" s="76"/>
      <c r="G3547" s="76"/>
      <c r="H3547" s="79"/>
      <c r="I3547" s="79"/>
      <c r="J3547" s="79"/>
      <c r="K3547" s="79"/>
      <c r="L3547" s="75"/>
      <c r="M3547" s="75"/>
      <c r="N3547" s="75"/>
      <c r="O3547" s="75"/>
      <c r="P3547" s="76"/>
    </row>
    <row r="3548" spans="2:16" x14ac:dyDescent="0.35">
      <c r="B3548" s="75"/>
      <c r="C3548" s="76"/>
      <c r="D3548" s="78"/>
      <c r="E3548" s="76"/>
      <c r="F3548" s="76"/>
      <c r="G3548" s="76"/>
      <c r="H3548" s="79"/>
      <c r="I3548" s="79"/>
      <c r="J3548" s="79"/>
      <c r="K3548" s="79"/>
      <c r="L3548" s="75"/>
      <c r="M3548" s="75"/>
      <c r="N3548" s="75"/>
      <c r="O3548" s="75"/>
      <c r="P3548" s="76"/>
    </row>
    <row r="3549" spans="2:16" x14ac:dyDescent="0.35">
      <c r="B3549" s="75"/>
      <c r="C3549" s="76"/>
      <c r="D3549" s="78"/>
      <c r="E3549" s="76"/>
      <c r="F3549" s="76"/>
      <c r="G3549" s="76"/>
      <c r="H3549" s="79"/>
      <c r="I3549" s="79"/>
      <c r="J3549" s="79"/>
      <c r="K3549" s="79"/>
      <c r="L3549" s="75"/>
      <c r="M3549" s="75"/>
      <c r="N3549" s="75"/>
      <c r="O3549" s="75"/>
      <c r="P3549" s="76"/>
    </row>
    <row r="3550" spans="2:16" x14ac:dyDescent="0.35">
      <c r="B3550" s="75"/>
      <c r="C3550" s="76"/>
      <c r="D3550" s="78"/>
      <c r="E3550" s="76"/>
      <c r="F3550" s="76"/>
      <c r="G3550" s="76"/>
      <c r="H3550" s="79"/>
      <c r="I3550" s="79"/>
      <c r="J3550" s="79"/>
      <c r="K3550" s="79"/>
      <c r="L3550" s="75"/>
      <c r="M3550" s="75"/>
      <c r="N3550" s="75"/>
      <c r="O3550" s="75"/>
      <c r="P3550" s="76"/>
    </row>
    <row r="3551" spans="2:16" x14ac:dyDescent="0.35">
      <c r="B3551" s="75"/>
      <c r="C3551" s="76"/>
      <c r="D3551" s="78"/>
      <c r="E3551" s="76"/>
      <c r="F3551" s="76"/>
      <c r="G3551" s="76"/>
      <c r="H3551" s="79"/>
      <c r="I3551" s="79"/>
      <c r="J3551" s="79"/>
      <c r="K3551" s="79"/>
      <c r="L3551" s="75"/>
      <c r="M3551" s="75"/>
      <c r="N3551" s="75"/>
      <c r="O3551" s="75"/>
      <c r="P3551" s="76"/>
    </row>
    <row r="3552" spans="2:16" x14ac:dyDescent="0.35">
      <c r="B3552" s="75"/>
      <c r="C3552" s="76"/>
      <c r="D3552" s="78"/>
      <c r="E3552" s="76"/>
      <c r="F3552" s="76"/>
      <c r="G3552" s="76"/>
      <c r="H3552" s="79"/>
      <c r="I3552" s="79"/>
      <c r="J3552" s="79"/>
      <c r="K3552" s="79"/>
      <c r="L3552" s="75"/>
      <c r="M3552" s="75"/>
      <c r="N3552" s="75"/>
      <c r="O3552" s="75"/>
      <c r="P3552" s="76"/>
    </row>
    <row r="3553" spans="2:16" x14ac:dyDescent="0.35">
      <c r="B3553" s="75"/>
      <c r="C3553" s="76"/>
      <c r="D3553" s="78"/>
      <c r="E3553" s="76"/>
      <c r="F3553" s="76"/>
      <c r="G3553" s="76"/>
      <c r="H3553" s="79"/>
      <c r="I3553" s="79"/>
      <c r="J3553" s="79"/>
      <c r="K3553" s="79"/>
      <c r="L3553" s="75"/>
      <c r="M3553" s="75"/>
      <c r="N3553" s="75"/>
      <c r="O3553" s="75"/>
      <c r="P3553" s="76"/>
    </row>
    <row r="3554" spans="2:16" x14ac:dyDescent="0.35">
      <c r="B3554" s="75"/>
      <c r="C3554" s="76"/>
      <c r="D3554" s="78"/>
      <c r="E3554" s="76"/>
      <c r="F3554" s="76"/>
      <c r="G3554" s="76"/>
      <c r="H3554" s="79"/>
      <c r="I3554" s="79"/>
      <c r="J3554" s="79"/>
      <c r="K3554" s="79"/>
      <c r="L3554" s="75"/>
      <c r="M3554" s="75"/>
      <c r="N3554" s="75"/>
      <c r="O3554" s="75"/>
      <c r="P3554" s="76"/>
    </row>
    <row r="3555" spans="2:16" x14ac:dyDescent="0.35">
      <c r="B3555" s="75"/>
      <c r="C3555" s="76"/>
      <c r="D3555" s="78"/>
      <c r="E3555" s="76"/>
      <c r="F3555" s="76"/>
      <c r="G3555" s="76"/>
      <c r="H3555" s="79"/>
      <c r="I3555" s="79"/>
      <c r="J3555" s="79"/>
      <c r="K3555" s="79"/>
      <c r="L3555" s="75"/>
      <c r="M3555" s="75"/>
      <c r="N3555" s="75"/>
      <c r="O3555" s="75"/>
      <c r="P3555" s="76"/>
    </row>
    <row r="3556" spans="2:16" x14ac:dyDescent="0.35">
      <c r="B3556" s="75"/>
      <c r="C3556" s="76"/>
      <c r="D3556" s="78"/>
      <c r="E3556" s="76"/>
      <c r="F3556" s="76"/>
      <c r="G3556" s="76"/>
      <c r="H3556" s="79"/>
      <c r="I3556" s="79"/>
      <c r="J3556" s="79"/>
      <c r="K3556" s="79"/>
      <c r="L3556" s="75"/>
      <c r="M3556" s="75"/>
      <c r="N3556" s="75"/>
      <c r="O3556" s="75"/>
      <c r="P3556" s="76"/>
    </row>
    <row r="3557" spans="2:16" x14ac:dyDescent="0.35">
      <c r="B3557" s="75"/>
      <c r="C3557" s="76"/>
      <c r="D3557" s="78"/>
      <c r="E3557" s="76"/>
      <c r="F3557" s="76"/>
      <c r="G3557" s="76"/>
      <c r="H3557" s="79"/>
      <c r="I3557" s="79"/>
      <c r="J3557" s="79"/>
      <c r="K3557" s="79"/>
      <c r="L3557" s="75"/>
      <c r="M3557" s="75"/>
      <c r="N3557" s="75"/>
      <c r="O3557" s="75"/>
      <c r="P3557" s="76"/>
    </row>
    <row r="3558" spans="2:16" x14ac:dyDescent="0.35">
      <c r="B3558" s="75"/>
      <c r="C3558" s="76"/>
      <c r="D3558" s="78"/>
      <c r="E3558" s="76"/>
      <c r="F3558" s="76"/>
      <c r="G3558" s="76"/>
      <c r="H3558" s="79"/>
      <c r="I3558" s="79"/>
      <c r="J3558" s="79"/>
      <c r="K3558" s="79"/>
      <c r="L3558" s="75"/>
      <c r="M3558" s="75"/>
      <c r="N3558" s="75"/>
      <c r="O3558" s="75"/>
      <c r="P3558" s="76"/>
    </row>
    <row r="3559" spans="2:16" x14ac:dyDescent="0.35">
      <c r="B3559" s="75"/>
      <c r="C3559" s="76"/>
      <c r="D3559" s="78"/>
      <c r="E3559" s="76"/>
      <c r="F3559" s="76"/>
      <c r="G3559" s="76"/>
      <c r="H3559" s="79"/>
      <c r="I3559" s="79"/>
      <c r="J3559" s="79"/>
      <c r="K3559" s="79"/>
      <c r="L3559" s="75"/>
      <c r="M3559" s="75"/>
      <c r="N3559" s="75"/>
      <c r="O3559" s="75"/>
      <c r="P3559" s="76"/>
    </row>
    <row r="3560" spans="2:16" x14ac:dyDescent="0.35">
      <c r="B3560" s="75"/>
      <c r="C3560" s="76"/>
      <c r="D3560" s="78"/>
      <c r="E3560" s="76"/>
      <c r="F3560" s="76"/>
      <c r="G3560" s="76"/>
      <c r="H3560" s="79"/>
      <c r="I3560" s="79"/>
      <c r="J3560" s="79"/>
      <c r="K3560" s="79"/>
      <c r="L3560" s="75"/>
      <c r="M3560" s="75"/>
      <c r="N3560" s="75"/>
      <c r="O3560" s="75"/>
      <c r="P3560" s="76"/>
    </row>
    <row r="3561" spans="2:16" x14ac:dyDescent="0.35">
      <c r="B3561" s="75"/>
      <c r="C3561" s="76"/>
      <c r="D3561" s="78"/>
      <c r="E3561" s="76"/>
      <c r="F3561" s="76"/>
      <c r="G3561" s="76"/>
      <c r="H3561" s="79"/>
      <c r="I3561" s="79"/>
      <c r="J3561" s="79"/>
      <c r="K3561" s="79"/>
      <c r="L3561" s="75"/>
      <c r="M3561" s="75"/>
      <c r="N3561" s="75"/>
      <c r="O3561" s="75"/>
      <c r="P3561" s="76"/>
    </row>
    <row r="3562" spans="2:16" x14ac:dyDescent="0.35">
      <c r="B3562" s="75"/>
      <c r="C3562" s="76"/>
      <c r="D3562" s="78"/>
      <c r="E3562" s="76"/>
      <c r="F3562" s="76"/>
      <c r="G3562" s="76"/>
      <c r="H3562" s="79"/>
      <c r="I3562" s="79"/>
      <c r="J3562" s="79"/>
      <c r="K3562" s="79"/>
      <c r="L3562" s="75"/>
      <c r="M3562" s="75"/>
      <c r="N3562" s="75"/>
      <c r="O3562" s="75"/>
      <c r="P3562" s="76"/>
    </row>
    <row r="3563" spans="2:16" x14ac:dyDescent="0.35">
      <c r="B3563" s="75"/>
      <c r="C3563" s="76"/>
      <c r="D3563" s="78"/>
      <c r="E3563" s="76"/>
      <c r="F3563" s="76"/>
      <c r="G3563" s="76"/>
      <c r="H3563" s="79"/>
      <c r="I3563" s="79"/>
      <c r="J3563" s="79"/>
      <c r="K3563" s="79"/>
      <c r="L3563" s="75"/>
      <c r="M3563" s="75"/>
      <c r="N3563" s="75"/>
      <c r="O3563" s="75"/>
      <c r="P3563" s="76"/>
    </row>
    <row r="3564" spans="2:16" x14ac:dyDescent="0.35">
      <c r="B3564" s="75"/>
      <c r="C3564" s="76"/>
      <c r="D3564" s="78"/>
      <c r="E3564" s="76"/>
      <c r="F3564" s="76"/>
      <c r="G3564" s="76"/>
      <c r="H3564" s="79"/>
      <c r="I3564" s="79"/>
      <c r="J3564" s="79"/>
      <c r="K3564" s="79"/>
      <c r="L3564" s="75"/>
      <c r="M3564" s="75"/>
      <c r="N3564" s="75"/>
      <c r="O3564" s="75"/>
      <c r="P3564" s="76"/>
    </row>
    <row r="3565" spans="2:16" x14ac:dyDescent="0.35">
      <c r="B3565" s="75"/>
      <c r="C3565" s="76"/>
      <c r="D3565" s="78"/>
      <c r="E3565" s="76"/>
      <c r="F3565" s="76"/>
      <c r="G3565" s="76"/>
      <c r="H3565" s="79"/>
      <c r="I3565" s="79"/>
      <c r="J3565" s="79"/>
      <c r="K3565" s="79"/>
      <c r="L3565" s="75"/>
      <c r="M3565" s="75"/>
      <c r="N3565" s="75"/>
      <c r="O3565" s="75"/>
      <c r="P3565" s="76"/>
    </row>
    <row r="3566" spans="2:16" x14ac:dyDescent="0.35">
      <c r="B3566" s="75"/>
      <c r="C3566" s="76"/>
      <c r="D3566" s="78"/>
      <c r="E3566" s="76"/>
      <c r="F3566" s="76"/>
      <c r="G3566" s="76"/>
      <c r="H3566" s="79"/>
      <c r="I3566" s="79"/>
      <c r="J3566" s="79"/>
      <c r="K3566" s="79"/>
      <c r="L3566" s="75"/>
      <c r="M3566" s="75"/>
      <c r="N3566" s="75"/>
      <c r="O3566" s="75"/>
      <c r="P3566" s="76"/>
    </row>
    <row r="3567" spans="2:16" x14ac:dyDescent="0.35">
      <c r="B3567" s="75"/>
      <c r="C3567" s="76"/>
      <c r="D3567" s="78"/>
      <c r="E3567" s="76"/>
      <c r="F3567" s="76"/>
      <c r="G3567" s="76"/>
      <c r="H3567" s="79"/>
      <c r="I3567" s="79"/>
      <c r="J3567" s="79"/>
      <c r="K3567" s="79"/>
      <c r="L3567" s="75"/>
      <c r="M3567" s="75"/>
      <c r="N3567" s="75"/>
      <c r="O3567" s="75"/>
      <c r="P3567" s="76"/>
    </row>
    <row r="3568" spans="2:16" x14ac:dyDescent="0.35">
      <c r="B3568" s="75"/>
      <c r="C3568" s="76"/>
      <c r="D3568" s="78"/>
      <c r="E3568" s="76"/>
      <c r="F3568" s="76"/>
      <c r="G3568" s="76"/>
      <c r="H3568" s="79"/>
      <c r="I3568" s="79"/>
      <c r="J3568" s="79"/>
      <c r="K3568" s="79"/>
      <c r="L3568" s="75"/>
      <c r="M3568" s="75"/>
      <c r="N3568" s="75"/>
      <c r="O3568" s="75"/>
      <c r="P3568" s="76"/>
    </row>
    <row r="3569" spans="2:16" x14ac:dyDescent="0.35">
      <c r="B3569" s="75"/>
      <c r="C3569" s="76"/>
      <c r="D3569" s="78"/>
      <c r="E3569" s="76"/>
      <c r="F3569" s="76"/>
      <c r="G3569" s="76"/>
      <c r="H3569" s="79"/>
      <c r="I3569" s="79"/>
      <c r="J3569" s="79"/>
      <c r="K3569" s="79"/>
      <c r="L3569" s="75"/>
      <c r="M3569" s="75"/>
      <c r="N3569" s="75"/>
      <c r="O3569" s="75"/>
      <c r="P3569" s="76"/>
    </row>
    <row r="3570" spans="2:16" x14ac:dyDescent="0.35">
      <c r="B3570" s="75"/>
      <c r="C3570" s="76"/>
      <c r="D3570" s="78"/>
      <c r="E3570" s="76"/>
      <c r="F3570" s="76"/>
      <c r="G3570" s="76"/>
      <c r="H3570" s="79"/>
      <c r="I3570" s="79"/>
      <c r="J3570" s="79"/>
      <c r="K3570" s="79"/>
      <c r="L3570" s="75"/>
      <c r="M3570" s="75"/>
      <c r="N3570" s="75"/>
      <c r="O3570" s="75"/>
      <c r="P3570" s="76"/>
    </row>
    <row r="3571" spans="2:16" x14ac:dyDescent="0.35">
      <c r="B3571" s="75"/>
      <c r="C3571" s="76"/>
      <c r="D3571" s="78"/>
      <c r="E3571" s="76"/>
      <c r="F3571" s="76"/>
      <c r="G3571" s="76"/>
      <c r="H3571" s="79"/>
      <c r="I3571" s="79"/>
      <c r="J3571" s="79"/>
      <c r="K3571" s="79"/>
      <c r="L3571" s="75"/>
      <c r="M3571" s="75"/>
      <c r="N3571" s="75"/>
      <c r="O3571" s="75"/>
      <c r="P3571" s="76"/>
    </row>
    <row r="3572" spans="2:16" x14ac:dyDescent="0.35">
      <c r="B3572" s="75"/>
      <c r="C3572" s="76"/>
      <c r="D3572" s="78"/>
      <c r="E3572" s="76"/>
      <c r="F3572" s="76"/>
      <c r="G3572" s="76"/>
      <c r="H3572" s="79"/>
      <c r="I3572" s="79"/>
      <c r="J3572" s="79"/>
      <c r="K3572" s="79"/>
      <c r="L3572" s="75"/>
      <c r="M3572" s="75"/>
      <c r="N3572" s="75"/>
      <c r="O3572" s="75"/>
      <c r="P3572" s="76"/>
    </row>
    <row r="3573" spans="2:16" x14ac:dyDescent="0.35">
      <c r="B3573" s="75"/>
      <c r="C3573" s="76"/>
      <c r="D3573" s="78"/>
      <c r="E3573" s="76"/>
      <c r="F3573" s="76"/>
      <c r="G3573" s="76"/>
      <c r="H3573" s="79"/>
      <c r="I3573" s="79"/>
      <c r="J3573" s="79"/>
      <c r="K3573" s="79"/>
      <c r="L3573" s="75"/>
      <c r="M3573" s="75"/>
      <c r="N3573" s="75"/>
      <c r="O3573" s="75"/>
      <c r="P3573" s="76"/>
    </row>
    <row r="3574" spans="2:16" x14ac:dyDescent="0.35">
      <c r="B3574" s="75"/>
      <c r="C3574" s="76"/>
      <c r="D3574" s="78"/>
      <c r="E3574" s="76"/>
      <c r="F3574" s="76"/>
      <c r="G3574" s="76"/>
      <c r="H3574" s="79"/>
      <c r="I3574" s="79"/>
      <c r="J3574" s="79"/>
      <c r="K3574" s="79"/>
      <c r="L3574" s="75"/>
      <c r="M3574" s="75"/>
      <c r="N3574" s="75"/>
      <c r="O3574" s="75"/>
      <c r="P3574" s="76"/>
    </row>
    <row r="3575" spans="2:16" x14ac:dyDescent="0.35">
      <c r="B3575" s="75"/>
      <c r="C3575" s="76"/>
      <c r="D3575" s="78"/>
      <c r="E3575" s="76"/>
      <c r="F3575" s="76"/>
      <c r="G3575" s="76"/>
      <c r="H3575" s="79"/>
      <c r="I3575" s="79"/>
      <c r="J3575" s="79"/>
      <c r="K3575" s="79"/>
      <c r="L3575" s="75"/>
      <c r="M3575" s="75"/>
      <c r="N3575" s="75"/>
      <c r="O3575" s="75"/>
      <c r="P3575" s="76"/>
    </row>
    <row r="3576" spans="2:16" x14ac:dyDescent="0.35">
      <c r="B3576" s="75"/>
      <c r="C3576" s="76"/>
      <c r="D3576" s="78"/>
      <c r="E3576" s="76"/>
      <c r="F3576" s="76"/>
      <c r="G3576" s="76"/>
      <c r="H3576" s="79"/>
      <c r="I3576" s="79"/>
      <c r="J3576" s="79"/>
      <c r="K3576" s="79"/>
      <c r="L3576" s="75"/>
      <c r="M3576" s="75"/>
      <c r="N3576" s="75"/>
      <c r="O3576" s="75"/>
      <c r="P3576" s="76"/>
    </row>
    <row r="3577" spans="2:16" x14ac:dyDescent="0.35">
      <c r="B3577" s="75"/>
      <c r="C3577" s="76"/>
      <c r="D3577" s="78"/>
      <c r="E3577" s="76"/>
      <c r="F3577" s="76"/>
      <c r="G3577" s="76"/>
      <c r="H3577" s="79"/>
      <c r="I3577" s="79"/>
      <c r="J3577" s="79"/>
      <c r="K3577" s="79"/>
      <c r="L3577" s="75"/>
      <c r="M3577" s="75"/>
      <c r="N3577" s="75"/>
      <c r="O3577" s="75"/>
      <c r="P3577" s="76"/>
    </row>
    <row r="3578" spans="2:16" x14ac:dyDescent="0.35">
      <c r="B3578" s="75"/>
      <c r="C3578" s="76"/>
      <c r="D3578" s="78"/>
      <c r="E3578" s="76"/>
      <c r="F3578" s="76"/>
      <c r="G3578" s="76"/>
      <c r="H3578" s="79"/>
      <c r="I3578" s="79"/>
      <c r="J3578" s="79"/>
      <c r="K3578" s="79"/>
      <c r="L3578" s="75"/>
      <c r="M3578" s="75"/>
      <c r="N3578" s="75"/>
      <c r="O3578" s="75"/>
      <c r="P3578" s="76"/>
    </row>
    <row r="3579" spans="2:16" x14ac:dyDescent="0.35">
      <c r="B3579" s="75"/>
      <c r="C3579" s="76"/>
      <c r="D3579" s="78"/>
      <c r="E3579" s="76"/>
      <c r="F3579" s="76"/>
      <c r="G3579" s="76"/>
      <c r="H3579" s="79"/>
      <c r="I3579" s="79"/>
      <c r="J3579" s="79"/>
      <c r="K3579" s="79"/>
      <c r="L3579" s="75"/>
      <c r="M3579" s="75"/>
      <c r="N3579" s="75"/>
      <c r="O3579" s="75"/>
      <c r="P3579" s="76"/>
    </row>
    <row r="3580" spans="2:16" x14ac:dyDescent="0.35">
      <c r="B3580" s="75"/>
      <c r="C3580" s="76"/>
      <c r="D3580" s="78"/>
      <c r="E3580" s="76"/>
      <c r="F3580" s="76"/>
      <c r="G3580" s="76"/>
      <c r="H3580" s="79"/>
      <c r="I3580" s="79"/>
      <c r="J3580" s="79"/>
      <c r="K3580" s="79"/>
      <c r="L3580" s="75"/>
      <c r="M3580" s="75"/>
      <c r="N3580" s="75"/>
      <c r="O3580" s="75"/>
      <c r="P3580" s="76"/>
    </row>
    <row r="3581" spans="2:16" x14ac:dyDescent="0.35">
      <c r="B3581" s="75"/>
      <c r="C3581" s="76"/>
      <c r="D3581" s="78"/>
      <c r="E3581" s="76"/>
      <c r="F3581" s="76"/>
      <c r="G3581" s="76"/>
      <c r="H3581" s="79"/>
      <c r="I3581" s="79"/>
      <c r="J3581" s="79"/>
      <c r="K3581" s="79"/>
      <c r="L3581" s="75"/>
      <c r="M3581" s="75"/>
      <c r="N3581" s="75"/>
      <c r="O3581" s="75"/>
      <c r="P3581" s="76"/>
    </row>
    <row r="3582" spans="2:16" x14ac:dyDescent="0.35">
      <c r="B3582" s="75"/>
      <c r="C3582" s="76"/>
      <c r="D3582" s="78"/>
      <c r="E3582" s="76"/>
      <c r="F3582" s="76"/>
      <c r="G3582" s="76"/>
      <c r="H3582" s="79"/>
      <c r="I3582" s="79"/>
      <c r="J3582" s="79"/>
      <c r="K3582" s="79"/>
      <c r="L3582" s="75"/>
      <c r="M3582" s="75"/>
      <c r="N3582" s="75"/>
      <c r="O3582" s="75"/>
      <c r="P3582" s="76"/>
    </row>
    <row r="3583" spans="2:16" x14ac:dyDescent="0.35">
      <c r="B3583" s="75"/>
      <c r="C3583" s="76"/>
      <c r="D3583" s="78"/>
      <c r="E3583" s="76"/>
      <c r="F3583" s="76"/>
      <c r="G3583" s="76"/>
      <c r="H3583" s="79"/>
      <c r="I3583" s="79"/>
      <c r="J3583" s="79"/>
      <c r="K3583" s="79"/>
      <c r="L3583" s="75"/>
      <c r="M3583" s="75"/>
      <c r="N3583" s="75"/>
      <c r="O3583" s="75"/>
      <c r="P3583" s="76"/>
    </row>
    <row r="3584" spans="2:16" x14ac:dyDescent="0.35">
      <c r="B3584" s="75"/>
      <c r="C3584" s="76"/>
      <c r="D3584" s="78"/>
      <c r="E3584" s="76"/>
      <c r="F3584" s="76"/>
      <c r="G3584" s="76"/>
      <c r="H3584" s="79"/>
      <c r="I3584" s="79"/>
      <c r="J3584" s="79"/>
      <c r="K3584" s="79"/>
      <c r="L3584" s="75"/>
      <c r="M3584" s="75"/>
      <c r="N3584" s="75"/>
      <c r="O3584" s="75"/>
      <c r="P3584" s="76"/>
    </row>
    <row r="3585" spans="2:16" x14ac:dyDescent="0.35">
      <c r="B3585" s="75"/>
      <c r="C3585" s="76"/>
      <c r="D3585" s="78"/>
      <c r="E3585" s="76"/>
      <c r="F3585" s="76"/>
      <c r="G3585" s="76"/>
      <c r="H3585" s="79"/>
      <c r="I3585" s="79"/>
      <c r="J3585" s="79"/>
      <c r="K3585" s="79"/>
      <c r="L3585" s="75"/>
      <c r="M3585" s="75"/>
      <c r="N3585" s="75"/>
      <c r="O3585" s="75"/>
      <c r="P3585" s="76"/>
    </row>
    <row r="3586" spans="2:16" x14ac:dyDescent="0.35">
      <c r="B3586" s="75"/>
      <c r="C3586" s="76"/>
      <c r="D3586" s="78"/>
      <c r="E3586" s="76"/>
      <c r="F3586" s="76"/>
      <c r="G3586" s="76"/>
      <c r="H3586" s="79"/>
      <c r="I3586" s="79"/>
      <c r="J3586" s="79"/>
      <c r="K3586" s="79"/>
      <c r="L3586" s="75"/>
      <c r="M3586" s="75"/>
      <c r="N3586" s="75"/>
      <c r="O3586" s="75"/>
      <c r="P3586" s="76"/>
    </row>
    <row r="3587" spans="2:16" x14ac:dyDescent="0.35">
      <c r="B3587" s="75"/>
      <c r="C3587" s="76"/>
      <c r="D3587" s="78"/>
      <c r="E3587" s="76"/>
      <c r="F3587" s="76"/>
      <c r="G3587" s="76"/>
      <c r="H3587" s="79"/>
      <c r="I3587" s="79"/>
      <c r="J3587" s="79"/>
      <c r="K3587" s="79"/>
      <c r="L3587" s="75"/>
      <c r="M3587" s="75"/>
      <c r="N3587" s="75"/>
      <c r="O3587" s="75"/>
      <c r="P3587" s="76"/>
    </row>
    <row r="3588" spans="2:16" x14ac:dyDescent="0.35">
      <c r="B3588" s="75"/>
      <c r="C3588" s="76"/>
      <c r="D3588" s="78"/>
      <c r="E3588" s="76"/>
      <c r="F3588" s="76"/>
      <c r="G3588" s="76"/>
      <c r="H3588" s="79"/>
      <c r="I3588" s="79"/>
      <c r="J3588" s="79"/>
      <c r="K3588" s="79"/>
      <c r="L3588" s="75"/>
      <c r="M3588" s="75"/>
      <c r="N3588" s="75"/>
      <c r="O3588" s="75"/>
      <c r="P3588" s="76"/>
    </row>
    <row r="3589" spans="2:16" x14ac:dyDescent="0.35">
      <c r="B3589" s="75"/>
      <c r="C3589" s="76"/>
      <c r="D3589" s="78"/>
      <c r="E3589" s="76"/>
      <c r="F3589" s="76"/>
      <c r="G3589" s="76"/>
      <c r="H3589" s="79"/>
      <c r="I3589" s="79"/>
      <c r="J3589" s="79"/>
      <c r="K3589" s="79"/>
      <c r="L3589" s="75"/>
      <c r="M3589" s="75"/>
      <c r="N3589" s="75"/>
      <c r="O3589" s="75"/>
      <c r="P3589" s="76"/>
    </row>
    <row r="3590" spans="2:16" x14ac:dyDescent="0.35">
      <c r="B3590" s="75"/>
      <c r="C3590" s="76"/>
      <c r="D3590" s="78"/>
      <c r="E3590" s="76"/>
      <c r="F3590" s="76"/>
      <c r="G3590" s="76"/>
      <c r="H3590" s="79"/>
      <c r="I3590" s="79"/>
      <c r="J3590" s="79"/>
      <c r="K3590" s="79"/>
      <c r="L3590" s="75"/>
      <c r="M3590" s="75"/>
      <c r="N3590" s="75"/>
      <c r="O3590" s="75"/>
      <c r="P3590" s="76"/>
    </row>
    <row r="3591" spans="2:16" x14ac:dyDescent="0.35">
      <c r="B3591" s="75"/>
      <c r="C3591" s="76"/>
      <c r="D3591" s="78"/>
      <c r="E3591" s="76"/>
      <c r="F3591" s="76"/>
      <c r="G3591" s="76"/>
      <c r="H3591" s="79"/>
      <c r="I3591" s="79"/>
      <c r="J3591" s="79"/>
      <c r="K3591" s="79"/>
      <c r="L3591" s="75"/>
      <c r="M3591" s="75"/>
      <c r="N3591" s="75"/>
      <c r="O3591" s="75"/>
      <c r="P3591" s="76"/>
    </row>
    <row r="3592" spans="2:16" x14ac:dyDescent="0.35">
      <c r="B3592" s="75"/>
      <c r="C3592" s="76"/>
      <c r="D3592" s="78"/>
      <c r="E3592" s="76"/>
      <c r="F3592" s="76"/>
      <c r="G3592" s="76"/>
      <c r="H3592" s="79"/>
      <c r="I3592" s="79"/>
      <c r="J3592" s="79"/>
      <c r="K3592" s="79"/>
      <c r="L3592" s="75"/>
      <c r="M3592" s="75"/>
      <c r="N3592" s="75"/>
      <c r="O3592" s="75"/>
      <c r="P3592" s="76"/>
    </row>
    <row r="3593" spans="2:16" x14ac:dyDescent="0.35">
      <c r="B3593" s="75"/>
      <c r="C3593" s="76"/>
      <c r="D3593" s="78"/>
      <c r="E3593" s="76"/>
      <c r="F3593" s="76"/>
      <c r="G3593" s="76"/>
      <c r="H3593" s="79"/>
      <c r="I3593" s="79"/>
      <c r="J3593" s="79"/>
      <c r="K3593" s="79"/>
      <c r="L3593" s="75"/>
      <c r="M3593" s="75"/>
      <c r="N3593" s="75"/>
      <c r="O3593" s="75"/>
      <c r="P3593" s="76"/>
    </row>
    <row r="3594" spans="2:16" x14ac:dyDescent="0.35">
      <c r="B3594" s="75"/>
      <c r="C3594" s="76"/>
      <c r="D3594" s="78"/>
      <c r="E3594" s="76"/>
      <c r="F3594" s="76"/>
      <c r="G3594" s="76"/>
      <c r="H3594" s="79"/>
      <c r="I3594" s="79"/>
      <c r="J3594" s="79"/>
      <c r="K3594" s="79"/>
      <c r="L3594" s="75"/>
      <c r="M3594" s="75"/>
      <c r="N3594" s="75"/>
      <c r="O3594" s="75"/>
      <c r="P3594" s="76"/>
    </row>
    <row r="3595" spans="2:16" x14ac:dyDescent="0.35">
      <c r="B3595" s="75"/>
      <c r="C3595" s="76"/>
      <c r="D3595" s="78"/>
      <c r="E3595" s="76"/>
      <c r="F3595" s="76"/>
      <c r="G3595" s="76"/>
      <c r="H3595" s="79"/>
      <c r="I3595" s="79"/>
      <c r="J3595" s="79"/>
      <c r="K3595" s="79"/>
      <c r="L3595" s="75"/>
      <c r="M3595" s="75"/>
      <c r="N3595" s="75"/>
      <c r="O3595" s="75"/>
      <c r="P3595" s="76"/>
    </row>
    <row r="3596" spans="2:16" x14ac:dyDescent="0.35">
      <c r="B3596" s="75"/>
      <c r="C3596" s="76"/>
      <c r="D3596" s="78"/>
      <c r="E3596" s="76"/>
      <c r="F3596" s="76"/>
      <c r="G3596" s="76"/>
      <c r="H3596" s="79"/>
      <c r="I3596" s="79"/>
      <c r="J3596" s="79"/>
      <c r="K3596" s="79"/>
      <c r="L3596" s="75"/>
      <c r="M3596" s="75"/>
      <c r="N3596" s="75"/>
      <c r="O3596" s="75"/>
      <c r="P3596" s="76"/>
    </row>
    <row r="3597" spans="2:16" x14ac:dyDescent="0.35">
      <c r="B3597" s="75"/>
      <c r="C3597" s="76"/>
      <c r="D3597" s="78"/>
      <c r="E3597" s="76"/>
      <c r="F3597" s="76"/>
      <c r="G3597" s="76"/>
      <c r="H3597" s="79"/>
      <c r="I3597" s="79"/>
      <c r="J3597" s="79"/>
      <c r="K3597" s="79"/>
      <c r="L3597" s="75"/>
      <c r="M3597" s="75"/>
      <c r="N3597" s="75"/>
      <c r="O3597" s="75"/>
      <c r="P3597" s="76"/>
    </row>
    <row r="3598" spans="2:16" x14ac:dyDescent="0.35">
      <c r="B3598" s="75"/>
      <c r="C3598" s="76"/>
      <c r="D3598" s="78"/>
      <c r="E3598" s="76"/>
      <c r="F3598" s="76"/>
      <c r="G3598" s="76"/>
      <c r="H3598" s="79"/>
      <c r="I3598" s="79"/>
      <c r="J3598" s="79"/>
      <c r="K3598" s="79"/>
      <c r="L3598" s="75"/>
      <c r="M3598" s="75"/>
      <c r="N3598" s="75"/>
      <c r="O3598" s="75"/>
      <c r="P3598" s="76"/>
    </row>
    <row r="3599" spans="2:16" x14ac:dyDescent="0.35">
      <c r="B3599" s="75"/>
      <c r="C3599" s="76"/>
      <c r="D3599" s="78"/>
      <c r="E3599" s="76"/>
      <c r="F3599" s="76"/>
      <c r="G3599" s="76"/>
      <c r="H3599" s="79"/>
      <c r="I3599" s="79"/>
      <c r="J3599" s="79"/>
      <c r="K3599" s="79"/>
      <c r="L3599" s="75"/>
      <c r="M3599" s="75"/>
      <c r="N3599" s="75"/>
      <c r="O3599" s="75"/>
      <c r="P3599" s="76"/>
    </row>
    <row r="3600" spans="2:16" x14ac:dyDescent="0.35">
      <c r="B3600" s="75"/>
      <c r="C3600" s="76"/>
      <c r="D3600" s="78"/>
      <c r="E3600" s="76"/>
      <c r="F3600" s="76"/>
      <c r="G3600" s="76"/>
      <c r="H3600" s="79"/>
      <c r="I3600" s="79"/>
      <c r="J3600" s="79"/>
      <c r="K3600" s="79"/>
      <c r="L3600" s="75"/>
      <c r="M3600" s="75"/>
      <c r="N3600" s="75"/>
      <c r="O3600" s="75"/>
      <c r="P3600" s="76"/>
    </row>
    <row r="3601" spans="2:16" x14ac:dyDescent="0.35">
      <c r="B3601" s="75"/>
      <c r="C3601" s="76"/>
      <c r="D3601" s="78"/>
      <c r="E3601" s="76"/>
      <c r="F3601" s="76"/>
      <c r="G3601" s="76"/>
      <c r="H3601" s="79"/>
      <c r="I3601" s="79"/>
      <c r="J3601" s="79"/>
      <c r="K3601" s="79"/>
      <c r="L3601" s="75"/>
      <c r="M3601" s="75"/>
      <c r="N3601" s="75"/>
      <c r="O3601" s="75"/>
      <c r="P3601" s="76"/>
    </row>
    <row r="3602" spans="2:16" x14ac:dyDescent="0.35">
      <c r="B3602" s="75"/>
      <c r="C3602" s="76"/>
      <c r="D3602" s="78"/>
      <c r="E3602" s="76"/>
      <c r="F3602" s="76"/>
      <c r="G3602" s="76"/>
      <c r="H3602" s="79"/>
      <c r="I3602" s="79"/>
      <c r="J3602" s="79"/>
      <c r="K3602" s="79"/>
      <c r="L3602" s="75"/>
      <c r="M3602" s="75"/>
      <c r="N3602" s="75"/>
      <c r="O3602" s="75"/>
      <c r="P3602" s="76"/>
    </row>
    <row r="3603" spans="2:16" x14ac:dyDescent="0.35">
      <c r="B3603" s="75"/>
      <c r="C3603" s="76"/>
      <c r="D3603" s="78"/>
      <c r="E3603" s="76"/>
      <c r="F3603" s="76"/>
      <c r="G3603" s="76"/>
      <c r="H3603" s="79"/>
      <c r="I3603" s="79"/>
      <c r="J3603" s="79"/>
      <c r="K3603" s="79"/>
      <c r="L3603" s="75"/>
      <c r="M3603" s="75"/>
      <c r="N3603" s="75"/>
      <c r="O3603" s="75"/>
      <c r="P3603" s="76"/>
    </row>
    <row r="3604" spans="2:16" x14ac:dyDescent="0.35">
      <c r="B3604" s="75"/>
      <c r="C3604" s="76"/>
      <c r="D3604" s="78"/>
      <c r="E3604" s="76"/>
      <c r="F3604" s="76"/>
      <c r="G3604" s="76"/>
      <c r="H3604" s="79"/>
      <c r="I3604" s="79"/>
      <c r="J3604" s="79"/>
      <c r="K3604" s="79"/>
      <c r="L3604" s="75"/>
      <c r="M3604" s="75"/>
      <c r="N3604" s="75"/>
      <c r="O3604" s="75"/>
      <c r="P3604" s="76"/>
    </row>
    <row r="3605" spans="2:16" x14ac:dyDescent="0.35">
      <c r="B3605" s="75"/>
      <c r="C3605" s="76"/>
      <c r="D3605" s="78"/>
      <c r="E3605" s="76"/>
      <c r="F3605" s="76"/>
      <c r="G3605" s="76"/>
      <c r="H3605" s="79"/>
      <c r="I3605" s="79"/>
      <c r="J3605" s="79"/>
      <c r="K3605" s="79"/>
      <c r="L3605" s="75"/>
      <c r="M3605" s="75"/>
      <c r="N3605" s="75"/>
      <c r="O3605" s="75"/>
      <c r="P3605" s="76"/>
    </row>
    <row r="3606" spans="2:16" x14ac:dyDescent="0.35">
      <c r="B3606" s="75"/>
      <c r="C3606" s="76"/>
      <c r="D3606" s="78"/>
      <c r="E3606" s="76"/>
      <c r="F3606" s="76"/>
      <c r="G3606" s="76"/>
      <c r="H3606" s="79"/>
      <c r="I3606" s="79"/>
      <c r="J3606" s="79"/>
      <c r="K3606" s="79"/>
      <c r="L3606" s="75"/>
      <c r="M3606" s="75"/>
      <c r="N3606" s="75"/>
      <c r="O3606" s="75"/>
      <c r="P3606" s="76"/>
    </row>
    <row r="3607" spans="2:16" x14ac:dyDescent="0.35">
      <c r="B3607" s="75"/>
      <c r="C3607" s="76"/>
      <c r="D3607" s="78"/>
      <c r="E3607" s="76"/>
      <c r="F3607" s="76"/>
      <c r="G3607" s="76"/>
      <c r="H3607" s="79"/>
      <c r="I3607" s="79"/>
      <c r="J3607" s="79"/>
      <c r="K3607" s="79"/>
      <c r="L3607" s="75"/>
      <c r="M3607" s="75"/>
      <c r="N3607" s="75"/>
      <c r="O3607" s="75"/>
      <c r="P3607" s="76"/>
    </row>
    <row r="3608" spans="2:16" x14ac:dyDescent="0.35">
      <c r="B3608" s="75"/>
      <c r="C3608" s="76"/>
      <c r="D3608" s="78"/>
      <c r="E3608" s="76"/>
      <c r="F3608" s="76"/>
      <c r="G3608" s="76"/>
      <c r="H3608" s="79"/>
      <c r="I3608" s="79"/>
      <c r="J3608" s="79"/>
      <c r="K3608" s="79"/>
      <c r="L3608" s="75"/>
      <c r="M3608" s="75"/>
      <c r="N3608" s="75"/>
      <c r="O3608" s="75"/>
      <c r="P3608" s="76"/>
    </row>
    <row r="3609" spans="2:16" x14ac:dyDescent="0.35">
      <c r="B3609" s="75"/>
      <c r="C3609" s="76"/>
      <c r="D3609" s="78"/>
      <c r="E3609" s="76"/>
      <c r="F3609" s="76"/>
      <c r="G3609" s="76"/>
      <c r="H3609" s="79"/>
      <c r="I3609" s="79"/>
      <c r="J3609" s="79"/>
      <c r="K3609" s="79"/>
      <c r="L3609" s="75"/>
      <c r="M3609" s="75"/>
      <c r="N3609" s="75"/>
      <c r="O3609" s="75"/>
      <c r="P3609" s="76"/>
    </row>
    <row r="3610" spans="2:16" x14ac:dyDescent="0.35">
      <c r="B3610" s="75"/>
      <c r="C3610" s="76"/>
      <c r="D3610" s="78"/>
      <c r="E3610" s="76"/>
      <c r="F3610" s="76"/>
      <c r="G3610" s="76"/>
      <c r="H3610" s="79"/>
      <c r="I3610" s="79"/>
      <c r="J3610" s="79"/>
      <c r="K3610" s="79"/>
      <c r="L3610" s="75"/>
      <c r="M3610" s="75"/>
      <c r="N3610" s="75"/>
      <c r="O3610" s="75"/>
      <c r="P3610" s="76"/>
    </row>
    <row r="3611" spans="2:16" x14ac:dyDescent="0.35">
      <c r="B3611" s="75"/>
      <c r="C3611" s="76"/>
      <c r="D3611" s="78"/>
      <c r="E3611" s="76"/>
      <c r="F3611" s="76"/>
      <c r="G3611" s="76"/>
      <c r="H3611" s="79"/>
      <c r="I3611" s="79"/>
      <c r="J3611" s="79"/>
      <c r="K3611" s="79"/>
      <c r="L3611" s="75"/>
      <c r="M3611" s="75"/>
      <c r="N3611" s="75"/>
      <c r="O3611" s="75"/>
      <c r="P3611" s="76"/>
    </row>
    <row r="3612" spans="2:16" x14ac:dyDescent="0.35">
      <c r="B3612" s="75"/>
      <c r="C3612" s="76"/>
      <c r="D3612" s="78"/>
      <c r="E3612" s="76"/>
      <c r="F3612" s="76"/>
      <c r="G3612" s="76"/>
      <c r="H3612" s="79"/>
      <c r="I3612" s="79"/>
      <c r="J3612" s="79"/>
      <c r="K3612" s="79"/>
      <c r="L3612" s="75"/>
      <c r="M3612" s="75"/>
      <c r="N3612" s="75"/>
      <c r="O3612" s="75"/>
      <c r="P3612" s="76"/>
    </row>
    <row r="3613" spans="2:16" x14ac:dyDescent="0.35">
      <c r="B3613" s="75"/>
      <c r="C3613" s="76"/>
      <c r="D3613" s="78"/>
      <c r="E3613" s="76"/>
      <c r="F3613" s="76"/>
      <c r="G3613" s="76"/>
      <c r="H3613" s="79"/>
      <c r="I3613" s="79"/>
      <c r="J3613" s="79"/>
      <c r="K3613" s="79"/>
      <c r="L3613" s="75"/>
      <c r="M3613" s="75"/>
      <c r="N3613" s="75"/>
      <c r="O3613" s="75"/>
      <c r="P3613" s="76"/>
    </row>
    <row r="3614" spans="2:16" x14ac:dyDescent="0.35">
      <c r="B3614" s="75"/>
      <c r="C3614" s="76"/>
      <c r="D3614" s="78"/>
      <c r="E3614" s="76"/>
      <c r="F3614" s="76"/>
      <c r="G3614" s="76"/>
      <c r="H3614" s="79"/>
      <c r="I3614" s="79"/>
      <c r="J3614" s="79"/>
      <c r="K3614" s="79"/>
      <c r="L3614" s="75"/>
      <c r="M3614" s="75"/>
      <c r="N3614" s="75"/>
      <c r="O3614" s="75"/>
      <c r="P3614" s="76"/>
    </row>
    <row r="3615" spans="2:16" x14ac:dyDescent="0.35">
      <c r="B3615" s="75"/>
      <c r="C3615" s="76"/>
      <c r="D3615" s="78"/>
      <c r="E3615" s="76"/>
      <c r="F3615" s="76"/>
      <c r="G3615" s="76"/>
      <c r="H3615" s="79"/>
      <c r="I3615" s="79"/>
      <c r="J3615" s="79"/>
      <c r="K3615" s="79"/>
      <c r="L3615" s="75"/>
      <c r="M3615" s="75"/>
      <c r="N3615" s="75"/>
      <c r="O3615" s="75"/>
      <c r="P3615" s="76"/>
    </row>
    <row r="3616" spans="2:16" x14ac:dyDescent="0.35">
      <c r="B3616" s="75"/>
      <c r="C3616" s="76"/>
      <c r="D3616" s="78"/>
      <c r="E3616" s="76"/>
      <c r="F3616" s="76"/>
      <c r="G3616" s="76"/>
      <c r="H3616" s="79"/>
      <c r="I3616" s="79"/>
      <c r="J3616" s="79"/>
      <c r="K3616" s="79"/>
      <c r="L3616" s="75"/>
      <c r="M3616" s="75"/>
      <c r="N3616" s="75"/>
      <c r="O3616" s="75"/>
      <c r="P3616" s="76"/>
    </row>
    <row r="3617" spans="2:16" x14ac:dyDescent="0.35">
      <c r="B3617" s="75"/>
      <c r="C3617" s="76"/>
      <c r="D3617" s="78"/>
      <c r="E3617" s="76"/>
      <c r="F3617" s="76"/>
      <c r="G3617" s="76"/>
      <c r="H3617" s="79"/>
      <c r="I3617" s="79"/>
      <c r="J3617" s="79"/>
      <c r="K3617" s="79"/>
      <c r="L3617" s="75"/>
      <c r="M3617" s="75"/>
      <c r="N3617" s="75"/>
      <c r="O3617" s="75"/>
      <c r="P3617" s="76"/>
    </row>
    <row r="3618" spans="2:16" x14ac:dyDescent="0.35">
      <c r="B3618" s="75"/>
      <c r="C3618" s="76"/>
      <c r="D3618" s="78"/>
      <c r="E3618" s="76"/>
      <c r="F3618" s="76"/>
      <c r="G3618" s="76"/>
      <c r="H3618" s="79"/>
      <c r="I3618" s="79"/>
      <c r="J3618" s="79"/>
      <c r="K3618" s="79"/>
      <c r="L3618" s="75"/>
      <c r="M3618" s="75"/>
      <c r="N3618" s="75"/>
      <c r="O3618" s="75"/>
      <c r="P3618" s="76"/>
    </row>
    <row r="3619" spans="2:16" x14ac:dyDescent="0.35">
      <c r="B3619" s="75"/>
      <c r="C3619" s="76"/>
      <c r="D3619" s="78"/>
      <c r="E3619" s="76"/>
      <c r="F3619" s="76"/>
      <c r="G3619" s="76"/>
      <c r="H3619" s="79"/>
      <c r="I3619" s="79"/>
      <c r="J3619" s="79"/>
      <c r="K3619" s="79"/>
      <c r="L3619" s="75"/>
      <c r="M3619" s="75"/>
      <c r="N3619" s="75"/>
      <c r="O3619" s="75"/>
      <c r="P3619" s="76"/>
    </row>
    <row r="3620" spans="2:16" x14ac:dyDescent="0.35">
      <c r="B3620" s="75"/>
      <c r="C3620" s="76"/>
      <c r="D3620" s="78"/>
      <c r="E3620" s="76"/>
      <c r="F3620" s="76"/>
      <c r="G3620" s="76"/>
      <c r="H3620" s="79"/>
      <c r="I3620" s="79"/>
      <c r="J3620" s="79"/>
      <c r="K3620" s="79"/>
      <c r="L3620" s="75"/>
      <c r="M3620" s="75"/>
      <c r="N3620" s="75"/>
      <c r="O3620" s="75"/>
      <c r="P3620" s="76"/>
    </row>
    <row r="3621" spans="2:16" x14ac:dyDescent="0.35">
      <c r="B3621" s="75"/>
      <c r="C3621" s="76"/>
      <c r="D3621" s="78"/>
      <c r="E3621" s="76"/>
      <c r="F3621" s="76"/>
      <c r="G3621" s="76"/>
      <c r="H3621" s="79"/>
      <c r="I3621" s="79"/>
      <c r="J3621" s="79"/>
      <c r="K3621" s="79"/>
      <c r="L3621" s="75"/>
      <c r="M3621" s="75"/>
      <c r="N3621" s="75"/>
      <c r="O3621" s="75"/>
      <c r="P3621" s="76"/>
    </row>
    <row r="3622" spans="2:16" x14ac:dyDescent="0.35">
      <c r="B3622" s="75"/>
      <c r="C3622" s="76"/>
      <c r="D3622" s="78"/>
      <c r="E3622" s="76"/>
      <c r="F3622" s="76"/>
      <c r="G3622" s="76"/>
      <c r="H3622" s="79"/>
      <c r="I3622" s="79"/>
      <c r="J3622" s="79"/>
      <c r="K3622" s="79"/>
      <c r="L3622" s="75"/>
      <c r="M3622" s="75"/>
      <c r="N3622" s="75"/>
      <c r="O3622" s="75"/>
      <c r="P3622" s="76"/>
    </row>
    <row r="3623" spans="2:16" x14ac:dyDescent="0.35">
      <c r="B3623" s="75"/>
      <c r="C3623" s="76"/>
      <c r="D3623" s="78"/>
      <c r="E3623" s="76"/>
      <c r="F3623" s="76"/>
      <c r="G3623" s="76"/>
      <c r="H3623" s="79"/>
      <c r="I3623" s="79"/>
      <c r="J3623" s="79"/>
      <c r="K3623" s="79"/>
      <c r="L3623" s="75"/>
      <c r="M3623" s="75"/>
      <c r="N3623" s="75"/>
      <c r="O3623" s="75"/>
      <c r="P3623" s="76"/>
    </row>
    <row r="3624" spans="2:16" x14ac:dyDescent="0.35">
      <c r="B3624" s="75"/>
      <c r="C3624" s="76"/>
      <c r="D3624" s="78"/>
      <c r="E3624" s="76"/>
      <c r="F3624" s="76"/>
      <c r="G3624" s="76"/>
      <c r="H3624" s="79"/>
      <c r="I3624" s="79"/>
      <c r="J3624" s="79"/>
      <c r="K3624" s="79"/>
      <c r="L3624" s="75"/>
      <c r="M3624" s="75"/>
      <c r="N3624" s="75"/>
      <c r="O3624" s="75"/>
      <c r="P3624" s="76"/>
    </row>
    <row r="3625" spans="2:16" x14ac:dyDescent="0.35">
      <c r="B3625" s="75"/>
      <c r="C3625" s="76"/>
      <c r="D3625" s="78"/>
      <c r="E3625" s="76"/>
      <c r="F3625" s="76"/>
      <c r="G3625" s="76"/>
      <c r="H3625" s="79"/>
      <c r="I3625" s="79"/>
      <c r="J3625" s="79"/>
      <c r="K3625" s="79"/>
      <c r="L3625" s="75"/>
      <c r="M3625" s="75"/>
      <c r="N3625" s="75"/>
      <c r="O3625" s="75"/>
      <c r="P3625" s="76"/>
    </row>
    <row r="3626" spans="2:16" x14ac:dyDescent="0.35">
      <c r="B3626" s="75"/>
      <c r="C3626" s="76"/>
      <c r="D3626" s="78"/>
      <c r="E3626" s="76"/>
      <c r="F3626" s="76"/>
      <c r="G3626" s="76"/>
      <c r="H3626" s="79"/>
      <c r="I3626" s="79"/>
      <c r="J3626" s="79"/>
      <c r="K3626" s="79"/>
      <c r="L3626" s="75"/>
      <c r="M3626" s="75"/>
      <c r="N3626" s="75"/>
      <c r="O3626" s="75"/>
      <c r="P3626" s="76"/>
    </row>
    <row r="3627" spans="2:16" x14ac:dyDescent="0.35">
      <c r="B3627" s="75"/>
      <c r="C3627" s="76"/>
      <c r="D3627" s="78"/>
      <c r="E3627" s="76"/>
      <c r="F3627" s="76"/>
      <c r="G3627" s="76"/>
      <c r="H3627" s="79"/>
      <c r="I3627" s="79"/>
      <c r="J3627" s="79"/>
      <c r="K3627" s="79"/>
      <c r="L3627" s="75"/>
      <c r="M3627" s="75"/>
      <c r="N3627" s="75"/>
      <c r="O3627" s="75"/>
      <c r="P3627" s="76"/>
    </row>
    <row r="3628" spans="2:16" x14ac:dyDescent="0.35">
      <c r="B3628" s="75"/>
      <c r="C3628" s="76"/>
      <c r="D3628" s="78"/>
      <c r="E3628" s="76"/>
      <c r="F3628" s="76"/>
      <c r="G3628" s="76"/>
      <c r="H3628" s="79"/>
      <c r="I3628" s="79"/>
      <c r="J3628" s="79"/>
      <c r="K3628" s="79"/>
      <c r="L3628" s="75"/>
      <c r="M3628" s="75"/>
      <c r="N3628" s="75"/>
      <c r="O3628" s="75"/>
      <c r="P3628" s="76"/>
    </row>
    <row r="3629" spans="2:16" x14ac:dyDescent="0.35">
      <c r="B3629" s="75"/>
      <c r="C3629" s="76"/>
      <c r="D3629" s="78"/>
      <c r="E3629" s="76"/>
      <c r="F3629" s="76"/>
      <c r="G3629" s="76"/>
      <c r="H3629" s="79"/>
      <c r="I3629" s="79"/>
      <c r="J3629" s="79"/>
      <c r="K3629" s="79"/>
      <c r="L3629" s="75"/>
      <c r="M3629" s="75"/>
      <c r="N3629" s="75"/>
      <c r="O3629" s="75"/>
      <c r="P3629" s="76"/>
    </row>
    <row r="3630" spans="2:16" x14ac:dyDescent="0.35">
      <c r="B3630" s="75"/>
      <c r="C3630" s="76"/>
      <c r="D3630" s="78"/>
      <c r="E3630" s="76"/>
      <c r="F3630" s="76"/>
      <c r="G3630" s="76"/>
      <c r="H3630" s="79"/>
      <c r="I3630" s="79"/>
      <c r="J3630" s="79"/>
      <c r="K3630" s="79"/>
      <c r="L3630" s="75"/>
      <c r="M3630" s="75"/>
      <c r="N3630" s="75"/>
      <c r="O3630" s="75"/>
      <c r="P3630" s="76"/>
    </row>
    <row r="3631" spans="2:16" x14ac:dyDescent="0.35">
      <c r="B3631" s="75"/>
      <c r="C3631" s="76"/>
      <c r="D3631" s="78"/>
      <c r="E3631" s="76"/>
      <c r="F3631" s="76"/>
      <c r="G3631" s="76"/>
      <c r="H3631" s="79"/>
      <c r="I3631" s="79"/>
      <c r="J3631" s="79"/>
      <c r="K3631" s="79"/>
      <c r="L3631" s="75"/>
      <c r="M3631" s="75"/>
      <c r="N3631" s="75"/>
      <c r="O3631" s="75"/>
      <c r="P3631" s="76"/>
    </row>
    <row r="3632" spans="2:16" x14ac:dyDescent="0.35">
      <c r="B3632" s="75"/>
      <c r="C3632" s="76"/>
      <c r="D3632" s="78"/>
      <c r="E3632" s="76"/>
      <c r="F3632" s="76"/>
      <c r="G3632" s="76"/>
      <c r="H3632" s="79"/>
      <c r="I3632" s="79"/>
      <c r="J3632" s="79"/>
      <c r="K3632" s="79"/>
      <c r="L3632" s="75"/>
      <c r="M3632" s="75"/>
      <c r="N3632" s="75"/>
      <c r="O3632" s="75"/>
      <c r="P3632" s="76"/>
    </row>
    <row r="3633" spans="2:16" x14ac:dyDescent="0.35">
      <c r="B3633" s="75"/>
      <c r="C3633" s="76"/>
      <c r="D3633" s="78"/>
      <c r="E3633" s="76"/>
      <c r="F3633" s="76"/>
      <c r="G3633" s="76"/>
      <c r="H3633" s="79"/>
      <c r="I3633" s="79"/>
      <c r="J3633" s="79"/>
      <c r="K3633" s="79"/>
      <c r="L3633" s="75"/>
      <c r="M3633" s="75"/>
      <c r="N3633" s="75"/>
      <c r="O3633" s="75"/>
      <c r="P3633" s="76"/>
    </row>
    <row r="3634" spans="2:16" x14ac:dyDescent="0.35">
      <c r="B3634" s="75"/>
      <c r="C3634" s="76"/>
      <c r="D3634" s="78"/>
      <c r="E3634" s="76"/>
      <c r="F3634" s="76"/>
      <c r="G3634" s="76"/>
      <c r="H3634" s="79"/>
      <c r="I3634" s="79"/>
      <c r="J3634" s="79"/>
      <c r="K3634" s="79"/>
      <c r="L3634" s="75"/>
      <c r="M3634" s="75"/>
      <c r="N3634" s="75"/>
      <c r="O3634" s="75"/>
      <c r="P3634" s="76"/>
    </row>
    <row r="3635" spans="2:16" x14ac:dyDescent="0.35">
      <c r="B3635" s="75"/>
      <c r="C3635" s="76"/>
      <c r="D3635" s="78"/>
      <c r="E3635" s="76"/>
      <c r="F3635" s="76"/>
      <c r="G3635" s="76"/>
      <c r="H3635" s="79"/>
      <c r="I3635" s="79"/>
      <c r="J3635" s="79"/>
      <c r="K3635" s="79"/>
      <c r="L3635" s="75"/>
      <c r="M3635" s="75"/>
      <c r="N3635" s="75"/>
      <c r="O3635" s="75"/>
      <c r="P3635" s="76"/>
    </row>
    <row r="3636" spans="2:16" x14ac:dyDescent="0.35">
      <c r="B3636" s="75"/>
      <c r="C3636" s="76"/>
      <c r="D3636" s="78"/>
      <c r="E3636" s="76"/>
      <c r="F3636" s="76"/>
      <c r="G3636" s="76"/>
      <c r="H3636" s="79"/>
      <c r="I3636" s="79"/>
      <c r="J3636" s="79"/>
      <c r="K3636" s="79"/>
      <c r="L3636" s="75"/>
      <c r="M3636" s="75"/>
      <c r="N3636" s="75"/>
      <c r="O3636" s="75"/>
      <c r="P3636" s="76"/>
    </row>
    <row r="3637" spans="2:16" x14ac:dyDescent="0.35">
      <c r="B3637" s="75"/>
      <c r="C3637" s="76"/>
      <c r="D3637" s="78"/>
      <c r="E3637" s="76"/>
      <c r="F3637" s="76"/>
      <c r="G3637" s="76"/>
      <c r="H3637" s="79"/>
      <c r="I3637" s="79"/>
      <c r="J3637" s="79"/>
      <c r="K3637" s="79"/>
      <c r="L3637" s="75"/>
      <c r="M3637" s="75"/>
      <c r="N3637" s="75"/>
      <c r="O3637" s="75"/>
      <c r="P3637" s="76"/>
    </row>
    <row r="3638" spans="2:16" x14ac:dyDescent="0.35">
      <c r="B3638" s="75"/>
      <c r="C3638" s="76"/>
      <c r="D3638" s="78"/>
      <c r="E3638" s="76"/>
      <c r="F3638" s="76"/>
      <c r="G3638" s="76"/>
      <c r="H3638" s="79"/>
      <c r="I3638" s="79"/>
      <c r="J3638" s="79"/>
      <c r="K3638" s="79"/>
      <c r="L3638" s="75"/>
      <c r="M3638" s="75"/>
      <c r="N3638" s="75"/>
      <c r="O3638" s="75"/>
      <c r="P3638" s="76"/>
    </row>
    <row r="3639" spans="2:16" x14ac:dyDescent="0.35">
      <c r="B3639" s="75"/>
      <c r="C3639" s="76"/>
      <c r="D3639" s="78"/>
      <c r="E3639" s="76"/>
      <c r="F3639" s="76"/>
      <c r="G3639" s="76"/>
      <c r="H3639" s="79"/>
      <c r="I3639" s="79"/>
      <c r="J3639" s="79"/>
      <c r="K3639" s="79"/>
      <c r="L3639" s="75"/>
      <c r="M3639" s="75"/>
      <c r="N3639" s="75"/>
      <c r="O3639" s="75"/>
      <c r="P3639" s="76"/>
    </row>
    <row r="3640" spans="2:16" x14ac:dyDescent="0.35">
      <c r="B3640" s="75"/>
      <c r="C3640" s="76"/>
      <c r="D3640" s="78"/>
      <c r="E3640" s="76"/>
      <c r="F3640" s="76"/>
      <c r="G3640" s="76"/>
      <c r="H3640" s="79"/>
      <c r="I3640" s="79"/>
      <c r="J3640" s="79"/>
      <c r="K3640" s="79"/>
      <c r="L3640" s="75"/>
      <c r="M3640" s="75"/>
      <c r="N3640" s="75"/>
      <c r="O3640" s="75"/>
      <c r="P3640" s="76"/>
    </row>
    <row r="3641" spans="2:16" x14ac:dyDescent="0.35">
      <c r="B3641" s="75"/>
      <c r="C3641" s="76"/>
      <c r="D3641" s="78"/>
      <c r="E3641" s="76"/>
      <c r="F3641" s="76"/>
      <c r="G3641" s="76"/>
      <c r="H3641" s="79"/>
      <c r="I3641" s="79"/>
      <c r="J3641" s="79"/>
      <c r="K3641" s="79"/>
      <c r="L3641" s="75"/>
      <c r="M3641" s="75"/>
      <c r="N3641" s="75"/>
      <c r="O3641" s="75"/>
      <c r="P3641" s="76"/>
    </row>
    <row r="3642" spans="2:16" x14ac:dyDescent="0.35">
      <c r="B3642" s="75"/>
      <c r="C3642" s="76"/>
      <c r="D3642" s="78"/>
      <c r="E3642" s="76"/>
      <c r="F3642" s="76"/>
      <c r="G3642" s="76"/>
      <c r="H3642" s="79"/>
      <c r="I3642" s="79"/>
      <c r="J3642" s="79"/>
      <c r="K3642" s="79"/>
      <c r="L3642" s="75"/>
      <c r="M3642" s="75"/>
      <c r="N3642" s="75"/>
      <c r="O3642" s="75"/>
      <c r="P3642" s="76"/>
    </row>
    <row r="3643" spans="2:16" x14ac:dyDescent="0.35">
      <c r="B3643" s="75"/>
      <c r="C3643" s="76"/>
      <c r="D3643" s="78"/>
      <c r="E3643" s="76"/>
      <c r="F3643" s="76"/>
      <c r="G3643" s="76"/>
      <c r="H3643" s="79"/>
      <c r="I3643" s="79"/>
      <c r="J3643" s="79"/>
      <c r="K3643" s="79"/>
      <c r="L3643" s="75"/>
      <c r="M3643" s="75"/>
      <c r="N3643" s="75"/>
      <c r="O3643" s="75"/>
      <c r="P3643" s="76"/>
    </row>
    <row r="3644" spans="2:16" x14ac:dyDescent="0.35">
      <c r="B3644" s="75"/>
      <c r="C3644" s="76"/>
      <c r="D3644" s="78"/>
      <c r="E3644" s="76"/>
      <c r="F3644" s="76"/>
      <c r="G3644" s="76"/>
      <c r="H3644" s="79"/>
      <c r="I3644" s="79"/>
      <c r="J3644" s="79"/>
      <c r="K3644" s="79"/>
      <c r="L3644" s="75"/>
      <c r="M3644" s="75"/>
      <c r="N3644" s="75"/>
      <c r="O3644" s="75"/>
      <c r="P3644" s="76"/>
    </row>
    <row r="3645" spans="2:16" x14ac:dyDescent="0.35">
      <c r="B3645" s="75"/>
      <c r="C3645" s="76"/>
      <c r="D3645" s="78"/>
      <c r="E3645" s="76"/>
      <c r="F3645" s="76"/>
      <c r="G3645" s="76"/>
      <c r="H3645" s="79"/>
      <c r="I3645" s="79"/>
      <c r="J3645" s="79"/>
      <c r="K3645" s="79"/>
      <c r="L3645" s="75"/>
      <c r="M3645" s="75"/>
      <c r="N3645" s="75"/>
      <c r="O3645" s="75"/>
      <c r="P3645" s="76"/>
    </row>
    <row r="3646" spans="2:16" x14ac:dyDescent="0.35">
      <c r="B3646" s="75"/>
      <c r="C3646" s="76"/>
      <c r="D3646" s="78"/>
      <c r="E3646" s="76"/>
      <c r="F3646" s="76"/>
      <c r="G3646" s="76"/>
      <c r="H3646" s="79"/>
      <c r="I3646" s="79"/>
      <c r="J3646" s="79"/>
      <c r="K3646" s="79"/>
      <c r="L3646" s="75"/>
      <c r="M3646" s="75"/>
      <c r="N3646" s="75"/>
      <c r="O3646" s="75"/>
      <c r="P3646" s="76"/>
    </row>
    <row r="3647" spans="2:16" x14ac:dyDescent="0.35">
      <c r="B3647" s="75"/>
      <c r="C3647" s="76"/>
      <c r="D3647" s="78"/>
      <c r="E3647" s="76"/>
      <c r="F3647" s="76"/>
      <c r="G3647" s="76"/>
      <c r="H3647" s="79"/>
      <c r="I3647" s="79"/>
      <c r="J3647" s="79"/>
      <c r="K3647" s="79"/>
      <c r="L3647" s="75"/>
      <c r="M3647" s="75"/>
      <c r="N3647" s="75"/>
      <c r="O3647" s="75"/>
      <c r="P3647" s="76"/>
    </row>
    <row r="3648" spans="2:16" x14ac:dyDescent="0.35">
      <c r="B3648" s="75"/>
      <c r="C3648" s="76"/>
      <c r="D3648" s="78"/>
      <c r="E3648" s="76"/>
      <c r="F3648" s="76"/>
      <c r="G3648" s="76"/>
      <c r="H3648" s="79"/>
      <c r="I3648" s="79"/>
      <c r="J3648" s="79"/>
      <c r="K3648" s="79"/>
      <c r="L3648" s="75"/>
      <c r="M3648" s="75"/>
      <c r="N3648" s="75"/>
      <c r="O3648" s="75"/>
      <c r="P3648" s="76"/>
    </row>
    <row r="3649" spans="2:16" x14ac:dyDescent="0.35">
      <c r="B3649" s="75"/>
      <c r="C3649" s="76"/>
      <c r="D3649" s="78"/>
      <c r="E3649" s="76"/>
      <c r="F3649" s="76"/>
      <c r="G3649" s="76"/>
      <c r="H3649" s="79"/>
      <c r="I3649" s="79"/>
      <c r="J3649" s="79"/>
      <c r="K3649" s="79"/>
      <c r="L3649" s="75"/>
      <c r="M3649" s="75"/>
      <c r="N3649" s="75"/>
      <c r="O3649" s="75"/>
      <c r="P3649" s="76"/>
    </row>
    <row r="3650" spans="2:16" x14ac:dyDescent="0.35">
      <c r="B3650" s="75"/>
      <c r="C3650" s="76"/>
      <c r="D3650" s="78"/>
      <c r="E3650" s="76"/>
      <c r="F3650" s="76"/>
      <c r="G3650" s="76"/>
      <c r="H3650" s="79"/>
      <c r="I3650" s="79"/>
      <c r="J3650" s="79"/>
      <c r="K3650" s="79"/>
      <c r="L3650" s="75"/>
      <c r="M3650" s="75"/>
      <c r="N3650" s="75"/>
      <c r="O3650" s="75"/>
      <c r="P3650" s="76"/>
    </row>
    <row r="3651" spans="2:16" x14ac:dyDescent="0.35">
      <c r="B3651" s="75"/>
      <c r="C3651" s="76"/>
      <c r="D3651" s="78"/>
      <c r="E3651" s="76"/>
      <c r="F3651" s="76"/>
      <c r="G3651" s="76"/>
      <c r="H3651" s="79"/>
      <c r="I3651" s="79"/>
      <c r="J3651" s="79"/>
      <c r="K3651" s="79"/>
      <c r="L3651" s="75"/>
      <c r="M3651" s="75"/>
      <c r="N3651" s="75"/>
      <c r="O3651" s="75"/>
      <c r="P3651" s="76"/>
    </row>
    <row r="3652" spans="2:16" x14ac:dyDescent="0.35">
      <c r="B3652" s="75"/>
      <c r="C3652" s="76"/>
      <c r="D3652" s="78"/>
      <c r="E3652" s="76"/>
      <c r="F3652" s="76"/>
      <c r="G3652" s="76"/>
      <c r="H3652" s="79"/>
      <c r="I3652" s="79"/>
      <c r="J3652" s="79"/>
      <c r="K3652" s="79"/>
      <c r="L3652" s="75"/>
      <c r="M3652" s="75"/>
      <c r="N3652" s="75"/>
      <c r="O3652" s="75"/>
      <c r="P3652" s="76"/>
    </row>
    <row r="3653" spans="2:16" x14ac:dyDescent="0.35">
      <c r="B3653" s="75"/>
      <c r="C3653" s="76"/>
      <c r="D3653" s="78"/>
      <c r="E3653" s="76"/>
      <c r="F3653" s="76"/>
      <c r="G3653" s="76"/>
      <c r="H3653" s="79"/>
      <c r="I3653" s="79"/>
      <c r="J3653" s="79"/>
      <c r="K3653" s="79"/>
      <c r="L3653" s="75"/>
      <c r="M3653" s="75"/>
      <c r="N3653" s="75"/>
      <c r="O3653" s="75"/>
      <c r="P3653" s="76"/>
    </row>
    <row r="3654" spans="2:16" x14ac:dyDescent="0.35">
      <c r="B3654" s="75"/>
      <c r="C3654" s="76"/>
      <c r="D3654" s="78"/>
      <c r="E3654" s="76"/>
      <c r="F3654" s="76"/>
      <c r="G3654" s="76"/>
      <c r="H3654" s="79"/>
      <c r="I3654" s="79"/>
      <c r="J3654" s="79"/>
      <c r="K3654" s="79"/>
      <c r="L3654" s="75"/>
      <c r="M3654" s="75"/>
      <c r="N3654" s="75"/>
      <c r="O3654" s="75"/>
      <c r="P3654" s="76"/>
    </row>
    <row r="3655" spans="2:16" x14ac:dyDescent="0.35">
      <c r="B3655" s="75"/>
      <c r="C3655" s="76"/>
      <c r="D3655" s="78"/>
      <c r="E3655" s="76"/>
      <c r="F3655" s="76"/>
      <c r="G3655" s="76"/>
      <c r="H3655" s="79"/>
      <c r="I3655" s="79"/>
      <c r="J3655" s="79"/>
      <c r="K3655" s="79"/>
      <c r="L3655" s="75"/>
      <c r="M3655" s="75"/>
      <c r="N3655" s="75"/>
      <c r="O3655" s="75"/>
      <c r="P3655" s="76"/>
    </row>
    <row r="3656" spans="2:16" x14ac:dyDescent="0.35">
      <c r="B3656" s="75"/>
      <c r="C3656" s="76"/>
      <c r="D3656" s="78"/>
      <c r="E3656" s="76"/>
      <c r="F3656" s="76"/>
      <c r="G3656" s="76"/>
      <c r="H3656" s="79"/>
      <c r="I3656" s="79"/>
      <c r="J3656" s="79"/>
      <c r="K3656" s="79"/>
      <c r="L3656" s="75"/>
      <c r="M3656" s="75"/>
      <c r="N3656" s="75"/>
      <c r="O3656" s="75"/>
      <c r="P3656" s="76"/>
    </row>
    <row r="3657" spans="2:16" x14ac:dyDescent="0.35">
      <c r="B3657" s="75"/>
      <c r="C3657" s="76"/>
      <c r="D3657" s="78"/>
      <c r="E3657" s="76"/>
      <c r="F3657" s="76"/>
      <c r="G3657" s="76"/>
      <c r="H3657" s="79"/>
      <c r="I3657" s="79"/>
      <c r="J3657" s="79"/>
      <c r="K3657" s="79"/>
      <c r="L3657" s="75"/>
      <c r="M3657" s="75"/>
      <c r="N3657" s="75"/>
      <c r="O3657" s="75"/>
      <c r="P3657" s="76"/>
    </row>
    <row r="3658" spans="2:16" x14ac:dyDescent="0.35">
      <c r="B3658" s="75"/>
      <c r="C3658" s="76"/>
      <c r="D3658" s="78"/>
      <c r="E3658" s="76"/>
      <c r="F3658" s="76"/>
      <c r="G3658" s="76"/>
      <c r="H3658" s="79"/>
      <c r="I3658" s="79"/>
      <c r="J3658" s="79"/>
      <c r="K3658" s="79"/>
      <c r="L3658" s="75"/>
      <c r="M3658" s="75"/>
      <c r="N3658" s="75"/>
      <c r="O3658" s="75"/>
      <c r="P3658" s="76"/>
    </row>
    <row r="3659" spans="2:16" x14ac:dyDescent="0.35">
      <c r="B3659" s="75"/>
      <c r="C3659" s="76"/>
      <c r="D3659" s="78"/>
      <c r="E3659" s="76"/>
      <c r="F3659" s="76"/>
      <c r="G3659" s="76"/>
      <c r="H3659" s="79"/>
      <c r="I3659" s="79"/>
      <c r="J3659" s="79"/>
      <c r="K3659" s="79"/>
      <c r="L3659" s="75"/>
      <c r="M3659" s="75"/>
      <c r="N3659" s="75"/>
      <c r="O3659" s="75"/>
      <c r="P3659" s="76"/>
    </row>
    <row r="3660" spans="2:16" x14ac:dyDescent="0.35">
      <c r="B3660" s="75"/>
      <c r="C3660" s="76"/>
      <c r="D3660" s="78"/>
      <c r="E3660" s="76"/>
      <c r="F3660" s="76"/>
      <c r="G3660" s="76"/>
      <c r="H3660" s="79"/>
      <c r="I3660" s="79"/>
      <c r="J3660" s="79"/>
      <c r="K3660" s="79"/>
      <c r="L3660" s="75"/>
      <c r="M3660" s="75"/>
      <c r="N3660" s="75"/>
      <c r="O3660" s="75"/>
      <c r="P3660" s="76"/>
    </row>
    <row r="3661" spans="2:16" x14ac:dyDescent="0.35">
      <c r="B3661" s="75"/>
      <c r="C3661" s="76"/>
      <c r="D3661" s="78"/>
      <c r="E3661" s="76"/>
      <c r="F3661" s="76"/>
      <c r="G3661" s="76"/>
      <c r="H3661" s="79"/>
      <c r="I3661" s="79"/>
      <c r="J3661" s="79"/>
      <c r="K3661" s="79"/>
      <c r="L3661" s="75"/>
      <c r="M3661" s="75"/>
      <c r="N3661" s="75"/>
      <c r="O3661" s="75"/>
      <c r="P3661" s="76"/>
    </row>
    <row r="3662" spans="2:16" x14ac:dyDescent="0.35">
      <c r="B3662" s="75"/>
      <c r="C3662" s="76"/>
      <c r="D3662" s="78"/>
      <c r="E3662" s="76"/>
      <c r="F3662" s="76"/>
      <c r="G3662" s="76"/>
      <c r="H3662" s="79"/>
      <c r="I3662" s="79"/>
      <c r="J3662" s="79"/>
      <c r="K3662" s="79"/>
      <c r="L3662" s="75"/>
      <c r="M3662" s="75"/>
      <c r="N3662" s="75"/>
      <c r="O3662" s="75"/>
      <c r="P3662" s="76"/>
    </row>
    <row r="3663" spans="2:16" x14ac:dyDescent="0.35">
      <c r="B3663" s="75"/>
      <c r="C3663" s="76"/>
      <c r="D3663" s="78"/>
      <c r="E3663" s="76"/>
      <c r="F3663" s="76"/>
      <c r="G3663" s="76"/>
      <c r="H3663" s="79"/>
      <c r="I3663" s="79"/>
      <c r="J3663" s="79"/>
      <c r="K3663" s="79"/>
      <c r="L3663" s="75"/>
      <c r="M3663" s="75"/>
      <c r="N3663" s="75"/>
      <c r="O3663" s="75"/>
      <c r="P3663" s="76"/>
    </row>
    <row r="3664" spans="2:16" x14ac:dyDescent="0.35">
      <c r="B3664" s="75"/>
      <c r="C3664" s="76"/>
      <c r="D3664" s="78"/>
      <c r="E3664" s="76"/>
      <c r="F3664" s="76"/>
      <c r="G3664" s="76"/>
      <c r="H3664" s="79"/>
      <c r="I3664" s="79"/>
      <c r="J3664" s="79"/>
      <c r="K3664" s="79"/>
      <c r="L3664" s="75"/>
      <c r="M3664" s="75"/>
      <c r="N3664" s="75"/>
      <c r="O3664" s="75"/>
      <c r="P3664" s="76"/>
    </row>
    <row r="3665" spans="2:16" x14ac:dyDescent="0.35">
      <c r="B3665" s="75"/>
      <c r="C3665" s="76"/>
      <c r="D3665" s="78"/>
      <c r="E3665" s="76"/>
      <c r="F3665" s="76"/>
      <c r="G3665" s="76"/>
      <c r="H3665" s="79"/>
      <c r="I3665" s="79"/>
      <c r="J3665" s="79"/>
      <c r="K3665" s="79"/>
      <c r="L3665" s="75"/>
      <c r="M3665" s="75"/>
      <c r="N3665" s="75"/>
      <c r="O3665" s="75"/>
      <c r="P3665" s="76"/>
    </row>
    <row r="3666" spans="2:16" x14ac:dyDescent="0.35">
      <c r="B3666" s="75"/>
      <c r="C3666" s="76"/>
      <c r="D3666" s="78"/>
      <c r="E3666" s="76"/>
      <c r="F3666" s="76"/>
      <c r="G3666" s="76"/>
      <c r="H3666" s="79"/>
      <c r="I3666" s="79"/>
      <c r="J3666" s="79"/>
      <c r="K3666" s="79"/>
      <c r="L3666" s="75"/>
      <c r="M3666" s="75"/>
      <c r="N3666" s="75"/>
      <c r="O3666" s="75"/>
      <c r="P3666" s="76"/>
    </row>
    <row r="3667" spans="2:16" x14ac:dyDescent="0.35">
      <c r="B3667" s="75"/>
      <c r="C3667" s="76"/>
      <c r="D3667" s="78"/>
      <c r="E3667" s="76"/>
      <c r="F3667" s="76"/>
      <c r="G3667" s="76"/>
      <c r="H3667" s="79"/>
      <c r="I3667" s="79"/>
      <c r="J3667" s="79"/>
      <c r="K3667" s="79"/>
      <c r="L3667" s="75"/>
      <c r="M3667" s="75"/>
      <c r="N3667" s="75"/>
      <c r="O3667" s="75"/>
      <c r="P3667" s="76"/>
    </row>
    <row r="3668" spans="2:16" x14ac:dyDescent="0.35">
      <c r="B3668" s="75"/>
      <c r="C3668" s="76"/>
      <c r="D3668" s="78"/>
      <c r="E3668" s="76"/>
      <c r="F3668" s="76"/>
      <c r="G3668" s="76"/>
      <c r="H3668" s="79"/>
      <c r="I3668" s="79"/>
      <c r="J3668" s="79"/>
      <c r="K3668" s="79"/>
      <c r="L3668" s="75"/>
      <c r="M3668" s="75"/>
      <c r="N3668" s="75"/>
      <c r="O3668" s="75"/>
      <c r="P3668" s="76"/>
    </row>
    <row r="3669" spans="2:16" x14ac:dyDescent="0.35">
      <c r="B3669" s="75"/>
      <c r="C3669" s="76"/>
      <c r="D3669" s="78"/>
      <c r="E3669" s="76"/>
      <c r="F3669" s="76"/>
      <c r="G3669" s="76"/>
      <c r="H3669" s="79"/>
      <c r="I3669" s="79"/>
      <c r="J3669" s="79"/>
      <c r="K3669" s="79"/>
      <c r="L3669" s="75"/>
      <c r="M3669" s="75"/>
      <c r="N3669" s="75"/>
      <c r="O3669" s="75"/>
      <c r="P3669" s="76"/>
    </row>
    <row r="3670" spans="2:16" x14ac:dyDescent="0.35">
      <c r="B3670" s="75"/>
      <c r="C3670" s="76"/>
      <c r="D3670" s="78"/>
      <c r="E3670" s="76"/>
      <c r="F3670" s="76"/>
      <c r="G3670" s="76"/>
      <c r="H3670" s="79"/>
      <c r="I3670" s="79"/>
      <c r="J3670" s="79"/>
      <c r="K3670" s="79"/>
      <c r="L3670" s="75"/>
      <c r="M3670" s="75"/>
      <c r="N3670" s="75"/>
      <c r="O3670" s="75"/>
      <c r="P3670" s="76"/>
    </row>
    <row r="3671" spans="2:16" x14ac:dyDescent="0.35">
      <c r="B3671" s="75"/>
      <c r="C3671" s="76"/>
      <c r="D3671" s="78"/>
      <c r="E3671" s="76"/>
      <c r="F3671" s="76"/>
      <c r="G3671" s="76"/>
      <c r="H3671" s="79"/>
      <c r="I3671" s="79"/>
      <c r="J3671" s="79"/>
      <c r="K3671" s="79"/>
      <c r="L3671" s="75"/>
      <c r="M3671" s="75"/>
      <c r="N3671" s="75"/>
      <c r="O3671" s="75"/>
      <c r="P3671" s="76"/>
    </row>
    <row r="3672" spans="2:16" x14ac:dyDescent="0.35">
      <c r="B3672" s="75"/>
      <c r="C3672" s="76"/>
      <c r="D3672" s="78"/>
      <c r="E3672" s="76"/>
      <c r="F3672" s="76"/>
      <c r="G3672" s="76"/>
      <c r="H3672" s="79"/>
      <c r="I3672" s="79"/>
      <c r="J3672" s="79"/>
      <c r="K3672" s="79"/>
      <c r="L3672" s="75"/>
      <c r="M3672" s="75"/>
      <c r="N3672" s="75"/>
      <c r="O3672" s="75"/>
      <c r="P3672" s="76"/>
    </row>
    <row r="3673" spans="2:16" x14ac:dyDescent="0.35">
      <c r="B3673" s="75"/>
      <c r="C3673" s="76"/>
      <c r="D3673" s="78"/>
      <c r="E3673" s="76"/>
      <c r="F3673" s="76"/>
      <c r="G3673" s="76"/>
      <c r="H3673" s="79"/>
      <c r="I3673" s="79"/>
      <c r="J3673" s="79"/>
      <c r="K3673" s="79"/>
      <c r="L3673" s="75"/>
      <c r="M3673" s="75"/>
      <c r="N3673" s="75"/>
      <c r="O3673" s="75"/>
      <c r="P3673" s="76"/>
    </row>
    <row r="3674" spans="2:16" x14ac:dyDescent="0.35">
      <c r="B3674" s="75"/>
      <c r="C3674" s="76"/>
      <c r="D3674" s="78"/>
      <c r="E3674" s="76"/>
      <c r="F3674" s="76"/>
      <c r="G3674" s="76"/>
      <c r="H3674" s="79"/>
      <c r="I3674" s="79"/>
      <c r="J3674" s="79"/>
      <c r="K3674" s="79"/>
      <c r="L3674" s="75"/>
      <c r="M3674" s="75"/>
      <c r="N3674" s="75"/>
      <c r="O3674" s="75"/>
      <c r="P3674" s="76"/>
    </row>
    <row r="3675" spans="2:16" x14ac:dyDescent="0.35">
      <c r="B3675" s="75"/>
      <c r="C3675" s="76"/>
      <c r="D3675" s="78"/>
      <c r="E3675" s="76"/>
      <c r="F3675" s="76"/>
      <c r="G3675" s="76"/>
      <c r="H3675" s="79"/>
      <c r="I3675" s="79"/>
      <c r="J3675" s="79"/>
      <c r="K3675" s="79"/>
      <c r="L3675" s="75"/>
      <c r="M3675" s="75"/>
      <c r="N3675" s="75"/>
      <c r="O3675" s="75"/>
      <c r="P3675" s="76"/>
    </row>
    <row r="3676" spans="2:16" x14ac:dyDescent="0.35">
      <c r="B3676" s="75"/>
      <c r="C3676" s="76"/>
      <c r="D3676" s="78"/>
      <c r="E3676" s="76"/>
      <c r="F3676" s="76"/>
      <c r="G3676" s="76"/>
      <c r="H3676" s="79"/>
      <c r="I3676" s="79"/>
      <c r="J3676" s="79"/>
      <c r="K3676" s="79"/>
      <c r="L3676" s="75"/>
      <c r="M3676" s="75"/>
      <c r="N3676" s="75"/>
      <c r="O3676" s="75"/>
      <c r="P3676" s="76"/>
    </row>
    <row r="3677" spans="2:16" x14ac:dyDescent="0.35">
      <c r="B3677" s="75"/>
      <c r="C3677" s="76"/>
      <c r="D3677" s="78"/>
      <c r="E3677" s="76"/>
      <c r="F3677" s="76"/>
      <c r="G3677" s="76"/>
      <c r="H3677" s="79"/>
      <c r="I3677" s="79"/>
      <c r="J3677" s="79"/>
      <c r="K3677" s="79"/>
      <c r="L3677" s="75"/>
      <c r="M3677" s="75"/>
      <c r="N3677" s="75"/>
      <c r="O3677" s="75"/>
      <c r="P3677" s="76"/>
    </row>
    <row r="3678" spans="2:16" x14ac:dyDescent="0.35">
      <c r="B3678" s="75"/>
      <c r="C3678" s="76"/>
      <c r="D3678" s="78"/>
      <c r="E3678" s="76"/>
      <c r="F3678" s="76"/>
      <c r="G3678" s="76"/>
      <c r="H3678" s="79"/>
      <c r="I3678" s="79"/>
      <c r="J3678" s="79"/>
      <c r="K3678" s="79"/>
      <c r="L3678" s="75"/>
      <c r="M3678" s="75"/>
      <c r="N3678" s="75"/>
      <c r="O3678" s="75"/>
      <c r="P3678" s="76"/>
    </row>
    <row r="3679" spans="2:16" x14ac:dyDescent="0.35">
      <c r="B3679" s="75"/>
      <c r="C3679" s="76"/>
      <c r="D3679" s="78"/>
      <c r="E3679" s="76"/>
      <c r="F3679" s="76"/>
      <c r="G3679" s="76"/>
      <c r="H3679" s="79"/>
      <c r="I3679" s="79"/>
      <c r="J3679" s="79"/>
      <c r="K3679" s="79"/>
      <c r="L3679" s="75"/>
      <c r="M3679" s="75"/>
      <c r="N3679" s="75"/>
      <c r="O3679" s="75"/>
      <c r="P3679" s="76"/>
    </row>
    <row r="3680" spans="2:16" x14ac:dyDescent="0.35">
      <c r="B3680" s="75"/>
      <c r="C3680" s="76"/>
      <c r="D3680" s="78"/>
      <c r="E3680" s="76"/>
      <c r="F3680" s="76"/>
      <c r="G3680" s="76"/>
      <c r="H3680" s="79"/>
      <c r="I3680" s="79"/>
      <c r="J3680" s="79"/>
      <c r="K3680" s="79"/>
      <c r="L3680" s="75"/>
      <c r="M3680" s="75"/>
      <c r="N3680" s="75"/>
      <c r="O3680" s="75"/>
      <c r="P3680" s="76"/>
    </row>
    <row r="3681" spans="2:16" x14ac:dyDescent="0.35">
      <c r="B3681" s="75"/>
      <c r="C3681" s="76"/>
      <c r="D3681" s="78"/>
      <c r="E3681" s="76"/>
      <c r="F3681" s="76"/>
      <c r="G3681" s="76"/>
      <c r="H3681" s="79"/>
      <c r="I3681" s="79"/>
      <c r="J3681" s="79"/>
      <c r="K3681" s="79"/>
      <c r="L3681" s="75"/>
      <c r="M3681" s="75"/>
      <c r="N3681" s="75"/>
      <c r="O3681" s="75"/>
      <c r="P3681" s="76"/>
    </row>
    <row r="3682" spans="2:16" x14ac:dyDescent="0.35">
      <c r="B3682" s="75"/>
      <c r="C3682" s="76"/>
      <c r="D3682" s="78"/>
      <c r="E3682" s="76"/>
      <c r="F3682" s="76"/>
      <c r="G3682" s="76"/>
      <c r="H3682" s="79"/>
      <c r="I3682" s="79"/>
      <c r="J3682" s="79"/>
      <c r="K3682" s="79"/>
      <c r="L3682" s="75"/>
      <c r="M3682" s="75"/>
      <c r="N3682" s="75"/>
      <c r="O3682" s="75"/>
      <c r="P3682" s="76"/>
    </row>
    <row r="3683" spans="2:16" x14ac:dyDescent="0.35">
      <c r="B3683" s="75"/>
      <c r="C3683" s="76"/>
      <c r="D3683" s="78"/>
      <c r="E3683" s="76"/>
      <c r="F3683" s="76"/>
      <c r="G3683" s="76"/>
      <c r="H3683" s="79"/>
      <c r="I3683" s="79"/>
      <c r="J3683" s="79"/>
      <c r="K3683" s="79"/>
      <c r="L3683" s="75"/>
      <c r="M3683" s="75"/>
      <c r="N3683" s="75"/>
      <c r="O3683" s="75"/>
      <c r="P3683" s="76"/>
    </row>
    <row r="3684" spans="2:16" x14ac:dyDescent="0.35">
      <c r="B3684" s="75"/>
      <c r="C3684" s="76"/>
      <c r="D3684" s="78"/>
      <c r="E3684" s="76"/>
      <c r="F3684" s="76"/>
      <c r="G3684" s="76"/>
      <c r="H3684" s="79"/>
      <c r="I3684" s="79"/>
      <c r="J3684" s="79"/>
      <c r="K3684" s="79"/>
      <c r="L3684" s="75"/>
      <c r="M3684" s="75"/>
      <c r="N3684" s="75"/>
      <c r="O3684" s="75"/>
      <c r="P3684" s="76"/>
    </row>
    <row r="3685" spans="2:16" x14ac:dyDescent="0.35">
      <c r="B3685" s="75"/>
      <c r="C3685" s="76"/>
      <c r="D3685" s="78"/>
      <c r="E3685" s="76"/>
      <c r="F3685" s="76"/>
      <c r="G3685" s="76"/>
      <c r="H3685" s="79"/>
      <c r="I3685" s="79"/>
      <c r="J3685" s="79"/>
      <c r="K3685" s="79"/>
      <c r="L3685" s="75"/>
      <c r="M3685" s="75"/>
      <c r="N3685" s="75"/>
      <c r="O3685" s="75"/>
      <c r="P3685" s="76"/>
    </row>
    <row r="3686" spans="2:16" x14ac:dyDescent="0.35">
      <c r="B3686" s="75"/>
      <c r="C3686" s="76"/>
      <c r="D3686" s="78"/>
      <c r="E3686" s="76"/>
      <c r="F3686" s="76"/>
      <c r="G3686" s="76"/>
      <c r="H3686" s="79"/>
      <c r="I3686" s="79"/>
      <c r="J3686" s="79"/>
      <c r="K3686" s="79"/>
      <c r="L3686" s="75"/>
      <c r="M3686" s="75"/>
      <c r="N3686" s="75"/>
      <c r="O3686" s="75"/>
      <c r="P3686" s="76"/>
    </row>
    <row r="3687" spans="2:16" x14ac:dyDescent="0.35">
      <c r="B3687" s="75"/>
      <c r="C3687" s="76"/>
      <c r="D3687" s="78"/>
      <c r="E3687" s="76"/>
      <c r="F3687" s="76"/>
      <c r="G3687" s="76"/>
      <c r="H3687" s="79"/>
      <c r="I3687" s="79"/>
      <c r="J3687" s="79"/>
      <c r="K3687" s="79"/>
      <c r="L3687" s="75"/>
      <c r="M3687" s="75"/>
      <c r="N3687" s="75"/>
      <c r="O3687" s="75"/>
      <c r="P3687" s="76"/>
    </row>
    <row r="3688" spans="2:16" x14ac:dyDescent="0.35">
      <c r="B3688" s="75"/>
      <c r="C3688" s="76"/>
      <c r="D3688" s="78"/>
      <c r="E3688" s="76"/>
      <c r="F3688" s="76"/>
      <c r="G3688" s="76"/>
      <c r="H3688" s="79"/>
      <c r="I3688" s="79"/>
      <c r="J3688" s="79"/>
      <c r="K3688" s="79"/>
      <c r="L3688" s="75"/>
      <c r="M3688" s="75"/>
      <c r="N3688" s="75"/>
      <c r="O3688" s="75"/>
      <c r="P3688" s="76"/>
    </row>
    <row r="3689" spans="2:16" x14ac:dyDescent="0.35">
      <c r="B3689" s="75"/>
      <c r="C3689" s="76"/>
      <c r="D3689" s="78"/>
      <c r="E3689" s="76"/>
      <c r="F3689" s="76"/>
      <c r="G3689" s="76"/>
      <c r="H3689" s="79"/>
      <c r="I3689" s="79"/>
      <c r="J3689" s="79"/>
      <c r="K3689" s="79"/>
      <c r="L3689" s="75"/>
      <c r="M3689" s="75"/>
      <c r="N3689" s="75"/>
      <c r="O3689" s="75"/>
      <c r="P3689" s="76"/>
    </row>
    <row r="3690" spans="2:16" x14ac:dyDescent="0.35">
      <c r="B3690" s="75"/>
      <c r="C3690" s="76"/>
      <c r="D3690" s="78"/>
      <c r="E3690" s="76"/>
      <c r="F3690" s="76"/>
      <c r="G3690" s="76"/>
      <c r="H3690" s="79"/>
      <c r="I3690" s="79"/>
      <c r="J3690" s="79"/>
      <c r="K3690" s="79"/>
      <c r="L3690" s="75"/>
      <c r="M3690" s="75"/>
      <c r="N3690" s="75"/>
      <c r="O3690" s="75"/>
      <c r="P3690" s="76"/>
    </row>
    <row r="3691" spans="2:16" x14ac:dyDescent="0.35">
      <c r="B3691" s="75"/>
      <c r="C3691" s="76"/>
      <c r="D3691" s="78"/>
      <c r="E3691" s="76"/>
      <c r="F3691" s="76"/>
      <c r="G3691" s="76"/>
      <c r="H3691" s="79"/>
      <c r="I3691" s="79"/>
      <c r="J3691" s="79"/>
      <c r="K3691" s="79"/>
      <c r="L3691" s="75"/>
      <c r="M3691" s="75"/>
      <c r="N3691" s="75"/>
      <c r="O3691" s="75"/>
      <c r="P3691" s="76"/>
    </row>
    <row r="3692" spans="2:16" x14ac:dyDescent="0.35">
      <c r="B3692" s="75"/>
      <c r="C3692" s="76"/>
      <c r="D3692" s="78"/>
      <c r="E3692" s="76"/>
      <c r="F3692" s="76"/>
      <c r="G3692" s="76"/>
      <c r="H3692" s="79"/>
      <c r="I3692" s="79"/>
      <c r="J3692" s="79"/>
      <c r="K3692" s="79"/>
      <c r="L3692" s="75"/>
      <c r="M3692" s="75"/>
      <c r="N3692" s="75"/>
      <c r="O3692" s="75"/>
      <c r="P3692" s="76"/>
    </row>
    <row r="3693" spans="2:16" x14ac:dyDescent="0.35">
      <c r="B3693" s="75"/>
      <c r="C3693" s="76"/>
      <c r="D3693" s="78"/>
      <c r="E3693" s="76"/>
      <c r="F3693" s="76"/>
      <c r="G3693" s="76"/>
      <c r="H3693" s="79"/>
      <c r="I3693" s="79"/>
      <c r="J3693" s="79"/>
      <c r="K3693" s="79"/>
      <c r="L3693" s="75"/>
      <c r="M3693" s="75"/>
      <c r="N3693" s="75"/>
      <c r="O3693" s="75"/>
      <c r="P3693" s="76"/>
    </row>
    <row r="3694" spans="2:16" x14ac:dyDescent="0.35">
      <c r="B3694" s="75"/>
      <c r="C3694" s="76"/>
      <c r="D3694" s="78"/>
      <c r="E3694" s="76"/>
      <c r="F3694" s="76"/>
      <c r="G3694" s="76"/>
      <c r="H3694" s="79"/>
      <c r="I3694" s="79"/>
      <c r="J3694" s="79"/>
      <c r="K3694" s="79"/>
      <c r="L3694" s="75"/>
      <c r="M3694" s="75"/>
      <c r="N3694" s="75"/>
      <c r="O3694" s="75"/>
      <c r="P3694" s="76"/>
    </row>
    <row r="3695" spans="2:16" x14ac:dyDescent="0.35">
      <c r="B3695" s="75"/>
      <c r="C3695" s="76"/>
      <c r="D3695" s="78"/>
      <c r="E3695" s="76"/>
      <c r="F3695" s="76"/>
      <c r="G3695" s="76"/>
      <c r="H3695" s="79"/>
      <c r="I3695" s="79"/>
      <c r="J3695" s="79"/>
      <c r="K3695" s="79"/>
      <c r="L3695" s="75"/>
      <c r="M3695" s="75"/>
      <c r="N3695" s="75"/>
      <c r="O3695" s="75"/>
      <c r="P3695" s="76"/>
    </row>
    <row r="3696" spans="2:16" x14ac:dyDescent="0.35">
      <c r="B3696" s="75"/>
      <c r="C3696" s="76"/>
      <c r="D3696" s="78"/>
      <c r="E3696" s="76"/>
      <c r="F3696" s="76"/>
      <c r="G3696" s="76"/>
      <c r="H3696" s="79"/>
      <c r="I3696" s="79"/>
      <c r="J3696" s="79"/>
      <c r="K3696" s="79"/>
      <c r="L3696" s="75"/>
      <c r="M3696" s="75"/>
      <c r="N3696" s="75"/>
      <c r="O3696" s="75"/>
      <c r="P3696" s="76"/>
    </row>
    <row r="3697" spans="2:16" x14ac:dyDescent="0.35">
      <c r="B3697" s="75"/>
      <c r="C3697" s="76"/>
      <c r="D3697" s="78"/>
      <c r="E3697" s="76"/>
      <c r="F3697" s="76"/>
      <c r="G3697" s="76"/>
      <c r="H3697" s="79"/>
      <c r="I3697" s="79"/>
      <c r="J3697" s="79"/>
      <c r="K3697" s="79"/>
      <c r="L3697" s="75"/>
      <c r="M3697" s="75"/>
      <c r="N3697" s="75"/>
      <c r="O3697" s="75"/>
      <c r="P3697" s="76"/>
    </row>
    <row r="3698" spans="2:16" x14ac:dyDescent="0.35">
      <c r="B3698" s="75"/>
      <c r="C3698" s="76"/>
      <c r="D3698" s="78"/>
      <c r="E3698" s="76"/>
      <c r="F3698" s="76"/>
      <c r="G3698" s="76"/>
      <c r="H3698" s="79"/>
      <c r="I3698" s="79"/>
      <c r="J3698" s="79"/>
      <c r="K3698" s="79"/>
      <c r="L3698" s="75"/>
      <c r="M3698" s="75"/>
      <c r="N3698" s="75"/>
      <c r="O3698" s="75"/>
      <c r="P3698" s="76"/>
    </row>
    <row r="3699" spans="2:16" x14ac:dyDescent="0.35">
      <c r="B3699" s="75"/>
      <c r="C3699" s="76"/>
      <c r="D3699" s="78"/>
      <c r="E3699" s="76"/>
      <c r="F3699" s="76"/>
      <c r="G3699" s="76"/>
      <c r="H3699" s="79"/>
      <c r="I3699" s="79"/>
      <c r="J3699" s="79"/>
      <c r="K3699" s="79"/>
      <c r="L3699" s="75"/>
      <c r="M3699" s="75"/>
      <c r="N3699" s="75"/>
      <c r="O3699" s="75"/>
      <c r="P3699" s="76"/>
    </row>
    <row r="3700" spans="2:16" x14ac:dyDescent="0.35">
      <c r="B3700" s="75"/>
      <c r="C3700" s="76"/>
      <c r="D3700" s="78"/>
      <c r="E3700" s="76"/>
      <c r="F3700" s="76"/>
      <c r="G3700" s="76"/>
      <c r="H3700" s="79"/>
      <c r="I3700" s="79"/>
      <c r="J3700" s="79"/>
      <c r="K3700" s="79"/>
      <c r="L3700" s="75"/>
      <c r="M3700" s="75"/>
      <c r="N3700" s="75"/>
      <c r="O3700" s="75"/>
      <c r="P3700" s="76"/>
    </row>
    <row r="3701" spans="2:16" x14ac:dyDescent="0.35">
      <c r="B3701" s="75"/>
      <c r="C3701" s="76"/>
      <c r="D3701" s="78"/>
      <c r="E3701" s="76"/>
      <c r="F3701" s="76"/>
      <c r="G3701" s="76"/>
      <c r="H3701" s="79"/>
      <c r="I3701" s="79"/>
      <c r="J3701" s="79"/>
      <c r="K3701" s="79"/>
      <c r="L3701" s="75"/>
      <c r="M3701" s="75"/>
      <c r="N3701" s="75"/>
      <c r="O3701" s="75"/>
      <c r="P3701" s="76"/>
    </row>
    <row r="3702" spans="2:16" x14ac:dyDescent="0.35">
      <c r="B3702" s="75"/>
      <c r="C3702" s="76"/>
      <c r="D3702" s="78"/>
      <c r="E3702" s="76"/>
      <c r="F3702" s="76"/>
      <c r="G3702" s="76"/>
      <c r="H3702" s="79"/>
      <c r="I3702" s="79"/>
      <c r="J3702" s="79"/>
      <c r="K3702" s="79"/>
      <c r="L3702" s="75"/>
      <c r="M3702" s="75"/>
      <c r="N3702" s="75"/>
      <c r="O3702" s="75"/>
      <c r="P3702" s="76"/>
    </row>
    <row r="3703" spans="2:16" x14ac:dyDescent="0.35">
      <c r="B3703" s="75"/>
      <c r="C3703" s="76"/>
      <c r="D3703" s="78"/>
      <c r="E3703" s="76"/>
      <c r="F3703" s="76"/>
      <c r="G3703" s="76"/>
      <c r="H3703" s="79"/>
      <c r="I3703" s="79"/>
      <c r="J3703" s="79"/>
      <c r="K3703" s="79"/>
      <c r="L3703" s="75"/>
      <c r="M3703" s="75"/>
      <c r="N3703" s="75"/>
      <c r="O3703" s="75"/>
      <c r="P3703" s="76"/>
    </row>
    <row r="3704" spans="2:16" x14ac:dyDescent="0.35">
      <c r="B3704" s="75"/>
      <c r="C3704" s="76"/>
      <c r="D3704" s="78"/>
      <c r="E3704" s="76"/>
      <c r="F3704" s="76"/>
      <c r="G3704" s="76"/>
      <c r="H3704" s="79"/>
      <c r="I3704" s="79"/>
      <c r="J3704" s="79"/>
      <c r="K3704" s="79"/>
      <c r="L3704" s="75"/>
      <c r="M3704" s="75"/>
      <c r="N3704" s="75"/>
      <c r="O3704" s="75"/>
      <c r="P3704" s="76"/>
    </row>
    <row r="3705" spans="2:16" x14ac:dyDescent="0.35">
      <c r="B3705" s="75"/>
      <c r="C3705" s="76"/>
      <c r="D3705" s="78"/>
      <c r="E3705" s="76"/>
      <c r="F3705" s="76"/>
      <c r="G3705" s="76"/>
      <c r="H3705" s="79"/>
      <c r="I3705" s="79"/>
      <c r="J3705" s="79"/>
      <c r="K3705" s="79"/>
      <c r="L3705" s="75"/>
      <c r="M3705" s="75"/>
      <c r="N3705" s="75"/>
      <c r="O3705" s="75"/>
      <c r="P3705" s="76"/>
    </row>
    <row r="3706" spans="2:16" x14ac:dyDescent="0.35">
      <c r="B3706" s="75"/>
      <c r="C3706" s="76"/>
      <c r="D3706" s="78"/>
      <c r="E3706" s="76"/>
      <c r="F3706" s="76"/>
      <c r="G3706" s="76"/>
      <c r="H3706" s="79"/>
      <c r="I3706" s="79"/>
      <c r="J3706" s="79"/>
      <c r="K3706" s="79"/>
      <c r="L3706" s="75"/>
      <c r="M3706" s="75"/>
      <c r="N3706" s="75"/>
      <c r="O3706" s="75"/>
      <c r="P3706" s="76"/>
    </row>
    <row r="3707" spans="2:16" x14ac:dyDescent="0.35">
      <c r="B3707" s="75"/>
      <c r="C3707" s="76"/>
      <c r="D3707" s="78"/>
      <c r="E3707" s="76"/>
      <c r="F3707" s="76"/>
      <c r="G3707" s="76"/>
      <c r="H3707" s="79"/>
      <c r="I3707" s="79"/>
      <c r="J3707" s="79"/>
      <c r="K3707" s="79"/>
      <c r="L3707" s="75"/>
      <c r="M3707" s="75"/>
      <c r="N3707" s="75"/>
      <c r="O3707" s="75"/>
      <c r="P3707" s="76"/>
    </row>
    <row r="3708" spans="2:16" x14ac:dyDescent="0.35">
      <c r="B3708" s="75"/>
      <c r="C3708" s="76"/>
      <c r="D3708" s="78"/>
      <c r="E3708" s="76"/>
      <c r="F3708" s="76"/>
      <c r="G3708" s="76"/>
      <c r="H3708" s="79"/>
      <c r="I3708" s="79"/>
      <c r="J3708" s="79"/>
      <c r="K3708" s="79"/>
      <c r="L3708" s="75"/>
      <c r="M3708" s="75"/>
      <c r="N3708" s="75"/>
      <c r="O3708" s="75"/>
      <c r="P3708" s="76"/>
    </row>
    <row r="3709" spans="2:16" x14ac:dyDescent="0.35">
      <c r="B3709" s="75"/>
      <c r="C3709" s="76"/>
      <c r="D3709" s="78"/>
      <c r="E3709" s="76"/>
      <c r="F3709" s="76"/>
      <c r="G3709" s="76"/>
      <c r="H3709" s="79"/>
      <c r="I3709" s="79"/>
      <c r="J3709" s="79"/>
      <c r="K3709" s="79"/>
      <c r="L3709" s="75"/>
      <c r="M3709" s="75"/>
      <c r="N3709" s="75"/>
      <c r="O3709" s="75"/>
      <c r="P3709" s="76"/>
    </row>
    <row r="3710" spans="2:16" x14ac:dyDescent="0.35">
      <c r="B3710" s="75"/>
      <c r="C3710" s="76"/>
      <c r="D3710" s="78"/>
      <c r="E3710" s="76"/>
      <c r="F3710" s="76"/>
      <c r="G3710" s="76"/>
      <c r="H3710" s="79"/>
      <c r="I3710" s="79"/>
      <c r="J3710" s="79"/>
      <c r="K3710" s="79"/>
      <c r="L3710" s="75"/>
      <c r="M3710" s="75"/>
      <c r="N3710" s="75"/>
      <c r="O3710" s="75"/>
      <c r="P3710" s="76"/>
    </row>
    <row r="3711" spans="2:16" x14ac:dyDescent="0.35">
      <c r="B3711" s="75"/>
      <c r="C3711" s="76"/>
      <c r="D3711" s="78"/>
      <c r="E3711" s="76"/>
      <c r="F3711" s="76"/>
      <c r="G3711" s="76"/>
      <c r="H3711" s="79"/>
      <c r="I3711" s="79"/>
      <c r="J3711" s="79"/>
      <c r="K3711" s="79"/>
      <c r="L3711" s="75"/>
      <c r="M3711" s="75"/>
      <c r="N3711" s="75"/>
      <c r="O3711" s="75"/>
      <c r="P3711" s="76"/>
    </row>
    <row r="3712" spans="2:16" x14ac:dyDescent="0.35">
      <c r="B3712" s="75"/>
      <c r="C3712" s="76"/>
      <c r="D3712" s="78"/>
      <c r="E3712" s="76"/>
      <c r="F3712" s="76"/>
      <c r="G3712" s="76"/>
      <c r="H3712" s="79"/>
      <c r="I3712" s="79"/>
      <c r="J3712" s="79"/>
      <c r="K3712" s="79"/>
      <c r="L3712" s="75"/>
      <c r="M3712" s="75"/>
      <c r="N3712" s="75"/>
      <c r="O3712" s="75"/>
      <c r="P3712" s="76"/>
    </row>
    <row r="3713" spans="2:16" x14ac:dyDescent="0.35">
      <c r="B3713" s="75"/>
      <c r="C3713" s="76"/>
      <c r="D3713" s="78"/>
      <c r="E3713" s="76"/>
      <c r="F3713" s="76"/>
      <c r="G3713" s="76"/>
      <c r="H3713" s="79"/>
      <c r="I3713" s="79"/>
      <c r="J3713" s="79"/>
      <c r="K3713" s="79"/>
      <c r="L3713" s="75"/>
      <c r="M3713" s="75"/>
      <c r="N3713" s="75"/>
      <c r="O3713" s="75"/>
      <c r="P3713" s="76"/>
    </row>
    <row r="3714" spans="2:16" x14ac:dyDescent="0.35">
      <c r="B3714" s="75"/>
      <c r="C3714" s="76"/>
      <c r="D3714" s="78"/>
      <c r="E3714" s="76"/>
      <c r="F3714" s="76"/>
      <c r="G3714" s="76"/>
      <c r="H3714" s="79"/>
      <c r="I3714" s="79"/>
      <c r="J3714" s="79"/>
      <c r="K3714" s="79"/>
      <c r="L3714" s="75"/>
      <c r="M3714" s="75"/>
      <c r="N3714" s="75"/>
      <c r="O3714" s="75"/>
      <c r="P3714" s="76"/>
    </row>
    <row r="3715" spans="2:16" x14ac:dyDescent="0.35">
      <c r="B3715" s="75"/>
      <c r="C3715" s="76"/>
      <c r="D3715" s="78"/>
      <c r="E3715" s="76"/>
      <c r="F3715" s="76"/>
      <c r="G3715" s="76"/>
      <c r="H3715" s="79"/>
      <c r="I3715" s="79"/>
      <c r="J3715" s="79"/>
      <c r="K3715" s="79"/>
      <c r="L3715" s="75"/>
      <c r="M3715" s="75"/>
      <c r="N3715" s="75"/>
      <c r="O3715" s="75"/>
      <c r="P3715" s="76"/>
    </row>
    <row r="3716" spans="2:16" x14ac:dyDescent="0.35">
      <c r="B3716" s="75"/>
      <c r="C3716" s="76"/>
      <c r="D3716" s="78"/>
      <c r="E3716" s="76"/>
      <c r="F3716" s="76"/>
      <c r="G3716" s="76"/>
      <c r="H3716" s="79"/>
      <c r="I3716" s="79"/>
      <c r="J3716" s="79"/>
      <c r="K3716" s="79"/>
      <c r="L3716" s="75"/>
      <c r="M3716" s="75"/>
      <c r="N3716" s="75"/>
      <c r="O3716" s="75"/>
      <c r="P3716" s="76"/>
    </row>
    <row r="3717" spans="2:16" x14ac:dyDescent="0.35">
      <c r="B3717" s="75"/>
      <c r="C3717" s="76"/>
      <c r="D3717" s="78"/>
      <c r="E3717" s="76"/>
      <c r="F3717" s="76"/>
      <c r="G3717" s="76"/>
      <c r="H3717" s="79"/>
      <c r="I3717" s="79"/>
      <c r="J3717" s="79"/>
      <c r="K3717" s="79"/>
      <c r="L3717" s="75"/>
      <c r="M3717" s="75"/>
      <c r="N3717" s="75"/>
      <c r="O3717" s="75"/>
      <c r="P3717" s="76"/>
    </row>
    <row r="3718" spans="2:16" x14ac:dyDescent="0.35">
      <c r="B3718" s="75"/>
      <c r="C3718" s="76"/>
      <c r="D3718" s="78"/>
      <c r="E3718" s="76"/>
      <c r="F3718" s="76"/>
      <c r="G3718" s="76"/>
      <c r="H3718" s="79"/>
      <c r="I3718" s="79"/>
      <c r="J3718" s="79"/>
      <c r="K3718" s="79"/>
      <c r="L3718" s="75"/>
      <c r="M3718" s="75"/>
      <c r="N3718" s="75"/>
      <c r="O3718" s="75"/>
      <c r="P3718" s="76"/>
    </row>
    <row r="3719" spans="2:16" x14ac:dyDescent="0.35">
      <c r="B3719" s="75"/>
      <c r="C3719" s="76"/>
      <c r="D3719" s="78"/>
      <c r="E3719" s="76"/>
      <c r="F3719" s="76"/>
      <c r="G3719" s="76"/>
      <c r="H3719" s="79"/>
      <c r="I3719" s="79"/>
      <c r="J3719" s="79"/>
      <c r="K3719" s="79"/>
      <c r="L3719" s="75"/>
      <c r="M3719" s="75"/>
      <c r="N3719" s="75"/>
      <c r="O3719" s="75"/>
      <c r="P3719" s="76"/>
    </row>
    <row r="3720" spans="2:16" x14ac:dyDescent="0.35">
      <c r="B3720" s="75"/>
      <c r="C3720" s="76"/>
      <c r="D3720" s="78"/>
      <c r="E3720" s="76"/>
      <c r="F3720" s="76"/>
      <c r="G3720" s="76"/>
      <c r="H3720" s="79"/>
      <c r="I3720" s="79"/>
      <c r="J3720" s="79"/>
      <c r="K3720" s="79"/>
      <c r="L3720" s="75"/>
      <c r="M3720" s="75"/>
      <c r="N3720" s="75"/>
      <c r="O3720" s="75"/>
      <c r="P3720" s="76"/>
    </row>
    <row r="3721" spans="2:16" x14ac:dyDescent="0.35">
      <c r="B3721" s="75"/>
      <c r="C3721" s="76"/>
      <c r="D3721" s="78"/>
      <c r="E3721" s="76"/>
      <c r="F3721" s="76"/>
      <c r="G3721" s="76"/>
      <c r="H3721" s="79"/>
      <c r="I3721" s="79"/>
      <c r="J3721" s="79"/>
      <c r="K3721" s="79"/>
      <c r="L3721" s="75"/>
      <c r="M3721" s="75"/>
      <c r="N3721" s="75"/>
      <c r="O3721" s="75"/>
      <c r="P3721" s="76"/>
    </row>
    <row r="3722" spans="2:16" x14ac:dyDescent="0.35">
      <c r="B3722" s="75"/>
      <c r="C3722" s="76"/>
      <c r="D3722" s="78"/>
      <c r="E3722" s="76"/>
      <c r="F3722" s="76"/>
      <c r="G3722" s="76"/>
      <c r="H3722" s="79"/>
      <c r="I3722" s="79"/>
      <c r="J3722" s="79"/>
      <c r="K3722" s="79"/>
      <c r="L3722" s="75"/>
      <c r="M3722" s="75"/>
      <c r="N3722" s="75"/>
      <c r="O3722" s="75"/>
      <c r="P3722" s="76"/>
    </row>
    <row r="3723" spans="2:16" x14ac:dyDescent="0.35">
      <c r="B3723" s="75"/>
      <c r="C3723" s="76"/>
      <c r="D3723" s="78"/>
      <c r="E3723" s="76"/>
      <c r="F3723" s="76"/>
      <c r="G3723" s="76"/>
      <c r="H3723" s="79"/>
      <c r="I3723" s="79"/>
      <c r="J3723" s="79"/>
      <c r="K3723" s="79"/>
      <c r="L3723" s="75"/>
      <c r="M3723" s="75"/>
      <c r="N3723" s="75"/>
      <c r="O3723" s="75"/>
      <c r="P3723" s="76"/>
    </row>
    <row r="3724" spans="2:16" x14ac:dyDescent="0.35">
      <c r="B3724" s="75"/>
      <c r="C3724" s="76"/>
      <c r="D3724" s="78"/>
      <c r="E3724" s="76"/>
      <c r="F3724" s="76"/>
      <c r="G3724" s="76"/>
      <c r="H3724" s="79"/>
      <c r="I3724" s="79"/>
      <c r="J3724" s="79"/>
      <c r="K3724" s="79"/>
      <c r="L3724" s="75"/>
      <c r="M3724" s="75"/>
      <c r="N3724" s="75"/>
      <c r="O3724" s="75"/>
      <c r="P3724" s="76"/>
    </row>
    <row r="3725" spans="2:16" x14ac:dyDescent="0.35">
      <c r="B3725" s="75"/>
      <c r="C3725" s="76"/>
      <c r="D3725" s="78"/>
      <c r="E3725" s="76"/>
      <c r="F3725" s="76"/>
      <c r="G3725" s="76"/>
      <c r="H3725" s="79"/>
      <c r="I3725" s="79"/>
      <c r="J3725" s="79"/>
      <c r="K3725" s="79"/>
      <c r="L3725" s="75"/>
      <c r="M3725" s="75"/>
      <c r="N3725" s="75"/>
      <c r="O3725" s="75"/>
      <c r="P3725" s="76"/>
    </row>
    <row r="3726" spans="2:16" x14ac:dyDescent="0.35">
      <c r="B3726" s="75"/>
      <c r="C3726" s="76"/>
      <c r="D3726" s="78"/>
      <c r="E3726" s="76"/>
      <c r="F3726" s="76"/>
      <c r="G3726" s="76"/>
      <c r="H3726" s="79"/>
      <c r="I3726" s="79"/>
      <c r="J3726" s="79"/>
      <c r="K3726" s="79"/>
      <c r="L3726" s="75"/>
      <c r="M3726" s="75"/>
      <c r="N3726" s="75"/>
      <c r="O3726" s="75"/>
      <c r="P3726" s="76"/>
    </row>
    <row r="3727" spans="2:16" x14ac:dyDescent="0.35">
      <c r="B3727" s="75"/>
      <c r="C3727" s="76"/>
      <c r="D3727" s="78"/>
      <c r="E3727" s="76"/>
      <c r="F3727" s="76"/>
      <c r="G3727" s="76"/>
      <c r="H3727" s="79"/>
      <c r="I3727" s="79"/>
      <c r="J3727" s="79"/>
      <c r="K3727" s="79"/>
      <c r="L3727" s="75"/>
      <c r="M3727" s="75"/>
      <c r="N3727" s="75"/>
      <c r="O3727" s="75"/>
      <c r="P3727" s="76"/>
    </row>
    <row r="3728" spans="2:16" x14ac:dyDescent="0.35">
      <c r="B3728" s="75"/>
      <c r="C3728" s="76"/>
      <c r="D3728" s="78"/>
      <c r="E3728" s="76"/>
      <c r="F3728" s="76"/>
      <c r="G3728" s="76"/>
      <c r="H3728" s="79"/>
      <c r="I3728" s="79"/>
      <c r="J3728" s="79"/>
      <c r="K3728" s="79"/>
      <c r="L3728" s="75"/>
      <c r="M3728" s="75"/>
      <c r="N3728" s="75"/>
      <c r="O3728" s="75"/>
      <c r="P3728" s="76"/>
    </row>
    <row r="3729" spans="2:16" x14ac:dyDescent="0.35">
      <c r="B3729" s="75"/>
      <c r="C3729" s="76"/>
      <c r="D3729" s="78"/>
      <c r="E3729" s="76"/>
      <c r="F3729" s="76"/>
      <c r="G3729" s="76"/>
      <c r="H3729" s="79"/>
      <c r="I3729" s="79"/>
      <c r="J3729" s="79"/>
      <c r="K3729" s="79"/>
      <c r="L3729" s="75"/>
      <c r="M3729" s="75"/>
      <c r="N3729" s="75"/>
      <c r="O3729" s="75"/>
      <c r="P3729" s="76"/>
    </row>
    <row r="3730" spans="2:16" x14ac:dyDescent="0.35">
      <c r="B3730" s="75"/>
      <c r="C3730" s="76"/>
      <c r="D3730" s="78"/>
      <c r="E3730" s="76"/>
      <c r="F3730" s="76"/>
      <c r="G3730" s="76"/>
      <c r="H3730" s="79"/>
      <c r="I3730" s="79"/>
      <c r="J3730" s="79"/>
      <c r="K3730" s="79"/>
      <c r="L3730" s="75"/>
      <c r="M3730" s="75"/>
      <c r="N3730" s="75"/>
      <c r="O3730" s="75"/>
      <c r="P3730" s="76"/>
    </row>
    <row r="3731" spans="2:16" x14ac:dyDescent="0.35">
      <c r="B3731" s="75"/>
      <c r="C3731" s="76"/>
      <c r="D3731" s="78"/>
      <c r="E3731" s="76"/>
      <c r="F3731" s="76"/>
      <c r="G3731" s="76"/>
      <c r="H3731" s="79"/>
      <c r="I3731" s="79"/>
      <c r="J3731" s="79"/>
      <c r="K3731" s="79"/>
      <c r="L3731" s="75"/>
      <c r="M3731" s="75"/>
      <c r="N3731" s="75"/>
      <c r="O3731" s="75"/>
      <c r="P3731" s="76"/>
    </row>
    <row r="3732" spans="2:16" x14ac:dyDescent="0.35">
      <c r="B3732" s="75"/>
      <c r="C3732" s="76"/>
      <c r="D3732" s="78"/>
      <c r="E3732" s="76"/>
      <c r="F3732" s="76"/>
      <c r="G3732" s="76"/>
      <c r="H3732" s="79"/>
      <c r="I3732" s="79"/>
      <c r="J3732" s="79"/>
      <c r="K3732" s="79"/>
      <c r="L3732" s="75"/>
      <c r="M3732" s="75"/>
      <c r="N3732" s="75"/>
      <c r="O3732" s="75"/>
      <c r="P3732" s="76"/>
    </row>
    <row r="3733" spans="2:16" x14ac:dyDescent="0.35">
      <c r="B3733" s="75"/>
      <c r="C3733" s="76"/>
      <c r="D3733" s="78"/>
      <c r="E3733" s="76"/>
      <c r="F3733" s="76"/>
      <c r="G3733" s="76"/>
      <c r="H3733" s="79"/>
      <c r="I3733" s="79"/>
      <c r="J3733" s="79"/>
      <c r="K3733" s="79"/>
      <c r="L3733" s="75"/>
      <c r="M3733" s="75"/>
      <c r="N3733" s="75"/>
      <c r="O3733" s="75"/>
      <c r="P3733" s="76"/>
    </row>
    <row r="3734" spans="2:16" x14ac:dyDescent="0.35">
      <c r="B3734" s="75"/>
      <c r="C3734" s="76"/>
      <c r="D3734" s="78"/>
      <c r="E3734" s="76"/>
      <c r="F3734" s="76"/>
      <c r="G3734" s="76"/>
      <c r="H3734" s="79"/>
      <c r="I3734" s="79"/>
      <c r="J3734" s="79"/>
      <c r="K3734" s="79"/>
      <c r="L3734" s="75"/>
      <c r="M3734" s="75"/>
      <c r="N3734" s="75"/>
      <c r="O3734" s="75"/>
      <c r="P3734" s="76"/>
    </row>
    <row r="3735" spans="2:16" x14ac:dyDescent="0.35">
      <c r="B3735" s="75"/>
      <c r="C3735" s="76"/>
      <c r="D3735" s="78"/>
      <c r="E3735" s="76"/>
      <c r="F3735" s="76"/>
      <c r="G3735" s="76"/>
      <c r="H3735" s="79"/>
      <c r="I3735" s="79"/>
      <c r="J3735" s="79"/>
      <c r="K3735" s="79"/>
      <c r="L3735" s="75"/>
      <c r="M3735" s="75"/>
      <c r="N3735" s="75"/>
      <c r="O3735" s="75"/>
      <c r="P3735" s="76"/>
    </row>
    <row r="3736" spans="2:16" x14ac:dyDescent="0.35">
      <c r="B3736" s="75"/>
      <c r="C3736" s="76"/>
      <c r="D3736" s="78"/>
      <c r="E3736" s="76"/>
      <c r="F3736" s="76"/>
      <c r="G3736" s="76"/>
      <c r="H3736" s="79"/>
      <c r="I3736" s="79"/>
      <c r="J3736" s="79"/>
      <c r="K3736" s="79"/>
      <c r="L3736" s="75"/>
      <c r="M3736" s="75"/>
      <c r="N3736" s="75"/>
      <c r="O3736" s="75"/>
      <c r="P3736" s="76"/>
    </row>
    <row r="3737" spans="2:16" x14ac:dyDescent="0.35">
      <c r="B3737" s="75"/>
      <c r="C3737" s="76"/>
      <c r="D3737" s="78"/>
      <c r="E3737" s="76"/>
      <c r="F3737" s="76"/>
      <c r="G3737" s="76"/>
      <c r="H3737" s="79"/>
      <c r="I3737" s="79"/>
      <c r="J3737" s="79"/>
      <c r="K3737" s="79"/>
      <c r="L3737" s="75"/>
      <c r="M3737" s="75"/>
      <c r="N3737" s="75"/>
      <c r="O3737" s="75"/>
      <c r="P3737" s="76"/>
    </row>
    <row r="3738" spans="2:16" x14ac:dyDescent="0.35">
      <c r="B3738" s="75"/>
      <c r="C3738" s="76"/>
      <c r="D3738" s="78"/>
      <c r="E3738" s="76"/>
      <c r="F3738" s="76"/>
      <c r="G3738" s="76"/>
      <c r="H3738" s="79"/>
      <c r="I3738" s="79"/>
      <c r="J3738" s="79"/>
      <c r="K3738" s="79"/>
      <c r="L3738" s="75"/>
      <c r="M3738" s="75"/>
      <c r="N3738" s="75"/>
      <c r="O3738" s="75"/>
      <c r="P3738" s="76"/>
    </row>
    <row r="3739" spans="2:16" x14ac:dyDescent="0.35">
      <c r="B3739" s="75"/>
      <c r="C3739" s="76"/>
      <c r="D3739" s="78"/>
      <c r="E3739" s="76"/>
      <c r="F3739" s="76"/>
      <c r="G3739" s="76"/>
      <c r="H3739" s="79"/>
      <c r="I3739" s="79"/>
      <c r="J3739" s="79"/>
      <c r="K3739" s="79"/>
      <c r="L3739" s="75"/>
      <c r="M3739" s="75"/>
      <c r="N3739" s="75"/>
      <c r="O3739" s="75"/>
      <c r="P3739" s="76"/>
    </row>
    <row r="3740" spans="2:16" x14ac:dyDescent="0.35">
      <c r="B3740" s="75"/>
      <c r="C3740" s="76"/>
      <c r="D3740" s="78"/>
      <c r="E3740" s="76"/>
      <c r="F3740" s="76"/>
      <c r="G3740" s="76"/>
      <c r="H3740" s="79"/>
      <c r="I3740" s="79"/>
      <c r="J3740" s="79"/>
      <c r="K3740" s="79"/>
      <c r="L3740" s="75"/>
      <c r="M3740" s="75"/>
      <c r="N3740" s="75"/>
      <c r="O3740" s="75"/>
      <c r="P3740" s="76"/>
    </row>
    <row r="3741" spans="2:16" x14ac:dyDescent="0.35">
      <c r="B3741" s="75"/>
      <c r="C3741" s="76"/>
      <c r="D3741" s="78"/>
      <c r="E3741" s="76"/>
      <c r="F3741" s="76"/>
      <c r="G3741" s="76"/>
      <c r="H3741" s="79"/>
      <c r="I3741" s="79"/>
      <c r="J3741" s="79"/>
      <c r="K3741" s="79"/>
      <c r="L3741" s="75"/>
      <c r="M3741" s="75"/>
      <c r="N3741" s="75"/>
      <c r="O3741" s="75"/>
      <c r="P3741" s="76"/>
    </row>
    <row r="3742" spans="2:16" x14ac:dyDescent="0.35">
      <c r="B3742" s="75"/>
      <c r="C3742" s="76"/>
      <c r="D3742" s="78"/>
      <c r="E3742" s="76"/>
      <c r="F3742" s="76"/>
      <c r="G3742" s="76"/>
      <c r="H3742" s="79"/>
      <c r="I3742" s="79"/>
      <c r="J3742" s="79"/>
      <c r="K3742" s="79"/>
      <c r="L3742" s="75"/>
      <c r="M3742" s="75"/>
      <c r="N3742" s="75"/>
      <c r="O3742" s="75"/>
      <c r="P3742" s="76"/>
    </row>
    <row r="3743" spans="2:16" x14ac:dyDescent="0.35">
      <c r="B3743" s="75"/>
      <c r="C3743" s="76"/>
      <c r="D3743" s="78"/>
      <c r="E3743" s="76"/>
      <c r="F3743" s="76"/>
      <c r="G3743" s="76"/>
      <c r="H3743" s="79"/>
      <c r="I3743" s="79"/>
      <c r="J3743" s="79"/>
      <c r="K3743" s="79"/>
      <c r="L3743" s="75"/>
      <c r="M3743" s="75"/>
      <c r="N3743" s="75"/>
      <c r="O3743" s="75"/>
      <c r="P3743" s="76"/>
    </row>
    <row r="3744" spans="2:16" x14ac:dyDescent="0.35">
      <c r="B3744" s="75"/>
      <c r="C3744" s="76"/>
      <c r="D3744" s="78"/>
      <c r="E3744" s="76"/>
      <c r="F3744" s="76"/>
      <c r="G3744" s="76"/>
      <c r="H3744" s="79"/>
      <c r="I3744" s="79"/>
      <c r="J3744" s="79"/>
      <c r="K3744" s="79"/>
      <c r="L3744" s="75"/>
      <c r="M3744" s="75"/>
      <c r="N3744" s="75"/>
      <c r="O3744" s="75"/>
      <c r="P3744" s="76"/>
    </row>
    <row r="3745" spans="2:16" x14ac:dyDescent="0.35">
      <c r="B3745" s="75"/>
      <c r="C3745" s="76"/>
      <c r="D3745" s="78"/>
      <c r="E3745" s="76"/>
      <c r="F3745" s="76"/>
      <c r="G3745" s="76"/>
      <c r="H3745" s="79"/>
      <c r="I3745" s="79"/>
      <c r="J3745" s="79"/>
      <c r="K3745" s="79"/>
      <c r="L3745" s="75"/>
      <c r="M3745" s="75"/>
      <c r="N3745" s="75"/>
      <c r="O3745" s="75"/>
      <c r="P3745" s="76"/>
    </row>
    <row r="3746" spans="2:16" x14ac:dyDescent="0.35">
      <c r="B3746" s="75"/>
      <c r="C3746" s="76"/>
      <c r="D3746" s="78"/>
      <c r="E3746" s="76"/>
      <c r="F3746" s="76"/>
      <c r="G3746" s="76"/>
      <c r="H3746" s="79"/>
      <c r="I3746" s="79"/>
      <c r="J3746" s="79"/>
      <c r="K3746" s="79"/>
      <c r="L3746" s="75"/>
      <c r="M3746" s="75"/>
      <c r="N3746" s="75"/>
      <c r="O3746" s="75"/>
      <c r="P3746" s="76"/>
    </row>
    <row r="3747" spans="2:16" x14ac:dyDescent="0.35">
      <c r="B3747" s="75"/>
      <c r="C3747" s="76"/>
      <c r="D3747" s="78"/>
      <c r="E3747" s="76"/>
      <c r="F3747" s="76"/>
      <c r="G3747" s="76"/>
      <c r="H3747" s="79"/>
      <c r="I3747" s="79"/>
      <c r="J3747" s="79"/>
      <c r="K3747" s="79"/>
      <c r="L3747" s="75"/>
      <c r="M3747" s="75"/>
      <c r="N3747" s="75"/>
      <c r="O3747" s="75"/>
      <c r="P3747" s="76"/>
    </row>
    <row r="3748" spans="2:16" x14ac:dyDescent="0.35">
      <c r="B3748" s="75"/>
      <c r="C3748" s="76"/>
      <c r="D3748" s="78"/>
      <c r="E3748" s="76"/>
      <c r="F3748" s="76"/>
      <c r="G3748" s="76"/>
      <c r="H3748" s="79"/>
      <c r="I3748" s="79"/>
      <c r="J3748" s="79"/>
      <c r="K3748" s="79"/>
      <c r="L3748" s="75"/>
      <c r="M3748" s="75"/>
      <c r="N3748" s="75"/>
      <c r="O3748" s="75"/>
      <c r="P3748" s="76"/>
    </row>
    <row r="3749" spans="2:16" x14ac:dyDescent="0.35">
      <c r="B3749" s="75"/>
      <c r="C3749" s="76"/>
      <c r="D3749" s="78"/>
      <c r="E3749" s="76"/>
      <c r="F3749" s="76"/>
      <c r="G3749" s="76"/>
      <c r="H3749" s="79"/>
      <c r="I3749" s="79"/>
      <c r="J3749" s="79"/>
      <c r="K3749" s="79"/>
      <c r="L3749" s="75"/>
      <c r="M3749" s="75"/>
      <c r="N3749" s="75"/>
      <c r="O3749" s="75"/>
      <c r="P3749" s="76"/>
    </row>
    <row r="3750" spans="2:16" x14ac:dyDescent="0.35">
      <c r="B3750" s="75"/>
      <c r="C3750" s="76"/>
      <c r="D3750" s="78"/>
      <c r="E3750" s="76"/>
      <c r="F3750" s="76"/>
      <c r="G3750" s="76"/>
      <c r="H3750" s="79"/>
      <c r="I3750" s="79"/>
      <c r="J3750" s="79"/>
      <c r="K3750" s="79"/>
      <c r="L3750" s="75"/>
      <c r="M3750" s="75"/>
      <c r="N3750" s="75"/>
      <c r="O3750" s="75"/>
      <c r="P3750" s="76"/>
    </row>
    <row r="3751" spans="2:16" x14ac:dyDescent="0.35">
      <c r="B3751" s="75"/>
      <c r="C3751" s="76"/>
      <c r="D3751" s="78"/>
      <c r="E3751" s="76"/>
      <c r="F3751" s="76"/>
      <c r="G3751" s="76"/>
      <c r="H3751" s="79"/>
      <c r="I3751" s="79"/>
      <c r="J3751" s="79"/>
      <c r="K3751" s="79"/>
      <c r="L3751" s="75"/>
      <c r="M3751" s="75"/>
      <c r="N3751" s="75"/>
      <c r="O3751" s="75"/>
      <c r="P3751" s="76"/>
    </row>
    <row r="3752" spans="2:16" x14ac:dyDescent="0.35">
      <c r="B3752" s="75"/>
      <c r="C3752" s="76"/>
      <c r="D3752" s="78"/>
      <c r="E3752" s="76"/>
      <c r="F3752" s="76"/>
      <c r="G3752" s="76"/>
      <c r="H3752" s="79"/>
      <c r="I3752" s="79"/>
      <c r="J3752" s="79"/>
      <c r="K3752" s="79"/>
      <c r="L3752" s="75"/>
      <c r="M3752" s="75"/>
      <c r="N3752" s="75"/>
      <c r="O3752" s="75"/>
      <c r="P3752" s="76"/>
    </row>
    <row r="3753" spans="2:16" x14ac:dyDescent="0.35">
      <c r="B3753" s="75"/>
      <c r="C3753" s="76"/>
      <c r="D3753" s="78"/>
      <c r="E3753" s="76"/>
      <c r="F3753" s="76"/>
      <c r="G3753" s="76"/>
      <c r="H3753" s="79"/>
      <c r="I3753" s="79"/>
      <c r="J3753" s="79"/>
      <c r="K3753" s="79"/>
      <c r="L3753" s="75"/>
      <c r="M3753" s="75"/>
      <c r="N3753" s="75"/>
      <c r="O3753" s="75"/>
      <c r="P3753" s="76"/>
    </row>
    <row r="3754" spans="2:16" x14ac:dyDescent="0.35">
      <c r="B3754" s="75"/>
      <c r="C3754" s="76"/>
      <c r="D3754" s="78"/>
      <c r="E3754" s="76"/>
      <c r="F3754" s="76"/>
      <c r="G3754" s="76"/>
      <c r="H3754" s="79"/>
      <c r="I3754" s="79"/>
      <c r="J3754" s="79"/>
      <c r="K3754" s="79"/>
      <c r="L3754" s="75"/>
      <c r="M3754" s="75"/>
      <c r="N3754" s="75"/>
      <c r="O3754" s="75"/>
      <c r="P3754" s="76"/>
    </row>
    <row r="3755" spans="2:16" x14ac:dyDescent="0.35">
      <c r="B3755" s="75"/>
      <c r="C3755" s="76"/>
      <c r="D3755" s="78"/>
      <c r="E3755" s="76"/>
      <c r="F3755" s="76"/>
      <c r="G3755" s="76"/>
      <c r="H3755" s="79"/>
      <c r="I3755" s="79"/>
      <c r="J3755" s="79"/>
      <c r="K3755" s="79"/>
      <c r="L3755" s="75"/>
      <c r="M3755" s="75"/>
      <c r="N3755" s="75"/>
      <c r="O3755" s="75"/>
      <c r="P3755" s="76"/>
    </row>
    <row r="3756" spans="2:16" x14ac:dyDescent="0.35">
      <c r="B3756" s="75"/>
      <c r="C3756" s="76"/>
      <c r="D3756" s="78"/>
      <c r="E3756" s="76"/>
      <c r="F3756" s="76"/>
      <c r="G3756" s="76"/>
      <c r="H3756" s="79"/>
      <c r="I3756" s="79"/>
      <c r="J3756" s="79"/>
      <c r="K3756" s="79"/>
      <c r="L3756" s="75"/>
      <c r="M3756" s="75"/>
      <c r="N3756" s="75"/>
      <c r="O3756" s="75"/>
      <c r="P3756" s="76"/>
    </row>
    <row r="3757" spans="2:16" x14ac:dyDescent="0.35">
      <c r="B3757" s="75"/>
      <c r="C3757" s="76"/>
      <c r="D3757" s="78"/>
      <c r="E3757" s="76"/>
      <c r="F3757" s="76"/>
      <c r="G3757" s="76"/>
      <c r="H3757" s="79"/>
      <c r="I3757" s="79"/>
      <c r="J3757" s="79"/>
      <c r="K3757" s="79"/>
      <c r="L3757" s="75"/>
      <c r="M3757" s="75"/>
      <c r="N3757" s="75"/>
      <c r="O3757" s="75"/>
      <c r="P3757" s="76"/>
    </row>
    <row r="3758" spans="2:16" x14ac:dyDescent="0.35">
      <c r="B3758" s="75"/>
      <c r="C3758" s="76"/>
      <c r="D3758" s="78"/>
      <c r="E3758" s="76"/>
      <c r="F3758" s="76"/>
      <c r="G3758" s="76"/>
      <c r="H3758" s="79"/>
      <c r="I3758" s="79"/>
      <c r="J3758" s="79"/>
      <c r="K3758" s="79"/>
      <c r="L3758" s="75"/>
      <c r="M3758" s="75"/>
      <c r="N3758" s="75"/>
      <c r="O3758" s="75"/>
      <c r="P3758" s="76"/>
    </row>
    <row r="3759" spans="2:16" x14ac:dyDescent="0.35">
      <c r="B3759" s="75"/>
      <c r="C3759" s="76"/>
      <c r="D3759" s="78"/>
      <c r="E3759" s="76"/>
      <c r="F3759" s="76"/>
      <c r="G3759" s="76"/>
      <c r="H3759" s="79"/>
      <c r="I3759" s="79"/>
      <c r="J3759" s="79"/>
      <c r="K3759" s="79"/>
      <c r="L3759" s="75"/>
      <c r="M3759" s="75"/>
      <c r="N3759" s="75"/>
      <c r="O3759" s="75"/>
      <c r="P3759" s="76"/>
    </row>
    <row r="3760" spans="2:16" x14ac:dyDescent="0.35">
      <c r="B3760" s="75"/>
      <c r="C3760" s="76"/>
      <c r="D3760" s="78"/>
      <c r="E3760" s="76"/>
      <c r="F3760" s="76"/>
      <c r="G3760" s="76"/>
      <c r="H3760" s="79"/>
      <c r="I3760" s="79"/>
      <c r="J3760" s="79"/>
      <c r="K3760" s="79"/>
      <c r="L3760" s="75"/>
      <c r="M3760" s="75"/>
      <c r="N3760" s="75"/>
      <c r="O3760" s="75"/>
      <c r="P3760" s="76"/>
    </row>
    <row r="3761" spans="2:16" x14ac:dyDescent="0.35">
      <c r="B3761" s="75"/>
      <c r="C3761" s="76"/>
      <c r="D3761" s="78"/>
      <c r="E3761" s="76"/>
      <c r="F3761" s="76"/>
      <c r="G3761" s="76"/>
      <c r="H3761" s="79"/>
      <c r="I3761" s="79"/>
      <c r="J3761" s="79"/>
      <c r="K3761" s="79"/>
      <c r="L3761" s="75"/>
      <c r="M3761" s="75"/>
      <c r="N3761" s="75"/>
      <c r="O3761" s="75"/>
      <c r="P3761" s="76"/>
    </row>
    <row r="3762" spans="2:16" x14ac:dyDescent="0.35">
      <c r="B3762" s="75"/>
      <c r="C3762" s="76"/>
      <c r="D3762" s="78"/>
      <c r="E3762" s="76"/>
      <c r="F3762" s="76"/>
      <c r="G3762" s="76"/>
      <c r="H3762" s="79"/>
      <c r="I3762" s="79"/>
      <c r="J3762" s="79"/>
      <c r="K3762" s="79"/>
      <c r="L3762" s="75"/>
      <c r="M3762" s="75"/>
      <c r="N3762" s="75"/>
      <c r="O3762" s="75"/>
      <c r="P3762" s="76"/>
    </row>
    <row r="3763" spans="2:16" x14ac:dyDescent="0.35">
      <c r="B3763" s="75"/>
      <c r="C3763" s="76"/>
      <c r="D3763" s="78"/>
      <c r="E3763" s="76"/>
      <c r="F3763" s="76"/>
      <c r="G3763" s="76"/>
      <c r="H3763" s="79"/>
      <c r="I3763" s="79"/>
      <c r="J3763" s="79"/>
      <c r="K3763" s="79"/>
      <c r="L3763" s="75"/>
      <c r="M3763" s="75"/>
      <c r="N3763" s="75"/>
      <c r="O3763" s="75"/>
      <c r="P3763" s="76"/>
    </row>
    <row r="3764" spans="2:16" x14ac:dyDescent="0.35">
      <c r="B3764" s="75"/>
      <c r="C3764" s="76"/>
      <c r="D3764" s="78"/>
      <c r="E3764" s="76"/>
      <c r="F3764" s="76"/>
      <c r="G3764" s="76"/>
      <c r="H3764" s="79"/>
      <c r="I3764" s="79"/>
      <c r="J3764" s="79"/>
      <c r="K3764" s="79"/>
      <c r="L3764" s="75"/>
      <c r="M3764" s="75"/>
      <c r="N3764" s="75"/>
      <c r="O3764" s="75"/>
      <c r="P3764" s="76"/>
    </row>
    <row r="3765" spans="2:16" x14ac:dyDescent="0.35">
      <c r="B3765" s="75"/>
      <c r="C3765" s="76"/>
      <c r="D3765" s="78"/>
      <c r="E3765" s="76"/>
      <c r="F3765" s="76"/>
      <c r="G3765" s="76"/>
      <c r="H3765" s="79"/>
      <c r="I3765" s="79"/>
      <c r="J3765" s="79"/>
      <c r="K3765" s="79"/>
      <c r="L3765" s="75"/>
      <c r="M3765" s="75"/>
      <c r="N3765" s="75"/>
      <c r="O3765" s="75"/>
      <c r="P3765" s="76"/>
    </row>
    <row r="3766" spans="2:16" x14ac:dyDescent="0.35">
      <c r="B3766" s="75"/>
      <c r="C3766" s="76"/>
      <c r="D3766" s="78"/>
      <c r="E3766" s="76"/>
      <c r="F3766" s="76"/>
      <c r="G3766" s="76"/>
      <c r="H3766" s="79"/>
      <c r="I3766" s="79"/>
      <c r="J3766" s="79"/>
      <c r="K3766" s="79"/>
      <c r="L3766" s="75"/>
      <c r="M3766" s="75"/>
      <c r="N3766" s="75"/>
      <c r="O3766" s="75"/>
      <c r="P3766" s="76"/>
    </row>
    <row r="3767" spans="2:16" x14ac:dyDescent="0.35">
      <c r="B3767" s="75"/>
      <c r="C3767" s="76"/>
      <c r="D3767" s="78"/>
      <c r="E3767" s="76"/>
      <c r="F3767" s="76"/>
      <c r="G3767" s="76"/>
      <c r="H3767" s="79"/>
      <c r="I3767" s="79"/>
      <c r="J3767" s="79"/>
      <c r="K3767" s="79"/>
      <c r="L3767" s="75"/>
      <c r="M3767" s="75"/>
      <c r="N3767" s="75"/>
      <c r="O3767" s="75"/>
      <c r="P3767" s="76"/>
    </row>
    <row r="3768" spans="2:16" x14ac:dyDescent="0.35">
      <c r="B3768" s="75"/>
      <c r="C3768" s="76"/>
      <c r="D3768" s="78"/>
      <c r="E3768" s="76"/>
      <c r="F3768" s="76"/>
      <c r="G3768" s="76"/>
      <c r="H3768" s="79"/>
      <c r="I3768" s="79"/>
      <c r="J3768" s="79"/>
      <c r="K3768" s="79"/>
      <c r="L3768" s="75"/>
      <c r="M3768" s="75"/>
      <c r="N3768" s="75"/>
      <c r="O3768" s="75"/>
      <c r="P3768" s="76"/>
    </row>
    <row r="3769" spans="2:16" x14ac:dyDescent="0.35">
      <c r="B3769" s="75"/>
      <c r="C3769" s="76"/>
      <c r="D3769" s="78"/>
      <c r="E3769" s="76"/>
      <c r="F3769" s="76"/>
      <c r="G3769" s="76"/>
      <c r="H3769" s="79"/>
      <c r="I3769" s="79"/>
      <c r="J3769" s="79"/>
      <c r="K3769" s="79"/>
      <c r="L3769" s="75"/>
      <c r="M3769" s="75"/>
      <c r="N3769" s="75"/>
      <c r="O3769" s="75"/>
      <c r="P3769" s="76"/>
    </row>
    <row r="3770" spans="2:16" x14ac:dyDescent="0.35">
      <c r="B3770" s="75"/>
      <c r="C3770" s="76"/>
      <c r="D3770" s="78"/>
      <c r="E3770" s="76"/>
      <c r="F3770" s="76"/>
      <c r="G3770" s="76"/>
      <c r="H3770" s="79"/>
      <c r="I3770" s="79"/>
      <c r="J3770" s="79"/>
      <c r="K3770" s="79"/>
      <c r="L3770" s="75"/>
      <c r="M3770" s="75"/>
      <c r="N3770" s="75"/>
      <c r="O3770" s="75"/>
      <c r="P3770" s="76"/>
    </row>
    <row r="3771" spans="2:16" x14ac:dyDescent="0.35">
      <c r="B3771" s="75"/>
      <c r="C3771" s="76"/>
      <c r="D3771" s="78"/>
      <c r="E3771" s="76"/>
      <c r="F3771" s="76"/>
      <c r="G3771" s="76"/>
      <c r="H3771" s="79"/>
      <c r="I3771" s="79"/>
      <c r="J3771" s="79"/>
      <c r="K3771" s="79"/>
      <c r="L3771" s="75"/>
      <c r="M3771" s="75"/>
      <c r="N3771" s="75"/>
      <c r="O3771" s="75"/>
      <c r="P3771" s="76"/>
    </row>
    <row r="3772" spans="2:16" x14ac:dyDescent="0.35">
      <c r="B3772" s="75"/>
      <c r="C3772" s="76"/>
      <c r="D3772" s="78"/>
      <c r="E3772" s="76"/>
      <c r="F3772" s="76"/>
      <c r="G3772" s="76"/>
      <c r="H3772" s="79"/>
      <c r="I3772" s="79"/>
      <c r="J3772" s="79"/>
      <c r="K3772" s="79"/>
      <c r="L3772" s="75"/>
      <c r="M3772" s="75"/>
      <c r="N3772" s="75"/>
      <c r="O3772" s="75"/>
      <c r="P3772" s="76"/>
    </row>
    <row r="3773" spans="2:16" x14ac:dyDescent="0.35">
      <c r="B3773" s="75"/>
      <c r="C3773" s="76"/>
      <c r="D3773" s="78"/>
      <c r="E3773" s="76"/>
      <c r="F3773" s="76"/>
      <c r="G3773" s="76"/>
      <c r="H3773" s="79"/>
      <c r="I3773" s="79"/>
      <c r="J3773" s="79"/>
      <c r="K3773" s="79"/>
      <c r="L3773" s="75"/>
      <c r="M3773" s="75"/>
      <c r="N3773" s="75"/>
      <c r="O3773" s="75"/>
      <c r="P3773" s="76"/>
    </row>
    <row r="3774" spans="2:16" x14ac:dyDescent="0.35">
      <c r="B3774" s="75"/>
      <c r="C3774" s="76"/>
      <c r="D3774" s="78"/>
      <c r="E3774" s="76"/>
      <c r="F3774" s="76"/>
      <c r="G3774" s="76"/>
      <c r="H3774" s="79"/>
      <c r="I3774" s="79"/>
      <c r="J3774" s="79"/>
      <c r="K3774" s="79"/>
      <c r="L3774" s="75"/>
      <c r="M3774" s="75"/>
      <c r="N3774" s="75"/>
      <c r="O3774" s="75"/>
      <c r="P3774" s="76"/>
    </row>
    <row r="3775" spans="2:16" x14ac:dyDescent="0.35">
      <c r="B3775" s="75"/>
      <c r="C3775" s="76"/>
      <c r="D3775" s="78"/>
      <c r="E3775" s="76"/>
      <c r="F3775" s="76"/>
      <c r="G3775" s="76"/>
      <c r="H3775" s="79"/>
      <c r="I3775" s="79"/>
      <c r="J3775" s="79"/>
      <c r="K3775" s="79"/>
      <c r="L3775" s="75"/>
      <c r="M3775" s="75"/>
      <c r="N3775" s="75"/>
      <c r="O3775" s="75"/>
      <c r="P3775" s="76"/>
    </row>
    <row r="3776" spans="2:16" x14ac:dyDescent="0.35">
      <c r="B3776" s="75"/>
      <c r="C3776" s="76"/>
      <c r="D3776" s="78"/>
      <c r="E3776" s="76"/>
      <c r="F3776" s="76"/>
      <c r="G3776" s="76"/>
      <c r="H3776" s="79"/>
      <c r="I3776" s="79"/>
      <c r="J3776" s="79"/>
      <c r="K3776" s="79"/>
      <c r="L3776" s="75"/>
      <c r="M3776" s="75"/>
      <c r="N3776" s="75"/>
      <c r="O3776" s="75"/>
      <c r="P3776" s="76"/>
    </row>
    <row r="3777" spans="2:16" x14ac:dyDescent="0.35">
      <c r="B3777" s="75"/>
      <c r="C3777" s="76"/>
      <c r="D3777" s="78"/>
      <c r="E3777" s="76"/>
      <c r="F3777" s="76"/>
      <c r="G3777" s="76"/>
      <c r="H3777" s="79"/>
      <c r="I3777" s="79"/>
      <c r="J3777" s="79"/>
      <c r="K3777" s="79"/>
      <c r="L3777" s="75"/>
      <c r="M3777" s="75"/>
      <c r="N3777" s="75"/>
      <c r="O3777" s="75"/>
      <c r="P3777" s="76"/>
    </row>
    <row r="3778" spans="2:16" x14ac:dyDescent="0.35">
      <c r="B3778" s="75"/>
      <c r="C3778" s="76"/>
      <c r="D3778" s="78"/>
      <c r="E3778" s="76"/>
      <c r="F3778" s="76"/>
      <c r="G3778" s="76"/>
      <c r="H3778" s="79"/>
      <c r="I3778" s="79"/>
      <c r="J3778" s="79"/>
      <c r="K3778" s="79"/>
      <c r="L3778" s="75"/>
      <c r="M3778" s="75"/>
      <c r="N3778" s="75"/>
      <c r="O3778" s="75"/>
      <c r="P3778" s="76"/>
    </row>
    <row r="3779" spans="2:16" x14ac:dyDescent="0.35">
      <c r="B3779" s="75"/>
      <c r="C3779" s="76"/>
      <c r="D3779" s="78"/>
      <c r="E3779" s="76"/>
      <c r="F3779" s="76"/>
      <c r="G3779" s="76"/>
      <c r="H3779" s="79"/>
      <c r="I3779" s="79"/>
      <c r="J3779" s="79"/>
      <c r="K3779" s="79"/>
      <c r="L3779" s="75"/>
      <c r="M3779" s="75"/>
      <c r="N3779" s="75"/>
      <c r="O3779" s="75"/>
      <c r="P3779" s="76"/>
    </row>
    <row r="3780" spans="2:16" x14ac:dyDescent="0.35">
      <c r="B3780" s="75"/>
      <c r="C3780" s="76"/>
      <c r="D3780" s="78"/>
      <c r="E3780" s="76"/>
      <c r="F3780" s="76"/>
      <c r="G3780" s="76"/>
      <c r="H3780" s="79"/>
      <c r="I3780" s="79"/>
      <c r="J3780" s="79"/>
      <c r="K3780" s="79"/>
      <c r="L3780" s="75"/>
      <c r="M3780" s="75"/>
      <c r="N3780" s="75"/>
      <c r="O3780" s="75"/>
      <c r="P3780" s="76"/>
    </row>
    <row r="3781" spans="2:16" x14ac:dyDescent="0.35">
      <c r="B3781" s="75"/>
      <c r="C3781" s="76"/>
      <c r="D3781" s="78"/>
      <c r="E3781" s="76"/>
      <c r="F3781" s="76"/>
      <c r="G3781" s="76"/>
      <c r="H3781" s="79"/>
      <c r="I3781" s="79"/>
      <c r="J3781" s="79"/>
      <c r="K3781" s="79"/>
      <c r="L3781" s="75"/>
      <c r="M3781" s="75"/>
      <c r="N3781" s="75"/>
      <c r="O3781" s="75"/>
      <c r="P3781" s="76"/>
    </row>
    <row r="3782" spans="2:16" x14ac:dyDescent="0.35">
      <c r="B3782" s="75"/>
      <c r="C3782" s="76"/>
      <c r="D3782" s="78"/>
      <c r="E3782" s="76"/>
      <c r="F3782" s="76"/>
      <c r="G3782" s="76"/>
      <c r="H3782" s="79"/>
      <c r="I3782" s="79"/>
      <c r="J3782" s="79"/>
      <c r="K3782" s="79"/>
      <c r="L3782" s="75"/>
      <c r="M3782" s="75"/>
      <c r="N3782" s="75"/>
      <c r="O3782" s="75"/>
      <c r="P3782" s="76"/>
    </row>
    <row r="3783" spans="2:16" x14ac:dyDescent="0.35">
      <c r="B3783" s="75"/>
      <c r="C3783" s="76"/>
      <c r="D3783" s="78"/>
      <c r="E3783" s="76"/>
      <c r="F3783" s="76"/>
      <c r="G3783" s="76"/>
      <c r="H3783" s="79"/>
      <c r="I3783" s="79"/>
      <c r="J3783" s="79"/>
      <c r="K3783" s="79"/>
      <c r="L3783" s="75"/>
      <c r="M3783" s="75"/>
      <c r="N3783" s="75"/>
      <c r="O3783" s="75"/>
      <c r="P3783" s="76"/>
    </row>
    <row r="3784" spans="2:16" x14ac:dyDescent="0.35">
      <c r="B3784" s="75"/>
      <c r="C3784" s="76"/>
      <c r="D3784" s="78"/>
      <c r="E3784" s="76"/>
      <c r="F3784" s="76"/>
      <c r="G3784" s="76"/>
      <c r="H3784" s="79"/>
      <c r="I3784" s="79"/>
      <c r="J3784" s="79"/>
      <c r="K3784" s="79"/>
      <c r="L3784" s="75"/>
      <c r="M3784" s="75"/>
      <c r="N3784" s="75"/>
      <c r="O3784" s="75"/>
      <c r="P3784" s="76"/>
    </row>
    <row r="3785" spans="2:16" x14ac:dyDescent="0.35">
      <c r="B3785" s="75"/>
      <c r="C3785" s="76"/>
      <c r="D3785" s="78"/>
      <c r="E3785" s="76"/>
      <c r="F3785" s="76"/>
      <c r="G3785" s="76"/>
      <c r="H3785" s="79"/>
      <c r="I3785" s="79"/>
      <c r="J3785" s="79"/>
      <c r="K3785" s="79"/>
      <c r="L3785" s="75"/>
      <c r="M3785" s="75"/>
      <c r="N3785" s="75"/>
      <c r="O3785" s="75"/>
      <c r="P3785" s="76"/>
    </row>
    <row r="3786" spans="2:16" x14ac:dyDescent="0.35">
      <c r="B3786" s="75"/>
      <c r="C3786" s="76"/>
      <c r="D3786" s="78"/>
      <c r="E3786" s="76"/>
      <c r="F3786" s="76"/>
      <c r="G3786" s="76"/>
      <c r="H3786" s="79"/>
      <c r="I3786" s="79"/>
      <c r="J3786" s="79"/>
      <c r="K3786" s="79"/>
      <c r="L3786" s="75"/>
      <c r="M3786" s="75"/>
      <c r="N3786" s="75"/>
      <c r="O3786" s="75"/>
      <c r="P3786" s="76"/>
    </row>
    <row r="3787" spans="2:16" x14ac:dyDescent="0.35">
      <c r="B3787" s="75"/>
      <c r="C3787" s="76"/>
      <c r="D3787" s="78"/>
      <c r="E3787" s="76"/>
      <c r="F3787" s="76"/>
      <c r="G3787" s="76"/>
      <c r="H3787" s="79"/>
      <c r="I3787" s="79"/>
      <c r="J3787" s="79"/>
      <c r="K3787" s="79"/>
      <c r="L3787" s="75"/>
      <c r="M3787" s="75"/>
      <c r="N3787" s="75"/>
      <c r="O3787" s="75"/>
      <c r="P3787" s="76"/>
    </row>
    <row r="3788" spans="2:16" x14ac:dyDescent="0.35">
      <c r="B3788" s="75"/>
      <c r="C3788" s="76"/>
      <c r="D3788" s="78"/>
      <c r="E3788" s="76"/>
      <c r="F3788" s="76"/>
      <c r="G3788" s="76"/>
      <c r="H3788" s="79"/>
      <c r="I3788" s="79"/>
      <c r="J3788" s="79"/>
      <c r="K3788" s="79"/>
      <c r="L3788" s="75"/>
      <c r="M3788" s="75"/>
      <c r="N3788" s="75"/>
      <c r="O3788" s="75"/>
      <c r="P3788" s="76"/>
    </row>
    <row r="3789" spans="2:16" x14ac:dyDescent="0.35">
      <c r="B3789" s="75"/>
      <c r="C3789" s="76"/>
      <c r="D3789" s="78"/>
      <c r="E3789" s="76"/>
      <c r="F3789" s="76"/>
      <c r="G3789" s="76"/>
      <c r="H3789" s="79"/>
      <c r="I3789" s="79"/>
      <c r="J3789" s="79"/>
      <c r="K3789" s="79"/>
      <c r="L3789" s="75"/>
      <c r="M3789" s="75"/>
      <c r="N3789" s="75"/>
      <c r="O3789" s="75"/>
      <c r="P3789" s="76"/>
    </row>
    <row r="3790" spans="2:16" x14ac:dyDescent="0.35">
      <c r="B3790" s="75"/>
      <c r="C3790" s="76"/>
      <c r="D3790" s="78"/>
      <c r="E3790" s="76"/>
      <c r="F3790" s="76"/>
      <c r="G3790" s="76"/>
      <c r="H3790" s="79"/>
      <c r="I3790" s="79"/>
      <c r="J3790" s="79"/>
      <c r="K3790" s="79"/>
      <c r="L3790" s="75"/>
      <c r="M3790" s="75"/>
      <c r="N3790" s="75"/>
      <c r="O3790" s="75"/>
      <c r="P3790" s="76"/>
    </row>
    <row r="3791" spans="2:16" x14ac:dyDescent="0.35">
      <c r="B3791" s="75"/>
      <c r="C3791" s="76"/>
      <c r="D3791" s="78"/>
      <c r="E3791" s="76"/>
      <c r="F3791" s="76"/>
      <c r="G3791" s="76"/>
      <c r="H3791" s="79"/>
      <c r="I3791" s="79"/>
      <c r="J3791" s="79"/>
      <c r="K3791" s="79"/>
      <c r="L3791" s="75"/>
      <c r="M3791" s="75"/>
      <c r="N3791" s="75"/>
      <c r="O3791" s="75"/>
      <c r="P3791" s="76"/>
    </row>
    <row r="3792" spans="2:16" x14ac:dyDescent="0.35">
      <c r="B3792" s="75"/>
      <c r="C3792" s="76"/>
      <c r="D3792" s="78"/>
      <c r="E3792" s="76"/>
      <c r="F3792" s="76"/>
      <c r="G3792" s="76"/>
      <c r="H3792" s="79"/>
      <c r="I3792" s="79"/>
      <c r="J3792" s="79"/>
      <c r="K3792" s="79"/>
      <c r="L3792" s="75"/>
      <c r="M3792" s="75"/>
      <c r="N3792" s="75"/>
      <c r="O3792" s="75"/>
      <c r="P3792" s="76"/>
    </row>
    <row r="3793" spans="2:16" x14ac:dyDescent="0.35">
      <c r="B3793" s="75"/>
      <c r="C3793" s="76"/>
      <c r="D3793" s="78"/>
      <c r="E3793" s="76"/>
      <c r="F3793" s="76"/>
      <c r="G3793" s="76"/>
      <c r="H3793" s="79"/>
      <c r="I3793" s="79"/>
      <c r="J3793" s="79"/>
      <c r="K3793" s="79"/>
      <c r="L3793" s="75"/>
      <c r="M3793" s="75"/>
      <c r="N3793" s="75"/>
      <c r="O3793" s="75"/>
      <c r="P3793" s="76"/>
    </row>
    <row r="3794" spans="2:16" x14ac:dyDescent="0.35">
      <c r="B3794" s="75"/>
      <c r="C3794" s="76"/>
      <c r="D3794" s="78"/>
      <c r="E3794" s="76"/>
      <c r="F3794" s="76"/>
      <c r="G3794" s="76"/>
      <c r="H3794" s="79"/>
      <c r="I3794" s="79"/>
      <c r="J3794" s="79"/>
      <c r="K3794" s="79"/>
      <c r="L3794" s="75"/>
      <c r="M3794" s="75"/>
      <c r="N3794" s="75"/>
      <c r="O3794" s="75"/>
      <c r="P3794" s="76"/>
    </row>
    <row r="3795" spans="2:16" x14ac:dyDescent="0.35">
      <c r="B3795" s="75"/>
      <c r="C3795" s="76"/>
      <c r="D3795" s="78"/>
      <c r="E3795" s="76"/>
      <c r="F3795" s="76"/>
      <c r="G3795" s="76"/>
      <c r="H3795" s="79"/>
      <c r="I3795" s="79"/>
      <c r="J3795" s="79"/>
      <c r="K3795" s="79"/>
      <c r="L3795" s="75"/>
      <c r="M3795" s="75"/>
      <c r="N3795" s="75"/>
      <c r="O3795" s="75"/>
      <c r="P3795" s="76"/>
    </row>
    <row r="3796" spans="2:16" x14ac:dyDescent="0.35">
      <c r="B3796" s="75"/>
      <c r="C3796" s="76"/>
      <c r="D3796" s="78"/>
      <c r="E3796" s="76"/>
      <c r="F3796" s="76"/>
      <c r="G3796" s="76"/>
      <c r="H3796" s="79"/>
      <c r="I3796" s="79"/>
      <c r="J3796" s="79"/>
      <c r="K3796" s="79"/>
      <c r="L3796" s="75"/>
      <c r="M3796" s="75"/>
      <c r="N3796" s="75"/>
      <c r="O3796" s="75"/>
      <c r="P3796" s="76"/>
    </row>
    <row r="3797" spans="2:16" x14ac:dyDescent="0.35">
      <c r="B3797" s="75"/>
      <c r="C3797" s="76"/>
      <c r="D3797" s="78"/>
      <c r="E3797" s="76"/>
      <c r="F3797" s="76"/>
      <c r="G3797" s="76"/>
      <c r="H3797" s="79"/>
      <c r="I3797" s="79"/>
      <c r="J3797" s="79"/>
      <c r="K3797" s="79"/>
      <c r="L3797" s="75"/>
      <c r="M3797" s="75"/>
      <c r="N3797" s="75"/>
      <c r="O3797" s="75"/>
      <c r="P3797" s="76"/>
    </row>
    <row r="3798" spans="2:16" x14ac:dyDescent="0.35">
      <c r="B3798" s="75"/>
      <c r="C3798" s="76"/>
      <c r="D3798" s="78"/>
      <c r="E3798" s="76"/>
      <c r="F3798" s="76"/>
      <c r="G3798" s="76"/>
      <c r="H3798" s="79"/>
      <c r="I3798" s="79"/>
      <c r="J3798" s="79"/>
      <c r="K3798" s="79"/>
      <c r="L3798" s="75"/>
      <c r="M3798" s="75"/>
      <c r="N3798" s="75"/>
      <c r="O3798" s="75"/>
      <c r="P3798" s="76"/>
    </row>
    <row r="3799" spans="2:16" x14ac:dyDescent="0.35">
      <c r="B3799" s="75"/>
      <c r="C3799" s="76"/>
      <c r="D3799" s="78"/>
      <c r="E3799" s="76"/>
      <c r="F3799" s="76"/>
      <c r="G3799" s="76"/>
      <c r="H3799" s="79"/>
      <c r="I3799" s="79"/>
      <c r="J3799" s="79"/>
      <c r="K3799" s="79"/>
      <c r="L3799" s="75"/>
      <c r="M3799" s="75"/>
      <c r="N3799" s="75"/>
      <c r="O3799" s="75"/>
      <c r="P3799" s="76"/>
    </row>
    <row r="3800" spans="2:16" x14ac:dyDescent="0.35">
      <c r="B3800" s="75"/>
      <c r="C3800" s="76"/>
      <c r="D3800" s="78"/>
      <c r="E3800" s="76"/>
      <c r="F3800" s="76"/>
      <c r="G3800" s="76"/>
      <c r="H3800" s="79"/>
      <c r="I3800" s="79"/>
      <c r="J3800" s="79"/>
      <c r="K3800" s="79"/>
      <c r="L3800" s="75"/>
      <c r="M3800" s="75"/>
      <c r="N3800" s="75"/>
      <c r="O3800" s="75"/>
      <c r="P3800" s="76"/>
    </row>
    <row r="3801" spans="2:16" x14ac:dyDescent="0.35">
      <c r="B3801" s="75"/>
      <c r="C3801" s="76"/>
      <c r="D3801" s="78"/>
      <c r="E3801" s="76"/>
      <c r="F3801" s="76"/>
      <c r="G3801" s="76"/>
      <c r="H3801" s="79"/>
      <c r="I3801" s="79"/>
      <c r="J3801" s="79"/>
      <c r="K3801" s="79"/>
      <c r="L3801" s="75"/>
      <c r="M3801" s="75"/>
      <c r="N3801" s="75"/>
      <c r="O3801" s="75"/>
      <c r="P3801" s="76"/>
    </row>
    <row r="3802" spans="2:16" x14ac:dyDescent="0.35">
      <c r="B3802" s="75"/>
      <c r="C3802" s="76"/>
      <c r="D3802" s="78"/>
      <c r="E3802" s="76"/>
      <c r="F3802" s="76"/>
      <c r="G3802" s="76"/>
      <c r="H3802" s="79"/>
      <c r="I3802" s="79"/>
      <c r="J3802" s="79"/>
      <c r="K3802" s="79"/>
      <c r="L3802" s="75"/>
      <c r="M3802" s="75"/>
      <c r="N3802" s="75"/>
      <c r="O3802" s="75"/>
      <c r="P3802" s="76"/>
    </row>
    <row r="3803" spans="2:16" x14ac:dyDescent="0.35">
      <c r="B3803" s="75"/>
      <c r="C3803" s="76"/>
      <c r="D3803" s="78"/>
      <c r="E3803" s="76"/>
      <c r="F3803" s="76"/>
      <c r="G3803" s="76"/>
      <c r="H3803" s="79"/>
      <c r="I3803" s="79"/>
      <c r="J3803" s="79"/>
      <c r="K3803" s="79"/>
      <c r="L3803" s="75"/>
      <c r="M3803" s="75"/>
      <c r="N3803" s="75"/>
      <c r="O3803" s="75"/>
      <c r="P3803" s="76"/>
    </row>
    <row r="3804" spans="2:16" x14ac:dyDescent="0.35">
      <c r="B3804" s="75"/>
      <c r="C3804" s="76"/>
      <c r="D3804" s="78"/>
      <c r="E3804" s="76"/>
      <c r="F3804" s="76"/>
      <c r="G3804" s="76"/>
      <c r="H3804" s="79"/>
      <c r="I3804" s="79"/>
      <c r="J3804" s="79"/>
      <c r="K3804" s="79"/>
      <c r="L3804" s="75"/>
      <c r="M3804" s="75"/>
      <c r="N3804" s="75"/>
      <c r="O3804" s="75"/>
      <c r="P3804" s="76"/>
    </row>
    <row r="3805" spans="2:16" x14ac:dyDescent="0.35">
      <c r="B3805" s="75"/>
      <c r="C3805" s="76"/>
      <c r="D3805" s="78"/>
      <c r="E3805" s="76"/>
      <c r="F3805" s="76"/>
      <c r="G3805" s="76"/>
      <c r="H3805" s="79"/>
      <c r="I3805" s="79"/>
      <c r="J3805" s="79"/>
      <c r="K3805" s="79"/>
      <c r="L3805" s="75"/>
      <c r="M3805" s="75"/>
      <c r="N3805" s="75"/>
      <c r="O3805" s="75"/>
      <c r="P3805" s="76"/>
    </row>
    <row r="3806" spans="2:16" x14ac:dyDescent="0.35">
      <c r="B3806" s="75"/>
      <c r="C3806" s="76"/>
      <c r="D3806" s="78"/>
      <c r="E3806" s="76"/>
      <c r="F3806" s="76"/>
      <c r="G3806" s="76"/>
      <c r="H3806" s="79"/>
      <c r="I3806" s="79"/>
      <c r="J3806" s="79"/>
      <c r="K3806" s="79"/>
      <c r="L3806" s="75"/>
      <c r="M3806" s="75"/>
      <c r="N3806" s="75"/>
      <c r="O3806" s="75"/>
      <c r="P3806" s="76"/>
    </row>
    <row r="3807" spans="2:16" x14ac:dyDescent="0.35">
      <c r="B3807" s="75"/>
      <c r="C3807" s="76"/>
      <c r="D3807" s="78"/>
      <c r="E3807" s="76"/>
      <c r="F3807" s="76"/>
      <c r="G3807" s="76"/>
      <c r="H3807" s="79"/>
      <c r="I3807" s="79"/>
      <c r="J3807" s="79"/>
      <c r="K3807" s="79"/>
      <c r="L3807" s="75"/>
      <c r="M3807" s="75"/>
      <c r="N3807" s="75"/>
      <c r="O3807" s="75"/>
      <c r="P3807" s="76"/>
    </row>
    <row r="3808" spans="2:16" x14ac:dyDescent="0.35">
      <c r="B3808" s="75"/>
      <c r="C3808" s="76"/>
      <c r="D3808" s="78"/>
      <c r="E3808" s="76"/>
      <c r="F3808" s="76"/>
      <c r="G3808" s="76"/>
      <c r="H3808" s="79"/>
      <c r="I3808" s="79"/>
      <c r="J3808" s="79"/>
      <c r="K3808" s="79"/>
      <c r="L3808" s="75"/>
      <c r="M3808" s="75"/>
      <c r="N3808" s="75"/>
      <c r="O3808" s="75"/>
      <c r="P3808" s="76"/>
    </row>
    <row r="3809" spans="2:16" x14ac:dyDescent="0.35">
      <c r="B3809" s="75"/>
      <c r="C3809" s="76"/>
      <c r="D3809" s="78"/>
      <c r="E3809" s="76"/>
      <c r="F3809" s="76"/>
      <c r="G3809" s="76"/>
      <c r="H3809" s="79"/>
      <c r="I3809" s="79"/>
      <c r="J3809" s="79"/>
      <c r="K3809" s="79"/>
      <c r="L3809" s="75"/>
      <c r="M3809" s="75"/>
      <c r="N3809" s="75"/>
      <c r="O3809" s="75"/>
      <c r="P3809" s="76"/>
    </row>
    <row r="3810" spans="2:16" x14ac:dyDescent="0.35">
      <c r="B3810" s="75"/>
      <c r="C3810" s="76"/>
      <c r="D3810" s="78"/>
      <c r="E3810" s="76"/>
      <c r="F3810" s="76"/>
      <c r="G3810" s="76"/>
      <c r="H3810" s="79"/>
      <c r="I3810" s="79"/>
      <c r="J3810" s="79"/>
      <c r="K3810" s="79"/>
      <c r="L3810" s="75"/>
      <c r="M3810" s="75"/>
      <c r="N3810" s="75"/>
      <c r="O3810" s="75"/>
      <c r="P3810" s="76"/>
    </row>
    <row r="3811" spans="2:16" x14ac:dyDescent="0.35">
      <c r="B3811" s="75"/>
      <c r="C3811" s="76"/>
      <c r="D3811" s="78"/>
      <c r="E3811" s="76"/>
      <c r="F3811" s="76"/>
      <c r="G3811" s="76"/>
      <c r="H3811" s="79"/>
      <c r="I3811" s="79"/>
      <c r="J3811" s="79"/>
      <c r="K3811" s="79"/>
      <c r="L3811" s="75"/>
      <c r="M3811" s="75"/>
      <c r="N3811" s="75"/>
      <c r="O3811" s="75"/>
      <c r="P3811" s="76"/>
    </row>
    <row r="3812" spans="2:16" x14ac:dyDescent="0.35">
      <c r="B3812" s="75"/>
      <c r="C3812" s="76"/>
      <c r="D3812" s="78"/>
      <c r="E3812" s="76"/>
      <c r="F3812" s="76"/>
      <c r="G3812" s="76"/>
      <c r="H3812" s="79"/>
      <c r="I3812" s="79"/>
      <c r="J3812" s="79"/>
      <c r="K3812" s="79"/>
      <c r="L3812" s="75"/>
      <c r="M3812" s="75"/>
      <c r="N3812" s="75"/>
      <c r="O3812" s="75"/>
      <c r="P3812" s="76"/>
    </row>
    <row r="3813" spans="2:16" x14ac:dyDescent="0.35">
      <c r="B3813" s="75"/>
      <c r="C3813" s="76"/>
      <c r="D3813" s="78"/>
      <c r="E3813" s="76"/>
      <c r="F3813" s="76"/>
      <c r="G3813" s="76"/>
      <c r="H3813" s="79"/>
      <c r="I3813" s="79"/>
      <c r="J3813" s="79"/>
      <c r="K3813" s="79"/>
      <c r="L3813" s="75"/>
      <c r="M3813" s="75"/>
      <c r="N3813" s="75"/>
      <c r="O3813" s="75"/>
      <c r="P3813" s="76"/>
    </row>
    <row r="3814" spans="2:16" x14ac:dyDescent="0.35">
      <c r="B3814" s="75"/>
      <c r="C3814" s="76"/>
      <c r="D3814" s="78"/>
      <c r="E3814" s="76"/>
      <c r="F3814" s="76"/>
      <c r="G3814" s="76"/>
      <c r="H3814" s="79"/>
      <c r="I3814" s="79"/>
      <c r="J3814" s="79"/>
      <c r="K3814" s="79"/>
      <c r="L3814" s="75"/>
      <c r="M3814" s="75"/>
      <c r="N3814" s="75"/>
      <c r="O3814" s="75"/>
      <c r="P3814" s="76"/>
    </row>
    <row r="3815" spans="2:16" x14ac:dyDescent="0.35">
      <c r="B3815" s="75"/>
      <c r="C3815" s="76"/>
      <c r="D3815" s="78"/>
      <c r="E3815" s="76"/>
      <c r="F3815" s="76"/>
      <c r="G3815" s="76"/>
      <c r="H3815" s="79"/>
      <c r="I3815" s="79"/>
      <c r="J3815" s="79"/>
      <c r="K3815" s="79"/>
      <c r="L3815" s="75"/>
      <c r="M3815" s="75"/>
      <c r="N3815" s="75"/>
      <c r="O3815" s="75"/>
      <c r="P3815" s="76"/>
    </row>
    <row r="3816" spans="2:16" x14ac:dyDescent="0.35">
      <c r="B3816" s="75"/>
      <c r="C3816" s="76"/>
      <c r="D3816" s="78"/>
      <c r="E3816" s="76"/>
      <c r="F3816" s="76"/>
      <c r="G3816" s="76"/>
      <c r="H3816" s="79"/>
      <c r="I3816" s="79"/>
      <c r="J3816" s="79"/>
      <c r="K3816" s="79"/>
      <c r="L3816" s="75"/>
      <c r="M3816" s="75"/>
      <c r="N3816" s="75"/>
      <c r="O3816" s="75"/>
      <c r="P3816" s="76"/>
    </row>
    <row r="3817" spans="2:16" x14ac:dyDescent="0.35">
      <c r="B3817" s="75"/>
      <c r="C3817" s="76"/>
      <c r="D3817" s="78"/>
      <c r="E3817" s="76"/>
      <c r="F3817" s="76"/>
      <c r="G3817" s="76"/>
      <c r="H3817" s="79"/>
      <c r="I3817" s="79"/>
      <c r="J3817" s="79"/>
      <c r="K3817" s="79"/>
      <c r="L3817" s="75"/>
      <c r="M3817" s="75"/>
      <c r="N3817" s="75"/>
      <c r="O3817" s="75"/>
      <c r="P3817" s="76"/>
    </row>
    <row r="3818" spans="2:16" x14ac:dyDescent="0.35">
      <c r="B3818" s="75"/>
      <c r="C3818" s="76"/>
      <c r="D3818" s="78"/>
      <c r="E3818" s="76"/>
      <c r="F3818" s="76"/>
      <c r="G3818" s="76"/>
      <c r="H3818" s="79"/>
      <c r="I3818" s="79"/>
      <c r="J3818" s="79"/>
      <c r="K3818" s="79"/>
      <c r="L3818" s="75"/>
      <c r="M3818" s="75"/>
      <c r="N3818" s="75"/>
      <c r="O3818" s="75"/>
      <c r="P3818" s="76"/>
    </row>
    <row r="3819" spans="2:16" x14ac:dyDescent="0.35">
      <c r="B3819" s="75"/>
      <c r="C3819" s="76"/>
      <c r="D3819" s="78"/>
      <c r="E3819" s="76"/>
      <c r="F3819" s="76"/>
      <c r="G3819" s="76"/>
      <c r="H3819" s="79"/>
      <c r="I3819" s="79"/>
      <c r="J3819" s="79"/>
      <c r="K3819" s="79"/>
      <c r="L3819" s="75"/>
      <c r="M3819" s="75"/>
      <c r="N3819" s="75"/>
      <c r="O3819" s="75"/>
      <c r="P3819" s="76"/>
    </row>
    <row r="3820" spans="2:16" x14ac:dyDescent="0.35">
      <c r="B3820" s="75"/>
      <c r="C3820" s="76"/>
      <c r="D3820" s="78"/>
      <c r="E3820" s="76"/>
      <c r="F3820" s="76"/>
      <c r="G3820" s="76"/>
      <c r="H3820" s="79"/>
      <c r="I3820" s="79"/>
      <c r="J3820" s="79"/>
      <c r="K3820" s="79"/>
      <c r="L3820" s="75"/>
      <c r="M3820" s="75"/>
      <c r="N3820" s="75"/>
      <c r="O3820" s="75"/>
      <c r="P3820" s="76"/>
    </row>
    <row r="3821" spans="2:16" x14ac:dyDescent="0.35">
      <c r="B3821" s="75"/>
      <c r="C3821" s="76"/>
      <c r="D3821" s="78"/>
      <c r="E3821" s="76"/>
      <c r="F3821" s="76"/>
      <c r="G3821" s="76"/>
      <c r="H3821" s="79"/>
      <c r="I3821" s="79"/>
      <c r="J3821" s="79"/>
      <c r="K3821" s="79"/>
      <c r="L3821" s="75"/>
      <c r="M3821" s="75"/>
      <c r="N3821" s="75"/>
      <c r="O3821" s="75"/>
      <c r="P3821" s="76"/>
    </row>
    <row r="3822" spans="2:16" x14ac:dyDescent="0.35">
      <c r="B3822" s="75"/>
      <c r="C3822" s="76"/>
      <c r="D3822" s="78"/>
      <c r="E3822" s="76"/>
      <c r="F3822" s="76"/>
      <c r="G3822" s="76"/>
      <c r="H3822" s="79"/>
      <c r="I3822" s="79"/>
      <c r="J3822" s="79"/>
      <c r="K3822" s="79"/>
      <c r="L3822" s="75"/>
      <c r="M3822" s="75"/>
      <c r="N3822" s="75"/>
      <c r="O3822" s="75"/>
      <c r="P3822" s="76"/>
    </row>
    <row r="3823" spans="2:16" x14ac:dyDescent="0.35">
      <c r="B3823" s="75"/>
      <c r="C3823" s="76"/>
      <c r="D3823" s="78"/>
      <c r="E3823" s="76"/>
      <c r="F3823" s="76"/>
      <c r="G3823" s="76"/>
      <c r="H3823" s="79"/>
      <c r="I3823" s="79"/>
      <c r="J3823" s="79"/>
      <c r="K3823" s="79"/>
      <c r="L3823" s="75"/>
      <c r="M3823" s="75"/>
      <c r="N3823" s="75"/>
      <c r="O3823" s="75"/>
      <c r="P3823" s="76"/>
    </row>
    <row r="3824" spans="2:16" x14ac:dyDescent="0.35">
      <c r="B3824" s="75"/>
      <c r="C3824" s="76"/>
      <c r="D3824" s="78"/>
      <c r="E3824" s="76"/>
      <c r="F3824" s="76"/>
      <c r="G3824" s="76"/>
      <c r="H3824" s="79"/>
      <c r="I3824" s="79"/>
      <c r="J3824" s="79"/>
      <c r="K3824" s="79"/>
      <c r="L3824" s="75"/>
      <c r="M3824" s="75"/>
      <c r="N3824" s="75"/>
      <c r="O3824" s="75"/>
      <c r="P3824" s="76"/>
    </row>
    <row r="3825" spans="2:16" x14ac:dyDescent="0.35">
      <c r="B3825" s="75"/>
      <c r="C3825" s="76"/>
      <c r="D3825" s="78"/>
      <c r="E3825" s="76"/>
      <c r="F3825" s="76"/>
      <c r="G3825" s="76"/>
      <c r="H3825" s="79"/>
      <c r="I3825" s="79"/>
      <c r="J3825" s="79"/>
      <c r="K3825" s="79"/>
      <c r="L3825" s="75"/>
      <c r="M3825" s="75"/>
      <c r="N3825" s="75"/>
      <c r="O3825" s="75"/>
      <c r="P3825" s="76"/>
    </row>
    <row r="3826" spans="2:16" x14ac:dyDescent="0.35">
      <c r="B3826" s="75"/>
      <c r="C3826" s="76"/>
      <c r="D3826" s="78"/>
      <c r="E3826" s="76"/>
      <c r="F3826" s="76"/>
      <c r="G3826" s="76"/>
      <c r="H3826" s="79"/>
      <c r="I3826" s="79"/>
      <c r="J3826" s="79"/>
      <c r="K3826" s="79"/>
      <c r="L3826" s="75"/>
      <c r="M3826" s="75"/>
      <c r="N3826" s="75"/>
      <c r="O3826" s="75"/>
      <c r="P3826" s="76"/>
    </row>
    <row r="3827" spans="2:16" x14ac:dyDescent="0.35">
      <c r="B3827" s="75"/>
      <c r="C3827" s="76"/>
      <c r="D3827" s="78"/>
      <c r="E3827" s="76"/>
      <c r="F3827" s="76"/>
      <c r="G3827" s="76"/>
      <c r="H3827" s="79"/>
      <c r="I3827" s="79"/>
      <c r="J3827" s="79"/>
      <c r="K3827" s="79"/>
      <c r="L3827" s="75"/>
      <c r="M3827" s="75"/>
      <c r="N3827" s="75"/>
      <c r="O3827" s="75"/>
      <c r="P3827" s="76"/>
    </row>
    <row r="3828" spans="2:16" x14ac:dyDescent="0.35">
      <c r="B3828" s="75"/>
      <c r="C3828" s="76"/>
      <c r="D3828" s="78"/>
      <c r="E3828" s="76"/>
      <c r="F3828" s="76"/>
      <c r="G3828" s="76"/>
      <c r="H3828" s="79"/>
      <c r="I3828" s="79"/>
      <c r="J3828" s="79"/>
      <c r="K3828" s="79"/>
      <c r="L3828" s="75"/>
      <c r="M3828" s="75"/>
      <c r="N3828" s="75"/>
      <c r="O3828" s="75"/>
      <c r="P3828" s="76"/>
    </row>
    <row r="3829" spans="2:16" x14ac:dyDescent="0.35">
      <c r="B3829" s="75"/>
      <c r="C3829" s="76"/>
      <c r="D3829" s="78"/>
      <c r="E3829" s="76"/>
      <c r="F3829" s="76"/>
      <c r="G3829" s="76"/>
      <c r="H3829" s="79"/>
      <c r="I3829" s="79"/>
      <c r="J3829" s="79"/>
      <c r="K3829" s="79"/>
      <c r="L3829" s="75"/>
      <c r="M3829" s="75"/>
      <c r="N3829" s="75"/>
      <c r="O3829" s="75"/>
      <c r="P3829" s="76"/>
    </row>
    <row r="3830" spans="2:16" x14ac:dyDescent="0.35">
      <c r="B3830" s="75"/>
      <c r="C3830" s="76"/>
      <c r="D3830" s="78"/>
      <c r="E3830" s="76"/>
      <c r="F3830" s="76"/>
      <c r="G3830" s="76"/>
      <c r="H3830" s="79"/>
      <c r="I3830" s="79"/>
      <c r="J3830" s="79"/>
      <c r="K3830" s="79"/>
      <c r="L3830" s="75"/>
      <c r="M3830" s="75"/>
      <c r="N3830" s="75"/>
      <c r="O3830" s="75"/>
      <c r="P3830" s="76"/>
    </row>
    <row r="3831" spans="2:16" x14ac:dyDescent="0.35">
      <c r="B3831" s="75"/>
      <c r="C3831" s="76"/>
      <c r="D3831" s="78"/>
      <c r="E3831" s="76"/>
      <c r="F3831" s="76"/>
      <c r="G3831" s="76"/>
      <c r="H3831" s="79"/>
      <c r="I3831" s="79"/>
      <c r="J3831" s="79"/>
      <c r="K3831" s="79"/>
      <c r="L3831" s="75"/>
      <c r="M3831" s="75"/>
      <c r="N3831" s="75"/>
      <c r="O3831" s="75"/>
      <c r="P3831" s="76"/>
    </row>
    <row r="3832" spans="2:16" x14ac:dyDescent="0.35">
      <c r="B3832" s="75"/>
      <c r="C3832" s="76"/>
      <c r="D3832" s="78"/>
      <c r="E3832" s="76"/>
      <c r="F3832" s="76"/>
      <c r="G3832" s="76"/>
      <c r="H3832" s="79"/>
      <c r="I3832" s="79"/>
      <c r="J3832" s="79"/>
      <c r="K3832" s="79"/>
      <c r="L3832" s="75"/>
      <c r="M3832" s="75"/>
      <c r="N3832" s="75"/>
      <c r="O3832" s="75"/>
      <c r="P3832" s="76"/>
    </row>
    <row r="3833" spans="2:16" x14ac:dyDescent="0.35">
      <c r="B3833" s="75"/>
      <c r="C3833" s="76"/>
      <c r="D3833" s="78"/>
      <c r="E3833" s="76"/>
      <c r="F3833" s="76"/>
      <c r="G3833" s="76"/>
      <c r="H3833" s="79"/>
      <c r="I3833" s="79"/>
      <c r="J3833" s="79"/>
      <c r="K3833" s="79"/>
      <c r="L3833" s="75"/>
      <c r="M3833" s="75"/>
      <c r="N3833" s="75"/>
      <c r="O3833" s="75"/>
      <c r="P3833" s="76"/>
    </row>
    <row r="3834" spans="2:16" x14ac:dyDescent="0.35">
      <c r="B3834" s="75"/>
      <c r="C3834" s="76"/>
      <c r="D3834" s="78"/>
      <c r="E3834" s="76"/>
      <c r="F3834" s="76"/>
      <c r="G3834" s="76"/>
      <c r="H3834" s="79"/>
      <c r="I3834" s="79"/>
      <c r="J3834" s="79"/>
      <c r="K3834" s="79"/>
      <c r="L3834" s="75"/>
      <c r="M3834" s="75"/>
      <c r="N3834" s="75"/>
      <c r="O3834" s="75"/>
      <c r="P3834" s="76"/>
    </row>
    <row r="3835" spans="2:16" x14ac:dyDescent="0.35">
      <c r="B3835" s="75"/>
      <c r="C3835" s="76"/>
      <c r="D3835" s="78"/>
      <c r="E3835" s="76"/>
      <c r="F3835" s="76"/>
      <c r="G3835" s="76"/>
      <c r="H3835" s="79"/>
      <c r="I3835" s="79"/>
      <c r="J3835" s="79"/>
      <c r="K3835" s="79"/>
      <c r="L3835" s="75"/>
      <c r="M3835" s="75"/>
      <c r="N3835" s="75"/>
      <c r="O3835" s="75"/>
      <c r="P3835" s="76"/>
    </row>
    <row r="3836" spans="2:16" x14ac:dyDescent="0.35">
      <c r="B3836" s="75"/>
      <c r="C3836" s="76"/>
      <c r="D3836" s="78"/>
      <c r="E3836" s="76"/>
      <c r="F3836" s="76"/>
      <c r="G3836" s="76"/>
      <c r="H3836" s="79"/>
      <c r="I3836" s="79"/>
      <c r="J3836" s="79"/>
      <c r="K3836" s="79"/>
      <c r="L3836" s="75"/>
      <c r="M3836" s="75"/>
      <c r="N3836" s="75"/>
      <c r="O3836" s="75"/>
      <c r="P3836" s="76"/>
    </row>
    <row r="3837" spans="2:16" x14ac:dyDescent="0.35">
      <c r="B3837" s="75"/>
      <c r="C3837" s="76"/>
      <c r="D3837" s="78"/>
      <c r="E3837" s="76"/>
      <c r="F3837" s="76"/>
      <c r="G3837" s="76"/>
      <c r="H3837" s="79"/>
      <c r="I3837" s="79"/>
      <c r="J3837" s="79"/>
      <c r="K3837" s="79"/>
      <c r="L3837" s="75"/>
      <c r="M3837" s="75"/>
      <c r="N3837" s="75"/>
      <c r="O3837" s="75"/>
      <c r="P3837" s="76"/>
    </row>
    <row r="3838" spans="2:16" x14ac:dyDescent="0.35">
      <c r="B3838" s="75"/>
      <c r="C3838" s="76"/>
      <c r="D3838" s="78"/>
      <c r="E3838" s="76"/>
      <c r="F3838" s="76"/>
      <c r="G3838" s="76"/>
      <c r="H3838" s="79"/>
      <c r="I3838" s="79"/>
      <c r="J3838" s="79"/>
      <c r="K3838" s="79"/>
      <c r="L3838" s="75"/>
      <c r="M3838" s="75"/>
      <c r="N3838" s="75"/>
      <c r="O3838" s="75"/>
      <c r="P3838" s="76"/>
    </row>
    <row r="3839" spans="2:16" x14ac:dyDescent="0.35">
      <c r="B3839" s="75"/>
      <c r="C3839" s="76"/>
      <c r="D3839" s="78"/>
      <c r="E3839" s="76"/>
      <c r="F3839" s="76"/>
      <c r="G3839" s="76"/>
      <c r="H3839" s="79"/>
      <c r="I3839" s="79"/>
      <c r="J3839" s="79"/>
      <c r="K3839" s="79"/>
      <c r="L3839" s="75"/>
      <c r="M3839" s="75"/>
      <c r="N3839" s="75"/>
      <c r="O3839" s="75"/>
      <c r="P3839" s="76"/>
    </row>
    <row r="3840" spans="2:16" x14ac:dyDescent="0.35">
      <c r="B3840" s="75"/>
      <c r="C3840" s="76"/>
      <c r="D3840" s="78"/>
      <c r="E3840" s="76"/>
      <c r="F3840" s="76"/>
      <c r="G3840" s="76"/>
      <c r="H3840" s="79"/>
      <c r="I3840" s="79"/>
      <c r="J3840" s="79"/>
      <c r="K3840" s="79"/>
      <c r="L3840" s="75"/>
      <c r="M3840" s="75"/>
      <c r="N3840" s="75"/>
      <c r="O3840" s="75"/>
      <c r="P3840" s="76"/>
    </row>
    <row r="3841" spans="2:16" x14ac:dyDescent="0.35">
      <c r="B3841" s="75"/>
      <c r="C3841" s="76"/>
      <c r="D3841" s="78"/>
      <c r="E3841" s="76"/>
      <c r="F3841" s="76"/>
      <c r="G3841" s="76"/>
      <c r="H3841" s="79"/>
      <c r="I3841" s="79"/>
      <c r="J3841" s="79"/>
      <c r="K3841" s="79"/>
      <c r="L3841" s="75"/>
      <c r="M3841" s="75"/>
      <c r="N3841" s="75"/>
      <c r="O3841" s="75"/>
      <c r="P3841" s="76"/>
    </row>
    <row r="3842" spans="2:16" x14ac:dyDescent="0.35">
      <c r="B3842" s="75"/>
      <c r="C3842" s="76"/>
      <c r="D3842" s="78"/>
      <c r="E3842" s="76"/>
      <c r="F3842" s="76"/>
      <c r="G3842" s="76"/>
      <c r="H3842" s="79"/>
      <c r="I3842" s="79"/>
      <c r="J3842" s="79"/>
      <c r="K3842" s="79"/>
      <c r="L3842" s="75"/>
      <c r="M3842" s="75"/>
      <c r="N3842" s="75"/>
      <c r="O3842" s="75"/>
      <c r="P3842" s="76"/>
    </row>
    <row r="3843" spans="2:16" x14ac:dyDescent="0.35">
      <c r="B3843" s="75"/>
      <c r="C3843" s="76"/>
      <c r="D3843" s="78"/>
      <c r="E3843" s="76"/>
      <c r="F3843" s="76"/>
      <c r="G3843" s="76"/>
      <c r="H3843" s="79"/>
      <c r="I3843" s="79"/>
      <c r="J3843" s="79"/>
      <c r="K3843" s="79"/>
      <c r="L3843" s="75"/>
      <c r="M3843" s="75"/>
      <c r="N3843" s="75"/>
      <c r="O3843" s="75"/>
      <c r="P3843" s="76"/>
    </row>
    <row r="3844" spans="2:16" x14ac:dyDescent="0.35">
      <c r="B3844" s="75"/>
      <c r="C3844" s="76"/>
      <c r="D3844" s="78"/>
      <c r="E3844" s="76"/>
      <c r="F3844" s="76"/>
      <c r="G3844" s="76"/>
      <c r="H3844" s="79"/>
      <c r="I3844" s="79"/>
      <c r="J3844" s="79"/>
      <c r="K3844" s="79"/>
      <c r="L3844" s="75"/>
      <c r="M3844" s="75"/>
      <c r="N3844" s="75"/>
      <c r="O3844" s="75"/>
      <c r="P3844" s="76"/>
    </row>
    <row r="3845" spans="2:16" x14ac:dyDescent="0.35">
      <c r="B3845" s="75"/>
      <c r="C3845" s="76"/>
      <c r="D3845" s="78"/>
      <c r="E3845" s="76"/>
      <c r="F3845" s="76"/>
      <c r="G3845" s="76"/>
      <c r="H3845" s="79"/>
      <c r="I3845" s="79"/>
      <c r="J3845" s="79"/>
      <c r="K3845" s="79"/>
      <c r="L3845" s="75"/>
      <c r="M3845" s="75"/>
      <c r="N3845" s="75"/>
      <c r="O3845" s="75"/>
      <c r="P3845" s="76"/>
    </row>
    <row r="3846" spans="2:16" x14ac:dyDescent="0.35">
      <c r="B3846" s="75"/>
      <c r="C3846" s="76"/>
      <c r="D3846" s="78"/>
      <c r="E3846" s="76"/>
      <c r="F3846" s="76"/>
      <c r="G3846" s="76"/>
      <c r="H3846" s="79"/>
      <c r="I3846" s="79"/>
      <c r="J3846" s="79"/>
      <c r="K3846" s="79"/>
      <c r="L3846" s="75"/>
      <c r="M3846" s="75"/>
      <c r="N3846" s="75"/>
      <c r="O3846" s="75"/>
      <c r="P3846" s="76"/>
    </row>
    <row r="3847" spans="2:16" x14ac:dyDescent="0.35">
      <c r="B3847" s="75"/>
      <c r="C3847" s="76"/>
      <c r="D3847" s="78"/>
      <c r="E3847" s="76"/>
      <c r="F3847" s="76"/>
      <c r="G3847" s="76"/>
      <c r="H3847" s="79"/>
      <c r="I3847" s="79"/>
      <c r="J3847" s="79"/>
      <c r="K3847" s="79"/>
      <c r="L3847" s="75"/>
      <c r="M3847" s="75"/>
      <c r="N3847" s="75"/>
      <c r="O3847" s="75"/>
      <c r="P3847" s="76"/>
    </row>
    <row r="3848" spans="2:16" x14ac:dyDescent="0.35">
      <c r="B3848" s="75"/>
      <c r="C3848" s="76"/>
      <c r="D3848" s="78"/>
      <c r="E3848" s="76"/>
      <c r="F3848" s="76"/>
      <c r="G3848" s="76"/>
      <c r="H3848" s="79"/>
      <c r="I3848" s="79"/>
      <c r="J3848" s="79"/>
      <c r="K3848" s="79"/>
      <c r="L3848" s="75"/>
      <c r="M3848" s="75"/>
      <c r="N3848" s="75"/>
      <c r="O3848" s="75"/>
      <c r="P3848" s="76"/>
    </row>
    <row r="3849" spans="2:16" x14ac:dyDescent="0.35">
      <c r="B3849" s="75"/>
      <c r="C3849" s="76"/>
      <c r="D3849" s="78"/>
      <c r="E3849" s="76"/>
      <c r="F3849" s="76"/>
      <c r="G3849" s="76"/>
      <c r="H3849" s="79"/>
      <c r="I3849" s="79"/>
      <c r="J3849" s="79"/>
      <c r="K3849" s="79"/>
      <c r="L3849" s="75"/>
      <c r="M3849" s="75"/>
      <c r="N3849" s="75"/>
      <c r="O3849" s="75"/>
      <c r="P3849" s="76"/>
    </row>
    <row r="3850" spans="2:16" x14ac:dyDescent="0.35">
      <c r="B3850" s="75"/>
      <c r="C3850" s="76"/>
      <c r="D3850" s="78"/>
      <c r="E3850" s="76"/>
      <c r="F3850" s="76"/>
      <c r="G3850" s="76"/>
      <c r="H3850" s="79"/>
      <c r="I3850" s="79"/>
      <c r="J3850" s="79"/>
      <c r="K3850" s="79"/>
      <c r="L3850" s="75"/>
      <c r="M3850" s="75"/>
      <c r="N3850" s="75"/>
      <c r="O3850" s="75"/>
      <c r="P3850" s="76"/>
    </row>
    <row r="3851" spans="2:16" x14ac:dyDescent="0.35">
      <c r="B3851" s="75"/>
      <c r="C3851" s="76"/>
      <c r="D3851" s="78"/>
      <c r="E3851" s="76"/>
      <c r="F3851" s="76"/>
      <c r="G3851" s="76"/>
      <c r="H3851" s="79"/>
      <c r="I3851" s="79"/>
      <c r="J3851" s="79"/>
      <c r="K3851" s="79"/>
      <c r="L3851" s="75"/>
      <c r="M3851" s="75"/>
      <c r="N3851" s="75"/>
      <c r="O3851" s="75"/>
      <c r="P3851" s="76"/>
    </row>
    <row r="3852" spans="2:16" x14ac:dyDescent="0.35">
      <c r="B3852" s="75"/>
      <c r="C3852" s="76"/>
      <c r="D3852" s="78"/>
      <c r="E3852" s="76"/>
      <c r="F3852" s="76"/>
      <c r="G3852" s="76"/>
      <c r="H3852" s="79"/>
      <c r="I3852" s="79"/>
      <c r="J3852" s="79"/>
      <c r="K3852" s="79"/>
      <c r="L3852" s="75"/>
      <c r="M3852" s="75"/>
      <c r="N3852" s="75"/>
      <c r="O3852" s="75"/>
      <c r="P3852" s="76"/>
    </row>
    <row r="3853" spans="2:16" x14ac:dyDescent="0.35">
      <c r="B3853" s="75"/>
      <c r="C3853" s="76"/>
      <c r="D3853" s="78"/>
      <c r="E3853" s="76"/>
      <c r="F3853" s="76"/>
      <c r="G3853" s="76"/>
      <c r="H3853" s="79"/>
      <c r="I3853" s="79"/>
      <c r="J3853" s="79"/>
      <c r="K3853" s="79"/>
      <c r="L3853" s="75"/>
      <c r="M3853" s="75"/>
      <c r="N3853" s="75"/>
      <c r="O3853" s="75"/>
      <c r="P3853" s="76"/>
    </row>
    <row r="3854" spans="2:16" x14ac:dyDescent="0.35">
      <c r="B3854" s="75"/>
      <c r="C3854" s="76"/>
      <c r="D3854" s="78"/>
      <c r="E3854" s="76"/>
      <c r="F3854" s="76"/>
      <c r="G3854" s="76"/>
      <c r="H3854" s="79"/>
      <c r="I3854" s="79"/>
      <c r="J3854" s="79"/>
      <c r="K3854" s="79"/>
      <c r="L3854" s="75"/>
      <c r="M3854" s="75"/>
      <c r="N3854" s="75"/>
      <c r="O3854" s="75"/>
      <c r="P3854" s="76"/>
    </row>
    <row r="3855" spans="2:16" x14ac:dyDescent="0.35">
      <c r="B3855" s="75"/>
      <c r="C3855" s="76"/>
      <c r="D3855" s="78"/>
      <c r="E3855" s="76"/>
      <c r="F3855" s="76"/>
      <c r="G3855" s="76"/>
      <c r="H3855" s="79"/>
      <c r="I3855" s="79"/>
      <c r="J3855" s="79"/>
      <c r="K3855" s="79"/>
      <c r="L3855" s="75"/>
      <c r="M3855" s="75"/>
      <c r="N3855" s="75"/>
      <c r="O3855" s="75"/>
      <c r="P3855" s="76"/>
    </row>
    <row r="3856" spans="2:16" x14ac:dyDescent="0.35">
      <c r="B3856" s="75"/>
      <c r="C3856" s="76"/>
      <c r="D3856" s="78"/>
      <c r="E3856" s="76"/>
      <c r="F3856" s="76"/>
      <c r="G3856" s="76"/>
      <c r="H3856" s="79"/>
      <c r="I3856" s="79"/>
      <c r="J3856" s="79"/>
      <c r="K3856" s="79"/>
      <c r="L3856" s="75"/>
      <c r="M3856" s="75"/>
      <c r="N3856" s="75"/>
      <c r="O3856" s="75"/>
      <c r="P3856" s="76"/>
    </row>
    <row r="3857" spans="2:16" x14ac:dyDescent="0.35">
      <c r="B3857" s="75"/>
      <c r="C3857" s="76"/>
      <c r="D3857" s="78"/>
      <c r="E3857" s="76"/>
      <c r="F3857" s="76"/>
      <c r="G3857" s="76"/>
      <c r="H3857" s="79"/>
      <c r="I3857" s="79"/>
      <c r="J3857" s="79"/>
      <c r="K3857" s="79"/>
      <c r="L3857" s="75"/>
      <c r="M3857" s="75"/>
      <c r="N3857" s="75"/>
      <c r="O3857" s="75"/>
      <c r="P3857" s="76"/>
    </row>
    <row r="3858" spans="2:16" x14ac:dyDescent="0.35">
      <c r="B3858" s="75"/>
      <c r="C3858" s="76"/>
      <c r="D3858" s="78"/>
      <c r="E3858" s="76"/>
      <c r="F3858" s="76"/>
      <c r="G3858" s="76"/>
      <c r="H3858" s="79"/>
      <c r="I3858" s="79"/>
      <c r="J3858" s="79"/>
      <c r="K3858" s="79"/>
      <c r="L3858" s="75"/>
      <c r="M3858" s="75"/>
      <c r="N3858" s="75"/>
      <c r="O3858" s="75"/>
      <c r="P3858" s="76"/>
    </row>
    <row r="3859" spans="2:16" x14ac:dyDescent="0.35">
      <c r="B3859" s="75"/>
      <c r="C3859" s="76"/>
      <c r="D3859" s="78"/>
      <c r="E3859" s="76"/>
      <c r="F3859" s="76"/>
      <c r="G3859" s="76"/>
      <c r="H3859" s="79"/>
      <c r="I3859" s="79"/>
      <c r="J3859" s="79"/>
      <c r="K3859" s="79"/>
      <c r="L3859" s="75"/>
      <c r="M3859" s="75"/>
      <c r="N3859" s="75"/>
      <c r="O3859" s="75"/>
      <c r="P3859" s="76"/>
    </row>
    <row r="3860" spans="2:16" x14ac:dyDescent="0.35">
      <c r="B3860" s="75"/>
      <c r="C3860" s="76"/>
      <c r="D3860" s="78"/>
      <c r="E3860" s="76"/>
      <c r="F3860" s="76"/>
      <c r="G3860" s="76"/>
      <c r="H3860" s="79"/>
      <c r="I3860" s="79"/>
      <c r="J3860" s="79"/>
      <c r="K3860" s="79"/>
      <c r="L3860" s="75"/>
      <c r="M3860" s="75"/>
      <c r="N3860" s="75"/>
      <c r="O3860" s="75"/>
      <c r="P3860" s="76"/>
    </row>
    <row r="3861" spans="2:16" x14ac:dyDescent="0.35">
      <c r="B3861" s="75"/>
      <c r="C3861" s="76"/>
      <c r="D3861" s="78"/>
      <c r="E3861" s="76"/>
      <c r="F3861" s="76"/>
      <c r="G3861" s="76"/>
      <c r="H3861" s="79"/>
      <c r="I3861" s="79"/>
      <c r="J3861" s="79"/>
      <c r="K3861" s="79"/>
      <c r="L3861" s="75"/>
      <c r="M3861" s="75"/>
      <c r="N3861" s="75"/>
      <c r="O3861" s="75"/>
      <c r="P3861" s="76"/>
    </row>
    <row r="3862" spans="2:16" x14ac:dyDescent="0.35">
      <c r="B3862" s="75"/>
      <c r="C3862" s="76"/>
      <c r="D3862" s="78"/>
      <c r="E3862" s="76"/>
      <c r="F3862" s="76"/>
      <c r="G3862" s="76"/>
      <c r="H3862" s="79"/>
      <c r="I3862" s="79"/>
      <c r="J3862" s="79"/>
      <c r="K3862" s="79"/>
      <c r="L3862" s="75"/>
      <c r="M3862" s="75"/>
      <c r="N3862" s="75"/>
      <c r="O3862" s="75"/>
      <c r="P3862" s="76"/>
    </row>
    <row r="3863" spans="2:16" x14ac:dyDescent="0.35">
      <c r="B3863" s="75"/>
      <c r="C3863" s="76"/>
      <c r="D3863" s="78"/>
      <c r="E3863" s="76"/>
      <c r="F3863" s="76"/>
      <c r="G3863" s="76"/>
      <c r="H3863" s="79"/>
      <c r="I3863" s="79"/>
      <c r="J3863" s="79"/>
      <c r="K3863" s="79"/>
      <c r="L3863" s="75"/>
      <c r="M3863" s="75"/>
      <c r="N3863" s="75"/>
      <c r="O3863" s="75"/>
      <c r="P3863" s="76"/>
    </row>
    <row r="3864" spans="2:16" x14ac:dyDescent="0.35">
      <c r="B3864" s="75"/>
      <c r="C3864" s="76"/>
      <c r="D3864" s="78"/>
      <c r="E3864" s="76"/>
      <c r="F3864" s="76"/>
      <c r="G3864" s="76"/>
      <c r="H3864" s="79"/>
      <c r="I3864" s="79"/>
      <c r="J3864" s="79"/>
      <c r="K3864" s="79"/>
      <c r="L3864" s="75"/>
      <c r="M3864" s="75"/>
      <c r="N3864" s="75"/>
      <c r="O3864" s="75"/>
      <c r="P3864" s="76"/>
    </row>
    <row r="3865" spans="2:16" x14ac:dyDescent="0.35">
      <c r="B3865" s="75"/>
      <c r="C3865" s="76"/>
      <c r="D3865" s="78"/>
      <c r="E3865" s="76"/>
      <c r="F3865" s="76"/>
      <c r="G3865" s="76"/>
      <c r="H3865" s="79"/>
      <c r="I3865" s="79"/>
      <c r="J3865" s="79"/>
      <c r="K3865" s="79"/>
      <c r="L3865" s="75"/>
      <c r="M3865" s="75"/>
      <c r="N3865" s="75"/>
      <c r="O3865" s="75"/>
      <c r="P3865" s="76"/>
    </row>
    <row r="3866" spans="2:16" x14ac:dyDescent="0.35">
      <c r="B3866" s="75"/>
      <c r="C3866" s="76"/>
      <c r="D3866" s="78"/>
      <c r="E3866" s="76"/>
      <c r="F3866" s="76"/>
      <c r="G3866" s="76"/>
      <c r="H3866" s="79"/>
      <c r="I3866" s="79"/>
      <c r="J3866" s="79"/>
      <c r="K3866" s="79"/>
      <c r="L3866" s="75"/>
      <c r="M3866" s="75"/>
      <c r="N3866" s="75"/>
      <c r="O3866" s="75"/>
      <c r="P3866" s="76"/>
    </row>
    <row r="3867" spans="2:16" x14ac:dyDescent="0.35">
      <c r="B3867" s="75"/>
      <c r="C3867" s="76"/>
      <c r="D3867" s="78"/>
      <c r="E3867" s="76"/>
      <c r="F3867" s="76"/>
      <c r="G3867" s="76"/>
      <c r="H3867" s="79"/>
      <c r="I3867" s="79"/>
      <c r="J3867" s="79"/>
      <c r="K3867" s="79"/>
      <c r="L3867" s="75"/>
      <c r="M3867" s="75"/>
      <c r="N3867" s="75"/>
      <c r="O3867" s="75"/>
      <c r="P3867" s="76"/>
    </row>
    <row r="3868" spans="2:16" x14ac:dyDescent="0.35">
      <c r="B3868" s="75"/>
      <c r="C3868" s="76"/>
      <c r="D3868" s="78"/>
      <c r="E3868" s="76"/>
      <c r="F3868" s="76"/>
      <c r="G3868" s="76"/>
      <c r="H3868" s="79"/>
      <c r="I3868" s="79"/>
      <c r="J3868" s="79"/>
      <c r="K3868" s="79"/>
      <c r="L3868" s="75"/>
      <c r="M3868" s="75"/>
      <c r="N3868" s="75"/>
      <c r="O3868" s="75"/>
      <c r="P3868" s="76"/>
    </row>
    <row r="3869" spans="2:16" x14ac:dyDescent="0.35">
      <c r="B3869" s="75"/>
      <c r="C3869" s="76"/>
      <c r="D3869" s="78"/>
      <c r="E3869" s="76"/>
      <c r="F3869" s="76"/>
      <c r="G3869" s="76"/>
      <c r="H3869" s="79"/>
      <c r="I3869" s="79"/>
      <c r="J3869" s="79"/>
      <c r="K3869" s="79"/>
      <c r="L3869" s="75"/>
      <c r="M3869" s="75"/>
      <c r="N3869" s="75"/>
      <c r="O3869" s="75"/>
      <c r="P3869" s="76"/>
    </row>
    <row r="3870" spans="2:16" x14ac:dyDescent="0.35">
      <c r="B3870" s="75"/>
      <c r="C3870" s="76"/>
      <c r="D3870" s="78"/>
      <c r="E3870" s="76"/>
      <c r="F3870" s="76"/>
      <c r="G3870" s="76"/>
      <c r="H3870" s="79"/>
      <c r="I3870" s="79"/>
      <c r="J3870" s="79"/>
      <c r="K3870" s="79"/>
      <c r="L3870" s="75"/>
      <c r="M3870" s="75"/>
      <c r="N3870" s="75"/>
      <c r="O3870" s="75"/>
      <c r="P3870" s="76"/>
    </row>
    <row r="3871" spans="2:16" x14ac:dyDescent="0.35">
      <c r="B3871" s="75"/>
      <c r="C3871" s="76"/>
      <c r="D3871" s="78"/>
      <c r="E3871" s="76"/>
      <c r="F3871" s="76"/>
      <c r="G3871" s="76"/>
      <c r="H3871" s="79"/>
      <c r="I3871" s="79"/>
      <c r="J3871" s="79"/>
      <c r="K3871" s="79"/>
      <c r="L3871" s="75"/>
      <c r="M3871" s="75"/>
      <c r="N3871" s="75"/>
      <c r="O3871" s="75"/>
      <c r="P3871" s="76"/>
    </row>
    <row r="3872" spans="2:16" x14ac:dyDescent="0.35">
      <c r="B3872" s="75"/>
      <c r="C3872" s="76"/>
      <c r="D3872" s="78"/>
      <c r="E3872" s="76"/>
      <c r="F3872" s="76"/>
      <c r="G3872" s="76"/>
      <c r="H3872" s="79"/>
      <c r="I3872" s="79"/>
      <c r="J3872" s="79"/>
      <c r="K3872" s="79"/>
      <c r="L3872" s="75"/>
      <c r="M3872" s="75"/>
      <c r="N3872" s="75"/>
      <c r="O3872" s="75"/>
      <c r="P3872" s="76"/>
    </row>
    <row r="3873" spans="2:16" x14ac:dyDescent="0.35">
      <c r="B3873" s="75"/>
      <c r="C3873" s="76"/>
      <c r="D3873" s="78"/>
      <c r="E3873" s="76"/>
      <c r="F3873" s="76"/>
      <c r="G3873" s="76"/>
      <c r="H3873" s="79"/>
      <c r="I3873" s="79"/>
      <c r="J3873" s="79"/>
      <c r="K3873" s="79"/>
      <c r="L3873" s="75"/>
      <c r="M3873" s="75"/>
      <c r="N3873" s="75"/>
      <c r="O3873" s="75"/>
      <c r="P3873" s="76"/>
    </row>
    <row r="3874" spans="2:16" x14ac:dyDescent="0.35">
      <c r="B3874" s="75"/>
      <c r="C3874" s="76"/>
      <c r="D3874" s="78"/>
      <c r="E3874" s="76"/>
      <c r="F3874" s="76"/>
      <c r="G3874" s="76"/>
      <c r="H3874" s="79"/>
      <c r="I3874" s="79"/>
      <c r="J3874" s="79"/>
      <c r="K3874" s="79"/>
      <c r="L3874" s="75"/>
      <c r="M3874" s="75"/>
      <c r="N3874" s="75"/>
      <c r="O3874" s="75"/>
      <c r="P3874" s="76"/>
    </row>
    <row r="3875" spans="2:16" x14ac:dyDescent="0.35">
      <c r="B3875" s="75"/>
      <c r="C3875" s="76"/>
      <c r="D3875" s="78"/>
      <c r="E3875" s="76"/>
      <c r="F3875" s="76"/>
      <c r="G3875" s="76"/>
      <c r="H3875" s="79"/>
      <c r="I3875" s="79"/>
      <c r="J3875" s="79"/>
      <c r="K3875" s="79"/>
      <c r="L3875" s="75"/>
      <c r="M3875" s="75"/>
      <c r="N3875" s="75"/>
      <c r="O3875" s="75"/>
      <c r="P3875" s="76"/>
    </row>
    <row r="3876" spans="2:16" x14ac:dyDescent="0.35">
      <c r="B3876" s="75"/>
      <c r="C3876" s="76"/>
      <c r="D3876" s="78"/>
      <c r="E3876" s="76"/>
      <c r="F3876" s="76"/>
      <c r="G3876" s="76"/>
      <c r="H3876" s="79"/>
      <c r="I3876" s="79"/>
      <c r="J3876" s="79"/>
      <c r="K3876" s="79"/>
      <c r="L3876" s="75"/>
      <c r="M3876" s="75"/>
      <c r="N3876" s="75"/>
      <c r="O3876" s="75"/>
      <c r="P3876" s="76"/>
    </row>
    <row r="3877" spans="2:16" x14ac:dyDescent="0.35">
      <c r="B3877" s="75"/>
      <c r="C3877" s="76"/>
      <c r="D3877" s="78"/>
      <c r="E3877" s="76"/>
      <c r="F3877" s="76"/>
      <c r="G3877" s="76"/>
      <c r="H3877" s="79"/>
      <c r="I3877" s="79"/>
      <c r="J3877" s="79"/>
      <c r="K3877" s="79"/>
      <c r="L3877" s="75"/>
      <c r="M3877" s="75"/>
      <c r="N3877" s="75"/>
      <c r="O3877" s="75"/>
      <c r="P3877" s="76"/>
    </row>
    <row r="3878" spans="2:16" x14ac:dyDescent="0.35">
      <c r="B3878" s="75"/>
      <c r="C3878" s="76"/>
      <c r="D3878" s="78"/>
      <c r="E3878" s="76"/>
      <c r="F3878" s="76"/>
      <c r="G3878" s="76"/>
      <c r="H3878" s="79"/>
      <c r="I3878" s="79"/>
      <c r="J3878" s="79"/>
      <c r="K3878" s="79"/>
      <c r="L3878" s="75"/>
      <c r="M3878" s="75"/>
      <c r="N3878" s="75"/>
      <c r="O3878" s="75"/>
      <c r="P3878" s="76"/>
    </row>
    <row r="3879" spans="2:16" x14ac:dyDescent="0.35">
      <c r="B3879" s="75"/>
      <c r="C3879" s="76"/>
      <c r="D3879" s="78"/>
      <c r="E3879" s="76"/>
      <c r="F3879" s="76"/>
      <c r="G3879" s="76"/>
      <c r="H3879" s="79"/>
      <c r="I3879" s="79"/>
      <c r="J3879" s="79"/>
      <c r="K3879" s="79"/>
      <c r="L3879" s="75"/>
      <c r="M3879" s="75"/>
      <c r="N3879" s="75"/>
      <c r="O3879" s="75"/>
      <c r="P3879" s="76"/>
    </row>
    <row r="3880" spans="2:16" x14ac:dyDescent="0.35">
      <c r="B3880" s="75"/>
      <c r="C3880" s="76"/>
      <c r="D3880" s="78"/>
      <c r="E3880" s="76"/>
      <c r="F3880" s="76"/>
      <c r="G3880" s="76"/>
      <c r="H3880" s="79"/>
      <c r="I3880" s="79"/>
      <c r="J3880" s="79"/>
      <c r="K3880" s="79"/>
      <c r="L3880" s="75"/>
      <c r="M3880" s="75"/>
      <c r="N3880" s="75"/>
      <c r="O3880" s="75"/>
      <c r="P3880" s="76"/>
    </row>
    <row r="3881" spans="2:16" x14ac:dyDescent="0.35">
      <c r="B3881" s="75"/>
      <c r="C3881" s="76"/>
      <c r="D3881" s="78"/>
      <c r="E3881" s="76"/>
      <c r="F3881" s="76"/>
      <c r="G3881" s="76"/>
      <c r="H3881" s="79"/>
      <c r="I3881" s="79"/>
      <c r="J3881" s="79"/>
      <c r="K3881" s="79"/>
      <c r="L3881" s="75"/>
      <c r="M3881" s="75"/>
      <c r="N3881" s="75"/>
      <c r="O3881" s="75"/>
      <c r="P3881" s="76"/>
    </row>
    <row r="3882" spans="2:16" x14ac:dyDescent="0.35">
      <c r="B3882" s="75"/>
      <c r="C3882" s="76"/>
      <c r="D3882" s="78"/>
      <c r="E3882" s="76"/>
      <c r="F3882" s="76"/>
      <c r="G3882" s="76"/>
      <c r="H3882" s="79"/>
      <c r="I3882" s="79"/>
      <c r="J3882" s="79"/>
      <c r="K3882" s="79"/>
      <c r="L3882" s="75"/>
      <c r="M3882" s="75"/>
      <c r="N3882" s="75"/>
      <c r="O3882" s="75"/>
      <c r="P3882" s="76"/>
    </row>
    <row r="3883" spans="2:16" x14ac:dyDescent="0.35">
      <c r="B3883" s="75"/>
      <c r="C3883" s="76"/>
      <c r="D3883" s="78"/>
      <c r="E3883" s="76"/>
      <c r="F3883" s="76"/>
      <c r="G3883" s="76"/>
      <c r="H3883" s="79"/>
      <c r="I3883" s="79"/>
      <c r="J3883" s="79"/>
      <c r="K3883" s="79"/>
      <c r="L3883" s="75"/>
      <c r="M3883" s="75"/>
      <c r="N3883" s="75"/>
      <c r="O3883" s="75"/>
      <c r="P3883" s="76"/>
    </row>
    <row r="3884" spans="2:16" x14ac:dyDescent="0.35">
      <c r="B3884" s="75"/>
      <c r="C3884" s="76"/>
      <c r="D3884" s="78"/>
      <c r="E3884" s="76"/>
      <c r="F3884" s="76"/>
      <c r="G3884" s="76"/>
      <c r="H3884" s="79"/>
      <c r="I3884" s="79"/>
      <c r="J3884" s="79"/>
      <c r="K3884" s="79"/>
      <c r="L3884" s="75"/>
      <c r="M3884" s="75"/>
      <c r="N3884" s="75"/>
      <c r="O3884" s="75"/>
      <c r="P3884" s="76"/>
    </row>
    <row r="3885" spans="2:16" x14ac:dyDescent="0.35">
      <c r="B3885" s="75"/>
      <c r="C3885" s="76"/>
      <c r="D3885" s="78"/>
      <c r="E3885" s="76"/>
      <c r="F3885" s="76"/>
      <c r="G3885" s="76"/>
      <c r="H3885" s="79"/>
      <c r="I3885" s="79"/>
      <c r="J3885" s="79"/>
      <c r="K3885" s="79"/>
      <c r="L3885" s="75"/>
      <c r="M3885" s="75"/>
      <c r="N3885" s="75"/>
      <c r="O3885" s="75"/>
      <c r="P3885" s="76"/>
    </row>
    <row r="3886" spans="2:16" x14ac:dyDescent="0.35">
      <c r="B3886" s="75"/>
      <c r="C3886" s="76"/>
      <c r="D3886" s="78"/>
      <c r="E3886" s="76"/>
      <c r="F3886" s="76"/>
      <c r="G3886" s="76"/>
      <c r="H3886" s="79"/>
      <c r="I3886" s="79"/>
      <c r="J3886" s="79"/>
      <c r="K3886" s="79"/>
      <c r="L3886" s="75"/>
      <c r="M3886" s="75"/>
      <c r="N3886" s="75"/>
      <c r="O3886" s="75"/>
      <c r="P3886" s="76"/>
    </row>
    <row r="3887" spans="2:16" x14ac:dyDescent="0.35">
      <c r="B3887" s="75"/>
      <c r="C3887" s="76"/>
      <c r="D3887" s="78"/>
      <c r="E3887" s="76"/>
      <c r="F3887" s="76"/>
      <c r="G3887" s="76"/>
      <c r="H3887" s="79"/>
      <c r="I3887" s="79"/>
      <c r="J3887" s="79"/>
      <c r="K3887" s="79"/>
      <c r="L3887" s="75"/>
      <c r="M3887" s="75"/>
      <c r="N3887" s="75"/>
      <c r="O3887" s="75"/>
      <c r="P3887" s="76"/>
    </row>
    <row r="3888" spans="2:16" x14ac:dyDescent="0.35">
      <c r="B3888" s="75"/>
      <c r="C3888" s="76"/>
      <c r="D3888" s="78"/>
      <c r="E3888" s="76"/>
      <c r="F3888" s="76"/>
      <c r="G3888" s="76"/>
      <c r="H3888" s="79"/>
      <c r="I3888" s="79"/>
      <c r="J3888" s="79"/>
      <c r="K3888" s="79"/>
      <c r="L3888" s="75"/>
      <c r="M3888" s="75"/>
      <c r="N3888" s="75"/>
      <c r="O3888" s="75"/>
      <c r="P3888" s="76"/>
    </row>
    <row r="3889" spans="2:16" x14ac:dyDescent="0.35">
      <c r="B3889" s="75"/>
      <c r="C3889" s="76"/>
      <c r="D3889" s="78"/>
      <c r="E3889" s="76"/>
      <c r="F3889" s="76"/>
      <c r="G3889" s="76"/>
      <c r="H3889" s="79"/>
      <c r="I3889" s="79"/>
      <c r="J3889" s="79"/>
      <c r="K3889" s="79"/>
      <c r="L3889" s="75"/>
      <c r="M3889" s="75"/>
      <c r="N3889" s="75"/>
      <c r="O3889" s="75"/>
      <c r="P3889" s="76"/>
    </row>
    <row r="3890" spans="2:16" x14ac:dyDescent="0.35">
      <c r="B3890" s="75"/>
      <c r="C3890" s="76"/>
      <c r="D3890" s="78"/>
      <c r="E3890" s="76"/>
      <c r="F3890" s="76"/>
      <c r="G3890" s="76"/>
      <c r="H3890" s="79"/>
      <c r="I3890" s="79"/>
      <c r="J3890" s="79"/>
      <c r="K3890" s="79"/>
      <c r="L3890" s="75"/>
      <c r="M3890" s="75"/>
      <c r="N3890" s="75"/>
      <c r="O3890" s="75"/>
      <c r="P3890" s="76"/>
    </row>
    <row r="3891" spans="2:16" x14ac:dyDescent="0.35">
      <c r="B3891" s="75"/>
      <c r="C3891" s="76"/>
      <c r="D3891" s="78"/>
      <c r="E3891" s="76"/>
      <c r="F3891" s="76"/>
      <c r="G3891" s="76"/>
      <c r="H3891" s="79"/>
      <c r="I3891" s="79"/>
      <c r="J3891" s="79"/>
      <c r="K3891" s="79"/>
      <c r="L3891" s="75"/>
      <c r="M3891" s="75"/>
      <c r="N3891" s="75"/>
      <c r="O3891" s="75"/>
      <c r="P3891" s="76"/>
    </row>
    <row r="3892" spans="2:16" x14ac:dyDescent="0.35">
      <c r="B3892" s="75"/>
      <c r="C3892" s="76"/>
      <c r="D3892" s="78"/>
      <c r="E3892" s="76"/>
      <c r="F3892" s="76"/>
      <c r="G3892" s="76"/>
      <c r="H3892" s="79"/>
      <c r="I3892" s="79"/>
      <c r="J3892" s="79"/>
      <c r="K3892" s="79"/>
      <c r="L3892" s="75"/>
      <c r="M3892" s="75"/>
      <c r="N3892" s="75"/>
      <c r="O3892" s="75"/>
      <c r="P3892" s="76"/>
    </row>
    <row r="3893" spans="2:16" x14ac:dyDescent="0.35">
      <c r="B3893" s="75"/>
      <c r="C3893" s="76"/>
      <c r="D3893" s="78"/>
      <c r="E3893" s="76"/>
      <c r="F3893" s="76"/>
      <c r="G3893" s="76"/>
      <c r="H3893" s="79"/>
      <c r="I3893" s="79"/>
      <c r="J3893" s="79"/>
      <c r="K3893" s="79"/>
      <c r="L3893" s="75"/>
      <c r="M3893" s="75"/>
      <c r="N3893" s="75"/>
      <c r="O3893" s="75"/>
      <c r="P3893" s="76"/>
    </row>
    <row r="3894" spans="2:16" x14ac:dyDescent="0.35">
      <c r="B3894" s="75"/>
      <c r="C3894" s="76"/>
      <c r="D3894" s="78"/>
      <c r="E3894" s="76"/>
      <c r="F3894" s="76"/>
      <c r="G3894" s="76"/>
      <c r="H3894" s="79"/>
      <c r="I3894" s="79"/>
      <c r="J3894" s="79"/>
      <c r="K3894" s="79"/>
      <c r="L3894" s="75"/>
      <c r="M3894" s="75"/>
      <c r="N3894" s="75"/>
      <c r="O3894" s="75"/>
      <c r="P3894" s="76"/>
    </row>
    <row r="3895" spans="2:16" x14ac:dyDescent="0.35">
      <c r="B3895" s="75"/>
      <c r="C3895" s="76"/>
      <c r="D3895" s="78"/>
      <c r="E3895" s="76"/>
      <c r="F3895" s="76"/>
      <c r="G3895" s="76"/>
      <c r="H3895" s="79"/>
      <c r="I3895" s="79"/>
      <c r="J3895" s="79"/>
      <c r="K3895" s="79"/>
      <c r="L3895" s="75"/>
      <c r="M3895" s="75"/>
      <c r="N3895" s="75"/>
      <c r="O3895" s="75"/>
      <c r="P3895" s="76"/>
    </row>
    <row r="3896" spans="2:16" x14ac:dyDescent="0.35">
      <c r="B3896" s="75"/>
      <c r="C3896" s="76"/>
      <c r="D3896" s="78"/>
      <c r="E3896" s="76"/>
      <c r="F3896" s="76"/>
      <c r="G3896" s="76"/>
      <c r="H3896" s="79"/>
      <c r="I3896" s="79"/>
      <c r="J3896" s="79"/>
      <c r="K3896" s="79"/>
      <c r="L3896" s="75"/>
      <c r="M3896" s="75"/>
      <c r="N3896" s="75"/>
      <c r="O3896" s="75"/>
      <c r="P3896" s="76"/>
    </row>
    <row r="3897" spans="2:16" x14ac:dyDescent="0.35">
      <c r="B3897" s="75"/>
      <c r="C3897" s="76"/>
      <c r="D3897" s="78"/>
      <c r="E3897" s="76"/>
      <c r="F3897" s="76"/>
      <c r="G3897" s="76"/>
      <c r="H3897" s="79"/>
      <c r="I3897" s="79"/>
      <c r="J3897" s="79"/>
      <c r="K3897" s="79"/>
      <c r="L3897" s="75"/>
      <c r="M3897" s="75"/>
      <c r="N3897" s="75"/>
      <c r="O3897" s="75"/>
      <c r="P3897" s="76"/>
    </row>
    <row r="3898" spans="2:16" x14ac:dyDescent="0.35">
      <c r="B3898" s="75"/>
      <c r="C3898" s="76"/>
      <c r="D3898" s="78"/>
      <c r="E3898" s="76"/>
      <c r="F3898" s="76"/>
      <c r="G3898" s="76"/>
      <c r="H3898" s="79"/>
      <c r="I3898" s="79"/>
      <c r="J3898" s="79"/>
      <c r="K3898" s="79"/>
      <c r="L3898" s="75"/>
      <c r="M3898" s="75"/>
      <c r="N3898" s="75"/>
      <c r="O3898" s="75"/>
      <c r="P3898" s="76"/>
    </row>
    <row r="3899" spans="2:16" x14ac:dyDescent="0.35">
      <c r="B3899" s="75"/>
      <c r="C3899" s="76"/>
      <c r="D3899" s="78"/>
      <c r="E3899" s="76"/>
      <c r="F3899" s="76"/>
      <c r="G3899" s="76"/>
      <c r="H3899" s="79"/>
      <c r="I3899" s="79"/>
      <c r="J3899" s="79"/>
      <c r="K3899" s="79"/>
      <c r="L3899" s="75"/>
      <c r="M3899" s="75"/>
      <c r="N3899" s="75"/>
      <c r="O3899" s="75"/>
      <c r="P3899" s="76"/>
    </row>
    <row r="3900" spans="2:16" x14ac:dyDescent="0.35">
      <c r="B3900" s="75"/>
      <c r="C3900" s="76"/>
      <c r="D3900" s="78"/>
      <c r="E3900" s="76"/>
      <c r="F3900" s="76"/>
      <c r="G3900" s="76"/>
      <c r="H3900" s="79"/>
      <c r="I3900" s="79"/>
      <c r="J3900" s="79"/>
      <c r="K3900" s="79"/>
      <c r="L3900" s="75"/>
      <c r="M3900" s="75"/>
      <c r="N3900" s="75"/>
      <c r="O3900" s="75"/>
      <c r="P3900" s="76"/>
    </row>
    <row r="3901" spans="2:16" x14ac:dyDescent="0.35">
      <c r="B3901" s="75"/>
      <c r="C3901" s="76"/>
      <c r="D3901" s="78"/>
      <c r="E3901" s="76"/>
      <c r="F3901" s="76"/>
      <c r="G3901" s="76"/>
      <c r="H3901" s="79"/>
      <c r="I3901" s="79"/>
      <c r="J3901" s="79"/>
      <c r="K3901" s="79"/>
      <c r="L3901" s="75"/>
      <c r="M3901" s="75"/>
      <c r="N3901" s="75"/>
      <c r="O3901" s="75"/>
      <c r="P3901" s="76"/>
    </row>
    <row r="3902" spans="2:16" x14ac:dyDescent="0.35">
      <c r="B3902" s="75"/>
      <c r="C3902" s="76"/>
      <c r="D3902" s="78"/>
      <c r="E3902" s="76"/>
      <c r="F3902" s="76"/>
      <c r="G3902" s="76"/>
      <c r="H3902" s="79"/>
      <c r="I3902" s="79"/>
      <c r="J3902" s="79"/>
      <c r="K3902" s="79"/>
      <c r="L3902" s="75"/>
      <c r="M3902" s="75"/>
      <c r="N3902" s="75"/>
      <c r="O3902" s="75"/>
      <c r="P3902" s="76"/>
    </row>
    <row r="3903" spans="2:16" x14ac:dyDescent="0.35">
      <c r="B3903" s="75"/>
      <c r="C3903" s="76"/>
      <c r="D3903" s="78"/>
      <c r="E3903" s="76"/>
      <c r="F3903" s="76"/>
      <c r="G3903" s="76"/>
      <c r="H3903" s="79"/>
      <c r="I3903" s="79"/>
      <c r="J3903" s="79"/>
      <c r="K3903" s="79"/>
      <c r="L3903" s="75"/>
      <c r="M3903" s="75"/>
      <c r="N3903" s="75"/>
      <c r="O3903" s="75"/>
      <c r="P3903" s="76"/>
    </row>
    <row r="3904" spans="2:16" x14ac:dyDescent="0.35">
      <c r="B3904" s="75"/>
      <c r="C3904" s="76"/>
      <c r="D3904" s="78"/>
      <c r="E3904" s="76"/>
      <c r="F3904" s="76"/>
      <c r="G3904" s="76"/>
      <c r="H3904" s="79"/>
      <c r="I3904" s="79"/>
      <c r="J3904" s="79"/>
      <c r="K3904" s="79"/>
      <c r="L3904" s="75"/>
      <c r="M3904" s="75"/>
      <c r="N3904" s="75"/>
      <c r="O3904" s="75"/>
      <c r="P3904" s="76"/>
    </row>
    <row r="3905" spans="2:16" x14ac:dyDescent="0.35">
      <c r="B3905" s="75"/>
      <c r="C3905" s="76"/>
      <c r="D3905" s="78"/>
      <c r="E3905" s="76"/>
      <c r="F3905" s="76"/>
      <c r="G3905" s="76"/>
      <c r="H3905" s="79"/>
      <c r="I3905" s="79"/>
      <c r="J3905" s="79"/>
      <c r="K3905" s="79"/>
      <c r="L3905" s="75"/>
      <c r="M3905" s="75"/>
      <c r="N3905" s="75"/>
      <c r="O3905" s="75"/>
      <c r="P3905" s="76"/>
    </row>
    <row r="3906" spans="2:16" x14ac:dyDescent="0.35">
      <c r="B3906" s="75"/>
      <c r="C3906" s="76"/>
      <c r="D3906" s="78"/>
      <c r="E3906" s="76"/>
      <c r="F3906" s="76"/>
      <c r="G3906" s="76"/>
      <c r="H3906" s="79"/>
      <c r="I3906" s="79"/>
      <c r="J3906" s="79"/>
      <c r="K3906" s="79"/>
      <c r="L3906" s="75"/>
      <c r="M3906" s="75"/>
      <c r="N3906" s="75"/>
      <c r="O3906" s="75"/>
      <c r="P3906" s="76"/>
    </row>
    <row r="3907" spans="2:16" x14ac:dyDescent="0.35">
      <c r="B3907" s="75"/>
      <c r="C3907" s="76"/>
      <c r="D3907" s="78"/>
      <c r="E3907" s="76"/>
      <c r="F3907" s="76"/>
      <c r="G3907" s="76"/>
      <c r="H3907" s="79"/>
      <c r="I3907" s="79"/>
      <c r="J3907" s="79"/>
      <c r="K3907" s="79"/>
      <c r="L3907" s="75"/>
      <c r="M3907" s="75"/>
      <c r="N3907" s="75"/>
      <c r="O3907" s="75"/>
      <c r="P3907" s="76"/>
    </row>
    <row r="3908" spans="2:16" x14ac:dyDescent="0.35">
      <c r="B3908" s="75"/>
      <c r="C3908" s="76"/>
      <c r="D3908" s="78"/>
      <c r="E3908" s="76"/>
      <c r="F3908" s="76"/>
      <c r="G3908" s="76"/>
      <c r="H3908" s="79"/>
      <c r="I3908" s="79"/>
      <c r="J3908" s="79"/>
      <c r="K3908" s="79"/>
      <c r="L3908" s="75"/>
      <c r="M3908" s="75"/>
      <c r="N3908" s="75"/>
      <c r="O3908" s="75"/>
      <c r="P3908" s="76"/>
    </row>
    <row r="3909" spans="2:16" x14ac:dyDescent="0.35">
      <c r="B3909" s="75"/>
      <c r="C3909" s="76"/>
      <c r="D3909" s="78"/>
      <c r="E3909" s="76"/>
      <c r="F3909" s="76"/>
      <c r="G3909" s="76"/>
      <c r="H3909" s="79"/>
      <c r="I3909" s="79"/>
      <c r="J3909" s="79"/>
      <c r="K3909" s="79"/>
      <c r="L3909" s="75"/>
      <c r="M3909" s="75"/>
      <c r="N3909" s="75"/>
      <c r="O3909" s="75"/>
      <c r="P3909" s="76"/>
    </row>
    <row r="3910" spans="2:16" x14ac:dyDescent="0.35">
      <c r="B3910" s="75"/>
      <c r="C3910" s="76"/>
      <c r="D3910" s="78"/>
      <c r="E3910" s="76"/>
      <c r="F3910" s="76"/>
      <c r="G3910" s="76"/>
      <c r="H3910" s="79"/>
      <c r="I3910" s="79"/>
      <c r="J3910" s="79"/>
      <c r="K3910" s="79"/>
      <c r="L3910" s="75"/>
      <c r="M3910" s="75"/>
      <c r="N3910" s="75"/>
      <c r="O3910" s="75"/>
      <c r="P3910" s="76"/>
    </row>
    <row r="3911" spans="2:16" x14ac:dyDescent="0.35">
      <c r="B3911" s="75"/>
      <c r="C3911" s="76"/>
      <c r="D3911" s="78"/>
      <c r="E3911" s="76"/>
      <c r="F3911" s="76"/>
      <c r="G3911" s="76"/>
      <c r="H3911" s="79"/>
      <c r="I3911" s="79"/>
      <c r="J3911" s="79"/>
      <c r="K3911" s="79"/>
      <c r="L3911" s="75"/>
      <c r="M3911" s="75"/>
      <c r="N3911" s="75"/>
      <c r="O3911" s="75"/>
      <c r="P3911" s="76"/>
    </row>
    <row r="3912" spans="2:16" x14ac:dyDescent="0.35">
      <c r="B3912" s="75"/>
      <c r="C3912" s="76"/>
      <c r="D3912" s="78"/>
      <c r="E3912" s="76"/>
      <c r="F3912" s="76"/>
      <c r="G3912" s="76"/>
      <c r="H3912" s="79"/>
      <c r="I3912" s="79"/>
      <c r="J3912" s="79"/>
      <c r="K3912" s="79"/>
      <c r="L3912" s="75"/>
      <c r="M3912" s="75"/>
      <c r="N3912" s="75"/>
      <c r="O3912" s="75"/>
      <c r="P3912" s="76"/>
    </row>
    <row r="3913" spans="2:16" x14ac:dyDescent="0.35">
      <c r="B3913" s="75"/>
      <c r="C3913" s="76"/>
      <c r="D3913" s="78"/>
      <c r="E3913" s="76"/>
      <c r="F3913" s="76"/>
      <c r="G3913" s="76"/>
      <c r="H3913" s="79"/>
      <c r="I3913" s="79"/>
      <c r="J3913" s="79"/>
      <c r="K3913" s="79"/>
      <c r="L3913" s="75"/>
      <c r="M3913" s="75"/>
      <c r="N3913" s="75"/>
      <c r="O3913" s="75"/>
      <c r="P3913" s="76"/>
    </row>
    <row r="3914" spans="2:16" x14ac:dyDescent="0.35">
      <c r="B3914" s="75"/>
      <c r="C3914" s="76"/>
      <c r="D3914" s="78"/>
      <c r="E3914" s="76"/>
      <c r="F3914" s="76"/>
      <c r="G3914" s="76"/>
      <c r="H3914" s="79"/>
      <c r="I3914" s="79"/>
      <c r="J3914" s="79"/>
      <c r="K3914" s="79"/>
      <c r="L3914" s="75"/>
      <c r="M3914" s="75"/>
      <c r="N3914" s="75"/>
      <c r="O3914" s="75"/>
      <c r="P3914" s="76"/>
    </row>
    <row r="3915" spans="2:16" x14ac:dyDescent="0.35">
      <c r="B3915" s="75"/>
      <c r="C3915" s="76"/>
      <c r="D3915" s="78"/>
      <c r="E3915" s="76"/>
      <c r="F3915" s="76"/>
      <c r="G3915" s="76"/>
      <c r="H3915" s="79"/>
      <c r="I3915" s="79"/>
      <c r="J3915" s="79"/>
      <c r="K3915" s="79"/>
      <c r="L3915" s="75"/>
      <c r="M3915" s="75"/>
      <c r="N3915" s="75"/>
      <c r="O3915" s="75"/>
      <c r="P3915" s="76"/>
    </row>
    <row r="3916" spans="2:16" x14ac:dyDescent="0.35">
      <c r="B3916" s="75"/>
      <c r="C3916" s="76"/>
      <c r="D3916" s="78"/>
      <c r="E3916" s="76"/>
      <c r="F3916" s="76"/>
      <c r="G3916" s="76"/>
      <c r="H3916" s="79"/>
      <c r="I3916" s="79"/>
      <c r="J3916" s="79"/>
      <c r="K3916" s="79"/>
      <c r="L3916" s="75"/>
      <c r="M3916" s="75"/>
      <c r="N3916" s="75"/>
      <c r="O3916" s="75"/>
      <c r="P3916" s="76"/>
    </row>
    <row r="3917" spans="2:16" x14ac:dyDescent="0.35">
      <c r="B3917" s="75"/>
      <c r="C3917" s="76"/>
      <c r="D3917" s="78"/>
      <c r="E3917" s="76"/>
      <c r="F3917" s="76"/>
      <c r="G3917" s="76"/>
      <c r="H3917" s="79"/>
      <c r="I3917" s="79"/>
      <c r="J3917" s="79"/>
      <c r="K3917" s="79"/>
      <c r="L3917" s="75"/>
      <c r="M3917" s="75"/>
      <c r="N3917" s="75"/>
      <c r="O3917" s="75"/>
      <c r="P3917" s="76"/>
    </row>
    <row r="3918" spans="2:16" x14ac:dyDescent="0.35">
      <c r="B3918" s="75"/>
      <c r="C3918" s="76"/>
      <c r="D3918" s="78"/>
      <c r="E3918" s="76"/>
      <c r="F3918" s="76"/>
      <c r="G3918" s="76"/>
      <c r="H3918" s="79"/>
      <c r="I3918" s="79"/>
      <c r="J3918" s="79"/>
      <c r="K3918" s="79"/>
      <c r="L3918" s="75"/>
      <c r="M3918" s="75"/>
      <c r="N3918" s="75"/>
      <c r="O3918" s="75"/>
      <c r="P3918" s="76"/>
    </row>
    <row r="3919" spans="2:16" x14ac:dyDescent="0.35">
      <c r="B3919" s="75"/>
      <c r="C3919" s="76"/>
      <c r="D3919" s="78"/>
      <c r="E3919" s="76"/>
      <c r="F3919" s="76"/>
      <c r="G3919" s="76"/>
      <c r="H3919" s="79"/>
      <c r="I3919" s="79"/>
      <c r="J3919" s="79"/>
      <c r="K3919" s="79"/>
      <c r="L3919" s="75"/>
      <c r="M3919" s="75"/>
      <c r="N3919" s="75"/>
      <c r="O3919" s="75"/>
      <c r="P3919" s="76"/>
    </row>
    <row r="3920" spans="2:16" x14ac:dyDescent="0.35">
      <c r="B3920" s="75"/>
      <c r="C3920" s="76"/>
      <c r="D3920" s="78"/>
      <c r="E3920" s="76"/>
      <c r="F3920" s="76"/>
      <c r="G3920" s="76"/>
      <c r="H3920" s="79"/>
      <c r="I3920" s="79"/>
      <c r="J3920" s="79"/>
      <c r="K3920" s="79"/>
      <c r="L3920" s="75"/>
      <c r="M3920" s="75"/>
      <c r="N3920" s="75"/>
      <c r="O3920" s="75"/>
      <c r="P3920" s="76"/>
    </row>
    <row r="3921" spans="2:16" x14ac:dyDescent="0.35">
      <c r="B3921" s="75"/>
      <c r="C3921" s="76"/>
      <c r="D3921" s="78"/>
      <c r="E3921" s="76"/>
      <c r="F3921" s="76"/>
      <c r="G3921" s="76"/>
      <c r="H3921" s="79"/>
      <c r="I3921" s="79"/>
      <c r="J3921" s="79"/>
      <c r="K3921" s="79"/>
      <c r="L3921" s="75"/>
      <c r="M3921" s="75"/>
      <c r="N3921" s="75"/>
      <c r="O3921" s="75"/>
      <c r="P3921" s="76"/>
    </row>
    <row r="3922" spans="2:16" x14ac:dyDescent="0.35">
      <c r="B3922" s="75"/>
      <c r="C3922" s="76"/>
      <c r="D3922" s="78"/>
      <c r="E3922" s="76"/>
      <c r="F3922" s="76"/>
      <c r="G3922" s="76"/>
      <c r="H3922" s="79"/>
      <c r="I3922" s="79"/>
      <c r="J3922" s="79"/>
      <c r="K3922" s="79"/>
      <c r="L3922" s="75"/>
      <c r="M3922" s="75"/>
      <c r="N3922" s="75"/>
      <c r="O3922" s="75"/>
      <c r="P3922" s="76"/>
    </row>
    <row r="3923" spans="2:16" x14ac:dyDescent="0.35">
      <c r="B3923" s="75"/>
      <c r="C3923" s="76"/>
      <c r="D3923" s="78"/>
      <c r="E3923" s="76"/>
      <c r="F3923" s="76"/>
      <c r="G3923" s="76"/>
      <c r="H3923" s="79"/>
      <c r="I3923" s="79"/>
      <c r="J3923" s="79"/>
      <c r="K3923" s="79"/>
      <c r="L3923" s="75"/>
      <c r="M3923" s="75"/>
      <c r="N3923" s="75"/>
      <c r="O3923" s="75"/>
      <c r="P3923" s="76"/>
    </row>
    <row r="3924" spans="2:16" x14ac:dyDescent="0.35">
      <c r="B3924" s="75"/>
      <c r="C3924" s="76"/>
      <c r="D3924" s="78"/>
      <c r="E3924" s="76"/>
      <c r="F3924" s="76"/>
      <c r="G3924" s="76"/>
      <c r="H3924" s="79"/>
      <c r="I3924" s="79"/>
      <c r="J3924" s="79"/>
      <c r="K3924" s="79"/>
      <c r="L3924" s="75"/>
      <c r="M3924" s="75"/>
      <c r="N3924" s="75"/>
      <c r="O3924" s="75"/>
      <c r="P3924" s="76"/>
    </row>
    <row r="3925" spans="2:16" x14ac:dyDescent="0.35">
      <c r="B3925" s="75"/>
      <c r="C3925" s="76"/>
      <c r="D3925" s="78"/>
      <c r="E3925" s="76"/>
      <c r="F3925" s="76"/>
      <c r="G3925" s="76"/>
      <c r="H3925" s="79"/>
      <c r="I3925" s="79"/>
      <c r="J3925" s="79"/>
      <c r="K3925" s="79"/>
      <c r="L3925" s="75"/>
      <c r="M3925" s="75"/>
      <c r="N3925" s="75"/>
      <c r="O3925" s="75"/>
      <c r="P3925" s="76"/>
    </row>
    <row r="3926" spans="2:16" x14ac:dyDescent="0.35">
      <c r="B3926" s="75"/>
      <c r="C3926" s="76"/>
      <c r="D3926" s="78"/>
      <c r="E3926" s="76"/>
      <c r="F3926" s="76"/>
      <c r="G3926" s="76"/>
      <c r="H3926" s="79"/>
      <c r="I3926" s="79"/>
      <c r="J3926" s="79"/>
      <c r="K3926" s="79"/>
      <c r="L3926" s="75"/>
      <c r="M3926" s="75"/>
      <c r="N3926" s="75"/>
      <c r="O3926" s="75"/>
      <c r="P3926" s="76"/>
    </row>
    <row r="3927" spans="2:16" x14ac:dyDescent="0.35">
      <c r="B3927" s="75"/>
      <c r="C3927" s="76"/>
      <c r="D3927" s="78"/>
      <c r="E3927" s="76"/>
      <c r="F3927" s="76"/>
      <c r="G3927" s="76"/>
      <c r="H3927" s="79"/>
      <c r="I3927" s="79"/>
      <c r="J3927" s="79"/>
      <c r="K3927" s="79"/>
      <c r="L3927" s="75"/>
      <c r="M3927" s="75"/>
      <c r="N3927" s="75"/>
      <c r="O3927" s="75"/>
      <c r="P3927" s="76"/>
    </row>
    <row r="3928" spans="2:16" x14ac:dyDescent="0.35">
      <c r="B3928" s="75"/>
      <c r="C3928" s="76"/>
      <c r="D3928" s="78"/>
      <c r="E3928" s="76"/>
      <c r="F3928" s="76"/>
      <c r="G3928" s="76"/>
      <c r="H3928" s="79"/>
      <c r="I3928" s="79"/>
      <c r="J3928" s="79"/>
      <c r="K3928" s="79"/>
      <c r="L3928" s="75"/>
      <c r="M3928" s="75"/>
      <c r="N3928" s="75"/>
      <c r="O3928" s="75"/>
      <c r="P3928" s="76"/>
    </row>
    <row r="3929" spans="2:16" x14ac:dyDescent="0.35">
      <c r="B3929" s="75"/>
      <c r="C3929" s="76"/>
      <c r="D3929" s="78"/>
      <c r="E3929" s="76"/>
      <c r="F3929" s="76"/>
      <c r="G3929" s="76"/>
      <c r="H3929" s="79"/>
      <c r="I3929" s="79"/>
      <c r="J3929" s="79"/>
      <c r="K3929" s="79"/>
      <c r="L3929" s="75"/>
      <c r="M3929" s="75"/>
      <c r="N3929" s="75"/>
      <c r="O3929" s="75"/>
      <c r="P3929" s="76"/>
    </row>
    <row r="3930" spans="2:16" x14ac:dyDescent="0.35">
      <c r="B3930" s="75"/>
      <c r="C3930" s="76"/>
      <c r="D3930" s="78"/>
      <c r="E3930" s="76"/>
      <c r="F3930" s="76"/>
      <c r="G3930" s="76"/>
      <c r="H3930" s="79"/>
      <c r="I3930" s="79"/>
      <c r="J3930" s="79"/>
      <c r="K3930" s="79"/>
      <c r="L3930" s="75"/>
      <c r="M3930" s="75"/>
      <c r="N3930" s="75"/>
      <c r="O3930" s="75"/>
      <c r="P3930" s="76"/>
    </row>
    <row r="3931" spans="2:16" x14ac:dyDescent="0.35">
      <c r="B3931" s="75"/>
      <c r="C3931" s="76"/>
      <c r="D3931" s="78"/>
      <c r="E3931" s="76"/>
      <c r="F3931" s="76"/>
      <c r="G3931" s="76"/>
      <c r="H3931" s="79"/>
      <c r="I3931" s="79"/>
      <c r="J3931" s="79"/>
      <c r="K3931" s="79"/>
      <c r="L3931" s="75"/>
      <c r="M3931" s="75"/>
      <c r="N3931" s="75"/>
      <c r="O3931" s="75"/>
      <c r="P3931" s="76"/>
    </row>
    <row r="3932" spans="2:16" x14ac:dyDescent="0.35">
      <c r="B3932" s="75"/>
      <c r="C3932" s="76"/>
      <c r="D3932" s="78"/>
      <c r="E3932" s="76"/>
      <c r="F3932" s="76"/>
      <c r="G3932" s="76"/>
      <c r="H3932" s="79"/>
      <c r="I3932" s="79"/>
      <c r="J3932" s="79"/>
      <c r="K3932" s="79"/>
      <c r="L3932" s="75"/>
      <c r="M3932" s="75"/>
      <c r="N3932" s="75"/>
      <c r="O3932" s="75"/>
      <c r="P3932" s="76"/>
    </row>
    <row r="3933" spans="2:16" x14ac:dyDescent="0.35">
      <c r="B3933" s="75"/>
      <c r="C3933" s="76"/>
      <c r="D3933" s="78"/>
      <c r="E3933" s="76"/>
      <c r="F3933" s="76"/>
      <c r="G3933" s="76"/>
      <c r="H3933" s="79"/>
      <c r="I3933" s="79"/>
      <c r="J3933" s="79"/>
      <c r="K3933" s="79"/>
      <c r="L3933" s="75"/>
      <c r="M3933" s="75"/>
      <c r="N3933" s="75"/>
      <c r="O3933" s="75"/>
      <c r="P3933" s="76"/>
    </row>
    <row r="3934" spans="2:16" x14ac:dyDescent="0.35">
      <c r="B3934" s="75"/>
      <c r="C3934" s="76"/>
      <c r="D3934" s="78"/>
      <c r="E3934" s="76"/>
      <c r="F3934" s="76"/>
      <c r="G3934" s="76"/>
      <c r="H3934" s="79"/>
      <c r="I3934" s="79"/>
      <c r="J3934" s="79"/>
      <c r="K3934" s="79"/>
      <c r="L3934" s="75"/>
      <c r="M3934" s="75"/>
      <c r="N3934" s="75"/>
      <c r="O3934" s="75"/>
      <c r="P3934" s="76"/>
    </row>
    <row r="3935" spans="2:16" x14ac:dyDescent="0.35">
      <c r="B3935" s="75"/>
      <c r="C3935" s="76"/>
      <c r="D3935" s="78"/>
      <c r="E3935" s="76"/>
      <c r="F3935" s="76"/>
      <c r="G3935" s="76"/>
      <c r="H3935" s="79"/>
      <c r="I3935" s="79"/>
      <c r="J3935" s="79"/>
      <c r="K3935" s="79"/>
      <c r="L3935" s="75"/>
      <c r="M3935" s="75"/>
      <c r="N3935" s="75"/>
      <c r="O3935" s="75"/>
      <c r="P3935" s="76"/>
    </row>
    <row r="3936" spans="2:16" x14ac:dyDescent="0.35">
      <c r="B3936" s="75"/>
      <c r="C3936" s="76"/>
      <c r="D3936" s="78"/>
      <c r="E3936" s="76"/>
      <c r="F3936" s="76"/>
      <c r="G3936" s="76"/>
      <c r="H3936" s="79"/>
      <c r="I3936" s="79"/>
      <c r="J3936" s="79"/>
      <c r="K3936" s="79"/>
      <c r="L3936" s="75"/>
      <c r="M3936" s="75"/>
      <c r="N3936" s="75"/>
      <c r="O3936" s="75"/>
      <c r="P3936" s="76"/>
    </row>
    <row r="3937" spans="2:16" x14ac:dyDescent="0.35">
      <c r="B3937" s="75"/>
      <c r="C3937" s="76"/>
      <c r="D3937" s="78"/>
      <c r="E3937" s="76"/>
      <c r="F3937" s="76"/>
      <c r="G3937" s="76"/>
      <c r="H3937" s="79"/>
      <c r="I3937" s="79"/>
      <c r="J3937" s="79"/>
      <c r="K3937" s="79"/>
      <c r="L3937" s="75"/>
      <c r="M3937" s="75"/>
      <c r="N3937" s="75"/>
      <c r="O3937" s="75"/>
      <c r="P3937" s="76"/>
    </row>
    <row r="3938" spans="2:16" x14ac:dyDescent="0.35">
      <c r="B3938" s="75"/>
      <c r="C3938" s="76"/>
      <c r="D3938" s="78"/>
      <c r="E3938" s="76"/>
      <c r="F3938" s="76"/>
      <c r="G3938" s="76"/>
      <c r="H3938" s="79"/>
      <c r="I3938" s="79"/>
      <c r="J3938" s="79"/>
      <c r="K3938" s="79"/>
      <c r="L3938" s="75"/>
      <c r="M3938" s="75"/>
      <c r="N3938" s="75"/>
      <c r="O3938" s="75"/>
      <c r="P3938" s="76"/>
    </row>
    <row r="3939" spans="2:16" x14ac:dyDescent="0.35">
      <c r="B3939" s="75"/>
      <c r="C3939" s="76"/>
      <c r="D3939" s="78"/>
      <c r="E3939" s="76"/>
      <c r="F3939" s="76"/>
      <c r="G3939" s="76"/>
      <c r="H3939" s="79"/>
      <c r="I3939" s="79"/>
      <c r="J3939" s="79"/>
      <c r="K3939" s="79"/>
      <c r="L3939" s="75"/>
      <c r="M3939" s="75"/>
      <c r="N3939" s="75"/>
      <c r="O3939" s="75"/>
      <c r="P3939" s="76"/>
    </row>
    <row r="3940" spans="2:16" x14ac:dyDescent="0.35">
      <c r="B3940" s="75"/>
      <c r="C3940" s="76"/>
      <c r="D3940" s="78"/>
      <c r="E3940" s="76"/>
      <c r="F3940" s="76"/>
      <c r="G3940" s="76"/>
      <c r="H3940" s="79"/>
      <c r="I3940" s="79"/>
      <c r="J3940" s="79"/>
      <c r="K3940" s="79"/>
      <c r="L3940" s="75"/>
      <c r="M3940" s="75"/>
      <c r="N3940" s="75"/>
      <c r="O3940" s="75"/>
      <c r="P3940" s="76"/>
    </row>
    <row r="3941" spans="2:16" x14ac:dyDescent="0.35">
      <c r="B3941" s="75"/>
      <c r="C3941" s="76"/>
      <c r="D3941" s="78"/>
      <c r="E3941" s="76"/>
      <c r="F3941" s="76"/>
      <c r="G3941" s="76"/>
      <c r="H3941" s="79"/>
      <c r="I3941" s="79"/>
      <c r="J3941" s="79"/>
      <c r="K3941" s="79"/>
      <c r="L3941" s="75"/>
      <c r="M3941" s="75"/>
      <c r="N3941" s="75"/>
      <c r="O3941" s="75"/>
      <c r="P3941" s="76"/>
    </row>
    <row r="3942" spans="2:16" x14ac:dyDescent="0.35">
      <c r="B3942" s="75"/>
      <c r="C3942" s="76"/>
      <c r="D3942" s="78"/>
      <c r="E3942" s="76"/>
      <c r="F3942" s="76"/>
      <c r="G3942" s="76"/>
      <c r="H3942" s="79"/>
      <c r="I3942" s="79"/>
      <c r="J3942" s="79"/>
      <c r="K3942" s="79"/>
      <c r="L3942" s="75"/>
      <c r="M3942" s="75"/>
      <c r="N3942" s="75"/>
      <c r="O3942" s="75"/>
      <c r="P3942" s="76"/>
    </row>
    <row r="3943" spans="2:16" x14ac:dyDescent="0.35">
      <c r="B3943" s="75"/>
      <c r="C3943" s="76"/>
      <c r="D3943" s="78"/>
      <c r="E3943" s="76"/>
      <c r="F3943" s="76"/>
      <c r="G3943" s="76"/>
      <c r="H3943" s="79"/>
      <c r="I3943" s="79"/>
      <c r="J3943" s="79"/>
      <c r="K3943" s="79"/>
      <c r="L3943" s="75"/>
      <c r="M3943" s="75"/>
      <c r="N3943" s="75"/>
      <c r="O3943" s="75"/>
      <c r="P3943" s="76"/>
    </row>
    <row r="3944" spans="2:16" x14ac:dyDescent="0.35">
      <c r="B3944" s="75"/>
      <c r="C3944" s="76"/>
      <c r="D3944" s="78"/>
      <c r="E3944" s="76"/>
      <c r="F3944" s="76"/>
      <c r="G3944" s="76"/>
      <c r="H3944" s="79"/>
      <c r="I3944" s="79"/>
      <c r="J3944" s="79"/>
      <c r="K3944" s="79"/>
      <c r="L3944" s="75"/>
      <c r="M3944" s="75"/>
      <c r="N3944" s="75"/>
      <c r="O3944" s="75"/>
      <c r="P3944" s="76"/>
    </row>
    <row r="3945" spans="2:16" x14ac:dyDescent="0.35">
      <c r="B3945" s="75"/>
      <c r="C3945" s="76"/>
      <c r="D3945" s="78"/>
      <c r="E3945" s="76"/>
      <c r="F3945" s="76"/>
      <c r="G3945" s="76"/>
      <c r="H3945" s="79"/>
      <c r="I3945" s="79"/>
      <c r="J3945" s="79"/>
      <c r="K3945" s="79"/>
      <c r="L3945" s="75"/>
      <c r="M3945" s="75"/>
      <c r="N3945" s="75"/>
      <c r="O3945" s="75"/>
      <c r="P3945" s="76"/>
    </row>
    <row r="3946" spans="2:16" x14ac:dyDescent="0.35">
      <c r="B3946" s="75"/>
      <c r="C3946" s="76"/>
      <c r="D3946" s="78"/>
      <c r="E3946" s="76"/>
      <c r="F3946" s="76"/>
      <c r="G3946" s="76"/>
      <c r="H3946" s="79"/>
      <c r="I3946" s="79"/>
      <c r="J3946" s="79"/>
      <c r="K3946" s="79"/>
      <c r="L3946" s="75"/>
      <c r="M3946" s="75"/>
      <c r="N3946" s="75"/>
      <c r="O3946" s="75"/>
      <c r="P3946" s="76"/>
    </row>
    <row r="3947" spans="2:16" x14ac:dyDescent="0.35">
      <c r="B3947" s="75"/>
      <c r="C3947" s="76"/>
      <c r="D3947" s="78"/>
      <c r="E3947" s="76"/>
      <c r="F3947" s="76"/>
      <c r="G3947" s="76"/>
      <c r="H3947" s="79"/>
      <c r="I3947" s="79"/>
      <c r="J3947" s="79"/>
      <c r="K3947" s="79"/>
      <c r="L3947" s="75"/>
      <c r="M3947" s="75"/>
      <c r="N3947" s="75"/>
      <c r="O3947" s="75"/>
      <c r="P3947" s="76"/>
    </row>
    <row r="3948" spans="2:16" x14ac:dyDescent="0.35">
      <c r="B3948" s="75"/>
      <c r="C3948" s="76"/>
      <c r="D3948" s="78"/>
      <c r="E3948" s="76"/>
      <c r="F3948" s="76"/>
      <c r="G3948" s="76"/>
      <c r="H3948" s="79"/>
      <c r="I3948" s="79"/>
      <c r="J3948" s="79"/>
      <c r="K3948" s="79"/>
      <c r="L3948" s="75"/>
      <c r="M3948" s="75"/>
      <c r="N3948" s="75"/>
      <c r="O3948" s="75"/>
      <c r="P3948" s="76"/>
    </row>
    <row r="3949" spans="2:16" x14ac:dyDescent="0.35">
      <c r="B3949" s="75"/>
      <c r="C3949" s="76"/>
      <c r="D3949" s="78"/>
      <c r="E3949" s="76"/>
      <c r="F3949" s="76"/>
      <c r="G3949" s="76"/>
      <c r="H3949" s="79"/>
      <c r="I3949" s="79"/>
      <c r="J3949" s="79"/>
      <c r="K3949" s="79"/>
      <c r="L3949" s="75"/>
      <c r="M3949" s="75"/>
      <c r="N3949" s="75"/>
      <c r="O3949" s="75"/>
      <c r="P3949" s="76"/>
    </row>
    <row r="3950" spans="2:16" x14ac:dyDescent="0.35">
      <c r="B3950" s="75"/>
      <c r="C3950" s="76"/>
      <c r="D3950" s="78"/>
      <c r="E3950" s="76"/>
      <c r="F3950" s="76"/>
      <c r="G3950" s="76"/>
      <c r="H3950" s="79"/>
      <c r="I3950" s="79"/>
      <c r="J3950" s="79"/>
      <c r="K3950" s="79"/>
      <c r="L3950" s="75"/>
      <c r="M3950" s="75"/>
      <c r="N3950" s="75"/>
      <c r="O3950" s="75"/>
      <c r="P3950" s="76"/>
    </row>
    <row r="3951" spans="2:16" x14ac:dyDescent="0.35">
      <c r="B3951" s="75"/>
      <c r="C3951" s="76"/>
      <c r="D3951" s="78"/>
      <c r="E3951" s="76"/>
      <c r="F3951" s="76"/>
      <c r="G3951" s="76"/>
      <c r="H3951" s="79"/>
      <c r="I3951" s="79"/>
      <c r="J3951" s="79"/>
      <c r="K3951" s="79"/>
      <c r="L3951" s="75"/>
      <c r="M3951" s="75"/>
      <c r="N3951" s="75"/>
      <c r="O3951" s="75"/>
      <c r="P3951" s="76"/>
    </row>
    <row r="3952" spans="2:16" x14ac:dyDescent="0.35">
      <c r="B3952" s="75"/>
      <c r="C3952" s="76"/>
      <c r="D3952" s="78"/>
      <c r="E3952" s="76"/>
      <c r="F3952" s="76"/>
      <c r="G3952" s="76"/>
      <c r="H3952" s="79"/>
      <c r="I3952" s="79"/>
      <c r="J3952" s="79"/>
      <c r="K3952" s="79"/>
      <c r="L3952" s="75"/>
      <c r="M3952" s="75"/>
      <c r="N3952" s="75"/>
      <c r="O3952" s="75"/>
      <c r="P3952" s="76"/>
    </row>
    <row r="3953" spans="2:16" x14ac:dyDescent="0.35">
      <c r="B3953" s="75"/>
      <c r="C3953" s="76"/>
      <c r="D3953" s="78"/>
      <c r="E3953" s="76"/>
      <c r="F3953" s="76"/>
      <c r="G3953" s="76"/>
      <c r="H3953" s="79"/>
      <c r="I3953" s="79"/>
      <c r="J3953" s="79"/>
      <c r="K3953" s="79"/>
      <c r="L3953" s="75"/>
      <c r="M3953" s="75"/>
      <c r="N3953" s="75"/>
      <c r="O3953" s="75"/>
      <c r="P3953" s="76"/>
    </row>
    <row r="3954" spans="2:16" x14ac:dyDescent="0.35">
      <c r="B3954" s="75"/>
      <c r="C3954" s="76"/>
      <c r="D3954" s="78"/>
      <c r="E3954" s="76"/>
      <c r="F3954" s="76"/>
      <c r="G3954" s="76"/>
      <c r="H3954" s="79"/>
      <c r="I3954" s="79"/>
      <c r="J3954" s="79"/>
      <c r="K3954" s="79"/>
      <c r="L3954" s="75"/>
      <c r="M3954" s="75"/>
      <c r="N3954" s="75"/>
      <c r="O3954" s="75"/>
      <c r="P3954" s="76"/>
    </row>
    <row r="3955" spans="2:16" x14ac:dyDescent="0.35">
      <c r="B3955" s="75"/>
      <c r="C3955" s="76"/>
      <c r="D3955" s="78"/>
      <c r="E3955" s="76"/>
      <c r="F3955" s="76"/>
      <c r="G3955" s="76"/>
      <c r="H3955" s="79"/>
      <c r="I3955" s="79"/>
      <c r="J3955" s="79"/>
      <c r="K3955" s="79"/>
      <c r="L3955" s="75"/>
      <c r="M3955" s="75"/>
      <c r="N3955" s="75"/>
      <c r="O3955" s="75"/>
      <c r="P3955" s="76"/>
    </row>
    <row r="3956" spans="2:16" x14ac:dyDescent="0.35">
      <c r="B3956" s="75"/>
      <c r="C3956" s="76"/>
      <c r="D3956" s="78"/>
      <c r="E3956" s="76"/>
      <c r="F3956" s="76"/>
      <c r="G3956" s="76"/>
      <c r="H3956" s="79"/>
      <c r="I3956" s="79"/>
      <c r="J3956" s="79"/>
      <c r="K3956" s="79"/>
      <c r="L3956" s="75"/>
      <c r="M3956" s="75"/>
      <c r="N3956" s="75"/>
      <c r="O3956" s="75"/>
      <c r="P3956" s="76"/>
    </row>
    <row r="3957" spans="2:16" x14ac:dyDescent="0.35">
      <c r="B3957" s="75"/>
      <c r="C3957" s="76"/>
      <c r="D3957" s="78"/>
      <c r="E3957" s="76"/>
      <c r="F3957" s="76"/>
      <c r="G3957" s="76"/>
      <c r="H3957" s="79"/>
      <c r="I3957" s="79"/>
      <c r="J3957" s="79"/>
      <c r="K3957" s="79"/>
      <c r="L3957" s="75"/>
      <c r="M3957" s="75"/>
      <c r="N3957" s="75"/>
      <c r="O3957" s="75"/>
      <c r="P3957" s="76"/>
    </row>
    <row r="3958" spans="2:16" x14ac:dyDescent="0.35">
      <c r="B3958" s="75"/>
      <c r="C3958" s="76"/>
      <c r="D3958" s="78"/>
      <c r="E3958" s="76"/>
      <c r="F3958" s="76"/>
      <c r="G3958" s="76"/>
      <c r="H3958" s="79"/>
      <c r="I3958" s="79"/>
      <c r="J3958" s="79"/>
      <c r="K3958" s="79"/>
      <c r="L3958" s="75"/>
      <c r="M3958" s="75"/>
      <c r="N3958" s="75"/>
      <c r="O3958" s="75"/>
      <c r="P3958" s="76"/>
    </row>
    <row r="3959" spans="2:16" x14ac:dyDescent="0.35">
      <c r="B3959" s="75"/>
      <c r="C3959" s="76"/>
      <c r="D3959" s="78"/>
      <c r="E3959" s="76"/>
      <c r="F3959" s="76"/>
      <c r="G3959" s="76"/>
      <c r="H3959" s="79"/>
      <c r="I3959" s="79"/>
      <c r="J3959" s="79"/>
      <c r="K3959" s="79"/>
      <c r="L3959" s="75"/>
      <c r="M3959" s="75"/>
      <c r="N3959" s="75"/>
      <c r="O3959" s="75"/>
      <c r="P3959" s="76"/>
    </row>
    <row r="3960" spans="2:16" x14ac:dyDescent="0.35">
      <c r="B3960" s="75"/>
      <c r="C3960" s="76"/>
      <c r="D3960" s="78"/>
      <c r="E3960" s="76"/>
      <c r="F3960" s="76"/>
      <c r="G3960" s="76"/>
      <c r="H3960" s="79"/>
      <c r="I3960" s="79"/>
      <c r="J3960" s="79"/>
      <c r="K3960" s="79"/>
      <c r="L3960" s="75"/>
      <c r="M3960" s="75"/>
      <c r="N3960" s="75"/>
      <c r="O3960" s="75"/>
      <c r="P3960" s="76"/>
    </row>
    <row r="3961" spans="2:16" x14ac:dyDescent="0.35">
      <c r="B3961" s="75"/>
      <c r="C3961" s="76"/>
      <c r="D3961" s="78"/>
      <c r="E3961" s="76"/>
      <c r="F3961" s="76"/>
      <c r="G3961" s="76"/>
      <c r="H3961" s="79"/>
      <c r="I3961" s="79"/>
      <c r="J3961" s="79"/>
      <c r="K3961" s="79"/>
      <c r="L3961" s="75"/>
      <c r="M3961" s="75"/>
      <c r="N3961" s="75"/>
      <c r="O3961" s="75"/>
      <c r="P3961" s="76"/>
    </row>
    <row r="3962" spans="2:16" x14ac:dyDescent="0.35">
      <c r="B3962" s="75"/>
      <c r="C3962" s="76"/>
      <c r="D3962" s="78"/>
      <c r="E3962" s="76"/>
      <c r="F3962" s="76"/>
      <c r="G3962" s="76"/>
      <c r="H3962" s="79"/>
      <c r="I3962" s="79"/>
      <c r="J3962" s="79"/>
      <c r="K3962" s="79"/>
      <c r="L3962" s="75"/>
      <c r="M3962" s="75"/>
      <c r="N3962" s="75"/>
      <c r="O3962" s="75"/>
      <c r="P3962" s="76"/>
    </row>
    <row r="3963" spans="2:16" x14ac:dyDescent="0.35">
      <c r="B3963" s="75"/>
      <c r="C3963" s="76"/>
      <c r="D3963" s="78"/>
      <c r="E3963" s="76"/>
      <c r="F3963" s="76"/>
      <c r="G3963" s="76"/>
      <c r="H3963" s="79"/>
      <c r="I3963" s="79"/>
      <c r="J3963" s="79"/>
      <c r="K3963" s="79"/>
      <c r="L3963" s="75"/>
      <c r="M3963" s="75"/>
      <c r="N3963" s="75"/>
      <c r="O3963" s="75"/>
      <c r="P3963" s="76"/>
    </row>
    <row r="3964" spans="2:16" x14ac:dyDescent="0.35">
      <c r="B3964" s="75"/>
      <c r="C3964" s="76"/>
      <c r="D3964" s="78"/>
      <c r="E3964" s="76"/>
      <c r="F3964" s="76"/>
      <c r="G3964" s="76"/>
      <c r="H3964" s="79"/>
      <c r="I3964" s="79"/>
      <c r="J3964" s="79"/>
      <c r="K3964" s="79"/>
      <c r="L3964" s="75"/>
      <c r="M3964" s="75"/>
      <c r="N3964" s="75"/>
      <c r="O3964" s="75"/>
      <c r="P3964" s="76"/>
    </row>
    <row r="3965" spans="2:16" x14ac:dyDescent="0.35">
      <c r="B3965" s="75"/>
      <c r="C3965" s="76"/>
      <c r="D3965" s="78"/>
      <c r="E3965" s="76"/>
      <c r="F3965" s="76"/>
      <c r="G3965" s="76"/>
      <c r="H3965" s="79"/>
      <c r="I3965" s="79"/>
      <c r="J3965" s="79"/>
      <c r="K3965" s="79"/>
      <c r="L3965" s="75"/>
      <c r="M3965" s="75"/>
      <c r="N3965" s="75"/>
      <c r="O3965" s="75"/>
      <c r="P3965" s="76"/>
    </row>
    <row r="3966" spans="2:16" x14ac:dyDescent="0.35">
      <c r="B3966" s="75"/>
      <c r="C3966" s="76"/>
      <c r="D3966" s="78"/>
      <c r="E3966" s="76"/>
      <c r="F3966" s="76"/>
      <c r="G3966" s="76"/>
      <c r="H3966" s="79"/>
      <c r="I3966" s="79"/>
      <c r="J3966" s="79"/>
      <c r="K3966" s="79"/>
      <c r="L3966" s="75"/>
      <c r="M3966" s="75"/>
      <c r="N3966" s="75"/>
      <c r="O3966" s="75"/>
      <c r="P3966" s="76"/>
    </row>
    <row r="3967" spans="2:16" x14ac:dyDescent="0.35">
      <c r="B3967" s="75"/>
      <c r="C3967" s="76"/>
      <c r="D3967" s="78"/>
      <c r="E3967" s="76"/>
      <c r="F3967" s="76"/>
      <c r="G3967" s="76"/>
      <c r="H3967" s="79"/>
      <c r="I3967" s="79"/>
      <c r="J3967" s="79"/>
      <c r="K3967" s="79"/>
      <c r="L3967" s="75"/>
      <c r="M3967" s="75"/>
      <c r="N3967" s="75"/>
      <c r="O3967" s="75"/>
      <c r="P3967" s="76"/>
    </row>
    <row r="3968" spans="2:16" x14ac:dyDescent="0.35">
      <c r="B3968" s="75"/>
      <c r="C3968" s="76"/>
      <c r="D3968" s="78"/>
      <c r="E3968" s="76"/>
      <c r="F3968" s="76"/>
      <c r="G3968" s="76"/>
      <c r="H3968" s="79"/>
      <c r="I3968" s="79"/>
      <c r="J3968" s="79"/>
      <c r="K3968" s="79"/>
      <c r="L3968" s="75"/>
      <c r="M3968" s="75"/>
      <c r="N3968" s="75"/>
      <c r="O3968" s="75"/>
      <c r="P3968" s="76"/>
    </row>
    <row r="3969" spans="2:16" x14ac:dyDescent="0.35">
      <c r="B3969" s="75"/>
      <c r="C3969" s="76"/>
      <c r="D3969" s="78"/>
      <c r="E3969" s="76"/>
      <c r="F3969" s="76"/>
      <c r="G3969" s="76"/>
      <c r="H3969" s="79"/>
      <c r="I3969" s="79"/>
      <c r="J3969" s="79"/>
      <c r="K3969" s="79"/>
      <c r="L3969" s="75"/>
      <c r="M3969" s="75"/>
      <c r="N3969" s="75"/>
      <c r="O3969" s="75"/>
      <c r="P3969" s="76"/>
    </row>
    <row r="3970" spans="2:16" x14ac:dyDescent="0.35">
      <c r="B3970" s="75"/>
      <c r="C3970" s="76"/>
      <c r="D3970" s="78"/>
      <c r="E3970" s="76"/>
      <c r="F3970" s="76"/>
      <c r="G3970" s="76"/>
      <c r="H3970" s="79"/>
      <c r="I3970" s="79"/>
      <c r="J3970" s="79"/>
      <c r="K3970" s="79"/>
      <c r="L3970" s="75"/>
      <c r="M3970" s="75"/>
      <c r="N3970" s="75"/>
      <c r="O3970" s="75"/>
      <c r="P3970" s="76"/>
    </row>
    <row r="3971" spans="2:16" x14ac:dyDescent="0.35">
      <c r="B3971" s="75"/>
      <c r="C3971" s="76"/>
      <c r="D3971" s="78"/>
      <c r="E3971" s="76"/>
      <c r="F3971" s="76"/>
      <c r="G3971" s="76"/>
      <c r="H3971" s="79"/>
      <c r="I3971" s="79"/>
      <c r="J3971" s="79"/>
      <c r="K3971" s="79"/>
      <c r="L3971" s="75"/>
      <c r="M3971" s="75"/>
      <c r="N3971" s="75"/>
      <c r="O3971" s="75"/>
      <c r="P3971" s="76"/>
    </row>
    <row r="3972" spans="2:16" x14ac:dyDescent="0.35">
      <c r="B3972" s="75"/>
      <c r="C3972" s="76"/>
      <c r="D3972" s="78"/>
      <c r="E3972" s="76"/>
      <c r="F3972" s="76"/>
      <c r="G3972" s="76"/>
      <c r="H3972" s="79"/>
      <c r="I3972" s="79"/>
      <c r="J3972" s="79"/>
      <c r="K3972" s="79"/>
      <c r="L3972" s="75"/>
      <c r="M3972" s="75"/>
      <c r="N3972" s="75"/>
      <c r="O3972" s="75"/>
      <c r="P3972" s="76"/>
    </row>
    <row r="3973" spans="2:16" x14ac:dyDescent="0.35">
      <c r="B3973" s="75"/>
      <c r="C3973" s="76"/>
      <c r="D3973" s="78"/>
      <c r="E3973" s="76"/>
      <c r="F3973" s="76"/>
      <c r="G3973" s="76"/>
      <c r="H3973" s="79"/>
      <c r="I3973" s="79"/>
      <c r="J3973" s="79"/>
      <c r="K3973" s="79"/>
      <c r="L3973" s="75"/>
      <c r="M3973" s="75"/>
      <c r="N3973" s="75"/>
      <c r="O3973" s="75"/>
      <c r="P3973" s="76"/>
    </row>
    <row r="3974" spans="2:16" x14ac:dyDescent="0.35">
      <c r="B3974" s="75"/>
      <c r="C3974" s="76"/>
      <c r="D3974" s="78"/>
      <c r="E3974" s="76"/>
      <c r="F3974" s="76"/>
      <c r="G3974" s="76"/>
      <c r="H3974" s="79"/>
      <c r="I3974" s="79"/>
      <c r="J3974" s="79"/>
      <c r="K3974" s="79"/>
      <c r="L3974" s="75"/>
      <c r="M3974" s="75"/>
      <c r="N3974" s="75"/>
      <c r="O3974" s="75"/>
      <c r="P3974" s="76"/>
    </row>
    <row r="3975" spans="2:16" x14ac:dyDescent="0.35">
      <c r="B3975" s="75"/>
      <c r="C3975" s="76"/>
      <c r="D3975" s="78"/>
      <c r="E3975" s="76"/>
      <c r="F3975" s="76"/>
      <c r="G3975" s="76"/>
      <c r="H3975" s="79"/>
      <c r="I3975" s="79"/>
      <c r="J3975" s="79"/>
      <c r="K3975" s="79"/>
      <c r="L3975" s="75"/>
      <c r="M3975" s="75"/>
      <c r="N3975" s="75"/>
      <c r="O3975" s="75"/>
      <c r="P3975" s="76"/>
    </row>
    <row r="3976" spans="2:16" x14ac:dyDescent="0.35">
      <c r="B3976" s="75"/>
      <c r="C3976" s="76"/>
      <c r="D3976" s="78"/>
      <c r="E3976" s="76"/>
      <c r="F3976" s="76"/>
      <c r="G3976" s="76"/>
      <c r="H3976" s="79"/>
      <c r="I3976" s="79"/>
      <c r="J3976" s="79"/>
      <c r="K3976" s="79"/>
      <c r="L3976" s="75"/>
      <c r="M3976" s="75"/>
      <c r="N3976" s="75"/>
      <c r="O3976" s="75"/>
      <c r="P3976" s="76"/>
    </row>
    <row r="3977" spans="2:16" x14ac:dyDescent="0.35">
      <c r="B3977" s="75"/>
      <c r="C3977" s="76"/>
      <c r="D3977" s="78"/>
      <c r="E3977" s="76"/>
      <c r="F3977" s="76"/>
      <c r="G3977" s="76"/>
      <c r="H3977" s="79"/>
      <c r="I3977" s="79"/>
      <c r="J3977" s="79"/>
      <c r="K3977" s="79"/>
      <c r="L3977" s="75"/>
      <c r="M3977" s="75"/>
      <c r="N3977" s="75"/>
      <c r="O3977" s="75"/>
      <c r="P3977" s="76"/>
    </row>
    <row r="3978" spans="2:16" x14ac:dyDescent="0.35">
      <c r="B3978" s="75"/>
      <c r="C3978" s="76"/>
      <c r="D3978" s="78"/>
      <c r="E3978" s="76"/>
      <c r="F3978" s="76"/>
      <c r="G3978" s="76"/>
      <c r="H3978" s="79"/>
      <c r="I3978" s="79"/>
      <c r="J3978" s="79"/>
      <c r="K3978" s="79"/>
      <c r="L3978" s="75"/>
      <c r="M3978" s="75"/>
      <c r="N3978" s="75"/>
      <c r="O3978" s="75"/>
      <c r="P3978" s="76"/>
    </row>
    <row r="3979" spans="2:16" x14ac:dyDescent="0.35">
      <c r="B3979" s="75"/>
      <c r="C3979" s="76"/>
      <c r="D3979" s="78"/>
      <c r="E3979" s="76"/>
      <c r="F3979" s="76"/>
      <c r="G3979" s="76"/>
      <c r="H3979" s="79"/>
      <c r="I3979" s="79"/>
      <c r="J3979" s="79"/>
      <c r="K3979" s="79"/>
      <c r="L3979" s="75"/>
      <c r="M3979" s="75"/>
      <c r="N3979" s="75"/>
      <c r="O3979" s="75"/>
      <c r="P3979" s="76"/>
    </row>
    <row r="3980" spans="2:16" x14ac:dyDescent="0.35">
      <c r="B3980" s="75"/>
      <c r="C3980" s="76"/>
      <c r="D3980" s="78"/>
      <c r="E3980" s="76"/>
      <c r="F3980" s="76"/>
      <c r="G3980" s="76"/>
      <c r="H3980" s="79"/>
      <c r="I3980" s="79"/>
      <c r="J3980" s="79"/>
      <c r="K3980" s="79"/>
      <c r="L3980" s="75"/>
      <c r="M3980" s="75"/>
      <c r="N3980" s="75"/>
      <c r="O3980" s="75"/>
      <c r="P3980" s="76"/>
    </row>
    <row r="3981" spans="2:16" x14ac:dyDescent="0.35">
      <c r="B3981" s="75"/>
      <c r="C3981" s="76"/>
      <c r="D3981" s="78"/>
      <c r="E3981" s="76"/>
      <c r="F3981" s="76"/>
      <c r="G3981" s="76"/>
      <c r="H3981" s="79"/>
      <c r="I3981" s="79"/>
      <c r="J3981" s="79"/>
      <c r="K3981" s="79"/>
      <c r="L3981" s="75"/>
      <c r="M3981" s="75"/>
      <c r="N3981" s="75"/>
      <c r="O3981" s="75"/>
      <c r="P3981" s="76"/>
    </row>
    <row r="3982" spans="2:16" x14ac:dyDescent="0.35">
      <c r="B3982" s="75"/>
      <c r="C3982" s="76"/>
      <c r="D3982" s="78"/>
      <c r="E3982" s="76"/>
      <c r="F3982" s="76"/>
      <c r="G3982" s="76"/>
      <c r="H3982" s="79"/>
      <c r="I3982" s="79"/>
      <c r="J3982" s="79"/>
      <c r="K3982" s="79"/>
      <c r="L3982" s="75"/>
      <c r="M3982" s="75"/>
      <c r="N3982" s="75"/>
      <c r="O3982" s="75"/>
      <c r="P3982" s="76"/>
    </row>
    <row r="3983" spans="2:16" x14ac:dyDescent="0.35">
      <c r="B3983" s="75"/>
      <c r="C3983" s="76"/>
      <c r="D3983" s="78"/>
      <c r="E3983" s="76"/>
      <c r="F3983" s="76"/>
      <c r="G3983" s="76"/>
      <c r="H3983" s="79"/>
      <c r="I3983" s="79"/>
      <c r="J3983" s="79"/>
      <c r="K3983" s="79"/>
      <c r="L3983" s="75"/>
      <c r="M3983" s="75"/>
      <c r="N3983" s="75"/>
      <c r="O3983" s="75"/>
      <c r="P3983" s="76"/>
    </row>
    <row r="3984" spans="2:16" x14ac:dyDescent="0.35">
      <c r="B3984" s="75"/>
      <c r="C3984" s="76"/>
      <c r="D3984" s="78"/>
      <c r="E3984" s="76"/>
      <c r="F3984" s="76"/>
      <c r="G3984" s="76"/>
      <c r="H3984" s="79"/>
      <c r="I3984" s="79"/>
      <c r="J3984" s="79"/>
      <c r="K3984" s="79"/>
      <c r="L3984" s="75"/>
      <c r="M3984" s="75"/>
      <c r="N3984" s="75"/>
      <c r="O3984" s="75"/>
      <c r="P3984" s="76"/>
    </row>
    <row r="3985" spans="2:16" x14ac:dyDescent="0.35">
      <c r="B3985" s="75"/>
      <c r="C3985" s="76"/>
      <c r="D3985" s="78"/>
      <c r="E3985" s="76"/>
      <c r="F3985" s="76"/>
      <c r="G3985" s="76"/>
      <c r="H3985" s="79"/>
      <c r="I3985" s="79"/>
      <c r="J3985" s="79"/>
      <c r="K3985" s="79"/>
      <c r="L3985" s="75"/>
      <c r="M3985" s="75"/>
      <c r="N3985" s="75"/>
      <c r="O3985" s="75"/>
      <c r="P3985" s="76"/>
    </row>
    <row r="3986" spans="2:16" x14ac:dyDescent="0.35">
      <c r="B3986" s="75"/>
      <c r="C3986" s="76"/>
      <c r="D3986" s="78"/>
      <c r="E3986" s="76"/>
      <c r="F3986" s="76"/>
      <c r="G3986" s="76"/>
      <c r="H3986" s="79"/>
      <c r="I3986" s="79"/>
      <c r="J3986" s="79"/>
      <c r="K3986" s="79"/>
      <c r="L3986" s="75"/>
      <c r="M3986" s="75"/>
      <c r="N3986" s="75"/>
      <c r="O3986" s="75"/>
      <c r="P3986" s="76"/>
    </row>
    <row r="3987" spans="2:16" x14ac:dyDescent="0.35">
      <c r="B3987" s="75"/>
      <c r="C3987" s="76"/>
      <c r="D3987" s="78"/>
      <c r="E3987" s="76"/>
      <c r="F3987" s="76"/>
      <c r="G3987" s="76"/>
      <c r="H3987" s="79"/>
      <c r="I3987" s="79"/>
      <c r="J3987" s="79"/>
      <c r="K3987" s="79"/>
      <c r="L3987" s="75"/>
      <c r="M3987" s="75"/>
      <c r="N3987" s="75"/>
      <c r="O3987" s="75"/>
      <c r="P3987" s="76"/>
    </row>
    <row r="3988" spans="2:16" x14ac:dyDescent="0.35">
      <c r="B3988" s="75"/>
      <c r="C3988" s="76"/>
      <c r="D3988" s="78"/>
      <c r="E3988" s="76"/>
      <c r="F3988" s="76"/>
      <c r="G3988" s="76"/>
      <c r="H3988" s="79"/>
      <c r="I3988" s="79"/>
      <c r="J3988" s="79"/>
      <c r="K3988" s="79"/>
      <c r="L3988" s="75"/>
      <c r="M3988" s="75"/>
      <c r="N3988" s="75"/>
      <c r="O3988" s="75"/>
      <c r="P3988" s="76"/>
    </row>
    <row r="3989" spans="2:16" x14ac:dyDescent="0.35">
      <c r="B3989" s="75"/>
      <c r="C3989" s="76"/>
      <c r="D3989" s="78"/>
      <c r="E3989" s="76"/>
      <c r="F3989" s="76"/>
      <c r="G3989" s="76"/>
      <c r="H3989" s="79"/>
      <c r="I3989" s="79"/>
      <c r="J3989" s="79"/>
      <c r="K3989" s="79"/>
      <c r="L3989" s="75"/>
      <c r="M3989" s="75"/>
      <c r="N3989" s="75"/>
      <c r="O3989" s="75"/>
      <c r="P3989" s="76"/>
    </row>
    <row r="3990" spans="2:16" x14ac:dyDescent="0.35">
      <c r="B3990" s="75"/>
      <c r="C3990" s="76"/>
      <c r="D3990" s="78"/>
      <c r="E3990" s="76"/>
      <c r="F3990" s="76"/>
      <c r="G3990" s="76"/>
      <c r="H3990" s="79"/>
      <c r="I3990" s="79"/>
      <c r="J3990" s="79"/>
      <c r="K3990" s="79"/>
      <c r="L3990" s="75"/>
      <c r="M3990" s="75"/>
      <c r="N3990" s="75"/>
      <c r="O3990" s="75"/>
      <c r="P3990" s="76"/>
    </row>
    <row r="3991" spans="2:16" x14ac:dyDescent="0.35">
      <c r="B3991" s="75"/>
      <c r="C3991" s="76"/>
      <c r="D3991" s="78"/>
      <c r="E3991" s="76"/>
      <c r="F3991" s="76"/>
      <c r="G3991" s="76"/>
      <c r="H3991" s="79"/>
      <c r="I3991" s="79"/>
      <c r="J3991" s="79"/>
      <c r="K3991" s="79"/>
      <c r="L3991" s="75"/>
      <c r="M3991" s="75"/>
      <c r="N3991" s="75"/>
      <c r="O3991" s="75"/>
      <c r="P3991" s="76"/>
    </row>
    <row r="3992" spans="2:16" x14ac:dyDescent="0.35">
      <c r="B3992" s="75"/>
      <c r="C3992" s="76"/>
      <c r="D3992" s="78"/>
      <c r="E3992" s="76"/>
      <c r="F3992" s="76"/>
      <c r="G3992" s="76"/>
      <c r="H3992" s="79"/>
      <c r="I3992" s="79"/>
      <c r="J3992" s="79"/>
      <c r="K3992" s="79"/>
      <c r="L3992" s="75"/>
      <c r="M3992" s="75"/>
      <c r="N3992" s="75"/>
      <c r="O3992" s="75"/>
      <c r="P3992" s="76"/>
    </row>
    <row r="3993" spans="2:16" x14ac:dyDescent="0.35">
      <c r="B3993" s="75"/>
      <c r="C3993" s="76"/>
      <c r="D3993" s="78"/>
      <c r="E3993" s="76"/>
      <c r="F3993" s="76"/>
      <c r="G3993" s="76"/>
      <c r="H3993" s="79"/>
      <c r="I3993" s="79"/>
      <c r="J3993" s="79"/>
      <c r="K3993" s="79"/>
      <c r="L3993" s="75"/>
      <c r="M3993" s="75"/>
      <c r="N3993" s="75"/>
      <c r="O3993" s="75"/>
      <c r="P3993" s="76"/>
    </row>
    <row r="3994" spans="2:16" x14ac:dyDescent="0.35">
      <c r="B3994" s="75"/>
      <c r="C3994" s="76"/>
      <c r="D3994" s="78"/>
      <c r="E3994" s="76"/>
      <c r="F3994" s="76"/>
      <c r="G3994" s="76"/>
      <c r="H3994" s="79"/>
      <c r="I3994" s="79"/>
      <c r="J3994" s="79"/>
      <c r="K3994" s="79"/>
      <c r="L3994" s="75"/>
      <c r="M3994" s="75"/>
      <c r="N3994" s="75"/>
      <c r="O3994" s="75"/>
      <c r="P3994" s="76"/>
    </row>
    <row r="3995" spans="2:16" x14ac:dyDescent="0.35">
      <c r="B3995" s="75"/>
      <c r="C3995" s="76"/>
      <c r="D3995" s="78"/>
      <c r="E3995" s="76"/>
      <c r="F3995" s="76"/>
      <c r="G3995" s="76"/>
      <c r="H3995" s="79"/>
      <c r="I3995" s="79"/>
      <c r="J3995" s="79"/>
      <c r="K3995" s="79"/>
      <c r="L3995" s="75"/>
      <c r="M3995" s="75"/>
      <c r="N3995" s="75"/>
      <c r="O3995" s="75"/>
      <c r="P3995" s="76"/>
    </row>
    <row r="3996" spans="2:16" x14ac:dyDescent="0.35">
      <c r="B3996" s="75"/>
      <c r="C3996" s="76"/>
      <c r="D3996" s="78"/>
      <c r="E3996" s="76"/>
      <c r="F3996" s="76"/>
      <c r="G3996" s="76"/>
      <c r="H3996" s="79"/>
      <c r="I3996" s="79"/>
      <c r="J3996" s="79"/>
      <c r="K3996" s="79"/>
      <c r="L3996" s="75"/>
      <c r="M3996" s="75"/>
      <c r="N3996" s="75"/>
      <c r="O3996" s="75"/>
      <c r="P3996" s="76"/>
    </row>
    <row r="3997" spans="2:16" x14ac:dyDescent="0.35">
      <c r="B3997" s="75"/>
      <c r="C3997" s="76"/>
      <c r="D3997" s="78"/>
      <c r="E3997" s="76"/>
      <c r="F3997" s="76"/>
      <c r="G3997" s="76"/>
      <c r="H3997" s="79"/>
      <c r="I3997" s="79"/>
      <c r="J3997" s="79"/>
      <c r="K3997" s="79"/>
      <c r="L3997" s="75"/>
      <c r="M3997" s="75"/>
      <c r="N3997" s="75"/>
      <c r="O3997" s="75"/>
      <c r="P3997" s="76"/>
    </row>
    <row r="3998" spans="2:16" x14ac:dyDescent="0.35">
      <c r="B3998" s="75"/>
      <c r="C3998" s="76"/>
      <c r="D3998" s="78"/>
      <c r="E3998" s="76"/>
      <c r="F3998" s="76"/>
      <c r="G3998" s="76"/>
      <c r="H3998" s="79"/>
      <c r="I3998" s="79"/>
      <c r="J3998" s="79"/>
      <c r="K3998" s="79"/>
      <c r="L3998" s="75"/>
      <c r="M3998" s="75"/>
      <c r="N3998" s="75"/>
      <c r="O3998" s="75"/>
      <c r="P3998" s="76"/>
    </row>
    <row r="3999" spans="2:16" x14ac:dyDescent="0.35">
      <c r="B3999" s="75"/>
      <c r="C3999" s="76"/>
      <c r="D3999" s="78"/>
      <c r="E3999" s="76"/>
      <c r="F3999" s="76"/>
      <c r="G3999" s="76"/>
      <c r="H3999" s="79"/>
      <c r="I3999" s="79"/>
      <c r="J3999" s="79"/>
      <c r="K3999" s="79"/>
      <c r="L3999" s="75"/>
      <c r="M3999" s="75"/>
      <c r="N3999" s="75"/>
      <c r="O3999" s="75"/>
      <c r="P3999" s="76"/>
    </row>
    <row r="4000" spans="2:16" x14ac:dyDescent="0.35">
      <c r="B4000" s="75"/>
      <c r="C4000" s="76"/>
      <c r="D4000" s="78"/>
      <c r="E4000" s="76"/>
      <c r="F4000" s="76"/>
      <c r="G4000" s="76"/>
      <c r="H4000" s="79"/>
      <c r="I4000" s="79"/>
      <c r="J4000" s="79"/>
      <c r="K4000" s="79"/>
      <c r="L4000" s="75"/>
      <c r="M4000" s="75"/>
      <c r="N4000" s="75"/>
      <c r="O4000" s="75"/>
      <c r="P4000" s="76"/>
    </row>
    <row r="4001" spans="2:16" x14ac:dyDescent="0.35">
      <c r="B4001" s="75"/>
      <c r="C4001" s="76"/>
      <c r="D4001" s="78"/>
      <c r="E4001" s="76"/>
      <c r="F4001" s="76"/>
      <c r="G4001" s="76"/>
      <c r="H4001" s="79"/>
      <c r="I4001" s="79"/>
      <c r="J4001" s="79"/>
      <c r="K4001" s="79"/>
      <c r="L4001" s="75"/>
      <c r="M4001" s="75"/>
      <c r="N4001" s="75"/>
      <c r="O4001" s="75"/>
      <c r="P4001" s="76"/>
    </row>
    <row r="4002" spans="2:16" x14ac:dyDescent="0.35">
      <c r="B4002" s="75"/>
      <c r="C4002" s="76"/>
      <c r="D4002" s="78"/>
      <c r="E4002" s="76"/>
      <c r="F4002" s="76"/>
      <c r="G4002" s="76"/>
      <c r="H4002" s="79"/>
      <c r="I4002" s="79"/>
      <c r="J4002" s="79"/>
      <c r="K4002" s="79"/>
      <c r="L4002" s="75"/>
      <c r="M4002" s="75"/>
      <c r="N4002" s="75"/>
      <c r="O4002" s="75"/>
      <c r="P4002" s="76"/>
    </row>
    <row r="4003" spans="2:16" x14ac:dyDescent="0.35">
      <c r="B4003" s="75"/>
      <c r="C4003" s="76"/>
      <c r="D4003" s="78"/>
      <c r="E4003" s="76"/>
      <c r="F4003" s="76"/>
      <c r="G4003" s="76"/>
      <c r="H4003" s="79"/>
      <c r="I4003" s="79"/>
      <c r="J4003" s="79"/>
      <c r="K4003" s="79"/>
      <c r="L4003" s="75"/>
      <c r="M4003" s="75"/>
      <c r="N4003" s="75"/>
      <c r="O4003" s="75"/>
      <c r="P4003" s="76"/>
    </row>
    <row r="4004" spans="2:16" x14ac:dyDescent="0.35">
      <c r="B4004" s="75"/>
      <c r="C4004" s="76"/>
      <c r="D4004" s="78"/>
      <c r="E4004" s="76"/>
      <c r="F4004" s="76"/>
      <c r="G4004" s="76"/>
      <c r="H4004" s="79"/>
      <c r="I4004" s="79"/>
      <c r="J4004" s="79"/>
      <c r="K4004" s="79"/>
      <c r="L4004" s="75"/>
      <c r="M4004" s="75"/>
      <c r="N4004" s="75"/>
      <c r="O4004" s="75"/>
      <c r="P4004" s="76"/>
    </row>
    <row r="4005" spans="2:16" x14ac:dyDescent="0.35">
      <c r="B4005" s="75"/>
      <c r="C4005" s="76"/>
      <c r="D4005" s="78"/>
      <c r="E4005" s="76"/>
      <c r="F4005" s="76"/>
      <c r="G4005" s="76"/>
      <c r="H4005" s="79"/>
      <c r="I4005" s="79"/>
      <c r="J4005" s="79"/>
      <c r="K4005" s="79"/>
      <c r="L4005" s="75"/>
      <c r="M4005" s="75"/>
      <c r="N4005" s="75"/>
      <c r="O4005" s="75"/>
      <c r="P4005" s="76"/>
    </row>
    <row r="4006" spans="2:16" x14ac:dyDescent="0.35">
      <c r="B4006" s="75"/>
      <c r="C4006" s="76"/>
      <c r="D4006" s="78"/>
      <c r="E4006" s="76"/>
      <c r="F4006" s="76"/>
      <c r="G4006" s="76"/>
      <c r="H4006" s="79"/>
      <c r="I4006" s="79"/>
      <c r="J4006" s="79"/>
      <c r="K4006" s="79"/>
      <c r="L4006" s="75"/>
      <c r="M4006" s="75"/>
      <c r="N4006" s="75"/>
      <c r="O4006" s="75"/>
      <c r="P4006" s="76"/>
    </row>
    <row r="4007" spans="2:16" x14ac:dyDescent="0.35">
      <c r="B4007" s="75"/>
      <c r="C4007" s="76"/>
      <c r="D4007" s="78"/>
      <c r="E4007" s="76"/>
      <c r="F4007" s="76"/>
      <c r="G4007" s="76"/>
      <c r="H4007" s="79"/>
      <c r="I4007" s="79"/>
      <c r="J4007" s="79"/>
      <c r="K4007" s="79"/>
      <c r="L4007" s="75"/>
      <c r="M4007" s="75"/>
      <c r="N4007" s="75"/>
      <c r="O4007" s="75"/>
      <c r="P4007" s="76"/>
    </row>
    <row r="4008" spans="2:16" x14ac:dyDescent="0.35">
      <c r="B4008" s="75"/>
      <c r="C4008" s="76"/>
      <c r="D4008" s="78"/>
      <c r="E4008" s="76"/>
      <c r="F4008" s="76"/>
      <c r="G4008" s="76"/>
      <c r="H4008" s="79"/>
      <c r="I4008" s="79"/>
      <c r="J4008" s="79"/>
      <c r="K4008" s="79"/>
      <c r="L4008" s="75"/>
      <c r="M4008" s="75"/>
      <c r="N4008" s="75"/>
      <c r="O4008" s="75"/>
      <c r="P4008" s="76"/>
    </row>
    <row r="4009" spans="2:16" x14ac:dyDescent="0.35">
      <c r="B4009" s="75"/>
      <c r="C4009" s="76"/>
      <c r="D4009" s="78"/>
      <c r="E4009" s="76"/>
      <c r="F4009" s="76"/>
      <c r="G4009" s="76"/>
      <c r="H4009" s="79"/>
      <c r="I4009" s="79"/>
      <c r="J4009" s="79"/>
      <c r="K4009" s="79"/>
      <c r="L4009" s="75"/>
      <c r="M4009" s="75"/>
      <c r="N4009" s="75"/>
      <c r="O4009" s="75"/>
      <c r="P4009" s="76"/>
    </row>
    <row r="4010" spans="2:16" x14ac:dyDescent="0.35">
      <c r="B4010" s="75"/>
      <c r="C4010" s="76"/>
      <c r="D4010" s="78"/>
      <c r="E4010" s="76"/>
      <c r="F4010" s="76"/>
      <c r="G4010" s="76"/>
      <c r="H4010" s="79"/>
      <c r="I4010" s="79"/>
      <c r="J4010" s="79"/>
      <c r="K4010" s="79"/>
      <c r="L4010" s="75"/>
      <c r="M4010" s="75"/>
      <c r="N4010" s="75"/>
      <c r="O4010" s="75"/>
      <c r="P4010" s="76"/>
    </row>
    <row r="4011" spans="2:16" x14ac:dyDescent="0.35">
      <c r="B4011" s="75"/>
      <c r="C4011" s="76"/>
      <c r="D4011" s="78"/>
      <c r="E4011" s="76"/>
      <c r="F4011" s="76"/>
      <c r="G4011" s="76"/>
      <c r="H4011" s="79"/>
      <c r="I4011" s="79"/>
      <c r="J4011" s="79"/>
      <c r="K4011" s="79"/>
      <c r="L4011" s="75"/>
      <c r="M4011" s="75"/>
      <c r="N4011" s="75"/>
      <c r="O4011" s="75"/>
      <c r="P4011" s="76"/>
    </row>
    <row r="4012" spans="2:16" x14ac:dyDescent="0.35">
      <c r="B4012" s="75"/>
      <c r="C4012" s="76"/>
      <c r="D4012" s="78"/>
      <c r="E4012" s="76"/>
      <c r="F4012" s="76"/>
      <c r="G4012" s="76"/>
      <c r="H4012" s="79"/>
      <c r="I4012" s="79"/>
      <c r="J4012" s="79"/>
      <c r="K4012" s="79"/>
      <c r="L4012" s="75"/>
      <c r="M4012" s="75"/>
      <c r="N4012" s="75"/>
      <c r="O4012" s="75"/>
      <c r="P4012" s="76"/>
    </row>
    <row r="4013" spans="2:16" x14ac:dyDescent="0.35">
      <c r="B4013" s="75"/>
      <c r="C4013" s="76"/>
      <c r="D4013" s="78"/>
      <c r="E4013" s="76"/>
      <c r="F4013" s="76"/>
      <c r="G4013" s="76"/>
      <c r="H4013" s="79"/>
      <c r="I4013" s="79"/>
      <c r="J4013" s="79"/>
      <c r="K4013" s="79"/>
      <c r="L4013" s="75"/>
      <c r="M4013" s="75"/>
      <c r="N4013" s="75"/>
      <c r="O4013" s="75"/>
      <c r="P4013" s="76"/>
    </row>
    <row r="4014" spans="2:16" x14ac:dyDescent="0.35">
      <c r="B4014" s="75"/>
      <c r="C4014" s="76"/>
      <c r="D4014" s="78"/>
      <c r="E4014" s="76"/>
      <c r="F4014" s="76"/>
      <c r="G4014" s="76"/>
      <c r="H4014" s="79"/>
      <c r="I4014" s="79"/>
      <c r="J4014" s="79"/>
      <c r="K4014" s="79"/>
      <c r="L4014" s="75"/>
      <c r="M4014" s="75"/>
      <c r="N4014" s="75"/>
      <c r="O4014" s="75"/>
      <c r="P4014" s="76"/>
    </row>
    <row r="4015" spans="2:16" x14ac:dyDescent="0.35">
      <c r="B4015" s="75"/>
      <c r="C4015" s="76"/>
      <c r="D4015" s="78"/>
      <c r="E4015" s="76"/>
      <c r="F4015" s="76"/>
      <c r="G4015" s="76"/>
      <c r="H4015" s="79"/>
      <c r="I4015" s="79"/>
      <c r="J4015" s="79"/>
      <c r="K4015" s="79"/>
      <c r="L4015" s="75"/>
      <c r="M4015" s="75"/>
      <c r="N4015" s="75"/>
      <c r="O4015" s="75"/>
      <c r="P4015" s="76"/>
    </row>
    <row r="4016" spans="2:16" x14ac:dyDescent="0.35">
      <c r="B4016" s="75"/>
      <c r="C4016" s="76"/>
      <c r="D4016" s="78"/>
      <c r="E4016" s="76"/>
      <c r="F4016" s="76"/>
      <c r="G4016" s="76"/>
      <c r="H4016" s="79"/>
      <c r="I4016" s="79"/>
      <c r="J4016" s="79"/>
      <c r="K4016" s="79"/>
      <c r="L4016" s="75"/>
      <c r="M4016" s="75"/>
      <c r="N4016" s="75"/>
      <c r="O4016" s="75"/>
      <c r="P4016" s="76"/>
    </row>
    <row r="4017" spans="2:16" x14ac:dyDescent="0.35">
      <c r="B4017" s="75"/>
      <c r="C4017" s="76"/>
      <c r="D4017" s="78"/>
      <c r="E4017" s="76"/>
      <c r="F4017" s="76"/>
      <c r="G4017" s="76"/>
      <c r="H4017" s="79"/>
      <c r="I4017" s="79"/>
      <c r="J4017" s="79"/>
      <c r="K4017" s="79"/>
      <c r="L4017" s="75"/>
      <c r="M4017" s="75"/>
      <c r="N4017" s="75"/>
      <c r="O4017" s="75"/>
      <c r="P4017" s="76"/>
    </row>
    <row r="4018" spans="2:16" x14ac:dyDescent="0.35">
      <c r="B4018" s="75"/>
      <c r="C4018" s="76"/>
      <c r="D4018" s="78"/>
      <c r="E4018" s="76"/>
      <c r="F4018" s="76"/>
      <c r="G4018" s="76"/>
      <c r="H4018" s="79"/>
      <c r="I4018" s="79"/>
      <c r="J4018" s="79"/>
      <c r="K4018" s="79"/>
      <c r="L4018" s="75"/>
      <c r="M4018" s="75"/>
      <c r="N4018" s="75"/>
      <c r="O4018" s="75"/>
      <c r="P4018" s="76"/>
    </row>
    <row r="4019" spans="2:16" x14ac:dyDescent="0.35">
      <c r="B4019" s="75"/>
      <c r="C4019" s="76"/>
      <c r="D4019" s="78"/>
      <c r="E4019" s="76"/>
      <c r="F4019" s="76"/>
      <c r="G4019" s="76"/>
      <c r="H4019" s="79"/>
      <c r="I4019" s="79"/>
      <c r="J4019" s="79"/>
      <c r="K4019" s="79"/>
      <c r="L4019" s="75"/>
      <c r="M4019" s="75"/>
      <c r="N4019" s="75"/>
      <c r="O4019" s="75"/>
      <c r="P4019" s="76"/>
    </row>
    <row r="4020" spans="2:16" x14ac:dyDescent="0.35">
      <c r="B4020" s="75"/>
      <c r="C4020" s="76"/>
      <c r="D4020" s="78"/>
      <c r="E4020" s="76"/>
      <c r="F4020" s="76"/>
      <c r="G4020" s="76"/>
      <c r="H4020" s="79"/>
      <c r="I4020" s="79"/>
      <c r="J4020" s="79"/>
      <c r="K4020" s="79"/>
      <c r="L4020" s="75"/>
      <c r="M4020" s="75"/>
      <c r="N4020" s="75"/>
      <c r="O4020" s="75"/>
      <c r="P4020" s="76"/>
    </row>
    <row r="4021" spans="2:16" x14ac:dyDescent="0.35">
      <c r="B4021" s="75"/>
      <c r="C4021" s="76"/>
      <c r="D4021" s="78"/>
      <c r="E4021" s="76"/>
      <c r="F4021" s="76"/>
      <c r="G4021" s="76"/>
      <c r="H4021" s="79"/>
      <c r="I4021" s="79"/>
      <c r="J4021" s="79"/>
      <c r="K4021" s="79"/>
      <c r="L4021" s="75"/>
      <c r="M4021" s="75"/>
      <c r="N4021" s="75"/>
      <c r="O4021" s="75"/>
      <c r="P4021" s="76"/>
    </row>
    <row r="4022" spans="2:16" x14ac:dyDescent="0.35">
      <c r="B4022" s="75"/>
      <c r="C4022" s="76"/>
      <c r="D4022" s="78"/>
      <c r="E4022" s="76"/>
      <c r="F4022" s="76"/>
      <c r="G4022" s="76"/>
      <c r="H4022" s="79"/>
      <c r="I4022" s="79"/>
      <c r="J4022" s="79"/>
      <c r="K4022" s="79"/>
      <c r="L4022" s="75"/>
      <c r="M4022" s="75"/>
      <c r="N4022" s="75"/>
      <c r="O4022" s="75"/>
      <c r="P4022" s="76"/>
    </row>
    <row r="4023" spans="2:16" x14ac:dyDescent="0.35">
      <c r="B4023" s="75"/>
      <c r="C4023" s="76"/>
      <c r="D4023" s="78"/>
      <c r="E4023" s="76"/>
      <c r="F4023" s="76"/>
      <c r="G4023" s="76"/>
      <c r="H4023" s="79"/>
      <c r="I4023" s="79"/>
      <c r="J4023" s="79"/>
      <c r="K4023" s="79"/>
      <c r="L4023" s="75"/>
      <c r="M4023" s="75"/>
      <c r="N4023" s="75"/>
      <c r="O4023" s="75"/>
      <c r="P4023" s="76"/>
    </row>
    <row r="4024" spans="2:16" x14ac:dyDescent="0.35">
      <c r="B4024" s="75"/>
      <c r="C4024" s="76"/>
      <c r="D4024" s="78"/>
      <c r="E4024" s="76"/>
      <c r="F4024" s="76"/>
      <c r="G4024" s="76"/>
      <c r="H4024" s="79"/>
      <c r="I4024" s="79"/>
      <c r="J4024" s="79"/>
      <c r="K4024" s="79"/>
      <c r="L4024" s="75"/>
      <c r="M4024" s="75"/>
      <c r="N4024" s="75"/>
      <c r="O4024" s="75"/>
      <c r="P4024" s="76"/>
    </row>
    <row r="4025" spans="2:16" x14ac:dyDescent="0.35">
      <c r="B4025" s="75"/>
      <c r="C4025" s="76"/>
      <c r="D4025" s="78"/>
      <c r="E4025" s="76"/>
      <c r="F4025" s="76"/>
      <c r="G4025" s="76"/>
      <c r="H4025" s="79"/>
      <c r="I4025" s="79"/>
      <c r="J4025" s="79"/>
      <c r="K4025" s="79"/>
      <c r="L4025" s="75"/>
      <c r="M4025" s="75"/>
      <c r="N4025" s="75"/>
      <c r="O4025" s="75"/>
      <c r="P4025" s="76"/>
    </row>
    <row r="4026" spans="2:16" x14ac:dyDescent="0.35">
      <c r="B4026" s="75"/>
      <c r="C4026" s="76"/>
      <c r="D4026" s="78"/>
      <c r="E4026" s="76"/>
      <c r="F4026" s="76"/>
      <c r="G4026" s="76"/>
      <c r="H4026" s="79"/>
      <c r="I4026" s="79"/>
      <c r="J4026" s="79"/>
      <c r="K4026" s="79"/>
      <c r="L4026" s="75"/>
      <c r="M4026" s="75"/>
      <c r="N4026" s="75"/>
      <c r="O4026" s="75"/>
      <c r="P4026" s="76"/>
    </row>
    <row r="4027" spans="2:16" x14ac:dyDescent="0.35">
      <c r="B4027" s="75"/>
      <c r="C4027" s="76"/>
      <c r="D4027" s="78"/>
      <c r="E4027" s="76"/>
      <c r="F4027" s="76"/>
      <c r="G4027" s="76"/>
      <c r="H4027" s="79"/>
      <c r="I4027" s="79"/>
      <c r="J4027" s="79"/>
      <c r="K4027" s="79"/>
      <c r="L4027" s="75"/>
      <c r="M4027" s="75"/>
      <c r="N4027" s="75"/>
      <c r="O4027" s="75"/>
      <c r="P4027" s="76"/>
    </row>
    <row r="4028" spans="2:16" x14ac:dyDescent="0.35">
      <c r="B4028" s="75"/>
      <c r="C4028" s="76"/>
      <c r="D4028" s="78"/>
      <c r="E4028" s="76"/>
      <c r="F4028" s="76"/>
      <c r="G4028" s="76"/>
      <c r="H4028" s="79"/>
      <c r="I4028" s="79"/>
      <c r="J4028" s="79"/>
      <c r="K4028" s="79"/>
      <c r="L4028" s="75"/>
      <c r="M4028" s="75"/>
      <c r="N4028" s="75"/>
      <c r="O4028" s="75"/>
      <c r="P4028" s="76"/>
    </row>
    <row r="4029" spans="2:16" x14ac:dyDescent="0.35">
      <c r="B4029" s="75"/>
      <c r="C4029" s="76"/>
      <c r="D4029" s="78"/>
      <c r="E4029" s="76"/>
      <c r="F4029" s="76"/>
      <c r="G4029" s="76"/>
      <c r="H4029" s="79"/>
      <c r="I4029" s="79"/>
      <c r="J4029" s="79"/>
      <c r="K4029" s="79"/>
      <c r="L4029" s="75"/>
      <c r="M4029" s="75"/>
      <c r="N4029" s="75"/>
      <c r="O4029" s="75"/>
      <c r="P4029" s="76"/>
    </row>
    <row r="4030" spans="2:16" x14ac:dyDescent="0.35">
      <c r="B4030" s="75"/>
      <c r="C4030" s="76"/>
      <c r="D4030" s="78"/>
      <c r="E4030" s="76"/>
      <c r="F4030" s="76"/>
      <c r="G4030" s="76"/>
      <c r="H4030" s="79"/>
      <c r="I4030" s="79"/>
      <c r="J4030" s="79"/>
      <c r="K4030" s="79"/>
      <c r="L4030" s="75"/>
      <c r="M4030" s="75"/>
      <c r="N4030" s="75"/>
      <c r="O4030" s="75"/>
      <c r="P4030" s="76"/>
    </row>
    <row r="4031" spans="2:16" x14ac:dyDescent="0.35">
      <c r="B4031" s="75"/>
      <c r="C4031" s="76"/>
      <c r="D4031" s="78"/>
      <c r="E4031" s="76"/>
      <c r="F4031" s="76"/>
      <c r="G4031" s="76"/>
      <c r="H4031" s="79"/>
      <c r="I4031" s="79"/>
      <c r="J4031" s="79"/>
      <c r="K4031" s="79"/>
      <c r="L4031" s="75"/>
      <c r="M4031" s="75"/>
      <c r="N4031" s="75"/>
      <c r="O4031" s="75"/>
      <c r="P4031" s="76"/>
    </row>
    <row r="4032" spans="2:16" x14ac:dyDescent="0.35">
      <c r="B4032" s="75"/>
      <c r="C4032" s="76"/>
      <c r="D4032" s="78"/>
      <c r="E4032" s="76"/>
      <c r="F4032" s="76"/>
      <c r="G4032" s="76"/>
      <c r="H4032" s="79"/>
      <c r="I4032" s="79"/>
      <c r="J4032" s="79"/>
      <c r="K4032" s="79"/>
      <c r="L4032" s="75"/>
      <c r="M4032" s="75"/>
      <c r="N4032" s="75"/>
      <c r="O4032" s="75"/>
      <c r="P4032" s="76"/>
    </row>
    <row r="4033" spans="2:16" x14ac:dyDescent="0.35">
      <c r="B4033" s="75"/>
      <c r="C4033" s="76"/>
      <c r="D4033" s="78"/>
      <c r="E4033" s="76"/>
      <c r="F4033" s="76"/>
      <c r="G4033" s="76"/>
      <c r="H4033" s="79"/>
      <c r="I4033" s="79"/>
      <c r="J4033" s="79"/>
      <c r="K4033" s="79"/>
      <c r="L4033" s="75"/>
      <c r="M4033" s="75"/>
      <c r="N4033" s="75"/>
      <c r="O4033" s="75"/>
      <c r="P4033" s="76"/>
    </row>
    <row r="4034" spans="2:16" x14ac:dyDescent="0.35">
      <c r="B4034" s="75"/>
      <c r="C4034" s="76"/>
      <c r="D4034" s="78"/>
      <c r="E4034" s="76"/>
      <c r="F4034" s="76"/>
      <c r="G4034" s="76"/>
      <c r="H4034" s="79"/>
      <c r="I4034" s="79"/>
      <c r="J4034" s="79"/>
      <c r="K4034" s="79"/>
      <c r="L4034" s="75"/>
      <c r="M4034" s="75"/>
      <c r="N4034" s="75"/>
      <c r="O4034" s="75"/>
      <c r="P4034" s="76"/>
    </row>
    <row r="4035" spans="2:16" x14ac:dyDescent="0.35">
      <c r="B4035" s="75"/>
      <c r="C4035" s="76"/>
      <c r="D4035" s="78"/>
      <c r="E4035" s="76"/>
      <c r="F4035" s="76"/>
      <c r="G4035" s="76"/>
      <c r="H4035" s="79"/>
      <c r="I4035" s="79"/>
      <c r="J4035" s="79"/>
      <c r="K4035" s="79"/>
      <c r="L4035" s="75"/>
      <c r="M4035" s="75"/>
      <c r="N4035" s="75"/>
      <c r="O4035" s="75"/>
      <c r="P4035" s="76"/>
    </row>
    <row r="4036" spans="2:16" x14ac:dyDescent="0.35">
      <c r="B4036" s="75"/>
      <c r="C4036" s="76"/>
      <c r="D4036" s="78"/>
      <c r="E4036" s="76"/>
      <c r="F4036" s="76"/>
      <c r="G4036" s="76"/>
      <c r="H4036" s="79"/>
      <c r="I4036" s="79"/>
      <c r="J4036" s="79"/>
      <c r="K4036" s="79"/>
      <c r="L4036" s="75"/>
      <c r="M4036" s="75"/>
      <c r="N4036" s="75"/>
      <c r="O4036" s="75"/>
      <c r="P4036" s="76"/>
    </row>
    <row r="4037" spans="2:16" x14ac:dyDescent="0.35">
      <c r="B4037" s="75"/>
      <c r="C4037" s="76"/>
      <c r="D4037" s="78"/>
      <c r="E4037" s="76"/>
      <c r="F4037" s="76"/>
      <c r="G4037" s="76"/>
      <c r="H4037" s="79"/>
      <c r="I4037" s="79"/>
      <c r="J4037" s="79"/>
      <c r="K4037" s="79"/>
      <c r="L4037" s="75"/>
      <c r="M4037" s="75"/>
      <c r="N4037" s="75"/>
      <c r="O4037" s="75"/>
      <c r="P4037" s="76"/>
    </row>
    <row r="4038" spans="2:16" x14ac:dyDescent="0.35">
      <c r="B4038" s="75"/>
      <c r="C4038" s="76"/>
      <c r="D4038" s="78"/>
      <c r="E4038" s="76"/>
      <c r="F4038" s="76"/>
      <c r="G4038" s="76"/>
      <c r="H4038" s="79"/>
      <c r="I4038" s="79"/>
      <c r="J4038" s="79"/>
      <c r="K4038" s="79"/>
      <c r="L4038" s="75"/>
      <c r="M4038" s="75"/>
      <c r="N4038" s="75"/>
      <c r="O4038" s="75"/>
      <c r="P4038" s="76"/>
    </row>
    <row r="4039" spans="2:16" x14ac:dyDescent="0.35">
      <c r="B4039" s="75"/>
      <c r="C4039" s="76"/>
      <c r="D4039" s="78"/>
      <c r="E4039" s="76"/>
      <c r="F4039" s="76"/>
      <c r="G4039" s="76"/>
      <c r="H4039" s="79"/>
      <c r="I4039" s="79"/>
      <c r="J4039" s="79"/>
      <c r="K4039" s="79"/>
      <c r="L4039" s="75"/>
      <c r="M4039" s="75"/>
      <c r="N4039" s="75"/>
      <c r="O4039" s="75"/>
      <c r="P4039" s="76"/>
    </row>
    <row r="4040" spans="2:16" x14ac:dyDescent="0.35">
      <c r="B4040" s="75"/>
      <c r="C4040" s="76"/>
      <c r="D4040" s="78"/>
      <c r="E4040" s="76"/>
      <c r="F4040" s="76"/>
      <c r="G4040" s="76"/>
      <c r="H4040" s="79"/>
      <c r="I4040" s="79"/>
      <c r="J4040" s="79"/>
      <c r="K4040" s="79"/>
      <c r="L4040" s="75"/>
      <c r="M4040" s="75"/>
      <c r="N4040" s="75"/>
      <c r="O4040" s="75"/>
      <c r="P4040" s="76"/>
    </row>
    <row r="4041" spans="2:16" x14ac:dyDescent="0.35">
      <c r="B4041" s="75"/>
      <c r="C4041" s="76"/>
      <c r="D4041" s="78"/>
      <c r="E4041" s="76"/>
      <c r="F4041" s="76"/>
      <c r="G4041" s="76"/>
      <c r="H4041" s="79"/>
      <c r="I4041" s="79"/>
      <c r="J4041" s="79"/>
      <c r="K4041" s="79"/>
      <c r="L4041" s="75"/>
      <c r="M4041" s="75"/>
      <c r="N4041" s="75"/>
      <c r="O4041" s="75"/>
      <c r="P4041" s="76"/>
    </row>
    <row r="4042" spans="2:16" x14ac:dyDescent="0.35">
      <c r="B4042" s="75"/>
      <c r="C4042" s="76"/>
      <c r="D4042" s="78"/>
      <c r="E4042" s="76"/>
      <c r="F4042" s="76"/>
      <c r="G4042" s="76"/>
      <c r="H4042" s="79"/>
      <c r="I4042" s="79"/>
      <c r="J4042" s="79"/>
      <c r="K4042" s="79"/>
      <c r="L4042" s="75"/>
      <c r="M4042" s="75"/>
      <c r="N4042" s="75"/>
      <c r="O4042" s="75"/>
      <c r="P4042" s="76"/>
    </row>
    <row r="4043" spans="2:16" x14ac:dyDescent="0.35">
      <c r="B4043" s="75"/>
      <c r="C4043" s="76"/>
      <c r="D4043" s="78"/>
      <c r="E4043" s="76"/>
      <c r="F4043" s="76"/>
      <c r="G4043" s="76"/>
      <c r="H4043" s="79"/>
      <c r="I4043" s="79"/>
      <c r="J4043" s="79"/>
      <c r="K4043" s="79"/>
      <c r="L4043" s="75"/>
      <c r="M4043" s="75"/>
      <c r="N4043" s="75"/>
      <c r="O4043" s="75"/>
      <c r="P4043" s="76"/>
    </row>
    <row r="4044" spans="2:16" x14ac:dyDescent="0.35">
      <c r="B4044" s="75"/>
      <c r="C4044" s="76"/>
      <c r="D4044" s="78"/>
      <c r="E4044" s="76"/>
      <c r="F4044" s="76"/>
      <c r="G4044" s="76"/>
      <c r="H4044" s="79"/>
      <c r="I4044" s="79"/>
      <c r="J4044" s="79"/>
      <c r="K4044" s="79"/>
      <c r="L4044" s="75"/>
      <c r="M4044" s="75"/>
      <c r="N4044" s="75"/>
      <c r="O4044" s="75"/>
      <c r="P4044" s="76"/>
    </row>
    <row r="4045" spans="2:16" x14ac:dyDescent="0.35">
      <c r="B4045" s="75"/>
      <c r="C4045" s="76"/>
      <c r="D4045" s="78"/>
      <c r="E4045" s="76"/>
      <c r="F4045" s="76"/>
      <c r="G4045" s="76"/>
      <c r="H4045" s="79"/>
      <c r="I4045" s="79"/>
      <c r="J4045" s="79"/>
      <c r="K4045" s="79"/>
      <c r="L4045" s="75"/>
      <c r="M4045" s="75"/>
      <c r="N4045" s="75"/>
      <c r="O4045" s="75"/>
      <c r="P4045" s="76"/>
    </row>
    <row r="4046" spans="2:16" x14ac:dyDescent="0.35">
      <c r="B4046" s="75"/>
      <c r="C4046" s="76"/>
      <c r="D4046" s="78"/>
      <c r="E4046" s="76"/>
      <c r="F4046" s="76"/>
      <c r="G4046" s="76"/>
      <c r="H4046" s="79"/>
      <c r="I4046" s="79"/>
      <c r="J4046" s="79"/>
      <c r="K4046" s="79"/>
      <c r="L4046" s="75"/>
      <c r="M4046" s="75"/>
      <c r="N4046" s="75"/>
      <c r="O4046" s="75"/>
      <c r="P4046" s="76"/>
    </row>
    <row r="4047" spans="2:16" x14ac:dyDescent="0.35">
      <c r="B4047" s="75"/>
      <c r="C4047" s="76"/>
      <c r="D4047" s="78"/>
      <c r="E4047" s="76"/>
      <c r="F4047" s="76"/>
      <c r="G4047" s="76"/>
      <c r="H4047" s="79"/>
      <c r="I4047" s="79"/>
      <c r="J4047" s="79"/>
      <c r="K4047" s="79"/>
      <c r="L4047" s="75"/>
      <c r="M4047" s="75"/>
      <c r="N4047" s="75"/>
      <c r="O4047" s="75"/>
      <c r="P4047" s="76"/>
    </row>
    <row r="4048" spans="2:16" x14ac:dyDescent="0.35">
      <c r="B4048" s="75"/>
      <c r="C4048" s="76"/>
      <c r="D4048" s="78"/>
      <c r="E4048" s="76"/>
      <c r="F4048" s="76"/>
      <c r="G4048" s="76"/>
      <c r="H4048" s="79"/>
      <c r="I4048" s="79"/>
      <c r="J4048" s="79"/>
      <c r="K4048" s="79"/>
      <c r="L4048" s="75"/>
      <c r="M4048" s="75"/>
      <c r="N4048" s="75"/>
      <c r="O4048" s="75"/>
      <c r="P4048" s="76"/>
    </row>
    <row r="4049" spans="2:16" x14ac:dyDescent="0.35">
      <c r="B4049" s="75"/>
      <c r="C4049" s="76"/>
      <c r="D4049" s="78"/>
      <c r="E4049" s="76"/>
      <c r="F4049" s="76"/>
      <c r="G4049" s="76"/>
      <c r="H4049" s="79"/>
      <c r="I4049" s="79"/>
      <c r="J4049" s="79"/>
      <c r="K4049" s="79"/>
      <c r="L4049" s="75"/>
      <c r="M4049" s="75"/>
      <c r="N4049" s="75"/>
      <c r="O4049" s="75"/>
      <c r="P4049" s="76"/>
    </row>
    <row r="4050" spans="2:16" x14ac:dyDescent="0.35">
      <c r="B4050" s="75"/>
      <c r="C4050" s="76"/>
      <c r="D4050" s="78"/>
      <c r="E4050" s="76"/>
      <c r="F4050" s="76"/>
      <c r="G4050" s="76"/>
      <c r="H4050" s="79"/>
      <c r="I4050" s="79"/>
      <c r="J4050" s="79"/>
      <c r="K4050" s="79"/>
      <c r="L4050" s="75"/>
      <c r="M4050" s="75"/>
      <c r="N4050" s="75"/>
      <c r="O4050" s="75"/>
      <c r="P4050" s="76"/>
    </row>
    <row r="4051" spans="2:16" x14ac:dyDescent="0.35">
      <c r="B4051" s="75"/>
      <c r="C4051" s="76"/>
      <c r="D4051" s="78"/>
      <c r="E4051" s="76"/>
      <c r="F4051" s="76"/>
      <c r="G4051" s="76"/>
      <c r="H4051" s="79"/>
      <c r="I4051" s="79"/>
      <c r="J4051" s="79"/>
      <c r="K4051" s="79"/>
      <c r="L4051" s="75"/>
      <c r="M4051" s="75"/>
      <c r="N4051" s="75"/>
      <c r="O4051" s="75"/>
      <c r="P4051" s="76"/>
    </row>
    <row r="4052" spans="2:16" x14ac:dyDescent="0.35">
      <c r="B4052" s="75"/>
      <c r="C4052" s="76"/>
      <c r="D4052" s="78"/>
      <c r="E4052" s="76"/>
      <c r="F4052" s="76"/>
      <c r="G4052" s="76"/>
      <c r="H4052" s="79"/>
      <c r="I4052" s="79"/>
      <c r="J4052" s="79"/>
      <c r="K4052" s="79"/>
      <c r="L4052" s="75"/>
      <c r="M4052" s="75"/>
      <c r="N4052" s="75"/>
      <c r="O4052" s="75"/>
      <c r="P4052" s="76"/>
    </row>
    <row r="4053" spans="2:16" x14ac:dyDescent="0.35">
      <c r="B4053" s="75"/>
      <c r="C4053" s="76"/>
      <c r="D4053" s="78"/>
      <c r="E4053" s="76"/>
      <c r="F4053" s="76"/>
      <c r="G4053" s="76"/>
      <c r="H4053" s="79"/>
      <c r="I4053" s="79"/>
      <c r="J4053" s="79"/>
      <c r="K4053" s="79"/>
      <c r="L4053" s="75"/>
      <c r="M4053" s="75"/>
      <c r="N4053" s="75"/>
      <c r="O4053" s="75"/>
      <c r="P4053" s="76"/>
    </row>
    <row r="4054" spans="2:16" x14ac:dyDescent="0.35">
      <c r="B4054" s="75"/>
      <c r="C4054" s="76"/>
      <c r="D4054" s="78"/>
      <c r="E4054" s="76"/>
      <c r="F4054" s="76"/>
      <c r="G4054" s="76"/>
      <c r="H4054" s="79"/>
      <c r="I4054" s="79"/>
      <c r="J4054" s="79"/>
      <c r="K4054" s="79"/>
      <c r="L4054" s="75"/>
      <c r="M4054" s="75"/>
      <c r="N4054" s="75"/>
      <c r="O4054" s="75"/>
      <c r="P4054" s="76"/>
    </row>
    <row r="4055" spans="2:16" x14ac:dyDescent="0.35">
      <c r="B4055" s="75"/>
      <c r="C4055" s="76"/>
      <c r="D4055" s="78"/>
      <c r="E4055" s="76"/>
      <c r="F4055" s="76"/>
      <c r="G4055" s="76"/>
      <c r="H4055" s="79"/>
      <c r="I4055" s="79"/>
      <c r="J4055" s="79"/>
      <c r="K4055" s="79"/>
      <c r="L4055" s="75"/>
      <c r="M4055" s="75"/>
      <c r="N4055" s="75"/>
      <c r="O4055" s="75"/>
      <c r="P4055" s="76"/>
    </row>
    <row r="4056" spans="2:16" x14ac:dyDescent="0.35">
      <c r="B4056" s="75"/>
      <c r="C4056" s="76"/>
      <c r="D4056" s="78"/>
      <c r="E4056" s="76"/>
      <c r="F4056" s="76"/>
      <c r="G4056" s="76"/>
      <c r="H4056" s="79"/>
      <c r="I4056" s="79"/>
      <c r="J4056" s="79"/>
      <c r="K4056" s="79"/>
      <c r="L4056" s="75"/>
      <c r="M4056" s="75"/>
      <c r="N4056" s="75"/>
      <c r="O4056" s="75"/>
      <c r="P4056" s="76"/>
    </row>
    <row r="4057" spans="2:16" x14ac:dyDescent="0.35">
      <c r="B4057" s="75"/>
      <c r="C4057" s="76"/>
      <c r="D4057" s="78"/>
      <c r="E4057" s="76"/>
      <c r="F4057" s="76"/>
      <c r="G4057" s="76"/>
      <c r="H4057" s="79"/>
      <c r="I4057" s="79"/>
      <c r="J4057" s="79"/>
      <c r="K4057" s="79"/>
      <c r="L4057" s="75"/>
      <c r="M4057" s="75"/>
      <c r="N4057" s="75"/>
      <c r="O4057" s="75"/>
      <c r="P4057" s="76"/>
    </row>
    <row r="4058" spans="2:16" x14ac:dyDescent="0.35">
      <c r="B4058" s="75"/>
      <c r="C4058" s="76"/>
      <c r="D4058" s="78"/>
      <c r="E4058" s="76"/>
      <c r="F4058" s="76"/>
      <c r="G4058" s="76"/>
      <c r="H4058" s="79"/>
      <c r="I4058" s="79"/>
      <c r="J4058" s="79"/>
      <c r="K4058" s="79"/>
      <c r="L4058" s="75"/>
      <c r="M4058" s="75"/>
      <c r="N4058" s="75"/>
      <c r="O4058" s="75"/>
      <c r="P4058" s="76"/>
    </row>
    <row r="4059" spans="2:16" x14ac:dyDescent="0.35">
      <c r="B4059" s="75"/>
      <c r="C4059" s="76"/>
      <c r="D4059" s="78"/>
      <c r="E4059" s="76"/>
      <c r="F4059" s="76"/>
      <c r="G4059" s="76"/>
      <c r="H4059" s="79"/>
      <c r="I4059" s="79"/>
      <c r="J4059" s="79"/>
      <c r="K4059" s="79"/>
      <c r="L4059" s="75"/>
      <c r="M4059" s="75"/>
      <c r="N4059" s="75"/>
      <c r="O4059" s="75"/>
      <c r="P4059" s="76"/>
    </row>
    <row r="4060" spans="2:16" x14ac:dyDescent="0.35">
      <c r="B4060" s="75"/>
      <c r="C4060" s="76"/>
      <c r="D4060" s="78"/>
      <c r="E4060" s="76"/>
      <c r="F4060" s="76"/>
      <c r="G4060" s="76"/>
      <c r="H4060" s="79"/>
      <c r="I4060" s="79"/>
      <c r="J4060" s="79"/>
      <c r="K4060" s="79"/>
      <c r="L4060" s="75"/>
      <c r="M4060" s="75"/>
      <c r="N4060" s="75"/>
      <c r="O4060" s="75"/>
      <c r="P4060" s="76"/>
    </row>
    <row r="4061" spans="2:16" x14ac:dyDescent="0.35">
      <c r="B4061" s="75"/>
      <c r="C4061" s="76"/>
      <c r="D4061" s="78"/>
      <c r="E4061" s="76"/>
      <c r="F4061" s="76"/>
      <c r="G4061" s="76"/>
      <c r="H4061" s="79"/>
      <c r="I4061" s="79"/>
      <c r="J4061" s="79"/>
      <c r="K4061" s="79"/>
      <c r="L4061" s="75"/>
      <c r="M4061" s="75"/>
      <c r="N4061" s="75"/>
      <c r="O4061" s="75"/>
      <c r="P4061" s="76"/>
    </row>
    <row r="4062" spans="2:16" x14ac:dyDescent="0.35">
      <c r="B4062" s="75"/>
      <c r="C4062" s="76"/>
      <c r="D4062" s="78"/>
      <c r="E4062" s="76"/>
      <c r="F4062" s="76"/>
      <c r="G4062" s="76"/>
      <c r="H4062" s="79"/>
      <c r="I4062" s="79"/>
      <c r="J4062" s="79"/>
      <c r="K4062" s="79"/>
      <c r="L4062" s="75"/>
      <c r="M4062" s="75"/>
      <c r="N4062" s="75"/>
      <c r="O4062" s="75"/>
      <c r="P4062" s="76"/>
    </row>
    <row r="4063" spans="2:16" x14ac:dyDescent="0.35">
      <c r="B4063" s="75"/>
      <c r="C4063" s="76"/>
      <c r="D4063" s="78"/>
      <c r="E4063" s="76"/>
      <c r="F4063" s="76"/>
      <c r="G4063" s="76"/>
      <c r="H4063" s="79"/>
      <c r="I4063" s="79"/>
      <c r="J4063" s="79"/>
      <c r="K4063" s="79"/>
      <c r="L4063" s="75"/>
      <c r="M4063" s="75"/>
      <c r="N4063" s="75"/>
      <c r="O4063" s="75"/>
      <c r="P4063" s="76"/>
    </row>
    <row r="4064" spans="2:16" x14ac:dyDescent="0.35">
      <c r="B4064" s="75"/>
      <c r="C4064" s="76"/>
      <c r="D4064" s="78"/>
      <c r="E4064" s="76"/>
      <c r="F4064" s="76"/>
      <c r="G4064" s="76"/>
      <c r="H4064" s="79"/>
      <c r="I4064" s="79"/>
      <c r="J4064" s="79"/>
      <c r="K4064" s="79"/>
      <c r="L4064" s="75"/>
      <c r="M4064" s="75"/>
      <c r="N4064" s="75"/>
      <c r="O4064" s="75"/>
      <c r="P4064" s="76"/>
    </row>
    <row r="4065" spans="2:16" x14ac:dyDescent="0.35">
      <c r="B4065" s="75"/>
      <c r="C4065" s="76"/>
      <c r="D4065" s="78"/>
      <c r="E4065" s="76"/>
      <c r="F4065" s="76"/>
      <c r="G4065" s="76"/>
      <c r="H4065" s="79"/>
      <c r="I4065" s="79"/>
      <c r="J4065" s="79"/>
      <c r="K4065" s="79"/>
      <c r="L4065" s="75"/>
      <c r="M4065" s="75"/>
      <c r="N4065" s="75"/>
      <c r="O4065" s="75"/>
      <c r="P4065" s="76"/>
    </row>
    <row r="4066" spans="2:16" x14ac:dyDescent="0.35">
      <c r="B4066" s="75"/>
      <c r="C4066" s="76"/>
      <c r="D4066" s="78"/>
      <c r="E4066" s="76"/>
      <c r="F4066" s="76"/>
      <c r="G4066" s="76"/>
      <c r="H4066" s="79"/>
      <c r="I4066" s="79"/>
      <c r="J4066" s="79"/>
      <c r="K4066" s="79"/>
      <c r="L4066" s="75"/>
      <c r="M4066" s="75"/>
      <c r="N4066" s="75"/>
      <c r="O4066" s="75"/>
      <c r="P4066" s="76"/>
    </row>
    <row r="4067" spans="2:16" x14ac:dyDescent="0.35">
      <c r="B4067" s="75"/>
      <c r="C4067" s="76"/>
      <c r="D4067" s="78"/>
      <c r="E4067" s="76"/>
      <c r="F4067" s="76"/>
      <c r="G4067" s="76"/>
      <c r="H4067" s="79"/>
      <c r="I4067" s="79"/>
      <c r="J4067" s="79"/>
      <c r="K4067" s="79"/>
      <c r="L4067" s="75"/>
      <c r="M4067" s="75"/>
      <c r="N4067" s="75"/>
      <c r="O4067" s="75"/>
      <c r="P4067" s="76"/>
    </row>
    <row r="4068" spans="2:16" x14ac:dyDescent="0.35">
      <c r="B4068" s="75"/>
      <c r="C4068" s="76"/>
      <c r="D4068" s="78"/>
      <c r="E4068" s="76"/>
      <c r="F4068" s="76"/>
      <c r="G4068" s="76"/>
      <c r="H4068" s="79"/>
      <c r="I4068" s="79"/>
      <c r="J4068" s="79"/>
      <c r="K4068" s="79"/>
      <c r="L4068" s="75"/>
      <c r="M4068" s="75"/>
      <c r="N4068" s="75"/>
      <c r="O4068" s="75"/>
      <c r="P4068" s="76"/>
    </row>
    <row r="4069" spans="2:16" x14ac:dyDescent="0.35">
      <c r="B4069" s="75"/>
      <c r="C4069" s="76"/>
      <c r="D4069" s="78"/>
      <c r="E4069" s="76"/>
      <c r="F4069" s="76"/>
      <c r="G4069" s="76"/>
      <c r="H4069" s="79"/>
      <c r="I4069" s="79"/>
      <c r="J4069" s="79"/>
      <c r="K4069" s="79"/>
      <c r="L4069" s="75"/>
      <c r="M4069" s="75"/>
      <c r="N4069" s="75"/>
      <c r="O4069" s="75"/>
      <c r="P4069" s="76"/>
    </row>
    <row r="4070" spans="2:16" x14ac:dyDescent="0.35">
      <c r="B4070" s="75"/>
      <c r="C4070" s="76"/>
      <c r="D4070" s="78"/>
      <c r="E4070" s="76"/>
      <c r="F4070" s="76"/>
      <c r="G4070" s="76"/>
      <c r="H4070" s="79"/>
      <c r="I4070" s="79"/>
      <c r="J4070" s="79"/>
      <c r="K4070" s="79"/>
      <c r="L4070" s="75"/>
      <c r="M4070" s="75"/>
      <c r="N4070" s="75"/>
      <c r="O4070" s="75"/>
      <c r="P4070" s="76"/>
    </row>
    <row r="4071" spans="2:16" x14ac:dyDescent="0.35">
      <c r="B4071" s="75"/>
      <c r="C4071" s="76"/>
      <c r="D4071" s="78"/>
      <c r="E4071" s="76"/>
      <c r="F4071" s="76"/>
      <c r="G4071" s="76"/>
      <c r="H4071" s="79"/>
      <c r="I4071" s="79"/>
      <c r="J4071" s="79"/>
      <c r="K4071" s="79"/>
      <c r="L4071" s="75"/>
      <c r="M4071" s="75"/>
      <c r="N4071" s="75"/>
      <c r="O4071" s="75"/>
      <c r="P4071" s="76"/>
    </row>
    <row r="4072" spans="2:16" x14ac:dyDescent="0.35">
      <c r="B4072" s="75"/>
      <c r="C4072" s="76"/>
      <c r="D4072" s="78"/>
      <c r="E4072" s="76"/>
      <c r="F4072" s="76"/>
      <c r="G4072" s="76"/>
      <c r="H4072" s="79"/>
      <c r="I4072" s="79"/>
      <c r="J4072" s="79"/>
      <c r="K4072" s="79"/>
      <c r="L4072" s="75"/>
      <c r="M4072" s="75"/>
      <c r="N4072" s="75"/>
      <c r="O4072" s="75"/>
      <c r="P4072" s="76"/>
    </row>
    <row r="4073" spans="2:16" x14ac:dyDescent="0.35">
      <c r="B4073" s="75"/>
      <c r="C4073" s="76"/>
      <c r="D4073" s="78"/>
      <c r="E4073" s="76"/>
      <c r="F4073" s="76"/>
      <c r="G4073" s="76"/>
      <c r="H4073" s="79"/>
      <c r="I4073" s="79"/>
      <c r="J4073" s="79"/>
      <c r="K4073" s="79"/>
      <c r="L4073" s="75"/>
      <c r="M4073" s="75"/>
      <c r="N4073" s="75"/>
      <c r="O4073" s="75"/>
      <c r="P4073" s="76"/>
    </row>
    <row r="4074" spans="2:16" x14ac:dyDescent="0.35">
      <c r="B4074" s="75"/>
      <c r="C4074" s="76"/>
      <c r="D4074" s="78"/>
      <c r="E4074" s="76"/>
      <c r="F4074" s="76"/>
      <c r="G4074" s="76"/>
      <c r="H4074" s="79"/>
      <c r="I4074" s="79"/>
      <c r="J4074" s="79"/>
      <c r="K4074" s="79"/>
      <c r="L4074" s="75"/>
      <c r="M4074" s="75"/>
      <c r="N4074" s="75"/>
      <c r="O4074" s="75"/>
      <c r="P4074" s="76"/>
    </row>
    <row r="4075" spans="2:16" x14ac:dyDescent="0.35">
      <c r="B4075" s="75"/>
      <c r="C4075" s="76"/>
      <c r="D4075" s="78"/>
      <c r="E4075" s="76"/>
      <c r="F4075" s="76"/>
      <c r="G4075" s="76"/>
      <c r="H4075" s="79"/>
      <c r="I4075" s="79"/>
      <c r="J4075" s="79"/>
      <c r="K4075" s="79"/>
      <c r="L4075" s="75"/>
      <c r="M4075" s="75"/>
      <c r="N4075" s="75"/>
      <c r="O4075" s="75"/>
      <c r="P4075" s="76"/>
    </row>
    <row r="4076" spans="2:16" x14ac:dyDescent="0.35">
      <c r="B4076" s="75"/>
      <c r="C4076" s="76"/>
      <c r="D4076" s="78"/>
      <c r="E4076" s="76"/>
      <c r="F4076" s="76"/>
      <c r="G4076" s="76"/>
      <c r="H4076" s="79"/>
      <c r="I4076" s="79"/>
      <c r="J4076" s="79"/>
      <c r="K4076" s="79"/>
      <c r="L4076" s="75"/>
      <c r="M4076" s="75"/>
      <c r="N4076" s="75"/>
      <c r="O4076" s="75"/>
      <c r="P4076" s="76"/>
    </row>
    <row r="4077" spans="2:16" x14ac:dyDescent="0.35">
      <c r="B4077" s="75"/>
      <c r="C4077" s="76"/>
      <c r="D4077" s="78"/>
      <c r="E4077" s="76"/>
      <c r="F4077" s="76"/>
      <c r="G4077" s="76"/>
      <c r="H4077" s="79"/>
      <c r="I4077" s="79"/>
      <c r="J4077" s="79"/>
      <c r="K4077" s="79"/>
      <c r="L4077" s="75"/>
      <c r="M4077" s="75"/>
      <c r="N4077" s="75"/>
      <c r="O4077" s="75"/>
      <c r="P4077" s="76"/>
    </row>
    <row r="4078" spans="2:16" x14ac:dyDescent="0.35">
      <c r="B4078" s="75"/>
      <c r="C4078" s="76"/>
      <c r="D4078" s="78"/>
      <c r="E4078" s="76"/>
      <c r="F4078" s="76"/>
      <c r="G4078" s="76"/>
      <c r="H4078" s="79"/>
      <c r="I4078" s="79"/>
      <c r="J4078" s="79"/>
      <c r="K4078" s="79"/>
      <c r="L4078" s="75"/>
      <c r="M4078" s="75"/>
      <c r="N4078" s="75"/>
      <c r="O4078" s="75"/>
      <c r="P4078" s="76"/>
    </row>
    <row r="4079" spans="2:16" x14ac:dyDescent="0.35">
      <c r="B4079" s="75"/>
      <c r="C4079" s="76"/>
      <c r="D4079" s="78"/>
      <c r="E4079" s="76"/>
      <c r="F4079" s="76"/>
      <c r="G4079" s="76"/>
      <c r="H4079" s="79"/>
      <c r="I4079" s="79"/>
      <c r="J4079" s="79"/>
      <c r="K4079" s="79"/>
      <c r="L4079" s="75"/>
      <c r="M4079" s="75"/>
      <c r="N4079" s="75"/>
      <c r="O4079" s="75"/>
      <c r="P4079" s="76"/>
    </row>
    <row r="4080" spans="2:16" x14ac:dyDescent="0.35">
      <c r="B4080" s="75"/>
      <c r="C4080" s="76"/>
      <c r="D4080" s="78"/>
      <c r="E4080" s="76"/>
      <c r="F4080" s="76"/>
      <c r="G4080" s="76"/>
      <c r="H4080" s="79"/>
      <c r="I4080" s="79"/>
      <c r="J4080" s="79"/>
      <c r="K4080" s="79"/>
      <c r="L4080" s="75"/>
      <c r="M4080" s="75"/>
      <c r="N4080" s="75"/>
      <c r="O4080" s="75"/>
      <c r="P4080" s="76"/>
    </row>
    <row r="4081" spans="2:16" x14ac:dyDescent="0.35">
      <c r="B4081" s="75"/>
      <c r="C4081" s="76"/>
      <c r="D4081" s="78"/>
      <c r="E4081" s="76"/>
      <c r="F4081" s="76"/>
      <c r="G4081" s="76"/>
      <c r="H4081" s="79"/>
      <c r="I4081" s="79"/>
      <c r="J4081" s="79"/>
      <c r="K4081" s="79"/>
      <c r="L4081" s="75"/>
      <c r="M4081" s="75"/>
      <c r="N4081" s="75"/>
      <c r="O4081" s="75"/>
      <c r="P4081" s="76"/>
    </row>
    <row r="4082" spans="2:16" x14ac:dyDescent="0.35">
      <c r="B4082" s="75"/>
      <c r="C4082" s="76"/>
      <c r="D4082" s="78"/>
      <c r="E4082" s="76"/>
      <c r="F4082" s="76"/>
      <c r="G4082" s="76"/>
      <c r="H4082" s="79"/>
      <c r="I4082" s="79"/>
      <c r="J4082" s="79"/>
      <c r="K4082" s="79"/>
      <c r="L4082" s="75"/>
      <c r="M4082" s="75"/>
      <c r="N4082" s="75"/>
      <c r="O4082" s="75"/>
      <c r="P4082" s="76"/>
    </row>
    <row r="4083" spans="2:16" x14ac:dyDescent="0.35">
      <c r="B4083" s="75"/>
      <c r="C4083" s="76"/>
      <c r="D4083" s="78"/>
      <c r="E4083" s="76"/>
      <c r="F4083" s="76"/>
      <c r="G4083" s="76"/>
      <c r="H4083" s="79"/>
      <c r="I4083" s="79"/>
      <c r="J4083" s="79"/>
      <c r="K4083" s="79"/>
      <c r="L4083" s="75"/>
      <c r="M4083" s="75"/>
      <c r="N4083" s="75"/>
      <c r="O4083" s="75"/>
      <c r="P4083" s="76"/>
    </row>
    <row r="4084" spans="2:16" x14ac:dyDescent="0.35">
      <c r="B4084" s="75"/>
      <c r="C4084" s="76"/>
      <c r="D4084" s="78"/>
      <c r="E4084" s="76"/>
      <c r="F4084" s="76"/>
      <c r="G4084" s="76"/>
      <c r="H4084" s="79"/>
      <c r="I4084" s="79"/>
      <c r="J4084" s="79"/>
      <c r="K4084" s="79"/>
      <c r="L4084" s="75"/>
      <c r="M4084" s="75"/>
      <c r="N4084" s="75"/>
      <c r="O4084" s="75"/>
      <c r="P4084" s="76"/>
    </row>
    <row r="4085" spans="2:16" x14ac:dyDescent="0.35">
      <c r="B4085" s="75"/>
      <c r="C4085" s="76"/>
      <c r="D4085" s="78"/>
      <c r="E4085" s="76"/>
      <c r="F4085" s="76"/>
      <c r="G4085" s="76"/>
      <c r="H4085" s="79"/>
      <c r="I4085" s="79"/>
      <c r="J4085" s="79"/>
      <c r="K4085" s="79"/>
      <c r="L4085" s="75"/>
      <c r="M4085" s="75"/>
      <c r="N4085" s="75"/>
      <c r="O4085" s="75"/>
      <c r="P4085" s="76"/>
    </row>
    <row r="4086" spans="2:16" x14ac:dyDescent="0.35">
      <c r="B4086" s="75"/>
      <c r="C4086" s="76"/>
      <c r="D4086" s="78"/>
      <c r="E4086" s="76"/>
      <c r="F4086" s="76"/>
      <c r="G4086" s="76"/>
      <c r="H4086" s="79"/>
      <c r="I4086" s="79"/>
      <c r="J4086" s="79"/>
      <c r="K4086" s="79"/>
      <c r="L4086" s="75"/>
      <c r="M4086" s="75"/>
      <c r="N4086" s="75"/>
      <c r="O4086" s="75"/>
      <c r="P4086" s="76"/>
    </row>
    <row r="4087" spans="2:16" x14ac:dyDescent="0.35">
      <c r="B4087" s="75"/>
      <c r="C4087" s="76"/>
      <c r="D4087" s="78"/>
      <c r="E4087" s="76"/>
      <c r="F4087" s="76"/>
      <c r="G4087" s="76"/>
      <c r="H4087" s="79"/>
      <c r="I4087" s="79"/>
      <c r="J4087" s="79"/>
      <c r="K4087" s="79"/>
      <c r="L4087" s="75"/>
      <c r="M4087" s="75"/>
      <c r="N4087" s="75"/>
      <c r="O4087" s="75"/>
      <c r="P4087" s="76"/>
    </row>
    <row r="4088" spans="2:16" x14ac:dyDescent="0.35">
      <c r="B4088" s="75"/>
      <c r="C4088" s="76"/>
      <c r="D4088" s="78"/>
      <c r="E4088" s="76"/>
      <c r="F4088" s="76"/>
      <c r="G4088" s="76"/>
      <c r="H4088" s="79"/>
      <c r="I4088" s="79"/>
      <c r="J4088" s="79"/>
      <c r="K4088" s="79"/>
      <c r="L4088" s="75"/>
      <c r="M4088" s="75"/>
      <c r="N4088" s="75"/>
      <c r="O4088" s="75"/>
      <c r="P4088" s="76"/>
    </row>
    <row r="4089" spans="2:16" x14ac:dyDescent="0.35">
      <c r="B4089" s="75"/>
      <c r="C4089" s="76"/>
      <c r="D4089" s="78"/>
      <c r="E4089" s="76"/>
      <c r="F4089" s="76"/>
      <c r="G4089" s="76"/>
      <c r="H4089" s="79"/>
      <c r="I4089" s="79"/>
      <c r="J4089" s="79"/>
      <c r="K4089" s="79"/>
      <c r="L4089" s="75"/>
      <c r="M4089" s="75"/>
      <c r="N4089" s="75"/>
      <c r="O4089" s="75"/>
      <c r="P4089" s="76"/>
    </row>
    <row r="4090" spans="2:16" x14ac:dyDescent="0.35">
      <c r="B4090" s="75"/>
      <c r="C4090" s="76"/>
      <c r="D4090" s="78"/>
      <c r="E4090" s="76"/>
      <c r="F4090" s="76"/>
      <c r="G4090" s="76"/>
      <c r="H4090" s="79"/>
      <c r="I4090" s="79"/>
      <c r="J4090" s="79"/>
      <c r="K4090" s="79"/>
      <c r="L4090" s="75"/>
      <c r="M4090" s="75"/>
      <c r="N4090" s="75"/>
      <c r="O4090" s="75"/>
      <c r="P4090" s="76"/>
    </row>
    <row r="4091" spans="2:16" x14ac:dyDescent="0.35">
      <c r="B4091" s="75"/>
      <c r="C4091" s="76"/>
      <c r="D4091" s="78"/>
      <c r="E4091" s="76"/>
      <c r="F4091" s="76"/>
      <c r="G4091" s="76"/>
      <c r="H4091" s="79"/>
      <c r="I4091" s="79"/>
      <c r="J4091" s="79"/>
      <c r="K4091" s="79"/>
      <c r="L4091" s="75"/>
      <c r="M4091" s="75"/>
      <c r="N4091" s="75"/>
      <c r="O4091" s="75"/>
      <c r="P4091" s="76"/>
    </row>
    <row r="4092" spans="2:16" x14ac:dyDescent="0.35">
      <c r="B4092" s="75"/>
      <c r="C4092" s="76"/>
      <c r="D4092" s="78"/>
      <c r="E4092" s="76"/>
      <c r="F4092" s="76"/>
      <c r="G4092" s="76"/>
      <c r="H4092" s="79"/>
      <c r="I4092" s="79"/>
      <c r="J4092" s="79"/>
      <c r="K4092" s="79"/>
      <c r="L4092" s="75"/>
      <c r="M4092" s="75"/>
      <c r="N4092" s="75"/>
      <c r="O4092" s="75"/>
      <c r="P4092" s="76"/>
    </row>
    <row r="4093" spans="2:16" x14ac:dyDescent="0.35">
      <c r="B4093" s="75"/>
      <c r="C4093" s="76"/>
      <c r="D4093" s="78"/>
      <c r="E4093" s="76"/>
      <c r="F4093" s="76"/>
      <c r="G4093" s="76"/>
      <c r="H4093" s="79"/>
      <c r="I4093" s="79"/>
      <c r="J4093" s="79"/>
      <c r="K4093" s="79"/>
      <c r="L4093" s="75"/>
      <c r="M4093" s="75"/>
      <c r="N4093" s="75"/>
      <c r="O4093" s="75"/>
      <c r="P4093" s="76"/>
    </row>
    <row r="4094" spans="2:16" x14ac:dyDescent="0.35">
      <c r="B4094" s="75"/>
      <c r="C4094" s="76"/>
      <c r="D4094" s="78"/>
      <c r="E4094" s="76"/>
      <c r="F4094" s="76"/>
      <c r="G4094" s="76"/>
      <c r="H4094" s="79"/>
      <c r="I4094" s="79"/>
      <c r="J4094" s="79"/>
      <c r="K4094" s="79"/>
      <c r="L4094" s="75"/>
      <c r="M4094" s="75"/>
      <c r="N4094" s="75"/>
      <c r="O4094" s="75"/>
      <c r="P4094" s="76"/>
    </row>
    <row r="4095" spans="2:16" x14ac:dyDescent="0.35">
      <c r="B4095" s="75"/>
      <c r="C4095" s="76"/>
      <c r="D4095" s="78"/>
      <c r="E4095" s="76"/>
      <c r="F4095" s="76"/>
      <c r="G4095" s="76"/>
      <c r="H4095" s="79"/>
      <c r="I4095" s="79"/>
      <c r="J4095" s="79"/>
      <c r="K4095" s="79"/>
      <c r="L4095" s="75"/>
      <c r="M4095" s="75"/>
      <c r="N4095" s="75"/>
      <c r="O4095" s="75"/>
      <c r="P4095" s="76"/>
    </row>
    <row r="4096" spans="2:16" x14ac:dyDescent="0.35">
      <c r="B4096" s="75"/>
      <c r="C4096" s="76"/>
      <c r="D4096" s="78"/>
      <c r="E4096" s="76"/>
      <c r="F4096" s="76"/>
      <c r="G4096" s="76"/>
      <c r="H4096" s="79"/>
      <c r="I4096" s="79"/>
      <c r="J4096" s="79"/>
      <c r="K4096" s="79"/>
      <c r="L4096" s="75"/>
      <c r="M4096" s="75"/>
      <c r="N4096" s="75"/>
      <c r="O4096" s="75"/>
      <c r="P4096" s="76"/>
    </row>
    <row r="4097" spans="2:16" x14ac:dyDescent="0.35">
      <c r="B4097" s="75"/>
      <c r="C4097" s="76"/>
      <c r="D4097" s="78"/>
      <c r="E4097" s="76"/>
      <c r="F4097" s="76"/>
      <c r="G4097" s="76"/>
      <c r="H4097" s="79"/>
      <c r="I4097" s="79"/>
      <c r="J4097" s="79"/>
      <c r="K4097" s="79"/>
      <c r="L4097" s="75"/>
      <c r="M4097" s="75"/>
      <c r="N4097" s="75"/>
      <c r="O4097" s="75"/>
      <c r="P4097" s="76"/>
    </row>
    <row r="4098" spans="2:16" x14ac:dyDescent="0.35">
      <c r="B4098" s="75"/>
      <c r="C4098" s="76"/>
      <c r="D4098" s="78"/>
      <c r="E4098" s="76"/>
      <c r="F4098" s="76"/>
      <c r="G4098" s="76"/>
      <c r="H4098" s="79"/>
      <c r="I4098" s="79"/>
      <c r="J4098" s="79"/>
      <c r="K4098" s="79"/>
      <c r="L4098" s="75"/>
      <c r="M4098" s="75"/>
      <c r="N4098" s="75"/>
      <c r="O4098" s="75"/>
      <c r="P4098" s="76"/>
    </row>
    <row r="4099" spans="2:16" x14ac:dyDescent="0.35">
      <c r="B4099" s="75"/>
      <c r="C4099" s="76"/>
      <c r="D4099" s="78"/>
      <c r="E4099" s="76"/>
      <c r="F4099" s="76"/>
      <c r="G4099" s="76"/>
      <c r="H4099" s="79"/>
      <c r="I4099" s="79"/>
      <c r="J4099" s="79"/>
      <c r="K4099" s="79"/>
      <c r="L4099" s="75"/>
      <c r="M4099" s="75"/>
      <c r="N4099" s="75"/>
      <c r="O4099" s="75"/>
      <c r="P4099" s="76"/>
    </row>
    <row r="4100" spans="2:16" x14ac:dyDescent="0.35">
      <c r="B4100" s="75"/>
      <c r="C4100" s="76"/>
      <c r="D4100" s="78"/>
      <c r="E4100" s="76"/>
      <c r="F4100" s="76"/>
      <c r="G4100" s="76"/>
      <c r="H4100" s="79"/>
      <c r="I4100" s="79"/>
      <c r="J4100" s="79"/>
      <c r="K4100" s="79"/>
      <c r="L4100" s="75"/>
      <c r="M4100" s="75"/>
      <c r="N4100" s="75"/>
      <c r="O4100" s="75"/>
      <c r="P4100" s="76"/>
    </row>
    <row r="4101" spans="2:16" x14ac:dyDescent="0.35">
      <c r="B4101" s="75"/>
      <c r="C4101" s="76"/>
      <c r="D4101" s="78"/>
      <c r="E4101" s="76"/>
      <c r="F4101" s="76"/>
      <c r="G4101" s="76"/>
      <c r="H4101" s="79"/>
      <c r="I4101" s="79"/>
      <c r="J4101" s="79"/>
      <c r="K4101" s="79"/>
      <c r="L4101" s="75"/>
      <c r="M4101" s="75"/>
      <c r="N4101" s="75"/>
      <c r="O4101" s="75"/>
      <c r="P4101" s="76"/>
    </row>
    <row r="4102" spans="2:16" x14ac:dyDescent="0.35">
      <c r="B4102" s="75"/>
      <c r="C4102" s="76"/>
      <c r="D4102" s="78"/>
      <c r="E4102" s="76"/>
      <c r="F4102" s="76"/>
      <c r="G4102" s="76"/>
      <c r="H4102" s="79"/>
      <c r="I4102" s="79"/>
      <c r="J4102" s="79"/>
      <c r="K4102" s="79"/>
      <c r="L4102" s="75"/>
      <c r="M4102" s="75"/>
      <c r="N4102" s="75"/>
      <c r="O4102" s="75"/>
      <c r="P4102" s="76"/>
    </row>
    <row r="4103" spans="2:16" x14ac:dyDescent="0.35">
      <c r="B4103" s="75"/>
      <c r="C4103" s="76"/>
      <c r="D4103" s="78"/>
      <c r="E4103" s="76"/>
      <c r="F4103" s="76"/>
      <c r="G4103" s="76"/>
      <c r="H4103" s="79"/>
      <c r="I4103" s="79"/>
      <c r="J4103" s="79"/>
      <c r="K4103" s="79"/>
      <c r="L4103" s="75"/>
      <c r="M4103" s="75"/>
      <c r="N4103" s="75"/>
      <c r="O4103" s="75"/>
      <c r="P4103" s="76"/>
    </row>
    <row r="4104" spans="2:16" x14ac:dyDescent="0.35">
      <c r="B4104" s="75"/>
      <c r="C4104" s="76"/>
      <c r="D4104" s="78"/>
      <c r="E4104" s="76"/>
      <c r="F4104" s="76"/>
      <c r="G4104" s="76"/>
      <c r="H4104" s="79"/>
      <c r="I4104" s="79"/>
      <c r="J4104" s="79"/>
      <c r="K4104" s="79"/>
      <c r="L4104" s="75"/>
      <c r="M4104" s="75"/>
      <c r="N4104" s="75"/>
      <c r="O4104" s="75"/>
      <c r="P4104" s="76"/>
    </row>
    <row r="4105" spans="2:16" x14ac:dyDescent="0.35">
      <c r="B4105" s="75"/>
      <c r="C4105" s="76"/>
      <c r="D4105" s="78"/>
      <c r="E4105" s="76"/>
      <c r="F4105" s="76"/>
      <c r="G4105" s="76"/>
      <c r="H4105" s="79"/>
      <c r="I4105" s="79"/>
      <c r="J4105" s="79"/>
      <c r="K4105" s="79"/>
      <c r="L4105" s="75"/>
      <c r="M4105" s="75"/>
      <c r="N4105" s="75"/>
      <c r="O4105" s="75"/>
      <c r="P4105" s="76"/>
    </row>
    <row r="4106" spans="2:16" x14ac:dyDescent="0.35">
      <c r="B4106" s="75"/>
      <c r="C4106" s="76"/>
      <c r="D4106" s="78"/>
      <c r="E4106" s="76"/>
      <c r="F4106" s="76"/>
      <c r="G4106" s="76"/>
      <c r="H4106" s="79"/>
      <c r="I4106" s="79"/>
      <c r="J4106" s="79"/>
      <c r="K4106" s="79"/>
      <c r="L4106" s="75"/>
      <c r="M4106" s="75"/>
      <c r="N4106" s="75"/>
      <c r="O4106" s="75"/>
      <c r="P4106" s="76"/>
    </row>
    <row r="4107" spans="2:16" x14ac:dyDescent="0.35">
      <c r="B4107" s="75"/>
      <c r="C4107" s="76"/>
      <c r="D4107" s="78"/>
      <c r="E4107" s="76"/>
      <c r="F4107" s="76"/>
      <c r="G4107" s="76"/>
      <c r="H4107" s="79"/>
      <c r="I4107" s="79"/>
      <c r="J4107" s="79"/>
      <c r="K4107" s="79"/>
      <c r="L4107" s="75"/>
      <c r="M4107" s="75"/>
      <c r="N4107" s="75"/>
      <c r="O4107" s="75"/>
      <c r="P4107" s="76"/>
    </row>
    <row r="4108" spans="2:16" x14ac:dyDescent="0.35">
      <c r="B4108" s="75"/>
      <c r="C4108" s="76"/>
      <c r="D4108" s="78"/>
      <c r="E4108" s="76"/>
      <c r="F4108" s="76"/>
      <c r="G4108" s="76"/>
      <c r="H4108" s="79"/>
      <c r="I4108" s="79"/>
      <c r="J4108" s="79"/>
      <c r="K4108" s="79"/>
      <c r="L4108" s="75"/>
      <c r="M4108" s="75"/>
      <c r="N4108" s="75"/>
      <c r="O4108" s="75"/>
      <c r="P4108" s="76"/>
    </row>
    <row r="4109" spans="2:16" x14ac:dyDescent="0.35">
      <c r="B4109" s="75"/>
      <c r="C4109" s="76"/>
      <c r="D4109" s="78"/>
      <c r="E4109" s="76"/>
      <c r="F4109" s="76"/>
      <c r="G4109" s="76"/>
      <c r="H4109" s="79"/>
      <c r="I4109" s="79"/>
      <c r="J4109" s="79"/>
      <c r="K4109" s="79"/>
      <c r="L4109" s="75"/>
      <c r="M4109" s="75"/>
      <c r="N4109" s="75"/>
      <c r="O4109" s="75"/>
      <c r="P4109" s="76"/>
    </row>
    <row r="4110" spans="2:16" x14ac:dyDescent="0.35">
      <c r="B4110" s="75"/>
      <c r="C4110" s="76"/>
      <c r="D4110" s="78"/>
      <c r="E4110" s="76"/>
      <c r="F4110" s="76"/>
      <c r="G4110" s="76"/>
      <c r="H4110" s="79"/>
      <c r="I4110" s="79"/>
      <c r="J4110" s="79"/>
      <c r="K4110" s="79"/>
      <c r="L4110" s="75"/>
      <c r="M4110" s="75"/>
      <c r="N4110" s="75"/>
      <c r="O4110" s="75"/>
      <c r="P4110" s="76"/>
    </row>
    <row r="4111" spans="2:16" x14ac:dyDescent="0.35">
      <c r="B4111" s="75"/>
      <c r="C4111" s="76"/>
      <c r="D4111" s="78"/>
      <c r="E4111" s="76"/>
      <c r="F4111" s="76"/>
      <c r="G4111" s="76"/>
      <c r="H4111" s="79"/>
      <c r="I4111" s="79"/>
      <c r="J4111" s="79"/>
      <c r="K4111" s="79"/>
      <c r="L4111" s="75"/>
      <c r="M4111" s="75"/>
      <c r="N4111" s="75"/>
      <c r="O4111" s="75"/>
      <c r="P4111" s="76"/>
    </row>
    <row r="4112" spans="2:16" x14ac:dyDescent="0.35">
      <c r="B4112" s="75"/>
      <c r="C4112" s="76"/>
      <c r="D4112" s="78"/>
      <c r="E4112" s="76"/>
      <c r="F4112" s="76"/>
      <c r="G4112" s="76"/>
      <c r="H4112" s="79"/>
      <c r="I4112" s="79"/>
      <c r="J4112" s="79"/>
      <c r="K4112" s="79"/>
      <c r="L4112" s="75"/>
      <c r="M4112" s="75"/>
      <c r="N4112" s="75"/>
      <c r="O4112" s="75"/>
      <c r="P4112" s="76"/>
    </row>
    <row r="4113" spans="2:16" x14ac:dyDescent="0.35">
      <c r="B4113" s="75"/>
      <c r="C4113" s="76"/>
      <c r="D4113" s="78"/>
      <c r="E4113" s="76"/>
      <c r="F4113" s="76"/>
      <c r="G4113" s="76"/>
      <c r="H4113" s="79"/>
      <c r="I4113" s="79"/>
      <c r="J4113" s="79"/>
      <c r="K4113" s="79"/>
      <c r="L4113" s="75"/>
      <c r="M4113" s="75"/>
      <c r="N4113" s="75"/>
      <c r="O4113" s="75"/>
      <c r="P4113" s="76"/>
    </row>
    <row r="4114" spans="2:16" x14ac:dyDescent="0.35">
      <c r="B4114" s="75"/>
      <c r="C4114" s="76"/>
      <c r="D4114" s="78"/>
      <c r="E4114" s="76"/>
      <c r="F4114" s="76"/>
      <c r="G4114" s="76"/>
      <c r="H4114" s="79"/>
      <c r="I4114" s="79"/>
      <c r="J4114" s="79"/>
      <c r="K4114" s="79"/>
      <c r="L4114" s="75"/>
      <c r="M4114" s="75"/>
      <c r="N4114" s="75"/>
      <c r="O4114" s="75"/>
      <c r="P4114" s="76"/>
    </row>
    <row r="4115" spans="2:16" x14ac:dyDescent="0.35">
      <c r="B4115" s="75"/>
      <c r="C4115" s="76"/>
      <c r="D4115" s="78"/>
      <c r="E4115" s="76"/>
      <c r="F4115" s="76"/>
      <c r="G4115" s="76"/>
      <c r="H4115" s="79"/>
      <c r="I4115" s="79"/>
      <c r="J4115" s="79"/>
      <c r="K4115" s="79"/>
      <c r="L4115" s="75"/>
      <c r="M4115" s="75"/>
      <c r="N4115" s="75"/>
      <c r="O4115" s="75"/>
      <c r="P4115" s="76"/>
    </row>
    <row r="4116" spans="2:16" x14ac:dyDescent="0.35">
      <c r="B4116" s="75"/>
      <c r="C4116" s="76"/>
      <c r="D4116" s="78"/>
      <c r="E4116" s="76"/>
      <c r="F4116" s="76"/>
      <c r="G4116" s="76"/>
      <c r="H4116" s="79"/>
      <c r="I4116" s="79"/>
      <c r="J4116" s="79"/>
      <c r="K4116" s="79"/>
      <c r="L4116" s="75"/>
      <c r="M4116" s="75"/>
      <c r="N4116" s="75"/>
      <c r="O4116" s="75"/>
      <c r="P4116" s="76"/>
    </row>
    <row r="4117" spans="2:16" x14ac:dyDescent="0.35">
      <c r="B4117" s="75"/>
      <c r="C4117" s="76"/>
      <c r="D4117" s="78"/>
      <c r="E4117" s="76"/>
      <c r="F4117" s="76"/>
      <c r="G4117" s="76"/>
      <c r="H4117" s="79"/>
      <c r="I4117" s="79"/>
      <c r="J4117" s="79"/>
      <c r="K4117" s="79"/>
      <c r="L4117" s="75"/>
      <c r="M4117" s="75"/>
      <c r="N4117" s="75"/>
      <c r="O4117" s="75"/>
      <c r="P4117" s="76"/>
    </row>
    <row r="4118" spans="2:16" x14ac:dyDescent="0.35">
      <c r="B4118" s="75"/>
      <c r="C4118" s="76"/>
      <c r="D4118" s="78"/>
      <c r="E4118" s="76"/>
      <c r="F4118" s="76"/>
      <c r="G4118" s="76"/>
      <c r="H4118" s="79"/>
      <c r="I4118" s="79"/>
      <c r="J4118" s="79"/>
      <c r="K4118" s="79"/>
      <c r="L4118" s="75"/>
      <c r="M4118" s="75"/>
      <c r="N4118" s="75"/>
      <c r="O4118" s="75"/>
      <c r="P4118" s="76"/>
    </row>
    <row r="4119" spans="2:16" x14ac:dyDescent="0.35">
      <c r="B4119" s="75"/>
      <c r="C4119" s="76"/>
      <c r="D4119" s="78"/>
      <c r="E4119" s="76"/>
      <c r="F4119" s="76"/>
      <c r="G4119" s="76"/>
      <c r="H4119" s="79"/>
      <c r="I4119" s="79"/>
      <c r="J4119" s="79"/>
      <c r="K4119" s="79"/>
      <c r="L4119" s="75"/>
      <c r="M4119" s="75"/>
      <c r="N4119" s="75"/>
      <c r="O4119" s="75"/>
      <c r="P4119" s="76"/>
    </row>
    <row r="4120" spans="2:16" x14ac:dyDescent="0.35">
      <c r="B4120" s="75"/>
      <c r="C4120" s="76"/>
      <c r="D4120" s="78"/>
      <c r="E4120" s="76"/>
      <c r="F4120" s="76"/>
      <c r="G4120" s="76"/>
      <c r="H4120" s="79"/>
      <c r="I4120" s="79"/>
      <c r="J4120" s="79"/>
      <c r="K4120" s="79"/>
      <c r="L4120" s="75"/>
      <c r="M4120" s="75"/>
      <c r="N4120" s="75"/>
      <c r="O4120" s="75"/>
      <c r="P4120" s="76"/>
    </row>
    <row r="4121" spans="2:16" x14ac:dyDescent="0.35">
      <c r="B4121" s="75"/>
      <c r="C4121" s="76"/>
      <c r="D4121" s="78"/>
      <c r="E4121" s="76"/>
      <c r="F4121" s="76"/>
      <c r="G4121" s="76"/>
      <c r="H4121" s="79"/>
      <c r="I4121" s="79"/>
      <c r="J4121" s="79"/>
      <c r="K4121" s="79"/>
      <c r="L4121" s="75"/>
      <c r="M4121" s="75"/>
      <c r="N4121" s="75"/>
      <c r="O4121" s="75"/>
      <c r="P4121" s="76"/>
    </row>
    <row r="4122" spans="2:16" x14ac:dyDescent="0.35">
      <c r="B4122" s="75"/>
      <c r="C4122" s="76"/>
      <c r="D4122" s="78"/>
      <c r="E4122" s="76"/>
      <c r="F4122" s="76"/>
      <c r="G4122" s="76"/>
      <c r="H4122" s="79"/>
      <c r="I4122" s="79"/>
      <c r="J4122" s="79"/>
      <c r="K4122" s="79"/>
      <c r="L4122" s="75"/>
      <c r="M4122" s="75"/>
      <c r="N4122" s="75"/>
      <c r="O4122" s="75"/>
      <c r="P4122" s="76"/>
    </row>
    <row r="4123" spans="2:16" x14ac:dyDescent="0.35">
      <c r="B4123" s="75"/>
      <c r="C4123" s="76"/>
      <c r="D4123" s="78"/>
      <c r="E4123" s="76"/>
      <c r="F4123" s="76"/>
      <c r="G4123" s="76"/>
      <c r="H4123" s="79"/>
      <c r="I4123" s="79"/>
      <c r="J4123" s="79"/>
      <c r="K4123" s="79"/>
      <c r="L4123" s="75"/>
      <c r="M4123" s="75"/>
      <c r="N4123" s="75"/>
      <c r="O4123" s="75"/>
      <c r="P4123" s="76"/>
    </row>
    <row r="4124" spans="2:16" x14ac:dyDescent="0.35">
      <c r="B4124" s="75"/>
      <c r="C4124" s="76"/>
      <c r="D4124" s="78"/>
      <c r="E4124" s="76"/>
      <c r="F4124" s="76"/>
      <c r="G4124" s="76"/>
      <c r="H4124" s="79"/>
      <c r="I4124" s="79"/>
      <c r="J4124" s="79"/>
      <c r="K4124" s="79"/>
      <c r="L4124" s="75"/>
      <c r="M4124" s="75"/>
      <c r="N4124" s="75"/>
      <c r="O4124" s="75"/>
      <c r="P4124" s="76"/>
    </row>
    <row r="4125" spans="2:16" x14ac:dyDescent="0.35">
      <c r="B4125" s="75"/>
      <c r="C4125" s="76"/>
      <c r="D4125" s="78"/>
      <c r="E4125" s="76"/>
      <c r="F4125" s="76"/>
      <c r="G4125" s="76"/>
      <c r="H4125" s="79"/>
      <c r="I4125" s="79"/>
      <c r="J4125" s="79"/>
      <c r="K4125" s="79"/>
      <c r="L4125" s="75"/>
      <c r="M4125" s="75"/>
      <c r="N4125" s="75"/>
      <c r="O4125" s="75"/>
      <c r="P4125" s="76"/>
    </row>
    <row r="4126" spans="2:16" x14ac:dyDescent="0.35">
      <c r="B4126" s="75"/>
      <c r="C4126" s="76"/>
      <c r="D4126" s="78"/>
      <c r="E4126" s="76"/>
      <c r="F4126" s="76"/>
      <c r="G4126" s="76"/>
      <c r="H4126" s="79"/>
      <c r="I4126" s="79"/>
      <c r="J4126" s="79"/>
      <c r="K4126" s="79"/>
      <c r="L4126" s="75"/>
      <c r="M4126" s="75"/>
      <c r="N4126" s="75"/>
      <c r="O4126" s="75"/>
      <c r="P4126" s="76"/>
    </row>
    <row r="4127" spans="2:16" x14ac:dyDescent="0.35">
      <c r="B4127" s="75"/>
      <c r="C4127" s="76"/>
      <c r="D4127" s="78"/>
      <c r="E4127" s="76"/>
      <c r="F4127" s="76"/>
      <c r="G4127" s="76"/>
      <c r="H4127" s="79"/>
      <c r="I4127" s="79"/>
      <c r="J4127" s="79"/>
      <c r="K4127" s="79"/>
      <c r="L4127" s="75"/>
      <c r="M4127" s="75"/>
      <c r="N4127" s="75"/>
      <c r="O4127" s="75"/>
      <c r="P4127" s="76"/>
    </row>
    <row r="4128" spans="2:16" x14ac:dyDescent="0.35">
      <c r="B4128" s="75"/>
      <c r="C4128" s="76"/>
      <c r="D4128" s="78"/>
      <c r="E4128" s="76"/>
      <c r="F4128" s="76"/>
      <c r="G4128" s="76"/>
      <c r="H4128" s="79"/>
      <c r="I4128" s="79"/>
      <c r="J4128" s="79"/>
      <c r="K4128" s="79"/>
      <c r="L4128" s="75"/>
      <c r="M4128" s="75"/>
      <c r="N4128" s="75"/>
      <c r="O4128" s="75"/>
      <c r="P4128" s="76"/>
    </row>
    <row r="4129" spans="2:16" x14ac:dyDescent="0.35">
      <c r="B4129" s="75"/>
      <c r="C4129" s="76"/>
      <c r="D4129" s="78"/>
      <c r="E4129" s="76"/>
      <c r="F4129" s="76"/>
      <c r="G4129" s="76"/>
      <c r="H4129" s="79"/>
      <c r="I4129" s="79"/>
      <c r="J4129" s="79"/>
      <c r="K4129" s="79"/>
      <c r="L4129" s="75"/>
      <c r="M4129" s="75"/>
      <c r="N4129" s="75"/>
      <c r="O4129" s="75"/>
      <c r="P4129" s="76"/>
    </row>
    <row r="4130" spans="2:16" x14ac:dyDescent="0.35">
      <c r="B4130" s="75"/>
      <c r="C4130" s="76"/>
      <c r="D4130" s="78"/>
      <c r="E4130" s="76"/>
      <c r="F4130" s="76"/>
      <c r="G4130" s="76"/>
      <c r="H4130" s="79"/>
      <c r="I4130" s="79"/>
      <c r="J4130" s="79"/>
      <c r="K4130" s="79"/>
      <c r="L4130" s="75"/>
      <c r="M4130" s="75"/>
      <c r="N4130" s="75"/>
      <c r="O4130" s="75"/>
      <c r="P4130" s="76"/>
    </row>
    <row r="4131" spans="2:16" x14ac:dyDescent="0.35">
      <c r="B4131" s="75"/>
      <c r="C4131" s="76"/>
      <c r="D4131" s="78"/>
      <c r="E4131" s="76"/>
      <c r="F4131" s="76"/>
      <c r="G4131" s="76"/>
      <c r="H4131" s="79"/>
      <c r="I4131" s="79"/>
      <c r="J4131" s="79"/>
      <c r="K4131" s="79"/>
      <c r="L4131" s="75"/>
      <c r="M4131" s="75"/>
      <c r="N4131" s="75"/>
      <c r="O4131" s="75"/>
      <c r="P4131" s="76"/>
    </row>
    <row r="4132" spans="2:16" x14ac:dyDescent="0.35">
      <c r="B4132" s="75"/>
      <c r="C4132" s="76"/>
      <c r="D4132" s="78"/>
      <c r="E4132" s="76"/>
      <c r="F4132" s="76"/>
      <c r="G4132" s="76"/>
      <c r="H4132" s="79"/>
      <c r="I4132" s="79"/>
      <c r="J4132" s="79"/>
      <c r="K4132" s="79"/>
      <c r="L4132" s="75"/>
      <c r="M4132" s="75"/>
      <c r="N4132" s="75"/>
      <c r="O4132" s="75"/>
      <c r="P4132" s="76"/>
    </row>
    <row r="4133" spans="2:16" x14ac:dyDescent="0.35">
      <c r="B4133" s="75"/>
      <c r="C4133" s="76"/>
      <c r="D4133" s="78"/>
      <c r="E4133" s="76"/>
      <c r="F4133" s="76"/>
      <c r="G4133" s="76"/>
      <c r="H4133" s="79"/>
      <c r="I4133" s="79"/>
      <c r="J4133" s="79"/>
      <c r="K4133" s="79"/>
      <c r="L4133" s="75"/>
      <c r="M4133" s="75"/>
      <c r="N4133" s="75"/>
      <c r="O4133" s="75"/>
      <c r="P4133" s="76"/>
    </row>
    <row r="4134" spans="2:16" x14ac:dyDescent="0.35">
      <c r="B4134" s="75"/>
      <c r="C4134" s="76"/>
      <c r="D4134" s="78"/>
      <c r="E4134" s="76"/>
      <c r="F4134" s="76"/>
      <c r="G4134" s="76"/>
      <c r="H4134" s="79"/>
      <c r="I4134" s="79"/>
      <c r="J4134" s="79"/>
      <c r="K4134" s="79"/>
      <c r="L4134" s="75"/>
      <c r="M4134" s="75"/>
      <c r="N4134" s="75"/>
      <c r="O4134" s="75"/>
      <c r="P4134" s="76"/>
    </row>
    <row r="4135" spans="2:16" x14ac:dyDescent="0.35">
      <c r="B4135" s="75"/>
      <c r="C4135" s="76"/>
      <c r="D4135" s="78"/>
      <c r="E4135" s="76"/>
      <c r="F4135" s="76"/>
      <c r="G4135" s="76"/>
      <c r="H4135" s="79"/>
      <c r="I4135" s="79"/>
      <c r="J4135" s="79"/>
      <c r="K4135" s="79"/>
      <c r="L4135" s="75"/>
      <c r="M4135" s="75"/>
      <c r="N4135" s="75"/>
      <c r="O4135" s="75"/>
      <c r="P4135" s="76"/>
    </row>
    <row r="4136" spans="2:16" x14ac:dyDescent="0.35">
      <c r="B4136" s="75"/>
      <c r="C4136" s="76"/>
      <c r="D4136" s="78"/>
      <c r="E4136" s="76"/>
      <c r="F4136" s="76"/>
      <c r="G4136" s="76"/>
      <c r="H4136" s="79"/>
      <c r="I4136" s="79"/>
      <c r="J4136" s="79"/>
      <c r="K4136" s="79"/>
      <c r="L4136" s="75"/>
      <c r="M4136" s="75"/>
      <c r="N4136" s="75"/>
      <c r="O4136" s="75"/>
      <c r="P4136" s="76"/>
    </row>
    <row r="4137" spans="2:16" x14ac:dyDescent="0.35">
      <c r="B4137" s="75"/>
      <c r="C4137" s="76"/>
      <c r="D4137" s="78"/>
      <c r="E4137" s="76"/>
      <c r="F4137" s="76"/>
      <c r="G4137" s="76"/>
      <c r="H4137" s="79"/>
      <c r="I4137" s="79"/>
      <c r="J4137" s="79"/>
      <c r="K4137" s="79"/>
      <c r="L4137" s="75"/>
      <c r="M4137" s="75"/>
      <c r="N4137" s="75"/>
      <c r="O4137" s="75"/>
      <c r="P4137" s="76"/>
    </row>
    <row r="4138" spans="2:16" x14ac:dyDescent="0.35">
      <c r="B4138" s="75"/>
      <c r="C4138" s="76"/>
      <c r="D4138" s="78"/>
      <c r="E4138" s="76"/>
      <c r="F4138" s="76"/>
      <c r="G4138" s="76"/>
      <c r="H4138" s="79"/>
      <c r="I4138" s="79"/>
      <c r="J4138" s="79"/>
      <c r="K4138" s="79"/>
      <c r="L4138" s="75"/>
      <c r="M4138" s="75"/>
      <c r="N4138" s="75"/>
      <c r="O4138" s="75"/>
      <c r="P4138" s="76"/>
    </row>
    <row r="4139" spans="2:16" x14ac:dyDescent="0.35">
      <c r="B4139" s="75"/>
      <c r="C4139" s="76"/>
      <c r="D4139" s="78"/>
      <c r="E4139" s="76"/>
      <c r="F4139" s="76"/>
      <c r="G4139" s="76"/>
      <c r="H4139" s="79"/>
      <c r="I4139" s="79"/>
      <c r="J4139" s="79"/>
      <c r="K4139" s="79"/>
      <c r="L4139" s="75"/>
      <c r="M4139" s="75"/>
      <c r="N4139" s="75"/>
      <c r="O4139" s="75"/>
      <c r="P4139" s="76"/>
    </row>
    <row r="4140" spans="2:16" x14ac:dyDescent="0.35">
      <c r="B4140" s="75"/>
      <c r="C4140" s="76"/>
      <c r="D4140" s="78"/>
      <c r="E4140" s="76"/>
      <c r="F4140" s="76"/>
      <c r="G4140" s="76"/>
      <c r="H4140" s="79"/>
      <c r="I4140" s="79"/>
      <c r="J4140" s="79"/>
      <c r="K4140" s="79"/>
      <c r="L4140" s="75"/>
      <c r="M4140" s="75"/>
      <c r="N4140" s="75"/>
      <c r="O4140" s="75"/>
      <c r="P4140" s="76"/>
    </row>
    <row r="4141" spans="2:16" x14ac:dyDescent="0.35">
      <c r="B4141" s="75"/>
      <c r="C4141" s="76"/>
      <c r="D4141" s="78"/>
      <c r="E4141" s="76"/>
      <c r="F4141" s="76"/>
      <c r="G4141" s="76"/>
      <c r="H4141" s="79"/>
      <c r="I4141" s="79"/>
      <c r="J4141" s="79"/>
      <c r="K4141" s="79"/>
      <c r="L4141" s="75"/>
      <c r="M4141" s="75"/>
      <c r="N4141" s="75"/>
      <c r="O4141" s="75"/>
      <c r="P4141" s="76"/>
    </row>
    <row r="4142" spans="2:16" x14ac:dyDescent="0.35">
      <c r="B4142" s="75"/>
      <c r="C4142" s="76"/>
      <c r="D4142" s="78"/>
      <c r="E4142" s="76"/>
      <c r="F4142" s="76"/>
      <c r="G4142" s="76"/>
      <c r="H4142" s="79"/>
      <c r="I4142" s="79"/>
      <c r="J4142" s="79"/>
      <c r="K4142" s="79"/>
      <c r="L4142" s="75"/>
      <c r="M4142" s="75"/>
      <c r="N4142" s="75"/>
      <c r="O4142" s="75"/>
      <c r="P4142" s="76"/>
    </row>
    <row r="4143" spans="2:16" x14ac:dyDescent="0.35">
      <c r="B4143" s="75"/>
      <c r="C4143" s="76"/>
      <c r="D4143" s="78"/>
      <c r="E4143" s="76"/>
      <c r="F4143" s="76"/>
      <c r="G4143" s="76"/>
      <c r="H4143" s="79"/>
      <c r="I4143" s="79"/>
      <c r="J4143" s="79"/>
      <c r="K4143" s="79"/>
      <c r="L4143" s="75"/>
      <c r="M4143" s="75"/>
      <c r="N4143" s="75"/>
      <c r="O4143" s="75"/>
      <c r="P4143" s="76"/>
    </row>
    <row r="4144" spans="2:16" x14ac:dyDescent="0.35">
      <c r="B4144" s="75"/>
      <c r="C4144" s="76"/>
      <c r="D4144" s="78"/>
      <c r="E4144" s="76"/>
      <c r="F4144" s="76"/>
      <c r="G4144" s="76"/>
      <c r="H4144" s="79"/>
      <c r="I4144" s="79"/>
      <c r="J4144" s="79"/>
      <c r="K4144" s="79"/>
      <c r="L4144" s="75"/>
      <c r="M4144" s="75"/>
      <c r="N4144" s="75"/>
      <c r="O4144" s="75"/>
      <c r="P4144" s="76"/>
    </row>
    <row r="4145" spans="2:16" x14ac:dyDescent="0.35">
      <c r="B4145" s="75"/>
      <c r="C4145" s="76"/>
      <c r="D4145" s="78"/>
      <c r="E4145" s="76"/>
      <c r="F4145" s="76"/>
      <c r="G4145" s="76"/>
      <c r="H4145" s="79"/>
      <c r="I4145" s="79"/>
      <c r="J4145" s="79"/>
      <c r="K4145" s="79"/>
      <c r="L4145" s="75"/>
      <c r="M4145" s="75"/>
      <c r="N4145" s="75"/>
      <c r="O4145" s="75"/>
      <c r="P4145" s="76"/>
    </row>
    <row r="4146" spans="2:16" x14ac:dyDescent="0.35">
      <c r="B4146" s="75"/>
      <c r="C4146" s="76"/>
      <c r="D4146" s="78"/>
      <c r="E4146" s="76"/>
      <c r="F4146" s="76"/>
      <c r="G4146" s="76"/>
      <c r="H4146" s="79"/>
      <c r="I4146" s="79"/>
      <c r="J4146" s="79"/>
      <c r="K4146" s="79"/>
      <c r="L4146" s="75"/>
      <c r="M4146" s="75"/>
      <c r="N4146" s="75"/>
      <c r="O4146" s="75"/>
      <c r="P4146" s="76"/>
    </row>
    <row r="4147" spans="2:16" x14ac:dyDescent="0.35">
      <c r="B4147" s="75"/>
      <c r="C4147" s="76"/>
      <c r="D4147" s="78"/>
      <c r="E4147" s="76"/>
      <c r="F4147" s="76"/>
      <c r="G4147" s="76"/>
      <c r="H4147" s="79"/>
      <c r="I4147" s="79"/>
      <c r="J4147" s="79"/>
      <c r="K4147" s="79"/>
      <c r="L4147" s="75"/>
      <c r="M4147" s="75"/>
      <c r="N4147" s="75"/>
      <c r="O4147" s="75"/>
      <c r="P4147" s="76"/>
    </row>
    <row r="4148" spans="2:16" x14ac:dyDescent="0.35">
      <c r="B4148" s="75"/>
      <c r="C4148" s="76"/>
      <c r="D4148" s="78"/>
      <c r="E4148" s="76"/>
      <c r="F4148" s="76"/>
      <c r="G4148" s="76"/>
      <c r="H4148" s="79"/>
      <c r="I4148" s="79"/>
      <c r="J4148" s="79"/>
      <c r="K4148" s="79"/>
      <c r="L4148" s="75"/>
      <c r="M4148" s="75"/>
      <c r="N4148" s="75"/>
      <c r="O4148" s="75"/>
      <c r="P4148" s="76"/>
    </row>
    <row r="4149" spans="2:16" x14ac:dyDescent="0.35">
      <c r="B4149" s="75"/>
      <c r="C4149" s="76"/>
      <c r="D4149" s="78"/>
      <c r="E4149" s="76"/>
      <c r="F4149" s="76"/>
      <c r="G4149" s="76"/>
      <c r="H4149" s="79"/>
      <c r="I4149" s="79"/>
      <c r="J4149" s="79"/>
      <c r="K4149" s="79"/>
      <c r="L4149" s="75"/>
      <c r="M4149" s="75"/>
      <c r="N4149" s="75"/>
      <c r="O4149" s="75"/>
      <c r="P4149" s="76"/>
    </row>
    <row r="4150" spans="2:16" x14ac:dyDescent="0.35">
      <c r="B4150" s="75"/>
      <c r="C4150" s="76"/>
      <c r="D4150" s="78"/>
      <c r="E4150" s="76"/>
      <c r="F4150" s="76"/>
      <c r="G4150" s="76"/>
      <c r="H4150" s="79"/>
      <c r="I4150" s="79"/>
      <c r="J4150" s="79"/>
      <c r="K4150" s="79"/>
      <c r="L4150" s="75"/>
      <c r="M4150" s="75"/>
      <c r="N4150" s="75"/>
      <c r="O4150" s="75"/>
      <c r="P4150" s="76"/>
    </row>
    <row r="4151" spans="2:16" x14ac:dyDescent="0.35">
      <c r="B4151" s="75"/>
      <c r="C4151" s="76"/>
      <c r="D4151" s="78"/>
      <c r="E4151" s="76"/>
      <c r="F4151" s="76"/>
      <c r="G4151" s="76"/>
      <c r="H4151" s="79"/>
      <c r="I4151" s="79"/>
      <c r="J4151" s="79"/>
      <c r="K4151" s="79"/>
      <c r="L4151" s="75"/>
      <c r="M4151" s="75"/>
      <c r="N4151" s="75"/>
      <c r="O4151" s="75"/>
      <c r="P4151" s="76"/>
    </row>
    <row r="4152" spans="2:16" x14ac:dyDescent="0.35">
      <c r="B4152" s="75"/>
      <c r="C4152" s="76"/>
      <c r="D4152" s="78"/>
      <c r="E4152" s="76"/>
      <c r="F4152" s="76"/>
      <c r="G4152" s="76"/>
      <c r="H4152" s="79"/>
      <c r="I4152" s="79"/>
      <c r="J4152" s="79"/>
      <c r="K4152" s="79"/>
      <c r="L4152" s="75"/>
      <c r="M4152" s="75"/>
      <c r="N4152" s="75"/>
      <c r="O4152" s="75"/>
      <c r="P4152" s="76"/>
    </row>
    <row r="4153" spans="2:16" x14ac:dyDescent="0.35">
      <c r="B4153" s="75"/>
      <c r="C4153" s="76"/>
      <c r="D4153" s="78"/>
      <c r="E4153" s="76"/>
      <c r="F4153" s="76"/>
      <c r="G4153" s="76"/>
      <c r="H4153" s="79"/>
      <c r="I4153" s="79"/>
      <c r="J4153" s="79"/>
      <c r="K4153" s="79"/>
      <c r="L4153" s="75"/>
      <c r="M4153" s="75"/>
      <c r="N4153" s="75"/>
      <c r="O4153" s="75"/>
      <c r="P4153" s="76"/>
    </row>
    <row r="4154" spans="2:16" x14ac:dyDescent="0.35">
      <c r="B4154" s="75"/>
      <c r="C4154" s="76"/>
      <c r="D4154" s="78"/>
      <c r="E4154" s="76"/>
      <c r="F4154" s="76"/>
      <c r="G4154" s="76"/>
      <c r="H4154" s="79"/>
      <c r="I4154" s="79"/>
      <c r="J4154" s="79"/>
      <c r="K4154" s="79"/>
      <c r="L4154" s="75"/>
      <c r="M4154" s="75"/>
      <c r="N4154" s="75"/>
      <c r="O4154" s="75"/>
      <c r="P4154" s="76"/>
    </row>
    <row r="4155" spans="2:16" x14ac:dyDescent="0.35">
      <c r="B4155" s="75"/>
      <c r="C4155" s="76"/>
      <c r="D4155" s="78"/>
      <c r="E4155" s="76"/>
      <c r="F4155" s="76"/>
      <c r="G4155" s="76"/>
      <c r="H4155" s="79"/>
      <c r="I4155" s="79"/>
      <c r="J4155" s="79"/>
      <c r="K4155" s="79"/>
      <c r="L4155" s="75"/>
      <c r="M4155" s="75"/>
      <c r="N4155" s="75"/>
      <c r="O4155" s="75"/>
      <c r="P4155" s="76"/>
    </row>
    <row r="4156" spans="2:16" x14ac:dyDescent="0.35">
      <c r="B4156" s="75"/>
      <c r="C4156" s="76"/>
      <c r="D4156" s="78"/>
      <c r="E4156" s="76"/>
      <c r="F4156" s="76"/>
      <c r="G4156" s="76"/>
      <c r="H4156" s="79"/>
      <c r="I4156" s="79"/>
      <c r="J4156" s="79"/>
      <c r="K4156" s="79"/>
      <c r="L4156" s="75"/>
      <c r="M4156" s="75"/>
      <c r="N4156" s="75"/>
      <c r="O4156" s="75"/>
      <c r="P4156" s="76"/>
    </row>
    <row r="4157" spans="2:16" x14ac:dyDescent="0.35">
      <c r="B4157" s="75"/>
      <c r="C4157" s="76"/>
      <c r="D4157" s="78"/>
      <c r="E4157" s="76"/>
      <c r="F4157" s="76"/>
      <c r="G4157" s="76"/>
      <c r="H4157" s="79"/>
      <c r="I4157" s="79"/>
      <c r="J4157" s="79"/>
      <c r="K4157" s="79"/>
      <c r="L4157" s="75"/>
      <c r="M4157" s="75"/>
      <c r="N4157" s="75"/>
      <c r="O4157" s="75"/>
      <c r="P4157" s="76"/>
    </row>
    <row r="4158" spans="2:16" x14ac:dyDescent="0.35">
      <c r="B4158" s="75"/>
      <c r="C4158" s="76"/>
      <c r="D4158" s="78"/>
      <c r="E4158" s="76"/>
      <c r="F4158" s="76"/>
      <c r="G4158" s="76"/>
      <c r="H4158" s="79"/>
      <c r="I4158" s="79"/>
      <c r="J4158" s="79"/>
      <c r="K4158" s="79"/>
      <c r="L4158" s="75"/>
      <c r="M4158" s="75"/>
      <c r="N4158" s="75"/>
      <c r="O4158" s="75"/>
      <c r="P4158" s="76"/>
    </row>
    <row r="4159" spans="2:16" x14ac:dyDescent="0.35">
      <c r="B4159" s="75"/>
      <c r="C4159" s="76"/>
      <c r="D4159" s="78"/>
      <c r="E4159" s="76"/>
      <c r="F4159" s="76"/>
      <c r="G4159" s="76"/>
      <c r="H4159" s="79"/>
      <c r="I4159" s="79"/>
      <c r="J4159" s="79"/>
      <c r="K4159" s="79"/>
      <c r="L4159" s="75"/>
      <c r="M4159" s="75"/>
      <c r="N4159" s="75"/>
      <c r="O4159" s="75"/>
      <c r="P4159" s="76"/>
    </row>
    <row r="4160" spans="2:16" x14ac:dyDescent="0.35">
      <c r="B4160" s="75"/>
      <c r="C4160" s="76"/>
      <c r="D4160" s="78"/>
      <c r="E4160" s="76"/>
      <c r="F4160" s="76"/>
      <c r="G4160" s="76"/>
      <c r="H4160" s="79"/>
      <c r="I4160" s="79"/>
      <c r="J4160" s="79"/>
      <c r="K4160" s="79"/>
      <c r="L4160" s="75"/>
      <c r="M4160" s="75"/>
      <c r="N4160" s="75"/>
      <c r="O4160" s="75"/>
      <c r="P4160" s="76"/>
    </row>
    <row r="4161" spans="2:16" x14ac:dyDescent="0.35">
      <c r="B4161" s="75"/>
      <c r="C4161" s="76"/>
      <c r="D4161" s="78"/>
      <c r="E4161" s="76"/>
      <c r="F4161" s="76"/>
      <c r="G4161" s="76"/>
      <c r="H4161" s="79"/>
      <c r="I4161" s="79"/>
      <c r="J4161" s="79"/>
      <c r="K4161" s="79"/>
      <c r="L4161" s="75"/>
      <c r="M4161" s="75"/>
      <c r="N4161" s="75"/>
      <c r="O4161" s="75"/>
      <c r="P4161" s="76"/>
    </row>
    <row r="4162" spans="2:16" x14ac:dyDescent="0.35">
      <c r="B4162" s="75"/>
      <c r="C4162" s="76"/>
      <c r="D4162" s="78"/>
      <c r="E4162" s="76"/>
      <c r="F4162" s="76"/>
      <c r="G4162" s="76"/>
      <c r="H4162" s="79"/>
      <c r="I4162" s="79"/>
      <c r="J4162" s="79"/>
      <c r="K4162" s="79"/>
      <c r="L4162" s="75"/>
      <c r="M4162" s="75"/>
      <c r="N4162" s="75"/>
      <c r="O4162" s="75"/>
      <c r="P4162" s="76"/>
    </row>
    <row r="4163" spans="2:16" x14ac:dyDescent="0.35">
      <c r="B4163" s="75"/>
      <c r="C4163" s="76"/>
      <c r="D4163" s="78"/>
      <c r="E4163" s="76"/>
      <c r="F4163" s="76"/>
      <c r="G4163" s="76"/>
      <c r="H4163" s="79"/>
      <c r="I4163" s="79"/>
      <c r="J4163" s="79"/>
      <c r="K4163" s="79"/>
      <c r="L4163" s="75"/>
      <c r="M4163" s="75"/>
      <c r="N4163" s="75"/>
      <c r="O4163" s="75"/>
      <c r="P4163" s="76"/>
    </row>
    <row r="4164" spans="2:16" x14ac:dyDescent="0.35">
      <c r="B4164" s="75"/>
      <c r="C4164" s="76"/>
      <c r="D4164" s="78"/>
      <c r="E4164" s="76"/>
      <c r="F4164" s="76"/>
      <c r="G4164" s="76"/>
      <c r="H4164" s="79"/>
      <c r="I4164" s="79"/>
      <c r="J4164" s="79"/>
      <c r="K4164" s="79"/>
      <c r="L4164" s="75"/>
      <c r="M4164" s="75"/>
      <c r="N4164" s="75"/>
      <c r="O4164" s="75"/>
      <c r="P4164" s="76"/>
    </row>
    <row r="4165" spans="2:16" x14ac:dyDescent="0.35">
      <c r="B4165" s="75"/>
      <c r="C4165" s="76"/>
      <c r="D4165" s="78"/>
      <c r="E4165" s="76"/>
      <c r="F4165" s="76"/>
      <c r="G4165" s="76"/>
      <c r="H4165" s="79"/>
      <c r="I4165" s="79"/>
      <c r="J4165" s="79"/>
      <c r="K4165" s="79"/>
      <c r="L4165" s="75"/>
      <c r="M4165" s="75"/>
      <c r="N4165" s="75"/>
      <c r="O4165" s="75"/>
      <c r="P4165" s="76"/>
    </row>
    <row r="4166" spans="2:16" x14ac:dyDescent="0.35">
      <c r="B4166" s="75"/>
      <c r="C4166" s="76"/>
      <c r="D4166" s="78"/>
      <c r="E4166" s="76"/>
      <c r="F4166" s="76"/>
      <c r="G4166" s="76"/>
      <c r="H4166" s="79"/>
      <c r="I4166" s="79"/>
      <c r="J4166" s="79"/>
      <c r="K4166" s="79"/>
      <c r="L4166" s="75"/>
      <c r="M4166" s="75"/>
      <c r="N4166" s="75"/>
      <c r="O4166" s="75"/>
      <c r="P4166" s="76"/>
    </row>
    <row r="4167" spans="2:16" x14ac:dyDescent="0.35">
      <c r="B4167" s="75"/>
      <c r="C4167" s="76"/>
      <c r="D4167" s="78"/>
      <c r="E4167" s="76"/>
      <c r="F4167" s="76"/>
      <c r="G4167" s="76"/>
      <c r="H4167" s="79"/>
      <c r="I4167" s="79"/>
      <c r="J4167" s="79"/>
      <c r="K4167" s="79"/>
      <c r="L4167" s="75"/>
      <c r="M4167" s="75"/>
      <c r="N4167" s="75"/>
      <c r="O4167" s="75"/>
      <c r="P4167" s="76"/>
    </row>
    <row r="4168" spans="2:16" x14ac:dyDescent="0.35">
      <c r="B4168" s="75"/>
      <c r="C4168" s="76"/>
      <c r="D4168" s="78"/>
      <c r="E4168" s="76"/>
      <c r="F4168" s="76"/>
      <c r="G4168" s="76"/>
      <c r="H4168" s="79"/>
      <c r="I4168" s="79"/>
      <c r="J4168" s="79"/>
      <c r="K4168" s="79"/>
      <c r="L4168" s="75"/>
      <c r="M4168" s="75"/>
      <c r="N4168" s="75"/>
      <c r="O4168" s="75"/>
      <c r="P4168" s="76"/>
    </row>
    <row r="4169" spans="2:16" x14ac:dyDescent="0.35">
      <c r="B4169" s="75"/>
      <c r="C4169" s="76"/>
      <c r="D4169" s="78"/>
      <c r="E4169" s="76"/>
      <c r="F4169" s="76"/>
      <c r="G4169" s="76"/>
      <c r="H4169" s="79"/>
      <c r="I4169" s="79"/>
      <c r="J4169" s="79"/>
      <c r="K4169" s="79"/>
      <c r="L4169" s="75"/>
      <c r="M4169" s="75"/>
      <c r="N4169" s="75"/>
      <c r="O4169" s="75"/>
      <c r="P4169" s="76"/>
    </row>
    <row r="4170" spans="2:16" x14ac:dyDescent="0.35">
      <c r="B4170" s="75"/>
      <c r="C4170" s="76"/>
      <c r="D4170" s="78"/>
      <c r="E4170" s="76"/>
      <c r="F4170" s="76"/>
      <c r="G4170" s="76"/>
      <c r="H4170" s="79"/>
      <c r="I4170" s="79"/>
      <c r="J4170" s="79"/>
      <c r="K4170" s="79"/>
      <c r="L4170" s="75"/>
      <c r="M4170" s="75"/>
      <c r="N4170" s="75"/>
      <c r="O4170" s="75"/>
      <c r="P4170" s="76"/>
    </row>
    <row r="4171" spans="2:16" x14ac:dyDescent="0.35">
      <c r="B4171" s="75"/>
      <c r="C4171" s="76"/>
      <c r="D4171" s="78"/>
      <c r="E4171" s="76"/>
      <c r="F4171" s="76"/>
      <c r="G4171" s="76"/>
      <c r="H4171" s="79"/>
      <c r="I4171" s="79"/>
      <c r="J4171" s="79"/>
      <c r="K4171" s="79"/>
      <c r="L4171" s="75"/>
      <c r="M4171" s="75"/>
      <c r="N4171" s="75"/>
      <c r="O4171" s="75"/>
      <c r="P4171" s="76"/>
    </row>
    <row r="4172" spans="2:16" x14ac:dyDescent="0.35">
      <c r="B4172" s="75"/>
      <c r="C4172" s="76"/>
      <c r="D4172" s="78"/>
      <c r="E4172" s="76"/>
      <c r="F4172" s="76"/>
      <c r="G4172" s="76"/>
      <c r="H4172" s="79"/>
      <c r="I4172" s="79"/>
      <c r="J4172" s="79"/>
      <c r="K4172" s="79"/>
      <c r="L4172" s="75"/>
      <c r="M4172" s="75"/>
      <c r="N4172" s="75"/>
      <c r="O4172" s="75"/>
      <c r="P4172" s="76"/>
    </row>
    <row r="4173" spans="2:16" x14ac:dyDescent="0.35">
      <c r="B4173" s="75"/>
      <c r="C4173" s="76"/>
      <c r="D4173" s="78"/>
      <c r="E4173" s="76"/>
      <c r="F4173" s="76"/>
      <c r="G4173" s="76"/>
      <c r="H4173" s="79"/>
      <c r="I4173" s="79"/>
      <c r="J4173" s="79"/>
      <c r="K4173" s="79"/>
      <c r="L4173" s="75"/>
      <c r="M4173" s="75"/>
      <c r="N4173" s="75"/>
      <c r="O4173" s="75"/>
      <c r="P4173" s="76"/>
    </row>
    <row r="4174" spans="2:16" x14ac:dyDescent="0.35">
      <c r="B4174" s="75"/>
      <c r="C4174" s="76"/>
      <c r="D4174" s="78"/>
      <c r="E4174" s="76"/>
      <c r="F4174" s="76"/>
      <c r="G4174" s="76"/>
      <c r="H4174" s="79"/>
      <c r="I4174" s="79"/>
      <c r="J4174" s="79"/>
      <c r="K4174" s="79"/>
      <c r="L4174" s="75"/>
      <c r="M4174" s="75"/>
      <c r="N4174" s="75"/>
      <c r="O4174" s="75"/>
      <c r="P4174" s="76"/>
    </row>
    <row r="4175" spans="2:16" x14ac:dyDescent="0.35">
      <c r="B4175" s="75"/>
      <c r="C4175" s="76"/>
      <c r="D4175" s="78"/>
      <c r="E4175" s="76"/>
      <c r="F4175" s="76"/>
      <c r="G4175" s="76"/>
      <c r="H4175" s="79"/>
      <c r="I4175" s="79"/>
      <c r="J4175" s="79"/>
      <c r="K4175" s="79"/>
      <c r="L4175" s="75"/>
      <c r="M4175" s="75"/>
      <c r="N4175" s="75"/>
      <c r="O4175" s="75"/>
      <c r="P4175" s="76"/>
    </row>
    <row r="4176" spans="2:16" x14ac:dyDescent="0.35">
      <c r="B4176" s="75"/>
      <c r="C4176" s="76"/>
      <c r="D4176" s="78"/>
      <c r="E4176" s="76"/>
      <c r="F4176" s="76"/>
      <c r="G4176" s="76"/>
      <c r="H4176" s="79"/>
      <c r="I4176" s="79"/>
      <c r="J4176" s="79"/>
      <c r="K4176" s="79"/>
      <c r="L4176" s="75"/>
      <c r="M4176" s="75"/>
      <c r="N4176" s="75"/>
      <c r="O4176" s="75"/>
      <c r="P4176" s="76"/>
    </row>
    <row r="4177" spans="2:16" x14ac:dyDescent="0.35">
      <c r="B4177" s="75"/>
      <c r="C4177" s="76"/>
      <c r="D4177" s="78"/>
      <c r="E4177" s="76"/>
      <c r="F4177" s="76"/>
      <c r="G4177" s="76"/>
      <c r="H4177" s="79"/>
      <c r="I4177" s="79"/>
      <c r="J4177" s="79"/>
      <c r="K4177" s="79"/>
      <c r="L4177" s="75"/>
      <c r="M4177" s="75"/>
      <c r="N4177" s="75"/>
      <c r="O4177" s="75"/>
      <c r="P4177" s="76"/>
    </row>
    <row r="4178" spans="2:16" x14ac:dyDescent="0.35">
      <c r="B4178" s="75"/>
      <c r="C4178" s="76"/>
      <c r="D4178" s="78"/>
      <c r="E4178" s="76"/>
      <c r="F4178" s="76"/>
      <c r="G4178" s="76"/>
      <c r="H4178" s="79"/>
      <c r="I4178" s="79"/>
      <c r="J4178" s="79"/>
      <c r="K4178" s="79"/>
      <c r="L4178" s="75"/>
      <c r="M4178" s="75"/>
      <c r="N4178" s="75"/>
      <c r="O4178" s="75"/>
      <c r="P4178" s="76"/>
    </row>
    <row r="4179" spans="2:16" x14ac:dyDescent="0.35">
      <c r="B4179" s="75"/>
      <c r="C4179" s="76"/>
      <c r="D4179" s="78"/>
      <c r="E4179" s="76"/>
      <c r="F4179" s="76"/>
      <c r="G4179" s="76"/>
      <c r="H4179" s="79"/>
      <c r="I4179" s="79"/>
      <c r="J4179" s="79"/>
      <c r="K4179" s="79"/>
      <c r="L4179" s="75"/>
      <c r="M4179" s="75"/>
      <c r="N4179" s="75"/>
      <c r="O4179" s="75"/>
      <c r="P4179" s="76"/>
    </row>
    <row r="4180" spans="2:16" x14ac:dyDescent="0.35">
      <c r="B4180" s="75"/>
      <c r="C4180" s="76"/>
      <c r="D4180" s="78"/>
      <c r="E4180" s="76"/>
      <c r="F4180" s="76"/>
      <c r="G4180" s="76"/>
      <c r="H4180" s="79"/>
      <c r="I4180" s="79"/>
      <c r="J4180" s="79"/>
      <c r="K4180" s="79"/>
      <c r="L4180" s="75"/>
      <c r="M4180" s="75"/>
      <c r="N4180" s="75"/>
      <c r="O4180" s="75"/>
      <c r="P4180" s="76"/>
    </row>
    <row r="4181" spans="2:16" x14ac:dyDescent="0.35">
      <c r="B4181" s="75"/>
      <c r="C4181" s="76"/>
      <c r="D4181" s="78"/>
      <c r="E4181" s="76"/>
      <c r="F4181" s="76"/>
      <c r="G4181" s="76"/>
      <c r="H4181" s="79"/>
      <c r="I4181" s="79"/>
      <c r="J4181" s="79"/>
      <c r="K4181" s="79"/>
      <c r="L4181" s="75"/>
      <c r="M4181" s="75"/>
      <c r="N4181" s="75"/>
      <c r="O4181" s="75"/>
      <c r="P4181" s="76"/>
    </row>
    <row r="4182" spans="2:16" x14ac:dyDescent="0.35">
      <c r="B4182" s="75"/>
      <c r="C4182" s="76"/>
      <c r="D4182" s="78"/>
      <c r="E4182" s="76"/>
      <c r="F4182" s="76"/>
      <c r="G4182" s="76"/>
      <c r="H4182" s="79"/>
      <c r="I4182" s="79"/>
      <c r="J4182" s="79"/>
      <c r="K4182" s="79"/>
      <c r="L4182" s="75"/>
      <c r="M4182" s="75"/>
      <c r="N4182" s="75"/>
      <c r="O4182" s="75"/>
      <c r="P4182" s="76"/>
    </row>
    <row r="4183" spans="2:16" x14ac:dyDescent="0.35">
      <c r="B4183" s="75"/>
      <c r="C4183" s="76"/>
      <c r="D4183" s="78"/>
      <c r="E4183" s="76"/>
      <c r="F4183" s="76"/>
      <c r="G4183" s="76"/>
      <c r="H4183" s="79"/>
      <c r="I4183" s="79"/>
      <c r="J4183" s="79"/>
      <c r="K4183" s="79"/>
      <c r="L4183" s="75"/>
      <c r="M4183" s="75"/>
      <c r="N4183" s="75"/>
      <c r="O4183" s="75"/>
      <c r="P4183" s="76"/>
    </row>
    <row r="4184" spans="2:16" x14ac:dyDescent="0.35">
      <c r="B4184" s="75"/>
      <c r="C4184" s="76"/>
      <c r="D4184" s="78"/>
      <c r="E4184" s="76"/>
      <c r="F4184" s="76"/>
      <c r="G4184" s="76"/>
      <c r="H4184" s="79"/>
      <c r="I4184" s="79"/>
      <c r="J4184" s="79"/>
      <c r="K4184" s="79"/>
      <c r="L4184" s="75"/>
      <c r="M4184" s="75"/>
      <c r="N4184" s="75"/>
      <c r="O4184" s="75"/>
      <c r="P4184" s="76"/>
    </row>
    <row r="4185" spans="2:16" x14ac:dyDescent="0.35">
      <c r="B4185" s="75"/>
      <c r="C4185" s="76"/>
      <c r="D4185" s="78"/>
      <c r="E4185" s="76"/>
      <c r="F4185" s="76"/>
      <c r="G4185" s="76"/>
      <c r="H4185" s="79"/>
      <c r="I4185" s="79"/>
      <c r="J4185" s="79"/>
      <c r="K4185" s="79"/>
      <c r="L4185" s="75"/>
      <c r="M4185" s="75"/>
      <c r="N4185" s="75"/>
      <c r="O4185" s="75"/>
      <c r="P4185" s="76"/>
    </row>
    <row r="4186" spans="2:16" x14ac:dyDescent="0.35">
      <c r="B4186" s="75"/>
      <c r="C4186" s="76"/>
      <c r="D4186" s="78"/>
      <c r="E4186" s="76"/>
      <c r="F4186" s="76"/>
      <c r="G4186" s="76"/>
      <c r="H4186" s="79"/>
      <c r="I4186" s="79"/>
      <c r="J4186" s="79"/>
      <c r="K4186" s="79"/>
      <c r="L4186" s="75"/>
      <c r="M4186" s="75"/>
      <c r="N4186" s="75"/>
      <c r="O4186" s="75"/>
      <c r="P4186" s="76"/>
    </row>
    <row r="4187" spans="2:16" x14ac:dyDescent="0.35">
      <c r="B4187" s="75"/>
      <c r="C4187" s="76"/>
      <c r="D4187" s="78"/>
      <c r="E4187" s="76"/>
      <c r="F4187" s="76"/>
      <c r="G4187" s="76"/>
      <c r="H4187" s="79"/>
      <c r="I4187" s="79"/>
      <c r="J4187" s="79"/>
      <c r="K4187" s="79"/>
      <c r="L4187" s="75"/>
      <c r="M4187" s="75"/>
      <c r="N4187" s="75"/>
      <c r="O4187" s="75"/>
      <c r="P4187" s="76"/>
    </row>
    <row r="4188" spans="2:16" x14ac:dyDescent="0.35">
      <c r="B4188" s="75"/>
      <c r="C4188" s="76"/>
      <c r="D4188" s="78"/>
      <c r="E4188" s="76"/>
      <c r="F4188" s="76"/>
      <c r="G4188" s="76"/>
      <c r="H4188" s="79"/>
      <c r="I4188" s="79"/>
      <c r="J4188" s="79"/>
      <c r="K4188" s="79"/>
      <c r="L4188" s="75"/>
      <c r="M4188" s="75"/>
      <c r="N4188" s="75"/>
      <c r="O4188" s="75"/>
      <c r="P4188" s="76"/>
    </row>
    <row r="4189" spans="2:16" x14ac:dyDescent="0.35">
      <c r="B4189" s="75"/>
      <c r="C4189" s="76"/>
      <c r="D4189" s="78"/>
      <c r="E4189" s="76"/>
      <c r="F4189" s="76"/>
      <c r="G4189" s="76"/>
      <c r="H4189" s="79"/>
      <c r="I4189" s="79"/>
      <c r="J4189" s="79"/>
      <c r="K4189" s="79"/>
      <c r="L4189" s="75"/>
      <c r="M4189" s="75"/>
      <c r="N4189" s="75"/>
      <c r="O4189" s="75"/>
      <c r="P4189" s="76"/>
    </row>
    <row r="4190" spans="2:16" x14ac:dyDescent="0.35">
      <c r="B4190" s="75"/>
      <c r="C4190" s="76"/>
      <c r="D4190" s="78"/>
      <c r="E4190" s="76"/>
      <c r="F4190" s="76"/>
      <c r="G4190" s="76"/>
      <c r="H4190" s="79"/>
      <c r="I4190" s="79"/>
      <c r="J4190" s="79"/>
      <c r="K4190" s="79"/>
      <c r="L4190" s="75"/>
      <c r="M4190" s="75"/>
      <c r="N4190" s="75"/>
      <c r="O4190" s="75"/>
      <c r="P4190" s="76"/>
    </row>
    <row r="4191" spans="2:16" x14ac:dyDescent="0.35">
      <c r="B4191" s="75"/>
      <c r="C4191" s="76"/>
      <c r="D4191" s="78"/>
      <c r="E4191" s="76"/>
      <c r="F4191" s="76"/>
      <c r="G4191" s="76"/>
      <c r="H4191" s="79"/>
      <c r="I4191" s="79"/>
      <c r="J4191" s="79"/>
      <c r="K4191" s="79"/>
      <c r="L4191" s="75"/>
      <c r="M4191" s="75"/>
      <c r="N4191" s="75"/>
      <c r="O4191" s="75"/>
      <c r="P4191" s="76"/>
    </row>
    <row r="4192" spans="2:16" x14ac:dyDescent="0.35">
      <c r="B4192" s="75"/>
      <c r="C4192" s="76"/>
      <c r="D4192" s="78"/>
      <c r="E4192" s="76"/>
      <c r="F4192" s="76"/>
      <c r="G4192" s="76"/>
      <c r="H4192" s="79"/>
      <c r="I4192" s="79"/>
      <c r="J4192" s="79"/>
      <c r="K4192" s="79"/>
      <c r="L4192" s="75"/>
      <c r="M4192" s="75"/>
      <c r="N4192" s="75"/>
      <c r="O4192" s="75"/>
      <c r="P4192" s="76"/>
    </row>
    <row r="4193" spans="2:16" x14ac:dyDescent="0.35">
      <c r="B4193" s="75"/>
      <c r="C4193" s="76"/>
      <c r="D4193" s="78"/>
      <c r="E4193" s="76"/>
      <c r="F4193" s="76"/>
      <c r="G4193" s="76"/>
      <c r="H4193" s="79"/>
      <c r="I4193" s="79"/>
      <c r="J4193" s="79"/>
      <c r="K4193" s="79"/>
      <c r="L4193" s="75"/>
      <c r="M4193" s="75"/>
      <c r="N4193" s="75"/>
      <c r="O4193" s="75"/>
      <c r="P4193" s="76"/>
    </row>
    <row r="4194" spans="2:16" x14ac:dyDescent="0.35">
      <c r="B4194" s="75"/>
      <c r="C4194" s="76"/>
      <c r="D4194" s="78"/>
      <c r="E4194" s="76"/>
      <c r="F4194" s="76"/>
      <c r="G4194" s="76"/>
      <c r="H4194" s="79"/>
      <c r="I4194" s="79"/>
      <c r="J4194" s="79"/>
      <c r="K4194" s="79"/>
      <c r="L4194" s="75"/>
      <c r="M4194" s="75"/>
      <c r="N4194" s="75"/>
      <c r="O4194" s="75"/>
      <c r="P4194" s="76"/>
    </row>
    <row r="4195" spans="2:16" x14ac:dyDescent="0.35">
      <c r="B4195" s="75"/>
      <c r="C4195" s="76"/>
      <c r="D4195" s="78"/>
      <c r="E4195" s="76"/>
      <c r="F4195" s="76"/>
      <c r="G4195" s="76"/>
      <c r="H4195" s="79"/>
      <c r="I4195" s="79"/>
      <c r="J4195" s="79"/>
      <c r="K4195" s="79"/>
      <c r="L4195" s="75"/>
      <c r="M4195" s="75"/>
      <c r="N4195" s="75"/>
      <c r="O4195" s="75"/>
      <c r="P4195" s="76"/>
    </row>
    <row r="4196" spans="2:16" x14ac:dyDescent="0.35">
      <c r="B4196" s="75"/>
      <c r="C4196" s="76"/>
      <c r="D4196" s="78"/>
      <c r="E4196" s="76"/>
      <c r="F4196" s="76"/>
      <c r="G4196" s="76"/>
      <c r="H4196" s="79"/>
      <c r="I4196" s="79"/>
      <c r="J4196" s="79"/>
      <c r="K4196" s="79"/>
      <c r="L4196" s="75"/>
      <c r="M4196" s="75"/>
      <c r="N4196" s="75"/>
      <c r="O4196" s="75"/>
      <c r="P4196" s="76"/>
    </row>
    <row r="4197" spans="2:16" x14ac:dyDescent="0.35">
      <c r="B4197" s="75"/>
      <c r="C4197" s="76"/>
      <c r="D4197" s="78"/>
      <c r="E4197" s="76"/>
      <c r="F4197" s="76"/>
      <c r="G4197" s="76"/>
      <c r="H4197" s="79"/>
      <c r="I4197" s="79"/>
      <c r="J4197" s="79"/>
      <c r="K4197" s="79"/>
      <c r="L4197" s="75"/>
      <c r="M4197" s="75"/>
      <c r="N4197" s="75"/>
      <c r="O4197" s="75"/>
      <c r="P4197" s="76"/>
    </row>
    <row r="4198" spans="2:16" x14ac:dyDescent="0.35">
      <c r="B4198" s="75"/>
      <c r="C4198" s="76"/>
      <c r="D4198" s="78"/>
      <c r="E4198" s="76"/>
      <c r="F4198" s="76"/>
      <c r="G4198" s="76"/>
      <c r="H4198" s="79"/>
      <c r="I4198" s="79"/>
      <c r="J4198" s="79"/>
      <c r="K4198" s="79"/>
      <c r="L4198" s="75"/>
      <c r="M4198" s="75"/>
      <c r="N4198" s="75"/>
      <c r="O4198" s="75"/>
      <c r="P4198" s="76"/>
    </row>
    <row r="4199" spans="2:16" x14ac:dyDescent="0.35">
      <c r="B4199" s="75"/>
      <c r="C4199" s="76"/>
      <c r="D4199" s="78"/>
      <c r="E4199" s="76"/>
      <c r="F4199" s="76"/>
      <c r="G4199" s="76"/>
      <c r="H4199" s="79"/>
      <c r="I4199" s="79"/>
      <c r="J4199" s="79"/>
      <c r="K4199" s="79"/>
      <c r="L4199" s="75"/>
      <c r="M4199" s="75"/>
      <c r="N4199" s="75"/>
      <c r="O4199" s="75"/>
      <c r="P4199" s="76"/>
    </row>
    <row r="4200" spans="2:16" x14ac:dyDescent="0.35">
      <c r="B4200" s="75"/>
      <c r="C4200" s="76"/>
      <c r="D4200" s="78"/>
      <c r="E4200" s="76"/>
      <c r="F4200" s="76"/>
      <c r="G4200" s="76"/>
      <c r="H4200" s="79"/>
      <c r="I4200" s="79"/>
      <c r="J4200" s="79"/>
      <c r="K4200" s="79"/>
      <c r="L4200" s="75"/>
      <c r="M4200" s="75"/>
      <c r="N4200" s="75"/>
      <c r="O4200" s="75"/>
      <c r="P4200" s="76"/>
    </row>
    <row r="4201" spans="2:16" x14ac:dyDescent="0.35">
      <c r="B4201" s="75"/>
      <c r="C4201" s="76"/>
      <c r="D4201" s="78"/>
      <c r="E4201" s="76"/>
      <c r="F4201" s="76"/>
      <c r="G4201" s="76"/>
      <c r="H4201" s="79"/>
      <c r="I4201" s="79"/>
      <c r="J4201" s="79"/>
      <c r="K4201" s="79"/>
      <c r="L4201" s="75"/>
      <c r="M4201" s="75"/>
      <c r="N4201" s="75"/>
      <c r="O4201" s="75"/>
      <c r="P4201" s="76"/>
    </row>
    <row r="4202" spans="2:16" x14ac:dyDescent="0.35">
      <c r="B4202" s="75"/>
      <c r="C4202" s="76"/>
      <c r="D4202" s="78"/>
      <c r="E4202" s="76"/>
      <c r="F4202" s="76"/>
      <c r="G4202" s="76"/>
      <c r="H4202" s="79"/>
      <c r="I4202" s="79"/>
      <c r="J4202" s="79"/>
      <c r="K4202" s="79"/>
      <c r="L4202" s="75"/>
      <c r="M4202" s="75"/>
      <c r="N4202" s="75"/>
      <c r="O4202" s="75"/>
      <c r="P4202" s="76"/>
    </row>
    <row r="4203" spans="2:16" x14ac:dyDescent="0.35">
      <c r="B4203" s="75"/>
      <c r="C4203" s="76"/>
      <c r="D4203" s="78"/>
      <c r="E4203" s="76"/>
      <c r="F4203" s="76"/>
      <c r="G4203" s="76"/>
      <c r="H4203" s="79"/>
      <c r="I4203" s="79"/>
      <c r="J4203" s="79"/>
      <c r="K4203" s="79"/>
      <c r="L4203" s="75"/>
      <c r="M4203" s="75"/>
      <c r="N4203" s="75"/>
      <c r="O4203" s="75"/>
      <c r="P4203" s="76"/>
    </row>
    <row r="4204" spans="2:16" x14ac:dyDescent="0.35">
      <c r="B4204" s="75"/>
      <c r="C4204" s="76"/>
      <c r="D4204" s="78"/>
      <c r="E4204" s="76"/>
      <c r="F4204" s="76"/>
      <c r="G4204" s="76"/>
      <c r="H4204" s="79"/>
      <c r="I4204" s="79"/>
      <c r="J4204" s="79"/>
      <c r="K4204" s="79"/>
      <c r="L4204" s="75"/>
      <c r="M4204" s="75"/>
      <c r="N4204" s="75"/>
      <c r="O4204" s="75"/>
      <c r="P4204" s="76"/>
    </row>
    <row r="4205" spans="2:16" x14ac:dyDescent="0.35">
      <c r="B4205" s="75"/>
      <c r="C4205" s="76"/>
      <c r="D4205" s="78"/>
      <c r="E4205" s="76"/>
      <c r="F4205" s="76"/>
      <c r="G4205" s="76"/>
      <c r="H4205" s="79"/>
      <c r="I4205" s="79"/>
      <c r="J4205" s="79"/>
      <c r="K4205" s="79"/>
      <c r="L4205" s="75"/>
      <c r="M4205" s="75"/>
      <c r="N4205" s="75"/>
      <c r="O4205" s="75"/>
      <c r="P4205" s="76"/>
    </row>
    <row r="4206" spans="2:16" x14ac:dyDescent="0.35">
      <c r="B4206" s="75"/>
      <c r="C4206" s="76"/>
      <c r="D4206" s="78"/>
      <c r="E4206" s="76"/>
      <c r="F4206" s="76"/>
      <c r="G4206" s="76"/>
      <c r="H4206" s="79"/>
      <c r="I4206" s="79"/>
      <c r="J4206" s="79"/>
      <c r="K4206" s="79"/>
      <c r="L4206" s="75"/>
      <c r="M4206" s="75"/>
      <c r="N4206" s="75"/>
      <c r="O4206" s="75"/>
      <c r="P4206" s="76"/>
    </row>
    <row r="4207" spans="2:16" x14ac:dyDescent="0.35">
      <c r="B4207" s="75"/>
      <c r="C4207" s="76"/>
      <c r="D4207" s="78"/>
      <c r="E4207" s="76"/>
      <c r="F4207" s="76"/>
      <c r="G4207" s="76"/>
      <c r="H4207" s="79"/>
      <c r="I4207" s="79"/>
      <c r="J4207" s="79"/>
      <c r="K4207" s="79"/>
      <c r="L4207" s="75"/>
      <c r="M4207" s="75"/>
      <c r="N4207" s="75"/>
      <c r="O4207" s="75"/>
      <c r="P4207" s="76"/>
    </row>
    <row r="4208" spans="2:16" x14ac:dyDescent="0.35">
      <c r="B4208" s="75"/>
      <c r="C4208" s="76"/>
      <c r="D4208" s="78"/>
      <c r="E4208" s="76"/>
      <c r="F4208" s="76"/>
      <c r="G4208" s="76"/>
      <c r="H4208" s="79"/>
      <c r="I4208" s="79"/>
      <c r="J4208" s="79"/>
      <c r="K4208" s="79"/>
      <c r="L4208" s="75"/>
      <c r="M4208" s="75"/>
      <c r="N4208" s="75"/>
      <c r="O4208" s="75"/>
      <c r="P4208" s="76"/>
    </row>
    <row r="4209" spans="2:16" x14ac:dyDescent="0.35">
      <c r="B4209" s="75"/>
      <c r="C4209" s="76"/>
      <c r="D4209" s="78"/>
      <c r="E4209" s="76"/>
      <c r="F4209" s="76"/>
      <c r="G4209" s="76"/>
      <c r="H4209" s="79"/>
      <c r="I4209" s="79"/>
      <c r="J4209" s="79"/>
      <c r="K4209" s="79"/>
      <c r="L4209" s="75"/>
      <c r="M4209" s="75"/>
      <c r="N4209" s="75"/>
      <c r="O4209" s="75"/>
      <c r="P4209" s="76"/>
    </row>
    <row r="4210" spans="2:16" x14ac:dyDescent="0.35">
      <c r="B4210" s="75"/>
      <c r="C4210" s="76"/>
      <c r="D4210" s="78"/>
      <c r="E4210" s="76"/>
      <c r="F4210" s="76"/>
      <c r="G4210" s="76"/>
      <c r="H4210" s="79"/>
      <c r="I4210" s="79"/>
      <c r="J4210" s="79"/>
      <c r="K4210" s="79"/>
      <c r="L4210" s="75"/>
      <c r="M4210" s="75"/>
      <c r="N4210" s="75"/>
      <c r="O4210" s="75"/>
      <c r="P4210" s="76"/>
    </row>
    <row r="4211" spans="2:16" x14ac:dyDescent="0.35">
      <c r="B4211" s="75"/>
      <c r="C4211" s="76"/>
      <c r="D4211" s="78"/>
      <c r="E4211" s="76"/>
      <c r="F4211" s="76"/>
      <c r="G4211" s="76"/>
      <c r="H4211" s="79"/>
      <c r="I4211" s="79"/>
      <c r="J4211" s="79"/>
      <c r="K4211" s="79"/>
      <c r="L4211" s="75"/>
      <c r="M4211" s="75"/>
      <c r="N4211" s="75"/>
      <c r="O4211" s="75"/>
      <c r="P4211" s="76"/>
    </row>
    <row r="4212" spans="2:16" x14ac:dyDescent="0.35">
      <c r="B4212" s="75"/>
      <c r="C4212" s="76"/>
      <c r="D4212" s="78"/>
      <c r="E4212" s="76"/>
      <c r="F4212" s="76"/>
      <c r="G4212" s="76"/>
      <c r="H4212" s="79"/>
      <c r="I4212" s="79"/>
      <c r="J4212" s="79"/>
      <c r="K4212" s="79"/>
      <c r="L4212" s="75"/>
      <c r="M4212" s="75"/>
      <c r="N4212" s="75"/>
      <c r="O4212" s="75"/>
      <c r="P4212" s="76"/>
    </row>
    <row r="4213" spans="2:16" x14ac:dyDescent="0.35">
      <c r="B4213" s="75"/>
      <c r="C4213" s="76"/>
      <c r="D4213" s="78"/>
      <c r="E4213" s="76"/>
      <c r="F4213" s="76"/>
      <c r="G4213" s="76"/>
      <c r="H4213" s="79"/>
      <c r="I4213" s="79"/>
      <c r="J4213" s="79"/>
      <c r="K4213" s="79"/>
      <c r="L4213" s="75"/>
      <c r="M4213" s="75"/>
      <c r="N4213" s="75"/>
      <c r="O4213" s="75"/>
      <c r="P4213" s="76"/>
    </row>
    <row r="4214" spans="2:16" x14ac:dyDescent="0.35">
      <c r="B4214" s="75"/>
      <c r="C4214" s="76"/>
      <c r="D4214" s="78"/>
      <c r="E4214" s="76"/>
      <c r="F4214" s="76"/>
      <c r="G4214" s="76"/>
      <c r="H4214" s="79"/>
      <c r="I4214" s="79"/>
      <c r="J4214" s="79"/>
      <c r="K4214" s="79"/>
      <c r="L4214" s="75"/>
      <c r="M4214" s="75"/>
      <c r="N4214" s="75"/>
      <c r="O4214" s="75"/>
      <c r="P4214" s="76"/>
    </row>
    <row r="4215" spans="2:16" x14ac:dyDescent="0.35">
      <c r="B4215" s="75"/>
      <c r="C4215" s="76"/>
      <c r="D4215" s="78"/>
      <c r="E4215" s="76"/>
      <c r="F4215" s="76"/>
      <c r="G4215" s="76"/>
      <c r="H4215" s="79"/>
      <c r="I4215" s="79"/>
      <c r="J4215" s="79"/>
      <c r="K4215" s="79"/>
      <c r="L4215" s="75"/>
      <c r="M4215" s="75"/>
      <c r="N4215" s="75"/>
      <c r="O4215" s="75"/>
      <c r="P4215" s="76"/>
    </row>
    <row r="4216" spans="2:16" x14ac:dyDescent="0.35">
      <c r="B4216" s="75"/>
      <c r="C4216" s="76"/>
      <c r="D4216" s="78"/>
      <c r="E4216" s="76"/>
      <c r="F4216" s="76"/>
      <c r="G4216" s="76"/>
      <c r="H4216" s="79"/>
      <c r="I4216" s="79"/>
      <c r="J4216" s="79"/>
      <c r="K4216" s="79"/>
      <c r="L4216" s="75"/>
      <c r="M4216" s="75"/>
      <c r="N4216" s="75"/>
      <c r="O4216" s="75"/>
      <c r="P4216" s="76"/>
    </row>
    <row r="4217" spans="2:16" x14ac:dyDescent="0.35">
      <c r="B4217" s="75"/>
      <c r="C4217" s="76"/>
      <c r="D4217" s="78"/>
      <c r="E4217" s="76"/>
      <c r="F4217" s="76"/>
      <c r="G4217" s="76"/>
      <c r="H4217" s="79"/>
      <c r="I4217" s="79"/>
      <c r="J4217" s="79"/>
      <c r="K4217" s="79"/>
      <c r="L4217" s="75"/>
      <c r="M4217" s="75"/>
      <c r="N4217" s="75"/>
      <c r="O4217" s="75"/>
      <c r="P4217" s="76"/>
    </row>
    <row r="4218" spans="2:16" x14ac:dyDescent="0.35">
      <c r="B4218" s="75"/>
      <c r="C4218" s="76"/>
      <c r="D4218" s="78"/>
      <c r="E4218" s="76"/>
      <c r="F4218" s="76"/>
      <c r="G4218" s="76"/>
      <c r="H4218" s="79"/>
      <c r="I4218" s="79"/>
      <c r="J4218" s="79"/>
      <c r="K4218" s="79"/>
      <c r="L4218" s="75"/>
      <c r="M4218" s="75"/>
      <c r="N4218" s="75"/>
      <c r="O4218" s="75"/>
      <c r="P4218" s="76"/>
    </row>
    <row r="4219" spans="2:16" x14ac:dyDescent="0.35">
      <c r="B4219" s="75"/>
      <c r="C4219" s="76"/>
      <c r="D4219" s="78"/>
      <c r="E4219" s="76"/>
      <c r="F4219" s="76"/>
      <c r="G4219" s="76"/>
      <c r="H4219" s="79"/>
      <c r="I4219" s="79"/>
      <c r="J4219" s="79"/>
      <c r="K4219" s="79"/>
      <c r="L4219" s="75"/>
      <c r="M4219" s="75"/>
      <c r="N4219" s="75"/>
      <c r="O4219" s="75"/>
      <c r="P4219" s="76"/>
    </row>
    <row r="4220" spans="2:16" x14ac:dyDescent="0.35">
      <c r="B4220" s="75"/>
      <c r="C4220" s="76"/>
      <c r="D4220" s="78"/>
      <c r="E4220" s="76"/>
      <c r="F4220" s="76"/>
      <c r="G4220" s="76"/>
      <c r="H4220" s="79"/>
      <c r="I4220" s="79"/>
      <c r="J4220" s="79"/>
      <c r="K4220" s="79"/>
      <c r="L4220" s="75"/>
      <c r="M4220" s="75"/>
      <c r="N4220" s="75"/>
      <c r="O4220" s="75"/>
      <c r="P4220" s="76"/>
    </row>
    <row r="4221" spans="2:16" x14ac:dyDescent="0.35">
      <c r="B4221" s="75"/>
      <c r="C4221" s="76"/>
      <c r="D4221" s="78"/>
      <c r="E4221" s="76"/>
      <c r="F4221" s="76"/>
      <c r="G4221" s="76"/>
      <c r="H4221" s="79"/>
      <c r="I4221" s="79"/>
      <c r="J4221" s="79"/>
      <c r="K4221" s="79"/>
      <c r="L4221" s="75"/>
      <c r="M4221" s="75"/>
      <c r="N4221" s="75"/>
      <c r="O4221" s="75"/>
      <c r="P4221" s="76"/>
    </row>
    <row r="4222" spans="2:16" x14ac:dyDescent="0.35">
      <c r="B4222" s="75"/>
      <c r="C4222" s="76"/>
      <c r="D4222" s="78"/>
      <c r="E4222" s="76"/>
      <c r="F4222" s="76"/>
      <c r="G4222" s="76"/>
      <c r="H4222" s="79"/>
      <c r="I4222" s="79"/>
      <c r="J4222" s="79"/>
      <c r="K4222" s="79"/>
      <c r="L4222" s="75"/>
      <c r="M4222" s="75"/>
      <c r="N4222" s="75"/>
      <c r="O4222" s="75"/>
      <c r="P4222" s="76"/>
    </row>
    <row r="4223" spans="2:16" x14ac:dyDescent="0.35">
      <c r="B4223" s="75"/>
      <c r="C4223" s="76"/>
      <c r="D4223" s="78"/>
      <c r="E4223" s="76"/>
      <c r="F4223" s="76"/>
      <c r="G4223" s="76"/>
      <c r="H4223" s="79"/>
      <c r="I4223" s="79"/>
      <c r="J4223" s="79"/>
      <c r="K4223" s="79"/>
      <c r="L4223" s="75"/>
      <c r="M4223" s="75"/>
      <c r="N4223" s="75"/>
      <c r="O4223" s="75"/>
      <c r="P4223" s="76"/>
    </row>
    <row r="4224" spans="2:16" x14ac:dyDescent="0.35">
      <c r="B4224" s="75"/>
      <c r="C4224" s="76"/>
      <c r="D4224" s="78"/>
      <c r="E4224" s="76"/>
      <c r="F4224" s="76"/>
      <c r="G4224" s="76"/>
      <c r="H4224" s="79"/>
      <c r="I4224" s="79"/>
      <c r="J4224" s="79"/>
      <c r="K4224" s="79"/>
      <c r="L4224" s="75"/>
      <c r="M4224" s="75"/>
      <c r="N4224" s="75"/>
      <c r="O4224" s="75"/>
      <c r="P4224" s="76"/>
    </row>
    <row r="4225" spans="2:16" x14ac:dyDescent="0.35">
      <c r="B4225" s="75"/>
      <c r="C4225" s="76"/>
      <c r="D4225" s="78"/>
      <c r="E4225" s="76"/>
      <c r="F4225" s="76"/>
      <c r="G4225" s="76"/>
      <c r="H4225" s="79"/>
      <c r="I4225" s="79"/>
      <c r="J4225" s="79"/>
      <c r="K4225" s="79"/>
      <c r="L4225" s="75"/>
      <c r="M4225" s="75"/>
      <c r="N4225" s="75"/>
      <c r="O4225" s="75"/>
      <c r="P4225" s="76"/>
    </row>
    <row r="4226" spans="2:16" x14ac:dyDescent="0.35">
      <c r="B4226" s="75"/>
      <c r="C4226" s="76"/>
      <c r="D4226" s="78"/>
      <c r="E4226" s="76"/>
      <c r="F4226" s="76"/>
      <c r="G4226" s="76"/>
      <c r="H4226" s="79"/>
      <c r="I4226" s="79"/>
      <c r="J4226" s="79"/>
      <c r="K4226" s="79"/>
      <c r="L4226" s="75"/>
      <c r="M4226" s="75"/>
      <c r="N4226" s="75"/>
      <c r="O4226" s="75"/>
      <c r="P4226" s="76"/>
    </row>
    <row r="4227" spans="2:16" x14ac:dyDescent="0.35">
      <c r="B4227" s="75"/>
      <c r="C4227" s="76"/>
      <c r="D4227" s="78"/>
      <c r="E4227" s="76"/>
      <c r="F4227" s="76"/>
      <c r="G4227" s="76"/>
      <c r="H4227" s="79"/>
      <c r="I4227" s="79"/>
      <c r="J4227" s="79"/>
      <c r="K4227" s="79"/>
      <c r="L4227" s="75"/>
      <c r="M4227" s="75"/>
      <c r="N4227" s="75"/>
      <c r="O4227" s="75"/>
      <c r="P4227" s="76"/>
    </row>
    <row r="4228" spans="2:16" x14ac:dyDescent="0.35">
      <c r="B4228" s="75"/>
      <c r="C4228" s="76"/>
      <c r="D4228" s="78"/>
      <c r="E4228" s="76"/>
      <c r="F4228" s="76"/>
      <c r="G4228" s="76"/>
      <c r="H4228" s="79"/>
      <c r="I4228" s="79"/>
      <c r="J4228" s="79"/>
      <c r="K4228" s="79"/>
      <c r="L4228" s="75"/>
      <c r="M4228" s="75"/>
      <c r="N4228" s="75"/>
      <c r="O4228" s="75"/>
      <c r="P4228" s="76"/>
    </row>
    <row r="4229" spans="2:16" x14ac:dyDescent="0.35">
      <c r="B4229" s="75"/>
      <c r="C4229" s="76"/>
      <c r="D4229" s="78"/>
      <c r="E4229" s="76"/>
      <c r="F4229" s="76"/>
      <c r="G4229" s="76"/>
      <c r="H4229" s="79"/>
      <c r="I4229" s="79"/>
      <c r="J4229" s="79"/>
      <c r="K4229" s="79"/>
      <c r="L4229" s="75"/>
      <c r="M4229" s="75"/>
      <c r="N4229" s="75"/>
      <c r="O4229" s="75"/>
      <c r="P4229" s="76"/>
    </row>
    <row r="4230" spans="2:16" x14ac:dyDescent="0.35">
      <c r="B4230" s="75"/>
      <c r="C4230" s="76"/>
      <c r="D4230" s="78"/>
      <c r="E4230" s="76"/>
      <c r="F4230" s="76"/>
      <c r="G4230" s="76"/>
      <c r="H4230" s="79"/>
      <c r="I4230" s="79"/>
      <c r="J4230" s="79"/>
      <c r="K4230" s="79"/>
      <c r="L4230" s="75"/>
      <c r="M4230" s="75"/>
      <c r="N4230" s="75"/>
      <c r="O4230" s="75"/>
      <c r="P4230" s="76"/>
    </row>
    <row r="4231" spans="2:16" x14ac:dyDescent="0.35">
      <c r="B4231" s="75"/>
      <c r="C4231" s="76"/>
      <c r="D4231" s="78"/>
      <c r="E4231" s="76"/>
      <c r="F4231" s="76"/>
      <c r="G4231" s="76"/>
      <c r="H4231" s="79"/>
      <c r="I4231" s="79"/>
      <c r="J4231" s="79"/>
      <c r="K4231" s="79"/>
      <c r="L4231" s="75"/>
      <c r="M4231" s="75"/>
      <c r="N4231" s="75"/>
      <c r="O4231" s="75"/>
      <c r="P4231" s="76"/>
    </row>
    <row r="4232" spans="2:16" x14ac:dyDescent="0.35">
      <c r="B4232" s="75"/>
      <c r="C4232" s="76"/>
      <c r="D4232" s="78"/>
      <c r="E4232" s="76"/>
      <c r="F4232" s="76"/>
      <c r="G4232" s="76"/>
      <c r="H4232" s="79"/>
      <c r="I4232" s="79"/>
      <c r="J4232" s="79"/>
      <c r="K4232" s="79"/>
      <c r="L4232" s="75"/>
      <c r="M4232" s="75"/>
      <c r="N4232" s="75"/>
      <c r="O4232" s="75"/>
      <c r="P4232" s="76"/>
    </row>
    <row r="4233" spans="2:16" x14ac:dyDescent="0.35">
      <c r="B4233" s="75"/>
      <c r="C4233" s="76"/>
      <c r="D4233" s="78"/>
      <c r="E4233" s="76"/>
      <c r="F4233" s="76"/>
      <c r="G4233" s="76"/>
      <c r="H4233" s="79"/>
      <c r="I4233" s="79"/>
      <c r="J4233" s="79"/>
      <c r="K4233" s="79"/>
      <c r="L4233" s="75"/>
      <c r="M4233" s="75"/>
      <c r="N4233" s="75"/>
      <c r="O4233" s="75"/>
      <c r="P4233" s="76"/>
    </row>
    <row r="4234" spans="2:16" x14ac:dyDescent="0.35">
      <c r="B4234" s="75"/>
      <c r="C4234" s="76"/>
      <c r="D4234" s="78"/>
      <c r="E4234" s="76"/>
      <c r="F4234" s="76"/>
      <c r="G4234" s="76"/>
      <c r="H4234" s="79"/>
      <c r="I4234" s="79"/>
      <c r="J4234" s="79"/>
      <c r="K4234" s="79"/>
      <c r="L4234" s="75"/>
      <c r="M4234" s="75"/>
      <c r="N4234" s="75"/>
      <c r="O4234" s="75"/>
      <c r="P4234" s="76"/>
    </row>
    <row r="4235" spans="2:16" x14ac:dyDescent="0.35">
      <c r="B4235" s="75"/>
      <c r="C4235" s="76"/>
      <c r="D4235" s="78"/>
      <c r="E4235" s="76"/>
      <c r="F4235" s="76"/>
      <c r="G4235" s="76"/>
      <c r="H4235" s="79"/>
      <c r="I4235" s="79"/>
      <c r="J4235" s="79"/>
      <c r="K4235" s="79"/>
      <c r="L4235" s="75"/>
      <c r="M4235" s="75"/>
      <c r="N4235" s="75"/>
      <c r="O4235" s="75"/>
      <c r="P4235" s="76"/>
    </row>
    <row r="4236" spans="2:16" x14ac:dyDescent="0.35">
      <c r="B4236" s="75"/>
      <c r="C4236" s="76"/>
      <c r="D4236" s="78"/>
      <c r="E4236" s="76"/>
      <c r="F4236" s="76"/>
      <c r="G4236" s="76"/>
      <c r="H4236" s="79"/>
      <c r="I4236" s="79"/>
      <c r="J4236" s="79"/>
      <c r="K4236" s="79"/>
      <c r="L4236" s="75"/>
      <c r="M4236" s="75"/>
      <c r="N4236" s="75"/>
      <c r="O4236" s="75"/>
      <c r="P4236" s="76"/>
    </row>
    <row r="4237" spans="2:16" x14ac:dyDescent="0.35">
      <c r="B4237" s="75"/>
      <c r="C4237" s="76"/>
      <c r="D4237" s="78"/>
      <c r="E4237" s="76"/>
      <c r="F4237" s="76"/>
      <c r="G4237" s="76"/>
      <c r="H4237" s="79"/>
      <c r="I4237" s="79"/>
      <c r="J4237" s="79"/>
      <c r="K4237" s="79"/>
      <c r="L4237" s="75"/>
      <c r="M4237" s="75"/>
      <c r="N4237" s="75"/>
      <c r="O4237" s="75"/>
      <c r="P4237" s="76"/>
    </row>
    <row r="4238" spans="2:16" x14ac:dyDescent="0.35">
      <c r="B4238" s="75"/>
      <c r="C4238" s="76"/>
      <c r="D4238" s="78"/>
      <c r="E4238" s="76"/>
      <c r="F4238" s="76"/>
      <c r="G4238" s="76"/>
      <c r="H4238" s="79"/>
      <c r="I4238" s="79"/>
      <c r="J4238" s="79"/>
      <c r="K4238" s="79"/>
      <c r="L4238" s="75"/>
      <c r="M4238" s="75"/>
      <c r="N4238" s="75"/>
      <c r="O4238" s="75"/>
      <c r="P4238" s="76"/>
    </row>
    <row r="4239" spans="2:16" x14ac:dyDescent="0.35">
      <c r="B4239" s="75"/>
      <c r="C4239" s="76"/>
      <c r="D4239" s="78"/>
      <c r="E4239" s="76"/>
      <c r="F4239" s="76"/>
      <c r="G4239" s="76"/>
      <c r="H4239" s="79"/>
      <c r="I4239" s="79"/>
      <c r="J4239" s="79"/>
      <c r="K4239" s="79"/>
      <c r="L4239" s="75"/>
      <c r="M4239" s="75"/>
      <c r="N4239" s="75"/>
      <c r="O4239" s="75"/>
      <c r="P4239" s="76"/>
    </row>
    <row r="4240" spans="2:16" x14ac:dyDescent="0.35">
      <c r="B4240" s="75"/>
      <c r="C4240" s="76"/>
      <c r="D4240" s="78"/>
      <c r="E4240" s="76"/>
      <c r="F4240" s="76"/>
      <c r="G4240" s="76"/>
      <c r="H4240" s="79"/>
      <c r="I4240" s="79"/>
      <c r="J4240" s="79"/>
      <c r="K4240" s="79"/>
      <c r="L4240" s="75"/>
      <c r="M4240" s="75"/>
      <c r="N4240" s="75"/>
      <c r="O4240" s="75"/>
      <c r="P4240" s="76"/>
    </row>
    <row r="4241" spans="2:16" x14ac:dyDescent="0.35">
      <c r="B4241" s="75"/>
      <c r="C4241" s="76"/>
      <c r="D4241" s="78"/>
      <c r="E4241" s="76"/>
      <c r="F4241" s="76"/>
      <c r="G4241" s="76"/>
      <c r="H4241" s="79"/>
      <c r="I4241" s="79"/>
      <c r="J4241" s="79"/>
      <c r="K4241" s="79"/>
      <c r="L4241" s="75"/>
      <c r="M4241" s="75"/>
      <c r="N4241" s="75"/>
      <c r="O4241" s="75"/>
      <c r="P4241" s="76"/>
    </row>
    <row r="4242" spans="2:16" x14ac:dyDescent="0.35">
      <c r="B4242" s="75"/>
      <c r="C4242" s="76"/>
      <c r="D4242" s="78"/>
      <c r="E4242" s="76"/>
      <c r="F4242" s="76"/>
      <c r="G4242" s="76"/>
      <c r="H4242" s="79"/>
      <c r="I4242" s="79"/>
      <c r="J4242" s="79"/>
      <c r="K4242" s="79"/>
      <c r="L4242" s="75"/>
      <c r="M4242" s="75"/>
      <c r="N4242" s="75"/>
      <c r="O4242" s="75"/>
      <c r="P4242" s="76"/>
    </row>
    <row r="4243" spans="2:16" x14ac:dyDescent="0.35">
      <c r="B4243" s="75"/>
      <c r="C4243" s="76"/>
      <c r="D4243" s="78"/>
      <c r="E4243" s="76"/>
      <c r="F4243" s="76"/>
      <c r="G4243" s="76"/>
      <c r="H4243" s="79"/>
      <c r="I4243" s="79"/>
      <c r="J4243" s="79"/>
      <c r="K4243" s="79"/>
      <c r="L4243" s="75"/>
      <c r="M4243" s="75"/>
      <c r="N4243" s="75"/>
      <c r="O4243" s="75"/>
      <c r="P4243" s="76"/>
    </row>
    <row r="4244" spans="2:16" x14ac:dyDescent="0.35">
      <c r="B4244" s="75"/>
      <c r="C4244" s="76"/>
      <c r="D4244" s="78"/>
      <c r="E4244" s="76"/>
      <c r="F4244" s="76"/>
      <c r="G4244" s="76"/>
      <c r="H4244" s="79"/>
      <c r="I4244" s="79"/>
      <c r="J4244" s="79"/>
      <c r="K4244" s="79"/>
      <c r="L4244" s="75"/>
      <c r="M4244" s="75"/>
      <c r="N4244" s="75"/>
      <c r="O4244" s="75"/>
      <c r="P4244" s="76"/>
    </row>
    <row r="4245" spans="2:16" x14ac:dyDescent="0.35">
      <c r="B4245" s="75"/>
      <c r="C4245" s="76"/>
      <c r="D4245" s="78"/>
      <c r="E4245" s="76"/>
      <c r="F4245" s="76"/>
      <c r="G4245" s="76"/>
      <c r="H4245" s="79"/>
      <c r="I4245" s="79"/>
      <c r="J4245" s="79"/>
      <c r="K4245" s="79"/>
      <c r="L4245" s="75"/>
      <c r="M4245" s="75"/>
      <c r="N4245" s="75"/>
      <c r="O4245" s="75"/>
      <c r="P4245" s="76"/>
    </row>
    <row r="4246" spans="2:16" x14ac:dyDescent="0.35">
      <c r="B4246" s="75"/>
      <c r="C4246" s="76"/>
      <c r="D4246" s="78"/>
      <c r="E4246" s="76"/>
      <c r="F4246" s="76"/>
      <c r="G4246" s="76"/>
      <c r="H4246" s="79"/>
      <c r="I4246" s="79"/>
      <c r="J4246" s="79"/>
      <c r="K4246" s="79"/>
      <c r="L4246" s="75"/>
      <c r="M4246" s="75"/>
      <c r="N4246" s="75"/>
      <c r="O4246" s="75"/>
      <c r="P4246" s="76"/>
    </row>
    <row r="4247" spans="2:16" x14ac:dyDescent="0.35">
      <c r="B4247" s="75"/>
      <c r="C4247" s="76"/>
      <c r="D4247" s="78"/>
      <c r="E4247" s="76"/>
      <c r="F4247" s="76"/>
      <c r="G4247" s="76"/>
      <c r="H4247" s="79"/>
      <c r="I4247" s="79"/>
      <c r="J4247" s="79"/>
      <c r="K4247" s="79"/>
      <c r="L4247" s="75"/>
      <c r="M4247" s="75"/>
      <c r="N4247" s="75"/>
      <c r="O4247" s="75"/>
      <c r="P4247" s="76"/>
    </row>
    <row r="4248" spans="2:16" x14ac:dyDescent="0.35">
      <c r="B4248" s="75"/>
      <c r="C4248" s="76"/>
      <c r="D4248" s="78"/>
      <c r="E4248" s="76"/>
      <c r="F4248" s="76"/>
      <c r="G4248" s="76"/>
      <c r="H4248" s="79"/>
      <c r="I4248" s="79"/>
      <c r="J4248" s="79"/>
      <c r="K4248" s="79"/>
      <c r="L4248" s="75"/>
      <c r="M4248" s="75"/>
      <c r="N4248" s="75"/>
      <c r="O4248" s="75"/>
      <c r="P4248" s="76"/>
    </row>
    <row r="4249" spans="2:16" x14ac:dyDescent="0.35">
      <c r="B4249" s="75"/>
      <c r="C4249" s="76"/>
      <c r="D4249" s="78"/>
      <c r="E4249" s="76"/>
      <c r="F4249" s="76"/>
      <c r="G4249" s="76"/>
      <c r="H4249" s="79"/>
      <c r="I4249" s="79"/>
      <c r="J4249" s="79"/>
      <c r="K4249" s="79"/>
      <c r="L4249" s="75"/>
      <c r="M4249" s="75"/>
      <c r="N4249" s="75"/>
      <c r="O4249" s="75"/>
      <c r="P4249" s="76"/>
    </row>
    <row r="4250" spans="2:16" x14ac:dyDescent="0.35">
      <c r="B4250" s="75"/>
      <c r="C4250" s="76"/>
      <c r="D4250" s="78"/>
      <c r="E4250" s="76"/>
      <c r="F4250" s="76"/>
      <c r="G4250" s="76"/>
      <c r="H4250" s="79"/>
      <c r="I4250" s="79"/>
      <c r="J4250" s="79"/>
      <c r="K4250" s="79"/>
      <c r="L4250" s="75"/>
      <c r="M4250" s="75"/>
      <c r="N4250" s="75"/>
      <c r="O4250" s="75"/>
      <c r="P4250" s="76"/>
    </row>
    <row r="4251" spans="2:16" x14ac:dyDescent="0.35">
      <c r="B4251" s="75"/>
      <c r="C4251" s="76"/>
      <c r="D4251" s="78"/>
      <c r="E4251" s="76"/>
      <c r="F4251" s="76"/>
      <c r="G4251" s="76"/>
      <c r="H4251" s="79"/>
      <c r="I4251" s="79"/>
      <c r="J4251" s="79"/>
      <c r="K4251" s="79"/>
      <c r="L4251" s="75"/>
      <c r="M4251" s="75"/>
      <c r="N4251" s="75"/>
      <c r="O4251" s="75"/>
      <c r="P4251" s="76"/>
    </row>
    <row r="4252" spans="2:16" x14ac:dyDescent="0.35">
      <c r="B4252" s="75"/>
      <c r="C4252" s="76"/>
      <c r="D4252" s="78"/>
      <c r="E4252" s="76"/>
      <c r="F4252" s="76"/>
      <c r="G4252" s="76"/>
      <c r="H4252" s="79"/>
      <c r="I4252" s="79"/>
      <c r="J4252" s="79"/>
      <c r="K4252" s="79"/>
      <c r="L4252" s="75"/>
      <c r="M4252" s="75"/>
      <c r="N4252" s="75"/>
      <c r="O4252" s="75"/>
      <c r="P4252" s="76"/>
    </row>
    <row r="4253" spans="2:16" x14ac:dyDescent="0.35">
      <c r="B4253" s="75"/>
      <c r="C4253" s="76"/>
      <c r="D4253" s="78"/>
      <c r="E4253" s="76"/>
      <c r="F4253" s="76"/>
      <c r="G4253" s="76"/>
      <c r="H4253" s="79"/>
      <c r="I4253" s="79"/>
      <c r="J4253" s="79"/>
      <c r="K4253" s="79"/>
      <c r="L4253" s="75"/>
      <c r="M4253" s="75"/>
      <c r="N4253" s="75"/>
      <c r="O4253" s="75"/>
      <c r="P4253" s="76"/>
    </row>
    <row r="4254" spans="2:16" x14ac:dyDescent="0.35">
      <c r="B4254" s="75"/>
      <c r="C4254" s="76"/>
      <c r="D4254" s="78"/>
      <c r="E4254" s="76"/>
      <c r="F4254" s="76"/>
      <c r="G4254" s="76"/>
      <c r="H4254" s="79"/>
      <c r="I4254" s="79"/>
      <c r="J4254" s="79"/>
      <c r="K4254" s="79"/>
      <c r="L4254" s="75"/>
      <c r="M4254" s="75"/>
      <c r="N4254" s="75"/>
      <c r="O4254" s="75"/>
      <c r="P4254" s="76"/>
    </row>
    <row r="4255" spans="2:16" x14ac:dyDescent="0.35">
      <c r="B4255" s="75"/>
      <c r="C4255" s="76"/>
      <c r="D4255" s="78"/>
      <c r="E4255" s="76"/>
      <c r="F4255" s="76"/>
      <c r="G4255" s="76"/>
      <c r="H4255" s="79"/>
      <c r="I4255" s="79"/>
      <c r="J4255" s="79"/>
      <c r="K4255" s="79"/>
      <c r="L4255" s="75"/>
      <c r="M4255" s="75"/>
      <c r="N4255" s="75"/>
      <c r="O4255" s="75"/>
      <c r="P4255" s="76"/>
    </row>
    <row r="4256" spans="2:16" x14ac:dyDescent="0.35">
      <c r="B4256" s="75"/>
      <c r="C4256" s="76"/>
      <c r="D4256" s="78"/>
      <c r="E4256" s="76"/>
      <c r="F4256" s="76"/>
      <c r="G4256" s="76"/>
      <c r="H4256" s="79"/>
      <c r="I4256" s="79"/>
      <c r="J4256" s="79"/>
      <c r="K4256" s="79"/>
      <c r="L4256" s="75"/>
      <c r="M4256" s="75"/>
      <c r="N4256" s="75"/>
      <c r="O4256" s="75"/>
      <c r="P4256" s="76"/>
    </row>
    <row r="4257" spans="2:16" x14ac:dyDescent="0.35">
      <c r="B4257" s="75"/>
      <c r="C4257" s="76"/>
      <c r="D4257" s="78"/>
      <c r="E4257" s="76"/>
      <c r="F4257" s="76"/>
      <c r="G4257" s="76"/>
      <c r="H4257" s="79"/>
      <c r="I4257" s="79"/>
      <c r="J4257" s="79"/>
      <c r="K4257" s="79"/>
      <c r="L4257" s="75"/>
      <c r="M4257" s="75"/>
      <c r="N4257" s="75"/>
      <c r="O4257" s="75"/>
      <c r="P4257" s="76"/>
    </row>
    <row r="4258" spans="2:16" x14ac:dyDescent="0.35">
      <c r="B4258" s="75"/>
      <c r="C4258" s="76"/>
      <c r="D4258" s="78"/>
      <c r="E4258" s="76"/>
      <c r="F4258" s="76"/>
      <c r="G4258" s="76"/>
      <c r="H4258" s="79"/>
      <c r="I4258" s="79"/>
      <c r="J4258" s="79"/>
      <c r="K4258" s="79"/>
      <c r="L4258" s="75"/>
      <c r="M4258" s="75"/>
      <c r="N4258" s="75"/>
      <c r="O4258" s="75"/>
      <c r="P4258" s="76"/>
    </row>
    <row r="4259" spans="2:16" x14ac:dyDescent="0.35">
      <c r="B4259" s="75"/>
      <c r="C4259" s="76"/>
      <c r="D4259" s="78"/>
      <c r="E4259" s="76"/>
      <c r="F4259" s="76"/>
      <c r="G4259" s="76"/>
      <c r="H4259" s="79"/>
      <c r="I4259" s="79"/>
      <c r="J4259" s="79"/>
      <c r="K4259" s="79"/>
      <c r="L4259" s="75"/>
      <c r="M4259" s="75"/>
      <c r="N4259" s="75"/>
      <c r="O4259" s="75"/>
      <c r="P4259" s="76"/>
    </row>
    <row r="4260" spans="2:16" x14ac:dyDescent="0.35">
      <c r="B4260" s="75"/>
      <c r="C4260" s="76"/>
      <c r="D4260" s="78"/>
      <c r="E4260" s="76"/>
      <c r="F4260" s="76"/>
      <c r="G4260" s="76"/>
      <c r="H4260" s="79"/>
      <c r="I4260" s="79"/>
      <c r="J4260" s="79"/>
      <c r="K4260" s="79"/>
      <c r="L4260" s="75"/>
      <c r="M4260" s="75"/>
      <c r="N4260" s="75"/>
      <c r="O4260" s="75"/>
      <c r="P4260" s="76"/>
    </row>
    <row r="4261" spans="2:16" x14ac:dyDescent="0.35">
      <c r="B4261" s="75"/>
      <c r="C4261" s="76"/>
      <c r="D4261" s="78"/>
      <c r="E4261" s="76"/>
      <c r="F4261" s="76"/>
      <c r="G4261" s="76"/>
      <c r="H4261" s="79"/>
      <c r="I4261" s="79"/>
      <c r="J4261" s="79"/>
      <c r="K4261" s="79"/>
      <c r="L4261" s="75"/>
      <c r="M4261" s="75"/>
      <c r="N4261" s="75"/>
      <c r="O4261" s="75"/>
      <c r="P4261" s="76"/>
    </row>
    <row r="4262" spans="2:16" x14ac:dyDescent="0.35">
      <c r="B4262" s="75"/>
      <c r="C4262" s="76"/>
      <c r="D4262" s="78"/>
      <c r="E4262" s="76"/>
      <c r="F4262" s="76"/>
      <c r="G4262" s="76"/>
      <c r="H4262" s="79"/>
      <c r="I4262" s="79"/>
      <c r="J4262" s="79"/>
      <c r="K4262" s="79"/>
      <c r="L4262" s="75"/>
      <c r="M4262" s="75"/>
      <c r="N4262" s="75"/>
      <c r="O4262" s="75"/>
      <c r="P4262" s="76"/>
    </row>
    <row r="4263" spans="2:16" x14ac:dyDescent="0.35">
      <c r="B4263" s="75"/>
      <c r="C4263" s="76"/>
      <c r="D4263" s="78"/>
      <c r="E4263" s="76"/>
      <c r="F4263" s="76"/>
      <c r="G4263" s="76"/>
      <c r="H4263" s="79"/>
      <c r="I4263" s="79"/>
      <c r="J4263" s="79"/>
      <c r="K4263" s="79"/>
      <c r="L4263" s="75"/>
      <c r="M4263" s="75"/>
      <c r="N4263" s="75"/>
      <c r="O4263" s="75"/>
      <c r="P4263" s="76"/>
    </row>
    <row r="4264" spans="2:16" x14ac:dyDescent="0.35">
      <c r="B4264" s="75"/>
      <c r="C4264" s="76"/>
      <c r="D4264" s="78"/>
      <c r="E4264" s="76"/>
      <c r="F4264" s="76"/>
      <c r="G4264" s="76"/>
      <c r="H4264" s="79"/>
      <c r="I4264" s="79"/>
      <c r="J4264" s="79"/>
      <c r="K4264" s="79"/>
      <c r="L4264" s="75"/>
      <c r="M4264" s="75"/>
      <c r="N4264" s="75"/>
      <c r="O4264" s="75"/>
      <c r="P4264" s="76"/>
    </row>
    <row r="4265" spans="2:16" x14ac:dyDescent="0.35">
      <c r="B4265" s="75"/>
      <c r="C4265" s="76"/>
      <c r="D4265" s="78"/>
      <c r="E4265" s="76"/>
      <c r="F4265" s="76"/>
      <c r="G4265" s="76"/>
      <c r="H4265" s="79"/>
      <c r="I4265" s="79"/>
      <c r="J4265" s="79"/>
      <c r="K4265" s="79"/>
      <c r="L4265" s="75"/>
      <c r="M4265" s="75"/>
      <c r="N4265" s="75"/>
      <c r="O4265" s="75"/>
      <c r="P4265" s="76"/>
    </row>
    <row r="4266" spans="2:16" x14ac:dyDescent="0.35">
      <c r="B4266" s="75"/>
      <c r="C4266" s="76"/>
      <c r="D4266" s="78"/>
      <c r="E4266" s="76"/>
      <c r="F4266" s="76"/>
      <c r="G4266" s="76"/>
      <c r="H4266" s="79"/>
      <c r="I4266" s="79"/>
      <c r="J4266" s="79"/>
      <c r="K4266" s="79"/>
      <c r="L4266" s="75"/>
      <c r="M4266" s="75"/>
      <c r="N4266" s="75"/>
      <c r="O4266" s="75"/>
      <c r="P4266" s="76"/>
    </row>
    <row r="4267" spans="2:16" x14ac:dyDescent="0.35">
      <c r="B4267" s="75"/>
      <c r="C4267" s="76"/>
      <c r="D4267" s="78"/>
      <c r="E4267" s="76"/>
      <c r="F4267" s="76"/>
      <c r="G4267" s="76"/>
      <c r="H4267" s="79"/>
      <c r="I4267" s="79"/>
      <c r="J4267" s="79"/>
      <c r="K4267" s="79"/>
      <c r="L4267" s="75"/>
      <c r="M4267" s="75"/>
      <c r="N4267" s="75"/>
      <c r="O4267" s="75"/>
      <c r="P4267" s="76"/>
    </row>
    <row r="4268" spans="2:16" x14ac:dyDescent="0.35">
      <c r="B4268" s="75"/>
      <c r="C4268" s="76"/>
      <c r="D4268" s="78"/>
      <c r="E4268" s="76"/>
      <c r="F4268" s="76"/>
      <c r="G4268" s="76"/>
      <c r="H4268" s="79"/>
      <c r="I4268" s="79"/>
      <c r="J4268" s="79"/>
      <c r="K4268" s="79"/>
      <c r="L4268" s="75"/>
      <c r="M4268" s="75"/>
      <c r="N4268" s="75"/>
      <c r="O4268" s="75"/>
      <c r="P4268" s="76"/>
    </row>
    <row r="4269" spans="2:16" x14ac:dyDescent="0.35">
      <c r="B4269" s="75"/>
      <c r="C4269" s="76"/>
      <c r="D4269" s="78"/>
      <c r="E4269" s="76"/>
      <c r="F4269" s="76"/>
      <c r="G4269" s="76"/>
      <c r="H4269" s="79"/>
      <c r="I4269" s="79"/>
      <c r="J4269" s="79"/>
      <c r="K4269" s="79"/>
      <c r="L4269" s="75"/>
      <c r="M4269" s="75"/>
      <c r="N4269" s="75"/>
      <c r="O4269" s="75"/>
      <c r="P4269" s="76"/>
    </row>
    <row r="4270" spans="2:16" x14ac:dyDescent="0.35">
      <c r="B4270" s="75"/>
      <c r="C4270" s="76"/>
      <c r="D4270" s="78"/>
      <c r="E4270" s="76"/>
      <c r="F4270" s="76"/>
      <c r="G4270" s="76"/>
      <c r="H4270" s="79"/>
      <c r="I4270" s="79"/>
      <c r="J4270" s="79"/>
      <c r="K4270" s="79"/>
      <c r="L4270" s="75"/>
      <c r="M4270" s="75"/>
      <c r="N4270" s="75"/>
      <c r="O4270" s="75"/>
      <c r="P4270" s="76"/>
    </row>
    <row r="4271" spans="2:16" x14ac:dyDescent="0.35">
      <c r="B4271" s="75"/>
      <c r="C4271" s="76"/>
      <c r="D4271" s="78"/>
      <c r="E4271" s="76"/>
      <c r="F4271" s="76"/>
      <c r="G4271" s="76"/>
      <c r="H4271" s="79"/>
      <c r="I4271" s="79"/>
      <c r="J4271" s="79"/>
      <c r="K4271" s="79"/>
      <c r="L4271" s="75"/>
      <c r="M4271" s="75"/>
      <c r="N4271" s="75"/>
      <c r="O4271" s="75"/>
      <c r="P4271" s="76"/>
    </row>
    <row r="4272" spans="2:16" x14ac:dyDescent="0.35">
      <c r="B4272" s="75"/>
      <c r="C4272" s="76"/>
      <c r="D4272" s="78"/>
      <c r="E4272" s="76"/>
      <c r="F4272" s="76"/>
      <c r="G4272" s="76"/>
      <c r="H4272" s="79"/>
      <c r="I4272" s="79"/>
      <c r="J4272" s="79"/>
      <c r="K4272" s="79"/>
      <c r="L4272" s="75"/>
      <c r="M4272" s="75"/>
      <c r="N4272" s="75"/>
      <c r="O4272" s="75"/>
      <c r="P4272" s="76"/>
    </row>
    <row r="4273" spans="2:16" x14ac:dyDescent="0.35">
      <c r="B4273" s="75"/>
      <c r="C4273" s="76"/>
      <c r="D4273" s="78"/>
      <c r="E4273" s="76"/>
      <c r="F4273" s="76"/>
      <c r="G4273" s="76"/>
      <c r="H4273" s="79"/>
      <c r="I4273" s="79"/>
      <c r="J4273" s="79"/>
      <c r="K4273" s="79"/>
      <c r="L4273" s="75"/>
      <c r="M4273" s="75"/>
      <c r="N4273" s="75"/>
      <c r="O4273" s="75"/>
      <c r="P4273" s="76"/>
    </row>
    <row r="4274" spans="2:16" x14ac:dyDescent="0.35">
      <c r="B4274" s="75"/>
      <c r="C4274" s="76"/>
      <c r="D4274" s="78"/>
      <c r="E4274" s="76"/>
      <c r="F4274" s="76"/>
      <c r="G4274" s="76"/>
      <c r="H4274" s="79"/>
      <c r="I4274" s="79"/>
      <c r="J4274" s="79"/>
      <c r="K4274" s="79"/>
      <c r="L4274" s="75"/>
      <c r="M4274" s="75"/>
      <c r="N4274" s="75"/>
      <c r="O4274" s="75"/>
      <c r="P4274" s="76"/>
    </row>
    <row r="4275" spans="2:16" x14ac:dyDescent="0.35">
      <c r="B4275" s="75"/>
      <c r="C4275" s="76"/>
      <c r="D4275" s="78"/>
      <c r="E4275" s="76"/>
      <c r="F4275" s="76"/>
      <c r="G4275" s="76"/>
      <c r="H4275" s="79"/>
      <c r="I4275" s="79"/>
      <c r="J4275" s="79"/>
      <c r="K4275" s="79"/>
      <c r="L4275" s="75"/>
      <c r="M4275" s="75"/>
      <c r="N4275" s="75"/>
      <c r="O4275" s="75"/>
      <c r="P4275" s="76"/>
    </row>
    <row r="4276" spans="2:16" x14ac:dyDescent="0.35">
      <c r="B4276" s="75"/>
      <c r="C4276" s="76"/>
      <c r="D4276" s="78"/>
      <c r="E4276" s="76"/>
      <c r="F4276" s="76"/>
      <c r="G4276" s="76"/>
      <c r="H4276" s="79"/>
      <c r="I4276" s="79"/>
      <c r="J4276" s="79"/>
      <c r="K4276" s="79"/>
      <c r="L4276" s="75"/>
      <c r="M4276" s="75"/>
      <c r="N4276" s="75"/>
      <c r="O4276" s="75"/>
      <c r="P4276" s="76"/>
    </row>
    <row r="4277" spans="2:16" x14ac:dyDescent="0.35">
      <c r="B4277" s="75"/>
      <c r="C4277" s="76"/>
      <c r="D4277" s="78"/>
      <c r="E4277" s="76"/>
      <c r="F4277" s="76"/>
      <c r="G4277" s="76"/>
      <c r="H4277" s="79"/>
      <c r="I4277" s="79"/>
      <c r="J4277" s="79"/>
      <c r="K4277" s="79"/>
      <c r="L4277" s="75"/>
      <c r="M4277" s="75"/>
      <c r="N4277" s="75"/>
      <c r="O4277" s="75"/>
      <c r="P4277" s="76"/>
    </row>
    <row r="4278" spans="2:16" x14ac:dyDescent="0.35">
      <c r="B4278" s="75"/>
      <c r="C4278" s="76"/>
      <c r="D4278" s="78"/>
      <c r="E4278" s="76"/>
      <c r="F4278" s="76"/>
      <c r="G4278" s="76"/>
      <c r="H4278" s="79"/>
      <c r="I4278" s="79"/>
      <c r="J4278" s="79"/>
      <c r="K4278" s="79"/>
      <c r="L4278" s="75"/>
      <c r="M4278" s="75"/>
      <c r="N4278" s="75"/>
      <c r="O4278" s="75"/>
      <c r="P4278" s="76"/>
    </row>
    <row r="4279" spans="2:16" x14ac:dyDescent="0.35">
      <c r="B4279" s="75"/>
      <c r="C4279" s="76"/>
      <c r="D4279" s="78"/>
      <c r="E4279" s="76"/>
      <c r="F4279" s="76"/>
      <c r="G4279" s="76"/>
      <c r="H4279" s="79"/>
      <c r="I4279" s="79"/>
      <c r="J4279" s="79"/>
      <c r="K4279" s="79"/>
      <c r="L4279" s="75"/>
      <c r="M4279" s="75"/>
      <c r="N4279" s="75"/>
      <c r="O4279" s="75"/>
      <c r="P4279" s="76"/>
    </row>
    <row r="4280" spans="2:16" x14ac:dyDescent="0.35">
      <c r="B4280" s="75"/>
      <c r="C4280" s="76"/>
      <c r="D4280" s="78"/>
      <c r="E4280" s="76"/>
      <c r="F4280" s="76"/>
      <c r="G4280" s="76"/>
      <c r="H4280" s="79"/>
      <c r="I4280" s="79"/>
      <c r="J4280" s="79"/>
      <c r="K4280" s="79"/>
      <c r="L4280" s="75"/>
      <c r="M4280" s="75"/>
      <c r="N4280" s="75"/>
      <c r="O4280" s="75"/>
      <c r="P4280" s="76"/>
    </row>
    <row r="4281" spans="2:16" x14ac:dyDescent="0.35">
      <c r="B4281" s="75"/>
      <c r="C4281" s="76"/>
      <c r="D4281" s="78"/>
      <c r="E4281" s="76"/>
      <c r="F4281" s="76"/>
      <c r="G4281" s="76"/>
      <c r="H4281" s="79"/>
      <c r="I4281" s="79"/>
      <c r="J4281" s="79"/>
      <c r="K4281" s="79"/>
      <c r="L4281" s="75"/>
      <c r="M4281" s="75"/>
      <c r="N4281" s="75"/>
      <c r="O4281" s="75"/>
      <c r="P4281" s="76"/>
    </row>
    <row r="4282" spans="2:16" x14ac:dyDescent="0.35">
      <c r="B4282" s="75"/>
      <c r="C4282" s="76"/>
      <c r="D4282" s="78"/>
      <c r="E4282" s="76"/>
      <c r="F4282" s="76"/>
      <c r="G4282" s="76"/>
      <c r="H4282" s="79"/>
      <c r="I4282" s="79"/>
      <c r="J4282" s="79"/>
      <c r="K4282" s="79"/>
      <c r="L4282" s="75"/>
      <c r="M4282" s="75"/>
      <c r="N4282" s="75"/>
      <c r="O4282" s="75"/>
      <c r="P4282" s="76"/>
    </row>
    <row r="4283" spans="2:16" x14ac:dyDescent="0.35">
      <c r="B4283" s="75"/>
      <c r="C4283" s="76"/>
      <c r="D4283" s="78"/>
      <c r="E4283" s="76"/>
      <c r="F4283" s="76"/>
      <c r="G4283" s="76"/>
      <c r="H4283" s="79"/>
      <c r="I4283" s="79"/>
      <c r="J4283" s="79"/>
      <c r="K4283" s="79"/>
      <c r="L4283" s="75"/>
      <c r="M4283" s="75"/>
      <c r="N4283" s="75"/>
      <c r="O4283" s="75"/>
      <c r="P4283" s="76"/>
    </row>
    <row r="4284" spans="2:16" x14ac:dyDescent="0.35">
      <c r="B4284" s="75"/>
      <c r="C4284" s="76"/>
      <c r="D4284" s="78"/>
      <c r="E4284" s="76"/>
      <c r="F4284" s="76"/>
      <c r="G4284" s="76"/>
      <c r="H4284" s="79"/>
      <c r="I4284" s="79"/>
      <c r="J4284" s="79"/>
      <c r="K4284" s="79"/>
      <c r="L4284" s="75"/>
      <c r="M4284" s="75"/>
      <c r="N4284" s="75"/>
      <c r="O4284" s="75"/>
      <c r="P4284" s="76"/>
    </row>
    <row r="4285" spans="2:16" x14ac:dyDescent="0.35">
      <c r="B4285" s="75"/>
      <c r="C4285" s="76"/>
      <c r="D4285" s="78"/>
      <c r="E4285" s="76"/>
      <c r="F4285" s="76"/>
      <c r="G4285" s="76"/>
      <c r="H4285" s="79"/>
      <c r="I4285" s="79"/>
      <c r="J4285" s="79"/>
      <c r="K4285" s="79"/>
      <c r="L4285" s="75"/>
      <c r="M4285" s="75"/>
      <c r="N4285" s="75"/>
      <c r="O4285" s="75"/>
      <c r="P4285" s="76"/>
    </row>
    <row r="4286" spans="2:16" x14ac:dyDescent="0.35">
      <c r="B4286" s="75"/>
      <c r="C4286" s="76"/>
      <c r="D4286" s="78"/>
      <c r="E4286" s="76"/>
      <c r="F4286" s="76"/>
      <c r="G4286" s="76"/>
      <c r="H4286" s="79"/>
      <c r="I4286" s="79"/>
      <c r="J4286" s="79"/>
      <c r="K4286" s="79"/>
      <c r="L4286" s="75"/>
      <c r="M4286" s="75"/>
      <c r="N4286" s="75"/>
      <c r="O4286" s="75"/>
      <c r="P4286" s="76"/>
    </row>
    <row r="4287" spans="2:16" x14ac:dyDescent="0.35">
      <c r="B4287" s="75"/>
      <c r="C4287" s="76"/>
      <c r="D4287" s="78"/>
      <c r="E4287" s="76"/>
      <c r="F4287" s="76"/>
      <c r="G4287" s="76"/>
      <c r="H4287" s="79"/>
      <c r="I4287" s="79"/>
      <c r="J4287" s="79"/>
      <c r="K4287" s="79"/>
      <c r="L4287" s="75"/>
      <c r="M4287" s="75"/>
      <c r="N4287" s="75"/>
      <c r="O4287" s="75"/>
      <c r="P4287" s="76"/>
    </row>
    <row r="4288" spans="2:16" x14ac:dyDescent="0.35">
      <c r="B4288" s="75"/>
      <c r="C4288" s="76"/>
      <c r="D4288" s="78"/>
      <c r="E4288" s="76"/>
      <c r="F4288" s="76"/>
      <c r="G4288" s="76"/>
      <c r="H4288" s="79"/>
      <c r="I4288" s="79"/>
      <c r="J4288" s="79"/>
      <c r="K4288" s="79"/>
      <c r="L4288" s="75"/>
      <c r="M4288" s="75"/>
      <c r="N4288" s="75"/>
      <c r="O4288" s="75"/>
      <c r="P4288" s="76"/>
    </row>
    <row r="4289" spans="2:16" x14ac:dyDescent="0.35">
      <c r="B4289" s="75"/>
      <c r="C4289" s="76"/>
      <c r="D4289" s="78"/>
      <c r="E4289" s="76"/>
      <c r="F4289" s="76"/>
      <c r="G4289" s="76"/>
      <c r="H4289" s="79"/>
      <c r="I4289" s="79"/>
      <c r="J4289" s="79"/>
      <c r="K4289" s="79"/>
      <c r="L4289" s="75"/>
      <c r="M4289" s="75"/>
      <c r="N4289" s="75"/>
      <c r="O4289" s="75"/>
      <c r="P4289" s="76"/>
    </row>
    <row r="4290" spans="2:16" x14ac:dyDescent="0.35">
      <c r="B4290" s="75"/>
      <c r="C4290" s="76"/>
      <c r="D4290" s="78"/>
      <c r="E4290" s="76"/>
      <c r="F4290" s="76"/>
      <c r="G4290" s="76"/>
      <c r="H4290" s="79"/>
      <c r="I4290" s="79"/>
      <c r="J4290" s="79"/>
      <c r="K4290" s="79"/>
      <c r="L4290" s="75"/>
      <c r="M4290" s="75"/>
      <c r="N4290" s="75"/>
      <c r="O4290" s="75"/>
      <c r="P4290" s="76"/>
    </row>
    <row r="4291" spans="2:16" x14ac:dyDescent="0.35">
      <c r="B4291" s="75"/>
      <c r="C4291" s="76"/>
      <c r="D4291" s="78"/>
      <c r="E4291" s="76"/>
      <c r="F4291" s="76"/>
      <c r="G4291" s="76"/>
      <c r="H4291" s="79"/>
      <c r="I4291" s="79"/>
      <c r="J4291" s="79"/>
      <c r="K4291" s="79"/>
      <c r="L4291" s="75"/>
      <c r="M4291" s="75"/>
      <c r="N4291" s="75"/>
      <c r="O4291" s="75"/>
      <c r="P4291" s="76"/>
    </row>
    <row r="4292" spans="2:16" x14ac:dyDescent="0.35">
      <c r="B4292" s="75"/>
      <c r="C4292" s="76"/>
      <c r="D4292" s="78"/>
      <c r="E4292" s="76"/>
      <c r="F4292" s="76"/>
      <c r="G4292" s="76"/>
      <c r="H4292" s="79"/>
      <c r="I4292" s="79"/>
      <c r="J4292" s="79"/>
      <c r="K4292" s="79"/>
      <c r="L4292" s="75"/>
      <c r="M4292" s="75"/>
      <c r="N4292" s="75"/>
      <c r="O4292" s="75"/>
      <c r="P4292" s="76"/>
    </row>
    <row r="4293" spans="2:16" x14ac:dyDescent="0.35">
      <c r="B4293" s="75"/>
      <c r="C4293" s="76"/>
      <c r="D4293" s="78"/>
      <c r="E4293" s="76"/>
      <c r="F4293" s="76"/>
      <c r="G4293" s="76"/>
      <c r="H4293" s="79"/>
      <c r="I4293" s="79"/>
      <c r="J4293" s="79"/>
      <c r="K4293" s="79"/>
      <c r="L4293" s="75"/>
      <c r="M4293" s="75"/>
      <c r="N4293" s="75"/>
      <c r="O4293" s="75"/>
      <c r="P4293" s="76"/>
    </row>
    <row r="4294" spans="2:16" x14ac:dyDescent="0.35">
      <c r="B4294" s="75"/>
      <c r="C4294" s="76"/>
      <c r="D4294" s="78"/>
      <c r="E4294" s="76"/>
      <c r="F4294" s="76"/>
      <c r="G4294" s="76"/>
      <c r="H4294" s="79"/>
      <c r="I4294" s="79"/>
      <c r="J4294" s="79"/>
      <c r="K4294" s="79"/>
      <c r="L4294" s="75"/>
      <c r="M4294" s="75"/>
      <c r="N4294" s="75"/>
      <c r="O4294" s="75"/>
      <c r="P4294" s="76"/>
    </row>
    <row r="4295" spans="2:16" x14ac:dyDescent="0.35">
      <c r="B4295" s="75"/>
      <c r="C4295" s="76"/>
      <c r="D4295" s="78"/>
      <c r="E4295" s="76"/>
      <c r="F4295" s="76"/>
      <c r="G4295" s="76"/>
      <c r="H4295" s="79"/>
      <c r="I4295" s="79"/>
      <c r="J4295" s="79"/>
      <c r="K4295" s="79"/>
      <c r="L4295" s="75"/>
      <c r="M4295" s="75"/>
      <c r="N4295" s="75"/>
      <c r="O4295" s="75"/>
      <c r="P4295" s="76"/>
    </row>
    <row r="4296" spans="2:16" x14ac:dyDescent="0.35">
      <c r="B4296" s="75"/>
      <c r="C4296" s="76"/>
      <c r="D4296" s="78"/>
      <c r="E4296" s="76"/>
      <c r="F4296" s="76"/>
      <c r="G4296" s="76"/>
      <c r="H4296" s="79"/>
      <c r="I4296" s="79"/>
      <c r="J4296" s="79"/>
      <c r="K4296" s="79"/>
      <c r="L4296" s="75"/>
      <c r="M4296" s="75"/>
      <c r="N4296" s="75"/>
      <c r="O4296" s="75"/>
      <c r="P4296" s="76"/>
    </row>
    <row r="4297" spans="2:16" x14ac:dyDescent="0.35">
      <c r="B4297" s="75"/>
      <c r="C4297" s="76"/>
      <c r="D4297" s="78"/>
      <c r="E4297" s="76"/>
      <c r="F4297" s="76"/>
      <c r="G4297" s="76"/>
      <c r="H4297" s="79"/>
      <c r="I4297" s="79"/>
      <c r="J4297" s="79"/>
      <c r="K4297" s="79"/>
      <c r="L4297" s="75"/>
      <c r="M4297" s="75"/>
      <c r="N4297" s="75"/>
      <c r="O4297" s="75"/>
      <c r="P4297" s="76"/>
    </row>
    <row r="4298" spans="2:16" x14ac:dyDescent="0.35">
      <c r="B4298" s="75"/>
      <c r="C4298" s="76"/>
      <c r="D4298" s="78"/>
      <c r="E4298" s="76"/>
      <c r="F4298" s="76"/>
      <c r="G4298" s="76"/>
      <c r="H4298" s="79"/>
      <c r="I4298" s="79"/>
      <c r="J4298" s="79"/>
      <c r="K4298" s="79"/>
      <c r="L4298" s="75"/>
      <c r="M4298" s="75"/>
      <c r="N4298" s="75"/>
      <c r="O4298" s="75"/>
      <c r="P4298" s="76"/>
    </row>
    <row r="4299" spans="2:16" x14ac:dyDescent="0.35">
      <c r="B4299" s="75"/>
      <c r="C4299" s="76"/>
      <c r="D4299" s="78"/>
      <c r="E4299" s="76"/>
      <c r="F4299" s="76"/>
      <c r="G4299" s="76"/>
      <c r="H4299" s="79"/>
      <c r="I4299" s="79"/>
      <c r="J4299" s="79"/>
      <c r="K4299" s="79"/>
      <c r="L4299" s="75"/>
      <c r="M4299" s="75"/>
      <c r="N4299" s="75"/>
      <c r="O4299" s="75"/>
      <c r="P4299" s="76"/>
    </row>
    <row r="4300" spans="2:16" x14ac:dyDescent="0.35">
      <c r="B4300" s="75"/>
      <c r="C4300" s="76"/>
      <c r="D4300" s="78"/>
      <c r="E4300" s="76"/>
      <c r="F4300" s="76"/>
      <c r="G4300" s="76"/>
      <c r="H4300" s="79"/>
      <c r="I4300" s="79"/>
      <c r="J4300" s="79"/>
      <c r="K4300" s="79"/>
      <c r="L4300" s="75"/>
      <c r="M4300" s="75"/>
      <c r="N4300" s="75"/>
      <c r="O4300" s="75"/>
      <c r="P4300" s="76"/>
    </row>
    <row r="4301" spans="2:16" x14ac:dyDescent="0.35">
      <c r="B4301" s="75"/>
      <c r="C4301" s="76"/>
      <c r="D4301" s="78"/>
      <c r="E4301" s="76"/>
      <c r="F4301" s="76"/>
      <c r="G4301" s="76"/>
      <c r="H4301" s="79"/>
      <c r="I4301" s="79"/>
      <c r="J4301" s="79"/>
      <c r="K4301" s="79"/>
      <c r="L4301" s="75"/>
      <c r="M4301" s="75"/>
      <c r="N4301" s="75"/>
      <c r="O4301" s="75"/>
      <c r="P4301" s="76"/>
    </row>
    <row r="4302" spans="2:16" x14ac:dyDescent="0.35">
      <c r="B4302" s="75"/>
      <c r="C4302" s="76"/>
      <c r="D4302" s="78"/>
      <c r="E4302" s="76"/>
      <c r="F4302" s="76"/>
      <c r="G4302" s="76"/>
      <c r="H4302" s="79"/>
      <c r="I4302" s="79"/>
      <c r="J4302" s="79"/>
      <c r="K4302" s="79"/>
      <c r="L4302" s="75"/>
      <c r="M4302" s="75"/>
      <c r="N4302" s="75"/>
      <c r="O4302" s="75"/>
      <c r="P4302" s="76"/>
    </row>
    <row r="4303" spans="2:16" x14ac:dyDescent="0.35">
      <c r="B4303" s="75"/>
      <c r="C4303" s="76"/>
      <c r="D4303" s="78"/>
      <c r="E4303" s="76"/>
      <c r="F4303" s="76"/>
      <c r="G4303" s="76"/>
      <c r="H4303" s="79"/>
      <c r="I4303" s="79"/>
      <c r="J4303" s="79"/>
      <c r="K4303" s="79"/>
      <c r="L4303" s="75"/>
      <c r="M4303" s="75"/>
      <c r="N4303" s="75"/>
      <c r="O4303" s="75"/>
      <c r="P4303" s="76"/>
    </row>
    <row r="4304" spans="2:16" x14ac:dyDescent="0.35">
      <c r="B4304" s="75"/>
      <c r="C4304" s="76"/>
      <c r="D4304" s="78"/>
      <c r="E4304" s="76"/>
      <c r="F4304" s="76"/>
      <c r="G4304" s="76"/>
      <c r="H4304" s="79"/>
      <c r="I4304" s="79"/>
      <c r="J4304" s="79"/>
      <c r="K4304" s="79"/>
      <c r="L4304" s="75"/>
      <c r="M4304" s="75"/>
      <c r="N4304" s="75"/>
      <c r="O4304" s="75"/>
      <c r="P4304" s="76"/>
    </row>
    <row r="4305" spans="2:16" x14ac:dyDescent="0.35">
      <c r="B4305" s="75"/>
      <c r="C4305" s="76"/>
      <c r="D4305" s="78"/>
      <c r="E4305" s="76"/>
      <c r="F4305" s="76"/>
      <c r="G4305" s="76"/>
      <c r="H4305" s="79"/>
      <c r="I4305" s="79"/>
      <c r="J4305" s="79"/>
      <c r="K4305" s="79"/>
      <c r="L4305" s="75"/>
      <c r="M4305" s="75"/>
      <c r="N4305" s="75"/>
      <c r="O4305" s="75"/>
      <c r="P4305" s="76"/>
    </row>
    <row r="4306" spans="2:16" x14ac:dyDescent="0.35">
      <c r="B4306" s="75"/>
      <c r="C4306" s="76"/>
      <c r="D4306" s="78"/>
      <c r="E4306" s="76"/>
      <c r="F4306" s="76"/>
      <c r="G4306" s="76"/>
      <c r="H4306" s="79"/>
      <c r="I4306" s="79"/>
      <c r="J4306" s="79"/>
      <c r="K4306" s="79"/>
      <c r="L4306" s="75"/>
      <c r="M4306" s="75"/>
      <c r="N4306" s="75"/>
      <c r="O4306" s="75"/>
      <c r="P4306" s="76"/>
    </row>
    <row r="4307" spans="2:16" x14ac:dyDescent="0.35">
      <c r="B4307" s="75"/>
      <c r="C4307" s="76"/>
      <c r="D4307" s="78"/>
      <c r="E4307" s="76"/>
      <c r="F4307" s="76"/>
      <c r="G4307" s="76"/>
      <c r="H4307" s="79"/>
      <c r="I4307" s="79"/>
      <c r="J4307" s="79"/>
      <c r="K4307" s="79"/>
      <c r="L4307" s="75"/>
      <c r="M4307" s="75"/>
      <c r="N4307" s="75"/>
      <c r="O4307" s="75"/>
      <c r="P4307" s="76"/>
    </row>
    <row r="4308" spans="2:16" x14ac:dyDescent="0.35">
      <c r="B4308" s="75"/>
      <c r="C4308" s="76"/>
      <c r="D4308" s="78"/>
      <c r="E4308" s="76"/>
      <c r="F4308" s="76"/>
      <c r="G4308" s="76"/>
      <c r="H4308" s="79"/>
      <c r="I4308" s="79"/>
      <c r="J4308" s="79"/>
      <c r="K4308" s="79"/>
      <c r="L4308" s="75"/>
      <c r="M4308" s="75"/>
      <c r="N4308" s="75"/>
      <c r="O4308" s="75"/>
      <c r="P4308" s="76"/>
    </row>
    <row r="4309" spans="2:16" x14ac:dyDescent="0.35">
      <c r="B4309" s="75"/>
      <c r="C4309" s="76"/>
      <c r="D4309" s="78"/>
      <c r="E4309" s="76"/>
      <c r="F4309" s="76"/>
      <c r="G4309" s="76"/>
      <c r="H4309" s="79"/>
      <c r="I4309" s="79"/>
      <c r="J4309" s="79"/>
      <c r="K4309" s="79"/>
      <c r="L4309" s="75"/>
      <c r="M4309" s="75"/>
      <c r="N4309" s="75"/>
      <c r="O4309" s="75"/>
      <c r="P4309" s="76"/>
    </row>
    <row r="4310" spans="2:16" x14ac:dyDescent="0.35">
      <c r="B4310" s="75"/>
      <c r="C4310" s="76"/>
      <c r="D4310" s="78"/>
      <c r="E4310" s="76"/>
      <c r="F4310" s="76"/>
      <c r="G4310" s="76"/>
      <c r="H4310" s="79"/>
      <c r="I4310" s="79"/>
      <c r="J4310" s="79"/>
      <c r="K4310" s="79"/>
      <c r="L4310" s="75"/>
      <c r="M4310" s="75"/>
      <c r="N4310" s="75"/>
      <c r="O4310" s="75"/>
      <c r="P4310" s="76"/>
    </row>
    <row r="4311" spans="2:16" x14ac:dyDescent="0.35">
      <c r="B4311" s="75"/>
      <c r="C4311" s="76"/>
      <c r="D4311" s="78"/>
      <c r="E4311" s="76"/>
      <c r="F4311" s="76"/>
      <c r="G4311" s="76"/>
      <c r="H4311" s="79"/>
      <c r="I4311" s="79"/>
      <c r="J4311" s="79"/>
      <c r="K4311" s="79"/>
      <c r="L4311" s="75"/>
      <c r="M4311" s="75"/>
      <c r="N4311" s="75"/>
      <c r="O4311" s="75"/>
      <c r="P4311" s="76"/>
    </row>
    <row r="4312" spans="2:16" x14ac:dyDescent="0.35">
      <c r="B4312" s="75"/>
      <c r="C4312" s="76"/>
      <c r="D4312" s="78"/>
      <c r="E4312" s="76"/>
      <c r="F4312" s="76"/>
      <c r="G4312" s="76"/>
      <c r="H4312" s="79"/>
      <c r="I4312" s="79"/>
      <c r="J4312" s="79"/>
      <c r="K4312" s="79"/>
      <c r="L4312" s="75"/>
      <c r="M4312" s="75"/>
      <c r="N4312" s="75"/>
      <c r="O4312" s="75"/>
      <c r="P4312" s="76"/>
    </row>
    <row r="4313" spans="2:16" x14ac:dyDescent="0.35">
      <c r="B4313" s="75"/>
      <c r="C4313" s="76"/>
      <c r="D4313" s="78"/>
      <c r="E4313" s="76"/>
      <c r="F4313" s="76"/>
      <c r="G4313" s="76"/>
      <c r="H4313" s="79"/>
      <c r="I4313" s="79"/>
      <c r="J4313" s="79"/>
      <c r="K4313" s="79"/>
      <c r="L4313" s="75"/>
      <c r="M4313" s="75"/>
      <c r="N4313" s="75"/>
      <c r="O4313" s="75"/>
      <c r="P4313" s="76"/>
    </row>
    <row r="4314" spans="2:16" x14ac:dyDescent="0.35">
      <c r="B4314" s="75"/>
      <c r="C4314" s="76"/>
      <c r="D4314" s="78"/>
      <c r="E4314" s="76"/>
      <c r="F4314" s="76"/>
      <c r="G4314" s="76"/>
      <c r="H4314" s="79"/>
      <c r="I4314" s="79"/>
      <c r="J4314" s="79"/>
      <c r="K4314" s="79"/>
      <c r="L4314" s="75"/>
      <c r="M4314" s="75"/>
      <c r="N4314" s="75"/>
      <c r="O4314" s="75"/>
      <c r="P4314" s="76"/>
    </row>
    <row r="4315" spans="2:16" x14ac:dyDescent="0.35">
      <c r="B4315" s="75"/>
      <c r="C4315" s="76"/>
      <c r="D4315" s="78"/>
      <c r="E4315" s="76"/>
      <c r="F4315" s="76"/>
      <c r="G4315" s="76"/>
      <c r="H4315" s="79"/>
      <c r="I4315" s="79"/>
      <c r="J4315" s="79"/>
      <c r="K4315" s="79"/>
      <c r="L4315" s="75"/>
      <c r="M4315" s="75"/>
      <c r="N4315" s="75"/>
      <c r="O4315" s="75"/>
      <c r="P4315" s="76"/>
    </row>
    <row r="4316" spans="2:16" x14ac:dyDescent="0.35">
      <c r="B4316" s="75"/>
      <c r="C4316" s="76"/>
      <c r="D4316" s="78"/>
      <c r="E4316" s="76"/>
      <c r="F4316" s="76"/>
      <c r="G4316" s="76"/>
      <c r="H4316" s="79"/>
      <c r="I4316" s="79"/>
      <c r="J4316" s="79"/>
      <c r="K4316" s="79"/>
      <c r="L4316" s="75"/>
      <c r="M4316" s="75"/>
      <c r="N4316" s="75"/>
      <c r="O4316" s="75"/>
      <c r="P4316" s="76"/>
    </row>
    <row r="4317" spans="2:16" x14ac:dyDescent="0.35">
      <c r="B4317" s="75"/>
      <c r="C4317" s="76"/>
      <c r="D4317" s="78"/>
      <c r="E4317" s="76"/>
      <c r="F4317" s="76"/>
      <c r="G4317" s="76"/>
      <c r="H4317" s="79"/>
      <c r="I4317" s="79"/>
      <c r="J4317" s="79"/>
      <c r="K4317" s="79"/>
      <c r="L4317" s="75"/>
      <c r="M4317" s="75"/>
      <c r="N4317" s="75"/>
      <c r="O4317" s="75"/>
      <c r="P4317" s="76"/>
    </row>
    <row r="4318" spans="2:16" x14ac:dyDescent="0.35">
      <c r="B4318" s="75"/>
      <c r="C4318" s="76"/>
      <c r="D4318" s="78"/>
      <c r="E4318" s="76"/>
      <c r="F4318" s="76"/>
      <c r="G4318" s="76"/>
      <c r="H4318" s="79"/>
      <c r="I4318" s="79"/>
      <c r="J4318" s="79"/>
      <c r="K4318" s="79"/>
      <c r="L4318" s="75"/>
      <c r="M4318" s="75"/>
      <c r="N4318" s="75"/>
      <c r="O4318" s="75"/>
      <c r="P4318" s="76"/>
    </row>
    <row r="4319" spans="2:16" x14ac:dyDescent="0.35">
      <c r="B4319" s="75"/>
      <c r="C4319" s="76"/>
      <c r="D4319" s="78"/>
      <c r="E4319" s="76"/>
      <c r="F4319" s="76"/>
      <c r="G4319" s="76"/>
      <c r="H4319" s="79"/>
      <c r="I4319" s="79"/>
      <c r="J4319" s="79"/>
      <c r="K4319" s="79"/>
      <c r="L4319" s="75"/>
      <c r="M4319" s="75"/>
      <c r="N4319" s="75"/>
      <c r="O4319" s="75"/>
      <c r="P4319" s="76"/>
    </row>
    <row r="4320" spans="2:16" x14ac:dyDescent="0.35">
      <c r="B4320" s="75"/>
      <c r="C4320" s="76"/>
      <c r="D4320" s="78"/>
      <c r="E4320" s="76"/>
      <c r="F4320" s="76"/>
      <c r="G4320" s="76"/>
      <c r="H4320" s="79"/>
      <c r="I4320" s="79"/>
      <c r="J4320" s="79"/>
      <c r="K4320" s="79"/>
      <c r="L4320" s="75"/>
      <c r="M4320" s="75"/>
      <c r="N4320" s="75"/>
      <c r="O4320" s="75"/>
      <c r="P4320" s="76"/>
    </row>
    <row r="4321" spans="2:16" x14ac:dyDescent="0.35">
      <c r="B4321" s="75"/>
      <c r="C4321" s="76"/>
      <c r="D4321" s="78"/>
      <c r="E4321" s="76"/>
      <c r="F4321" s="76"/>
      <c r="G4321" s="76"/>
      <c r="H4321" s="79"/>
      <c r="I4321" s="79"/>
      <c r="J4321" s="79"/>
      <c r="K4321" s="79"/>
      <c r="L4321" s="75"/>
      <c r="M4321" s="75"/>
      <c r="N4321" s="75"/>
      <c r="O4321" s="75"/>
      <c r="P4321" s="76"/>
    </row>
    <row r="4322" spans="2:16" x14ac:dyDescent="0.35">
      <c r="B4322" s="75"/>
      <c r="C4322" s="76"/>
      <c r="D4322" s="78"/>
      <c r="E4322" s="76"/>
      <c r="F4322" s="76"/>
      <c r="G4322" s="76"/>
      <c r="H4322" s="79"/>
      <c r="I4322" s="79"/>
      <c r="J4322" s="79"/>
      <c r="K4322" s="79"/>
      <c r="L4322" s="75"/>
      <c r="M4322" s="75"/>
      <c r="N4322" s="75"/>
      <c r="O4322" s="75"/>
      <c r="P4322" s="76"/>
    </row>
    <row r="4323" spans="2:16" x14ac:dyDescent="0.35">
      <c r="B4323" s="75"/>
      <c r="C4323" s="76"/>
      <c r="D4323" s="78"/>
      <c r="E4323" s="76"/>
      <c r="F4323" s="76"/>
      <c r="G4323" s="76"/>
      <c r="H4323" s="79"/>
      <c r="I4323" s="79"/>
      <c r="J4323" s="79"/>
      <c r="K4323" s="79"/>
      <c r="L4323" s="75"/>
      <c r="M4323" s="75"/>
      <c r="N4323" s="75"/>
      <c r="O4323" s="75"/>
      <c r="P4323" s="76"/>
    </row>
    <row r="4324" spans="2:16" x14ac:dyDescent="0.35">
      <c r="B4324" s="75"/>
      <c r="C4324" s="76"/>
      <c r="D4324" s="78"/>
      <c r="E4324" s="76"/>
      <c r="F4324" s="76"/>
      <c r="G4324" s="76"/>
      <c r="H4324" s="79"/>
      <c r="I4324" s="79"/>
      <c r="J4324" s="79"/>
      <c r="K4324" s="79"/>
      <c r="L4324" s="75"/>
      <c r="M4324" s="75"/>
      <c r="N4324" s="75"/>
      <c r="O4324" s="75"/>
      <c r="P4324" s="76"/>
    </row>
    <row r="4325" spans="2:16" x14ac:dyDescent="0.35">
      <c r="B4325" s="75"/>
      <c r="C4325" s="76"/>
      <c r="D4325" s="78"/>
      <c r="E4325" s="76"/>
      <c r="F4325" s="76"/>
      <c r="G4325" s="76"/>
      <c r="H4325" s="79"/>
      <c r="I4325" s="79"/>
      <c r="J4325" s="79"/>
      <c r="K4325" s="79"/>
      <c r="L4325" s="75"/>
      <c r="M4325" s="75"/>
      <c r="N4325" s="75"/>
      <c r="O4325" s="75"/>
      <c r="P4325" s="76"/>
    </row>
    <row r="4326" spans="2:16" x14ac:dyDescent="0.35">
      <c r="B4326" s="75"/>
      <c r="C4326" s="76"/>
      <c r="D4326" s="78"/>
      <c r="E4326" s="76"/>
      <c r="F4326" s="76"/>
      <c r="G4326" s="76"/>
      <c r="H4326" s="79"/>
      <c r="I4326" s="79"/>
      <c r="J4326" s="79"/>
      <c r="K4326" s="79"/>
      <c r="L4326" s="75"/>
      <c r="M4326" s="75"/>
      <c r="N4326" s="75"/>
      <c r="O4326" s="75"/>
      <c r="P4326" s="76"/>
    </row>
    <row r="4327" spans="2:16" x14ac:dyDescent="0.35">
      <c r="B4327" s="75"/>
      <c r="C4327" s="76"/>
      <c r="D4327" s="78"/>
      <c r="E4327" s="76"/>
      <c r="F4327" s="76"/>
      <c r="G4327" s="76"/>
      <c r="H4327" s="79"/>
      <c r="I4327" s="79"/>
      <c r="J4327" s="79"/>
      <c r="K4327" s="79"/>
      <c r="L4327" s="75"/>
      <c r="M4327" s="75"/>
      <c r="N4327" s="75"/>
      <c r="O4327" s="75"/>
      <c r="P4327" s="76"/>
    </row>
    <row r="4328" spans="2:16" x14ac:dyDescent="0.35">
      <c r="B4328" s="75"/>
      <c r="C4328" s="76"/>
      <c r="D4328" s="78"/>
      <c r="E4328" s="76"/>
      <c r="F4328" s="76"/>
      <c r="G4328" s="76"/>
      <c r="H4328" s="79"/>
      <c r="I4328" s="79"/>
      <c r="J4328" s="79"/>
      <c r="K4328" s="79"/>
      <c r="L4328" s="75"/>
      <c r="M4328" s="75"/>
      <c r="N4328" s="75"/>
      <c r="O4328" s="75"/>
      <c r="P4328" s="76"/>
    </row>
    <row r="4329" spans="2:16" x14ac:dyDescent="0.35">
      <c r="B4329" s="75"/>
      <c r="C4329" s="76"/>
      <c r="D4329" s="78"/>
      <c r="E4329" s="76"/>
      <c r="F4329" s="76"/>
      <c r="G4329" s="76"/>
      <c r="H4329" s="79"/>
      <c r="I4329" s="79"/>
      <c r="J4329" s="79"/>
      <c r="K4329" s="79"/>
      <c r="L4329" s="75"/>
      <c r="M4329" s="75"/>
      <c r="N4329" s="75"/>
      <c r="O4329" s="75"/>
      <c r="P4329" s="76"/>
    </row>
    <row r="4330" spans="2:16" x14ac:dyDescent="0.35">
      <c r="B4330" s="75"/>
      <c r="C4330" s="76"/>
      <c r="D4330" s="78"/>
      <c r="E4330" s="76"/>
      <c r="F4330" s="76"/>
      <c r="G4330" s="76"/>
      <c r="H4330" s="79"/>
      <c r="I4330" s="79"/>
      <c r="J4330" s="79"/>
      <c r="K4330" s="79"/>
      <c r="L4330" s="75"/>
      <c r="M4330" s="75"/>
      <c r="N4330" s="75"/>
      <c r="O4330" s="75"/>
      <c r="P4330" s="76"/>
    </row>
    <row r="4331" spans="2:16" x14ac:dyDescent="0.35">
      <c r="B4331" s="75"/>
      <c r="C4331" s="76"/>
      <c r="D4331" s="78"/>
      <c r="E4331" s="76"/>
      <c r="F4331" s="76"/>
      <c r="G4331" s="76"/>
      <c r="H4331" s="79"/>
      <c r="I4331" s="79"/>
      <c r="J4331" s="79"/>
      <c r="K4331" s="79"/>
      <c r="L4331" s="75"/>
      <c r="M4331" s="75"/>
      <c r="N4331" s="75"/>
      <c r="O4331" s="75"/>
      <c r="P4331" s="76"/>
    </row>
    <row r="4332" spans="2:16" x14ac:dyDescent="0.35">
      <c r="B4332" s="75"/>
      <c r="C4332" s="76"/>
      <c r="D4332" s="78"/>
      <c r="E4332" s="76"/>
      <c r="F4332" s="76"/>
      <c r="G4332" s="76"/>
      <c r="H4332" s="79"/>
      <c r="I4332" s="79"/>
      <c r="J4332" s="79"/>
      <c r="K4332" s="79"/>
      <c r="L4332" s="75"/>
      <c r="M4332" s="75"/>
      <c r="N4332" s="75"/>
      <c r="O4332" s="75"/>
      <c r="P4332" s="76"/>
    </row>
    <row r="4333" spans="2:16" x14ac:dyDescent="0.35">
      <c r="B4333" s="75"/>
      <c r="C4333" s="76"/>
      <c r="D4333" s="78"/>
      <c r="E4333" s="76"/>
      <c r="F4333" s="76"/>
      <c r="G4333" s="76"/>
      <c r="H4333" s="79"/>
      <c r="I4333" s="79"/>
      <c r="J4333" s="79"/>
      <c r="K4333" s="79"/>
      <c r="L4333" s="75"/>
      <c r="M4333" s="75"/>
      <c r="N4333" s="75"/>
      <c r="O4333" s="75"/>
      <c r="P4333" s="76"/>
    </row>
    <row r="4334" spans="2:16" x14ac:dyDescent="0.35">
      <c r="B4334" s="75"/>
      <c r="C4334" s="76"/>
      <c r="D4334" s="78"/>
      <c r="E4334" s="76"/>
      <c r="F4334" s="76"/>
      <c r="G4334" s="76"/>
      <c r="H4334" s="79"/>
      <c r="I4334" s="79"/>
      <c r="J4334" s="79"/>
      <c r="K4334" s="79"/>
      <c r="L4334" s="75"/>
      <c r="M4334" s="75"/>
      <c r="N4334" s="75"/>
      <c r="O4334" s="75"/>
      <c r="P4334" s="76"/>
    </row>
    <row r="4335" spans="2:16" x14ac:dyDescent="0.35">
      <c r="B4335" s="75"/>
      <c r="C4335" s="76"/>
      <c r="D4335" s="78"/>
      <c r="E4335" s="76"/>
      <c r="F4335" s="76"/>
      <c r="G4335" s="76"/>
      <c r="H4335" s="79"/>
      <c r="I4335" s="79"/>
      <c r="J4335" s="79"/>
      <c r="K4335" s="79"/>
      <c r="L4335" s="75"/>
      <c r="M4335" s="75"/>
      <c r="N4335" s="75"/>
      <c r="O4335" s="75"/>
      <c r="P4335" s="76"/>
    </row>
    <row r="4336" spans="2:16" x14ac:dyDescent="0.35">
      <c r="B4336" s="75"/>
      <c r="C4336" s="76"/>
      <c r="D4336" s="78"/>
      <c r="E4336" s="76"/>
      <c r="F4336" s="76"/>
      <c r="G4336" s="76"/>
      <c r="H4336" s="79"/>
      <c r="I4336" s="79"/>
      <c r="J4336" s="79"/>
      <c r="K4336" s="79"/>
      <c r="L4336" s="75"/>
      <c r="M4336" s="75"/>
      <c r="N4336" s="75"/>
      <c r="O4336" s="75"/>
      <c r="P4336" s="76"/>
    </row>
    <row r="4337" spans="2:16" x14ac:dyDescent="0.35">
      <c r="B4337" s="75"/>
      <c r="C4337" s="76"/>
      <c r="D4337" s="78"/>
      <c r="E4337" s="76"/>
      <c r="F4337" s="76"/>
      <c r="G4337" s="76"/>
      <c r="H4337" s="79"/>
      <c r="I4337" s="79"/>
      <c r="J4337" s="79"/>
      <c r="K4337" s="79"/>
      <c r="L4337" s="75"/>
      <c r="M4337" s="75"/>
      <c r="N4337" s="75"/>
      <c r="O4337" s="75"/>
      <c r="P4337" s="76"/>
    </row>
    <row r="4338" spans="2:16" x14ac:dyDescent="0.35">
      <c r="B4338" s="75"/>
      <c r="C4338" s="76"/>
      <c r="D4338" s="78"/>
      <c r="E4338" s="76"/>
      <c r="F4338" s="76"/>
      <c r="G4338" s="76"/>
      <c r="H4338" s="79"/>
      <c r="I4338" s="79"/>
      <c r="J4338" s="79"/>
      <c r="K4338" s="79"/>
      <c r="L4338" s="75"/>
      <c r="M4338" s="75"/>
      <c r="N4338" s="75"/>
      <c r="O4338" s="75"/>
      <c r="P4338" s="76"/>
    </row>
    <row r="4339" spans="2:16" x14ac:dyDescent="0.35">
      <c r="B4339" s="75"/>
      <c r="C4339" s="76"/>
      <c r="D4339" s="78"/>
      <c r="E4339" s="76"/>
      <c r="F4339" s="76"/>
      <c r="G4339" s="76"/>
      <c r="H4339" s="79"/>
      <c r="I4339" s="79"/>
      <c r="J4339" s="79"/>
      <c r="K4339" s="79"/>
      <c r="L4339" s="75"/>
      <c r="M4339" s="75"/>
      <c r="N4339" s="75"/>
      <c r="O4339" s="75"/>
      <c r="P4339" s="76"/>
    </row>
    <row r="4340" spans="2:16" x14ac:dyDescent="0.35">
      <c r="B4340" s="75"/>
      <c r="C4340" s="76"/>
      <c r="D4340" s="78"/>
      <c r="E4340" s="76"/>
      <c r="F4340" s="76"/>
      <c r="G4340" s="76"/>
      <c r="H4340" s="79"/>
      <c r="I4340" s="79"/>
      <c r="J4340" s="79"/>
      <c r="K4340" s="79"/>
      <c r="L4340" s="75"/>
      <c r="M4340" s="75"/>
      <c r="N4340" s="75"/>
      <c r="O4340" s="75"/>
      <c r="P4340" s="76"/>
    </row>
    <row r="4341" spans="2:16" x14ac:dyDescent="0.35">
      <c r="B4341" s="75"/>
      <c r="C4341" s="76"/>
      <c r="D4341" s="78"/>
      <c r="E4341" s="76"/>
      <c r="F4341" s="76"/>
      <c r="G4341" s="76"/>
      <c r="H4341" s="79"/>
      <c r="I4341" s="79"/>
      <c r="J4341" s="79"/>
      <c r="K4341" s="79"/>
      <c r="L4341" s="75"/>
      <c r="M4341" s="75"/>
      <c r="N4341" s="75"/>
      <c r="O4341" s="75"/>
      <c r="P4341" s="76"/>
    </row>
    <row r="4342" spans="2:16" x14ac:dyDescent="0.35">
      <c r="B4342" s="75"/>
      <c r="C4342" s="76"/>
      <c r="D4342" s="78"/>
      <c r="E4342" s="76"/>
      <c r="F4342" s="76"/>
      <c r="G4342" s="76"/>
      <c r="H4342" s="79"/>
      <c r="I4342" s="79"/>
      <c r="J4342" s="79"/>
      <c r="K4342" s="79"/>
      <c r="L4342" s="75"/>
      <c r="M4342" s="75"/>
      <c r="N4342" s="75"/>
      <c r="O4342" s="75"/>
      <c r="P4342" s="76"/>
    </row>
    <row r="4343" spans="2:16" x14ac:dyDescent="0.35">
      <c r="B4343" s="75"/>
      <c r="C4343" s="76"/>
      <c r="D4343" s="78"/>
      <c r="E4343" s="76"/>
      <c r="F4343" s="76"/>
      <c r="G4343" s="76"/>
      <c r="H4343" s="79"/>
      <c r="I4343" s="79"/>
      <c r="J4343" s="79"/>
      <c r="K4343" s="79"/>
      <c r="L4343" s="75"/>
      <c r="M4343" s="75"/>
      <c r="N4343" s="75"/>
      <c r="O4343" s="75"/>
      <c r="P4343" s="76"/>
    </row>
    <row r="4344" spans="2:16" x14ac:dyDescent="0.35">
      <c r="B4344" s="75"/>
      <c r="C4344" s="76"/>
      <c r="D4344" s="78"/>
      <c r="E4344" s="76"/>
      <c r="F4344" s="76"/>
      <c r="G4344" s="76"/>
      <c r="H4344" s="79"/>
      <c r="I4344" s="79"/>
      <c r="J4344" s="79"/>
      <c r="K4344" s="79"/>
      <c r="L4344" s="75"/>
      <c r="M4344" s="75"/>
      <c r="N4344" s="75"/>
      <c r="O4344" s="75"/>
      <c r="P4344" s="76"/>
    </row>
    <row r="4345" spans="2:16" x14ac:dyDescent="0.35">
      <c r="B4345" s="75"/>
      <c r="C4345" s="76"/>
      <c r="D4345" s="78"/>
      <c r="E4345" s="76"/>
      <c r="F4345" s="76"/>
      <c r="G4345" s="76"/>
      <c r="H4345" s="79"/>
      <c r="I4345" s="79"/>
      <c r="J4345" s="79"/>
      <c r="K4345" s="79"/>
      <c r="L4345" s="75"/>
      <c r="M4345" s="75"/>
      <c r="N4345" s="75"/>
      <c r="O4345" s="75"/>
      <c r="P4345" s="76"/>
    </row>
    <row r="4346" spans="2:16" x14ac:dyDescent="0.35">
      <c r="B4346" s="75"/>
      <c r="C4346" s="76"/>
      <c r="D4346" s="78"/>
      <c r="E4346" s="76"/>
      <c r="F4346" s="76"/>
      <c r="G4346" s="76"/>
      <c r="H4346" s="79"/>
      <c r="I4346" s="79"/>
      <c r="J4346" s="79"/>
      <c r="K4346" s="79"/>
      <c r="L4346" s="75"/>
      <c r="M4346" s="75"/>
      <c r="N4346" s="75"/>
      <c r="O4346" s="75"/>
      <c r="P4346" s="76"/>
    </row>
    <row r="4347" spans="2:16" x14ac:dyDescent="0.35">
      <c r="B4347" s="75"/>
      <c r="C4347" s="76"/>
      <c r="D4347" s="78"/>
      <c r="E4347" s="76"/>
      <c r="F4347" s="76"/>
      <c r="G4347" s="76"/>
      <c r="H4347" s="79"/>
      <c r="I4347" s="79"/>
      <c r="J4347" s="79"/>
      <c r="K4347" s="79"/>
      <c r="L4347" s="75"/>
      <c r="M4347" s="75"/>
      <c r="N4347" s="75"/>
      <c r="O4347" s="75"/>
      <c r="P4347" s="76"/>
    </row>
    <row r="4348" spans="2:16" x14ac:dyDescent="0.35">
      <c r="B4348" s="75"/>
      <c r="C4348" s="76"/>
      <c r="D4348" s="78"/>
      <c r="E4348" s="76"/>
      <c r="F4348" s="76"/>
      <c r="G4348" s="76"/>
      <c r="H4348" s="79"/>
      <c r="I4348" s="79"/>
      <c r="J4348" s="79"/>
      <c r="K4348" s="79"/>
      <c r="L4348" s="75"/>
      <c r="M4348" s="75"/>
      <c r="N4348" s="75"/>
      <c r="O4348" s="75"/>
      <c r="P4348" s="76"/>
    </row>
    <row r="4349" spans="2:16" x14ac:dyDescent="0.35">
      <c r="B4349" s="75"/>
      <c r="C4349" s="76"/>
      <c r="D4349" s="78"/>
      <c r="E4349" s="76"/>
      <c r="F4349" s="76"/>
      <c r="G4349" s="76"/>
      <c r="H4349" s="79"/>
      <c r="I4349" s="79"/>
      <c r="J4349" s="79"/>
      <c r="K4349" s="79"/>
      <c r="L4349" s="75"/>
      <c r="M4349" s="75"/>
      <c r="N4349" s="75"/>
      <c r="O4349" s="75"/>
      <c r="P4349" s="76"/>
    </row>
    <row r="4350" spans="2:16" x14ac:dyDescent="0.35">
      <c r="B4350" s="75"/>
      <c r="C4350" s="76"/>
      <c r="D4350" s="78"/>
      <c r="E4350" s="76"/>
      <c r="F4350" s="76"/>
      <c r="G4350" s="76"/>
      <c r="H4350" s="79"/>
      <c r="I4350" s="79"/>
      <c r="J4350" s="79"/>
      <c r="K4350" s="79"/>
      <c r="L4350" s="75"/>
      <c r="M4350" s="75"/>
      <c r="N4350" s="75"/>
      <c r="O4350" s="75"/>
      <c r="P4350" s="76"/>
    </row>
    <row r="4351" spans="2:16" x14ac:dyDescent="0.35">
      <c r="B4351" s="75"/>
      <c r="C4351" s="76"/>
      <c r="D4351" s="78"/>
      <c r="E4351" s="76"/>
      <c r="F4351" s="76"/>
      <c r="G4351" s="76"/>
      <c r="H4351" s="79"/>
      <c r="I4351" s="79"/>
      <c r="J4351" s="79"/>
      <c r="K4351" s="79"/>
      <c r="L4351" s="75"/>
      <c r="M4351" s="75"/>
      <c r="N4351" s="75"/>
      <c r="O4351" s="75"/>
      <c r="P4351" s="76"/>
    </row>
    <row r="4352" spans="2:16" x14ac:dyDescent="0.35">
      <c r="B4352" s="75"/>
      <c r="C4352" s="76"/>
      <c r="D4352" s="78"/>
      <c r="E4352" s="76"/>
      <c r="F4352" s="76"/>
      <c r="G4352" s="76"/>
      <c r="H4352" s="79"/>
      <c r="I4352" s="79"/>
      <c r="J4352" s="79"/>
      <c r="K4352" s="79"/>
      <c r="L4352" s="75"/>
      <c r="M4352" s="75"/>
      <c r="N4352" s="75"/>
      <c r="O4352" s="75"/>
      <c r="P4352" s="76"/>
    </row>
    <row r="4353" spans="2:16" x14ac:dyDescent="0.35">
      <c r="B4353" s="75"/>
      <c r="C4353" s="76"/>
      <c r="D4353" s="78"/>
      <c r="E4353" s="76"/>
      <c r="F4353" s="76"/>
      <c r="G4353" s="76"/>
      <c r="H4353" s="79"/>
      <c r="I4353" s="79"/>
      <c r="J4353" s="79"/>
      <c r="K4353" s="79"/>
      <c r="L4353" s="75"/>
      <c r="M4353" s="75"/>
      <c r="N4353" s="75"/>
      <c r="O4353" s="75"/>
      <c r="P4353" s="76"/>
    </row>
    <row r="4354" spans="2:16" x14ac:dyDescent="0.35">
      <c r="B4354" s="75"/>
      <c r="C4354" s="76"/>
      <c r="D4354" s="78"/>
      <c r="E4354" s="76"/>
      <c r="F4354" s="76"/>
      <c r="G4354" s="76"/>
      <c r="H4354" s="79"/>
      <c r="I4354" s="79"/>
      <c r="J4354" s="79"/>
      <c r="K4354" s="79"/>
      <c r="L4354" s="75"/>
      <c r="M4354" s="75"/>
      <c r="N4354" s="75"/>
      <c r="O4354" s="75"/>
      <c r="P4354" s="76"/>
    </row>
    <row r="4355" spans="2:16" x14ac:dyDescent="0.35">
      <c r="B4355" s="75"/>
      <c r="C4355" s="76"/>
      <c r="D4355" s="78"/>
      <c r="E4355" s="76"/>
      <c r="F4355" s="76"/>
      <c r="G4355" s="76"/>
      <c r="H4355" s="79"/>
      <c r="I4355" s="79"/>
      <c r="J4355" s="79"/>
      <c r="K4355" s="79"/>
      <c r="L4355" s="75"/>
      <c r="M4355" s="75"/>
      <c r="N4355" s="75"/>
      <c r="O4355" s="75"/>
      <c r="P4355" s="76"/>
    </row>
    <row r="4356" spans="2:16" x14ac:dyDescent="0.35">
      <c r="B4356" s="75"/>
      <c r="C4356" s="76"/>
      <c r="D4356" s="78"/>
      <c r="E4356" s="76"/>
      <c r="F4356" s="76"/>
      <c r="G4356" s="76"/>
      <c r="H4356" s="79"/>
      <c r="I4356" s="79"/>
      <c r="J4356" s="79"/>
      <c r="K4356" s="79"/>
      <c r="L4356" s="75"/>
      <c r="M4356" s="75"/>
      <c r="N4356" s="75"/>
      <c r="O4356" s="75"/>
      <c r="P4356" s="76"/>
    </row>
    <row r="4357" spans="2:16" x14ac:dyDescent="0.35">
      <c r="B4357" s="75"/>
      <c r="C4357" s="76"/>
      <c r="D4357" s="78"/>
      <c r="E4357" s="76"/>
      <c r="F4357" s="76"/>
      <c r="G4357" s="76"/>
      <c r="H4357" s="79"/>
      <c r="I4357" s="79"/>
      <c r="J4357" s="79"/>
      <c r="K4357" s="79"/>
      <c r="L4357" s="75"/>
      <c r="M4357" s="75"/>
      <c r="N4357" s="75"/>
      <c r="O4357" s="75"/>
      <c r="P4357" s="76"/>
    </row>
    <row r="4358" spans="2:16" x14ac:dyDescent="0.35">
      <c r="B4358" s="75"/>
      <c r="C4358" s="76"/>
      <c r="D4358" s="78"/>
      <c r="E4358" s="76"/>
      <c r="F4358" s="76"/>
      <c r="G4358" s="76"/>
      <c r="H4358" s="79"/>
      <c r="I4358" s="79"/>
      <c r="J4358" s="79"/>
      <c r="K4358" s="79"/>
      <c r="L4358" s="75"/>
      <c r="M4358" s="75"/>
      <c r="N4358" s="75"/>
      <c r="O4358" s="75"/>
      <c r="P4358" s="76"/>
    </row>
    <row r="4359" spans="2:16" x14ac:dyDescent="0.35">
      <c r="B4359" s="75"/>
      <c r="C4359" s="76"/>
      <c r="D4359" s="78"/>
      <c r="E4359" s="76"/>
      <c r="F4359" s="76"/>
      <c r="G4359" s="76"/>
      <c r="H4359" s="79"/>
      <c r="I4359" s="79"/>
      <c r="J4359" s="79"/>
      <c r="K4359" s="79"/>
      <c r="L4359" s="75"/>
      <c r="M4359" s="75"/>
      <c r="N4359" s="75"/>
      <c r="O4359" s="75"/>
      <c r="P4359" s="76"/>
    </row>
    <row r="4360" spans="2:16" x14ac:dyDescent="0.35">
      <c r="B4360" s="75"/>
      <c r="C4360" s="76"/>
      <c r="D4360" s="78"/>
      <c r="E4360" s="76"/>
      <c r="F4360" s="76"/>
      <c r="G4360" s="76"/>
      <c r="H4360" s="79"/>
      <c r="I4360" s="79"/>
      <c r="J4360" s="79"/>
      <c r="K4360" s="79"/>
      <c r="L4360" s="75"/>
      <c r="M4360" s="75"/>
      <c r="N4360" s="75"/>
      <c r="O4360" s="75"/>
      <c r="P4360" s="76"/>
    </row>
    <row r="4361" spans="2:16" x14ac:dyDescent="0.35">
      <c r="B4361" s="75"/>
      <c r="C4361" s="76"/>
      <c r="D4361" s="78"/>
      <c r="E4361" s="76"/>
      <c r="F4361" s="76"/>
      <c r="G4361" s="76"/>
      <c r="H4361" s="79"/>
      <c r="I4361" s="79"/>
      <c r="J4361" s="79"/>
      <c r="K4361" s="79"/>
      <c r="L4361" s="75"/>
      <c r="M4361" s="75"/>
      <c r="N4361" s="75"/>
      <c r="O4361" s="75"/>
      <c r="P4361" s="76"/>
    </row>
    <row r="4362" spans="2:16" x14ac:dyDescent="0.35">
      <c r="B4362" s="75"/>
      <c r="C4362" s="76"/>
      <c r="D4362" s="78"/>
      <c r="E4362" s="76"/>
      <c r="F4362" s="76"/>
      <c r="G4362" s="76"/>
      <c r="H4362" s="79"/>
      <c r="I4362" s="79"/>
      <c r="J4362" s="79"/>
      <c r="K4362" s="79"/>
      <c r="L4362" s="75"/>
      <c r="M4362" s="75"/>
      <c r="N4362" s="75"/>
      <c r="O4362" s="75"/>
      <c r="P4362" s="76"/>
    </row>
    <row r="4363" spans="2:16" x14ac:dyDescent="0.35">
      <c r="B4363" s="75"/>
      <c r="C4363" s="76"/>
      <c r="D4363" s="78"/>
      <c r="E4363" s="76"/>
      <c r="F4363" s="76"/>
      <c r="G4363" s="76"/>
      <c r="H4363" s="79"/>
      <c r="I4363" s="79"/>
      <c r="J4363" s="79"/>
      <c r="K4363" s="79"/>
      <c r="L4363" s="75"/>
      <c r="M4363" s="75"/>
      <c r="N4363" s="75"/>
      <c r="O4363" s="75"/>
      <c r="P4363" s="76"/>
    </row>
    <row r="4364" spans="2:16" x14ac:dyDescent="0.35">
      <c r="B4364" s="75"/>
      <c r="C4364" s="76"/>
      <c r="D4364" s="78"/>
      <c r="E4364" s="76"/>
      <c r="F4364" s="76"/>
      <c r="G4364" s="76"/>
      <c r="H4364" s="79"/>
      <c r="I4364" s="79"/>
      <c r="J4364" s="79"/>
      <c r="K4364" s="79"/>
      <c r="L4364" s="75"/>
      <c r="M4364" s="75"/>
      <c r="N4364" s="75"/>
      <c r="O4364" s="75"/>
      <c r="P4364" s="76"/>
    </row>
    <row r="4365" spans="2:16" x14ac:dyDescent="0.35">
      <c r="B4365" s="75"/>
      <c r="C4365" s="76"/>
      <c r="D4365" s="78"/>
      <c r="E4365" s="76"/>
      <c r="F4365" s="76"/>
      <c r="G4365" s="76"/>
      <c r="H4365" s="79"/>
      <c r="I4365" s="79"/>
      <c r="J4365" s="79"/>
      <c r="K4365" s="79"/>
      <c r="L4365" s="75"/>
      <c r="M4365" s="75"/>
      <c r="N4365" s="75"/>
      <c r="O4365" s="75"/>
      <c r="P4365" s="76"/>
    </row>
    <row r="4366" spans="2:16" x14ac:dyDescent="0.35">
      <c r="B4366" s="75"/>
      <c r="C4366" s="76"/>
      <c r="D4366" s="78"/>
      <c r="E4366" s="76"/>
      <c r="F4366" s="76"/>
      <c r="G4366" s="76"/>
      <c r="H4366" s="79"/>
      <c r="I4366" s="79"/>
      <c r="J4366" s="79"/>
      <c r="K4366" s="79"/>
      <c r="L4366" s="75"/>
      <c r="M4366" s="75"/>
      <c r="N4366" s="75"/>
      <c r="O4366" s="75"/>
      <c r="P4366" s="76"/>
    </row>
    <row r="4367" spans="2:16" x14ac:dyDescent="0.35">
      <c r="B4367" s="75"/>
      <c r="C4367" s="76"/>
      <c r="D4367" s="78"/>
      <c r="E4367" s="76"/>
      <c r="F4367" s="76"/>
      <c r="G4367" s="76"/>
      <c r="H4367" s="79"/>
      <c r="I4367" s="79"/>
      <c r="J4367" s="79"/>
      <c r="K4367" s="79"/>
      <c r="L4367" s="75"/>
      <c r="M4367" s="75"/>
      <c r="N4367" s="75"/>
      <c r="O4367" s="75"/>
      <c r="P4367" s="76"/>
    </row>
    <row r="4368" spans="2:16" x14ac:dyDescent="0.35">
      <c r="B4368" s="75"/>
      <c r="C4368" s="76"/>
      <c r="D4368" s="78"/>
      <c r="E4368" s="76"/>
      <c r="F4368" s="76"/>
      <c r="G4368" s="76"/>
      <c r="H4368" s="79"/>
      <c r="I4368" s="79"/>
      <c r="J4368" s="79"/>
      <c r="K4368" s="79"/>
      <c r="L4368" s="75"/>
      <c r="M4368" s="75"/>
      <c r="N4368" s="75"/>
      <c r="O4368" s="75"/>
      <c r="P4368" s="76"/>
    </row>
    <row r="4369" spans="2:16" x14ac:dyDescent="0.35">
      <c r="B4369" s="75"/>
      <c r="C4369" s="76"/>
      <c r="D4369" s="78"/>
      <c r="E4369" s="76"/>
      <c r="F4369" s="76"/>
      <c r="G4369" s="76"/>
      <c r="H4369" s="79"/>
      <c r="I4369" s="79"/>
      <c r="J4369" s="79"/>
      <c r="K4369" s="79"/>
      <c r="L4369" s="75"/>
      <c r="M4369" s="75"/>
      <c r="N4369" s="75"/>
      <c r="O4369" s="75"/>
      <c r="P4369" s="76"/>
    </row>
    <row r="4370" spans="2:16" x14ac:dyDescent="0.35">
      <c r="B4370" s="75"/>
      <c r="C4370" s="76"/>
      <c r="D4370" s="78"/>
      <c r="E4370" s="76"/>
      <c r="F4370" s="76"/>
      <c r="G4370" s="76"/>
      <c r="H4370" s="79"/>
      <c r="I4370" s="79"/>
      <c r="J4370" s="79"/>
      <c r="K4370" s="79"/>
      <c r="L4370" s="75"/>
      <c r="M4370" s="75"/>
      <c r="N4370" s="75"/>
      <c r="O4370" s="75"/>
      <c r="P4370" s="76"/>
    </row>
    <row r="4371" spans="2:16" x14ac:dyDescent="0.35">
      <c r="B4371" s="75"/>
      <c r="C4371" s="76"/>
      <c r="D4371" s="78"/>
      <c r="E4371" s="76"/>
      <c r="F4371" s="76"/>
      <c r="G4371" s="76"/>
      <c r="H4371" s="79"/>
      <c r="I4371" s="79"/>
      <c r="J4371" s="79"/>
      <c r="K4371" s="79"/>
      <c r="L4371" s="75"/>
      <c r="M4371" s="75"/>
      <c r="N4371" s="75"/>
      <c r="O4371" s="75"/>
      <c r="P4371" s="76"/>
    </row>
    <row r="4372" spans="2:16" x14ac:dyDescent="0.35">
      <c r="B4372" s="75"/>
      <c r="C4372" s="76"/>
      <c r="D4372" s="78"/>
      <c r="E4372" s="76"/>
      <c r="F4372" s="76"/>
      <c r="G4372" s="76"/>
      <c r="H4372" s="79"/>
      <c r="I4372" s="79"/>
      <c r="J4372" s="79"/>
      <c r="K4372" s="79"/>
      <c r="L4372" s="75"/>
      <c r="M4372" s="75"/>
      <c r="N4372" s="75"/>
      <c r="O4372" s="75"/>
      <c r="P4372" s="76"/>
    </row>
    <row r="4373" spans="2:16" x14ac:dyDescent="0.35">
      <c r="B4373" s="75"/>
      <c r="C4373" s="76"/>
      <c r="D4373" s="78"/>
      <c r="E4373" s="76"/>
      <c r="F4373" s="76"/>
      <c r="G4373" s="76"/>
      <c r="H4373" s="79"/>
      <c r="I4373" s="79"/>
      <c r="J4373" s="79"/>
      <c r="K4373" s="79"/>
      <c r="L4373" s="75"/>
      <c r="M4373" s="75"/>
      <c r="N4373" s="75"/>
      <c r="O4373" s="75"/>
      <c r="P4373" s="76"/>
    </row>
    <row r="4374" spans="2:16" x14ac:dyDescent="0.35">
      <c r="B4374" s="75"/>
      <c r="C4374" s="76"/>
      <c r="D4374" s="78"/>
      <c r="E4374" s="76"/>
      <c r="F4374" s="76"/>
      <c r="G4374" s="76"/>
      <c r="H4374" s="79"/>
      <c r="I4374" s="79"/>
      <c r="J4374" s="79"/>
      <c r="K4374" s="79"/>
      <c r="L4374" s="75"/>
      <c r="M4374" s="75"/>
      <c r="N4374" s="75"/>
      <c r="O4374" s="75"/>
      <c r="P4374" s="76"/>
    </row>
    <row r="4375" spans="2:16" x14ac:dyDescent="0.35">
      <c r="B4375" s="75"/>
      <c r="C4375" s="76"/>
      <c r="D4375" s="78"/>
      <c r="E4375" s="76"/>
      <c r="F4375" s="76"/>
      <c r="G4375" s="76"/>
      <c r="H4375" s="79"/>
      <c r="I4375" s="79"/>
      <c r="J4375" s="79"/>
      <c r="K4375" s="79"/>
      <c r="L4375" s="75"/>
      <c r="M4375" s="75"/>
      <c r="N4375" s="75"/>
      <c r="O4375" s="75"/>
      <c r="P4375" s="76"/>
    </row>
    <row r="4376" spans="2:16" x14ac:dyDescent="0.35">
      <c r="B4376" s="75"/>
      <c r="C4376" s="76"/>
      <c r="D4376" s="78"/>
      <c r="E4376" s="76"/>
      <c r="F4376" s="76"/>
      <c r="G4376" s="76"/>
      <c r="H4376" s="79"/>
      <c r="I4376" s="79"/>
      <c r="J4376" s="79"/>
      <c r="K4376" s="79"/>
      <c r="L4376" s="75"/>
      <c r="M4376" s="75"/>
      <c r="N4376" s="75"/>
      <c r="O4376" s="75"/>
      <c r="P4376" s="76"/>
    </row>
    <row r="4377" spans="2:16" x14ac:dyDescent="0.35">
      <c r="B4377" s="75"/>
      <c r="C4377" s="76"/>
      <c r="D4377" s="78"/>
      <c r="E4377" s="76"/>
      <c r="F4377" s="76"/>
      <c r="G4377" s="76"/>
      <c r="H4377" s="79"/>
      <c r="I4377" s="79"/>
      <c r="J4377" s="79"/>
      <c r="K4377" s="79"/>
      <c r="L4377" s="75"/>
      <c r="M4377" s="75"/>
      <c r="N4377" s="75"/>
      <c r="O4377" s="75"/>
      <c r="P4377" s="76"/>
    </row>
    <row r="4378" spans="2:16" x14ac:dyDescent="0.35">
      <c r="B4378" s="75"/>
      <c r="C4378" s="76"/>
      <c r="D4378" s="78"/>
      <c r="E4378" s="76"/>
      <c r="F4378" s="76"/>
      <c r="G4378" s="76"/>
      <c r="H4378" s="79"/>
      <c r="I4378" s="79"/>
      <c r="J4378" s="79"/>
      <c r="K4378" s="79"/>
      <c r="L4378" s="75"/>
      <c r="M4378" s="75"/>
      <c r="N4378" s="75"/>
      <c r="O4378" s="75"/>
      <c r="P4378" s="76"/>
    </row>
    <row r="4379" spans="2:16" x14ac:dyDescent="0.35">
      <c r="B4379" s="75"/>
      <c r="C4379" s="76"/>
      <c r="D4379" s="78"/>
      <c r="E4379" s="76"/>
      <c r="F4379" s="76"/>
      <c r="G4379" s="76"/>
      <c r="H4379" s="79"/>
      <c r="I4379" s="79"/>
      <c r="J4379" s="79"/>
      <c r="K4379" s="79"/>
      <c r="L4379" s="75"/>
      <c r="M4379" s="75"/>
      <c r="N4379" s="75"/>
      <c r="O4379" s="75"/>
      <c r="P4379" s="76"/>
    </row>
    <row r="4380" spans="2:16" x14ac:dyDescent="0.35">
      <c r="B4380" s="75"/>
      <c r="C4380" s="76"/>
      <c r="D4380" s="78"/>
      <c r="E4380" s="76"/>
      <c r="F4380" s="76"/>
      <c r="G4380" s="76"/>
      <c r="H4380" s="79"/>
      <c r="I4380" s="79"/>
      <c r="J4380" s="79"/>
      <c r="K4380" s="79"/>
      <c r="L4380" s="75"/>
      <c r="M4380" s="75"/>
      <c r="N4380" s="75"/>
      <c r="O4380" s="75"/>
      <c r="P4380" s="76"/>
    </row>
    <row r="4381" spans="2:16" x14ac:dyDescent="0.35">
      <c r="B4381" s="75"/>
      <c r="C4381" s="76"/>
      <c r="D4381" s="78"/>
      <c r="E4381" s="76"/>
      <c r="F4381" s="76"/>
      <c r="G4381" s="76"/>
      <c r="H4381" s="79"/>
      <c r="I4381" s="79"/>
      <c r="J4381" s="79"/>
      <c r="K4381" s="79"/>
      <c r="L4381" s="75"/>
      <c r="M4381" s="75"/>
      <c r="N4381" s="75"/>
      <c r="O4381" s="75"/>
      <c r="P4381" s="76"/>
    </row>
    <row r="4382" spans="2:16" x14ac:dyDescent="0.35">
      <c r="B4382" s="75"/>
      <c r="C4382" s="76"/>
      <c r="D4382" s="78"/>
      <c r="E4382" s="76"/>
      <c r="F4382" s="76"/>
      <c r="G4382" s="76"/>
      <c r="H4382" s="79"/>
      <c r="I4382" s="79"/>
      <c r="J4382" s="79"/>
      <c r="K4382" s="79"/>
      <c r="L4382" s="75"/>
      <c r="M4382" s="75"/>
      <c r="N4382" s="75"/>
      <c r="O4382" s="75"/>
      <c r="P4382" s="76"/>
    </row>
    <row r="4383" spans="2:16" x14ac:dyDescent="0.35">
      <c r="B4383" s="75"/>
      <c r="C4383" s="76"/>
      <c r="D4383" s="78"/>
      <c r="E4383" s="76"/>
      <c r="F4383" s="76"/>
      <c r="G4383" s="76"/>
      <c r="H4383" s="79"/>
      <c r="I4383" s="79"/>
      <c r="J4383" s="79"/>
      <c r="K4383" s="79"/>
      <c r="L4383" s="75"/>
      <c r="M4383" s="75"/>
      <c r="N4383" s="75"/>
      <c r="O4383" s="75"/>
      <c r="P4383" s="76"/>
    </row>
    <row r="4384" spans="2:16" x14ac:dyDescent="0.35">
      <c r="B4384" s="75"/>
      <c r="C4384" s="76"/>
      <c r="D4384" s="78"/>
      <c r="E4384" s="76"/>
      <c r="F4384" s="76"/>
      <c r="G4384" s="76"/>
      <c r="H4384" s="79"/>
      <c r="I4384" s="79"/>
      <c r="J4384" s="79"/>
      <c r="K4384" s="79"/>
      <c r="L4384" s="75"/>
      <c r="M4384" s="75"/>
      <c r="N4384" s="75"/>
      <c r="O4384" s="75"/>
      <c r="P4384" s="76"/>
    </row>
    <row r="4385" spans="2:16" x14ac:dyDescent="0.35">
      <c r="B4385" s="75"/>
      <c r="C4385" s="76"/>
      <c r="D4385" s="78"/>
      <c r="E4385" s="76"/>
      <c r="F4385" s="76"/>
      <c r="G4385" s="76"/>
      <c r="H4385" s="79"/>
      <c r="I4385" s="79"/>
      <c r="J4385" s="79"/>
      <c r="K4385" s="79"/>
      <c r="L4385" s="75"/>
      <c r="M4385" s="75"/>
      <c r="N4385" s="75"/>
      <c r="O4385" s="75"/>
      <c r="P4385" s="76"/>
    </row>
    <row r="4386" spans="2:16" x14ac:dyDescent="0.35">
      <c r="B4386" s="75"/>
      <c r="C4386" s="76"/>
      <c r="D4386" s="78"/>
      <c r="E4386" s="76"/>
      <c r="F4386" s="76"/>
      <c r="G4386" s="76"/>
      <c r="H4386" s="79"/>
      <c r="I4386" s="79"/>
      <c r="J4386" s="79"/>
      <c r="K4386" s="79"/>
      <c r="L4386" s="75"/>
      <c r="M4386" s="75"/>
      <c r="N4386" s="75"/>
      <c r="O4386" s="75"/>
      <c r="P4386" s="76"/>
    </row>
    <row r="4387" spans="2:16" x14ac:dyDescent="0.35">
      <c r="B4387" s="75"/>
      <c r="C4387" s="76"/>
      <c r="D4387" s="78"/>
      <c r="E4387" s="76"/>
      <c r="F4387" s="76"/>
      <c r="G4387" s="76"/>
      <c r="H4387" s="79"/>
      <c r="I4387" s="79"/>
      <c r="J4387" s="79"/>
      <c r="K4387" s="79"/>
      <c r="L4387" s="75"/>
      <c r="M4387" s="75"/>
      <c r="N4387" s="75"/>
      <c r="O4387" s="75"/>
      <c r="P4387" s="76"/>
    </row>
    <row r="4388" spans="2:16" x14ac:dyDescent="0.35">
      <c r="B4388" s="75"/>
      <c r="C4388" s="76"/>
      <c r="D4388" s="78"/>
      <c r="E4388" s="76"/>
      <c r="F4388" s="76"/>
      <c r="G4388" s="76"/>
      <c r="H4388" s="79"/>
      <c r="I4388" s="79"/>
      <c r="J4388" s="79"/>
      <c r="K4388" s="79"/>
      <c r="L4388" s="75"/>
      <c r="M4388" s="75"/>
      <c r="N4388" s="75"/>
      <c r="O4388" s="75"/>
      <c r="P4388" s="76"/>
    </row>
    <row r="4389" spans="2:16" x14ac:dyDescent="0.35">
      <c r="B4389" s="75"/>
      <c r="C4389" s="76"/>
      <c r="D4389" s="78"/>
      <c r="E4389" s="76"/>
      <c r="F4389" s="76"/>
      <c r="G4389" s="76"/>
      <c r="H4389" s="79"/>
      <c r="I4389" s="79"/>
      <c r="J4389" s="79"/>
      <c r="K4389" s="79"/>
      <c r="L4389" s="75"/>
      <c r="M4389" s="75"/>
      <c r="N4389" s="75"/>
      <c r="O4389" s="75"/>
      <c r="P4389" s="76"/>
    </row>
    <row r="4390" spans="2:16" x14ac:dyDescent="0.35">
      <c r="B4390" s="75"/>
      <c r="C4390" s="76"/>
      <c r="D4390" s="78"/>
      <c r="E4390" s="76"/>
      <c r="F4390" s="76"/>
      <c r="G4390" s="76"/>
      <c r="H4390" s="79"/>
      <c r="I4390" s="79"/>
      <c r="J4390" s="79"/>
      <c r="K4390" s="79"/>
      <c r="L4390" s="75"/>
      <c r="M4390" s="75"/>
      <c r="N4390" s="75"/>
      <c r="O4390" s="75"/>
      <c r="P4390" s="76"/>
    </row>
    <row r="4391" spans="2:16" x14ac:dyDescent="0.35">
      <c r="B4391" s="75"/>
      <c r="C4391" s="76"/>
      <c r="D4391" s="78"/>
      <c r="E4391" s="76"/>
      <c r="F4391" s="76"/>
      <c r="G4391" s="76"/>
      <c r="H4391" s="79"/>
      <c r="I4391" s="79"/>
      <c r="J4391" s="79"/>
      <c r="K4391" s="79"/>
      <c r="L4391" s="75"/>
      <c r="M4391" s="75"/>
      <c r="N4391" s="75"/>
      <c r="O4391" s="75"/>
      <c r="P4391" s="76"/>
    </row>
    <row r="4392" spans="2:16" x14ac:dyDescent="0.35">
      <c r="B4392" s="75"/>
      <c r="C4392" s="76"/>
      <c r="D4392" s="78"/>
      <c r="E4392" s="76"/>
      <c r="F4392" s="76"/>
      <c r="G4392" s="76"/>
      <c r="H4392" s="79"/>
      <c r="I4392" s="79"/>
      <c r="J4392" s="79"/>
      <c r="K4392" s="79"/>
      <c r="L4392" s="75"/>
      <c r="M4392" s="75"/>
      <c r="N4392" s="75"/>
      <c r="O4392" s="75"/>
      <c r="P4392" s="76"/>
    </row>
    <row r="4393" spans="2:16" x14ac:dyDescent="0.35">
      <c r="B4393" s="75"/>
      <c r="C4393" s="76"/>
      <c r="D4393" s="78"/>
      <c r="E4393" s="76"/>
      <c r="F4393" s="76"/>
      <c r="G4393" s="76"/>
      <c r="H4393" s="79"/>
      <c r="I4393" s="79"/>
      <c r="J4393" s="79"/>
      <c r="K4393" s="79"/>
      <c r="L4393" s="75"/>
      <c r="M4393" s="75"/>
      <c r="N4393" s="75"/>
      <c r="O4393" s="75"/>
      <c r="P4393" s="76"/>
    </row>
    <row r="4394" spans="2:16" x14ac:dyDescent="0.35">
      <c r="B4394" s="75"/>
      <c r="C4394" s="76"/>
      <c r="D4394" s="78"/>
      <c r="E4394" s="76"/>
      <c r="F4394" s="76"/>
      <c r="G4394" s="76"/>
      <c r="H4394" s="79"/>
      <c r="I4394" s="79"/>
      <c r="J4394" s="79"/>
      <c r="K4394" s="79"/>
      <c r="L4394" s="75"/>
      <c r="M4394" s="75"/>
      <c r="N4394" s="75"/>
      <c r="O4394" s="75"/>
      <c r="P4394" s="76"/>
    </row>
    <row r="4395" spans="2:16" x14ac:dyDescent="0.35">
      <c r="B4395" s="75"/>
      <c r="C4395" s="76"/>
      <c r="D4395" s="78"/>
      <c r="E4395" s="76"/>
      <c r="F4395" s="76"/>
      <c r="G4395" s="76"/>
      <c r="H4395" s="79"/>
      <c r="I4395" s="79"/>
      <c r="J4395" s="79"/>
      <c r="K4395" s="79"/>
      <c r="L4395" s="75"/>
      <c r="M4395" s="75"/>
      <c r="N4395" s="75"/>
      <c r="O4395" s="75"/>
      <c r="P4395" s="76"/>
    </row>
    <row r="4396" spans="2:16" x14ac:dyDescent="0.35">
      <c r="B4396" s="75"/>
      <c r="C4396" s="76"/>
      <c r="D4396" s="78"/>
      <c r="E4396" s="76"/>
      <c r="F4396" s="76"/>
      <c r="G4396" s="76"/>
      <c r="H4396" s="79"/>
      <c r="I4396" s="79"/>
      <c r="J4396" s="79"/>
      <c r="K4396" s="79"/>
      <c r="L4396" s="75"/>
      <c r="M4396" s="75"/>
      <c r="N4396" s="75"/>
      <c r="O4396" s="75"/>
      <c r="P4396" s="76"/>
    </row>
    <row r="4397" spans="2:16" x14ac:dyDescent="0.35">
      <c r="B4397" s="75"/>
      <c r="C4397" s="76"/>
      <c r="D4397" s="78"/>
      <c r="E4397" s="76"/>
      <c r="F4397" s="76"/>
      <c r="G4397" s="76"/>
      <c r="H4397" s="79"/>
      <c r="I4397" s="79"/>
      <c r="J4397" s="79"/>
      <c r="K4397" s="79"/>
      <c r="L4397" s="75"/>
      <c r="M4397" s="75"/>
      <c r="N4397" s="75"/>
      <c r="O4397" s="75"/>
      <c r="P4397" s="76"/>
    </row>
    <row r="4398" spans="2:16" x14ac:dyDescent="0.35">
      <c r="B4398" s="75"/>
      <c r="C4398" s="76"/>
      <c r="D4398" s="78"/>
      <c r="E4398" s="76"/>
      <c r="F4398" s="76"/>
      <c r="G4398" s="76"/>
      <c r="H4398" s="79"/>
      <c r="I4398" s="79"/>
      <c r="J4398" s="79"/>
      <c r="K4398" s="79"/>
      <c r="L4398" s="75"/>
      <c r="M4398" s="75"/>
      <c r="N4398" s="75"/>
      <c r="O4398" s="75"/>
      <c r="P4398" s="76"/>
    </row>
    <row r="4399" spans="2:16" x14ac:dyDescent="0.35">
      <c r="B4399" s="75"/>
      <c r="C4399" s="76"/>
      <c r="D4399" s="78"/>
      <c r="E4399" s="76"/>
      <c r="F4399" s="76"/>
      <c r="G4399" s="76"/>
      <c r="H4399" s="79"/>
      <c r="I4399" s="79"/>
      <c r="J4399" s="79"/>
      <c r="K4399" s="79"/>
      <c r="L4399" s="75"/>
      <c r="M4399" s="75"/>
      <c r="N4399" s="75"/>
      <c r="O4399" s="75"/>
      <c r="P4399" s="76"/>
    </row>
    <row r="4400" spans="2:16" x14ac:dyDescent="0.35">
      <c r="B4400" s="75"/>
      <c r="C4400" s="76"/>
      <c r="D4400" s="78"/>
      <c r="E4400" s="76"/>
      <c r="F4400" s="76"/>
      <c r="G4400" s="76"/>
      <c r="H4400" s="79"/>
      <c r="I4400" s="79"/>
      <c r="J4400" s="79"/>
      <c r="K4400" s="79"/>
      <c r="L4400" s="75"/>
      <c r="M4400" s="75"/>
      <c r="N4400" s="75"/>
      <c r="O4400" s="75"/>
      <c r="P4400" s="76"/>
    </row>
    <row r="4401" spans="2:16" x14ac:dyDescent="0.35">
      <c r="B4401" s="75"/>
      <c r="C4401" s="76"/>
      <c r="D4401" s="78"/>
      <c r="E4401" s="76"/>
      <c r="F4401" s="76"/>
      <c r="G4401" s="76"/>
      <c r="H4401" s="79"/>
      <c r="I4401" s="79"/>
      <c r="J4401" s="79"/>
      <c r="K4401" s="79"/>
      <c r="L4401" s="75"/>
      <c r="M4401" s="75"/>
      <c r="N4401" s="75"/>
      <c r="O4401" s="75"/>
      <c r="P4401" s="76"/>
    </row>
    <row r="4402" spans="2:16" x14ac:dyDescent="0.35">
      <c r="B4402" s="75"/>
      <c r="C4402" s="76"/>
      <c r="D4402" s="78"/>
      <c r="E4402" s="76"/>
      <c r="F4402" s="76"/>
      <c r="G4402" s="76"/>
      <c r="H4402" s="79"/>
      <c r="I4402" s="79"/>
      <c r="J4402" s="79"/>
      <c r="K4402" s="79"/>
      <c r="L4402" s="75"/>
      <c r="M4402" s="75"/>
      <c r="N4402" s="75"/>
      <c r="O4402" s="75"/>
      <c r="P4402" s="76"/>
    </row>
    <row r="4403" spans="2:16" x14ac:dyDescent="0.35">
      <c r="B4403" s="75"/>
      <c r="C4403" s="76"/>
      <c r="D4403" s="78"/>
      <c r="E4403" s="76"/>
      <c r="F4403" s="76"/>
      <c r="G4403" s="76"/>
      <c r="H4403" s="79"/>
      <c r="I4403" s="79"/>
      <c r="J4403" s="79"/>
      <c r="K4403" s="79"/>
      <c r="L4403" s="75"/>
      <c r="M4403" s="75"/>
      <c r="N4403" s="75"/>
      <c r="O4403" s="75"/>
      <c r="P4403" s="76"/>
    </row>
    <row r="4404" spans="2:16" x14ac:dyDescent="0.35">
      <c r="B4404" s="75"/>
      <c r="C4404" s="76"/>
      <c r="D4404" s="78"/>
      <c r="E4404" s="76"/>
      <c r="F4404" s="76"/>
      <c r="G4404" s="76"/>
      <c r="H4404" s="79"/>
      <c r="I4404" s="79"/>
      <c r="J4404" s="79"/>
      <c r="K4404" s="79"/>
      <c r="L4404" s="75"/>
      <c r="M4404" s="75"/>
      <c r="N4404" s="75"/>
      <c r="O4404" s="75"/>
      <c r="P4404" s="76"/>
    </row>
    <row r="4405" spans="2:16" x14ac:dyDescent="0.35">
      <c r="B4405" s="75"/>
      <c r="C4405" s="76"/>
      <c r="D4405" s="78"/>
      <c r="E4405" s="76"/>
      <c r="F4405" s="76"/>
      <c r="G4405" s="76"/>
      <c r="H4405" s="79"/>
      <c r="I4405" s="79"/>
      <c r="J4405" s="79"/>
      <c r="K4405" s="79"/>
      <c r="L4405" s="75"/>
      <c r="M4405" s="75"/>
      <c r="N4405" s="75"/>
      <c r="O4405" s="75"/>
      <c r="P4405" s="76"/>
    </row>
    <row r="4406" spans="2:16" x14ac:dyDescent="0.35">
      <c r="B4406" s="75"/>
      <c r="C4406" s="76"/>
      <c r="D4406" s="78"/>
      <c r="E4406" s="76"/>
      <c r="F4406" s="76"/>
      <c r="G4406" s="76"/>
      <c r="H4406" s="79"/>
      <c r="I4406" s="79"/>
      <c r="J4406" s="79"/>
      <c r="K4406" s="79"/>
      <c r="L4406" s="75"/>
      <c r="M4406" s="75"/>
      <c r="N4406" s="75"/>
      <c r="O4406" s="75"/>
      <c r="P4406" s="76"/>
    </row>
    <row r="4407" spans="2:16" x14ac:dyDescent="0.35">
      <c r="B4407" s="75"/>
      <c r="C4407" s="76"/>
      <c r="D4407" s="78"/>
      <c r="E4407" s="76"/>
      <c r="F4407" s="76"/>
      <c r="G4407" s="76"/>
      <c r="H4407" s="79"/>
      <c r="I4407" s="79"/>
      <c r="J4407" s="79"/>
      <c r="K4407" s="79"/>
      <c r="L4407" s="75"/>
      <c r="M4407" s="75"/>
      <c r="N4407" s="75"/>
      <c r="O4407" s="75"/>
      <c r="P4407" s="76"/>
    </row>
    <row r="4408" spans="2:16" x14ac:dyDescent="0.35">
      <c r="B4408" s="75"/>
      <c r="C4408" s="76"/>
      <c r="D4408" s="78"/>
      <c r="E4408" s="76"/>
      <c r="F4408" s="76"/>
      <c r="G4408" s="76"/>
      <c r="H4408" s="79"/>
      <c r="I4408" s="79"/>
      <c r="J4408" s="79"/>
      <c r="K4408" s="79"/>
      <c r="L4408" s="75"/>
      <c r="M4408" s="75"/>
      <c r="N4408" s="75"/>
      <c r="O4408" s="75"/>
      <c r="P4408" s="76"/>
    </row>
    <row r="4409" spans="2:16" x14ac:dyDescent="0.35">
      <c r="B4409" s="75"/>
      <c r="C4409" s="76"/>
      <c r="D4409" s="78"/>
      <c r="E4409" s="76"/>
      <c r="F4409" s="76"/>
      <c r="G4409" s="76"/>
      <c r="H4409" s="79"/>
      <c r="I4409" s="79"/>
      <c r="J4409" s="79"/>
      <c r="K4409" s="79"/>
      <c r="L4409" s="75"/>
      <c r="M4409" s="75"/>
      <c r="N4409" s="75"/>
      <c r="O4409" s="75"/>
      <c r="P4409" s="76"/>
    </row>
    <row r="4410" spans="2:16" x14ac:dyDescent="0.35">
      <c r="B4410" s="75"/>
      <c r="C4410" s="76"/>
      <c r="D4410" s="78"/>
      <c r="E4410" s="76"/>
      <c r="F4410" s="76"/>
      <c r="G4410" s="76"/>
      <c r="H4410" s="79"/>
      <c r="I4410" s="79"/>
      <c r="J4410" s="79"/>
      <c r="K4410" s="79"/>
      <c r="L4410" s="75"/>
      <c r="M4410" s="75"/>
      <c r="N4410" s="75"/>
      <c r="O4410" s="75"/>
      <c r="P4410" s="76"/>
    </row>
    <row r="4411" spans="2:16" x14ac:dyDescent="0.35">
      <c r="B4411" s="75"/>
      <c r="C4411" s="76"/>
      <c r="D4411" s="78"/>
      <c r="E4411" s="76"/>
      <c r="F4411" s="76"/>
      <c r="G4411" s="76"/>
      <c r="H4411" s="79"/>
      <c r="I4411" s="79"/>
      <c r="J4411" s="79"/>
      <c r="K4411" s="79"/>
      <c r="L4411" s="75"/>
      <c r="M4411" s="75"/>
      <c r="N4411" s="75"/>
      <c r="O4411" s="75"/>
      <c r="P4411" s="76"/>
    </row>
    <row r="4412" spans="2:16" x14ac:dyDescent="0.35">
      <c r="B4412" s="75"/>
      <c r="C4412" s="76"/>
      <c r="D4412" s="78"/>
      <c r="E4412" s="76"/>
      <c r="F4412" s="76"/>
      <c r="G4412" s="76"/>
      <c r="H4412" s="79"/>
      <c r="I4412" s="79"/>
      <c r="J4412" s="79"/>
      <c r="K4412" s="79"/>
      <c r="L4412" s="75"/>
      <c r="M4412" s="75"/>
      <c r="N4412" s="75"/>
      <c r="O4412" s="75"/>
      <c r="P4412" s="76"/>
    </row>
    <row r="4413" spans="2:16" x14ac:dyDescent="0.35">
      <c r="B4413" s="75"/>
      <c r="C4413" s="76"/>
      <c r="D4413" s="78"/>
      <c r="E4413" s="76"/>
      <c r="F4413" s="76"/>
      <c r="G4413" s="76"/>
      <c r="H4413" s="79"/>
      <c r="I4413" s="79"/>
      <c r="J4413" s="79"/>
      <c r="K4413" s="79"/>
      <c r="L4413" s="75"/>
      <c r="M4413" s="75"/>
      <c r="N4413" s="75"/>
      <c r="O4413" s="75"/>
      <c r="P4413" s="76"/>
    </row>
    <row r="4414" spans="2:16" x14ac:dyDescent="0.35">
      <c r="B4414" s="75"/>
      <c r="C4414" s="76"/>
      <c r="D4414" s="78"/>
      <c r="E4414" s="76"/>
      <c r="F4414" s="76"/>
      <c r="G4414" s="76"/>
      <c r="H4414" s="79"/>
      <c r="I4414" s="79"/>
      <c r="J4414" s="79"/>
      <c r="K4414" s="79"/>
      <c r="L4414" s="75"/>
      <c r="M4414" s="75"/>
      <c r="N4414" s="75"/>
      <c r="O4414" s="75"/>
      <c r="P4414" s="76"/>
    </row>
    <row r="4415" spans="2:16" x14ac:dyDescent="0.35">
      <c r="B4415" s="75"/>
      <c r="C4415" s="76"/>
      <c r="D4415" s="78"/>
      <c r="E4415" s="76"/>
      <c r="F4415" s="76"/>
      <c r="G4415" s="76"/>
      <c r="H4415" s="79"/>
      <c r="I4415" s="79"/>
      <c r="J4415" s="79"/>
      <c r="K4415" s="79"/>
      <c r="L4415" s="75"/>
      <c r="M4415" s="75"/>
      <c r="N4415" s="75"/>
      <c r="O4415" s="75"/>
      <c r="P4415" s="76"/>
    </row>
    <row r="4416" spans="2:16" x14ac:dyDescent="0.35">
      <c r="B4416" s="75"/>
      <c r="C4416" s="76"/>
      <c r="D4416" s="78"/>
      <c r="E4416" s="76"/>
      <c r="F4416" s="76"/>
      <c r="G4416" s="76"/>
      <c r="H4416" s="79"/>
      <c r="I4416" s="79"/>
      <c r="J4416" s="79"/>
      <c r="K4416" s="79"/>
      <c r="L4416" s="75"/>
      <c r="M4416" s="75"/>
      <c r="N4416" s="75"/>
      <c r="O4416" s="75"/>
      <c r="P4416" s="76"/>
    </row>
    <row r="4417" spans="2:16" x14ac:dyDescent="0.35">
      <c r="B4417" s="75"/>
      <c r="C4417" s="76"/>
      <c r="D4417" s="78"/>
      <c r="E4417" s="76"/>
      <c r="F4417" s="76"/>
      <c r="G4417" s="76"/>
      <c r="H4417" s="79"/>
      <c r="I4417" s="79"/>
      <c r="J4417" s="79"/>
      <c r="K4417" s="79"/>
      <c r="L4417" s="75"/>
      <c r="M4417" s="75"/>
      <c r="N4417" s="75"/>
      <c r="O4417" s="75"/>
      <c r="P4417" s="76"/>
    </row>
    <row r="4418" spans="2:16" x14ac:dyDescent="0.35">
      <c r="B4418" s="75"/>
      <c r="C4418" s="76"/>
      <c r="D4418" s="78"/>
      <c r="E4418" s="76"/>
      <c r="F4418" s="76"/>
      <c r="G4418" s="76"/>
      <c r="H4418" s="79"/>
      <c r="I4418" s="79"/>
      <c r="J4418" s="79"/>
      <c r="K4418" s="79"/>
      <c r="L4418" s="75"/>
      <c r="M4418" s="75"/>
      <c r="N4418" s="75"/>
      <c r="O4418" s="75"/>
      <c r="P4418" s="76"/>
    </row>
    <row r="4419" spans="2:16" x14ac:dyDescent="0.35">
      <c r="B4419" s="75"/>
      <c r="C4419" s="76"/>
      <c r="D4419" s="78"/>
      <c r="E4419" s="76"/>
      <c r="F4419" s="76"/>
      <c r="G4419" s="76"/>
      <c r="H4419" s="79"/>
      <c r="I4419" s="79"/>
      <c r="J4419" s="79"/>
      <c r="K4419" s="79"/>
      <c r="L4419" s="75"/>
      <c r="M4419" s="75"/>
      <c r="N4419" s="75"/>
      <c r="O4419" s="75"/>
      <c r="P4419" s="76"/>
    </row>
    <row r="4420" spans="2:16" x14ac:dyDescent="0.35">
      <c r="B4420" s="75"/>
      <c r="C4420" s="76"/>
      <c r="D4420" s="78"/>
      <c r="E4420" s="76"/>
      <c r="F4420" s="76"/>
      <c r="G4420" s="76"/>
      <c r="H4420" s="79"/>
      <c r="I4420" s="79"/>
      <c r="J4420" s="79"/>
      <c r="K4420" s="79"/>
      <c r="L4420" s="75"/>
      <c r="M4420" s="75"/>
      <c r="N4420" s="75"/>
      <c r="O4420" s="75"/>
      <c r="P4420" s="76"/>
    </row>
    <row r="4421" spans="2:16" x14ac:dyDescent="0.35">
      <c r="B4421" s="75"/>
      <c r="C4421" s="76"/>
      <c r="D4421" s="78"/>
      <c r="E4421" s="76"/>
      <c r="F4421" s="76"/>
      <c r="G4421" s="76"/>
      <c r="H4421" s="79"/>
      <c r="I4421" s="79"/>
      <c r="J4421" s="79"/>
      <c r="K4421" s="79"/>
      <c r="L4421" s="75"/>
      <c r="M4421" s="75"/>
      <c r="N4421" s="75"/>
      <c r="O4421" s="75"/>
      <c r="P4421" s="76"/>
    </row>
    <row r="4422" spans="2:16" x14ac:dyDescent="0.35">
      <c r="B4422" s="75"/>
      <c r="C4422" s="76"/>
      <c r="D4422" s="78"/>
      <c r="E4422" s="76"/>
      <c r="F4422" s="76"/>
      <c r="G4422" s="76"/>
      <c r="H4422" s="79"/>
      <c r="I4422" s="79"/>
      <c r="J4422" s="79"/>
      <c r="K4422" s="79"/>
      <c r="L4422" s="75"/>
      <c r="M4422" s="75"/>
      <c r="N4422" s="75"/>
      <c r="O4422" s="75"/>
      <c r="P4422" s="76"/>
    </row>
    <row r="4423" spans="2:16" x14ac:dyDescent="0.35">
      <c r="B4423" s="75"/>
      <c r="C4423" s="76"/>
      <c r="D4423" s="78"/>
      <c r="E4423" s="76"/>
      <c r="F4423" s="76"/>
      <c r="G4423" s="76"/>
      <c r="H4423" s="79"/>
      <c r="I4423" s="79"/>
      <c r="J4423" s="79"/>
      <c r="K4423" s="79"/>
      <c r="L4423" s="75"/>
      <c r="M4423" s="75"/>
      <c r="N4423" s="75"/>
      <c r="O4423" s="75"/>
      <c r="P4423" s="76"/>
    </row>
    <row r="4424" spans="2:16" x14ac:dyDescent="0.35">
      <c r="B4424" s="75"/>
      <c r="C4424" s="76"/>
      <c r="D4424" s="78"/>
      <c r="E4424" s="76"/>
      <c r="F4424" s="76"/>
      <c r="G4424" s="76"/>
      <c r="H4424" s="79"/>
      <c r="I4424" s="79"/>
      <c r="J4424" s="79"/>
      <c r="K4424" s="79"/>
      <c r="L4424" s="75"/>
      <c r="M4424" s="75"/>
      <c r="N4424" s="75"/>
      <c r="O4424" s="75"/>
      <c r="P4424" s="76"/>
    </row>
    <row r="4425" spans="2:16" x14ac:dyDescent="0.35">
      <c r="B4425" s="75"/>
      <c r="C4425" s="76"/>
      <c r="D4425" s="78"/>
      <c r="E4425" s="76"/>
      <c r="F4425" s="76"/>
      <c r="G4425" s="76"/>
      <c r="H4425" s="79"/>
      <c r="I4425" s="79"/>
      <c r="J4425" s="79"/>
      <c r="K4425" s="79"/>
      <c r="L4425" s="75"/>
      <c r="M4425" s="75"/>
      <c r="N4425" s="75"/>
      <c r="O4425" s="75"/>
      <c r="P4425" s="76"/>
    </row>
    <row r="4426" spans="2:16" x14ac:dyDescent="0.35">
      <c r="B4426" s="75"/>
      <c r="C4426" s="76"/>
      <c r="D4426" s="78"/>
      <c r="E4426" s="76"/>
      <c r="F4426" s="76"/>
      <c r="G4426" s="76"/>
      <c r="H4426" s="79"/>
      <c r="I4426" s="79"/>
      <c r="J4426" s="79"/>
      <c r="K4426" s="79"/>
      <c r="L4426" s="75"/>
      <c r="M4426" s="75"/>
      <c r="N4426" s="75"/>
      <c r="O4426" s="75"/>
      <c r="P4426" s="76"/>
    </row>
    <row r="4427" spans="2:16" x14ac:dyDescent="0.35">
      <c r="B4427" s="75"/>
      <c r="C4427" s="76"/>
      <c r="D4427" s="78"/>
      <c r="E4427" s="76"/>
      <c r="F4427" s="76"/>
      <c r="G4427" s="76"/>
      <c r="H4427" s="79"/>
      <c r="I4427" s="79"/>
      <c r="J4427" s="79"/>
      <c r="K4427" s="79"/>
      <c r="L4427" s="75"/>
      <c r="M4427" s="75"/>
      <c r="N4427" s="75"/>
      <c r="O4427" s="75"/>
      <c r="P4427" s="76"/>
    </row>
    <row r="4428" spans="2:16" x14ac:dyDescent="0.35">
      <c r="B4428" s="75"/>
      <c r="C4428" s="76"/>
      <c r="D4428" s="78"/>
      <c r="E4428" s="76"/>
      <c r="F4428" s="76"/>
      <c r="G4428" s="76"/>
      <c r="H4428" s="79"/>
      <c r="I4428" s="79"/>
      <c r="J4428" s="79"/>
      <c r="K4428" s="79"/>
      <c r="L4428" s="75"/>
      <c r="M4428" s="75"/>
      <c r="N4428" s="75"/>
      <c r="O4428" s="75"/>
      <c r="P4428" s="76"/>
    </row>
    <row r="4429" spans="2:16" x14ac:dyDescent="0.35">
      <c r="B4429" s="75"/>
      <c r="C4429" s="76"/>
      <c r="D4429" s="78"/>
      <c r="E4429" s="76"/>
      <c r="F4429" s="76"/>
      <c r="G4429" s="76"/>
      <c r="H4429" s="79"/>
      <c r="I4429" s="79"/>
      <c r="J4429" s="79"/>
      <c r="K4429" s="79"/>
      <c r="L4429" s="75"/>
      <c r="M4429" s="75"/>
      <c r="N4429" s="75"/>
      <c r="O4429" s="75"/>
      <c r="P4429" s="76"/>
    </row>
    <row r="4430" spans="2:16" x14ac:dyDescent="0.35">
      <c r="B4430" s="75"/>
      <c r="C4430" s="76"/>
      <c r="D4430" s="78"/>
      <c r="E4430" s="76"/>
      <c r="F4430" s="76"/>
      <c r="G4430" s="76"/>
      <c r="H4430" s="79"/>
      <c r="I4430" s="79"/>
      <c r="J4430" s="79"/>
      <c r="K4430" s="79"/>
      <c r="L4430" s="75"/>
      <c r="M4430" s="75"/>
      <c r="N4430" s="75"/>
      <c r="O4430" s="75"/>
      <c r="P4430" s="76"/>
    </row>
    <row r="4431" spans="2:16" x14ac:dyDescent="0.35">
      <c r="B4431" s="75"/>
      <c r="C4431" s="76"/>
      <c r="D4431" s="78"/>
      <c r="E4431" s="76"/>
      <c r="F4431" s="76"/>
      <c r="G4431" s="76"/>
      <c r="H4431" s="79"/>
      <c r="I4431" s="79"/>
      <c r="J4431" s="79"/>
      <c r="K4431" s="79"/>
      <c r="L4431" s="75"/>
      <c r="M4431" s="75"/>
      <c r="N4431" s="75"/>
      <c r="O4431" s="75"/>
      <c r="P4431" s="76"/>
    </row>
    <row r="4432" spans="2:16" x14ac:dyDescent="0.35">
      <c r="B4432" s="75"/>
      <c r="C4432" s="76"/>
      <c r="D4432" s="78"/>
      <c r="E4432" s="76"/>
      <c r="F4432" s="76"/>
      <c r="G4432" s="76"/>
      <c r="H4432" s="79"/>
      <c r="I4432" s="79"/>
      <c r="J4432" s="79"/>
      <c r="K4432" s="79"/>
      <c r="L4432" s="75"/>
      <c r="M4432" s="75"/>
      <c r="N4432" s="75"/>
      <c r="O4432" s="75"/>
      <c r="P4432" s="76"/>
    </row>
    <row r="4433" spans="2:16" x14ac:dyDescent="0.35">
      <c r="B4433" s="75"/>
      <c r="C4433" s="76"/>
      <c r="D4433" s="78"/>
      <c r="E4433" s="76"/>
      <c r="F4433" s="76"/>
      <c r="G4433" s="76"/>
      <c r="H4433" s="79"/>
      <c r="I4433" s="79"/>
      <c r="J4433" s="79"/>
      <c r="K4433" s="79"/>
      <c r="L4433" s="75"/>
      <c r="M4433" s="75"/>
      <c r="N4433" s="75"/>
      <c r="O4433" s="75"/>
      <c r="P4433" s="76"/>
    </row>
    <row r="4434" spans="2:16" x14ac:dyDescent="0.35">
      <c r="B4434" s="75"/>
      <c r="C4434" s="76"/>
      <c r="D4434" s="78"/>
      <c r="E4434" s="76"/>
      <c r="F4434" s="76"/>
      <c r="G4434" s="76"/>
      <c r="H4434" s="79"/>
      <c r="I4434" s="79"/>
      <c r="J4434" s="79"/>
      <c r="K4434" s="79"/>
      <c r="L4434" s="75"/>
      <c r="M4434" s="75"/>
      <c r="N4434" s="75"/>
      <c r="O4434" s="75"/>
      <c r="P4434" s="76"/>
    </row>
    <row r="4435" spans="2:16" x14ac:dyDescent="0.35">
      <c r="B4435" s="75"/>
      <c r="C4435" s="76"/>
      <c r="D4435" s="78"/>
      <c r="E4435" s="76"/>
      <c r="F4435" s="76"/>
      <c r="G4435" s="76"/>
      <c r="H4435" s="79"/>
      <c r="I4435" s="79"/>
      <c r="J4435" s="79"/>
      <c r="K4435" s="79"/>
      <c r="L4435" s="75"/>
      <c r="M4435" s="75"/>
      <c r="N4435" s="75"/>
      <c r="O4435" s="75"/>
      <c r="P4435" s="76"/>
    </row>
    <row r="4436" spans="2:16" x14ac:dyDescent="0.35">
      <c r="B4436" s="75"/>
      <c r="C4436" s="76"/>
      <c r="D4436" s="78"/>
      <c r="E4436" s="76"/>
      <c r="F4436" s="76"/>
      <c r="G4436" s="76"/>
      <c r="H4436" s="79"/>
      <c r="I4436" s="79"/>
      <c r="J4436" s="79"/>
      <c r="K4436" s="79"/>
      <c r="L4436" s="75"/>
      <c r="M4436" s="75"/>
      <c r="N4436" s="75"/>
      <c r="O4436" s="75"/>
      <c r="P4436" s="76"/>
    </row>
    <row r="4437" spans="2:16" x14ac:dyDescent="0.35">
      <c r="B4437" s="75"/>
      <c r="C4437" s="76"/>
      <c r="D4437" s="78"/>
      <c r="E4437" s="76"/>
      <c r="F4437" s="76"/>
      <c r="G4437" s="76"/>
      <c r="H4437" s="79"/>
      <c r="I4437" s="79"/>
      <c r="J4437" s="79"/>
      <c r="K4437" s="79"/>
      <c r="L4437" s="75"/>
      <c r="M4437" s="75"/>
      <c r="N4437" s="75"/>
      <c r="O4437" s="75"/>
      <c r="P4437" s="76"/>
    </row>
    <row r="4438" spans="2:16" x14ac:dyDescent="0.35">
      <c r="B4438" s="75"/>
      <c r="C4438" s="76"/>
      <c r="D4438" s="78"/>
      <c r="E4438" s="76"/>
      <c r="F4438" s="76"/>
      <c r="G4438" s="76"/>
      <c r="H4438" s="79"/>
      <c r="I4438" s="79"/>
      <c r="J4438" s="79"/>
      <c r="K4438" s="79"/>
      <c r="L4438" s="75"/>
      <c r="M4438" s="75"/>
      <c r="N4438" s="75"/>
      <c r="O4438" s="75"/>
      <c r="P4438" s="76"/>
    </row>
    <row r="4439" spans="2:16" x14ac:dyDescent="0.35">
      <c r="B4439" s="75"/>
      <c r="C4439" s="76"/>
      <c r="D4439" s="78"/>
      <c r="E4439" s="76"/>
      <c r="F4439" s="76"/>
      <c r="G4439" s="76"/>
      <c r="H4439" s="79"/>
      <c r="I4439" s="79"/>
      <c r="J4439" s="79"/>
      <c r="K4439" s="79"/>
      <c r="L4439" s="75"/>
      <c r="M4439" s="75"/>
      <c r="N4439" s="75"/>
      <c r="O4439" s="75"/>
      <c r="P4439" s="76"/>
    </row>
    <row r="4440" spans="2:16" x14ac:dyDescent="0.35">
      <c r="B4440" s="75"/>
      <c r="C4440" s="76"/>
      <c r="D4440" s="78"/>
      <c r="E4440" s="76"/>
      <c r="F4440" s="76"/>
      <c r="G4440" s="76"/>
      <c r="H4440" s="79"/>
      <c r="I4440" s="79"/>
      <c r="J4440" s="79"/>
      <c r="K4440" s="79"/>
      <c r="L4440" s="75"/>
      <c r="M4440" s="75"/>
      <c r="N4440" s="75"/>
      <c r="O4440" s="75"/>
      <c r="P4440" s="76"/>
    </row>
    <row r="4441" spans="2:16" x14ac:dyDescent="0.35">
      <c r="B4441" s="75"/>
      <c r="C4441" s="76"/>
      <c r="D4441" s="78"/>
      <c r="E4441" s="76"/>
      <c r="F4441" s="76"/>
      <c r="G4441" s="76"/>
      <c r="H4441" s="79"/>
      <c r="I4441" s="79"/>
      <c r="J4441" s="79"/>
      <c r="K4441" s="79"/>
      <c r="L4441" s="75"/>
      <c r="M4441" s="75"/>
      <c r="N4441" s="75"/>
      <c r="O4441" s="75"/>
      <c r="P4441" s="76"/>
    </row>
    <row r="4442" spans="2:16" x14ac:dyDescent="0.35">
      <c r="B4442" s="75"/>
      <c r="C4442" s="76"/>
      <c r="D4442" s="78"/>
      <c r="E4442" s="76"/>
      <c r="F4442" s="76"/>
      <c r="G4442" s="76"/>
      <c r="H4442" s="79"/>
      <c r="I4442" s="79"/>
      <c r="J4442" s="79"/>
      <c r="K4442" s="79"/>
      <c r="L4442" s="75"/>
      <c r="M4442" s="75"/>
      <c r="N4442" s="75"/>
      <c r="O4442" s="75"/>
      <c r="P4442" s="76"/>
    </row>
    <row r="4443" spans="2:16" x14ac:dyDescent="0.35">
      <c r="B4443" s="75"/>
      <c r="C4443" s="76"/>
      <c r="D4443" s="78"/>
      <c r="E4443" s="76"/>
      <c r="F4443" s="76"/>
      <c r="G4443" s="76"/>
      <c r="H4443" s="79"/>
      <c r="I4443" s="79"/>
      <c r="J4443" s="79"/>
      <c r="K4443" s="79"/>
      <c r="L4443" s="75"/>
      <c r="M4443" s="75"/>
      <c r="N4443" s="75"/>
      <c r="O4443" s="75"/>
      <c r="P4443" s="76"/>
    </row>
    <row r="4444" spans="2:16" x14ac:dyDescent="0.35">
      <c r="B4444" s="75"/>
      <c r="C4444" s="76"/>
      <c r="D4444" s="78"/>
      <c r="E4444" s="76"/>
      <c r="F4444" s="76"/>
      <c r="G4444" s="76"/>
      <c r="H4444" s="79"/>
      <c r="I4444" s="79"/>
      <c r="J4444" s="79"/>
      <c r="K4444" s="79"/>
      <c r="L4444" s="75"/>
      <c r="M4444" s="75"/>
      <c r="N4444" s="75"/>
      <c r="O4444" s="75"/>
      <c r="P4444" s="76"/>
    </row>
    <row r="4445" spans="2:16" x14ac:dyDescent="0.35">
      <c r="B4445" s="75"/>
      <c r="C4445" s="76"/>
      <c r="D4445" s="78"/>
      <c r="E4445" s="76"/>
      <c r="F4445" s="76"/>
      <c r="G4445" s="76"/>
      <c r="H4445" s="79"/>
      <c r="I4445" s="79"/>
      <c r="J4445" s="79"/>
      <c r="K4445" s="79"/>
      <c r="L4445" s="75"/>
      <c r="M4445" s="75"/>
      <c r="N4445" s="75"/>
      <c r="O4445" s="75"/>
      <c r="P4445" s="76"/>
    </row>
    <row r="4446" spans="2:16" x14ac:dyDescent="0.35">
      <c r="B4446" s="75"/>
      <c r="C4446" s="76"/>
      <c r="D4446" s="78"/>
      <c r="E4446" s="76"/>
      <c r="F4446" s="76"/>
      <c r="G4446" s="76"/>
      <c r="H4446" s="79"/>
      <c r="I4446" s="79"/>
      <c r="J4446" s="79"/>
      <c r="K4446" s="79"/>
      <c r="L4446" s="75"/>
      <c r="M4446" s="75"/>
      <c r="N4446" s="75"/>
      <c r="O4446" s="75"/>
      <c r="P4446" s="76"/>
    </row>
    <row r="4447" spans="2:16" x14ac:dyDescent="0.35">
      <c r="B4447" s="75"/>
      <c r="C4447" s="76"/>
      <c r="D4447" s="78"/>
      <c r="E4447" s="76"/>
      <c r="F4447" s="76"/>
      <c r="G4447" s="76"/>
      <c r="H4447" s="79"/>
      <c r="I4447" s="79"/>
      <c r="J4447" s="79"/>
      <c r="K4447" s="79"/>
      <c r="L4447" s="75"/>
      <c r="M4447" s="75"/>
      <c r="N4447" s="75"/>
      <c r="O4447" s="75"/>
      <c r="P4447" s="76"/>
    </row>
    <row r="4448" spans="2:16" x14ac:dyDescent="0.35">
      <c r="B4448" s="75"/>
      <c r="C4448" s="76"/>
      <c r="D4448" s="78"/>
      <c r="E4448" s="76"/>
      <c r="F4448" s="76"/>
      <c r="G4448" s="76"/>
      <c r="H4448" s="79"/>
      <c r="I4448" s="79"/>
      <c r="J4448" s="79"/>
      <c r="K4448" s="79"/>
      <c r="L4448" s="75"/>
      <c r="M4448" s="75"/>
      <c r="N4448" s="75"/>
      <c r="O4448" s="75"/>
      <c r="P4448" s="76"/>
    </row>
    <row r="4449" spans="2:16" x14ac:dyDescent="0.35">
      <c r="B4449" s="75"/>
      <c r="C4449" s="76"/>
      <c r="D4449" s="78"/>
      <c r="E4449" s="76"/>
      <c r="F4449" s="76"/>
      <c r="G4449" s="76"/>
      <c r="H4449" s="79"/>
      <c r="I4449" s="79"/>
      <c r="J4449" s="79"/>
      <c r="K4449" s="79"/>
      <c r="L4449" s="75"/>
      <c r="M4449" s="75"/>
      <c r="N4449" s="75"/>
      <c r="O4449" s="75"/>
      <c r="P4449" s="76"/>
    </row>
    <row r="4450" spans="2:16" x14ac:dyDescent="0.35">
      <c r="B4450" s="75"/>
      <c r="C4450" s="76"/>
      <c r="D4450" s="78"/>
      <c r="E4450" s="76"/>
      <c r="F4450" s="76"/>
      <c r="G4450" s="76"/>
      <c r="H4450" s="79"/>
      <c r="I4450" s="79"/>
      <c r="J4450" s="79"/>
      <c r="K4450" s="79"/>
      <c r="L4450" s="75"/>
      <c r="M4450" s="75"/>
      <c r="N4450" s="75"/>
      <c r="O4450" s="75"/>
      <c r="P4450" s="76"/>
    </row>
    <row r="4451" spans="2:16" x14ac:dyDescent="0.35">
      <c r="B4451" s="75"/>
      <c r="C4451" s="76"/>
      <c r="D4451" s="78"/>
      <c r="E4451" s="76"/>
      <c r="F4451" s="76"/>
      <c r="G4451" s="76"/>
      <c r="H4451" s="79"/>
      <c r="I4451" s="79"/>
      <c r="J4451" s="79"/>
      <c r="K4451" s="79"/>
      <c r="L4451" s="75"/>
      <c r="M4451" s="75"/>
      <c r="N4451" s="75"/>
      <c r="O4451" s="75"/>
      <c r="P4451" s="76"/>
    </row>
    <row r="4452" spans="2:16" x14ac:dyDescent="0.35">
      <c r="B4452" s="75"/>
      <c r="C4452" s="76"/>
      <c r="D4452" s="78"/>
      <c r="E4452" s="76"/>
      <c r="F4452" s="76"/>
      <c r="G4452" s="76"/>
      <c r="H4452" s="79"/>
      <c r="I4452" s="79"/>
      <c r="J4452" s="79"/>
      <c r="K4452" s="79"/>
      <c r="L4452" s="75"/>
      <c r="M4452" s="75"/>
      <c r="N4452" s="75"/>
      <c r="O4452" s="75"/>
      <c r="P4452" s="76"/>
    </row>
    <row r="4453" spans="2:16" x14ac:dyDescent="0.35">
      <c r="B4453" s="75"/>
      <c r="C4453" s="76"/>
      <c r="D4453" s="78"/>
      <c r="E4453" s="76"/>
      <c r="F4453" s="76"/>
      <c r="G4453" s="76"/>
      <c r="H4453" s="79"/>
      <c r="I4453" s="79"/>
      <c r="J4453" s="79"/>
      <c r="K4453" s="79"/>
      <c r="L4453" s="75"/>
      <c r="M4453" s="75"/>
      <c r="N4453" s="75"/>
      <c r="O4453" s="75"/>
      <c r="P4453" s="76"/>
    </row>
    <row r="4454" spans="2:16" x14ac:dyDescent="0.35">
      <c r="B4454" s="75"/>
      <c r="C4454" s="76"/>
      <c r="D4454" s="78"/>
      <c r="E4454" s="76"/>
      <c r="F4454" s="76"/>
      <c r="G4454" s="76"/>
      <c r="H4454" s="79"/>
      <c r="I4454" s="79"/>
      <c r="J4454" s="79"/>
      <c r="K4454" s="79"/>
      <c r="L4454" s="75"/>
      <c r="M4454" s="75"/>
      <c r="N4454" s="75"/>
      <c r="O4454" s="75"/>
      <c r="P4454" s="76"/>
    </row>
    <row r="4455" spans="2:16" x14ac:dyDescent="0.35">
      <c r="B4455" s="75"/>
      <c r="C4455" s="76"/>
      <c r="D4455" s="78"/>
      <c r="E4455" s="76"/>
      <c r="F4455" s="76"/>
      <c r="G4455" s="76"/>
      <c r="H4455" s="79"/>
      <c r="I4455" s="79"/>
      <c r="J4455" s="79"/>
      <c r="K4455" s="79"/>
      <c r="L4455" s="75"/>
      <c r="M4455" s="75"/>
      <c r="N4455" s="75"/>
      <c r="O4455" s="75"/>
      <c r="P4455" s="76"/>
    </row>
    <row r="4456" spans="2:16" x14ac:dyDescent="0.35">
      <c r="B4456" s="75"/>
      <c r="C4456" s="76"/>
      <c r="D4456" s="78"/>
      <c r="E4456" s="76"/>
      <c r="F4456" s="76"/>
      <c r="G4456" s="76"/>
      <c r="H4456" s="79"/>
      <c r="I4456" s="79"/>
      <c r="J4456" s="79"/>
      <c r="K4456" s="79"/>
      <c r="L4456" s="75"/>
      <c r="M4456" s="75"/>
      <c r="N4456" s="75"/>
      <c r="O4456" s="75"/>
      <c r="P4456" s="76"/>
    </row>
    <row r="4457" spans="2:16" x14ac:dyDescent="0.35">
      <c r="B4457" s="75"/>
      <c r="C4457" s="76"/>
      <c r="D4457" s="78"/>
      <c r="E4457" s="76"/>
      <c r="F4457" s="76"/>
      <c r="G4457" s="76"/>
      <c r="H4457" s="79"/>
      <c r="I4457" s="79"/>
      <c r="J4457" s="79"/>
      <c r="K4457" s="79"/>
      <c r="L4457" s="75"/>
      <c r="M4457" s="75"/>
      <c r="N4457" s="75"/>
      <c r="O4457" s="75"/>
      <c r="P4457" s="76"/>
    </row>
    <row r="4458" spans="2:16" x14ac:dyDescent="0.35">
      <c r="B4458" s="75"/>
      <c r="C4458" s="76"/>
      <c r="D4458" s="78"/>
      <c r="E4458" s="76"/>
      <c r="F4458" s="76"/>
      <c r="G4458" s="76"/>
      <c r="H4458" s="79"/>
      <c r="I4458" s="79"/>
      <c r="J4458" s="79"/>
      <c r="K4458" s="79"/>
      <c r="L4458" s="75"/>
      <c r="M4458" s="75"/>
      <c r="N4458" s="75"/>
      <c r="O4458" s="75"/>
      <c r="P4458" s="76"/>
    </row>
    <row r="4459" spans="2:16" x14ac:dyDescent="0.35">
      <c r="B4459" s="75"/>
      <c r="C4459" s="76"/>
      <c r="D4459" s="78"/>
      <c r="E4459" s="76"/>
      <c r="F4459" s="76"/>
      <c r="G4459" s="76"/>
      <c r="H4459" s="79"/>
      <c r="I4459" s="79"/>
      <c r="J4459" s="79"/>
      <c r="K4459" s="79"/>
      <c r="L4459" s="75"/>
      <c r="M4459" s="75"/>
      <c r="N4459" s="75"/>
      <c r="O4459" s="75"/>
      <c r="P4459" s="76"/>
    </row>
    <row r="4460" spans="2:16" x14ac:dyDescent="0.35">
      <c r="B4460" s="75"/>
      <c r="C4460" s="76"/>
      <c r="D4460" s="78"/>
      <c r="E4460" s="76"/>
      <c r="F4460" s="76"/>
      <c r="G4460" s="76"/>
      <c r="H4460" s="79"/>
      <c r="I4460" s="79"/>
      <c r="J4460" s="79"/>
      <c r="K4460" s="79"/>
      <c r="L4460" s="75"/>
      <c r="M4460" s="75"/>
      <c r="N4460" s="75"/>
      <c r="O4460" s="75"/>
      <c r="P4460" s="76"/>
    </row>
    <row r="4461" spans="2:16" x14ac:dyDescent="0.35">
      <c r="B4461" s="75"/>
      <c r="C4461" s="76"/>
      <c r="D4461" s="78"/>
      <c r="E4461" s="76"/>
      <c r="F4461" s="76"/>
      <c r="G4461" s="76"/>
      <c r="H4461" s="79"/>
      <c r="I4461" s="79"/>
      <c r="J4461" s="79"/>
      <c r="K4461" s="79"/>
      <c r="L4461" s="75"/>
      <c r="M4461" s="75"/>
      <c r="N4461" s="75"/>
      <c r="O4461" s="75"/>
      <c r="P4461" s="76"/>
    </row>
    <row r="4462" spans="2:16" x14ac:dyDescent="0.35">
      <c r="B4462" s="75"/>
      <c r="C4462" s="76"/>
      <c r="D4462" s="78"/>
      <c r="E4462" s="76"/>
      <c r="F4462" s="76"/>
      <c r="G4462" s="76"/>
      <c r="H4462" s="79"/>
      <c r="I4462" s="79"/>
      <c r="J4462" s="79"/>
      <c r="K4462" s="79"/>
      <c r="L4462" s="75"/>
      <c r="M4462" s="75"/>
      <c r="N4462" s="75"/>
      <c r="O4462" s="75"/>
      <c r="P4462" s="76"/>
    </row>
    <row r="4463" spans="2:16" x14ac:dyDescent="0.35">
      <c r="B4463" s="75"/>
      <c r="C4463" s="76"/>
      <c r="D4463" s="78"/>
      <c r="E4463" s="76"/>
      <c r="F4463" s="76"/>
      <c r="G4463" s="76"/>
      <c r="H4463" s="79"/>
      <c r="I4463" s="79"/>
      <c r="J4463" s="79"/>
      <c r="K4463" s="79"/>
      <c r="L4463" s="75"/>
      <c r="M4463" s="75"/>
      <c r="N4463" s="75"/>
      <c r="O4463" s="75"/>
      <c r="P4463" s="76"/>
    </row>
    <row r="4464" spans="2:16" x14ac:dyDescent="0.35">
      <c r="B4464" s="75"/>
      <c r="C4464" s="76"/>
      <c r="D4464" s="78"/>
      <c r="E4464" s="76"/>
      <c r="F4464" s="76"/>
      <c r="G4464" s="76"/>
      <c r="H4464" s="79"/>
      <c r="I4464" s="79"/>
      <c r="J4464" s="79"/>
      <c r="K4464" s="79"/>
      <c r="L4464" s="75"/>
      <c r="M4464" s="75"/>
      <c r="N4464" s="75"/>
      <c r="O4464" s="75"/>
      <c r="P4464" s="76"/>
    </row>
    <row r="4465" spans="2:16" x14ac:dyDescent="0.35">
      <c r="B4465" s="75"/>
      <c r="C4465" s="76"/>
      <c r="D4465" s="78"/>
      <c r="E4465" s="76"/>
      <c r="F4465" s="76"/>
      <c r="G4465" s="76"/>
      <c r="H4465" s="79"/>
      <c r="I4465" s="79"/>
      <c r="J4465" s="79"/>
      <c r="K4465" s="79"/>
      <c r="L4465" s="75"/>
      <c r="M4465" s="75"/>
      <c r="N4465" s="75"/>
      <c r="O4465" s="75"/>
      <c r="P4465" s="76"/>
    </row>
    <row r="4466" spans="2:16" x14ac:dyDescent="0.35">
      <c r="B4466" s="75"/>
      <c r="C4466" s="76"/>
      <c r="D4466" s="78"/>
      <c r="E4466" s="76"/>
      <c r="F4466" s="76"/>
      <c r="G4466" s="76"/>
      <c r="H4466" s="79"/>
      <c r="I4466" s="79"/>
      <c r="J4466" s="79"/>
      <c r="K4466" s="79"/>
      <c r="L4466" s="75"/>
      <c r="M4466" s="75"/>
      <c r="N4466" s="75"/>
      <c r="O4466" s="75"/>
      <c r="P4466" s="76"/>
    </row>
    <row r="4467" spans="2:16" x14ac:dyDescent="0.35">
      <c r="B4467" s="75"/>
      <c r="C4467" s="76"/>
      <c r="D4467" s="78"/>
      <c r="E4467" s="76"/>
      <c r="F4467" s="76"/>
      <c r="G4467" s="76"/>
      <c r="H4467" s="79"/>
      <c r="I4467" s="79"/>
      <c r="J4467" s="79"/>
      <c r="K4467" s="79"/>
      <c r="L4467" s="75"/>
      <c r="M4467" s="75"/>
      <c r="N4467" s="75"/>
      <c r="O4467" s="75"/>
      <c r="P4467" s="76"/>
    </row>
    <row r="4468" spans="2:16" x14ac:dyDescent="0.35">
      <c r="B4468" s="75"/>
      <c r="C4468" s="76"/>
      <c r="D4468" s="78"/>
      <c r="E4468" s="76"/>
      <c r="F4468" s="76"/>
      <c r="G4468" s="76"/>
      <c r="H4468" s="79"/>
      <c r="I4468" s="79"/>
      <c r="J4468" s="79"/>
      <c r="K4468" s="79"/>
      <c r="L4468" s="75"/>
      <c r="M4468" s="75"/>
      <c r="N4468" s="75"/>
      <c r="O4468" s="75"/>
      <c r="P4468" s="76"/>
    </row>
    <row r="4469" spans="2:16" x14ac:dyDescent="0.35">
      <c r="B4469" s="75"/>
      <c r="C4469" s="76"/>
      <c r="D4469" s="78"/>
      <c r="E4469" s="76"/>
      <c r="F4469" s="76"/>
      <c r="G4469" s="76"/>
      <c r="H4469" s="79"/>
      <c r="I4469" s="79"/>
      <c r="J4469" s="79"/>
      <c r="K4469" s="79"/>
      <c r="L4469" s="75"/>
      <c r="M4469" s="75"/>
      <c r="N4469" s="75"/>
      <c r="O4469" s="75"/>
      <c r="P4469" s="76"/>
    </row>
    <row r="4470" spans="2:16" x14ac:dyDescent="0.35">
      <c r="B4470" s="75"/>
      <c r="C4470" s="76"/>
      <c r="D4470" s="78"/>
      <c r="E4470" s="76"/>
      <c r="F4470" s="76"/>
      <c r="G4470" s="76"/>
      <c r="H4470" s="79"/>
      <c r="I4470" s="79"/>
      <c r="J4470" s="79"/>
      <c r="K4470" s="79"/>
      <c r="L4470" s="75"/>
      <c r="M4470" s="75"/>
      <c r="N4470" s="75"/>
      <c r="O4470" s="75"/>
      <c r="P4470" s="76"/>
    </row>
    <row r="4471" spans="2:16" x14ac:dyDescent="0.35">
      <c r="B4471" s="75"/>
      <c r="C4471" s="76"/>
      <c r="D4471" s="78"/>
      <c r="E4471" s="76"/>
      <c r="F4471" s="76"/>
      <c r="G4471" s="76"/>
      <c r="H4471" s="79"/>
      <c r="I4471" s="79"/>
      <c r="J4471" s="79"/>
      <c r="K4471" s="79"/>
      <c r="L4471" s="75"/>
      <c r="M4471" s="75"/>
      <c r="N4471" s="75"/>
      <c r="O4471" s="75"/>
      <c r="P4471" s="76"/>
    </row>
    <row r="4472" spans="2:16" x14ac:dyDescent="0.35">
      <c r="B4472" s="75"/>
      <c r="C4472" s="76"/>
      <c r="D4472" s="78"/>
      <c r="E4472" s="76"/>
      <c r="F4472" s="76"/>
      <c r="G4472" s="76"/>
      <c r="H4472" s="79"/>
      <c r="I4472" s="79"/>
      <c r="J4472" s="79"/>
      <c r="K4472" s="79"/>
      <c r="L4472" s="75"/>
      <c r="M4472" s="75"/>
      <c r="N4472" s="75"/>
      <c r="O4472" s="75"/>
      <c r="P4472" s="76"/>
    </row>
    <row r="4473" spans="2:16" x14ac:dyDescent="0.35">
      <c r="B4473" s="75"/>
      <c r="C4473" s="76"/>
      <c r="D4473" s="78"/>
      <c r="E4473" s="76"/>
      <c r="F4473" s="76"/>
      <c r="G4473" s="76"/>
      <c r="H4473" s="79"/>
      <c r="I4473" s="79"/>
      <c r="J4473" s="79"/>
      <c r="K4473" s="79"/>
      <c r="L4473" s="75"/>
      <c r="M4473" s="75"/>
      <c r="N4473" s="75"/>
      <c r="O4473" s="75"/>
      <c r="P4473" s="76"/>
    </row>
    <row r="4474" spans="2:16" x14ac:dyDescent="0.35">
      <c r="B4474" s="75"/>
      <c r="C4474" s="76"/>
      <c r="D4474" s="78"/>
      <c r="E4474" s="76"/>
      <c r="F4474" s="76"/>
      <c r="G4474" s="76"/>
      <c r="H4474" s="79"/>
      <c r="I4474" s="79"/>
      <c r="J4474" s="79"/>
      <c r="K4474" s="79"/>
      <c r="L4474" s="75"/>
      <c r="M4474" s="75"/>
      <c r="N4474" s="75"/>
      <c r="O4474" s="75"/>
      <c r="P4474" s="76"/>
    </row>
    <row r="4475" spans="2:16" x14ac:dyDescent="0.35">
      <c r="B4475" s="75"/>
      <c r="C4475" s="76"/>
      <c r="D4475" s="78"/>
      <c r="E4475" s="76"/>
      <c r="F4475" s="76"/>
      <c r="G4475" s="76"/>
      <c r="H4475" s="79"/>
      <c r="I4475" s="79"/>
      <c r="J4475" s="79"/>
      <c r="K4475" s="79"/>
      <c r="L4475" s="75"/>
      <c r="M4475" s="75"/>
      <c r="N4475" s="75"/>
      <c r="O4475" s="75"/>
      <c r="P4475" s="76"/>
    </row>
    <row r="4476" spans="2:16" x14ac:dyDescent="0.35">
      <c r="B4476" s="75"/>
      <c r="C4476" s="76"/>
      <c r="D4476" s="78"/>
      <c r="E4476" s="76"/>
      <c r="F4476" s="76"/>
      <c r="G4476" s="76"/>
      <c r="H4476" s="79"/>
      <c r="I4476" s="79"/>
      <c r="J4476" s="79"/>
      <c r="K4476" s="79"/>
      <c r="L4476" s="75"/>
      <c r="M4476" s="75"/>
      <c r="N4476" s="75"/>
      <c r="O4476" s="75"/>
      <c r="P4476" s="76"/>
    </row>
    <row r="4477" spans="2:16" x14ac:dyDescent="0.35">
      <c r="B4477" s="75"/>
      <c r="C4477" s="76"/>
      <c r="D4477" s="78"/>
      <c r="E4477" s="76"/>
      <c r="F4477" s="76"/>
      <c r="G4477" s="76"/>
      <c r="H4477" s="79"/>
      <c r="I4477" s="79"/>
      <c r="J4477" s="79"/>
      <c r="K4477" s="79"/>
      <c r="L4477" s="75"/>
      <c r="M4477" s="75"/>
      <c r="N4477" s="75"/>
      <c r="O4477" s="75"/>
      <c r="P4477" s="76"/>
    </row>
    <row r="4478" spans="2:16" x14ac:dyDescent="0.35">
      <c r="B4478" s="75"/>
      <c r="C4478" s="76"/>
      <c r="D4478" s="78"/>
      <c r="E4478" s="76"/>
      <c r="F4478" s="76"/>
      <c r="G4478" s="76"/>
      <c r="H4478" s="79"/>
      <c r="I4478" s="79"/>
      <c r="J4478" s="79"/>
      <c r="K4478" s="79"/>
      <c r="L4478" s="75"/>
      <c r="M4478" s="75"/>
      <c r="N4478" s="75"/>
      <c r="O4478" s="75"/>
      <c r="P4478" s="76"/>
    </row>
    <row r="4479" spans="2:16" x14ac:dyDescent="0.35">
      <c r="B4479" s="75"/>
      <c r="C4479" s="76"/>
      <c r="D4479" s="78"/>
      <c r="E4479" s="76"/>
      <c r="F4479" s="76"/>
      <c r="G4479" s="76"/>
      <c r="H4479" s="79"/>
      <c r="I4479" s="79"/>
      <c r="J4479" s="79"/>
      <c r="K4479" s="79"/>
      <c r="L4479" s="75"/>
      <c r="M4479" s="75"/>
      <c r="N4479" s="75"/>
      <c r="O4479" s="75"/>
      <c r="P4479" s="76"/>
    </row>
    <row r="4480" spans="2:16" x14ac:dyDescent="0.35">
      <c r="B4480" s="75"/>
      <c r="C4480" s="76"/>
      <c r="D4480" s="78"/>
      <c r="E4480" s="76"/>
      <c r="F4480" s="76"/>
      <c r="G4480" s="76"/>
      <c r="H4480" s="79"/>
      <c r="I4480" s="79"/>
      <c r="J4480" s="79"/>
      <c r="K4480" s="79"/>
      <c r="L4480" s="75"/>
      <c r="M4480" s="75"/>
      <c r="N4480" s="75"/>
      <c r="O4480" s="75"/>
      <c r="P4480" s="76"/>
    </row>
    <row r="4481" spans="2:16" x14ac:dyDescent="0.35">
      <c r="B4481" s="75"/>
      <c r="C4481" s="76"/>
      <c r="D4481" s="78"/>
      <c r="E4481" s="76"/>
      <c r="F4481" s="76"/>
      <c r="G4481" s="76"/>
      <c r="H4481" s="79"/>
      <c r="I4481" s="79"/>
      <c r="J4481" s="79"/>
      <c r="K4481" s="79"/>
      <c r="L4481" s="75"/>
      <c r="M4481" s="75"/>
      <c r="N4481" s="75"/>
      <c r="O4481" s="75"/>
      <c r="P4481" s="76"/>
    </row>
    <row r="4482" spans="2:16" x14ac:dyDescent="0.35">
      <c r="B4482" s="75"/>
      <c r="C4482" s="76"/>
      <c r="D4482" s="78"/>
      <c r="E4482" s="76"/>
      <c r="F4482" s="76"/>
      <c r="G4482" s="76"/>
      <c r="H4482" s="79"/>
      <c r="I4482" s="79"/>
      <c r="J4482" s="79"/>
      <c r="K4482" s="79"/>
      <c r="L4482" s="75"/>
      <c r="M4482" s="75"/>
      <c r="N4482" s="75"/>
      <c r="O4482" s="75"/>
      <c r="P4482" s="76"/>
    </row>
    <row r="4483" spans="2:16" x14ac:dyDescent="0.35">
      <c r="B4483" s="75"/>
      <c r="C4483" s="76"/>
      <c r="D4483" s="78"/>
      <c r="E4483" s="76"/>
      <c r="F4483" s="76"/>
      <c r="G4483" s="76"/>
      <c r="H4483" s="79"/>
      <c r="I4483" s="79"/>
      <c r="J4483" s="79"/>
      <c r="K4483" s="79"/>
      <c r="L4483" s="75"/>
      <c r="M4483" s="75"/>
      <c r="N4483" s="75"/>
      <c r="O4483" s="75"/>
      <c r="P4483" s="76"/>
    </row>
    <row r="4484" spans="2:16" x14ac:dyDescent="0.35">
      <c r="B4484" s="75"/>
      <c r="C4484" s="76"/>
      <c r="D4484" s="78"/>
      <c r="E4484" s="76"/>
      <c r="F4484" s="76"/>
      <c r="G4484" s="76"/>
      <c r="H4484" s="79"/>
      <c r="I4484" s="79"/>
      <c r="J4484" s="79"/>
      <c r="K4484" s="79"/>
      <c r="L4484" s="75"/>
      <c r="M4484" s="75"/>
      <c r="N4484" s="75"/>
      <c r="O4484" s="75"/>
      <c r="P4484" s="76"/>
    </row>
    <row r="4485" spans="2:16" x14ac:dyDescent="0.35">
      <c r="B4485" s="75"/>
      <c r="C4485" s="76"/>
      <c r="D4485" s="78"/>
      <c r="E4485" s="76"/>
      <c r="F4485" s="76"/>
      <c r="G4485" s="76"/>
      <c r="H4485" s="79"/>
      <c r="I4485" s="79"/>
      <c r="J4485" s="79"/>
      <c r="K4485" s="79"/>
      <c r="L4485" s="75"/>
      <c r="M4485" s="75"/>
      <c r="N4485" s="75"/>
      <c r="O4485" s="75"/>
      <c r="P4485" s="76"/>
    </row>
    <row r="4486" spans="2:16" x14ac:dyDescent="0.35">
      <c r="B4486" s="75"/>
      <c r="C4486" s="76"/>
      <c r="D4486" s="78"/>
      <c r="E4486" s="76"/>
      <c r="F4486" s="76"/>
      <c r="G4486" s="76"/>
      <c r="H4486" s="79"/>
      <c r="I4486" s="79"/>
      <c r="J4486" s="79"/>
      <c r="K4486" s="79"/>
      <c r="L4486" s="75"/>
      <c r="M4486" s="75"/>
      <c r="N4486" s="75"/>
      <c r="O4486" s="75"/>
      <c r="P4486" s="76"/>
    </row>
    <row r="4487" spans="2:16" x14ac:dyDescent="0.35">
      <c r="B4487" s="75"/>
      <c r="C4487" s="76"/>
      <c r="D4487" s="78"/>
      <c r="E4487" s="76"/>
      <c r="F4487" s="76"/>
      <c r="G4487" s="76"/>
      <c r="H4487" s="79"/>
      <c r="I4487" s="79"/>
      <c r="J4487" s="79"/>
      <c r="K4487" s="79"/>
      <c r="L4487" s="75"/>
      <c r="M4487" s="75"/>
      <c r="N4487" s="75"/>
      <c r="O4487" s="75"/>
      <c r="P4487" s="76"/>
    </row>
    <row r="4488" spans="2:16" x14ac:dyDescent="0.35">
      <c r="B4488" s="75"/>
      <c r="C4488" s="76"/>
      <c r="D4488" s="78"/>
      <c r="E4488" s="76"/>
      <c r="F4488" s="76"/>
      <c r="G4488" s="76"/>
      <c r="H4488" s="79"/>
      <c r="I4488" s="79"/>
      <c r="J4488" s="79"/>
      <c r="K4488" s="79"/>
      <c r="L4488" s="75"/>
      <c r="M4488" s="75"/>
      <c r="N4488" s="75"/>
      <c r="O4488" s="75"/>
      <c r="P4488" s="76"/>
    </row>
    <row r="4489" spans="2:16" x14ac:dyDescent="0.35">
      <c r="B4489" s="75"/>
      <c r="C4489" s="76"/>
      <c r="D4489" s="78"/>
      <c r="E4489" s="76"/>
      <c r="F4489" s="76"/>
      <c r="G4489" s="76"/>
      <c r="H4489" s="79"/>
      <c r="I4489" s="79"/>
      <c r="J4489" s="79"/>
      <c r="K4489" s="79"/>
      <c r="L4489" s="75"/>
      <c r="M4489" s="75"/>
      <c r="N4489" s="75"/>
      <c r="O4489" s="75"/>
      <c r="P4489" s="76"/>
    </row>
    <row r="4490" spans="2:16" x14ac:dyDescent="0.35">
      <c r="B4490" s="75"/>
      <c r="C4490" s="76"/>
      <c r="D4490" s="78"/>
      <c r="E4490" s="76"/>
      <c r="F4490" s="76"/>
      <c r="G4490" s="76"/>
      <c r="H4490" s="79"/>
      <c r="I4490" s="79"/>
      <c r="J4490" s="79"/>
      <c r="K4490" s="79"/>
      <c r="L4490" s="75"/>
      <c r="M4490" s="75"/>
      <c r="N4490" s="75"/>
      <c r="O4490" s="75"/>
      <c r="P4490" s="76"/>
    </row>
    <row r="4491" spans="2:16" x14ac:dyDescent="0.35">
      <c r="B4491" s="75"/>
      <c r="C4491" s="76"/>
      <c r="D4491" s="78"/>
      <c r="E4491" s="76"/>
      <c r="F4491" s="76"/>
      <c r="G4491" s="76"/>
      <c r="H4491" s="79"/>
      <c r="I4491" s="79"/>
      <c r="J4491" s="79"/>
      <c r="K4491" s="79"/>
      <c r="L4491" s="75"/>
      <c r="M4491" s="75"/>
      <c r="N4491" s="75"/>
      <c r="O4491" s="75"/>
      <c r="P4491" s="76"/>
    </row>
    <row r="4492" spans="2:16" x14ac:dyDescent="0.35">
      <c r="B4492" s="75"/>
      <c r="C4492" s="76"/>
      <c r="D4492" s="78"/>
      <c r="E4492" s="76"/>
      <c r="F4492" s="76"/>
      <c r="G4492" s="76"/>
      <c r="H4492" s="79"/>
      <c r="I4492" s="79"/>
      <c r="J4492" s="79"/>
      <c r="K4492" s="79"/>
      <c r="L4492" s="75"/>
      <c r="M4492" s="75"/>
      <c r="N4492" s="75"/>
      <c r="O4492" s="75"/>
      <c r="P4492" s="76"/>
    </row>
    <row r="4493" spans="2:16" x14ac:dyDescent="0.35">
      <c r="B4493" s="75"/>
      <c r="C4493" s="76"/>
      <c r="D4493" s="78"/>
      <c r="E4493" s="76"/>
      <c r="F4493" s="76"/>
      <c r="G4493" s="76"/>
      <c r="H4493" s="79"/>
      <c r="I4493" s="79"/>
      <c r="J4493" s="79"/>
      <c r="K4493" s="79"/>
      <c r="L4493" s="75"/>
      <c r="M4493" s="75"/>
      <c r="N4493" s="75"/>
      <c r="O4493" s="75"/>
      <c r="P4493" s="76"/>
    </row>
    <row r="4494" spans="2:16" x14ac:dyDescent="0.35">
      <c r="B4494" s="75"/>
      <c r="C4494" s="76"/>
      <c r="D4494" s="78"/>
      <c r="E4494" s="76"/>
      <c r="F4494" s="76"/>
      <c r="G4494" s="76"/>
      <c r="H4494" s="79"/>
      <c r="I4494" s="79"/>
      <c r="J4494" s="79"/>
      <c r="K4494" s="79"/>
      <c r="L4494" s="75"/>
      <c r="M4494" s="75"/>
      <c r="N4494" s="75"/>
      <c r="O4494" s="75"/>
      <c r="P4494" s="76"/>
    </row>
    <row r="4495" spans="2:16" x14ac:dyDescent="0.35">
      <c r="B4495" s="75"/>
      <c r="C4495" s="76"/>
      <c r="D4495" s="78"/>
      <c r="E4495" s="76"/>
      <c r="F4495" s="76"/>
      <c r="G4495" s="76"/>
      <c r="H4495" s="79"/>
      <c r="I4495" s="79"/>
      <c r="J4495" s="79"/>
      <c r="K4495" s="79"/>
      <c r="L4495" s="75"/>
      <c r="M4495" s="75"/>
      <c r="N4495" s="75"/>
      <c r="O4495" s="75"/>
      <c r="P4495" s="76"/>
    </row>
    <row r="4496" spans="2:16" x14ac:dyDescent="0.35">
      <c r="B4496" s="75"/>
      <c r="C4496" s="76"/>
      <c r="D4496" s="78"/>
      <c r="E4496" s="76"/>
      <c r="F4496" s="76"/>
      <c r="G4496" s="76"/>
      <c r="H4496" s="79"/>
      <c r="I4496" s="79"/>
      <c r="J4496" s="79"/>
      <c r="K4496" s="79"/>
      <c r="L4496" s="75"/>
      <c r="M4496" s="75"/>
      <c r="N4496" s="75"/>
      <c r="O4496" s="75"/>
      <c r="P4496" s="76"/>
    </row>
    <row r="4497" spans="2:16" x14ac:dyDescent="0.35">
      <c r="B4497" s="75"/>
      <c r="C4497" s="76"/>
      <c r="D4497" s="78"/>
      <c r="E4497" s="76"/>
      <c r="F4497" s="76"/>
      <c r="G4497" s="76"/>
      <c r="H4497" s="79"/>
      <c r="I4497" s="79"/>
      <c r="J4497" s="79"/>
      <c r="K4497" s="79"/>
      <c r="L4497" s="75"/>
      <c r="M4497" s="75"/>
      <c r="N4497" s="75"/>
      <c r="O4497" s="75"/>
      <c r="P4497" s="76"/>
    </row>
    <row r="4498" spans="2:16" x14ac:dyDescent="0.35">
      <c r="B4498" s="75"/>
      <c r="C4498" s="76"/>
      <c r="D4498" s="78"/>
      <c r="E4498" s="76"/>
      <c r="F4498" s="76"/>
      <c r="G4498" s="76"/>
      <c r="H4498" s="79"/>
      <c r="I4498" s="79"/>
      <c r="J4498" s="79"/>
      <c r="K4498" s="79"/>
      <c r="L4498" s="75"/>
      <c r="M4498" s="75"/>
      <c r="N4498" s="75"/>
      <c r="O4498" s="75"/>
      <c r="P4498" s="76"/>
    </row>
    <row r="4499" spans="2:16" x14ac:dyDescent="0.35">
      <c r="B4499" s="75"/>
      <c r="C4499" s="76"/>
      <c r="D4499" s="78"/>
      <c r="E4499" s="76"/>
      <c r="F4499" s="76"/>
      <c r="G4499" s="76"/>
      <c r="H4499" s="79"/>
      <c r="I4499" s="79"/>
      <c r="J4499" s="79"/>
      <c r="K4499" s="79"/>
      <c r="L4499" s="75"/>
      <c r="M4499" s="75"/>
      <c r="N4499" s="75"/>
      <c r="O4499" s="75"/>
      <c r="P4499" s="76"/>
    </row>
    <row r="4500" spans="2:16" x14ac:dyDescent="0.35">
      <c r="B4500" s="75"/>
      <c r="C4500" s="76"/>
      <c r="D4500" s="78"/>
      <c r="E4500" s="76"/>
      <c r="F4500" s="76"/>
      <c r="G4500" s="76"/>
      <c r="H4500" s="79"/>
      <c r="I4500" s="79"/>
      <c r="J4500" s="79"/>
      <c r="K4500" s="79"/>
      <c r="L4500" s="75"/>
      <c r="M4500" s="75"/>
      <c r="N4500" s="75"/>
      <c r="O4500" s="75"/>
      <c r="P4500" s="76"/>
    </row>
    <row r="4501" spans="2:16" x14ac:dyDescent="0.35">
      <c r="B4501" s="75"/>
      <c r="C4501" s="76"/>
      <c r="D4501" s="78"/>
      <c r="E4501" s="76"/>
      <c r="F4501" s="76"/>
      <c r="G4501" s="76"/>
      <c r="H4501" s="79"/>
      <c r="I4501" s="79"/>
      <c r="J4501" s="79"/>
      <c r="K4501" s="79"/>
      <c r="L4501" s="75"/>
      <c r="M4501" s="75"/>
      <c r="N4501" s="75"/>
      <c r="O4501" s="75"/>
      <c r="P4501" s="76"/>
    </row>
    <row r="4502" spans="2:16" x14ac:dyDescent="0.35">
      <c r="B4502" s="75"/>
      <c r="C4502" s="76"/>
      <c r="D4502" s="78"/>
      <c r="E4502" s="76"/>
      <c r="F4502" s="76"/>
      <c r="G4502" s="76"/>
      <c r="H4502" s="79"/>
      <c r="I4502" s="79"/>
      <c r="J4502" s="79"/>
      <c r="K4502" s="79"/>
      <c r="L4502" s="75"/>
      <c r="M4502" s="75"/>
      <c r="N4502" s="75"/>
      <c r="O4502" s="75"/>
      <c r="P4502" s="76"/>
    </row>
    <row r="4503" spans="2:16" x14ac:dyDescent="0.35">
      <c r="B4503" s="75"/>
      <c r="C4503" s="76"/>
      <c r="D4503" s="78"/>
      <c r="E4503" s="76"/>
      <c r="F4503" s="76"/>
      <c r="G4503" s="76"/>
      <c r="H4503" s="79"/>
      <c r="I4503" s="79"/>
      <c r="J4503" s="79"/>
      <c r="K4503" s="79"/>
      <c r="L4503" s="75"/>
      <c r="M4503" s="75"/>
      <c r="N4503" s="75"/>
      <c r="O4503" s="75"/>
      <c r="P4503" s="76"/>
    </row>
    <row r="4504" spans="2:16" x14ac:dyDescent="0.35">
      <c r="B4504" s="75"/>
      <c r="C4504" s="76"/>
      <c r="D4504" s="78"/>
      <c r="E4504" s="76"/>
      <c r="F4504" s="76"/>
      <c r="G4504" s="76"/>
      <c r="H4504" s="79"/>
      <c r="I4504" s="79"/>
      <c r="J4504" s="79"/>
      <c r="K4504" s="79"/>
      <c r="L4504" s="75"/>
      <c r="M4504" s="75"/>
      <c r="N4504" s="75"/>
      <c r="O4504" s="75"/>
      <c r="P4504" s="76"/>
    </row>
    <row r="4505" spans="2:16" x14ac:dyDescent="0.35">
      <c r="B4505" s="75"/>
      <c r="C4505" s="76"/>
      <c r="D4505" s="78"/>
      <c r="E4505" s="76"/>
      <c r="F4505" s="76"/>
      <c r="G4505" s="76"/>
      <c r="H4505" s="79"/>
      <c r="I4505" s="79"/>
      <c r="J4505" s="79"/>
      <c r="K4505" s="79"/>
      <c r="L4505" s="75"/>
      <c r="M4505" s="75"/>
      <c r="N4505" s="75"/>
      <c r="O4505" s="75"/>
      <c r="P4505" s="76"/>
    </row>
    <row r="4506" spans="2:16" x14ac:dyDescent="0.35">
      <c r="B4506" s="75"/>
      <c r="C4506" s="76"/>
      <c r="D4506" s="78"/>
      <c r="E4506" s="76"/>
      <c r="F4506" s="76"/>
      <c r="G4506" s="76"/>
      <c r="H4506" s="79"/>
      <c r="I4506" s="79"/>
      <c r="J4506" s="79"/>
      <c r="K4506" s="79"/>
      <c r="L4506" s="75"/>
      <c r="M4506" s="75"/>
      <c r="N4506" s="75"/>
      <c r="O4506" s="75"/>
      <c r="P4506" s="76"/>
    </row>
    <row r="4507" spans="2:16" x14ac:dyDescent="0.35">
      <c r="B4507" s="75"/>
      <c r="C4507" s="76"/>
      <c r="D4507" s="78"/>
      <c r="E4507" s="76"/>
      <c r="F4507" s="76"/>
      <c r="G4507" s="76"/>
      <c r="H4507" s="79"/>
      <c r="I4507" s="79"/>
      <c r="J4507" s="79"/>
      <c r="K4507" s="79"/>
      <c r="L4507" s="75"/>
      <c r="M4507" s="75"/>
      <c r="N4507" s="75"/>
      <c r="O4507" s="75"/>
      <c r="P4507" s="76"/>
    </row>
    <row r="4508" spans="2:16" x14ac:dyDescent="0.35">
      <c r="B4508" s="75"/>
      <c r="C4508" s="76"/>
      <c r="D4508" s="78"/>
      <c r="E4508" s="76"/>
      <c r="F4508" s="76"/>
      <c r="G4508" s="76"/>
      <c r="H4508" s="79"/>
      <c r="I4508" s="79"/>
      <c r="J4508" s="79"/>
      <c r="K4508" s="79"/>
      <c r="L4508" s="75"/>
      <c r="M4508" s="75"/>
      <c r="N4508" s="75"/>
      <c r="O4508" s="75"/>
      <c r="P4508" s="76"/>
    </row>
    <row r="4509" spans="2:16" x14ac:dyDescent="0.35">
      <c r="B4509" s="75"/>
      <c r="C4509" s="76"/>
      <c r="D4509" s="78"/>
      <c r="E4509" s="76"/>
      <c r="F4509" s="76"/>
      <c r="G4509" s="76"/>
      <c r="H4509" s="79"/>
      <c r="I4509" s="79"/>
      <c r="J4509" s="79"/>
      <c r="K4509" s="79"/>
      <c r="L4509" s="75"/>
      <c r="M4509" s="75"/>
      <c r="N4509" s="75"/>
      <c r="O4509" s="75"/>
      <c r="P4509" s="76"/>
    </row>
    <row r="4510" spans="2:16" x14ac:dyDescent="0.35">
      <c r="B4510" s="75"/>
      <c r="C4510" s="76"/>
      <c r="D4510" s="78"/>
      <c r="E4510" s="76"/>
      <c r="F4510" s="76"/>
      <c r="G4510" s="76"/>
      <c r="H4510" s="79"/>
      <c r="I4510" s="79"/>
      <c r="J4510" s="79"/>
      <c r="K4510" s="79"/>
      <c r="L4510" s="75"/>
      <c r="M4510" s="75"/>
      <c r="N4510" s="75"/>
      <c r="O4510" s="75"/>
      <c r="P4510" s="76"/>
    </row>
    <row r="4511" spans="2:16" x14ac:dyDescent="0.35">
      <c r="B4511" s="75"/>
      <c r="C4511" s="76"/>
      <c r="D4511" s="78"/>
      <c r="E4511" s="76"/>
      <c r="F4511" s="76"/>
      <c r="G4511" s="76"/>
      <c r="H4511" s="79"/>
      <c r="I4511" s="79"/>
      <c r="J4511" s="79"/>
      <c r="K4511" s="79"/>
      <c r="L4511" s="75"/>
      <c r="M4511" s="75"/>
      <c r="N4511" s="75"/>
      <c r="O4511" s="75"/>
      <c r="P4511" s="76"/>
    </row>
    <row r="4512" spans="2:16" x14ac:dyDescent="0.35">
      <c r="B4512" s="75"/>
      <c r="C4512" s="76"/>
      <c r="D4512" s="78"/>
      <c r="E4512" s="76"/>
      <c r="F4512" s="76"/>
      <c r="G4512" s="76"/>
      <c r="H4512" s="79"/>
      <c r="I4512" s="79"/>
      <c r="J4512" s="79"/>
      <c r="K4512" s="79"/>
      <c r="L4512" s="75"/>
      <c r="M4512" s="75"/>
      <c r="N4512" s="75"/>
      <c r="O4512" s="75"/>
      <c r="P4512" s="76"/>
    </row>
    <row r="4513" spans="2:16" x14ac:dyDescent="0.35">
      <c r="B4513" s="75"/>
      <c r="C4513" s="76"/>
      <c r="D4513" s="78"/>
      <c r="E4513" s="76"/>
      <c r="F4513" s="76"/>
      <c r="G4513" s="76"/>
      <c r="H4513" s="79"/>
      <c r="I4513" s="79"/>
      <c r="J4513" s="79"/>
      <c r="K4513" s="79"/>
      <c r="L4513" s="75"/>
      <c r="M4513" s="75"/>
      <c r="N4513" s="75"/>
      <c r="O4513" s="75"/>
      <c r="P4513" s="76"/>
    </row>
    <row r="4514" spans="2:16" x14ac:dyDescent="0.35">
      <c r="B4514" s="75"/>
      <c r="C4514" s="76"/>
      <c r="D4514" s="78"/>
      <c r="E4514" s="76"/>
      <c r="F4514" s="76"/>
      <c r="G4514" s="76"/>
      <c r="H4514" s="79"/>
      <c r="I4514" s="79"/>
      <c r="J4514" s="79"/>
      <c r="K4514" s="79"/>
      <c r="L4514" s="75"/>
      <c r="M4514" s="75"/>
      <c r="N4514" s="75"/>
      <c r="O4514" s="75"/>
      <c r="P4514" s="76"/>
    </row>
    <row r="4515" spans="2:16" x14ac:dyDescent="0.35">
      <c r="B4515" s="75"/>
      <c r="C4515" s="76"/>
      <c r="D4515" s="78"/>
      <c r="E4515" s="76"/>
      <c r="F4515" s="76"/>
      <c r="G4515" s="76"/>
      <c r="H4515" s="79"/>
      <c r="I4515" s="79"/>
      <c r="J4515" s="79"/>
      <c r="K4515" s="79"/>
      <c r="L4515" s="75"/>
      <c r="M4515" s="75"/>
      <c r="N4515" s="75"/>
      <c r="O4515" s="75"/>
      <c r="P4515" s="76"/>
    </row>
    <row r="4516" spans="2:16" x14ac:dyDescent="0.35">
      <c r="B4516" s="75"/>
      <c r="C4516" s="76"/>
      <c r="D4516" s="78"/>
      <c r="E4516" s="76"/>
      <c r="F4516" s="76"/>
      <c r="G4516" s="76"/>
      <c r="H4516" s="79"/>
      <c r="I4516" s="79"/>
      <c r="J4516" s="79"/>
      <c r="K4516" s="79"/>
      <c r="L4516" s="75"/>
      <c r="M4516" s="75"/>
      <c r="N4516" s="75"/>
      <c r="O4516" s="75"/>
      <c r="P4516" s="76"/>
    </row>
    <row r="4517" spans="2:16" x14ac:dyDescent="0.35">
      <c r="B4517" s="75"/>
      <c r="C4517" s="76"/>
      <c r="D4517" s="78"/>
      <c r="E4517" s="76"/>
      <c r="F4517" s="76"/>
      <c r="G4517" s="76"/>
      <c r="H4517" s="79"/>
      <c r="I4517" s="79"/>
      <c r="J4517" s="79"/>
      <c r="K4517" s="79"/>
      <c r="L4517" s="75"/>
      <c r="M4517" s="75"/>
      <c r="N4517" s="75"/>
      <c r="O4517" s="75"/>
      <c r="P4517" s="76"/>
    </row>
    <row r="4518" spans="2:16" x14ac:dyDescent="0.35">
      <c r="B4518" s="75"/>
      <c r="C4518" s="76"/>
      <c r="D4518" s="78"/>
      <c r="E4518" s="76"/>
      <c r="F4518" s="76"/>
      <c r="G4518" s="76"/>
      <c r="H4518" s="79"/>
      <c r="I4518" s="79"/>
      <c r="J4518" s="79"/>
      <c r="K4518" s="79"/>
      <c r="L4518" s="75"/>
      <c r="M4518" s="75"/>
      <c r="N4518" s="75"/>
      <c r="O4518" s="75"/>
      <c r="P4518" s="76"/>
    </row>
    <row r="4519" spans="2:16" x14ac:dyDescent="0.35">
      <c r="B4519" s="75"/>
      <c r="C4519" s="76"/>
      <c r="D4519" s="78"/>
      <c r="E4519" s="76"/>
      <c r="F4519" s="76"/>
      <c r="G4519" s="76"/>
      <c r="H4519" s="79"/>
      <c r="I4519" s="79"/>
      <c r="J4519" s="79"/>
      <c r="K4519" s="79"/>
      <c r="L4519" s="75"/>
      <c r="M4519" s="75"/>
      <c r="N4519" s="75"/>
      <c r="O4519" s="75"/>
      <c r="P4519" s="76"/>
    </row>
    <row r="4520" spans="2:16" x14ac:dyDescent="0.35">
      <c r="B4520" s="75"/>
      <c r="C4520" s="76"/>
      <c r="D4520" s="78"/>
      <c r="E4520" s="76"/>
      <c r="F4520" s="76"/>
      <c r="G4520" s="76"/>
      <c r="H4520" s="79"/>
      <c r="I4520" s="79"/>
      <c r="J4520" s="79"/>
      <c r="K4520" s="79"/>
      <c r="L4520" s="75"/>
      <c r="M4520" s="75"/>
      <c r="N4520" s="75"/>
      <c r="O4520" s="75"/>
      <c r="P4520" s="76"/>
    </row>
    <row r="4521" spans="2:16" x14ac:dyDescent="0.35">
      <c r="B4521" s="75"/>
      <c r="C4521" s="76"/>
      <c r="D4521" s="78"/>
      <c r="E4521" s="76"/>
      <c r="F4521" s="76"/>
      <c r="G4521" s="76"/>
      <c r="H4521" s="79"/>
      <c r="I4521" s="79"/>
      <c r="J4521" s="79"/>
      <c r="K4521" s="79"/>
      <c r="L4521" s="75"/>
      <c r="M4521" s="75"/>
      <c r="N4521" s="75"/>
      <c r="O4521" s="75"/>
      <c r="P4521" s="76"/>
    </row>
    <row r="4522" spans="2:16" x14ac:dyDescent="0.35">
      <c r="B4522" s="75"/>
      <c r="C4522" s="76"/>
      <c r="D4522" s="78"/>
      <c r="E4522" s="76"/>
      <c r="F4522" s="76"/>
      <c r="G4522" s="76"/>
      <c r="H4522" s="79"/>
      <c r="I4522" s="79"/>
      <c r="J4522" s="79"/>
      <c r="K4522" s="79"/>
      <c r="L4522" s="75"/>
      <c r="M4522" s="75"/>
      <c r="N4522" s="75"/>
      <c r="O4522" s="75"/>
      <c r="P4522" s="76"/>
    </row>
    <row r="4523" spans="2:16" x14ac:dyDescent="0.35">
      <c r="B4523" s="75"/>
      <c r="C4523" s="76"/>
      <c r="D4523" s="78"/>
      <c r="E4523" s="76"/>
      <c r="F4523" s="76"/>
      <c r="G4523" s="76"/>
      <c r="H4523" s="79"/>
      <c r="I4523" s="79"/>
      <c r="J4523" s="79"/>
      <c r="K4523" s="79"/>
      <c r="L4523" s="75"/>
      <c r="M4523" s="75"/>
      <c r="N4523" s="75"/>
      <c r="O4523" s="75"/>
      <c r="P4523" s="76"/>
    </row>
    <row r="4524" spans="2:16" x14ac:dyDescent="0.35">
      <c r="B4524" s="75"/>
      <c r="C4524" s="76"/>
      <c r="D4524" s="78"/>
      <c r="E4524" s="76"/>
      <c r="F4524" s="76"/>
      <c r="G4524" s="76"/>
      <c r="H4524" s="79"/>
      <c r="I4524" s="79"/>
      <c r="J4524" s="79"/>
      <c r="K4524" s="79"/>
      <c r="L4524" s="75"/>
      <c r="M4524" s="75"/>
      <c r="N4524" s="75"/>
      <c r="O4524" s="75"/>
      <c r="P4524" s="76"/>
    </row>
    <row r="4525" spans="2:16" x14ac:dyDescent="0.35">
      <c r="B4525" s="75"/>
      <c r="C4525" s="76"/>
      <c r="D4525" s="78"/>
      <c r="E4525" s="76"/>
      <c r="F4525" s="76"/>
      <c r="G4525" s="76"/>
      <c r="H4525" s="79"/>
      <c r="I4525" s="79"/>
      <c r="J4525" s="79"/>
      <c r="K4525" s="79"/>
      <c r="L4525" s="75"/>
      <c r="M4525" s="75"/>
      <c r="N4525" s="75"/>
      <c r="O4525" s="75"/>
      <c r="P4525" s="76"/>
    </row>
    <row r="4526" spans="2:16" x14ac:dyDescent="0.35">
      <c r="B4526" s="75"/>
      <c r="C4526" s="76"/>
      <c r="D4526" s="78"/>
      <c r="E4526" s="76"/>
      <c r="F4526" s="76"/>
      <c r="G4526" s="76"/>
      <c r="H4526" s="79"/>
      <c r="I4526" s="79"/>
      <c r="J4526" s="79"/>
      <c r="K4526" s="79"/>
      <c r="L4526" s="75"/>
      <c r="M4526" s="75"/>
      <c r="N4526" s="75"/>
      <c r="O4526" s="75"/>
      <c r="P4526" s="76"/>
    </row>
    <row r="4527" spans="2:16" x14ac:dyDescent="0.35">
      <c r="B4527" s="75"/>
      <c r="C4527" s="76"/>
      <c r="D4527" s="78"/>
      <c r="E4527" s="76"/>
      <c r="F4527" s="76"/>
      <c r="G4527" s="76"/>
      <c r="H4527" s="79"/>
      <c r="I4527" s="79"/>
      <c r="J4527" s="79"/>
      <c r="K4527" s="79"/>
      <c r="L4527" s="75"/>
      <c r="M4527" s="75"/>
      <c r="N4527" s="75"/>
      <c r="O4527" s="75"/>
      <c r="P4527" s="76"/>
    </row>
    <row r="4528" spans="2:16" x14ac:dyDescent="0.35">
      <c r="B4528" s="75"/>
      <c r="C4528" s="76"/>
      <c r="D4528" s="78"/>
      <c r="E4528" s="76"/>
      <c r="F4528" s="76"/>
      <c r="G4528" s="76"/>
      <c r="H4528" s="79"/>
      <c r="I4528" s="79"/>
      <c r="J4528" s="79"/>
      <c r="K4528" s="79"/>
      <c r="L4528" s="75"/>
      <c r="M4528" s="75"/>
      <c r="N4528" s="75"/>
      <c r="O4528" s="75"/>
      <c r="P4528" s="76"/>
    </row>
    <row r="4529" spans="2:16" x14ac:dyDescent="0.35">
      <c r="B4529" s="75"/>
      <c r="C4529" s="76"/>
      <c r="D4529" s="78"/>
      <c r="E4529" s="76"/>
      <c r="F4529" s="76"/>
      <c r="G4529" s="76"/>
      <c r="H4529" s="79"/>
      <c r="I4529" s="79"/>
      <c r="J4529" s="79"/>
      <c r="K4529" s="79"/>
      <c r="L4529" s="75"/>
      <c r="M4529" s="75"/>
      <c r="N4529" s="75"/>
      <c r="O4529" s="75"/>
      <c r="P4529" s="76"/>
    </row>
    <row r="4530" spans="2:16" x14ac:dyDescent="0.35">
      <c r="B4530" s="75"/>
      <c r="C4530" s="76"/>
      <c r="D4530" s="78"/>
      <c r="E4530" s="76"/>
      <c r="F4530" s="76"/>
      <c r="G4530" s="76"/>
      <c r="H4530" s="79"/>
      <c r="I4530" s="79"/>
      <c r="J4530" s="79"/>
      <c r="K4530" s="79"/>
      <c r="L4530" s="75"/>
      <c r="M4530" s="75"/>
      <c r="N4530" s="75"/>
      <c r="O4530" s="75"/>
      <c r="P4530" s="76"/>
    </row>
    <row r="4531" spans="2:16" x14ac:dyDescent="0.35">
      <c r="B4531" s="75"/>
      <c r="C4531" s="76"/>
      <c r="D4531" s="78"/>
      <c r="E4531" s="76"/>
      <c r="F4531" s="76"/>
      <c r="G4531" s="76"/>
      <c r="H4531" s="79"/>
      <c r="I4531" s="79"/>
      <c r="J4531" s="79"/>
      <c r="K4531" s="79"/>
      <c r="L4531" s="75"/>
      <c r="M4531" s="75"/>
      <c r="N4531" s="75"/>
      <c r="O4531" s="75"/>
      <c r="P4531" s="76"/>
    </row>
    <row r="4532" spans="2:16" x14ac:dyDescent="0.35">
      <c r="B4532" s="75"/>
      <c r="C4532" s="76"/>
      <c r="D4532" s="78"/>
      <c r="E4532" s="76"/>
      <c r="F4532" s="76"/>
      <c r="G4532" s="76"/>
      <c r="H4532" s="79"/>
      <c r="I4532" s="79"/>
      <c r="J4532" s="79"/>
      <c r="K4532" s="79"/>
      <c r="L4532" s="75"/>
      <c r="M4532" s="75"/>
      <c r="N4532" s="75"/>
      <c r="O4532" s="75"/>
      <c r="P4532" s="76"/>
    </row>
    <row r="4533" spans="2:16" x14ac:dyDescent="0.35">
      <c r="B4533" s="75"/>
      <c r="C4533" s="76"/>
      <c r="D4533" s="78"/>
      <c r="E4533" s="76"/>
      <c r="F4533" s="76"/>
      <c r="G4533" s="76"/>
      <c r="H4533" s="79"/>
      <c r="I4533" s="79"/>
      <c r="J4533" s="79"/>
      <c r="K4533" s="79"/>
      <c r="L4533" s="75"/>
      <c r="M4533" s="75"/>
      <c r="N4533" s="75"/>
      <c r="O4533" s="75"/>
      <c r="P4533" s="76"/>
    </row>
    <row r="4534" spans="2:16" x14ac:dyDescent="0.35">
      <c r="B4534" s="75"/>
      <c r="C4534" s="76"/>
      <c r="D4534" s="78"/>
      <c r="E4534" s="76"/>
      <c r="F4534" s="76"/>
      <c r="G4534" s="76"/>
      <c r="H4534" s="79"/>
      <c r="I4534" s="79"/>
      <c r="J4534" s="79"/>
      <c r="K4534" s="79"/>
      <c r="L4534" s="75"/>
      <c r="M4534" s="75"/>
      <c r="N4534" s="75"/>
      <c r="O4534" s="75"/>
      <c r="P4534" s="76"/>
    </row>
    <row r="4535" spans="2:16" x14ac:dyDescent="0.35">
      <c r="B4535" s="75"/>
      <c r="C4535" s="76"/>
      <c r="D4535" s="78"/>
      <c r="E4535" s="76"/>
      <c r="F4535" s="76"/>
      <c r="G4535" s="76"/>
      <c r="H4535" s="79"/>
      <c r="I4535" s="79"/>
      <c r="J4535" s="79"/>
      <c r="K4535" s="79"/>
      <c r="L4535" s="75"/>
      <c r="M4535" s="75"/>
      <c r="N4535" s="75"/>
      <c r="O4535" s="75"/>
      <c r="P4535" s="76"/>
    </row>
    <row r="4536" spans="2:16" x14ac:dyDescent="0.35">
      <c r="B4536" s="75"/>
      <c r="C4536" s="76"/>
      <c r="D4536" s="78"/>
      <c r="E4536" s="76"/>
      <c r="F4536" s="76"/>
      <c r="G4536" s="76"/>
      <c r="H4536" s="79"/>
      <c r="I4536" s="79"/>
      <c r="J4536" s="79"/>
      <c r="K4536" s="79"/>
      <c r="L4536" s="75"/>
      <c r="M4536" s="75"/>
      <c r="N4536" s="75"/>
      <c r="O4536" s="75"/>
      <c r="P4536" s="76"/>
    </row>
    <row r="4537" spans="2:16" x14ac:dyDescent="0.35">
      <c r="B4537" s="75"/>
      <c r="C4537" s="76"/>
      <c r="D4537" s="78"/>
      <c r="E4537" s="76"/>
      <c r="F4537" s="76"/>
      <c r="G4537" s="76"/>
      <c r="H4537" s="79"/>
      <c r="I4537" s="79"/>
      <c r="J4537" s="79"/>
      <c r="K4537" s="79"/>
      <c r="L4537" s="75"/>
      <c r="M4537" s="75"/>
      <c r="N4537" s="75"/>
      <c r="O4537" s="75"/>
      <c r="P4537" s="76"/>
    </row>
    <row r="4538" spans="2:16" x14ac:dyDescent="0.35">
      <c r="B4538" s="75"/>
      <c r="C4538" s="76"/>
      <c r="D4538" s="78"/>
      <c r="E4538" s="76"/>
      <c r="F4538" s="76"/>
      <c r="G4538" s="76"/>
      <c r="H4538" s="79"/>
      <c r="I4538" s="79"/>
      <c r="J4538" s="79"/>
      <c r="K4538" s="79"/>
      <c r="L4538" s="75"/>
      <c r="M4538" s="75"/>
      <c r="N4538" s="75"/>
      <c r="O4538" s="75"/>
      <c r="P4538" s="76"/>
    </row>
    <row r="4539" spans="2:16" x14ac:dyDescent="0.35">
      <c r="B4539" s="75"/>
      <c r="C4539" s="76"/>
      <c r="D4539" s="78"/>
      <c r="E4539" s="76"/>
      <c r="F4539" s="76"/>
      <c r="G4539" s="76"/>
      <c r="H4539" s="79"/>
      <c r="I4539" s="79"/>
      <c r="J4539" s="79"/>
      <c r="K4539" s="79"/>
      <c r="L4539" s="75"/>
      <c r="M4539" s="75"/>
      <c r="N4539" s="75"/>
      <c r="O4539" s="75"/>
      <c r="P4539" s="76"/>
    </row>
    <row r="4540" spans="2:16" x14ac:dyDescent="0.35">
      <c r="B4540" s="75"/>
      <c r="C4540" s="76"/>
      <c r="D4540" s="78"/>
      <c r="E4540" s="76"/>
      <c r="F4540" s="76"/>
      <c r="G4540" s="76"/>
      <c r="H4540" s="79"/>
      <c r="I4540" s="79"/>
      <c r="J4540" s="79"/>
      <c r="K4540" s="79"/>
      <c r="L4540" s="75"/>
      <c r="M4540" s="75"/>
      <c r="N4540" s="75"/>
      <c r="O4540" s="75"/>
      <c r="P4540" s="76"/>
    </row>
    <row r="4541" spans="2:16" x14ac:dyDescent="0.35">
      <c r="B4541" s="75"/>
      <c r="C4541" s="76"/>
      <c r="D4541" s="78"/>
      <c r="E4541" s="76"/>
      <c r="F4541" s="76"/>
      <c r="G4541" s="76"/>
      <c r="H4541" s="79"/>
      <c r="I4541" s="79"/>
      <c r="J4541" s="79"/>
      <c r="K4541" s="79"/>
      <c r="L4541" s="75"/>
      <c r="M4541" s="75"/>
      <c r="N4541" s="75"/>
      <c r="O4541" s="75"/>
      <c r="P4541" s="76"/>
    </row>
    <row r="4542" spans="2:16" x14ac:dyDescent="0.35">
      <c r="B4542" s="75"/>
      <c r="C4542" s="76"/>
      <c r="D4542" s="78"/>
      <c r="E4542" s="76"/>
      <c r="F4542" s="76"/>
      <c r="G4542" s="76"/>
      <c r="H4542" s="79"/>
      <c r="I4542" s="79"/>
      <c r="J4542" s="79"/>
      <c r="K4542" s="79"/>
      <c r="L4542" s="75"/>
      <c r="M4542" s="75"/>
      <c r="N4542" s="75"/>
      <c r="O4542" s="75"/>
      <c r="P4542" s="76"/>
    </row>
    <row r="4543" spans="2:16" x14ac:dyDescent="0.35">
      <c r="B4543" s="75"/>
      <c r="C4543" s="76"/>
      <c r="D4543" s="78"/>
      <c r="E4543" s="76"/>
      <c r="F4543" s="76"/>
      <c r="G4543" s="76"/>
      <c r="H4543" s="79"/>
      <c r="I4543" s="79"/>
      <c r="J4543" s="79"/>
      <c r="K4543" s="79"/>
      <c r="L4543" s="75"/>
      <c r="M4543" s="75"/>
      <c r="N4543" s="75"/>
      <c r="O4543" s="75"/>
      <c r="P4543" s="76"/>
    </row>
    <row r="4544" spans="2:16" x14ac:dyDescent="0.35">
      <c r="B4544" s="75"/>
      <c r="C4544" s="76"/>
      <c r="D4544" s="78"/>
      <c r="E4544" s="76"/>
      <c r="F4544" s="76"/>
      <c r="G4544" s="76"/>
      <c r="H4544" s="79"/>
      <c r="I4544" s="79"/>
      <c r="J4544" s="79"/>
      <c r="K4544" s="79"/>
      <c r="L4544" s="75"/>
      <c r="M4544" s="75"/>
      <c r="N4544" s="75"/>
      <c r="O4544" s="75"/>
      <c r="P4544" s="76"/>
    </row>
    <row r="4545" spans="2:16" x14ac:dyDescent="0.35">
      <c r="B4545" s="75"/>
      <c r="C4545" s="76"/>
      <c r="D4545" s="78"/>
      <c r="E4545" s="76"/>
      <c r="F4545" s="76"/>
      <c r="G4545" s="76"/>
      <c r="H4545" s="79"/>
      <c r="I4545" s="79"/>
      <c r="J4545" s="79"/>
      <c r="K4545" s="79"/>
      <c r="L4545" s="75"/>
      <c r="M4545" s="75"/>
      <c r="N4545" s="75"/>
      <c r="O4545" s="75"/>
      <c r="P4545" s="76"/>
    </row>
    <row r="4546" spans="2:16" x14ac:dyDescent="0.35">
      <c r="B4546" s="75"/>
      <c r="C4546" s="76"/>
      <c r="D4546" s="78"/>
      <c r="E4546" s="76"/>
      <c r="F4546" s="76"/>
      <c r="G4546" s="76"/>
      <c r="H4546" s="79"/>
      <c r="I4546" s="79"/>
      <c r="J4546" s="79"/>
      <c r="K4546" s="79"/>
      <c r="L4546" s="75"/>
      <c r="M4546" s="75"/>
      <c r="N4546" s="75"/>
      <c r="O4546" s="75"/>
      <c r="P4546" s="76"/>
    </row>
    <row r="4547" spans="2:16" x14ac:dyDescent="0.35">
      <c r="B4547" s="75"/>
      <c r="C4547" s="76"/>
      <c r="D4547" s="78"/>
      <c r="E4547" s="76"/>
      <c r="F4547" s="76"/>
      <c r="G4547" s="76"/>
      <c r="H4547" s="79"/>
      <c r="I4547" s="79"/>
      <c r="J4547" s="79"/>
      <c r="K4547" s="79"/>
      <c r="L4547" s="75"/>
      <c r="M4547" s="75"/>
      <c r="N4547" s="75"/>
      <c r="O4547" s="75"/>
      <c r="P4547" s="76"/>
    </row>
    <row r="4548" spans="2:16" x14ac:dyDescent="0.35">
      <c r="B4548" s="75"/>
      <c r="C4548" s="76"/>
      <c r="D4548" s="78"/>
      <c r="E4548" s="76"/>
      <c r="F4548" s="76"/>
      <c r="G4548" s="76"/>
      <c r="H4548" s="79"/>
      <c r="I4548" s="79"/>
      <c r="J4548" s="79"/>
      <c r="K4548" s="79"/>
      <c r="L4548" s="75"/>
      <c r="M4548" s="75"/>
      <c r="N4548" s="75"/>
      <c r="O4548" s="75"/>
      <c r="P4548" s="76"/>
    </row>
    <row r="4549" spans="2:16" x14ac:dyDescent="0.35">
      <c r="B4549" s="75"/>
      <c r="C4549" s="76"/>
      <c r="D4549" s="78"/>
      <c r="E4549" s="76"/>
      <c r="F4549" s="76"/>
      <c r="G4549" s="76"/>
      <c r="H4549" s="79"/>
      <c r="I4549" s="79"/>
      <c r="J4549" s="79"/>
      <c r="K4549" s="79"/>
      <c r="L4549" s="75"/>
      <c r="M4549" s="75"/>
      <c r="N4549" s="75"/>
      <c r="O4549" s="75"/>
      <c r="P4549" s="76"/>
    </row>
    <row r="4550" spans="2:16" x14ac:dyDescent="0.35">
      <c r="B4550" s="75"/>
      <c r="C4550" s="76"/>
      <c r="D4550" s="78"/>
      <c r="E4550" s="76"/>
      <c r="F4550" s="76"/>
      <c r="G4550" s="76"/>
      <c r="H4550" s="79"/>
      <c r="I4550" s="79"/>
      <c r="J4550" s="79"/>
      <c r="K4550" s="79"/>
      <c r="L4550" s="75"/>
      <c r="M4550" s="75"/>
      <c r="N4550" s="75"/>
      <c r="O4550" s="75"/>
      <c r="P4550" s="76"/>
    </row>
    <row r="4551" spans="2:16" x14ac:dyDescent="0.35">
      <c r="B4551" s="75"/>
      <c r="C4551" s="76"/>
      <c r="D4551" s="78"/>
      <c r="E4551" s="76"/>
      <c r="F4551" s="76"/>
      <c r="G4551" s="76"/>
      <c r="H4551" s="79"/>
      <c r="I4551" s="79"/>
      <c r="J4551" s="79"/>
      <c r="K4551" s="79"/>
      <c r="L4551" s="75"/>
      <c r="M4551" s="75"/>
      <c r="N4551" s="75"/>
      <c r="O4551" s="75"/>
      <c r="P4551" s="76"/>
    </row>
    <row r="4552" spans="2:16" x14ac:dyDescent="0.35">
      <c r="B4552" s="75"/>
      <c r="C4552" s="76"/>
      <c r="D4552" s="78"/>
      <c r="E4552" s="76"/>
      <c r="F4552" s="76"/>
      <c r="G4552" s="76"/>
      <c r="H4552" s="79"/>
      <c r="I4552" s="79"/>
      <c r="J4552" s="79"/>
      <c r="K4552" s="79"/>
      <c r="L4552" s="75"/>
      <c r="M4552" s="75"/>
      <c r="N4552" s="75"/>
      <c r="O4552" s="75"/>
      <c r="P4552" s="76"/>
    </row>
    <row r="4553" spans="2:16" x14ac:dyDescent="0.35">
      <c r="B4553" s="75"/>
      <c r="C4553" s="76"/>
      <c r="D4553" s="78"/>
      <c r="E4553" s="76"/>
      <c r="F4553" s="76"/>
      <c r="G4553" s="76"/>
      <c r="H4553" s="79"/>
      <c r="I4553" s="79"/>
      <c r="J4553" s="79"/>
      <c r="K4553" s="79"/>
      <c r="L4553" s="75"/>
      <c r="M4553" s="75"/>
      <c r="N4553" s="75"/>
      <c r="O4553" s="75"/>
      <c r="P4553" s="76"/>
    </row>
    <row r="4554" spans="2:16" x14ac:dyDescent="0.35">
      <c r="B4554" s="75"/>
      <c r="C4554" s="76"/>
      <c r="D4554" s="78"/>
      <c r="E4554" s="76"/>
      <c r="F4554" s="76"/>
      <c r="G4554" s="76"/>
      <c r="H4554" s="79"/>
      <c r="I4554" s="79"/>
      <c r="J4554" s="79"/>
      <c r="K4554" s="79"/>
      <c r="L4554" s="75"/>
      <c r="M4554" s="75"/>
      <c r="N4554" s="75"/>
      <c r="O4554" s="75"/>
      <c r="P4554" s="76"/>
    </row>
    <row r="4555" spans="2:16" x14ac:dyDescent="0.35">
      <c r="B4555" s="75"/>
      <c r="C4555" s="76"/>
      <c r="D4555" s="78"/>
      <c r="E4555" s="76"/>
      <c r="F4555" s="76"/>
      <c r="G4555" s="76"/>
      <c r="H4555" s="79"/>
      <c r="I4555" s="79"/>
      <c r="J4555" s="79"/>
      <c r="K4555" s="79"/>
      <c r="L4555" s="75"/>
      <c r="M4555" s="75"/>
      <c r="N4555" s="75"/>
      <c r="O4555" s="75"/>
      <c r="P4555" s="76"/>
    </row>
    <row r="4556" spans="2:16" x14ac:dyDescent="0.35">
      <c r="B4556" s="75"/>
      <c r="C4556" s="76"/>
      <c r="D4556" s="78"/>
      <c r="E4556" s="76"/>
      <c r="F4556" s="76"/>
      <c r="G4556" s="76"/>
      <c r="H4556" s="79"/>
      <c r="I4556" s="79"/>
      <c r="J4556" s="79"/>
      <c r="K4556" s="79"/>
      <c r="L4556" s="75"/>
      <c r="M4556" s="75"/>
      <c r="N4556" s="75"/>
      <c r="O4556" s="75"/>
      <c r="P4556" s="76"/>
    </row>
    <row r="4557" spans="2:16" x14ac:dyDescent="0.35">
      <c r="B4557" s="75"/>
      <c r="C4557" s="76"/>
      <c r="D4557" s="78"/>
      <c r="E4557" s="76"/>
      <c r="F4557" s="76"/>
      <c r="G4557" s="76"/>
      <c r="H4557" s="79"/>
      <c r="I4557" s="79"/>
      <c r="J4557" s="79"/>
      <c r="K4557" s="79"/>
      <c r="L4557" s="75"/>
      <c r="M4557" s="75"/>
      <c r="N4557" s="75"/>
      <c r="O4557" s="75"/>
      <c r="P4557" s="76"/>
    </row>
    <row r="4558" spans="2:16" x14ac:dyDescent="0.35">
      <c r="B4558" s="75"/>
      <c r="C4558" s="76"/>
      <c r="D4558" s="78"/>
      <c r="E4558" s="76"/>
      <c r="F4558" s="76"/>
      <c r="G4558" s="76"/>
      <c r="H4558" s="79"/>
      <c r="I4558" s="79"/>
      <c r="J4558" s="79"/>
      <c r="K4558" s="79"/>
      <c r="L4558" s="75"/>
      <c r="M4558" s="75"/>
      <c r="N4558" s="75"/>
      <c r="O4558" s="75"/>
      <c r="P4558" s="76"/>
    </row>
    <row r="4559" spans="2:16" x14ac:dyDescent="0.35">
      <c r="B4559" s="75"/>
      <c r="C4559" s="76"/>
      <c r="D4559" s="78"/>
      <c r="E4559" s="76"/>
      <c r="F4559" s="76"/>
      <c r="G4559" s="76"/>
      <c r="H4559" s="79"/>
      <c r="I4559" s="79"/>
      <c r="J4559" s="79"/>
      <c r="K4559" s="79"/>
      <c r="L4559" s="75"/>
      <c r="M4559" s="75"/>
      <c r="N4559" s="75"/>
      <c r="O4559" s="75"/>
      <c r="P4559" s="76"/>
    </row>
    <row r="4560" spans="2:16" x14ac:dyDescent="0.35">
      <c r="B4560" s="75"/>
      <c r="C4560" s="76"/>
      <c r="D4560" s="78"/>
      <c r="E4560" s="76"/>
      <c r="F4560" s="76"/>
      <c r="G4560" s="76"/>
      <c r="H4560" s="79"/>
      <c r="I4560" s="79"/>
      <c r="J4560" s="79"/>
      <c r="K4560" s="79"/>
      <c r="L4560" s="75"/>
      <c r="M4560" s="75"/>
      <c r="N4560" s="75"/>
      <c r="O4560" s="75"/>
      <c r="P4560" s="76"/>
    </row>
    <row r="4561" spans="2:16" x14ac:dyDescent="0.35">
      <c r="B4561" s="75"/>
      <c r="C4561" s="76"/>
      <c r="D4561" s="78"/>
      <c r="E4561" s="76"/>
      <c r="F4561" s="76"/>
      <c r="G4561" s="76"/>
      <c r="H4561" s="79"/>
      <c r="I4561" s="79"/>
      <c r="J4561" s="79"/>
      <c r="K4561" s="79"/>
      <c r="L4561" s="75"/>
      <c r="M4561" s="75"/>
      <c r="N4561" s="75"/>
      <c r="O4561" s="75"/>
      <c r="P4561" s="76"/>
    </row>
    <row r="4562" spans="2:16" x14ac:dyDescent="0.35">
      <c r="B4562" s="75"/>
      <c r="C4562" s="76"/>
      <c r="D4562" s="78"/>
      <c r="E4562" s="76"/>
      <c r="F4562" s="76"/>
      <c r="G4562" s="76"/>
      <c r="H4562" s="79"/>
      <c r="I4562" s="79"/>
      <c r="J4562" s="79"/>
      <c r="K4562" s="79"/>
      <c r="L4562" s="75"/>
      <c r="M4562" s="75"/>
      <c r="N4562" s="75"/>
      <c r="O4562" s="75"/>
      <c r="P4562" s="76"/>
    </row>
    <row r="4563" spans="2:16" x14ac:dyDescent="0.35">
      <c r="B4563" s="75"/>
      <c r="C4563" s="76"/>
      <c r="D4563" s="78"/>
      <c r="E4563" s="76"/>
      <c r="F4563" s="76"/>
      <c r="G4563" s="76"/>
      <c r="H4563" s="79"/>
      <c r="I4563" s="79"/>
      <c r="J4563" s="79"/>
      <c r="K4563" s="79"/>
      <c r="L4563" s="75"/>
      <c r="M4563" s="75"/>
      <c r="N4563" s="75"/>
      <c r="O4563" s="75"/>
      <c r="P4563" s="76"/>
    </row>
    <row r="4564" spans="2:16" x14ac:dyDescent="0.35">
      <c r="B4564" s="75"/>
      <c r="C4564" s="76"/>
      <c r="D4564" s="78"/>
      <c r="E4564" s="76"/>
      <c r="F4564" s="76"/>
      <c r="G4564" s="76"/>
      <c r="H4564" s="79"/>
      <c r="I4564" s="79"/>
      <c r="J4564" s="79"/>
      <c r="K4564" s="79"/>
      <c r="L4564" s="75"/>
      <c r="M4564" s="75"/>
      <c r="N4564" s="75"/>
      <c r="O4564" s="75"/>
      <c r="P4564" s="76"/>
    </row>
    <row r="4565" spans="2:16" x14ac:dyDescent="0.35">
      <c r="B4565" s="75"/>
      <c r="C4565" s="76"/>
      <c r="D4565" s="78"/>
      <c r="E4565" s="76"/>
      <c r="F4565" s="76"/>
      <c r="G4565" s="76"/>
      <c r="H4565" s="79"/>
      <c r="I4565" s="79"/>
      <c r="J4565" s="79"/>
      <c r="K4565" s="79"/>
      <c r="L4565" s="75"/>
      <c r="M4565" s="75"/>
      <c r="N4565" s="75"/>
      <c r="O4565" s="75"/>
      <c r="P4565" s="76"/>
    </row>
    <row r="4566" spans="2:16" x14ac:dyDescent="0.35">
      <c r="B4566" s="75"/>
      <c r="C4566" s="76"/>
      <c r="D4566" s="78"/>
      <c r="E4566" s="76"/>
      <c r="F4566" s="76"/>
      <c r="G4566" s="76"/>
      <c r="H4566" s="79"/>
      <c r="I4566" s="79"/>
      <c r="J4566" s="79"/>
      <c r="K4566" s="79"/>
      <c r="L4566" s="75"/>
      <c r="M4566" s="75"/>
      <c r="N4566" s="75"/>
      <c r="O4566" s="75"/>
      <c r="P4566" s="76"/>
    </row>
    <row r="4567" spans="2:16" x14ac:dyDescent="0.35">
      <c r="B4567" s="75"/>
      <c r="C4567" s="76"/>
      <c r="D4567" s="78"/>
      <c r="E4567" s="76"/>
      <c r="F4567" s="76"/>
      <c r="G4567" s="76"/>
      <c r="H4567" s="79"/>
      <c r="I4567" s="79"/>
      <c r="J4567" s="79"/>
      <c r="K4567" s="79"/>
      <c r="L4567" s="75"/>
      <c r="M4567" s="75"/>
      <c r="N4567" s="75"/>
      <c r="O4567" s="75"/>
      <c r="P4567" s="76"/>
    </row>
    <row r="4568" spans="2:16" x14ac:dyDescent="0.35">
      <c r="B4568" s="75"/>
      <c r="C4568" s="76"/>
      <c r="D4568" s="78"/>
      <c r="E4568" s="76"/>
      <c r="F4568" s="76"/>
      <c r="G4568" s="76"/>
      <c r="H4568" s="79"/>
      <c r="I4568" s="79"/>
      <c r="J4568" s="79"/>
      <c r="K4568" s="79"/>
      <c r="L4568" s="75"/>
      <c r="M4568" s="75"/>
      <c r="N4568" s="75"/>
      <c r="O4568" s="75"/>
      <c r="P4568" s="76"/>
    </row>
    <row r="4569" spans="2:16" x14ac:dyDescent="0.35">
      <c r="B4569" s="75"/>
      <c r="C4569" s="76"/>
      <c r="D4569" s="78"/>
      <c r="E4569" s="76"/>
      <c r="F4569" s="76"/>
      <c r="G4569" s="76"/>
      <c r="H4569" s="79"/>
      <c r="I4569" s="79"/>
      <c r="J4569" s="79"/>
      <c r="K4569" s="79"/>
      <c r="L4569" s="75"/>
      <c r="M4569" s="75"/>
      <c r="N4569" s="75"/>
      <c r="O4569" s="75"/>
      <c r="P4569" s="76"/>
    </row>
    <row r="4570" spans="2:16" x14ac:dyDescent="0.35">
      <c r="B4570" s="75"/>
      <c r="C4570" s="76"/>
      <c r="D4570" s="78"/>
      <c r="E4570" s="76"/>
      <c r="F4570" s="76"/>
      <c r="G4570" s="76"/>
      <c r="H4570" s="79"/>
      <c r="I4570" s="79"/>
      <c r="J4570" s="79"/>
      <c r="K4570" s="79"/>
      <c r="L4570" s="75"/>
      <c r="M4570" s="75"/>
      <c r="N4570" s="75"/>
      <c r="O4570" s="75"/>
      <c r="P4570" s="76"/>
    </row>
    <row r="4571" spans="2:16" x14ac:dyDescent="0.35">
      <c r="B4571" s="75"/>
      <c r="C4571" s="76"/>
      <c r="D4571" s="78"/>
      <c r="E4571" s="76"/>
      <c r="F4571" s="76"/>
      <c r="G4571" s="76"/>
      <c r="H4571" s="79"/>
      <c r="I4571" s="79"/>
      <c r="J4571" s="79"/>
      <c r="K4571" s="79"/>
      <c r="L4571" s="75"/>
      <c r="M4571" s="75"/>
      <c r="N4571" s="75"/>
      <c r="O4571" s="75"/>
      <c r="P4571" s="76"/>
    </row>
    <row r="4572" spans="2:16" x14ac:dyDescent="0.35">
      <c r="B4572" s="75"/>
      <c r="C4572" s="76"/>
      <c r="D4572" s="78"/>
      <c r="E4572" s="76"/>
      <c r="F4572" s="76"/>
      <c r="G4572" s="76"/>
      <c r="H4572" s="79"/>
      <c r="I4572" s="79"/>
      <c r="J4572" s="79"/>
      <c r="K4572" s="79"/>
      <c r="L4572" s="75"/>
      <c r="M4572" s="75"/>
      <c r="N4572" s="75"/>
      <c r="O4572" s="75"/>
      <c r="P4572" s="76"/>
    </row>
    <row r="4573" spans="2:16" x14ac:dyDescent="0.35">
      <c r="B4573" s="75"/>
      <c r="C4573" s="76"/>
      <c r="D4573" s="78"/>
      <c r="E4573" s="76"/>
      <c r="F4573" s="76"/>
      <c r="G4573" s="76"/>
      <c r="H4573" s="79"/>
      <c r="I4573" s="79"/>
      <c r="J4573" s="79"/>
      <c r="K4573" s="79"/>
      <c r="L4573" s="75"/>
      <c r="M4573" s="75"/>
      <c r="N4573" s="75"/>
      <c r="O4573" s="75"/>
      <c r="P4573" s="76"/>
    </row>
    <row r="4574" spans="2:16" x14ac:dyDescent="0.35">
      <c r="B4574" s="75"/>
      <c r="C4574" s="76"/>
      <c r="D4574" s="78"/>
      <c r="E4574" s="76"/>
      <c r="F4574" s="76"/>
      <c r="G4574" s="76"/>
      <c r="H4574" s="79"/>
      <c r="I4574" s="79"/>
      <c r="J4574" s="79"/>
      <c r="K4574" s="79"/>
      <c r="L4574" s="75"/>
      <c r="M4574" s="75"/>
      <c r="N4574" s="75"/>
      <c r="O4574" s="75"/>
      <c r="P4574" s="76"/>
    </row>
    <row r="4575" spans="2:16" x14ac:dyDescent="0.35">
      <c r="B4575" s="75"/>
      <c r="C4575" s="76"/>
      <c r="D4575" s="78"/>
      <c r="E4575" s="76"/>
      <c r="F4575" s="76"/>
      <c r="G4575" s="76"/>
      <c r="H4575" s="79"/>
      <c r="I4575" s="79"/>
      <c r="J4575" s="79"/>
      <c r="K4575" s="79"/>
      <c r="L4575" s="75"/>
      <c r="M4575" s="75"/>
      <c r="N4575" s="75"/>
      <c r="O4575" s="75"/>
      <c r="P4575" s="76"/>
    </row>
    <row r="4576" spans="2:16" x14ac:dyDescent="0.35">
      <c r="B4576" s="75"/>
      <c r="C4576" s="76"/>
      <c r="D4576" s="78"/>
      <c r="E4576" s="76"/>
      <c r="F4576" s="76"/>
      <c r="G4576" s="76"/>
      <c r="H4576" s="79"/>
      <c r="I4576" s="79"/>
      <c r="J4576" s="79"/>
      <c r="K4576" s="79"/>
      <c r="L4576" s="75"/>
      <c r="M4576" s="75"/>
      <c r="N4576" s="75"/>
      <c r="O4576" s="75"/>
      <c r="P4576" s="76"/>
    </row>
    <row r="4577" spans="2:16" x14ac:dyDescent="0.35">
      <c r="B4577" s="75"/>
      <c r="C4577" s="76"/>
      <c r="D4577" s="78"/>
      <c r="E4577" s="76"/>
      <c r="F4577" s="76"/>
      <c r="G4577" s="76"/>
      <c r="H4577" s="79"/>
      <c r="I4577" s="79"/>
      <c r="J4577" s="79"/>
      <c r="K4577" s="79"/>
      <c r="L4577" s="75"/>
      <c r="M4577" s="75"/>
      <c r="N4577" s="75"/>
      <c r="O4577" s="75"/>
      <c r="P4577" s="76"/>
    </row>
    <row r="4578" spans="2:16" x14ac:dyDescent="0.35">
      <c r="B4578" s="75"/>
      <c r="C4578" s="76"/>
      <c r="D4578" s="78"/>
      <c r="E4578" s="76"/>
      <c r="F4578" s="76"/>
      <c r="G4578" s="76"/>
      <c r="H4578" s="79"/>
      <c r="I4578" s="79"/>
      <c r="J4578" s="79"/>
      <c r="K4578" s="79"/>
      <c r="L4578" s="75"/>
      <c r="M4578" s="75"/>
      <c r="N4578" s="75"/>
      <c r="O4578" s="75"/>
      <c r="P4578" s="76"/>
    </row>
    <row r="4579" spans="2:16" x14ac:dyDescent="0.35">
      <c r="B4579" s="75"/>
      <c r="C4579" s="76"/>
      <c r="D4579" s="78"/>
      <c r="E4579" s="76"/>
      <c r="F4579" s="76"/>
      <c r="G4579" s="76"/>
      <c r="H4579" s="79"/>
      <c r="I4579" s="79"/>
      <c r="J4579" s="79"/>
      <c r="K4579" s="79"/>
      <c r="L4579" s="75"/>
      <c r="M4579" s="75"/>
      <c r="N4579" s="75"/>
      <c r="O4579" s="75"/>
      <c r="P4579" s="76"/>
    </row>
    <row r="4580" spans="2:16" x14ac:dyDescent="0.35">
      <c r="B4580" s="75"/>
      <c r="C4580" s="76"/>
      <c r="D4580" s="78"/>
      <c r="E4580" s="76"/>
      <c r="F4580" s="76"/>
      <c r="G4580" s="76"/>
      <c r="H4580" s="79"/>
      <c r="I4580" s="79"/>
      <c r="J4580" s="79"/>
      <c r="K4580" s="79"/>
      <c r="L4580" s="75"/>
      <c r="M4580" s="75"/>
      <c r="N4580" s="75"/>
      <c r="O4580" s="75"/>
      <c r="P4580" s="76"/>
    </row>
    <row r="4581" spans="2:16" x14ac:dyDescent="0.35">
      <c r="B4581" s="75"/>
      <c r="C4581" s="76"/>
      <c r="D4581" s="78"/>
      <c r="E4581" s="76"/>
      <c r="F4581" s="76"/>
      <c r="G4581" s="76"/>
      <c r="H4581" s="79"/>
      <c r="I4581" s="79"/>
      <c r="J4581" s="79"/>
      <c r="K4581" s="79"/>
      <c r="L4581" s="75"/>
      <c r="M4581" s="75"/>
      <c r="N4581" s="75"/>
      <c r="O4581" s="75"/>
      <c r="P4581" s="76"/>
    </row>
    <row r="4582" spans="2:16" x14ac:dyDescent="0.35">
      <c r="B4582" s="75"/>
      <c r="C4582" s="76"/>
      <c r="D4582" s="78"/>
      <c r="E4582" s="76"/>
      <c r="F4582" s="76"/>
      <c r="G4582" s="76"/>
      <c r="H4582" s="79"/>
      <c r="I4582" s="79"/>
      <c r="J4582" s="79"/>
      <c r="K4582" s="79"/>
      <c r="L4582" s="75"/>
      <c r="M4582" s="75"/>
      <c r="N4582" s="75"/>
      <c r="O4582" s="75"/>
      <c r="P4582" s="76"/>
    </row>
    <row r="4583" spans="2:16" x14ac:dyDescent="0.35">
      <c r="B4583" s="75"/>
      <c r="C4583" s="76"/>
      <c r="D4583" s="78"/>
      <c r="E4583" s="76"/>
      <c r="F4583" s="76"/>
      <c r="G4583" s="76"/>
      <c r="H4583" s="79"/>
      <c r="I4583" s="79"/>
      <c r="J4583" s="79"/>
      <c r="K4583" s="79"/>
      <c r="L4583" s="75"/>
      <c r="M4583" s="75"/>
      <c r="N4583" s="75"/>
      <c r="O4583" s="75"/>
      <c r="P4583" s="76"/>
    </row>
    <row r="4584" spans="2:16" x14ac:dyDescent="0.35">
      <c r="B4584" s="75"/>
      <c r="C4584" s="76"/>
      <c r="D4584" s="78"/>
      <c r="E4584" s="76"/>
      <c r="F4584" s="76"/>
      <c r="G4584" s="76"/>
      <c r="H4584" s="79"/>
      <c r="I4584" s="79"/>
      <c r="J4584" s="79"/>
      <c r="K4584" s="79"/>
      <c r="L4584" s="75"/>
      <c r="M4584" s="75"/>
      <c r="N4584" s="75"/>
      <c r="O4584" s="75"/>
      <c r="P4584" s="76"/>
    </row>
    <row r="4585" spans="2:16" x14ac:dyDescent="0.35">
      <c r="B4585" s="75"/>
      <c r="C4585" s="76"/>
      <c r="D4585" s="78"/>
      <c r="E4585" s="76"/>
      <c r="F4585" s="76"/>
      <c r="G4585" s="76"/>
      <c r="H4585" s="79"/>
      <c r="I4585" s="79"/>
      <c r="J4585" s="79"/>
      <c r="K4585" s="79"/>
      <c r="L4585" s="75"/>
      <c r="M4585" s="75"/>
      <c r="N4585" s="75"/>
      <c r="O4585" s="75"/>
      <c r="P4585" s="76"/>
    </row>
    <row r="4586" spans="2:16" x14ac:dyDescent="0.35">
      <c r="B4586" s="75"/>
      <c r="C4586" s="76"/>
      <c r="D4586" s="78"/>
      <c r="E4586" s="76"/>
      <c r="F4586" s="76"/>
      <c r="G4586" s="76"/>
      <c r="H4586" s="79"/>
      <c r="I4586" s="79"/>
      <c r="J4586" s="79"/>
      <c r="K4586" s="79"/>
      <c r="L4586" s="75"/>
      <c r="M4586" s="75"/>
      <c r="N4586" s="75"/>
      <c r="O4586" s="75"/>
      <c r="P4586" s="76"/>
    </row>
    <row r="4587" spans="2:16" x14ac:dyDescent="0.35">
      <c r="B4587" s="75"/>
      <c r="C4587" s="76"/>
      <c r="D4587" s="78"/>
      <c r="E4587" s="76"/>
      <c r="F4587" s="76"/>
      <c r="G4587" s="76"/>
      <c r="H4587" s="79"/>
      <c r="I4587" s="79"/>
      <c r="J4587" s="79"/>
      <c r="K4587" s="79"/>
      <c r="L4587" s="75"/>
      <c r="M4587" s="75"/>
      <c r="N4587" s="75"/>
      <c r="O4587" s="75"/>
      <c r="P4587" s="76"/>
    </row>
    <row r="4588" spans="2:16" x14ac:dyDescent="0.35">
      <c r="B4588" s="75"/>
      <c r="C4588" s="76"/>
      <c r="D4588" s="78"/>
      <c r="E4588" s="76"/>
      <c r="F4588" s="76"/>
      <c r="G4588" s="76"/>
      <c r="H4588" s="79"/>
      <c r="I4588" s="79"/>
      <c r="J4588" s="79"/>
      <c r="K4588" s="79"/>
      <c r="L4588" s="75"/>
      <c r="M4588" s="75"/>
      <c r="N4588" s="75"/>
      <c r="O4588" s="75"/>
      <c r="P4588" s="76"/>
    </row>
    <row r="4589" spans="2:16" x14ac:dyDescent="0.35">
      <c r="B4589" s="75"/>
      <c r="C4589" s="76"/>
      <c r="D4589" s="78"/>
      <c r="E4589" s="76"/>
      <c r="F4589" s="76"/>
      <c r="G4589" s="76"/>
      <c r="H4589" s="79"/>
      <c r="I4589" s="79"/>
      <c r="J4589" s="79"/>
      <c r="K4589" s="79"/>
      <c r="L4589" s="75"/>
      <c r="M4589" s="75"/>
      <c r="N4589" s="75"/>
      <c r="O4589" s="75"/>
      <c r="P4589" s="76"/>
    </row>
    <row r="4590" spans="2:16" x14ac:dyDescent="0.35">
      <c r="B4590" s="75"/>
      <c r="C4590" s="76"/>
      <c r="D4590" s="78"/>
      <c r="E4590" s="76"/>
      <c r="F4590" s="76"/>
      <c r="G4590" s="76"/>
      <c r="H4590" s="79"/>
      <c r="I4590" s="79"/>
      <c r="J4590" s="79"/>
      <c r="K4590" s="79"/>
      <c r="L4590" s="75"/>
      <c r="M4590" s="75"/>
      <c r="N4590" s="75"/>
      <c r="O4590" s="75"/>
      <c r="P4590" s="76"/>
    </row>
    <row r="4591" spans="2:16" x14ac:dyDescent="0.35">
      <c r="B4591" s="75"/>
      <c r="C4591" s="76"/>
      <c r="D4591" s="78"/>
      <c r="E4591" s="76"/>
      <c r="F4591" s="76"/>
      <c r="G4591" s="76"/>
      <c r="H4591" s="79"/>
      <c r="I4591" s="79"/>
      <c r="J4591" s="79"/>
      <c r="K4591" s="79"/>
      <c r="L4591" s="75"/>
      <c r="M4591" s="75"/>
      <c r="N4591" s="75"/>
      <c r="O4591" s="75"/>
      <c r="P4591" s="76"/>
    </row>
    <row r="4592" spans="2:16" x14ac:dyDescent="0.35">
      <c r="B4592" s="75"/>
      <c r="C4592" s="76"/>
      <c r="D4592" s="78"/>
      <c r="E4592" s="76"/>
      <c r="F4592" s="76"/>
      <c r="G4592" s="76"/>
      <c r="H4592" s="79"/>
      <c r="I4592" s="79"/>
      <c r="J4592" s="79"/>
      <c r="K4592" s="79"/>
      <c r="L4592" s="75"/>
      <c r="M4592" s="75"/>
      <c r="N4592" s="75"/>
      <c r="O4592" s="75"/>
      <c r="P4592" s="76"/>
    </row>
    <row r="4593" spans="2:16" x14ac:dyDescent="0.35">
      <c r="B4593" s="75"/>
      <c r="C4593" s="76"/>
      <c r="D4593" s="78"/>
      <c r="E4593" s="76"/>
      <c r="F4593" s="76"/>
      <c r="G4593" s="76"/>
      <c r="H4593" s="79"/>
      <c r="I4593" s="79"/>
      <c r="J4593" s="79"/>
      <c r="K4593" s="79"/>
      <c r="L4593" s="75"/>
      <c r="M4593" s="75"/>
      <c r="N4593" s="75"/>
      <c r="O4593" s="75"/>
      <c r="P4593" s="76"/>
    </row>
    <row r="4594" spans="2:16" x14ac:dyDescent="0.35">
      <c r="B4594" s="75"/>
      <c r="C4594" s="76"/>
      <c r="D4594" s="78"/>
      <c r="E4594" s="76"/>
      <c r="F4594" s="76"/>
      <c r="G4594" s="76"/>
      <c r="H4594" s="79"/>
      <c r="I4594" s="79"/>
      <c r="J4594" s="79"/>
      <c r="K4594" s="79"/>
      <c r="L4594" s="75"/>
      <c r="M4594" s="75"/>
      <c r="N4594" s="75"/>
      <c r="O4594" s="75"/>
      <c r="P4594" s="76"/>
    </row>
    <row r="4595" spans="2:16" x14ac:dyDescent="0.35">
      <c r="B4595" s="75"/>
      <c r="C4595" s="76"/>
      <c r="D4595" s="78"/>
      <c r="E4595" s="76"/>
      <c r="F4595" s="76"/>
      <c r="G4595" s="76"/>
      <c r="H4595" s="79"/>
      <c r="I4595" s="79"/>
      <c r="J4595" s="79"/>
      <c r="K4595" s="79"/>
      <c r="L4595" s="75"/>
      <c r="M4595" s="75"/>
      <c r="N4595" s="75"/>
      <c r="O4595" s="75"/>
      <c r="P4595" s="76"/>
    </row>
    <row r="4596" spans="2:16" x14ac:dyDescent="0.35">
      <c r="B4596" s="75"/>
      <c r="C4596" s="76"/>
      <c r="D4596" s="78"/>
      <c r="E4596" s="76"/>
      <c r="F4596" s="76"/>
      <c r="G4596" s="76"/>
      <c r="H4596" s="79"/>
      <c r="I4596" s="79"/>
      <c r="J4596" s="79"/>
      <c r="K4596" s="79"/>
      <c r="L4596" s="75"/>
      <c r="M4596" s="75"/>
      <c r="N4596" s="75"/>
      <c r="O4596" s="75"/>
      <c r="P4596" s="76"/>
    </row>
    <row r="4597" spans="2:16" x14ac:dyDescent="0.35">
      <c r="B4597" s="75"/>
      <c r="C4597" s="76"/>
      <c r="D4597" s="78"/>
      <c r="E4597" s="76"/>
      <c r="F4597" s="76"/>
      <c r="G4597" s="76"/>
      <c r="H4597" s="79"/>
      <c r="I4597" s="79"/>
      <c r="J4597" s="79"/>
      <c r="K4597" s="79"/>
      <c r="L4597" s="75"/>
      <c r="M4597" s="75"/>
      <c r="N4597" s="75"/>
      <c r="O4597" s="75"/>
      <c r="P4597" s="76"/>
    </row>
    <row r="4598" spans="2:16" x14ac:dyDescent="0.35">
      <c r="B4598" s="75"/>
      <c r="C4598" s="76"/>
      <c r="D4598" s="78"/>
      <c r="E4598" s="76"/>
      <c r="F4598" s="76"/>
      <c r="G4598" s="76"/>
      <c r="H4598" s="79"/>
      <c r="I4598" s="79"/>
      <c r="J4598" s="79"/>
      <c r="K4598" s="79"/>
      <c r="L4598" s="75"/>
      <c r="M4598" s="75"/>
      <c r="N4598" s="75"/>
      <c r="O4598" s="75"/>
      <c r="P4598" s="76"/>
    </row>
    <row r="4599" spans="2:16" x14ac:dyDescent="0.35">
      <c r="B4599" s="75"/>
      <c r="C4599" s="76"/>
      <c r="D4599" s="78"/>
      <c r="E4599" s="76"/>
      <c r="F4599" s="76"/>
      <c r="G4599" s="76"/>
      <c r="H4599" s="79"/>
      <c r="I4599" s="79"/>
      <c r="J4599" s="79"/>
      <c r="K4599" s="79"/>
      <c r="L4599" s="75"/>
      <c r="M4599" s="75"/>
      <c r="N4599" s="75"/>
      <c r="O4599" s="75"/>
      <c r="P4599" s="76"/>
    </row>
    <row r="4600" spans="2:16" x14ac:dyDescent="0.35">
      <c r="B4600" s="75"/>
      <c r="C4600" s="76"/>
      <c r="D4600" s="78"/>
      <c r="E4600" s="76"/>
      <c r="F4600" s="76"/>
      <c r="G4600" s="76"/>
      <c r="H4600" s="79"/>
      <c r="I4600" s="79"/>
      <c r="J4600" s="79"/>
      <c r="K4600" s="79"/>
      <c r="L4600" s="75"/>
      <c r="M4600" s="75"/>
      <c r="N4600" s="75"/>
      <c r="O4600" s="75"/>
      <c r="P4600" s="76"/>
    </row>
    <row r="4601" spans="2:16" x14ac:dyDescent="0.35">
      <c r="B4601" s="75"/>
      <c r="C4601" s="76"/>
      <c r="D4601" s="78"/>
      <c r="E4601" s="76"/>
      <c r="F4601" s="76"/>
      <c r="G4601" s="76"/>
      <c r="H4601" s="79"/>
      <c r="I4601" s="79"/>
      <c r="J4601" s="79"/>
      <c r="K4601" s="79"/>
      <c r="L4601" s="75"/>
      <c r="M4601" s="75"/>
      <c r="N4601" s="75"/>
      <c r="O4601" s="75"/>
      <c r="P4601" s="76"/>
    </row>
    <row r="4602" spans="2:16" x14ac:dyDescent="0.35">
      <c r="B4602" s="75"/>
      <c r="C4602" s="76"/>
      <c r="D4602" s="78"/>
      <c r="E4602" s="76"/>
      <c r="F4602" s="76"/>
      <c r="G4602" s="76"/>
      <c r="H4602" s="79"/>
      <c r="I4602" s="79"/>
      <c r="J4602" s="79"/>
      <c r="K4602" s="79"/>
      <c r="L4602" s="75"/>
      <c r="M4602" s="75"/>
      <c r="N4602" s="75"/>
      <c r="O4602" s="75"/>
      <c r="P4602" s="76"/>
    </row>
    <row r="4603" spans="2:16" x14ac:dyDescent="0.35">
      <c r="B4603" s="75"/>
      <c r="C4603" s="76"/>
      <c r="D4603" s="78"/>
      <c r="E4603" s="76"/>
      <c r="F4603" s="76"/>
      <c r="G4603" s="76"/>
      <c r="H4603" s="79"/>
      <c r="I4603" s="79"/>
      <c r="J4603" s="79"/>
      <c r="K4603" s="79"/>
      <c r="L4603" s="75"/>
      <c r="M4603" s="75"/>
      <c r="N4603" s="75"/>
      <c r="O4603" s="75"/>
      <c r="P4603" s="76"/>
    </row>
    <row r="4604" spans="2:16" x14ac:dyDescent="0.35">
      <c r="B4604" s="75"/>
      <c r="C4604" s="76"/>
      <c r="D4604" s="78"/>
      <c r="E4604" s="76"/>
      <c r="F4604" s="76"/>
      <c r="G4604" s="76"/>
      <c r="H4604" s="79"/>
      <c r="I4604" s="79"/>
      <c r="J4604" s="79"/>
      <c r="K4604" s="79"/>
      <c r="L4604" s="75"/>
      <c r="M4604" s="75"/>
      <c r="N4604" s="75"/>
      <c r="O4604" s="75"/>
      <c r="P4604" s="76"/>
    </row>
    <row r="4605" spans="2:16" x14ac:dyDescent="0.35">
      <c r="B4605" s="75"/>
      <c r="C4605" s="76"/>
      <c r="D4605" s="78"/>
      <c r="E4605" s="76"/>
      <c r="F4605" s="76"/>
      <c r="G4605" s="76"/>
      <c r="H4605" s="79"/>
      <c r="I4605" s="79"/>
      <c r="J4605" s="79"/>
      <c r="K4605" s="79"/>
      <c r="L4605" s="75"/>
      <c r="M4605" s="75"/>
      <c r="N4605" s="75"/>
      <c r="O4605" s="75"/>
      <c r="P4605" s="76"/>
    </row>
    <row r="4606" spans="2:16" x14ac:dyDescent="0.35">
      <c r="B4606" s="75"/>
      <c r="C4606" s="76"/>
      <c r="D4606" s="78"/>
      <c r="E4606" s="76"/>
      <c r="F4606" s="76"/>
      <c r="G4606" s="76"/>
      <c r="H4606" s="79"/>
      <c r="I4606" s="79"/>
      <c r="J4606" s="79"/>
      <c r="K4606" s="79"/>
      <c r="L4606" s="75"/>
      <c r="M4606" s="75"/>
      <c r="N4606" s="75"/>
      <c r="O4606" s="75"/>
      <c r="P4606" s="76"/>
    </row>
    <row r="4607" spans="2:16" x14ac:dyDescent="0.35">
      <c r="B4607" s="75"/>
      <c r="C4607" s="76"/>
      <c r="D4607" s="78"/>
      <c r="E4607" s="76"/>
      <c r="F4607" s="76"/>
      <c r="G4607" s="76"/>
      <c r="H4607" s="79"/>
      <c r="I4607" s="79"/>
      <c r="J4607" s="79"/>
      <c r="K4607" s="79"/>
      <c r="L4607" s="75"/>
      <c r="M4607" s="75"/>
      <c r="N4607" s="75"/>
      <c r="O4607" s="75"/>
      <c r="P4607" s="76"/>
    </row>
    <row r="4608" spans="2:16" x14ac:dyDescent="0.35">
      <c r="B4608" s="75"/>
      <c r="C4608" s="76"/>
      <c r="D4608" s="78"/>
      <c r="E4608" s="76"/>
      <c r="F4608" s="76"/>
      <c r="G4608" s="76"/>
      <c r="H4608" s="79"/>
      <c r="I4608" s="79"/>
      <c r="J4608" s="79"/>
      <c r="K4608" s="79"/>
      <c r="L4608" s="75"/>
      <c r="M4608" s="75"/>
      <c r="N4608" s="75"/>
      <c r="O4608" s="75"/>
      <c r="P4608" s="76"/>
    </row>
    <row r="4609" spans="2:16" x14ac:dyDescent="0.35">
      <c r="B4609" s="75"/>
      <c r="C4609" s="76"/>
      <c r="D4609" s="78"/>
      <c r="E4609" s="76"/>
      <c r="F4609" s="76"/>
      <c r="G4609" s="76"/>
      <c r="H4609" s="79"/>
      <c r="I4609" s="79"/>
      <c r="J4609" s="79"/>
      <c r="K4609" s="79"/>
      <c r="L4609" s="75"/>
      <c r="M4609" s="75"/>
      <c r="N4609" s="75"/>
      <c r="O4609" s="75"/>
      <c r="P4609" s="76"/>
    </row>
    <row r="4610" spans="2:16" x14ac:dyDescent="0.35">
      <c r="B4610" s="75"/>
      <c r="C4610" s="76"/>
      <c r="D4610" s="78"/>
      <c r="E4610" s="76"/>
      <c r="F4610" s="76"/>
      <c r="G4610" s="76"/>
      <c r="H4610" s="79"/>
      <c r="I4610" s="79"/>
      <c r="J4610" s="79"/>
      <c r="K4610" s="79"/>
      <c r="L4610" s="75"/>
      <c r="M4610" s="75"/>
      <c r="N4610" s="75"/>
      <c r="O4610" s="75"/>
      <c r="P4610" s="76"/>
    </row>
    <row r="4611" spans="2:16" x14ac:dyDescent="0.35">
      <c r="B4611" s="75"/>
      <c r="C4611" s="76"/>
      <c r="D4611" s="78"/>
      <c r="E4611" s="76"/>
      <c r="F4611" s="76"/>
      <c r="G4611" s="76"/>
      <c r="H4611" s="79"/>
      <c r="I4611" s="79"/>
      <c r="J4611" s="79"/>
      <c r="K4611" s="79"/>
      <c r="L4611" s="75"/>
      <c r="M4611" s="75"/>
      <c r="N4611" s="75"/>
      <c r="O4611" s="75"/>
      <c r="P4611" s="76"/>
    </row>
    <row r="4612" spans="2:16" x14ac:dyDescent="0.35">
      <c r="B4612" s="75"/>
      <c r="C4612" s="76"/>
      <c r="D4612" s="78"/>
      <c r="E4612" s="76"/>
      <c r="F4612" s="76"/>
      <c r="G4612" s="76"/>
      <c r="H4612" s="79"/>
      <c r="I4612" s="79"/>
      <c r="J4612" s="79"/>
      <c r="K4612" s="79"/>
      <c r="L4612" s="75"/>
      <c r="M4612" s="75"/>
      <c r="N4612" s="75"/>
      <c r="O4612" s="75"/>
      <c r="P4612" s="76"/>
    </row>
    <row r="4613" spans="2:16" x14ac:dyDescent="0.35">
      <c r="B4613" s="75"/>
      <c r="C4613" s="76"/>
      <c r="D4613" s="78"/>
      <c r="E4613" s="76"/>
      <c r="F4613" s="76"/>
      <c r="G4613" s="76"/>
      <c r="H4613" s="79"/>
      <c r="I4613" s="79"/>
      <c r="J4613" s="79"/>
      <c r="K4613" s="79"/>
      <c r="L4613" s="75"/>
      <c r="M4613" s="75"/>
      <c r="N4613" s="75"/>
      <c r="O4613" s="75"/>
      <c r="P4613" s="76"/>
    </row>
    <row r="4614" spans="2:16" x14ac:dyDescent="0.35">
      <c r="B4614" s="75"/>
      <c r="C4614" s="76"/>
      <c r="D4614" s="78"/>
      <c r="E4614" s="76"/>
      <c r="F4614" s="76"/>
      <c r="G4614" s="76"/>
      <c r="H4614" s="79"/>
      <c r="I4614" s="79"/>
      <c r="J4614" s="79"/>
      <c r="K4614" s="79"/>
      <c r="L4614" s="75"/>
      <c r="M4614" s="75"/>
      <c r="N4614" s="75"/>
      <c r="O4614" s="75"/>
      <c r="P4614" s="76"/>
    </row>
    <row r="4615" spans="2:16" x14ac:dyDescent="0.35">
      <c r="B4615" s="75"/>
      <c r="C4615" s="76"/>
      <c r="D4615" s="78"/>
      <c r="E4615" s="76"/>
      <c r="F4615" s="76"/>
      <c r="G4615" s="76"/>
      <c r="H4615" s="79"/>
      <c r="I4615" s="79"/>
      <c r="J4615" s="79"/>
      <c r="K4615" s="79"/>
      <c r="L4615" s="75"/>
      <c r="M4615" s="75"/>
      <c r="N4615" s="75"/>
      <c r="O4615" s="75"/>
      <c r="P4615" s="76"/>
    </row>
    <row r="4616" spans="2:16" x14ac:dyDescent="0.35">
      <c r="B4616" s="75"/>
      <c r="C4616" s="76"/>
      <c r="D4616" s="78"/>
      <c r="E4616" s="76"/>
      <c r="F4616" s="76"/>
      <c r="G4616" s="76"/>
      <c r="H4616" s="79"/>
      <c r="I4616" s="79"/>
      <c r="J4616" s="79"/>
      <c r="K4616" s="79"/>
      <c r="L4616" s="75"/>
      <c r="M4616" s="75"/>
      <c r="N4616" s="75"/>
      <c r="O4616" s="75"/>
      <c r="P4616" s="76"/>
    </row>
    <row r="4617" spans="2:16" x14ac:dyDescent="0.35">
      <c r="B4617" s="75"/>
      <c r="C4617" s="76"/>
      <c r="D4617" s="78"/>
      <c r="E4617" s="76"/>
      <c r="F4617" s="76"/>
      <c r="G4617" s="76"/>
      <c r="H4617" s="79"/>
      <c r="I4617" s="79"/>
      <c r="J4617" s="79"/>
      <c r="K4617" s="79"/>
      <c r="L4617" s="75"/>
      <c r="M4617" s="75"/>
      <c r="N4617" s="75"/>
      <c r="O4617" s="75"/>
      <c r="P4617" s="76"/>
    </row>
    <row r="4618" spans="2:16" x14ac:dyDescent="0.35">
      <c r="B4618" s="75"/>
      <c r="C4618" s="76"/>
      <c r="D4618" s="78"/>
      <c r="E4618" s="76"/>
      <c r="F4618" s="76"/>
      <c r="G4618" s="76"/>
      <c r="H4618" s="79"/>
      <c r="I4618" s="79"/>
      <c r="J4618" s="79"/>
      <c r="K4618" s="79"/>
      <c r="L4618" s="75"/>
      <c r="M4618" s="75"/>
      <c r="N4618" s="75"/>
      <c r="O4618" s="75"/>
      <c r="P4618" s="76"/>
    </row>
    <row r="4619" spans="2:16" x14ac:dyDescent="0.35">
      <c r="B4619" s="75"/>
      <c r="C4619" s="76"/>
      <c r="D4619" s="78"/>
      <c r="E4619" s="76"/>
      <c r="F4619" s="76"/>
      <c r="G4619" s="76"/>
      <c r="H4619" s="79"/>
      <c r="I4619" s="79"/>
      <c r="J4619" s="79"/>
      <c r="K4619" s="79"/>
      <c r="L4619" s="75"/>
      <c r="M4619" s="75"/>
      <c r="N4619" s="75"/>
      <c r="O4619" s="75"/>
      <c r="P4619" s="76"/>
    </row>
    <row r="4620" spans="2:16" x14ac:dyDescent="0.35">
      <c r="B4620" s="75"/>
      <c r="C4620" s="76"/>
      <c r="D4620" s="78"/>
      <c r="E4620" s="76"/>
      <c r="F4620" s="76"/>
      <c r="G4620" s="76"/>
      <c r="H4620" s="79"/>
      <c r="I4620" s="79"/>
      <c r="J4620" s="79"/>
      <c r="K4620" s="79"/>
      <c r="L4620" s="75"/>
      <c r="M4620" s="75"/>
      <c r="N4620" s="75"/>
      <c r="O4620" s="75"/>
      <c r="P4620" s="76"/>
    </row>
    <row r="4621" spans="2:16" x14ac:dyDescent="0.35">
      <c r="B4621" s="75"/>
      <c r="C4621" s="76"/>
      <c r="D4621" s="78"/>
      <c r="E4621" s="76"/>
      <c r="F4621" s="76"/>
      <c r="G4621" s="76"/>
      <c r="H4621" s="79"/>
      <c r="I4621" s="79"/>
      <c r="J4621" s="79"/>
      <c r="K4621" s="79"/>
      <c r="L4621" s="75"/>
      <c r="M4621" s="75"/>
      <c r="N4621" s="75"/>
      <c r="O4621" s="75"/>
      <c r="P4621" s="76"/>
    </row>
    <row r="4622" spans="2:16" x14ac:dyDescent="0.35">
      <c r="B4622" s="75"/>
      <c r="C4622" s="76"/>
      <c r="D4622" s="78"/>
      <c r="E4622" s="76"/>
      <c r="F4622" s="76"/>
      <c r="G4622" s="76"/>
      <c r="H4622" s="79"/>
      <c r="I4622" s="79"/>
      <c r="J4622" s="79"/>
      <c r="K4622" s="79"/>
      <c r="L4622" s="75"/>
      <c r="M4622" s="75"/>
      <c r="N4622" s="75"/>
      <c r="O4622" s="75"/>
      <c r="P4622" s="76"/>
    </row>
    <row r="4623" spans="2:16" x14ac:dyDescent="0.35">
      <c r="B4623" s="75"/>
      <c r="C4623" s="76"/>
      <c r="D4623" s="78"/>
      <c r="E4623" s="76"/>
      <c r="F4623" s="76"/>
      <c r="G4623" s="76"/>
      <c r="H4623" s="79"/>
      <c r="I4623" s="79"/>
      <c r="J4623" s="79"/>
      <c r="K4623" s="79"/>
      <c r="L4623" s="75"/>
      <c r="M4623" s="75"/>
      <c r="N4623" s="75"/>
      <c r="O4623" s="75"/>
      <c r="P4623" s="76"/>
    </row>
    <row r="4624" spans="2:16" x14ac:dyDescent="0.35">
      <c r="B4624" s="75"/>
      <c r="C4624" s="76"/>
      <c r="D4624" s="78"/>
      <c r="E4624" s="76"/>
      <c r="F4624" s="76"/>
      <c r="G4624" s="76"/>
      <c r="H4624" s="79"/>
      <c r="I4624" s="79"/>
      <c r="J4624" s="79"/>
      <c r="K4624" s="79"/>
      <c r="L4624" s="75"/>
      <c r="M4624" s="75"/>
      <c r="N4624" s="75"/>
      <c r="O4624" s="75"/>
      <c r="P4624" s="76"/>
    </row>
    <row r="4625" spans="2:16" x14ac:dyDescent="0.35">
      <c r="B4625" s="75"/>
      <c r="C4625" s="76"/>
      <c r="D4625" s="78"/>
      <c r="E4625" s="76"/>
      <c r="F4625" s="76"/>
      <c r="G4625" s="76"/>
      <c r="H4625" s="79"/>
      <c r="I4625" s="79"/>
      <c r="J4625" s="79"/>
      <c r="K4625" s="79"/>
      <c r="L4625" s="75"/>
      <c r="M4625" s="75"/>
      <c r="N4625" s="75"/>
      <c r="O4625" s="75"/>
      <c r="P4625" s="76"/>
    </row>
    <row r="4626" spans="2:16" x14ac:dyDescent="0.35">
      <c r="B4626" s="75"/>
      <c r="C4626" s="76"/>
      <c r="D4626" s="78"/>
      <c r="E4626" s="76"/>
      <c r="F4626" s="76"/>
      <c r="G4626" s="76"/>
      <c r="H4626" s="79"/>
      <c r="I4626" s="79"/>
      <c r="J4626" s="79"/>
      <c r="K4626" s="79"/>
      <c r="L4626" s="75"/>
      <c r="M4626" s="75"/>
      <c r="N4626" s="75"/>
      <c r="O4626" s="75"/>
      <c r="P4626" s="76"/>
    </row>
    <row r="4627" spans="2:16" x14ac:dyDescent="0.35">
      <c r="B4627" s="75"/>
      <c r="C4627" s="76"/>
      <c r="D4627" s="78"/>
      <c r="E4627" s="76"/>
      <c r="F4627" s="76"/>
      <c r="G4627" s="76"/>
      <c r="H4627" s="79"/>
      <c r="I4627" s="79"/>
      <c r="J4627" s="79"/>
      <c r="K4627" s="79"/>
      <c r="L4627" s="75"/>
      <c r="M4627" s="75"/>
      <c r="N4627" s="75"/>
      <c r="O4627" s="75"/>
      <c r="P4627" s="76"/>
    </row>
    <row r="4628" spans="2:16" x14ac:dyDescent="0.35">
      <c r="B4628" s="75"/>
      <c r="C4628" s="76"/>
      <c r="D4628" s="78"/>
      <c r="E4628" s="76"/>
      <c r="F4628" s="76"/>
      <c r="G4628" s="76"/>
      <c r="H4628" s="79"/>
      <c r="I4628" s="79"/>
      <c r="J4628" s="79"/>
      <c r="K4628" s="79"/>
      <c r="L4628" s="75"/>
      <c r="M4628" s="75"/>
      <c r="N4628" s="75"/>
      <c r="O4628" s="75"/>
      <c r="P4628" s="76"/>
    </row>
    <row r="4629" spans="2:16" x14ac:dyDescent="0.35">
      <c r="B4629" s="75"/>
      <c r="C4629" s="76"/>
      <c r="D4629" s="78"/>
      <c r="E4629" s="76"/>
      <c r="F4629" s="76"/>
      <c r="G4629" s="76"/>
      <c r="H4629" s="79"/>
      <c r="I4629" s="79"/>
      <c r="J4629" s="79"/>
      <c r="K4629" s="79"/>
      <c r="L4629" s="75"/>
      <c r="M4629" s="75"/>
      <c r="N4629" s="75"/>
      <c r="O4629" s="75"/>
      <c r="P4629" s="76"/>
    </row>
    <row r="4630" spans="2:16" x14ac:dyDescent="0.35">
      <c r="B4630" s="75"/>
      <c r="C4630" s="76"/>
      <c r="D4630" s="78"/>
      <c r="E4630" s="76"/>
      <c r="F4630" s="76"/>
      <c r="G4630" s="76"/>
      <c r="H4630" s="79"/>
      <c r="I4630" s="79"/>
      <c r="J4630" s="79"/>
      <c r="K4630" s="79"/>
      <c r="L4630" s="75"/>
      <c r="M4630" s="75"/>
      <c r="N4630" s="75"/>
      <c r="O4630" s="75"/>
      <c r="P4630" s="76"/>
    </row>
    <row r="4631" spans="2:16" x14ac:dyDescent="0.35">
      <c r="B4631" s="75"/>
      <c r="C4631" s="76"/>
      <c r="D4631" s="78"/>
      <c r="E4631" s="76"/>
      <c r="F4631" s="76"/>
      <c r="G4631" s="76"/>
      <c r="H4631" s="79"/>
      <c r="I4631" s="79"/>
      <c r="J4631" s="79"/>
      <c r="K4631" s="79"/>
      <c r="L4631" s="75"/>
      <c r="M4631" s="75"/>
      <c r="N4631" s="75"/>
      <c r="O4631" s="75"/>
      <c r="P4631" s="76"/>
    </row>
    <row r="4632" spans="2:16" x14ac:dyDescent="0.35">
      <c r="B4632" s="75"/>
      <c r="C4632" s="76"/>
      <c r="D4632" s="78"/>
      <c r="E4632" s="76"/>
      <c r="F4632" s="76"/>
      <c r="G4632" s="76"/>
      <c r="H4632" s="79"/>
      <c r="I4632" s="79"/>
      <c r="J4632" s="79"/>
      <c r="K4632" s="79"/>
      <c r="L4632" s="75"/>
      <c r="M4632" s="75"/>
      <c r="N4632" s="75"/>
      <c r="O4632" s="75"/>
      <c r="P4632" s="76"/>
    </row>
    <row r="4633" spans="2:16" x14ac:dyDescent="0.35">
      <c r="B4633" s="75"/>
      <c r="C4633" s="76"/>
      <c r="D4633" s="78"/>
      <c r="E4633" s="76"/>
      <c r="F4633" s="76"/>
      <c r="G4633" s="76"/>
      <c r="H4633" s="79"/>
      <c r="I4633" s="79"/>
      <c r="J4633" s="79"/>
      <c r="K4633" s="79"/>
      <c r="L4633" s="75"/>
      <c r="M4633" s="75"/>
      <c r="N4633" s="75"/>
      <c r="O4633" s="75"/>
      <c r="P4633" s="76"/>
    </row>
    <row r="4634" spans="2:16" x14ac:dyDescent="0.35">
      <c r="B4634" s="75"/>
      <c r="C4634" s="76"/>
      <c r="D4634" s="78"/>
      <c r="E4634" s="76"/>
      <c r="F4634" s="76"/>
      <c r="G4634" s="76"/>
      <c r="H4634" s="79"/>
      <c r="I4634" s="79"/>
      <c r="J4634" s="79"/>
      <c r="K4634" s="79"/>
      <c r="L4634" s="75"/>
      <c r="M4634" s="75"/>
      <c r="N4634" s="75"/>
      <c r="O4634" s="75"/>
      <c r="P4634" s="76"/>
    </row>
    <row r="4635" spans="2:16" x14ac:dyDescent="0.35">
      <c r="B4635" s="75"/>
      <c r="C4635" s="76"/>
      <c r="D4635" s="78"/>
      <c r="E4635" s="76"/>
      <c r="F4635" s="76"/>
      <c r="G4635" s="76"/>
      <c r="H4635" s="79"/>
      <c r="I4635" s="79"/>
      <c r="J4635" s="79"/>
      <c r="K4635" s="79"/>
      <c r="L4635" s="75"/>
      <c r="M4635" s="75"/>
      <c r="N4635" s="75"/>
      <c r="O4635" s="75"/>
      <c r="P4635" s="76"/>
    </row>
    <row r="4636" spans="2:16" x14ac:dyDescent="0.35">
      <c r="B4636" s="75"/>
      <c r="C4636" s="76"/>
      <c r="D4636" s="78"/>
      <c r="E4636" s="76"/>
      <c r="F4636" s="76"/>
      <c r="G4636" s="76"/>
      <c r="H4636" s="79"/>
      <c r="I4636" s="79"/>
      <c r="J4636" s="79"/>
      <c r="K4636" s="79"/>
      <c r="L4636" s="75"/>
      <c r="M4636" s="75"/>
      <c r="N4636" s="75"/>
      <c r="O4636" s="75"/>
      <c r="P4636" s="76"/>
    </row>
    <row r="4637" spans="2:16" x14ac:dyDescent="0.35">
      <c r="B4637" s="75"/>
      <c r="C4637" s="76"/>
      <c r="D4637" s="78"/>
      <c r="E4637" s="76"/>
      <c r="F4637" s="76"/>
      <c r="G4637" s="76"/>
      <c r="H4637" s="79"/>
      <c r="I4637" s="79"/>
      <c r="J4637" s="79"/>
      <c r="K4637" s="79"/>
      <c r="L4637" s="75"/>
      <c r="M4637" s="75"/>
      <c r="N4637" s="75"/>
      <c r="O4637" s="75"/>
      <c r="P4637" s="76"/>
    </row>
    <row r="4638" spans="2:16" x14ac:dyDescent="0.35">
      <c r="B4638" s="75"/>
      <c r="C4638" s="76"/>
      <c r="D4638" s="78"/>
      <c r="E4638" s="76"/>
      <c r="F4638" s="76"/>
      <c r="G4638" s="76"/>
      <c r="H4638" s="79"/>
      <c r="I4638" s="79"/>
      <c r="J4638" s="79"/>
      <c r="K4638" s="79"/>
      <c r="L4638" s="75"/>
      <c r="M4638" s="75"/>
      <c r="N4638" s="75"/>
      <c r="O4638" s="75"/>
      <c r="P4638" s="76"/>
    </row>
    <row r="4639" spans="2:16" x14ac:dyDescent="0.35">
      <c r="B4639" s="75"/>
      <c r="C4639" s="76"/>
      <c r="D4639" s="78"/>
      <c r="E4639" s="76"/>
      <c r="F4639" s="76"/>
      <c r="G4639" s="76"/>
      <c r="H4639" s="79"/>
      <c r="I4639" s="79"/>
      <c r="J4639" s="79"/>
      <c r="K4639" s="79"/>
      <c r="L4639" s="75"/>
      <c r="M4639" s="75"/>
      <c r="N4639" s="75"/>
      <c r="O4639" s="75"/>
      <c r="P4639" s="76"/>
    </row>
    <row r="4640" spans="2:16" x14ac:dyDescent="0.35">
      <c r="B4640" s="75"/>
      <c r="C4640" s="76"/>
      <c r="D4640" s="78"/>
      <c r="E4640" s="76"/>
      <c r="F4640" s="76"/>
      <c r="G4640" s="76"/>
      <c r="H4640" s="79"/>
      <c r="I4640" s="79"/>
      <c r="J4640" s="79"/>
      <c r="K4640" s="79"/>
      <c r="L4640" s="75"/>
      <c r="M4640" s="75"/>
      <c r="N4640" s="75"/>
      <c r="O4640" s="75"/>
      <c r="P4640" s="76"/>
    </row>
    <row r="4641" spans="2:16" x14ac:dyDescent="0.35">
      <c r="B4641" s="75"/>
      <c r="C4641" s="76"/>
      <c r="D4641" s="78"/>
      <c r="E4641" s="76"/>
      <c r="F4641" s="76"/>
      <c r="G4641" s="76"/>
      <c r="H4641" s="79"/>
      <c r="I4641" s="79"/>
      <c r="J4641" s="79"/>
      <c r="K4641" s="79"/>
      <c r="L4641" s="75"/>
      <c r="M4641" s="75"/>
      <c r="N4641" s="75"/>
      <c r="O4641" s="75"/>
      <c r="P4641" s="76"/>
    </row>
    <row r="4642" spans="2:16" x14ac:dyDescent="0.35">
      <c r="B4642" s="75"/>
      <c r="C4642" s="76"/>
      <c r="D4642" s="78"/>
      <c r="E4642" s="76"/>
      <c r="F4642" s="76"/>
      <c r="G4642" s="76"/>
      <c r="H4642" s="79"/>
      <c r="I4642" s="79"/>
      <c r="J4642" s="79"/>
      <c r="K4642" s="79"/>
      <c r="L4642" s="75"/>
      <c r="M4642" s="75"/>
      <c r="N4642" s="75"/>
      <c r="O4642" s="75"/>
      <c r="P4642" s="76"/>
    </row>
    <row r="4643" spans="2:16" x14ac:dyDescent="0.35">
      <c r="B4643" s="75"/>
      <c r="C4643" s="76"/>
      <c r="D4643" s="78"/>
      <c r="E4643" s="76"/>
      <c r="F4643" s="76"/>
      <c r="G4643" s="76"/>
      <c r="H4643" s="79"/>
      <c r="I4643" s="79"/>
      <c r="J4643" s="79"/>
      <c r="K4643" s="79"/>
      <c r="L4643" s="75"/>
      <c r="M4643" s="75"/>
      <c r="N4643" s="75"/>
      <c r="O4643" s="75"/>
      <c r="P4643" s="76"/>
    </row>
    <row r="4644" spans="2:16" x14ac:dyDescent="0.35">
      <c r="B4644" s="75"/>
      <c r="C4644" s="76"/>
      <c r="D4644" s="78"/>
      <c r="E4644" s="76"/>
      <c r="F4644" s="76"/>
      <c r="G4644" s="76"/>
      <c r="H4644" s="79"/>
      <c r="I4644" s="79"/>
      <c r="J4644" s="79"/>
      <c r="K4644" s="79"/>
      <c r="L4644" s="75"/>
      <c r="M4644" s="75"/>
      <c r="N4644" s="75"/>
      <c r="O4644" s="75"/>
      <c r="P4644" s="76"/>
    </row>
    <row r="4645" spans="2:16" x14ac:dyDescent="0.35">
      <c r="B4645" s="75"/>
      <c r="C4645" s="76"/>
      <c r="D4645" s="78"/>
      <c r="E4645" s="76"/>
      <c r="F4645" s="76"/>
      <c r="G4645" s="76"/>
      <c r="H4645" s="79"/>
      <c r="I4645" s="79"/>
      <c r="J4645" s="79"/>
      <c r="K4645" s="79"/>
      <c r="L4645" s="75"/>
      <c r="M4645" s="75"/>
      <c r="N4645" s="75"/>
      <c r="O4645" s="75"/>
      <c r="P4645" s="76"/>
    </row>
    <row r="4646" spans="2:16" x14ac:dyDescent="0.35">
      <c r="B4646" s="75"/>
      <c r="C4646" s="76"/>
      <c r="D4646" s="78"/>
      <c r="E4646" s="76"/>
      <c r="F4646" s="76"/>
      <c r="G4646" s="76"/>
      <c r="H4646" s="79"/>
      <c r="I4646" s="79"/>
      <c r="J4646" s="79"/>
      <c r="K4646" s="79"/>
      <c r="L4646" s="75"/>
      <c r="M4646" s="75"/>
      <c r="N4646" s="75"/>
      <c r="O4646" s="75"/>
      <c r="P4646" s="76"/>
    </row>
    <row r="4647" spans="2:16" x14ac:dyDescent="0.35">
      <c r="B4647" s="75"/>
      <c r="C4647" s="76"/>
      <c r="D4647" s="78"/>
      <c r="E4647" s="76"/>
      <c r="F4647" s="76"/>
      <c r="G4647" s="76"/>
      <c r="H4647" s="79"/>
      <c r="I4647" s="79"/>
      <c r="J4647" s="79"/>
      <c r="K4647" s="79"/>
      <c r="L4647" s="75"/>
      <c r="M4647" s="75"/>
      <c r="N4647" s="75"/>
      <c r="O4647" s="75"/>
      <c r="P4647" s="76"/>
    </row>
    <row r="4648" spans="2:16" x14ac:dyDescent="0.35">
      <c r="B4648" s="75"/>
      <c r="C4648" s="76"/>
      <c r="D4648" s="78"/>
      <c r="E4648" s="76"/>
      <c r="F4648" s="76"/>
      <c r="G4648" s="76"/>
      <c r="H4648" s="79"/>
      <c r="I4648" s="79"/>
      <c r="J4648" s="79"/>
      <c r="K4648" s="79"/>
      <c r="L4648" s="75"/>
      <c r="M4648" s="75"/>
      <c r="N4648" s="75"/>
      <c r="O4648" s="75"/>
      <c r="P4648" s="76"/>
    </row>
    <row r="4649" spans="2:16" x14ac:dyDescent="0.35">
      <c r="B4649" s="75"/>
      <c r="C4649" s="76"/>
      <c r="D4649" s="78"/>
      <c r="E4649" s="76"/>
      <c r="F4649" s="76"/>
      <c r="G4649" s="76"/>
      <c r="H4649" s="79"/>
      <c r="I4649" s="79"/>
      <c r="J4649" s="79"/>
      <c r="K4649" s="79"/>
      <c r="L4649" s="75"/>
      <c r="M4649" s="75"/>
      <c r="N4649" s="75"/>
      <c r="O4649" s="75"/>
      <c r="P4649" s="76"/>
    </row>
    <row r="4650" spans="2:16" x14ac:dyDescent="0.35">
      <c r="B4650" s="75"/>
      <c r="C4650" s="76"/>
      <c r="D4650" s="78"/>
      <c r="E4650" s="76"/>
      <c r="F4650" s="76"/>
      <c r="G4650" s="76"/>
      <c r="H4650" s="79"/>
      <c r="I4650" s="79"/>
      <c r="J4650" s="79"/>
      <c r="K4650" s="79"/>
      <c r="L4650" s="75"/>
      <c r="M4650" s="75"/>
      <c r="N4650" s="75"/>
      <c r="O4650" s="75"/>
      <c r="P4650" s="76"/>
    </row>
    <row r="4651" spans="2:16" x14ac:dyDescent="0.35">
      <c r="B4651" s="75"/>
      <c r="C4651" s="76"/>
      <c r="D4651" s="78"/>
      <c r="E4651" s="76"/>
      <c r="F4651" s="76"/>
      <c r="G4651" s="76"/>
      <c r="H4651" s="79"/>
      <c r="I4651" s="79"/>
      <c r="J4651" s="79"/>
      <c r="K4651" s="79"/>
      <c r="L4651" s="75"/>
      <c r="M4651" s="75"/>
      <c r="N4651" s="75"/>
      <c r="O4651" s="75"/>
      <c r="P4651" s="76"/>
    </row>
    <row r="4652" spans="2:16" x14ac:dyDescent="0.35">
      <c r="B4652" s="75"/>
      <c r="C4652" s="76"/>
      <c r="D4652" s="78"/>
      <c r="E4652" s="76"/>
      <c r="F4652" s="76"/>
      <c r="G4652" s="76"/>
      <c r="H4652" s="79"/>
      <c r="I4652" s="79"/>
      <c r="J4652" s="79"/>
      <c r="K4652" s="79"/>
      <c r="L4652" s="75"/>
      <c r="M4652" s="75"/>
      <c r="N4652" s="75"/>
      <c r="O4652" s="75"/>
      <c r="P4652" s="76"/>
    </row>
    <row r="4653" spans="2:16" x14ac:dyDescent="0.35">
      <c r="B4653" s="75"/>
      <c r="C4653" s="76"/>
      <c r="D4653" s="78"/>
      <c r="E4653" s="76"/>
      <c r="F4653" s="76"/>
      <c r="G4653" s="76"/>
      <c r="H4653" s="79"/>
      <c r="I4653" s="79"/>
      <c r="J4653" s="79"/>
      <c r="K4653" s="79"/>
      <c r="L4653" s="75"/>
      <c r="M4653" s="75"/>
      <c r="N4653" s="75"/>
      <c r="O4653" s="75"/>
      <c r="P4653" s="76"/>
    </row>
    <row r="4654" spans="2:16" x14ac:dyDescent="0.35">
      <c r="B4654" s="75"/>
      <c r="C4654" s="76"/>
      <c r="D4654" s="78"/>
      <c r="E4654" s="76"/>
      <c r="F4654" s="76"/>
      <c r="G4654" s="76"/>
      <c r="H4654" s="79"/>
      <c r="I4654" s="79"/>
      <c r="J4654" s="79"/>
      <c r="K4654" s="79"/>
      <c r="L4654" s="75"/>
      <c r="M4654" s="75"/>
      <c r="N4654" s="75"/>
      <c r="O4654" s="75"/>
      <c r="P4654" s="76"/>
    </row>
    <row r="4655" spans="2:16" x14ac:dyDescent="0.35">
      <c r="B4655" s="75"/>
      <c r="C4655" s="76"/>
      <c r="D4655" s="78"/>
      <c r="E4655" s="76"/>
      <c r="F4655" s="76"/>
      <c r="G4655" s="76"/>
      <c r="H4655" s="79"/>
      <c r="I4655" s="79"/>
      <c r="J4655" s="79"/>
      <c r="K4655" s="79"/>
      <c r="L4655" s="75"/>
      <c r="M4655" s="75"/>
      <c r="N4655" s="75"/>
      <c r="O4655" s="75"/>
      <c r="P4655" s="76"/>
    </row>
    <row r="4656" spans="2:16" x14ac:dyDescent="0.35">
      <c r="B4656" s="75"/>
      <c r="C4656" s="76"/>
      <c r="D4656" s="78"/>
      <c r="E4656" s="76"/>
      <c r="F4656" s="76"/>
      <c r="G4656" s="76"/>
      <c r="H4656" s="79"/>
      <c r="I4656" s="79"/>
      <c r="J4656" s="79"/>
      <c r="K4656" s="79"/>
      <c r="L4656" s="75"/>
      <c r="M4656" s="75"/>
      <c r="N4656" s="75"/>
      <c r="O4656" s="75"/>
      <c r="P4656" s="76"/>
    </row>
    <row r="4657" spans="2:16" x14ac:dyDescent="0.35">
      <c r="B4657" s="75"/>
      <c r="C4657" s="76"/>
      <c r="D4657" s="78"/>
      <c r="E4657" s="76"/>
      <c r="F4657" s="76"/>
      <c r="G4657" s="76"/>
      <c r="H4657" s="79"/>
      <c r="I4657" s="79"/>
      <c r="J4657" s="79"/>
      <c r="K4657" s="79"/>
      <c r="L4657" s="75"/>
      <c r="M4657" s="75"/>
      <c r="N4657" s="75"/>
      <c r="O4657" s="75"/>
      <c r="P4657" s="76"/>
    </row>
    <row r="4658" spans="2:16" x14ac:dyDescent="0.35">
      <c r="B4658" s="75"/>
      <c r="C4658" s="76"/>
      <c r="D4658" s="78"/>
      <c r="E4658" s="76"/>
      <c r="F4658" s="76"/>
      <c r="G4658" s="76"/>
      <c r="H4658" s="79"/>
      <c r="I4658" s="79"/>
      <c r="J4658" s="79"/>
      <c r="K4658" s="79"/>
      <c r="L4658" s="75"/>
      <c r="M4658" s="75"/>
      <c r="N4658" s="75"/>
      <c r="O4658" s="75"/>
      <c r="P4658" s="76"/>
    </row>
    <row r="4659" spans="2:16" x14ac:dyDescent="0.35">
      <c r="B4659" s="75"/>
      <c r="C4659" s="76"/>
      <c r="D4659" s="78"/>
      <c r="E4659" s="76"/>
      <c r="F4659" s="76"/>
      <c r="G4659" s="76"/>
      <c r="H4659" s="79"/>
      <c r="I4659" s="79"/>
      <c r="J4659" s="79"/>
      <c r="K4659" s="79"/>
      <c r="L4659" s="75"/>
      <c r="M4659" s="75"/>
      <c r="N4659" s="75"/>
      <c r="O4659" s="75"/>
      <c r="P4659" s="76"/>
    </row>
    <row r="4660" spans="2:16" x14ac:dyDescent="0.35">
      <c r="B4660" s="75"/>
      <c r="C4660" s="76"/>
      <c r="D4660" s="78"/>
      <c r="E4660" s="76"/>
      <c r="F4660" s="76"/>
      <c r="G4660" s="76"/>
      <c r="H4660" s="79"/>
      <c r="I4660" s="79"/>
      <c r="J4660" s="79"/>
      <c r="K4660" s="79"/>
      <c r="L4660" s="75"/>
      <c r="M4660" s="75"/>
      <c r="N4660" s="75"/>
      <c r="O4660" s="75"/>
      <c r="P4660" s="76"/>
    </row>
    <row r="4661" spans="2:16" x14ac:dyDescent="0.35">
      <c r="B4661" s="75"/>
      <c r="C4661" s="76"/>
      <c r="D4661" s="78"/>
      <c r="E4661" s="76"/>
      <c r="F4661" s="76"/>
      <c r="G4661" s="76"/>
      <c r="H4661" s="79"/>
      <c r="I4661" s="79"/>
      <c r="J4661" s="79"/>
      <c r="K4661" s="79"/>
      <c r="L4661" s="75"/>
      <c r="M4661" s="75"/>
      <c r="N4661" s="75"/>
      <c r="O4661" s="75"/>
      <c r="P4661" s="76"/>
    </row>
    <row r="4662" spans="2:16" x14ac:dyDescent="0.35">
      <c r="B4662" s="75"/>
      <c r="C4662" s="76"/>
      <c r="D4662" s="78"/>
      <c r="E4662" s="76"/>
      <c r="F4662" s="76"/>
      <c r="G4662" s="76"/>
      <c r="H4662" s="79"/>
      <c r="I4662" s="79"/>
      <c r="J4662" s="79"/>
      <c r="K4662" s="79"/>
      <c r="L4662" s="75"/>
      <c r="M4662" s="75"/>
      <c r="N4662" s="75"/>
      <c r="O4662" s="75"/>
      <c r="P4662" s="76"/>
    </row>
    <row r="4663" spans="2:16" x14ac:dyDescent="0.35">
      <c r="B4663" s="75"/>
      <c r="C4663" s="76"/>
      <c r="D4663" s="78"/>
      <c r="E4663" s="76"/>
      <c r="F4663" s="76"/>
      <c r="G4663" s="76"/>
      <c r="H4663" s="79"/>
      <c r="I4663" s="79"/>
      <c r="J4663" s="79"/>
      <c r="K4663" s="79"/>
      <c r="L4663" s="75"/>
      <c r="M4663" s="75"/>
      <c r="N4663" s="75"/>
      <c r="O4663" s="75"/>
      <c r="P4663" s="76"/>
    </row>
    <row r="4664" spans="2:16" x14ac:dyDescent="0.35">
      <c r="B4664" s="75"/>
      <c r="C4664" s="76"/>
      <c r="D4664" s="78"/>
      <c r="E4664" s="76"/>
      <c r="F4664" s="76"/>
      <c r="G4664" s="76"/>
      <c r="H4664" s="79"/>
      <c r="I4664" s="79"/>
      <c r="J4664" s="79"/>
      <c r="K4664" s="79"/>
      <c r="L4664" s="75"/>
      <c r="M4664" s="75"/>
      <c r="N4664" s="75"/>
      <c r="O4664" s="75"/>
      <c r="P4664" s="76"/>
    </row>
    <row r="4665" spans="2:16" x14ac:dyDescent="0.35">
      <c r="B4665" s="75"/>
      <c r="C4665" s="76"/>
      <c r="D4665" s="78"/>
      <c r="E4665" s="76"/>
      <c r="F4665" s="76"/>
      <c r="G4665" s="76"/>
      <c r="H4665" s="79"/>
      <c r="I4665" s="79"/>
      <c r="J4665" s="79"/>
      <c r="K4665" s="79"/>
      <c r="L4665" s="75"/>
      <c r="M4665" s="75"/>
      <c r="N4665" s="75"/>
      <c r="O4665" s="75"/>
      <c r="P4665" s="76"/>
    </row>
    <row r="4666" spans="2:16" x14ac:dyDescent="0.35">
      <c r="B4666" s="75"/>
      <c r="C4666" s="76"/>
      <c r="D4666" s="78"/>
      <c r="E4666" s="76"/>
      <c r="F4666" s="76"/>
      <c r="G4666" s="76"/>
      <c r="H4666" s="79"/>
      <c r="I4666" s="79"/>
      <c r="J4666" s="79"/>
      <c r="K4666" s="79"/>
      <c r="L4666" s="75"/>
      <c r="M4666" s="75"/>
      <c r="N4666" s="75"/>
      <c r="O4666" s="75"/>
      <c r="P4666" s="76"/>
    </row>
    <row r="4667" spans="2:16" x14ac:dyDescent="0.35">
      <c r="B4667" s="75"/>
      <c r="C4667" s="76"/>
      <c r="D4667" s="78"/>
      <c r="E4667" s="76"/>
      <c r="F4667" s="76"/>
      <c r="G4667" s="76"/>
      <c r="H4667" s="79"/>
      <c r="I4667" s="79"/>
      <c r="J4667" s="79"/>
      <c r="K4667" s="79"/>
      <c r="L4667" s="75"/>
      <c r="M4667" s="75"/>
      <c r="N4667" s="75"/>
      <c r="O4667" s="75"/>
      <c r="P4667" s="76"/>
    </row>
    <row r="4668" spans="2:16" x14ac:dyDescent="0.35">
      <c r="B4668" s="75"/>
      <c r="C4668" s="76"/>
      <c r="D4668" s="78"/>
      <c r="E4668" s="76"/>
      <c r="F4668" s="76"/>
      <c r="G4668" s="76"/>
      <c r="H4668" s="79"/>
      <c r="I4668" s="79"/>
      <c r="J4668" s="79"/>
      <c r="K4668" s="79"/>
      <c r="L4668" s="75"/>
      <c r="M4668" s="75"/>
      <c r="N4668" s="75"/>
      <c r="O4668" s="75"/>
      <c r="P4668" s="76"/>
    </row>
    <row r="4669" spans="2:16" x14ac:dyDescent="0.35">
      <c r="B4669" s="75"/>
      <c r="C4669" s="76"/>
      <c r="D4669" s="78"/>
      <c r="E4669" s="76"/>
      <c r="F4669" s="76"/>
      <c r="G4669" s="76"/>
      <c r="H4669" s="79"/>
      <c r="I4669" s="79"/>
      <c r="J4669" s="79"/>
      <c r="K4669" s="79"/>
      <c r="L4669" s="75"/>
      <c r="M4669" s="75"/>
      <c r="N4669" s="75"/>
      <c r="O4669" s="75"/>
      <c r="P4669" s="76"/>
    </row>
    <row r="4670" spans="2:16" x14ac:dyDescent="0.35">
      <c r="B4670" s="75"/>
      <c r="C4670" s="76"/>
      <c r="D4670" s="78"/>
      <c r="E4670" s="76"/>
      <c r="F4670" s="76"/>
      <c r="G4670" s="76"/>
      <c r="H4670" s="79"/>
      <c r="I4670" s="79"/>
      <c r="J4670" s="79"/>
      <c r="K4670" s="79"/>
      <c r="L4670" s="75"/>
      <c r="M4670" s="75"/>
      <c r="N4670" s="75"/>
      <c r="O4670" s="75"/>
      <c r="P4670" s="76"/>
    </row>
    <row r="4671" spans="2:16" x14ac:dyDescent="0.35">
      <c r="B4671" s="75"/>
      <c r="C4671" s="76"/>
      <c r="D4671" s="78"/>
      <c r="E4671" s="76"/>
      <c r="F4671" s="76"/>
      <c r="G4671" s="76"/>
      <c r="H4671" s="79"/>
      <c r="I4671" s="79"/>
      <c r="J4671" s="79"/>
      <c r="K4671" s="79"/>
      <c r="L4671" s="75"/>
      <c r="M4671" s="75"/>
      <c r="N4671" s="75"/>
      <c r="O4671" s="75"/>
      <c r="P4671" s="76"/>
    </row>
    <row r="4672" spans="2:16" x14ac:dyDescent="0.35">
      <c r="B4672" s="75"/>
      <c r="C4672" s="76"/>
      <c r="D4672" s="78"/>
      <c r="E4672" s="76"/>
      <c r="F4672" s="76"/>
      <c r="G4672" s="76"/>
      <c r="H4672" s="79"/>
      <c r="I4672" s="79"/>
      <c r="J4672" s="79"/>
      <c r="K4672" s="79"/>
      <c r="L4672" s="75"/>
      <c r="M4672" s="75"/>
      <c r="N4672" s="75"/>
      <c r="O4672" s="75"/>
      <c r="P4672" s="76"/>
    </row>
    <row r="4673" spans="2:16" x14ac:dyDescent="0.35">
      <c r="B4673" s="75"/>
      <c r="C4673" s="76"/>
      <c r="D4673" s="78"/>
      <c r="E4673" s="76"/>
      <c r="F4673" s="76"/>
      <c r="G4673" s="76"/>
      <c r="H4673" s="79"/>
      <c r="I4673" s="79"/>
      <c r="J4673" s="79"/>
      <c r="K4673" s="79"/>
      <c r="L4673" s="75"/>
      <c r="M4673" s="75"/>
      <c r="N4673" s="75"/>
      <c r="O4673" s="75"/>
      <c r="P4673" s="76"/>
    </row>
    <row r="4674" spans="2:16" x14ac:dyDescent="0.35">
      <c r="B4674" s="75"/>
      <c r="C4674" s="76"/>
      <c r="D4674" s="78"/>
      <c r="E4674" s="76"/>
      <c r="F4674" s="76"/>
      <c r="G4674" s="76"/>
      <c r="H4674" s="79"/>
      <c r="I4674" s="79"/>
      <c r="J4674" s="79"/>
      <c r="K4674" s="79"/>
      <c r="L4674" s="75"/>
      <c r="M4674" s="75"/>
      <c r="N4674" s="75"/>
      <c r="O4674" s="75"/>
      <c r="P4674" s="76"/>
    </row>
    <row r="4675" spans="2:16" x14ac:dyDescent="0.35">
      <c r="B4675" s="75"/>
      <c r="C4675" s="76"/>
      <c r="D4675" s="78"/>
      <c r="E4675" s="76"/>
      <c r="F4675" s="76"/>
      <c r="G4675" s="76"/>
      <c r="H4675" s="79"/>
      <c r="I4675" s="79"/>
      <c r="J4675" s="79"/>
      <c r="K4675" s="79"/>
      <c r="L4675" s="75"/>
      <c r="M4675" s="75"/>
      <c r="N4675" s="75"/>
      <c r="O4675" s="75"/>
      <c r="P4675" s="76"/>
    </row>
    <row r="4676" spans="2:16" x14ac:dyDescent="0.35">
      <c r="B4676" s="75"/>
      <c r="C4676" s="76"/>
      <c r="D4676" s="78"/>
      <c r="E4676" s="76"/>
      <c r="F4676" s="76"/>
      <c r="G4676" s="76"/>
      <c r="H4676" s="79"/>
      <c r="I4676" s="79"/>
      <c r="J4676" s="79"/>
      <c r="K4676" s="79"/>
      <c r="L4676" s="75"/>
      <c r="M4676" s="75"/>
      <c r="N4676" s="75"/>
      <c r="O4676" s="75"/>
      <c r="P4676" s="76"/>
    </row>
    <row r="4677" spans="2:16" x14ac:dyDescent="0.35">
      <c r="B4677" s="75"/>
      <c r="C4677" s="76"/>
      <c r="D4677" s="78"/>
      <c r="E4677" s="76"/>
      <c r="F4677" s="76"/>
      <c r="G4677" s="76"/>
      <c r="H4677" s="79"/>
      <c r="I4677" s="79"/>
      <c r="J4677" s="79"/>
      <c r="K4677" s="79"/>
      <c r="L4677" s="75"/>
      <c r="M4677" s="75"/>
      <c r="N4677" s="75"/>
      <c r="O4677" s="75"/>
      <c r="P4677" s="76"/>
    </row>
    <row r="4678" spans="2:16" x14ac:dyDescent="0.35">
      <c r="B4678" s="75"/>
      <c r="C4678" s="76"/>
      <c r="D4678" s="78"/>
      <c r="E4678" s="76"/>
      <c r="F4678" s="76"/>
      <c r="G4678" s="76"/>
      <c r="H4678" s="79"/>
      <c r="I4678" s="79"/>
      <c r="J4678" s="79"/>
      <c r="K4678" s="79"/>
      <c r="L4678" s="75"/>
      <c r="M4678" s="75"/>
      <c r="N4678" s="75"/>
      <c r="O4678" s="75"/>
      <c r="P4678" s="76"/>
    </row>
    <row r="4679" spans="2:16" x14ac:dyDescent="0.35">
      <c r="B4679" s="75"/>
      <c r="C4679" s="76"/>
      <c r="D4679" s="78"/>
      <c r="E4679" s="76"/>
      <c r="F4679" s="76"/>
      <c r="G4679" s="76"/>
      <c r="H4679" s="79"/>
      <c r="I4679" s="79"/>
      <c r="J4679" s="79"/>
      <c r="K4679" s="79"/>
      <c r="L4679" s="75"/>
      <c r="M4679" s="75"/>
      <c r="N4679" s="75"/>
      <c r="O4679" s="75"/>
      <c r="P4679" s="76"/>
    </row>
    <row r="4680" spans="2:16" x14ac:dyDescent="0.35">
      <c r="B4680" s="75"/>
      <c r="C4680" s="76"/>
      <c r="D4680" s="78"/>
      <c r="E4680" s="76"/>
      <c r="F4680" s="76"/>
      <c r="G4680" s="76"/>
      <c r="H4680" s="79"/>
      <c r="I4680" s="79"/>
      <c r="J4680" s="79"/>
      <c r="K4680" s="79"/>
      <c r="L4680" s="75"/>
      <c r="M4680" s="75"/>
      <c r="N4680" s="75"/>
      <c r="O4680" s="75"/>
      <c r="P4680" s="76"/>
    </row>
    <row r="4681" spans="2:16" x14ac:dyDescent="0.35">
      <c r="B4681" s="75"/>
      <c r="C4681" s="76"/>
      <c r="D4681" s="78"/>
      <c r="E4681" s="76"/>
      <c r="F4681" s="76"/>
      <c r="G4681" s="76"/>
      <c r="H4681" s="79"/>
      <c r="I4681" s="79"/>
      <c r="J4681" s="79"/>
      <c r="K4681" s="79"/>
      <c r="L4681" s="75"/>
      <c r="M4681" s="75"/>
      <c r="N4681" s="75"/>
      <c r="O4681" s="75"/>
      <c r="P4681" s="76"/>
    </row>
    <row r="4682" spans="2:16" x14ac:dyDescent="0.35">
      <c r="B4682" s="75"/>
      <c r="C4682" s="76"/>
      <c r="D4682" s="78"/>
      <c r="E4682" s="76"/>
      <c r="F4682" s="76"/>
      <c r="G4682" s="76"/>
      <c r="H4682" s="79"/>
      <c r="I4682" s="79"/>
      <c r="J4682" s="79"/>
      <c r="K4682" s="79"/>
      <c r="L4682" s="75"/>
      <c r="M4682" s="75"/>
      <c r="N4682" s="75"/>
      <c r="O4682" s="75"/>
      <c r="P4682" s="76"/>
    </row>
    <row r="4683" spans="2:16" x14ac:dyDescent="0.35">
      <c r="B4683" s="75"/>
      <c r="C4683" s="76"/>
      <c r="D4683" s="78"/>
      <c r="E4683" s="76"/>
      <c r="F4683" s="76"/>
      <c r="G4683" s="76"/>
      <c r="H4683" s="79"/>
      <c r="I4683" s="79"/>
      <c r="J4683" s="79"/>
      <c r="K4683" s="79"/>
      <c r="L4683" s="75"/>
      <c r="M4683" s="75"/>
      <c r="N4683" s="75"/>
      <c r="O4683" s="75"/>
      <c r="P4683" s="76"/>
    </row>
    <row r="4684" spans="2:16" x14ac:dyDescent="0.35">
      <c r="B4684" s="75"/>
      <c r="C4684" s="76"/>
      <c r="D4684" s="78"/>
      <c r="E4684" s="76"/>
      <c r="F4684" s="76"/>
      <c r="G4684" s="76"/>
      <c r="H4684" s="79"/>
      <c r="I4684" s="79"/>
      <c r="J4684" s="79"/>
      <c r="K4684" s="79"/>
      <c r="L4684" s="75"/>
      <c r="M4684" s="75"/>
      <c r="N4684" s="75"/>
      <c r="O4684" s="75"/>
      <c r="P4684" s="76"/>
    </row>
    <row r="4685" spans="2:16" x14ac:dyDescent="0.35">
      <c r="B4685" s="75"/>
      <c r="C4685" s="76"/>
      <c r="D4685" s="78"/>
      <c r="E4685" s="76"/>
      <c r="F4685" s="76"/>
      <c r="G4685" s="76"/>
      <c r="H4685" s="79"/>
      <c r="I4685" s="79"/>
      <c r="J4685" s="79"/>
      <c r="K4685" s="79"/>
      <c r="L4685" s="75"/>
      <c r="M4685" s="75"/>
      <c r="N4685" s="75"/>
      <c r="O4685" s="75"/>
      <c r="P4685" s="76"/>
    </row>
    <row r="4686" spans="2:16" x14ac:dyDescent="0.35">
      <c r="B4686" s="75"/>
      <c r="C4686" s="76"/>
      <c r="D4686" s="78"/>
      <c r="E4686" s="76"/>
      <c r="F4686" s="76"/>
      <c r="G4686" s="76"/>
      <c r="H4686" s="79"/>
      <c r="I4686" s="79"/>
      <c r="J4686" s="79"/>
      <c r="K4686" s="79"/>
      <c r="L4686" s="75"/>
      <c r="M4686" s="75"/>
      <c r="N4686" s="75"/>
      <c r="O4686" s="75"/>
      <c r="P4686" s="76"/>
    </row>
    <row r="4687" spans="2:16" x14ac:dyDescent="0.35">
      <c r="B4687" s="75"/>
      <c r="C4687" s="76"/>
      <c r="D4687" s="78"/>
      <c r="E4687" s="76"/>
      <c r="F4687" s="76"/>
      <c r="G4687" s="76"/>
      <c r="H4687" s="79"/>
      <c r="I4687" s="79"/>
      <c r="J4687" s="79"/>
      <c r="K4687" s="79"/>
      <c r="L4687" s="75"/>
      <c r="M4687" s="75"/>
      <c r="N4687" s="75"/>
      <c r="O4687" s="75"/>
      <c r="P4687" s="76"/>
    </row>
    <row r="4688" spans="2:16" x14ac:dyDescent="0.35">
      <c r="B4688" s="75"/>
      <c r="C4688" s="76"/>
      <c r="D4688" s="78"/>
      <c r="E4688" s="76"/>
      <c r="F4688" s="76"/>
      <c r="G4688" s="76"/>
      <c r="H4688" s="79"/>
      <c r="I4688" s="79"/>
      <c r="J4688" s="79"/>
      <c r="K4688" s="79"/>
      <c r="L4688" s="75"/>
      <c r="M4688" s="75"/>
      <c r="N4688" s="75"/>
      <c r="O4688" s="75"/>
      <c r="P4688" s="76"/>
    </row>
    <row r="4689" spans="2:16" x14ac:dyDescent="0.35">
      <c r="B4689" s="75"/>
      <c r="C4689" s="76"/>
      <c r="D4689" s="78"/>
      <c r="E4689" s="76"/>
      <c r="F4689" s="76"/>
      <c r="G4689" s="76"/>
      <c r="H4689" s="79"/>
      <c r="I4689" s="79"/>
      <c r="J4689" s="79"/>
      <c r="K4689" s="79"/>
      <c r="L4689" s="75"/>
      <c r="M4689" s="75"/>
      <c r="N4689" s="75"/>
      <c r="O4689" s="75"/>
      <c r="P4689" s="76"/>
    </row>
    <row r="4690" spans="2:16" x14ac:dyDescent="0.35">
      <c r="B4690" s="75"/>
      <c r="C4690" s="76"/>
      <c r="D4690" s="78"/>
      <c r="E4690" s="76"/>
      <c r="F4690" s="76"/>
      <c r="G4690" s="76"/>
      <c r="H4690" s="79"/>
      <c r="I4690" s="79"/>
      <c r="J4690" s="79"/>
      <c r="K4690" s="79"/>
      <c r="L4690" s="75"/>
      <c r="M4690" s="75"/>
      <c r="N4690" s="75"/>
      <c r="O4690" s="75"/>
      <c r="P4690" s="76"/>
    </row>
    <row r="4691" spans="2:16" x14ac:dyDescent="0.35">
      <c r="B4691" s="75"/>
      <c r="C4691" s="76"/>
      <c r="D4691" s="78"/>
      <c r="E4691" s="76"/>
      <c r="F4691" s="76"/>
      <c r="G4691" s="76"/>
      <c r="H4691" s="79"/>
      <c r="I4691" s="79"/>
      <c r="J4691" s="79"/>
      <c r="K4691" s="79"/>
      <c r="L4691" s="75"/>
      <c r="M4691" s="75"/>
      <c r="N4691" s="75"/>
      <c r="O4691" s="75"/>
      <c r="P4691" s="76"/>
    </row>
    <row r="4692" spans="2:16" x14ac:dyDescent="0.35">
      <c r="B4692" s="75"/>
      <c r="C4692" s="76"/>
      <c r="D4692" s="78"/>
      <c r="E4692" s="76"/>
      <c r="F4692" s="76"/>
      <c r="G4692" s="76"/>
      <c r="H4692" s="79"/>
      <c r="I4692" s="79"/>
      <c r="J4692" s="79"/>
      <c r="K4692" s="79"/>
      <c r="L4692" s="75"/>
      <c r="M4692" s="75"/>
      <c r="N4692" s="75"/>
      <c r="O4692" s="75"/>
      <c r="P4692" s="76"/>
    </row>
    <row r="4693" spans="2:16" x14ac:dyDescent="0.35">
      <c r="B4693" s="75"/>
      <c r="C4693" s="76"/>
      <c r="D4693" s="78"/>
      <c r="E4693" s="76"/>
      <c r="F4693" s="76"/>
      <c r="G4693" s="76"/>
      <c r="H4693" s="79"/>
      <c r="I4693" s="79"/>
      <c r="J4693" s="79"/>
      <c r="K4693" s="79"/>
      <c r="L4693" s="75"/>
      <c r="M4693" s="75"/>
      <c r="N4693" s="75"/>
      <c r="O4693" s="75"/>
      <c r="P4693" s="76"/>
    </row>
    <row r="4694" spans="2:16" x14ac:dyDescent="0.35">
      <c r="B4694" s="75"/>
      <c r="C4694" s="76"/>
      <c r="D4694" s="78"/>
      <c r="E4694" s="76"/>
      <c r="F4694" s="76"/>
      <c r="G4694" s="76"/>
      <c r="H4694" s="79"/>
      <c r="I4694" s="79"/>
      <c r="J4694" s="79"/>
      <c r="K4694" s="79"/>
      <c r="L4694" s="75"/>
      <c r="M4694" s="75"/>
      <c r="N4694" s="75"/>
      <c r="O4694" s="75"/>
      <c r="P4694" s="76"/>
    </row>
    <row r="4695" spans="2:16" x14ac:dyDescent="0.35">
      <c r="B4695" s="75"/>
      <c r="C4695" s="76"/>
      <c r="D4695" s="78"/>
      <c r="E4695" s="76"/>
      <c r="F4695" s="76"/>
      <c r="G4695" s="76"/>
      <c r="H4695" s="79"/>
      <c r="I4695" s="79"/>
      <c r="J4695" s="79"/>
      <c r="K4695" s="79"/>
      <c r="L4695" s="75"/>
      <c r="M4695" s="75"/>
      <c r="N4695" s="75"/>
      <c r="O4695" s="75"/>
      <c r="P4695" s="76"/>
    </row>
    <row r="4696" spans="2:16" x14ac:dyDescent="0.35">
      <c r="B4696" s="75"/>
      <c r="C4696" s="76"/>
      <c r="D4696" s="78"/>
      <c r="E4696" s="76"/>
      <c r="F4696" s="76"/>
      <c r="G4696" s="76"/>
      <c r="H4696" s="79"/>
      <c r="I4696" s="79"/>
      <c r="J4696" s="79"/>
      <c r="K4696" s="79"/>
      <c r="L4696" s="75"/>
      <c r="M4696" s="75"/>
      <c r="N4696" s="75"/>
      <c r="O4696" s="75"/>
      <c r="P4696" s="76"/>
    </row>
    <row r="4697" spans="2:16" x14ac:dyDescent="0.35">
      <c r="B4697" s="75"/>
      <c r="C4697" s="76"/>
      <c r="D4697" s="78"/>
      <c r="E4697" s="76"/>
      <c r="F4697" s="76"/>
      <c r="G4697" s="76"/>
      <c r="H4697" s="79"/>
      <c r="I4697" s="79"/>
      <c r="J4697" s="79"/>
      <c r="K4697" s="79"/>
      <c r="L4697" s="75"/>
      <c r="M4697" s="75"/>
      <c r="N4697" s="75"/>
      <c r="O4697" s="75"/>
      <c r="P4697" s="76"/>
    </row>
    <row r="4698" spans="2:16" x14ac:dyDescent="0.35">
      <c r="B4698" s="75"/>
      <c r="C4698" s="76"/>
      <c r="D4698" s="78"/>
      <c r="E4698" s="76"/>
      <c r="F4698" s="76"/>
      <c r="G4698" s="76"/>
      <c r="H4698" s="79"/>
      <c r="I4698" s="79"/>
      <c r="J4698" s="79"/>
      <c r="K4698" s="79"/>
      <c r="L4698" s="75"/>
      <c r="M4698" s="75"/>
      <c r="N4698" s="75"/>
      <c r="O4698" s="75"/>
      <c r="P4698" s="76"/>
    </row>
    <row r="4699" spans="2:16" x14ac:dyDescent="0.35">
      <c r="B4699" s="75"/>
      <c r="C4699" s="76"/>
      <c r="D4699" s="78"/>
      <c r="E4699" s="76"/>
      <c r="F4699" s="76"/>
      <c r="G4699" s="76"/>
      <c r="H4699" s="79"/>
      <c r="I4699" s="79"/>
      <c r="J4699" s="79"/>
      <c r="K4699" s="79"/>
      <c r="L4699" s="75"/>
      <c r="M4699" s="75"/>
      <c r="N4699" s="75"/>
      <c r="O4699" s="75"/>
      <c r="P4699" s="76"/>
    </row>
    <row r="4700" spans="2:16" x14ac:dyDescent="0.35">
      <c r="B4700" s="75"/>
      <c r="C4700" s="76"/>
      <c r="D4700" s="78"/>
      <c r="E4700" s="76"/>
      <c r="F4700" s="76"/>
      <c r="G4700" s="76"/>
      <c r="H4700" s="79"/>
      <c r="I4700" s="79"/>
      <c r="J4700" s="79"/>
      <c r="K4700" s="79"/>
      <c r="L4700" s="75"/>
      <c r="M4700" s="75"/>
      <c r="N4700" s="75"/>
      <c r="O4700" s="75"/>
      <c r="P4700" s="76"/>
    </row>
    <row r="4701" spans="2:16" x14ac:dyDescent="0.35">
      <c r="B4701" s="75"/>
      <c r="C4701" s="76"/>
      <c r="D4701" s="78"/>
      <c r="E4701" s="76"/>
      <c r="F4701" s="76"/>
      <c r="G4701" s="76"/>
      <c r="H4701" s="79"/>
      <c r="I4701" s="79"/>
      <c r="J4701" s="79"/>
      <c r="K4701" s="79"/>
      <c r="L4701" s="75"/>
      <c r="M4701" s="75"/>
      <c r="N4701" s="75"/>
      <c r="O4701" s="75"/>
      <c r="P4701" s="76"/>
    </row>
    <row r="4702" spans="2:16" x14ac:dyDescent="0.35">
      <c r="B4702" s="75"/>
      <c r="C4702" s="76"/>
      <c r="D4702" s="78"/>
      <c r="E4702" s="76"/>
      <c r="F4702" s="76"/>
      <c r="G4702" s="76"/>
      <c r="H4702" s="79"/>
      <c r="I4702" s="79"/>
      <c r="J4702" s="79"/>
      <c r="K4702" s="79"/>
      <c r="L4702" s="75"/>
      <c r="M4702" s="75"/>
      <c r="N4702" s="75"/>
      <c r="O4702" s="75"/>
      <c r="P4702" s="76"/>
    </row>
    <row r="4703" spans="2:16" x14ac:dyDescent="0.35">
      <c r="B4703" s="75"/>
      <c r="C4703" s="76"/>
      <c r="D4703" s="78"/>
      <c r="E4703" s="76"/>
      <c r="F4703" s="76"/>
      <c r="G4703" s="76"/>
      <c r="H4703" s="79"/>
      <c r="I4703" s="79"/>
      <c r="J4703" s="79"/>
      <c r="K4703" s="79"/>
      <c r="L4703" s="75"/>
      <c r="M4703" s="75"/>
      <c r="N4703" s="75"/>
      <c r="O4703" s="75"/>
      <c r="P4703" s="76"/>
    </row>
    <row r="4704" spans="2:16" x14ac:dyDescent="0.35">
      <c r="B4704" s="75"/>
      <c r="C4704" s="76"/>
      <c r="D4704" s="78"/>
      <c r="E4704" s="76"/>
      <c r="F4704" s="76"/>
      <c r="G4704" s="76"/>
      <c r="H4704" s="79"/>
      <c r="I4704" s="79"/>
      <c r="J4704" s="79"/>
      <c r="K4704" s="79"/>
      <c r="L4704" s="75"/>
      <c r="M4704" s="75"/>
      <c r="N4704" s="75"/>
      <c r="O4704" s="75"/>
      <c r="P4704" s="76"/>
    </row>
    <row r="4705" spans="2:16" x14ac:dyDescent="0.35">
      <c r="B4705" s="75"/>
      <c r="C4705" s="76"/>
      <c r="D4705" s="78"/>
      <c r="E4705" s="76"/>
      <c r="F4705" s="76"/>
      <c r="G4705" s="76"/>
      <c r="H4705" s="79"/>
      <c r="I4705" s="79"/>
      <c r="J4705" s="79"/>
      <c r="K4705" s="79"/>
      <c r="L4705" s="75"/>
      <c r="M4705" s="75"/>
      <c r="N4705" s="75"/>
      <c r="O4705" s="75"/>
      <c r="P4705" s="76"/>
    </row>
    <row r="4706" spans="2:16" x14ac:dyDescent="0.35">
      <c r="B4706" s="75"/>
      <c r="C4706" s="76"/>
      <c r="D4706" s="78"/>
      <c r="E4706" s="76"/>
      <c r="F4706" s="76"/>
      <c r="G4706" s="76"/>
      <c r="H4706" s="79"/>
      <c r="I4706" s="79"/>
      <c r="J4706" s="79"/>
      <c r="K4706" s="79"/>
      <c r="L4706" s="75"/>
      <c r="M4706" s="75"/>
      <c r="N4706" s="75"/>
      <c r="O4706" s="75"/>
      <c r="P4706" s="76"/>
    </row>
    <row r="4707" spans="2:16" x14ac:dyDescent="0.35">
      <c r="B4707" s="75"/>
      <c r="C4707" s="76"/>
      <c r="D4707" s="78"/>
      <c r="E4707" s="76"/>
      <c r="F4707" s="76"/>
      <c r="G4707" s="76"/>
      <c r="H4707" s="79"/>
      <c r="I4707" s="79"/>
      <c r="J4707" s="79"/>
      <c r="K4707" s="79"/>
      <c r="L4707" s="75"/>
      <c r="M4707" s="75"/>
      <c r="N4707" s="75"/>
      <c r="O4707" s="75"/>
      <c r="P4707" s="76"/>
    </row>
    <row r="4708" spans="2:16" x14ac:dyDescent="0.35">
      <c r="B4708" s="75"/>
      <c r="C4708" s="76"/>
      <c r="D4708" s="78"/>
      <c r="E4708" s="76"/>
      <c r="F4708" s="76"/>
      <c r="G4708" s="76"/>
      <c r="H4708" s="79"/>
      <c r="I4708" s="79"/>
      <c r="J4708" s="79"/>
      <c r="K4708" s="79"/>
      <c r="L4708" s="75"/>
      <c r="M4708" s="75"/>
      <c r="N4708" s="75"/>
      <c r="O4708" s="75"/>
      <c r="P4708" s="76"/>
    </row>
    <row r="4709" spans="2:16" x14ac:dyDescent="0.35">
      <c r="B4709" s="75"/>
      <c r="C4709" s="76"/>
      <c r="D4709" s="78"/>
      <c r="E4709" s="76"/>
      <c r="F4709" s="76"/>
      <c r="G4709" s="76"/>
      <c r="H4709" s="79"/>
      <c r="I4709" s="79"/>
      <c r="J4709" s="79"/>
      <c r="K4709" s="79"/>
      <c r="L4709" s="75"/>
      <c r="M4709" s="75"/>
      <c r="N4709" s="75"/>
      <c r="O4709" s="75"/>
      <c r="P4709" s="76"/>
    </row>
    <row r="4710" spans="2:16" x14ac:dyDescent="0.35">
      <c r="B4710" s="75"/>
      <c r="C4710" s="76"/>
      <c r="D4710" s="78"/>
      <c r="E4710" s="76"/>
      <c r="F4710" s="76"/>
      <c r="G4710" s="76"/>
      <c r="H4710" s="79"/>
      <c r="I4710" s="79"/>
      <c r="J4710" s="79"/>
      <c r="K4710" s="79"/>
      <c r="L4710" s="75"/>
      <c r="M4710" s="75"/>
      <c r="N4710" s="75"/>
      <c r="O4710" s="75"/>
      <c r="P4710" s="76"/>
    </row>
    <row r="4711" spans="2:16" x14ac:dyDescent="0.35">
      <c r="B4711" s="75"/>
      <c r="C4711" s="76"/>
      <c r="D4711" s="78"/>
      <c r="E4711" s="76"/>
      <c r="F4711" s="76"/>
      <c r="G4711" s="76"/>
      <c r="H4711" s="79"/>
      <c r="I4711" s="79"/>
      <c r="J4711" s="79"/>
      <c r="K4711" s="79"/>
      <c r="L4711" s="75"/>
      <c r="M4711" s="75"/>
      <c r="N4711" s="75"/>
      <c r="O4711" s="75"/>
      <c r="P4711" s="76"/>
    </row>
    <row r="4712" spans="2:16" x14ac:dyDescent="0.35">
      <c r="B4712" s="75"/>
      <c r="C4712" s="76"/>
      <c r="D4712" s="78"/>
      <c r="E4712" s="76"/>
      <c r="F4712" s="76"/>
      <c r="G4712" s="76"/>
      <c r="H4712" s="79"/>
      <c r="I4712" s="79"/>
      <c r="J4712" s="79"/>
      <c r="K4712" s="79"/>
      <c r="L4712" s="75"/>
      <c r="M4712" s="75"/>
      <c r="N4712" s="75"/>
      <c r="O4712" s="75"/>
      <c r="P4712" s="76"/>
    </row>
    <row r="4713" spans="2:16" x14ac:dyDescent="0.35">
      <c r="B4713" s="75"/>
      <c r="C4713" s="76"/>
      <c r="D4713" s="78"/>
      <c r="E4713" s="76"/>
      <c r="F4713" s="76"/>
      <c r="G4713" s="76"/>
      <c r="H4713" s="79"/>
      <c r="I4713" s="79"/>
      <c r="J4713" s="79"/>
      <c r="K4713" s="79"/>
      <c r="L4713" s="75"/>
      <c r="M4713" s="75"/>
      <c r="N4713" s="75"/>
      <c r="O4713" s="75"/>
      <c r="P4713" s="76"/>
    </row>
    <row r="4714" spans="2:16" x14ac:dyDescent="0.35">
      <c r="B4714" s="75"/>
      <c r="C4714" s="76"/>
      <c r="D4714" s="78"/>
      <c r="E4714" s="76"/>
      <c r="F4714" s="76"/>
      <c r="G4714" s="76"/>
      <c r="H4714" s="79"/>
      <c r="I4714" s="79"/>
      <c r="J4714" s="79"/>
      <c r="K4714" s="79"/>
      <c r="L4714" s="75"/>
      <c r="M4714" s="75"/>
      <c r="N4714" s="75"/>
      <c r="O4714" s="75"/>
      <c r="P4714" s="76"/>
    </row>
    <row r="4715" spans="2:16" x14ac:dyDescent="0.35">
      <c r="B4715" s="75"/>
      <c r="C4715" s="76"/>
      <c r="D4715" s="78"/>
      <c r="E4715" s="76"/>
      <c r="F4715" s="76"/>
      <c r="G4715" s="76"/>
      <c r="H4715" s="79"/>
      <c r="I4715" s="79"/>
      <c r="J4715" s="79"/>
      <c r="K4715" s="79"/>
      <c r="L4715" s="75"/>
      <c r="M4715" s="75"/>
      <c r="N4715" s="75"/>
      <c r="O4715" s="75"/>
      <c r="P4715" s="76"/>
    </row>
    <row r="4716" spans="2:16" x14ac:dyDescent="0.35">
      <c r="B4716" s="75"/>
      <c r="C4716" s="76"/>
      <c r="D4716" s="78"/>
      <c r="E4716" s="76"/>
      <c r="F4716" s="76"/>
      <c r="G4716" s="76"/>
      <c r="H4716" s="79"/>
      <c r="I4716" s="79"/>
      <c r="J4716" s="79"/>
      <c r="K4716" s="79"/>
      <c r="L4716" s="75"/>
      <c r="M4716" s="75"/>
      <c r="N4716" s="75"/>
      <c r="O4716" s="75"/>
      <c r="P4716" s="76"/>
    </row>
    <row r="4717" spans="2:16" x14ac:dyDescent="0.35">
      <c r="B4717" s="75"/>
      <c r="C4717" s="76"/>
      <c r="D4717" s="78"/>
      <c r="E4717" s="76"/>
      <c r="F4717" s="76"/>
      <c r="G4717" s="76"/>
      <c r="H4717" s="79"/>
      <c r="I4717" s="79"/>
      <c r="J4717" s="79"/>
      <c r="K4717" s="79"/>
      <c r="L4717" s="75"/>
      <c r="M4717" s="75"/>
      <c r="N4717" s="75"/>
      <c r="O4717" s="75"/>
      <c r="P4717" s="76"/>
    </row>
    <row r="4718" spans="2:16" x14ac:dyDescent="0.35">
      <c r="B4718" s="75"/>
      <c r="C4718" s="76"/>
      <c r="D4718" s="78"/>
      <c r="E4718" s="76"/>
      <c r="F4718" s="76"/>
      <c r="G4718" s="76"/>
      <c r="H4718" s="79"/>
      <c r="I4718" s="79"/>
      <c r="J4718" s="79"/>
      <c r="K4718" s="79"/>
      <c r="L4718" s="75"/>
      <c r="M4718" s="75"/>
      <c r="N4718" s="75"/>
      <c r="O4718" s="75"/>
      <c r="P4718" s="76"/>
    </row>
    <row r="4719" spans="2:16" x14ac:dyDescent="0.35">
      <c r="B4719" s="75"/>
      <c r="C4719" s="76"/>
      <c r="D4719" s="78"/>
      <c r="E4719" s="76"/>
      <c r="F4719" s="76"/>
      <c r="G4719" s="76"/>
      <c r="H4719" s="79"/>
      <c r="I4719" s="79"/>
      <c r="J4719" s="79"/>
      <c r="K4719" s="79"/>
      <c r="L4719" s="75"/>
      <c r="M4719" s="75"/>
      <c r="N4719" s="75"/>
      <c r="O4719" s="75"/>
      <c r="P4719" s="76"/>
    </row>
    <row r="4720" spans="2:16" x14ac:dyDescent="0.35">
      <c r="B4720" s="75"/>
      <c r="C4720" s="76"/>
      <c r="D4720" s="78"/>
      <c r="E4720" s="76"/>
      <c r="F4720" s="76"/>
      <c r="G4720" s="76"/>
      <c r="H4720" s="79"/>
      <c r="I4720" s="79"/>
      <c r="J4720" s="79"/>
      <c r="K4720" s="79"/>
      <c r="L4720" s="75"/>
      <c r="M4720" s="75"/>
      <c r="N4720" s="75"/>
      <c r="O4720" s="75"/>
      <c r="P4720" s="76"/>
    </row>
    <row r="4721" spans="2:16" x14ac:dyDescent="0.35">
      <c r="B4721" s="75"/>
      <c r="C4721" s="76"/>
      <c r="D4721" s="78"/>
      <c r="E4721" s="76"/>
      <c r="F4721" s="76"/>
      <c r="G4721" s="76"/>
      <c r="H4721" s="79"/>
      <c r="I4721" s="79"/>
      <c r="J4721" s="79"/>
      <c r="K4721" s="79"/>
      <c r="L4721" s="75"/>
      <c r="M4721" s="75"/>
      <c r="N4721" s="75"/>
      <c r="O4721" s="75"/>
      <c r="P4721" s="76"/>
    </row>
    <row r="4722" spans="2:16" x14ac:dyDescent="0.35">
      <c r="B4722" s="75"/>
      <c r="C4722" s="76"/>
      <c r="D4722" s="78"/>
      <c r="E4722" s="76"/>
      <c r="F4722" s="76"/>
      <c r="G4722" s="76"/>
      <c r="H4722" s="79"/>
      <c r="I4722" s="79"/>
      <c r="J4722" s="79"/>
      <c r="K4722" s="79"/>
      <c r="L4722" s="75"/>
      <c r="M4722" s="75"/>
      <c r="N4722" s="75"/>
      <c r="O4722" s="75"/>
      <c r="P4722" s="76"/>
    </row>
    <row r="4723" spans="2:16" x14ac:dyDescent="0.35">
      <c r="B4723" s="75"/>
      <c r="C4723" s="76"/>
      <c r="D4723" s="78"/>
      <c r="E4723" s="76"/>
      <c r="F4723" s="76"/>
      <c r="G4723" s="76"/>
      <c r="H4723" s="79"/>
      <c r="I4723" s="79"/>
      <c r="J4723" s="79"/>
      <c r="K4723" s="79"/>
      <c r="L4723" s="75"/>
      <c r="M4723" s="75"/>
      <c r="N4723" s="75"/>
      <c r="O4723" s="75"/>
      <c r="P4723" s="76"/>
    </row>
    <row r="4724" spans="2:16" x14ac:dyDescent="0.35">
      <c r="B4724" s="75"/>
      <c r="C4724" s="76"/>
      <c r="D4724" s="78"/>
      <c r="E4724" s="76"/>
      <c r="F4724" s="76"/>
      <c r="G4724" s="76"/>
      <c r="H4724" s="79"/>
      <c r="I4724" s="79"/>
      <c r="J4724" s="79"/>
      <c r="K4724" s="79"/>
      <c r="L4724" s="75"/>
      <c r="M4724" s="75"/>
      <c r="N4724" s="75"/>
      <c r="O4724" s="75"/>
      <c r="P4724" s="76"/>
    </row>
    <row r="4725" spans="2:16" x14ac:dyDescent="0.35">
      <c r="B4725" s="75"/>
      <c r="C4725" s="76"/>
      <c r="D4725" s="78"/>
      <c r="E4725" s="76"/>
      <c r="F4725" s="76"/>
      <c r="G4725" s="76"/>
      <c r="H4725" s="79"/>
      <c r="I4725" s="79"/>
      <c r="J4725" s="79"/>
      <c r="K4725" s="79"/>
      <c r="L4725" s="75"/>
      <c r="M4725" s="75"/>
      <c r="N4725" s="75"/>
      <c r="O4725" s="75"/>
      <c r="P4725" s="76"/>
    </row>
    <row r="4726" spans="2:16" x14ac:dyDescent="0.35">
      <c r="B4726" s="75"/>
      <c r="C4726" s="76"/>
      <c r="D4726" s="78"/>
      <c r="E4726" s="76"/>
      <c r="F4726" s="76"/>
      <c r="G4726" s="76"/>
      <c r="H4726" s="79"/>
      <c r="I4726" s="79"/>
      <c r="J4726" s="79"/>
      <c r="K4726" s="79"/>
      <c r="L4726" s="75"/>
      <c r="M4726" s="75"/>
      <c r="N4726" s="75"/>
      <c r="O4726" s="75"/>
      <c r="P4726" s="76"/>
    </row>
    <row r="4727" spans="2:16" x14ac:dyDescent="0.35">
      <c r="B4727" s="75"/>
      <c r="C4727" s="76"/>
      <c r="D4727" s="78"/>
      <c r="E4727" s="76"/>
      <c r="F4727" s="76"/>
      <c r="G4727" s="76"/>
      <c r="H4727" s="79"/>
      <c r="I4727" s="79"/>
      <c r="J4727" s="79"/>
      <c r="K4727" s="79"/>
      <c r="L4727" s="75"/>
      <c r="M4727" s="75"/>
      <c r="N4727" s="75"/>
      <c r="O4727" s="75"/>
      <c r="P4727" s="76"/>
    </row>
    <row r="4728" spans="2:16" x14ac:dyDescent="0.35">
      <c r="B4728" s="75"/>
      <c r="C4728" s="76"/>
      <c r="D4728" s="78"/>
      <c r="E4728" s="76"/>
      <c r="F4728" s="76"/>
      <c r="G4728" s="76"/>
      <c r="H4728" s="79"/>
      <c r="I4728" s="79"/>
      <c r="J4728" s="79"/>
      <c r="K4728" s="79"/>
      <c r="L4728" s="75"/>
      <c r="M4728" s="75"/>
      <c r="N4728" s="75"/>
      <c r="O4728" s="75"/>
      <c r="P4728" s="76"/>
    </row>
    <row r="4729" spans="2:16" x14ac:dyDescent="0.35">
      <c r="B4729" s="75"/>
      <c r="C4729" s="76"/>
      <c r="D4729" s="78"/>
      <c r="E4729" s="76"/>
      <c r="F4729" s="76"/>
      <c r="G4729" s="76"/>
      <c r="H4729" s="79"/>
      <c r="I4729" s="79"/>
      <c r="J4729" s="79"/>
      <c r="K4729" s="79"/>
      <c r="L4729" s="75"/>
      <c r="M4729" s="75"/>
      <c r="N4729" s="75"/>
      <c r="O4729" s="75"/>
      <c r="P4729" s="76"/>
    </row>
    <row r="4730" spans="2:16" x14ac:dyDescent="0.35">
      <c r="B4730" s="75"/>
      <c r="C4730" s="76"/>
      <c r="D4730" s="78"/>
      <c r="E4730" s="76"/>
      <c r="F4730" s="76"/>
      <c r="G4730" s="76"/>
      <c r="H4730" s="79"/>
      <c r="I4730" s="79"/>
      <c r="J4730" s="79"/>
      <c r="K4730" s="79"/>
      <c r="L4730" s="75"/>
      <c r="M4730" s="75"/>
      <c r="N4730" s="75"/>
      <c r="O4730" s="75"/>
      <c r="P4730" s="76"/>
    </row>
    <row r="4731" spans="2:16" x14ac:dyDescent="0.35">
      <c r="B4731" s="75"/>
      <c r="C4731" s="76"/>
      <c r="D4731" s="78"/>
      <c r="E4731" s="76"/>
      <c r="F4731" s="76"/>
      <c r="G4731" s="76"/>
      <c r="H4731" s="79"/>
      <c r="I4731" s="79"/>
      <c r="J4731" s="79"/>
      <c r="K4731" s="79"/>
      <c r="L4731" s="75"/>
      <c r="M4731" s="75"/>
      <c r="N4731" s="75"/>
      <c r="O4731" s="75"/>
      <c r="P4731" s="76"/>
    </row>
    <row r="4732" spans="2:16" x14ac:dyDescent="0.35">
      <c r="B4732" s="75"/>
      <c r="C4732" s="76"/>
      <c r="D4732" s="78"/>
      <c r="E4732" s="76"/>
      <c r="F4732" s="76"/>
      <c r="G4732" s="76"/>
      <c r="H4732" s="79"/>
      <c r="I4732" s="79"/>
      <c r="J4732" s="79"/>
      <c r="K4732" s="79"/>
      <c r="L4732" s="75"/>
      <c r="M4732" s="75"/>
      <c r="N4732" s="75"/>
      <c r="O4732" s="75"/>
      <c r="P4732" s="76"/>
    </row>
    <row r="4733" spans="2:16" x14ac:dyDescent="0.35">
      <c r="B4733" s="75"/>
      <c r="C4733" s="76"/>
      <c r="D4733" s="78"/>
      <c r="E4733" s="76"/>
      <c r="F4733" s="76"/>
      <c r="G4733" s="76"/>
      <c r="H4733" s="79"/>
      <c r="I4733" s="79"/>
      <c r="J4733" s="79"/>
      <c r="K4733" s="79"/>
      <c r="L4733" s="75"/>
      <c r="M4733" s="75"/>
      <c r="N4733" s="75"/>
      <c r="O4733" s="75"/>
      <c r="P4733" s="76"/>
    </row>
    <row r="4734" spans="2:16" x14ac:dyDescent="0.35">
      <c r="B4734" s="75"/>
      <c r="C4734" s="76"/>
      <c r="D4734" s="78"/>
      <c r="E4734" s="76"/>
      <c r="F4734" s="76"/>
      <c r="G4734" s="76"/>
      <c r="H4734" s="79"/>
      <c r="I4734" s="79"/>
      <c r="J4734" s="79"/>
      <c r="K4734" s="79"/>
      <c r="L4734" s="75"/>
      <c r="M4734" s="75"/>
      <c r="N4734" s="75"/>
      <c r="O4734" s="75"/>
      <c r="P4734" s="76"/>
    </row>
    <row r="4735" spans="2:16" x14ac:dyDescent="0.35">
      <c r="B4735" s="75"/>
      <c r="C4735" s="76"/>
      <c r="D4735" s="78"/>
      <c r="E4735" s="76"/>
      <c r="F4735" s="76"/>
      <c r="G4735" s="76"/>
      <c r="H4735" s="79"/>
      <c r="I4735" s="79"/>
      <c r="J4735" s="79"/>
      <c r="K4735" s="79"/>
      <c r="L4735" s="75"/>
      <c r="M4735" s="75"/>
      <c r="N4735" s="75"/>
      <c r="O4735" s="75"/>
      <c r="P4735" s="76"/>
    </row>
    <row r="4736" spans="2:16" x14ac:dyDescent="0.35">
      <c r="B4736" s="75"/>
      <c r="C4736" s="76"/>
      <c r="D4736" s="78"/>
      <c r="E4736" s="76"/>
      <c r="F4736" s="76"/>
      <c r="G4736" s="76"/>
      <c r="H4736" s="79"/>
      <c r="I4736" s="79"/>
      <c r="J4736" s="79"/>
      <c r="K4736" s="79"/>
      <c r="L4736" s="75"/>
      <c r="M4736" s="75"/>
      <c r="N4736" s="75"/>
      <c r="O4736" s="75"/>
      <c r="P4736" s="76"/>
    </row>
    <row r="4737" spans="2:16" x14ac:dyDescent="0.35">
      <c r="B4737" s="75"/>
      <c r="C4737" s="76"/>
      <c r="D4737" s="78"/>
      <c r="E4737" s="76"/>
      <c r="F4737" s="76"/>
      <c r="G4737" s="76"/>
      <c r="H4737" s="79"/>
      <c r="I4737" s="79"/>
      <c r="J4737" s="79"/>
      <c r="K4737" s="79"/>
      <c r="L4737" s="75"/>
      <c r="M4737" s="75"/>
      <c r="N4737" s="75"/>
      <c r="O4737" s="75"/>
      <c r="P4737" s="76"/>
    </row>
    <row r="4738" spans="2:16" x14ac:dyDescent="0.35">
      <c r="B4738" s="75"/>
      <c r="C4738" s="76"/>
      <c r="D4738" s="78"/>
      <c r="E4738" s="76"/>
      <c r="F4738" s="76"/>
      <c r="G4738" s="76"/>
      <c r="H4738" s="79"/>
      <c r="I4738" s="79"/>
      <c r="J4738" s="79"/>
      <c r="K4738" s="79"/>
      <c r="L4738" s="75"/>
      <c r="M4738" s="75"/>
      <c r="N4738" s="75"/>
      <c r="O4738" s="75"/>
      <c r="P4738" s="76"/>
    </row>
    <row r="4739" spans="2:16" x14ac:dyDescent="0.35">
      <c r="B4739" s="75"/>
      <c r="C4739" s="76"/>
      <c r="D4739" s="78"/>
      <c r="E4739" s="76"/>
      <c r="F4739" s="76"/>
      <c r="G4739" s="76"/>
      <c r="H4739" s="79"/>
      <c r="I4739" s="79"/>
      <c r="J4739" s="79"/>
      <c r="K4739" s="79"/>
      <c r="L4739" s="75"/>
      <c r="M4739" s="75"/>
      <c r="N4739" s="75"/>
      <c r="O4739" s="75"/>
      <c r="P4739" s="76"/>
    </row>
    <row r="4740" spans="2:16" x14ac:dyDescent="0.35">
      <c r="B4740" s="75"/>
      <c r="C4740" s="76"/>
      <c r="D4740" s="78"/>
      <c r="E4740" s="76"/>
      <c r="F4740" s="76"/>
      <c r="G4740" s="76"/>
      <c r="H4740" s="79"/>
      <c r="I4740" s="79"/>
      <c r="J4740" s="79"/>
      <c r="K4740" s="79"/>
      <c r="L4740" s="75"/>
      <c r="M4740" s="75"/>
      <c r="N4740" s="75"/>
      <c r="O4740" s="75"/>
      <c r="P4740" s="76"/>
    </row>
    <row r="4741" spans="2:16" x14ac:dyDescent="0.35">
      <c r="B4741" s="75"/>
      <c r="C4741" s="76"/>
      <c r="D4741" s="78"/>
      <c r="E4741" s="76"/>
      <c r="F4741" s="76"/>
      <c r="G4741" s="76"/>
      <c r="H4741" s="79"/>
      <c r="I4741" s="79"/>
      <c r="J4741" s="79"/>
      <c r="K4741" s="79"/>
      <c r="L4741" s="75"/>
      <c r="M4741" s="75"/>
      <c r="N4741" s="75"/>
      <c r="O4741" s="75"/>
      <c r="P4741" s="76"/>
    </row>
    <row r="4742" spans="2:16" x14ac:dyDescent="0.35">
      <c r="B4742" s="75"/>
      <c r="C4742" s="76"/>
      <c r="D4742" s="78"/>
      <c r="E4742" s="76"/>
      <c r="F4742" s="76"/>
      <c r="G4742" s="76"/>
      <c r="H4742" s="79"/>
      <c r="I4742" s="79"/>
      <c r="J4742" s="79"/>
      <c r="K4742" s="79"/>
      <c r="L4742" s="75"/>
      <c r="M4742" s="75"/>
      <c r="N4742" s="75"/>
      <c r="O4742" s="75"/>
      <c r="P4742" s="76"/>
    </row>
    <row r="4743" spans="2:16" x14ac:dyDescent="0.35">
      <c r="B4743" s="75"/>
      <c r="C4743" s="76"/>
      <c r="D4743" s="78"/>
      <c r="E4743" s="76"/>
      <c r="F4743" s="76"/>
      <c r="G4743" s="76"/>
      <c r="H4743" s="79"/>
      <c r="I4743" s="79"/>
      <c r="J4743" s="79"/>
      <c r="K4743" s="79"/>
      <c r="L4743" s="75"/>
      <c r="M4743" s="75"/>
      <c r="N4743" s="75"/>
      <c r="O4743" s="75"/>
      <c r="P4743" s="76"/>
    </row>
    <row r="4744" spans="2:16" x14ac:dyDescent="0.35">
      <c r="B4744" s="75"/>
      <c r="C4744" s="76"/>
      <c r="D4744" s="78"/>
      <c r="E4744" s="76"/>
      <c r="F4744" s="76"/>
      <c r="G4744" s="76"/>
      <c r="H4744" s="79"/>
      <c r="I4744" s="79"/>
      <c r="J4744" s="79"/>
      <c r="K4744" s="79"/>
      <c r="L4744" s="75"/>
      <c r="M4744" s="75"/>
      <c r="N4744" s="75"/>
      <c r="O4744" s="75"/>
      <c r="P4744" s="76"/>
    </row>
    <row r="4745" spans="2:16" x14ac:dyDescent="0.35">
      <c r="B4745" s="75"/>
      <c r="C4745" s="76"/>
      <c r="D4745" s="78"/>
      <c r="E4745" s="76"/>
      <c r="F4745" s="76"/>
      <c r="G4745" s="76"/>
      <c r="H4745" s="79"/>
      <c r="I4745" s="79"/>
      <c r="J4745" s="79"/>
      <c r="K4745" s="79"/>
      <c r="L4745" s="75"/>
      <c r="M4745" s="75"/>
      <c r="N4745" s="75"/>
      <c r="O4745" s="75"/>
      <c r="P4745" s="76"/>
    </row>
    <row r="4746" spans="2:16" x14ac:dyDescent="0.35">
      <c r="B4746" s="75"/>
      <c r="C4746" s="76"/>
      <c r="D4746" s="78"/>
      <c r="E4746" s="76"/>
      <c r="F4746" s="76"/>
      <c r="G4746" s="76"/>
      <c r="H4746" s="79"/>
      <c r="I4746" s="79"/>
      <c r="J4746" s="79"/>
      <c r="K4746" s="79"/>
      <c r="L4746" s="75"/>
      <c r="M4746" s="75"/>
      <c r="N4746" s="75"/>
      <c r="O4746" s="75"/>
      <c r="P4746" s="76"/>
    </row>
    <row r="4747" spans="2:16" x14ac:dyDescent="0.35">
      <c r="B4747" s="75"/>
      <c r="C4747" s="76"/>
      <c r="D4747" s="78"/>
      <c r="E4747" s="76"/>
      <c r="F4747" s="76"/>
      <c r="G4747" s="76"/>
      <c r="H4747" s="79"/>
      <c r="I4747" s="79"/>
      <c r="J4747" s="79"/>
      <c r="K4747" s="79"/>
      <c r="L4747" s="75"/>
      <c r="M4747" s="75"/>
      <c r="N4747" s="75"/>
      <c r="O4747" s="75"/>
      <c r="P4747" s="76"/>
    </row>
    <row r="4748" spans="2:16" x14ac:dyDescent="0.35">
      <c r="B4748" s="75"/>
      <c r="C4748" s="76"/>
      <c r="D4748" s="78"/>
      <c r="E4748" s="76"/>
      <c r="F4748" s="76"/>
      <c r="G4748" s="76"/>
      <c r="H4748" s="79"/>
      <c r="I4748" s="79"/>
      <c r="J4748" s="79"/>
      <c r="K4748" s="79"/>
      <c r="L4748" s="75"/>
      <c r="M4748" s="75"/>
      <c r="N4748" s="75"/>
      <c r="O4748" s="75"/>
      <c r="P4748" s="76"/>
    </row>
    <row r="4749" spans="2:16" x14ac:dyDescent="0.35">
      <c r="B4749" s="75"/>
      <c r="C4749" s="76"/>
      <c r="D4749" s="78"/>
      <c r="E4749" s="76"/>
      <c r="F4749" s="76"/>
      <c r="G4749" s="76"/>
      <c r="H4749" s="79"/>
      <c r="I4749" s="79"/>
      <c r="J4749" s="79"/>
      <c r="K4749" s="79"/>
      <c r="L4749" s="75"/>
      <c r="M4749" s="75"/>
      <c r="N4749" s="75"/>
      <c r="O4749" s="75"/>
      <c r="P4749" s="76"/>
    </row>
    <row r="4750" spans="2:16" x14ac:dyDescent="0.35">
      <c r="B4750" s="75"/>
      <c r="C4750" s="76"/>
      <c r="D4750" s="78"/>
      <c r="E4750" s="76"/>
      <c r="F4750" s="76"/>
      <c r="G4750" s="76"/>
      <c r="H4750" s="79"/>
      <c r="I4750" s="79"/>
      <c r="J4750" s="79"/>
      <c r="K4750" s="79"/>
      <c r="L4750" s="75"/>
      <c r="M4750" s="75"/>
      <c r="N4750" s="75"/>
      <c r="O4750" s="75"/>
      <c r="P4750" s="76"/>
    </row>
    <row r="4751" spans="2:16" x14ac:dyDescent="0.35">
      <c r="B4751" s="75"/>
      <c r="C4751" s="76"/>
      <c r="D4751" s="78"/>
      <c r="E4751" s="76"/>
      <c r="F4751" s="76"/>
      <c r="G4751" s="76"/>
      <c r="H4751" s="79"/>
      <c r="I4751" s="79"/>
      <c r="J4751" s="79"/>
      <c r="K4751" s="79"/>
      <c r="L4751" s="75"/>
      <c r="M4751" s="75"/>
      <c r="N4751" s="75"/>
      <c r="O4751" s="75"/>
      <c r="P4751" s="76"/>
    </row>
    <row r="4752" spans="2:16" x14ac:dyDescent="0.35">
      <c r="B4752" s="75"/>
      <c r="C4752" s="76"/>
      <c r="D4752" s="78"/>
      <c r="E4752" s="76"/>
      <c r="F4752" s="76"/>
      <c r="G4752" s="76"/>
      <c r="H4752" s="79"/>
      <c r="I4752" s="79"/>
      <c r="J4752" s="79"/>
      <c r="K4752" s="79"/>
      <c r="L4752" s="75"/>
      <c r="M4752" s="75"/>
      <c r="N4752" s="75"/>
      <c r="O4752" s="75"/>
      <c r="P4752" s="76"/>
    </row>
    <row r="4753" spans="2:16" x14ac:dyDescent="0.35">
      <c r="B4753" s="75"/>
      <c r="C4753" s="76"/>
      <c r="D4753" s="78"/>
      <c r="E4753" s="76"/>
      <c r="F4753" s="76"/>
      <c r="G4753" s="76"/>
      <c r="H4753" s="79"/>
      <c r="I4753" s="79"/>
      <c r="J4753" s="79"/>
      <c r="K4753" s="79"/>
      <c r="L4753" s="75"/>
      <c r="M4753" s="75"/>
      <c r="N4753" s="75"/>
      <c r="O4753" s="75"/>
      <c r="P4753" s="76"/>
    </row>
    <row r="4754" spans="2:16" x14ac:dyDescent="0.35">
      <c r="B4754" s="75"/>
      <c r="C4754" s="76"/>
      <c r="D4754" s="78"/>
      <c r="E4754" s="76"/>
      <c r="F4754" s="76"/>
      <c r="G4754" s="76"/>
      <c r="H4754" s="79"/>
      <c r="I4754" s="79"/>
      <c r="J4754" s="79"/>
      <c r="K4754" s="79"/>
      <c r="L4754" s="75"/>
      <c r="M4754" s="75"/>
      <c r="N4754" s="75"/>
      <c r="O4754" s="75"/>
      <c r="P4754" s="76"/>
    </row>
    <row r="4755" spans="2:16" x14ac:dyDescent="0.35">
      <c r="B4755" s="75"/>
      <c r="C4755" s="76"/>
      <c r="D4755" s="78"/>
      <c r="E4755" s="76"/>
      <c r="F4755" s="76"/>
      <c r="G4755" s="76"/>
      <c r="H4755" s="79"/>
      <c r="I4755" s="79"/>
      <c r="J4755" s="79"/>
      <c r="K4755" s="79"/>
      <c r="L4755" s="75"/>
      <c r="M4755" s="75"/>
      <c r="N4755" s="75"/>
      <c r="O4755" s="75"/>
      <c r="P4755" s="76"/>
    </row>
    <row r="4756" spans="2:16" x14ac:dyDescent="0.35">
      <c r="B4756" s="75"/>
      <c r="C4756" s="76"/>
      <c r="D4756" s="78"/>
      <c r="E4756" s="76"/>
      <c r="F4756" s="76"/>
      <c r="G4756" s="76"/>
      <c r="H4756" s="79"/>
      <c r="I4756" s="79"/>
      <c r="J4756" s="79"/>
      <c r="K4756" s="79"/>
      <c r="L4756" s="75"/>
      <c r="M4756" s="75"/>
      <c r="N4756" s="75"/>
      <c r="O4756" s="75"/>
      <c r="P4756" s="76"/>
    </row>
    <row r="4757" spans="2:16" x14ac:dyDescent="0.35">
      <c r="B4757" s="75"/>
      <c r="C4757" s="76"/>
      <c r="D4757" s="78"/>
      <c r="E4757" s="76"/>
      <c r="F4757" s="76"/>
      <c r="G4757" s="76"/>
      <c r="H4757" s="79"/>
      <c r="I4757" s="79"/>
      <c r="J4757" s="79"/>
      <c r="K4757" s="79"/>
      <c r="L4757" s="75"/>
      <c r="M4757" s="75"/>
      <c r="N4757" s="75"/>
      <c r="O4757" s="75"/>
      <c r="P4757" s="76"/>
    </row>
    <row r="4758" spans="2:16" x14ac:dyDescent="0.35">
      <c r="B4758" s="75"/>
      <c r="C4758" s="76"/>
      <c r="D4758" s="78"/>
      <c r="E4758" s="76"/>
      <c r="F4758" s="76"/>
      <c r="G4758" s="76"/>
      <c r="H4758" s="79"/>
      <c r="I4758" s="79"/>
      <c r="J4758" s="79"/>
      <c r="K4758" s="79"/>
      <c r="L4758" s="75"/>
      <c r="M4758" s="75"/>
      <c r="N4758" s="75"/>
      <c r="O4758" s="75"/>
      <c r="P4758" s="76"/>
    </row>
    <row r="4759" spans="2:16" x14ac:dyDescent="0.35">
      <c r="B4759" s="75"/>
      <c r="C4759" s="76"/>
      <c r="D4759" s="78"/>
      <c r="E4759" s="76"/>
      <c r="F4759" s="76"/>
      <c r="G4759" s="76"/>
      <c r="H4759" s="79"/>
      <c r="I4759" s="79"/>
      <c r="J4759" s="79"/>
      <c r="K4759" s="79"/>
      <c r="L4759" s="75"/>
      <c r="M4759" s="75"/>
      <c r="N4759" s="75"/>
      <c r="O4759" s="75"/>
      <c r="P4759" s="76"/>
    </row>
    <row r="4760" spans="2:16" x14ac:dyDescent="0.35">
      <c r="B4760" s="75"/>
      <c r="C4760" s="76"/>
      <c r="D4760" s="78"/>
      <c r="E4760" s="76"/>
      <c r="F4760" s="76"/>
      <c r="G4760" s="76"/>
      <c r="H4760" s="79"/>
      <c r="I4760" s="79"/>
      <c r="J4760" s="79"/>
      <c r="K4760" s="79"/>
      <c r="L4760" s="75"/>
      <c r="M4760" s="75"/>
      <c r="N4760" s="75"/>
      <c r="O4760" s="75"/>
      <c r="P4760" s="76"/>
    </row>
    <row r="4761" spans="2:16" x14ac:dyDescent="0.35">
      <c r="B4761" s="75"/>
      <c r="C4761" s="76"/>
      <c r="D4761" s="78"/>
      <c r="E4761" s="76"/>
      <c r="F4761" s="76"/>
      <c r="G4761" s="76"/>
      <c r="H4761" s="79"/>
      <c r="I4761" s="79"/>
      <c r="J4761" s="79"/>
      <c r="K4761" s="79"/>
      <c r="L4761" s="75"/>
      <c r="M4761" s="75"/>
      <c r="N4761" s="75"/>
      <c r="O4761" s="75"/>
      <c r="P4761" s="76"/>
    </row>
    <row r="4762" spans="2:16" x14ac:dyDescent="0.35">
      <c r="B4762" s="75"/>
      <c r="C4762" s="76"/>
      <c r="D4762" s="78"/>
      <c r="E4762" s="76"/>
      <c r="F4762" s="76"/>
      <c r="G4762" s="76"/>
      <c r="H4762" s="79"/>
      <c r="I4762" s="79"/>
      <c r="J4762" s="79"/>
      <c r="K4762" s="79"/>
      <c r="L4762" s="75"/>
      <c r="M4762" s="75"/>
      <c r="N4762" s="75"/>
      <c r="O4762" s="75"/>
      <c r="P4762" s="76"/>
    </row>
    <row r="4763" spans="2:16" x14ac:dyDescent="0.35">
      <c r="B4763" s="75"/>
      <c r="C4763" s="76"/>
      <c r="D4763" s="78"/>
      <c r="E4763" s="76"/>
      <c r="F4763" s="76"/>
      <c r="G4763" s="76"/>
      <c r="H4763" s="79"/>
      <c r="I4763" s="79"/>
      <c r="J4763" s="79"/>
      <c r="K4763" s="79"/>
      <c r="L4763" s="75"/>
      <c r="M4763" s="75"/>
      <c r="N4763" s="75"/>
      <c r="O4763" s="75"/>
      <c r="P4763" s="76"/>
    </row>
    <row r="4764" spans="2:16" x14ac:dyDescent="0.35">
      <c r="B4764" s="75"/>
      <c r="C4764" s="76"/>
      <c r="D4764" s="78"/>
      <c r="E4764" s="76"/>
      <c r="F4764" s="76"/>
      <c r="G4764" s="76"/>
      <c r="H4764" s="79"/>
      <c r="I4764" s="79"/>
      <c r="J4764" s="79"/>
      <c r="K4764" s="79"/>
      <c r="L4764" s="75"/>
      <c r="M4764" s="75"/>
      <c r="N4764" s="75"/>
      <c r="O4764" s="75"/>
      <c r="P4764" s="76"/>
    </row>
    <row r="4765" spans="2:16" x14ac:dyDescent="0.35">
      <c r="B4765" s="75"/>
      <c r="C4765" s="76"/>
      <c r="D4765" s="78"/>
      <c r="E4765" s="76"/>
      <c r="F4765" s="76"/>
      <c r="G4765" s="76"/>
      <c r="H4765" s="79"/>
      <c r="I4765" s="79"/>
      <c r="J4765" s="79"/>
      <c r="K4765" s="79"/>
      <c r="L4765" s="75"/>
      <c r="M4765" s="75"/>
      <c r="N4765" s="75"/>
      <c r="O4765" s="75"/>
      <c r="P4765" s="76"/>
    </row>
    <row r="4766" spans="2:16" x14ac:dyDescent="0.35">
      <c r="B4766" s="75"/>
      <c r="C4766" s="76"/>
      <c r="D4766" s="78"/>
      <c r="E4766" s="76"/>
      <c r="F4766" s="76"/>
      <c r="G4766" s="76"/>
      <c r="H4766" s="79"/>
      <c r="I4766" s="79"/>
      <c r="J4766" s="79"/>
      <c r="K4766" s="79"/>
      <c r="L4766" s="75"/>
      <c r="M4766" s="75"/>
      <c r="N4766" s="75"/>
      <c r="O4766" s="75"/>
      <c r="P4766" s="76"/>
    </row>
    <row r="4767" spans="2:16" x14ac:dyDescent="0.35">
      <c r="B4767" s="75"/>
      <c r="C4767" s="76"/>
      <c r="D4767" s="78"/>
      <c r="E4767" s="76"/>
      <c r="F4767" s="76"/>
      <c r="G4767" s="76"/>
      <c r="H4767" s="79"/>
      <c r="I4767" s="79"/>
      <c r="J4767" s="79"/>
      <c r="K4767" s="79"/>
      <c r="L4767" s="75"/>
      <c r="M4767" s="75"/>
      <c r="N4767" s="75"/>
      <c r="O4767" s="75"/>
      <c r="P4767" s="76"/>
    </row>
    <row r="4768" spans="2:16" x14ac:dyDescent="0.35">
      <c r="B4768" s="75"/>
      <c r="C4768" s="76"/>
      <c r="D4768" s="78"/>
      <c r="E4768" s="76"/>
      <c r="F4768" s="76"/>
      <c r="G4768" s="76"/>
      <c r="H4768" s="79"/>
      <c r="I4768" s="79"/>
      <c r="J4768" s="79"/>
      <c r="K4768" s="79"/>
      <c r="L4768" s="75"/>
      <c r="M4768" s="75"/>
      <c r="N4768" s="75"/>
      <c r="O4768" s="75"/>
      <c r="P4768" s="76"/>
    </row>
    <row r="4769" spans="2:16" x14ac:dyDescent="0.35">
      <c r="B4769" s="75"/>
      <c r="C4769" s="76"/>
      <c r="D4769" s="78"/>
      <c r="E4769" s="76"/>
      <c r="F4769" s="76"/>
      <c r="G4769" s="76"/>
      <c r="H4769" s="79"/>
      <c r="I4769" s="79"/>
      <c r="J4769" s="79"/>
      <c r="K4769" s="79"/>
      <c r="L4769" s="75"/>
      <c r="M4769" s="75"/>
      <c r="N4769" s="75"/>
      <c r="O4769" s="75"/>
      <c r="P4769" s="76"/>
    </row>
    <row r="4770" spans="2:16" x14ac:dyDescent="0.35">
      <c r="B4770" s="75"/>
      <c r="C4770" s="76"/>
      <c r="D4770" s="78"/>
      <c r="E4770" s="76"/>
      <c r="F4770" s="76"/>
      <c r="G4770" s="76"/>
      <c r="H4770" s="79"/>
      <c r="I4770" s="79"/>
      <c r="J4770" s="79"/>
      <c r="K4770" s="79"/>
      <c r="L4770" s="75"/>
      <c r="M4770" s="75"/>
      <c r="N4770" s="75"/>
      <c r="O4770" s="75"/>
      <c r="P4770" s="76"/>
    </row>
    <row r="4771" spans="2:16" x14ac:dyDescent="0.35">
      <c r="B4771" s="75"/>
      <c r="C4771" s="76"/>
      <c r="D4771" s="78"/>
      <c r="E4771" s="76"/>
      <c r="F4771" s="76"/>
      <c r="G4771" s="76"/>
      <c r="H4771" s="79"/>
      <c r="I4771" s="79"/>
      <c r="J4771" s="79"/>
      <c r="K4771" s="79"/>
      <c r="L4771" s="75"/>
      <c r="M4771" s="75"/>
      <c r="N4771" s="75"/>
      <c r="O4771" s="75"/>
      <c r="P4771" s="76"/>
    </row>
    <row r="4772" spans="2:16" x14ac:dyDescent="0.35">
      <c r="B4772" s="75"/>
      <c r="C4772" s="76"/>
      <c r="D4772" s="78"/>
      <c r="E4772" s="76"/>
      <c r="F4772" s="76"/>
      <c r="G4772" s="76"/>
      <c r="H4772" s="79"/>
      <c r="I4772" s="79"/>
      <c r="J4772" s="79"/>
      <c r="K4772" s="79"/>
      <c r="L4772" s="75"/>
      <c r="M4772" s="75"/>
      <c r="N4772" s="75"/>
      <c r="O4772" s="75"/>
      <c r="P4772" s="76"/>
    </row>
    <row r="4773" spans="2:16" x14ac:dyDescent="0.35">
      <c r="B4773" s="75"/>
      <c r="C4773" s="76"/>
      <c r="D4773" s="78"/>
      <c r="E4773" s="76"/>
      <c r="F4773" s="76"/>
      <c r="G4773" s="76"/>
      <c r="H4773" s="79"/>
      <c r="I4773" s="79"/>
      <c r="J4773" s="79"/>
      <c r="K4773" s="79"/>
      <c r="L4773" s="75"/>
      <c r="M4773" s="75"/>
      <c r="N4773" s="75"/>
      <c r="O4773" s="75"/>
      <c r="P4773" s="76"/>
    </row>
    <row r="4774" spans="2:16" x14ac:dyDescent="0.35">
      <c r="B4774" s="75"/>
      <c r="C4774" s="76"/>
      <c r="D4774" s="78"/>
      <c r="E4774" s="76"/>
      <c r="F4774" s="76"/>
      <c r="G4774" s="76"/>
      <c r="H4774" s="79"/>
      <c r="I4774" s="79"/>
      <c r="J4774" s="79"/>
      <c r="K4774" s="79"/>
      <c r="L4774" s="75"/>
      <c r="M4774" s="75"/>
      <c r="N4774" s="75"/>
      <c r="O4774" s="75"/>
      <c r="P4774" s="76"/>
    </row>
    <row r="4775" spans="2:16" x14ac:dyDescent="0.35">
      <c r="B4775" s="75"/>
      <c r="C4775" s="76"/>
      <c r="D4775" s="78"/>
      <c r="E4775" s="76"/>
      <c r="F4775" s="76"/>
      <c r="G4775" s="76"/>
      <c r="H4775" s="79"/>
      <c r="I4775" s="79"/>
      <c r="J4775" s="79"/>
      <c r="K4775" s="79"/>
      <c r="L4775" s="75"/>
      <c r="M4775" s="75"/>
      <c r="N4775" s="75"/>
      <c r="O4775" s="75"/>
      <c r="P4775" s="76"/>
    </row>
    <row r="4776" spans="2:16" x14ac:dyDescent="0.35">
      <c r="B4776" s="75"/>
      <c r="C4776" s="76"/>
      <c r="D4776" s="78"/>
      <c r="E4776" s="76"/>
      <c r="F4776" s="76"/>
      <c r="G4776" s="76"/>
      <c r="H4776" s="79"/>
      <c r="I4776" s="79"/>
      <c r="J4776" s="79"/>
      <c r="K4776" s="79"/>
      <c r="L4776" s="75"/>
      <c r="M4776" s="75"/>
      <c r="N4776" s="75"/>
      <c r="O4776" s="75"/>
      <c r="P4776" s="76"/>
    </row>
    <row r="4777" spans="2:16" x14ac:dyDescent="0.35">
      <c r="B4777" s="75"/>
      <c r="C4777" s="76"/>
      <c r="D4777" s="78"/>
      <c r="E4777" s="76"/>
      <c r="F4777" s="76"/>
      <c r="G4777" s="76"/>
      <c r="H4777" s="79"/>
      <c r="I4777" s="79"/>
      <c r="J4777" s="79"/>
      <c r="K4777" s="79"/>
      <c r="L4777" s="75"/>
      <c r="M4777" s="75"/>
      <c r="N4777" s="75"/>
      <c r="O4777" s="75"/>
      <c r="P4777" s="76"/>
    </row>
    <row r="4778" spans="2:16" x14ac:dyDescent="0.35">
      <c r="B4778" s="75"/>
      <c r="C4778" s="76"/>
      <c r="D4778" s="78"/>
      <c r="E4778" s="76"/>
      <c r="F4778" s="76"/>
      <c r="G4778" s="76"/>
      <c r="H4778" s="79"/>
      <c r="I4778" s="79"/>
      <c r="J4778" s="79"/>
      <c r="K4778" s="79"/>
      <c r="L4778" s="75"/>
      <c r="M4778" s="75"/>
      <c r="N4778" s="75"/>
      <c r="O4778" s="75"/>
      <c r="P4778" s="76"/>
    </row>
    <row r="4779" spans="2:16" x14ac:dyDescent="0.35">
      <c r="B4779" s="75"/>
      <c r="C4779" s="76"/>
      <c r="D4779" s="78"/>
      <c r="E4779" s="76"/>
      <c r="F4779" s="76"/>
      <c r="G4779" s="76"/>
      <c r="H4779" s="79"/>
      <c r="I4779" s="79"/>
      <c r="J4779" s="79"/>
      <c r="K4779" s="79"/>
      <c r="L4779" s="75"/>
      <c r="M4779" s="75"/>
      <c r="N4779" s="75"/>
      <c r="O4779" s="75"/>
      <c r="P4779" s="76"/>
    </row>
    <row r="4780" spans="2:16" x14ac:dyDescent="0.35">
      <c r="B4780" s="75"/>
      <c r="C4780" s="76"/>
      <c r="D4780" s="78"/>
      <c r="E4780" s="76"/>
      <c r="F4780" s="76"/>
      <c r="G4780" s="76"/>
      <c r="H4780" s="79"/>
      <c r="I4780" s="79"/>
      <c r="J4780" s="79"/>
      <c r="K4780" s="79"/>
      <c r="L4780" s="75"/>
      <c r="M4780" s="75"/>
      <c r="N4780" s="75"/>
      <c r="O4780" s="75"/>
      <c r="P4780" s="76"/>
    </row>
    <row r="4781" spans="2:16" x14ac:dyDescent="0.35">
      <c r="B4781" s="75"/>
      <c r="C4781" s="76"/>
      <c r="D4781" s="78"/>
      <c r="E4781" s="76"/>
      <c r="F4781" s="76"/>
      <c r="G4781" s="76"/>
      <c r="H4781" s="79"/>
      <c r="I4781" s="79"/>
      <c r="J4781" s="79"/>
      <c r="K4781" s="79"/>
      <c r="L4781" s="75"/>
      <c r="M4781" s="75"/>
      <c r="N4781" s="75"/>
      <c r="O4781" s="75"/>
      <c r="P4781" s="76"/>
    </row>
    <row r="4782" spans="2:16" x14ac:dyDescent="0.35">
      <c r="B4782" s="75"/>
      <c r="C4782" s="76"/>
      <c r="D4782" s="78"/>
      <c r="E4782" s="76"/>
      <c r="F4782" s="76"/>
      <c r="G4782" s="76"/>
      <c r="H4782" s="79"/>
      <c r="I4782" s="79"/>
      <c r="J4782" s="79"/>
      <c r="K4782" s="79"/>
      <c r="L4782" s="75"/>
      <c r="M4782" s="75"/>
      <c r="N4782" s="75"/>
      <c r="O4782" s="75"/>
      <c r="P4782" s="76"/>
    </row>
    <row r="4783" spans="2:16" x14ac:dyDescent="0.35">
      <c r="B4783" s="75"/>
      <c r="C4783" s="76"/>
      <c r="D4783" s="78"/>
      <c r="E4783" s="76"/>
      <c r="F4783" s="76"/>
      <c r="G4783" s="76"/>
      <c r="H4783" s="79"/>
      <c r="I4783" s="79"/>
      <c r="J4783" s="79"/>
      <c r="K4783" s="79"/>
      <c r="L4783" s="75"/>
      <c r="M4783" s="75"/>
      <c r="N4783" s="75"/>
      <c r="O4783" s="75"/>
      <c r="P4783" s="76"/>
    </row>
    <row r="4784" spans="2:16" x14ac:dyDescent="0.35">
      <c r="B4784" s="75"/>
      <c r="C4784" s="76"/>
      <c r="D4784" s="78"/>
      <c r="E4784" s="76"/>
      <c r="F4784" s="76"/>
      <c r="G4784" s="76"/>
      <c r="H4784" s="79"/>
      <c r="I4784" s="79"/>
      <c r="J4784" s="79"/>
      <c r="K4784" s="79"/>
      <c r="L4784" s="75"/>
      <c r="M4784" s="75"/>
      <c r="N4784" s="75"/>
      <c r="O4784" s="75"/>
      <c r="P4784" s="76"/>
    </row>
    <row r="4785" spans="2:16" x14ac:dyDescent="0.35">
      <c r="B4785" s="75"/>
      <c r="C4785" s="76"/>
      <c r="D4785" s="78"/>
      <c r="E4785" s="76"/>
      <c r="F4785" s="76"/>
      <c r="G4785" s="76"/>
      <c r="H4785" s="79"/>
      <c r="I4785" s="79"/>
      <c r="J4785" s="79"/>
      <c r="K4785" s="79"/>
      <c r="L4785" s="75"/>
      <c r="M4785" s="75"/>
      <c r="N4785" s="75"/>
      <c r="O4785" s="75"/>
      <c r="P4785" s="76"/>
    </row>
    <row r="4786" spans="2:16" x14ac:dyDescent="0.35">
      <c r="B4786" s="75"/>
      <c r="C4786" s="76"/>
      <c r="D4786" s="78"/>
      <c r="E4786" s="76"/>
      <c r="F4786" s="76"/>
      <c r="G4786" s="76"/>
      <c r="H4786" s="79"/>
      <c r="I4786" s="79"/>
      <c r="J4786" s="79"/>
      <c r="K4786" s="79"/>
      <c r="L4786" s="75"/>
      <c r="M4786" s="75"/>
      <c r="N4786" s="75"/>
      <c r="O4786" s="75"/>
      <c r="P4786" s="76"/>
    </row>
    <row r="4787" spans="2:16" x14ac:dyDescent="0.35">
      <c r="B4787" s="75"/>
      <c r="C4787" s="76"/>
      <c r="D4787" s="78"/>
      <c r="E4787" s="76"/>
      <c r="F4787" s="76"/>
      <c r="G4787" s="76"/>
      <c r="H4787" s="79"/>
      <c r="I4787" s="79"/>
      <c r="J4787" s="79"/>
      <c r="K4787" s="79"/>
      <c r="L4787" s="75"/>
      <c r="M4787" s="75"/>
      <c r="N4787" s="75"/>
      <c r="O4787" s="75"/>
      <c r="P4787" s="76"/>
    </row>
    <row r="4788" spans="2:16" x14ac:dyDescent="0.35">
      <c r="B4788" s="75"/>
      <c r="C4788" s="76"/>
      <c r="D4788" s="78"/>
      <c r="E4788" s="76"/>
      <c r="F4788" s="76"/>
      <c r="G4788" s="76"/>
      <c r="H4788" s="79"/>
      <c r="I4788" s="79"/>
      <c r="J4788" s="79"/>
      <c r="K4788" s="79"/>
      <c r="L4788" s="75"/>
      <c r="M4788" s="75"/>
      <c r="N4788" s="75"/>
      <c r="O4788" s="75"/>
      <c r="P4788" s="76"/>
    </row>
    <row r="4789" spans="2:16" x14ac:dyDescent="0.35">
      <c r="B4789" s="75"/>
      <c r="C4789" s="76"/>
      <c r="D4789" s="78"/>
      <c r="E4789" s="76"/>
      <c r="F4789" s="76"/>
      <c r="G4789" s="76"/>
      <c r="H4789" s="79"/>
      <c r="I4789" s="79"/>
      <c r="J4789" s="79"/>
      <c r="K4789" s="79"/>
      <c r="L4789" s="75"/>
      <c r="M4789" s="75"/>
      <c r="N4789" s="75"/>
      <c r="O4789" s="75"/>
      <c r="P4789" s="76"/>
    </row>
    <row r="4790" spans="2:16" x14ac:dyDescent="0.35">
      <c r="B4790" s="75"/>
      <c r="C4790" s="76"/>
      <c r="D4790" s="78"/>
      <c r="E4790" s="76"/>
      <c r="F4790" s="76"/>
      <c r="G4790" s="76"/>
      <c r="H4790" s="79"/>
      <c r="I4790" s="79"/>
      <c r="J4790" s="79"/>
      <c r="K4790" s="79"/>
      <c r="L4790" s="75"/>
      <c r="M4790" s="75"/>
      <c r="N4790" s="75"/>
      <c r="O4790" s="75"/>
      <c r="P4790" s="76"/>
    </row>
    <row r="4791" spans="2:16" x14ac:dyDescent="0.35">
      <c r="B4791" s="75"/>
      <c r="C4791" s="76"/>
      <c r="D4791" s="78"/>
      <c r="E4791" s="76"/>
      <c r="F4791" s="76"/>
      <c r="G4791" s="76"/>
      <c r="H4791" s="79"/>
      <c r="I4791" s="79"/>
      <c r="J4791" s="79"/>
      <c r="K4791" s="79"/>
      <c r="L4791" s="75"/>
      <c r="M4791" s="75"/>
      <c r="N4791" s="75"/>
      <c r="O4791" s="75"/>
      <c r="P4791" s="76"/>
    </row>
    <row r="4792" spans="2:16" x14ac:dyDescent="0.35">
      <c r="B4792" s="75"/>
      <c r="C4792" s="76"/>
      <c r="D4792" s="78"/>
      <c r="E4792" s="76"/>
      <c r="F4792" s="76"/>
      <c r="G4792" s="76"/>
      <c r="H4792" s="79"/>
      <c r="I4792" s="79"/>
      <c r="J4792" s="79"/>
      <c r="K4792" s="79"/>
      <c r="L4792" s="75"/>
      <c r="M4792" s="75"/>
      <c r="N4792" s="75"/>
      <c r="O4792" s="75"/>
      <c r="P4792" s="76"/>
    </row>
    <row r="4793" spans="2:16" x14ac:dyDescent="0.35">
      <c r="B4793" s="75"/>
      <c r="C4793" s="76"/>
      <c r="D4793" s="78"/>
      <c r="E4793" s="76"/>
      <c r="F4793" s="76"/>
      <c r="G4793" s="76"/>
      <c r="H4793" s="79"/>
      <c r="I4793" s="79"/>
      <c r="J4793" s="79"/>
      <c r="K4793" s="79"/>
      <c r="L4793" s="75"/>
      <c r="M4793" s="75"/>
      <c r="N4793" s="75"/>
      <c r="O4793" s="75"/>
      <c r="P4793" s="76"/>
    </row>
    <row r="4794" spans="2:16" x14ac:dyDescent="0.35">
      <c r="B4794" s="75"/>
      <c r="C4794" s="76"/>
      <c r="D4794" s="78"/>
      <c r="E4794" s="76"/>
      <c r="F4794" s="76"/>
      <c r="G4794" s="76"/>
      <c r="H4794" s="79"/>
      <c r="I4794" s="79"/>
      <c r="J4794" s="79"/>
      <c r="K4794" s="79"/>
      <c r="L4794" s="75"/>
      <c r="M4794" s="75"/>
      <c r="N4794" s="75"/>
      <c r="O4794" s="75"/>
      <c r="P4794" s="76"/>
    </row>
    <row r="4795" spans="2:16" x14ac:dyDescent="0.35">
      <c r="B4795" s="75"/>
      <c r="C4795" s="76"/>
      <c r="D4795" s="78"/>
      <c r="E4795" s="76"/>
      <c r="F4795" s="76"/>
      <c r="G4795" s="76"/>
      <c r="H4795" s="79"/>
      <c r="I4795" s="79"/>
      <c r="J4795" s="79"/>
      <c r="K4795" s="79"/>
      <c r="L4795" s="75"/>
      <c r="M4795" s="75"/>
      <c r="N4795" s="75"/>
      <c r="O4795" s="75"/>
      <c r="P4795" s="76"/>
    </row>
    <row r="4796" spans="2:16" x14ac:dyDescent="0.35">
      <c r="B4796" s="75"/>
      <c r="C4796" s="76"/>
      <c r="D4796" s="78"/>
      <c r="E4796" s="76"/>
      <c r="F4796" s="76"/>
      <c r="G4796" s="76"/>
      <c r="H4796" s="79"/>
      <c r="I4796" s="79"/>
      <c r="J4796" s="79"/>
      <c r="K4796" s="79"/>
      <c r="L4796" s="75"/>
      <c r="M4796" s="75"/>
      <c r="N4796" s="75"/>
      <c r="O4796" s="75"/>
      <c r="P4796" s="76"/>
    </row>
    <row r="4797" spans="2:16" x14ac:dyDescent="0.35">
      <c r="B4797" s="75"/>
      <c r="C4797" s="76"/>
      <c r="D4797" s="78"/>
      <c r="E4797" s="76"/>
      <c r="F4797" s="76"/>
      <c r="G4797" s="76"/>
      <c r="H4797" s="79"/>
      <c r="I4797" s="79"/>
      <c r="J4797" s="79"/>
      <c r="K4797" s="79"/>
      <c r="L4797" s="75"/>
      <c r="M4797" s="75"/>
      <c r="N4797" s="75"/>
      <c r="O4797" s="75"/>
      <c r="P4797" s="76"/>
    </row>
    <row r="4798" spans="2:16" x14ac:dyDescent="0.35">
      <c r="B4798" s="75"/>
      <c r="C4798" s="76"/>
      <c r="D4798" s="78"/>
      <c r="E4798" s="76"/>
      <c r="F4798" s="76"/>
      <c r="G4798" s="76"/>
      <c r="H4798" s="79"/>
      <c r="I4798" s="79"/>
      <c r="J4798" s="79"/>
      <c r="K4798" s="79"/>
      <c r="L4798" s="75"/>
      <c r="M4798" s="75"/>
      <c r="N4798" s="75"/>
      <c r="O4798" s="75"/>
      <c r="P4798" s="76"/>
    </row>
    <row r="4799" spans="2:16" x14ac:dyDescent="0.35">
      <c r="B4799" s="75"/>
      <c r="C4799" s="76"/>
      <c r="D4799" s="78"/>
      <c r="E4799" s="76"/>
      <c r="F4799" s="76"/>
      <c r="G4799" s="76"/>
      <c r="H4799" s="79"/>
      <c r="I4799" s="79"/>
      <c r="J4799" s="79"/>
      <c r="K4799" s="79"/>
      <c r="L4799" s="75"/>
      <c r="M4799" s="75"/>
      <c r="N4799" s="75"/>
      <c r="O4799" s="75"/>
      <c r="P4799" s="76"/>
    </row>
    <row r="4800" spans="2:16" x14ac:dyDescent="0.35">
      <c r="B4800" s="75"/>
      <c r="C4800" s="76"/>
      <c r="D4800" s="78"/>
      <c r="E4800" s="76"/>
      <c r="F4800" s="76"/>
      <c r="G4800" s="76"/>
      <c r="H4800" s="79"/>
      <c r="I4800" s="79"/>
      <c r="J4800" s="79"/>
      <c r="K4800" s="79"/>
      <c r="L4800" s="75"/>
      <c r="M4800" s="75"/>
      <c r="N4800" s="75"/>
      <c r="O4800" s="75"/>
      <c r="P4800" s="76"/>
    </row>
    <row r="4801" spans="2:16" x14ac:dyDescent="0.35">
      <c r="B4801" s="75"/>
      <c r="C4801" s="76"/>
      <c r="D4801" s="78"/>
      <c r="E4801" s="76"/>
      <c r="F4801" s="76"/>
      <c r="G4801" s="76"/>
      <c r="H4801" s="79"/>
      <c r="I4801" s="79"/>
      <c r="J4801" s="79"/>
      <c r="K4801" s="79"/>
      <c r="L4801" s="75"/>
      <c r="M4801" s="75"/>
      <c r="N4801" s="75"/>
      <c r="O4801" s="75"/>
      <c r="P4801" s="76"/>
    </row>
    <row r="4802" spans="2:16" x14ac:dyDescent="0.35">
      <c r="B4802" s="75"/>
      <c r="C4802" s="76"/>
      <c r="D4802" s="78"/>
      <c r="E4802" s="76"/>
      <c r="F4802" s="76"/>
      <c r="G4802" s="76"/>
      <c r="H4802" s="79"/>
      <c r="I4802" s="79"/>
      <c r="J4802" s="79"/>
      <c r="K4802" s="79"/>
      <c r="L4802" s="75"/>
      <c r="M4802" s="75"/>
      <c r="N4802" s="75"/>
      <c r="O4802" s="75"/>
      <c r="P4802" s="76"/>
    </row>
    <row r="4803" spans="2:16" x14ac:dyDescent="0.35">
      <c r="B4803" s="75"/>
      <c r="C4803" s="76"/>
      <c r="D4803" s="78"/>
      <c r="E4803" s="76"/>
      <c r="F4803" s="76"/>
      <c r="G4803" s="76"/>
      <c r="H4803" s="79"/>
      <c r="I4803" s="79"/>
      <c r="J4803" s="79"/>
      <c r="K4803" s="79"/>
      <c r="L4803" s="75"/>
      <c r="M4803" s="75"/>
      <c r="N4803" s="75"/>
      <c r="O4803" s="75"/>
      <c r="P4803" s="76"/>
    </row>
    <row r="4804" spans="2:16" x14ac:dyDescent="0.35">
      <c r="B4804" s="75"/>
      <c r="C4804" s="76"/>
      <c r="D4804" s="78"/>
      <c r="E4804" s="76"/>
      <c r="F4804" s="76"/>
      <c r="G4804" s="76"/>
      <c r="H4804" s="79"/>
      <c r="I4804" s="79"/>
      <c r="J4804" s="79"/>
      <c r="K4804" s="79"/>
      <c r="L4804" s="75"/>
      <c r="M4804" s="75"/>
      <c r="N4804" s="75"/>
      <c r="O4804" s="75"/>
      <c r="P4804" s="76"/>
    </row>
    <row r="4805" spans="2:16" x14ac:dyDescent="0.35">
      <c r="B4805" s="75"/>
      <c r="C4805" s="76"/>
      <c r="D4805" s="78"/>
      <c r="E4805" s="76"/>
      <c r="F4805" s="76"/>
      <c r="G4805" s="76"/>
      <c r="H4805" s="79"/>
      <c r="I4805" s="79"/>
      <c r="J4805" s="79"/>
      <c r="K4805" s="79"/>
      <c r="L4805" s="75"/>
      <c r="M4805" s="75"/>
      <c r="N4805" s="75"/>
      <c r="O4805" s="75"/>
      <c r="P4805" s="76"/>
    </row>
    <row r="4806" spans="2:16" x14ac:dyDescent="0.35">
      <c r="B4806" s="75"/>
      <c r="C4806" s="76"/>
      <c r="D4806" s="78"/>
      <c r="E4806" s="76"/>
      <c r="F4806" s="76"/>
      <c r="G4806" s="76"/>
      <c r="H4806" s="79"/>
      <c r="I4806" s="79"/>
      <c r="J4806" s="79"/>
      <c r="K4806" s="79"/>
      <c r="L4806" s="75"/>
      <c r="M4806" s="75"/>
      <c r="N4806" s="75"/>
      <c r="O4806" s="75"/>
      <c r="P4806" s="76"/>
    </row>
    <row r="4807" spans="2:16" x14ac:dyDescent="0.35">
      <c r="B4807" s="75"/>
      <c r="C4807" s="76"/>
      <c r="D4807" s="78"/>
      <c r="E4807" s="76"/>
      <c r="F4807" s="76"/>
      <c r="G4807" s="76"/>
      <c r="H4807" s="79"/>
      <c r="I4807" s="79"/>
      <c r="J4807" s="79"/>
      <c r="K4807" s="79"/>
      <c r="L4807" s="75"/>
      <c r="M4807" s="75"/>
      <c r="N4807" s="75"/>
      <c r="O4807" s="75"/>
      <c r="P4807" s="76"/>
    </row>
    <row r="4808" spans="2:16" x14ac:dyDescent="0.35">
      <c r="B4808" s="75"/>
      <c r="C4808" s="76"/>
      <c r="D4808" s="78"/>
      <c r="E4808" s="76"/>
      <c r="F4808" s="76"/>
      <c r="G4808" s="76"/>
      <c r="H4808" s="79"/>
      <c r="I4808" s="79"/>
      <c r="J4808" s="79"/>
      <c r="K4808" s="79"/>
      <c r="L4808" s="75"/>
      <c r="M4808" s="75"/>
      <c r="N4808" s="75"/>
      <c r="O4808" s="75"/>
      <c r="P4808" s="76"/>
    </row>
    <row r="4809" spans="2:16" x14ac:dyDescent="0.35">
      <c r="B4809" s="75"/>
      <c r="C4809" s="76"/>
      <c r="D4809" s="78"/>
      <c r="E4809" s="76"/>
      <c r="F4809" s="76"/>
      <c r="G4809" s="76"/>
      <c r="H4809" s="79"/>
      <c r="I4809" s="79"/>
      <c r="J4809" s="79"/>
      <c r="K4809" s="79"/>
      <c r="L4809" s="75"/>
      <c r="M4809" s="75"/>
      <c r="N4809" s="75"/>
      <c r="O4809" s="75"/>
      <c r="P4809" s="76"/>
    </row>
    <row r="4810" spans="2:16" x14ac:dyDescent="0.35">
      <c r="B4810" s="75"/>
      <c r="C4810" s="76"/>
      <c r="D4810" s="78"/>
      <c r="E4810" s="76"/>
      <c r="F4810" s="76"/>
      <c r="G4810" s="76"/>
      <c r="H4810" s="79"/>
      <c r="I4810" s="79"/>
      <c r="J4810" s="79"/>
      <c r="K4810" s="79"/>
      <c r="L4810" s="75"/>
      <c r="M4810" s="75"/>
      <c r="N4810" s="75"/>
      <c r="O4810" s="75"/>
      <c r="P4810" s="76"/>
    </row>
    <row r="4811" spans="2:16" x14ac:dyDescent="0.35">
      <c r="B4811" s="75"/>
      <c r="C4811" s="76"/>
      <c r="D4811" s="78"/>
      <c r="E4811" s="76"/>
      <c r="F4811" s="76"/>
      <c r="G4811" s="76"/>
      <c r="H4811" s="79"/>
      <c r="I4811" s="79"/>
      <c r="J4811" s="79"/>
      <c r="K4811" s="79"/>
      <c r="L4811" s="75"/>
      <c r="M4811" s="75"/>
      <c r="N4811" s="75"/>
      <c r="O4811" s="75"/>
      <c r="P4811" s="76"/>
    </row>
    <row r="4812" spans="2:16" x14ac:dyDescent="0.35">
      <c r="B4812" s="75"/>
      <c r="C4812" s="76"/>
      <c r="D4812" s="78"/>
      <c r="E4812" s="76"/>
      <c r="F4812" s="76"/>
      <c r="G4812" s="76"/>
      <c r="H4812" s="79"/>
      <c r="I4812" s="79"/>
      <c r="J4812" s="79"/>
      <c r="K4812" s="79"/>
      <c r="L4812" s="75"/>
      <c r="M4812" s="75"/>
      <c r="N4812" s="75"/>
      <c r="O4812" s="75"/>
      <c r="P4812" s="76"/>
    </row>
    <row r="4813" spans="2:16" x14ac:dyDescent="0.35">
      <c r="B4813" s="75"/>
      <c r="C4813" s="76"/>
      <c r="D4813" s="78"/>
      <c r="E4813" s="76"/>
      <c r="F4813" s="76"/>
      <c r="G4813" s="76"/>
      <c r="H4813" s="79"/>
      <c r="I4813" s="79"/>
      <c r="J4813" s="79"/>
      <c r="K4813" s="79"/>
      <c r="L4813" s="75"/>
      <c r="M4813" s="75"/>
      <c r="N4813" s="75"/>
      <c r="O4813" s="75"/>
      <c r="P4813" s="76"/>
    </row>
    <row r="4814" spans="2:16" x14ac:dyDescent="0.35">
      <c r="B4814" s="75"/>
      <c r="C4814" s="76"/>
      <c r="D4814" s="78"/>
      <c r="E4814" s="76"/>
      <c r="F4814" s="76"/>
      <c r="G4814" s="76"/>
      <c r="H4814" s="79"/>
      <c r="I4814" s="79"/>
      <c r="J4814" s="79"/>
      <c r="K4814" s="79"/>
      <c r="L4814" s="75"/>
      <c r="M4814" s="75"/>
      <c r="N4814" s="75"/>
      <c r="O4814" s="75"/>
      <c r="P4814" s="76"/>
    </row>
    <row r="4815" spans="2:16" x14ac:dyDescent="0.35">
      <c r="B4815" s="75"/>
      <c r="C4815" s="76"/>
      <c r="D4815" s="78"/>
      <c r="E4815" s="76"/>
      <c r="F4815" s="76"/>
      <c r="G4815" s="76"/>
      <c r="H4815" s="79"/>
      <c r="I4815" s="79"/>
      <c r="J4815" s="79"/>
      <c r="K4815" s="79"/>
      <c r="L4815" s="75"/>
      <c r="M4815" s="75"/>
      <c r="N4815" s="75"/>
      <c r="O4815" s="75"/>
      <c r="P4815" s="76"/>
    </row>
    <row r="4816" spans="2:16" x14ac:dyDescent="0.35">
      <c r="B4816" s="75"/>
      <c r="C4816" s="76"/>
      <c r="D4816" s="78"/>
      <c r="E4816" s="76"/>
      <c r="F4816" s="76"/>
      <c r="G4816" s="76"/>
      <c r="H4816" s="79"/>
      <c r="I4816" s="79"/>
      <c r="J4816" s="79"/>
      <c r="K4816" s="79"/>
      <c r="L4816" s="75"/>
      <c r="M4816" s="75"/>
      <c r="N4816" s="75"/>
      <c r="O4816" s="75"/>
      <c r="P4816" s="76"/>
    </row>
    <row r="4817" spans="2:16" x14ac:dyDescent="0.35">
      <c r="B4817" s="75"/>
      <c r="C4817" s="76"/>
      <c r="D4817" s="78"/>
      <c r="E4817" s="76"/>
      <c r="F4817" s="76"/>
      <c r="G4817" s="76"/>
      <c r="H4817" s="79"/>
      <c r="I4817" s="79"/>
      <c r="J4817" s="79"/>
      <c r="K4817" s="79"/>
      <c r="L4817" s="75"/>
      <c r="M4817" s="75"/>
      <c r="N4817" s="75"/>
      <c r="O4817" s="75"/>
      <c r="P4817" s="76"/>
    </row>
    <row r="4818" spans="2:16" x14ac:dyDescent="0.35">
      <c r="B4818" s="75"/>
      <c r="C4818" s="76"/>
      <c r="D4818" s="78"/>
      <c r="E4818" s="76"/>
      <c r="F4818" s="76"/>
      <c r="G4818" s="76"/>
      <c r="H4818" s="79"/>
      <c r="I4818" s="79"/>
      <c r="J4818" s="79"/>
      <c r="K4818" s="79"/>
      <c r="L4818" s="75"/>
      <c r="M4818" s="75"/>
      <c r="N4818" s="75"/>
      <c r="O4818" s="75"/>
      <c r="P4818" s="76"/>
    </row>
    <row r="4819" spans="2:16" x14ac:dyDescent="0.35">
      <c r="B4819" s="75"/>
      <c r="C4819" s="76"/>
      <c r="D4819" s="78"/>
      <c r="E4819" s="76"/>
      <c r="F4819" s="76"/>
      <c r="G4819" s="76"/>
      <c r="H4819" s="79"/>
      <c r="I4819" s="79"/>
      <c r="J4819" s="79"/>
      <c r="K4819" s="79"/>
      <c r="L4819" s="75"/>
      <c r="M4819" s="75"/>
      <c r="N4819" s="75"/>
      <c r="O4819" s="75"/>
      <c r="P4819" s="76"/>
    </row>
    <row r="4820" spans="2:16" x14ac:dyDescent="0.35">
      <c r="B4820" s="75"/>
      <c r="C4820" s="76"/>
      <c r="D4820" s="78"/>
      <c r="E4820" s="76"/>
      <c r="F4820" s="76"/>
      <c r="G4820" s="76"/>
      <c r="H4820" s="79"/>
      <c r="I4820" s="79"/>
      <c r="J4820" s="79"/>
      <c r="K4820" s="79"/>
      <c r="L4820" s="75"/>
      <c r="M4820" s="75"/>
      <c r="N4820" s="75"/>
      <c r="O4820" s="75"/>
      <c r="P4820" s="76"/>
    </row>
    <row r="4821" spans="2:16" x14ac:dyDescent="0.35">
      <c r="B4821" s="75"/>
      <c r="C4821" s="76"/>
      <c r="D4821" s="78"/>
      <c r="E4821" s="76"/>
      <c r="F4821" s="76"/>
      <c r="G4821" s="76"/>
      <c r="H4821" s="79"/>
      <c r="I4821" s="79"/>
      <c r="J4821" s="79"/>
      <c r="K4821" s="79"/>
      <c r="L4821" s="75"/>
      <c r="M4821" s="75"/>
      <c r="N4821" s="75"/>
      <c r="O4821" s="75"/>
      <c r="P4821" s="76"/>
    </row>
    <row r="4822" spans="2:16" x14ac:dyDescent="0.35">
      <c r="B4822" s="75"/>
      <c r="C4822" s="76"/>
      <c r="D4822" s="78"/>
      <c r="E4822" s="76"/>
      <c r="F4822" s="76"/>
      <c r="G4822" s="76"/>
      <c r="H4822" s="79"/>
      <c r="I4822" s="79"/>
      <c r="J4822" s="79"/>
      <c r="K4822" s="79"/>
      <c r="L4822" s="75"/>
      <c r="M4822" s="75"/>
      <c r="N4822" s="75"/>
      <c r="O4822" s="75"/>
      <c r="P4822" s="76"/>
    </row>
    <row r="4823" spans="2:16" x14ac:dyDescent="0.35">
      <c r="B4823" s="75"/>
      <c r="C4823" s="76"/>
      <c r="D4823" s="78"/>
      <c r="E4823" s="76"/>
      <c r="F4823" s="76"/>
      <c r="G4823" s="76"/>
      <c r="H4823" s="79"/>
      <c r="I4823" s="79"/>
      <c r="J4823" s="79"/>
      <c r="K4823" s="79"/>
      <c r="L4823" s="75"/>
      <c r="M4823" s="75"/>
      <c r="N4823" s="75"/>
      <c r="O4823" s="75"/>
      <c r="P4823" s="76"/>
    </row>
    <row r="4824" spans="2:16" x14ac:dyDescent="0.35">
      <c r="B4824" s="75"/>
      <c r="C4824" s="76"/>
      <c r="D4824" s="78"/>
      <c r="E4824" s="76"/>
      <c r="F4824" s="76"/>
      <c r="G4824" s="76"/>
      <c r="H4824" s="79"/>
      <c r="I4824" s="79"/>
      <c r="J4824" s="79"/>
      <c r="K4824" s="79"/>
      <c r="L4824" s="75"/>
      <c r="M4824" s="75"/>
      <c r="N4824" s="75"/>
      <c r="O4824" s="75"/>
      <c r="P4824" s="76"/>
    </row>
    <row r="4825" spans="2:16" x14ac:dyDescent="0.35">
      <c r="B4825" s="75"/>
      <c r="C4825" s="76"/>
      <c r="D4825" s="78"/>
      <c r="E4825" s="76"/>
      <c r="F4825" s="76"/>
      <c r="G4825" s="76"/>
      <c r="H4825" s="79"/>
      <c r="I4825" s="79"/>
      <c r="J4825" s="79"/>
      <c r="K4825" s="79"/>
      <c r="L4825" s="75"/>
      <c r="M4825" s="75"/>
      <c r="N4825" s="75"/>
      <c r="O4825" s="75"/>
      <c r="P4825" s="76"/>
    </row>
    <row r="4826" spans="2:16" x14ac:dyDescent="0.35">
      <c r="B4826" s="75"/>
      <c r="C4826" s="76"/>
      <c r="D4826" s="78"/>
      <c r="E4826" s="76"/>
      <c r="F4826" s="76"/>
      <c r="G4826" s="76"/>
      <c r="H4826" s="79"/>
      <c r="I4826" s="79"/>
      <c r="J4826" s="79"/>
      <c r="K4826" s="79"/>
      <c r="L4826" s="75"/>
      <c r="M4826" s="75"/>
      <c r="N4826" s="75"/>
      <c r="O4826" s="75"/>
      <c r="P4826" s="76"/>
    </row>
    <row r="4827" spans="2:16" x14ac:dyDescent="0.35">
      <c r="B4827" s="75"/>
      <c r="C4827" s="76"/>
      <c r="D4827" s="78"/>
      <c r="E4827" s="76"/>
      <c r="F4827" s="76"/>
      <c r="G4827" s="76"/>
      <c r="H4827" s="79"/>
      <c r="I4827" s="79"/>
      <c r="J4827" s="79"/>
      <c r="K4827" s="79"/>
      <c r="L4827" s="75"/>
      <c r="M4827" s="75"/>
      <c r="N4827" s="75"/>
      <c r="O4827" s="75"/>
      <c r="P4827" s="76"/>
    </row>
    <row r="4828" spans="2:16" x14ac:dyDescent="0.35">
      <c r="B4828" s="75"/>
      <c r="C4828" s="76"/>
      <c r="D4828" s="78"/>
      <c r="E4828" s="76"/>
      <c r="F4828" s="76"/>
      <c r="G4828" s="76"/>
      <c r="H4828" s="79"/>
      <c r="I4828" s="79"/>
      <c r="J4828" s="79"/>
      <c r="K4828" s="79"/>
      <c r="L4828" s="75"/>
      <c r="M4828" s="75"/>
      <c r="N4828" s="75"/>
      <c r="O4828" s="75"/>
      <c r="P4828" s="76"/>
    </row>
    <row r="4829" spans="2:16" x14ac:dyDescent="0.35">
      <c r="B4829" s="75"/>
      <c r="C4829" s="76"/>
      <c r="D4829" s="78"/>
      <c r="E4829" s="76"/>
      <c r="F4829" s="76"/>
      <c r="G4829" s="76"/>
      <c r="H4829" s="79"/>
      <c r="I4829" s="79"/>
      <c r="J4829" s="79"/>
      <c r="K4829" s="79"/>
      <c r="L4829" s="75"/>
      <c r="M4829" s="75"/>
      <c r="N4829" s="75"/>
      <c r="O4829" s="75"/>
      <c r="P4829" s="76"/>
    </row>
    <row r="4830" spans="2:16" x14ac:dyDescent="0.35">
      <c r="B4830" s="75"/>
      <c r="C4830" s="76"/>
      <c r="D4830" s="78"/>
      <c r="E4830" s="76"/>
      <c r="F4830" s="76"/>
      <c r="G4830" s="76"/>
      <c r="H4830" s="79"/>
      <c r="I4830" s="79"/>
      <c r="J4830" s="79"/>
      <c r="K4830" s="79"/>
      <c r="L4830" s="75"/>
      <c r="M4830" s="75"/>
      <c r="N4830" s="75"/>
      <c r="O4830" s="75"/>
      <c r="P4830" s="76"/>
    </row>
    <row r="4831" spans="2:16" x14ac:dyDescent="0.35">
      <c r="B4831" s="75"/>
      <c r="C4831" s="76"/>
      <c r="D4831" s="78"/>
      <c r="E4831" s="76"/>
      <c r="F4831" s="76"/>
      <c r="G4831" s="76"/>
      <c r="H4831" s="79"/>
      <c r="I4831" s="79"/>
      <c r="J4831" s="79"/>
      <c r="K4831" s="79"/>
      <c r="L4831" s="75"/>
      <c r="M4831" s="75"/>
      <c r="N4831" s="75"/>
      <c r="O4831" s="75"/>
      <c r="P4831" s="76"/>
    </row>
    <row r="4832" spans="2:16" x14ac:dyDescent="0.35">
      <c r="B4832" s="75"/>
      <c r="C4832" s="76"/>
      <c r="D4832" s="78"/>
      <c r="E4832" s="76"/>
      <c r="F4832" s="76"/>
      <c r="G4832" s="76"/>
      <c r="H4832" s="79"/>
      <c r="I4832" s="79"/>
      <c r="J4832" s="79"/>
      <c r="K4832" s="79"/>
      <c r="L4832" s="75"/>
      <c r="M4832" s="75"/>
      <c r="N4832" s="75"/>
      <c r="O4832" s="75"/>
      <c r="P4832" s="76"/>
    </row>
    <row r="4833" spans="2:16" x14ac:dyDescent="0.35">
      <c r="B4833" s="75"/>
      <c r="C4833" s="76"/>
      <c r="D4833" s="78"/>
      <c r="E4833" s="76"/>
      <c r="F4833" s="76"/>
      <c r="G4833" s="76"/>
      <c r="H4833" s="79"/>
      <c r="I4833" s="79"/>
      <c r="J4833" s="79"/>
      <c r="K4833" s="79"/>
      <c r="L4833" s="75"/>
      <c r="M4833" s="75"/>
      <c r="N4833" s="75"/>
      <c r="O4833" s="75"/>
      <c r="P4833" s="76"/>
    </row>
    <row r="4834" spans="2:16" x14ac:dyDescent="0.35">
      <c r="B4834" s="75"/>
      <c r="C4834" s="76"/>
      <c r="D4834" s="78"/>
      <c r="E4834" s="76"/>
      <c r="F4834" s="76"/>
      <c r="G4834" s="76"/>
      <c r="H4834" s="79"/>
      <c r="I4834" s="79"/>
      <c r="J4834" s="79"/>
      <c r="K4834" s="79"/>
      <c r="L4834" s="75"/>
      <c r="M4834" s="75"/>
      <c r="N4834" s="75"/>
      <c r="O4834" s="75"/>
      <c r="P4834" s="76"/>
    </row>
    <row r="4835" spans="2:16" x14ac:dyDescent="0.35">
      <c r="B4835" s="75"/>
      <c r="C4835" s="76"/>
      <c r="D4835" s="78"/>
      <c r="E4835" s="76"/>
      <c r="F4835" s="76"/>
      <c r="G4835" s="76"/>
      <c r="H4835" s="79"/>
      <c r="I4835" s="79"/>
      <c r="J4835" s="79"/>
      <c r="K4835" s="79"/>
      <c r="L4835" s="75"/>
      <c r="M4835" s="75"/>
      <c r="N4835" s="75"/>
      <c r="O4835" s="75"/>
      <c r="P4835" s="76"/>
    </row>
    <row r="4836" spans="2:16" x14ac:dyDescent="0.35">
      <c r="B4836" s="75"/>
      <c r="C4836" s="76"/>
      <c r="D4836" s="78"/>
      <c r="E4836" s="76"/>
      <c r="F4836" s="76"/>
      <c r="G4836" s="76"/>
      <c r="H4836" s="79"/>
      <c r="I4836" s="79"/>
      <c r="J4836" s="79"/>
      <c r="K4836" s="79"/>
      <c r="L4836" s="75"/>
      <c r="M4836" s="75"/>
      <c r="N4836" s="75"/>
      <c r="O4836" s="75"/>
      <c r="P4836" s="76"/>
    </row>
    <row r="4837" spans="2:16" x14ac:dyDescent="0.35">
      <c r="B4837" s="75"/>
      <c r="C4837" s="76"/>
      <c r="D4837" s="78"/>
      <c r="E4837" s="76"/>
      <c r="F4837" s="76"/>
      <c r="G4837" s="76"/>
      <c r="H4837" s="79"/>
      <c r="I4837" s="79"/>
      <c r="J4837" s="79"/>
      <c r="K4837" s="79"/>
      <c r="L4837" s="75"/>
      <c r="M4837" s="75"/>
      <c r="N4837" s="75"/>
      <c r="O4837" s="75"/>
      <c r="P4837" s="76"/>
    </row>
    <row r="4838" spans="2:16" x14ac:dyDescent="0.35">
      <c r="B4838" s="75"/>
      <c r="C4838" s="76"/>
      <c r="D4838" s="78"/>
      <c r="E4838" s="76"/>
      <c r="F4838" s="76"/>
      <c r="G4838" s="76"/>
      <c r="H4838" s="79"/>
      <c r="I4838" s="79"/>
      <c r="J4838" s="79"/>
      <c r="K4838" s="79"/>
      <c r="L4838" s="75"/>
      <c r="M4838" s="75"/>
      <c r="N4838" s="75"/>
      <c r="O4838" s="75"/>
      <c r="P4838" s="76"/>
    </row>
    <row r="4839" spans="2:16" x14ac:dyDescent="0.35">
      <c r="B4839" s="75"/>
      <c r="C4839" s="76"/>
      <c r="D4839" s="78"/>
      <c r="E4839" s="76"/>
      <c r="F4839" s="76"/>
      <c r="G4839" s="76"/>
      <c r="H4839" s="79"/>
      <c r="I4839" s="79"/>
      <c r="J4839" s="79"/>
      <c r="K4839" s="79"/>
      <c r="L4839" s="75"/>
      <c r="M4839" s="75"/>
      <c r="N4839" s="75"/>
      <c r="O4839" s="75"/>
      <c r="P4839" s="76"/>
    </row>
    <row r="4840" spans="2:16" x14ac:dyDescent="0.35">
      <c r="B4840" s="75"/>
      <c r="C4840" s="76"/>
      <c r="D4840" s="78"/>
      <c r="E4840" s="76"/>
      <c r="F4840" s="76"/>
      <c r="G4840" s="76"/>
      <c r="H4840" s="79"/>
      <c r="I4840" s="79"/>
      <c r="J4840" s="79"/>
      <c r="K4840" s="79"/>
      <c r="L4840" s="75"/>
      <c r="M4840" s="75"/>
      <c r="N4840" s="75"/>
      <c r="O4840" s="75"/>
      <c r="P4840" s="76"/>
    </row>
    <row r="4841" spans="2:16" x14ac:dyDescent="0.35">
      <c r="B4841" s="75"/>
      <c r="C4841" s="76"/>
      <c r="D4841" s="78"/>
      <c r="E4841" s="76"/>
      <c r="F4841" s="76"/>
      <c r="G4841" s="76"/>
      <c r="H4841" s="79"/>
      <c r="I4841" s="79"/>
      <c r="J4841" s="79"/>
      <c r="K4841" s="79"/>
      <c r="L4841" s="75"/>
      <c r="M4841" s="75"/>
      <c r="N4841" s="75"/>
      <c r="O4841" s="75"/>
      <c r="P4841" s="76"/>
    </row>
    <row r="4842" spans="2:16" x14ac:dyDescent="0.35">
      <c r="B4842" s="75"/>
      <c r="C4842" s="76"/>
      <c r="D4842" s="78"/>
      <c r="E4842" s="76"/>
      <c r="F4842" s="76"/>
      <c r="G4842" s="76"/>
      <c r="H4842" s="79"/>
      <c r="I4842" s="79"/>
      <c r="J4842" s="79"/>
      <c r="K4842" s="79"/>
      <c r="L4842" s="75"/>
      <c r="M4842" s="75"/>
      <c r="N4842" s="75"/>
      <c r="O4842" s="75"/>
      <c r="P4842" s="76"/>
    </row>
    <row r="4843" spans="2:16" x14ac:dyDescent="0.35">
      <c r="B4843" s="75"/>
      <c r="C4843" s="76"/>
      <c r="D4843" s="78"/>
      <c r="E4843" s="76"/>
      <c r="F4843" s="76"/>
      <c r="G4843" s="76"/>
      <c r="H4843" s="79"/>
      <c r="I4843" s="79"/>
      <c r="J4843" s="79"/>
      <c r="K4843" s="79"/>
      <c r="L4843" s="75"/>
      <c r="M4843" s="75"/>
      <c r="N4843" s="75"/>
      <c r="O4843" s="75"/>
      <c r="P4843" s="76"/>
    </row>
    <row r="4844" spans="2:16" x14ac:dyDescent="0.35">
      <c r="B4844" s="75"/>
      <c r="C4844" s="76"/>
      <c r="D4844" s="78"/>
      <c r="E4844" s="76"/>
      <c r="F4844" s="76"/>
      <c r="G4844" s="76"/>
      <c r="H4844" s="79"/>
      <c r="I4844" s="79"/>
      <c r="J4844" s="79"/>
      <c r="K4844" s="79"/>
      <c r="L4844" s="75"/>
      <c r="M4844" s="75"/>
      <c r="N4844" s="75"/>
      <c r="O4844" s="75"/>
      <c r="P4844" s="76"/>
    </row>
    <row r="4845" spans="2:16" x14ac:dyDescent="0.35">
      <c r="B4845" s="75"/>
      <c r="C4845" s="76"/>
      <c r="D4845" s="78"/>
      <c r="E4845" s="76"/>
      <c r="F4845" s="76"/>
      <c r="G4845" s="76"/>
      <c r="H4845" s="79"/>
      <c r="I4845" s="79"/>
      <c r="J4845" s="79"/>
      <c r="K4845" s="79"/>
      <c r="L4845" s="75"/>
      <c r="M4845" s="75"/>
      <c r="N4845" s="75"/>
      <c r="O4845" s="75"/>
      <c r="P4845" s="76"/>
    </row>
    <row r="4846" spans="2:16" x14ac:dyDescent="0.35">
      <c r="B4846" s="75"/>
      <c r="C4846" s="76"/>
      <c r="D4846" s="78"/>
      <c r="E4846" s="76"/>
      <c r="F4846" s="76"/>
      <c r="G4846" s="76"/>
      <c r="H4846" s="79"/>
      <c r="I4846" s="79"/>
      <c r="J4846" s="79"/>
      <c r="K4846" s="79"/>
      <c r="L4846" s="75"/>
      <c r="M4846" s="75"/>
      <c r="N4846" s="75"/>
      <c r="O4846" s="75"/>
      <c r="P4846" s="76"/>
    </row>
    <row r="4847" spans="2:16" x14ac:dyDescent="0.35">
      <c r="B4847" s="75"/>
      <c r="C4847" s="76"/>
      <c r="D4847" s="78"/>
      <c r="E4847" s="76"/>
      <c r="F4847" s="76"/>
      <c r="G4847" s="76"/>
      <c r="H4847" s="79"/>
      <c r="I4847" s="79"/>
      <c r="J4847" s="79"/>
      <c r="K4847" s="79"/>
      <c r="L4847" s="75"/>
      <c r="M4847" s="75"/>
      <c r="N4847" s="75"/>
      <c r="O4847" s="75"/>
      <c r="P4847" s="76"/>
    </row>
    <row r="4848" spans="2:16" x14ac:dyDescent="0.35">
      <c r="B4848" s="75"/>
      <c r="C4848" s="76"/>
      <c r="D4848" s="78"/>
      <c r="E4848" s="76"/>
      <c r="F4848" s="76"/>
      <c r="G4848" s="76"/>
      <c r="H4848" s="79"/>
      <c r="I4848" s="79"/>
      <c r="J4848" s="79"/>
      <c r="K4848" s="79"/>
      <c r="L4848" s="75"/>
      <c r="M4848" s="75"/>
      <c r="N4848" s="75"/>
      <c r="O4848" s="75"/>
      <c r="P4848" s="76"/>
    </row>
    <row r="4849" spans="2:16" x14ac:dyDescent="0.35">
      <c r="B4849" s="75"/>
      <c r="C4849" s="76"/>
      <c r="D4849" s="78"/>
      <c r="E4849" s="76"/>
      <c r="F4849" s="76"/>
      <c r="G4849" s="76"/>
      <c r="H4849" s="79"/>
      <c r="I4849" s="79"/>
      <c r="J4849" s="79"/>
      <c r="K4849" s="79"/>
      <c r="L4849" s="75"/>
      <c r="M4849" s="75"/>
      <c r="N4849" s="75"/>
      <c r="O4849" s="75"/>
      <c r="P4849" s="76"/>
    </row>
    <row r="4850" spans="2:16" x14ac:dyDescent="0.35">
      <c r="B4850" s="75"/>
      <c r="C4850" s="76"/>
      <c r="D4850" s="78"/>
      <c r="E4850" s="76"/>
      <c r="F4850" s="76"/>
      <c r="G4850" s="76"/>
      <c r="H4850" s="79"/>
      <c r="I4850" s="79"/>
      <c r="J4850" s="79"/>
      <c r="K4850" s="79"/>
      <c r="L4850" s="75"/>
      <c r="M4850" s="75"/>
      <c r="N4850" s="75"/>
      <c r="O4850" s="75"/>
      <c r="P4850" s="76"/>
    </row>
    <row r="4851" spans="2:16" x14ac:dyDescent="0.35">
      <c r="B4851" s="75"/>
      <c r="C4851" s="76"/>
      <c r="D4851" s="78"/>
      <c r="E4851" s="76"/>
      <c r="F4851" s="76"/>
      <c r="G4851" s="76"/>
      <c r="H4851" s="79"/>
      <c r="I4851" s="79"/>
      <c r="J4851" s="79"/>
      <c r="K4851" s="79"/>
      <c r="L4851" s="75"/>
      <c r="M4851" s="75"/>
      <c r="N4851" s="75"/>
      <c r="O4851" s="75"/>
      <c r="P4851" s="76"/>
    </row>
    <row r="4852" spans="2:16" x14ac:dyDescent="0.35">
      <c r="B4852" s="75"/>
      <c r="C4852" s="76"/>
      <c r="D4852" s="78"/>
      <c r="E4852" s="76"/>
      <c r="F4852" s="76"/>
      <c r="G4852" s="76"/>
      <c r="H4852" s="79"/>
      <c r="I4852" s="79"/>
      <c r="J4852" s="79"/>
      <c r="K4852" s="79"/>
      <c r="L4852" s="75"/>
      <c r="M4852" s="75"/>
      <c r="N4852" s="75"/>
      <c r="O4852" s="75"/>
      <c r="P4852" s="76"/>
    </row>
    <row r="4853" spans="2:16" x14ac:dyDescent="0.35">
      <c r="B4853" s="75"/>
      <c r="C4853" s="76"/>
      <c r="D4853" s="78"/>
      <c r="E4853" s="76"/>
      <c r="F4853" s="76"/>
      <c r="G4853" s="76"/>
      <c r="H4853" s="79"/>
      <c r="I4853" s="79"/>
      <c r="J4853" s="79"/>
      <c r="K4853" s="79"/>
      <c r="L4853" s="75"/>
      <c r="M4853" s="75"/>
      <c r="N4853" s="75"/>
      <c r="O4853" s="75"/>
      <c r="P4853" s="76"/>
    </row>
    <row r="4854" spans="2:16" x14ac:dyDescent="0.35">
      <c r="B4854" s="75"/>
      <c r="C4854" s="76"/>
      <c r="D4854" s="78"/>
      <c r="E4854" s="76"/>
      <c r="F4854" s="76"/>
      <c r="G4854" s="76"/>
      <c r="H4854" s="79"/>
      <c r="I4854" s="79"/>
      <c r="J4854" s="79"/>
      <c r="K4854" s="79"/>
      <c r="L4854" s="75"/>
      <c r="M4854" s="75"/>
      <c r="N4854" s="75"/>
      <c r="O4854" s="75"/>
      <c r="P4854" s="76"/>
    </row>
    <row r="4855" spans="2:16" x14ac:dyDescent="0.35">
      <c r="B4855" s="75"/>
      <c r="C4855" s="76"/>
      <c r="D4855" s="78"/>
      <c r="E4855" s="76"/>
      <c r="F4855" s="76"/>
      <c r="G4855" s="76"/>
      <c r="H4855" s="79"/>
      <c r="I4855" s="79"/>
      <c r="J4855" s="79"/>
      <c r="K4855" s="79"/>
      <c r="L4855" s="75"/>
      <c r="M4855" s="75"/>
      <c r="N4855" s="75"/>
      <c r="O4855" s="75"/>
      <c r="P4855" s="76"/>
    </row>
    <row r="4856" spans="2:16" x14ac:dyDescent="0.35">
      <c r="B4856" s="75"/>
      <c r="C4856" s="76"/>
      <c r="D4856" s="78"/>
      <c r="E4856" s="76"/>
      <c r="F4856" s="76"/>
      <c r="G4856" s="76"/>
      <c r="H4856" s="79"/>
      <c r="I4856" s="79"/>
      <c r="J4856" s="79"/>
      <c r="K4856" s="79"/>
      <c r="L4856" s="75"/>
      <c r="M4856" s="75"/>
      <c r="N4856" s="75"/>
      <c r="O4856" s="75"/>
      <c r="P4856" s="76"/>
    </row>
    <row r="4857" spans="2:16" x14ac:dyDescent="0.35">
      <c r="B4857" s="75"/>
      <c r="C4857" s="76"/>
      <c r="D4857" s="78"/>
      <c r="E4857" s="76"/>
      <c r="F4857" s="76"/>
      <c r="G4857" s="76"/>
      <c r="H4857" s="79"/>
      <c r="I4857" s="79"/>
      <c r="J4857" s="79"/>
      <c r="K4857" s="79"/>
      <c r="L4857" s="75"/>
      <c r="M4857" s="75"/>
      <c r="N4857" s="75"/>
      <c r="O4857" s="75"/>
      <c r="P4857" s="76"/>
    </row>
    <row r="4858" spans="2:16" x14ac:dyDescent="0.35">
      <c r="B4858" s="75"/>
      <c r="C4858" s="76"/>
      <c r="D4858" s="78"/>
      <c r="E4858" s="76"/>
      <c r="F4858" s="76"/>
      <c r="G4858" s="76"/>
      <c r="H4858" s="79"/>
      <c r="I4858" s="79"/>
      <c r="J4858" s="79"/>
      <c r="K4858" s="79"/>
      <c r="L4858" s="75"/>
      <c r="M4858" s="75"/>
      <c r="N4858" s="75"/>
      <c r="O4858" s="75"/>
      <c r="P4858" s="76"/>
    </row>
    <row r="4859" spans="2:16" x14ac:dyDescent="0.35">
      <c r="B4859" s="75"/>
      <c r="C4859" s="76"/>
      <c r="D4859" s="78"/>
      <c r="E4859" s="76"/>
      <c r="F4859" s="76"/>
      <c r="G4859" s="76"/>
      <c r="H4859" s="79"/>
      <c r="I4859" s="79"/>
      <c r="J4859" s="79"/>
      <c r="K4859" s="79"/>
      <c r="L4859" s="75"/>
      <c r="M4859" s="75"/>
      <c r="N4859" s="75"/>
      <c r="O4859" s="75"/>
      <c r="P4859" s="76"/>
    </row>
    <row r="4860" spans="2:16" x14ac:dyDescent="0.35">
      <c r="B4860" s="75"/>
      <c r="C4860" s="76"/>
      <c r="D4860" s="78"/>
      <c r="E4860" s="76"/>
      <c r="F4860" s="76"/>
      <c r="G4860" s="76"/>
      <c r="H4860" s="79"/>
      <c r="I4860" s="79"/>
      <c r="J4860" s="79"/>
      <c r="K4860" s="79"/>
      <c r="L4860" s="75"/>
      <c r="M4860" s="75"/>
      <c r="N4860" s="75"/>
      <c r="O4860" s="75"/>
      <c r="P4860" s="76"/>
    </row>
    <row r="4861" spans="2:16" x14ac:dyDescent="0.35">
      <c r="B4861" s="75"/>
      <c r="C4861" s="76"/>
      <c r="D4861" s="78"/>
      <c r="E4861" s="76"/>
      <c r="F4861" s="76"/>
      <c r="G4861" s="76"/>
      <c r="H4861" s="79"/>
      <c r="I4861" s="79"/>
      <c r="J4861" s="79"/>
      <c r="K4861" s="79"/>
      <c r="L4861" s="75"/>
      <c r="M4861" s="75"/>
      <c r="N4861" s="75"/>
      <c r="O4861" s="75"/>
      <c r="P4861" s="76"/>
    </row>
    <row r="4862" spans="2:16" x14ac:dyDescent="0.35">
      <c r="B4862" s="75"/>
      <c r="C4862" s="76"/>
      <c r="D4862" s="78"/>
      <c r="E4862" s="76"/>
      <c r="F4862" s="76"/>
      <c r="G4862" s="76"/>
      <c r="H4862" s="79"/>
      <c r="I4862" s="79"/>
      <c r="J4862" s="79"/>
      <c r="K4862" s="79"/>
      <c r="L4862" s="75"/>
      <c r="M4862" s="75"/>
      <c r="N4862" s="75"/>
      <c r="O4862" s="75"/>
      <c r="P4862" s="76"/>
    </row>
    <row r="4863" spans="2:16" x14ac:dyDescent="0.35">
      <c r="B4863" s="75"/>
      <c r="C4863" s="76"/>
      <c r="D4863" s="78"/>
      <c r="E4863" s="76"/>
      <c r="F4863" s="76"/>
      <c r="G4863" s="76"/>
      <c r="H4863" s="79"/>
      <c r="I4863" s="79"/>
      <c r="J4863" s="79"/>
      <c r="K4863" s="79"/>
      <c r="L4863" s="75"/>
      <c r="M4863" s="75"/>
      <c r="N4863" s="75"/>
      <c r="O4863" s="75"/>
      <c r="P4863" s="76"/>
    </row>
    <row r="4864" spans="2:16" x14ac:dyDescent="0.35">
      <c r="B4864" s="75"/>
      <c r="C4864" s="76"/>
      <c r="D4864" s="78"/>
      <c r="E4864" s="76"/>
      <c r="F4864" s="76"/>
      <c r="G4864" s="76"/>
      <c r="H4864" s="79"/>
      <c r="I4864" s="79"/>
      <c r="J4864" s="79"/>
      <c r="K4864" s="79"/>
      <c r="L4864" s="75"/>
      <c r="M4864" s="75"/>
      <c r="N4864" s="75"/>
      <c r="O4864" s="75"/>
      <c r="P4864" s="76"/>
    </row>
    <row r="4865" spans="2:16" x14ac:dyDescent="0.35">
      <c r="B4865" s="75"/>
      <c r="C4865" s="76"/>
      <c r="D4865" s="78"/>
      <c r="E4865" s="76"/>
      <c r="F4865" s="76"/>
      <c r="G4865" s="76"/>
      <c r="H4865" s="79"/>
      <c r="I4865" s="79"/>
      <c r="J4865" s="79"/>
      <c r="K4865" s="79"/>
      <c r="L4865" s="75"/>
      <c r="M4865" s="75"/>
      <c r="N4865" s="75"/>
      <c r="O4865" s="75"/>
      <c r="P4865" s="76"/>
    </row>
    <row r="4866" spans="2:16" x14ac:dyDescent="0.35">
      <c r="B4866" s="75"/>
      <c r="C4866" s="76"/>
      <c r="D4866" s="78"/>
      <c r="E4866" s="76"/>
      <c r="F4866" s="76"/>
      <c r="G4866" s="76"/>
      <c r="H4866" s="79"/>
      <c r="I4866" s="79"/>
      <c r="J4866" s="79"/>
      <c r="K4866" s="79"/>
      <c r="L4866" s="75"/>
      <c r="M4866" s="75"/>
      <c r="N4866" s="75"/>
      <c r="O4866" s="75"/>
      <c r="P4866" s="76"/>
    </row>
    <row r="4867" spans="2:16" x14ac:dyDescent="0.35">
      <c r="B4867" s="75"/>
      <c r="C4867" s="76"/>
      <c r="D4867" s="78"/>
      <c r="E4867" s="76"/>
      <c r="F4867" s="76"/>
      <c r="G4867" s="76"/>
      <c r="H4867" s="79"/>
      <c r="I4867" s="79"/>
      <c r="J4867" s="79"/>
      <c r="K4867" s="79"/>
      <c r="L4867" s="75"/>
      <c r="M4867" s="75"/>
      <c r="N4867" s="75"/>
      <c r="O4867" s="75"/>
      <c r="P4867" s="76"/>
    </row>
    <row r="4868" spans="2:16" x14ac:dyDescent="0.35">
      <c r="B4868" s="75"/>
      <c r="C4868" s="76"/>
      <c r="D4868" s="78"/>
      <c r="E4868" s="76"/>
      <c r="F4868" s="76"/>
      <c r="G4868" s="76"/>
      <c r="H4868" s="79"/>
      <c r="I4868" s="79"/>
      <c r="J4868" s="79"/>
      <c r="K4868" s="79"/>
      <c r="L4868" s="75"/>
      <c r="M4868" s="75"/>
      <c r="N4868" s="75"/>
      <c r="O4868" s="75"/>
      <c r="P4868" s="76"/>
    </row>
    <row r="4869" spans="2:16" x14ac:dyDescent="0.35">
      <c r="B4869" s="75"/>
      <c r="C4869" s="76"/>
      <c r="D4869" s="78"/>
      <c r="E4869" s="76"/>
      <c r="F4869" s="76"/>
      <c r="G4869" s="76"/>
      <c r="H4869" s="79"/>
      <c r="I4869" s="79"/>
      <c r="J4869" s="79"/>
      <c r="K4869" s="79"/>
      <c r="L4869" s="75"/>
      <c r="M4869" s="75"/>
      <c r="N4869" s="75"/>
      <c r="O4869" s="75"/>
      <c r="P4869" s="76"/>
    </row>
    <row r="4870" spans="2:16" x14ac:dyDescent="0.35">
      <c r="B4870" s="75"/>
      <c r="C4870" s="76"/>
      <c r="D4870" s="78"/>
      <c r="E4870" s="76"/>
      <c r="F4870" s="76"/>
      <c r="G4870" s="76"/>
      <c r="H4870" s="79"/>
      <c r="I4870" s="79"/>
      <c r="J4870" s="79"/>
      <c r="K4870" s="79"/>
      <c r="L4870" s="75"/>
      <c r="M4870" s="75"/>
      <c r="N4870" s="75"/>
      <c r="O4870" s="75"/>
      <c r="P4870" s="76"/>
    </row>
    <row r="4871" spans="2:16" x14ac:dyDescent="0.35">
      <c r="B4871" s="75"/>
      <c r="C4871" s="76"/>
      <c r="D4871" s="78"/>
      <c r="E4871" s="76"/>
      <c r="F4871" s="76"/>
      <c r="G4871" s="76"/>
      <c r="H4871" s="79"/>
      <c r="I4871" s="79"/>
      <c r="J4871" s="79"/>
      <c r="K4871" s="79"/>
      <c r="L4871" s="75"/>
      <c r="M4871" s="75"/>
      <c r="N4871" s="75"/>
      <c r="O4871" s="75"/>
      <c r="P4871" s="76"/>
    </row>
    <row r="4872" spans="2:16" x14ac:dyDescent="0.35">
      <c r="B4872" s="75"/>
      <c r="C4872" s="76"/>
      <c r="D4872" s="78"/>
      <c r="E4872" s="76"/>
      <c r="F4872" s="76"/>
      <c r="G4872" s="76"/>
      <c r="H4872" s="79"/>
      <c r="I4872" s="79"/>
      <c r="J4872" s="79"/>
      <c r="K4872" s="79"/>
      <c r="L4872" s="75"/>
      <c r="M4872" s="75"/>
      <c r="N4872" s="75"/>
      <c r="O4872" s="75"/>
      <c r="P4872" s="76"/>
    </row>
    <row r="4873" spans="2:16" x14ac:dyDescent="0.35">
      <c r="B4873" s="75"/>
      <c r="C4873" s="76"/>
      <c r="D4873" s="78"/>
      <c r="E4873" s="76"/>
      <c r="F4873" s="76"/>
      <c r="G4873" s="76"/>
      <c r="H4873" s="79"/>
      <c r="I4873" s="79"/>
      <c r="J4873" s="79"/>
      <c r="K4873" s="79"/>
      <c r="L4873" s="75"/>
      <c r="M4873" s="75"/>
      <c r="N4873" s="75"/>
      <c r="O4873" s="75"/>
      <c r="P4873" s="76"/>
    </row>
    <row r="4874" spans="2:16" x14ac:dyDescent="0.35">
      <c r="B4874" s="75"/>
      <c r="C4874" s="76"/>
      <c r="D4874" s="78"/>
      <c r="E4874" s="76"/>
      <c r="F4874" s="76"/>
      <c r="G4874" s="76"/>
      <c r="H4874" s="79"/>
      <c r="I4874" s="79"/>
      <c r="J4874" s="79"/>
      <c r="K4874" s="79"/>
      <c r="L4874" s="75"/>
      <c r="M4874" s="75"/>
      <c r="N4874" s="75"/>
      <c r="O4874" s="75"/>
      <c r="P4874" s="76"/>
    </row>
    <row r="4875" spans="2:16" x14ac:dyDescent="0.35">
      <c r="B4875" s="75"/>
      <c r="C4875" s="76"/>
      <c r="D4875" s="78"/>
      <c r="E4875" s="76"/>
      <c r="F4875" s="76"/>
      <c r="G4875" s="76"/>
      <c r="H4875" s="79"/>
      <c r="I4875" s="79"/>
      <c r="J4875" s="79"/>
      <c r="K4875" s="79"/>
      <c r="L4875" s="75"/>
      <c r="M4875" s="75"/>
      <c r="N4875" s="75"/>
      <c r="O4875" s="75"/>
      <c r="P4875" s="76"/>
    </row>
    <row r="4876" spans="2:16" x14ac:dyDescent="0.35">
      <c r="B4876" s="75"/>
      <c r="C4876" s="76"/>
      <c r="D4876" s="78"/>
      <c r="E4876" s="76"/>
      <c r="F4876" s="76"/>
      <c r="G4876" s="76"/>
      <c r="H4876" s="79"/>
      <c r="I4876" s="79"/>
      <c r="J4876" s="79"/>
      <c r="K4876" s="79"/>
      <c r="L4876" s="75"/>
      <c r="M4876" s="75"/>
      <c r="N4876" s="75"/>
      <c r="O4876" s="75"/>
      <c r="P4876" s="76"/>
    </row>
    <row r="4877" spans="2:16" x14ac:dyDescent="0.35">
      <c r="B4877" s="75"/>
      <c r="C4877" s="76"/>
      <c r="D4877" s="78"/>
      <c r="E4877" s="76"/>
      <c r="F4877" s="76"/>
      <c r="G4877" s="76"/>
      <c r="H4877" s="79"/>
      <c r="I4877" s="79"/>
      <c r="J4877" s="79"/>
      <c r="K4877" s="79"/>
      <c r="L4877" s="75"/>
      <c r="M4877" s="75"/>
      <c r="N4877" s="75"/>
      <c r="O4877" s="75"/>
      <c r="P4877" s="76"/>
    </row>
    <row r="4878" spans="2:16" x14ac:dyDescent="0.35">
      <c r="B4878" s="75"/>
      <c r="C4878" s="76"/>
      <c r="D4878" s="78"/>
      <c r="E4878" s="76"/>
      <c r="F4878" s="76"/>
      <c r="G4878" s="76"/>
      <c r="H4878" s="79"/>
      <c r="I4878" s="79"/>
      <c r="J4878" s="79"/>
      <c r="K4878" s="79"/>
      <c r="L4878" s="75"/>
      <c r="M4878" s="75"/>
      <c r="N4878" s="75"/>
      <c r="O4878" s="75"/>
      <c r="P4878" s="76"/>
    </row>
    <row r="4879" spans="2:16" x14ac:dyDescent="0.35">
      <c r="B4879" s="75"/>
      <c r="C4879" s="76"/>
      <c r="D4879" s="78"/>
      <c r="E4879" s="76"/>
      <c r="F4879" s="76"/>
      <c r="G4879" s="76"/>
      <c r="H4879" s="79"/>
      <c r="I4879" s="79"/>
      <c r="J4879" s="79"/>
      <c r="K4879" s="79"/>
      <c r="L4879" s="75"/>
      <c r="M4879" s="75"/>
      <c r="N4879" s="75"/>
      <c r="O4879" s="75"/>
      <c r="P4879" s="76"/>
    </row>
    <row r="4880" spans="2:16" x14ac:dyDescent="0.35">
      <c r="B4880" s="75"/>
      <c r="C4880" s="76"/>
      <c r="D4880" s="78"/>
      <c r="E4880" s="76"/>
      <c r="F4880" s="76"/>
      <c r="G4880" s="76"/>
      <c r="H4880" s="79"/>
      <c r="I4880" s="79"/>
      <c r="J4880" s="79"/>
      <c r="K4880" s="79"/>
      <c r="L4880" s="75"/>
      <c r="M4880" s="75"/>
      <c r="N4880" s="75"/>
      <c r="O4880" s="75"/>
      <c r="P4880" s="76"/>
    </row>
    <row r="4881" spans="2:16" x14ac:dyDescent="0.35">
      <c r="B4881" s="75"/>
      <c r="C4881" s="76"/>
      <c r="D4881" s="78"/>
      <c r="E4881" s="76"/>
      <c r="F4881" s="76"/>
      <c r="G4881" s="76"/>
      <c r="H4881" s="79"/>
      <c r="I4881" s="79"/>
      <c r="J4881" s="79"/>
      <c r="K4881" s="79"/>
      <c r="L4881" s="75"/>
      <c r="M4881" s="75"/>
      <c r="N4881" s="75"/>
      <c r="O4881" s="75"/>
      <c r="P4881" s="76"/>
    </row>
    <row r="4882" spans="2:16" x14ac:dyDescent="0.35">
      <c r="B4882" s="75"/>
      <c r="C4882" s="76"/>
      <c r="D4882" s="78"/>
      <c r="E4882" s="76"/>
      <c r="F4882" s="76"/>
      <c r="G4882" s="76"/>
      <c r="H4882" s="79"/>
      <c r="I4882" s="79"/>
      <c r="J4882" s="79"/>
      <c r="K4882" s="79"/>
      <c r="L4882" s="75"/>
      <c r="M4882" s="75"/>
      <c r="N4882" s="75"/>
      <c r="O4882" s="75"/>
      <c r="P4882" s="76"/>
    </row>
    <row r="4883" spans="2:16" x14ac:dyDescent="0.35">
      <c r="B4883" s="75"/>
      <c r="C4883" s="76"/>
      <c r="D4883" s="78"/>
      <c r="E4883" s="76"/>
      <c r="F4883" s="76"/>
      <c r="G4883" s="76"/>
      <c r="H4883" s="79"/>
      <c r="I4883" s="79"/>
      <c r="J4883" s="79"/>
      <c r="K4883" s="79"/>
      <c r="L4883" s="75"/>
      <c r="M4883" s="75"/>
      <c r="N4883" s="75"/>
      <c r="O4883" s="75"/>
      <c r="P4883" s="76"/>
    </row>
    <row r="4884" spans="2:16" x14ac:dyDescent="0.35">
      <c r="B4884" s="75"/>
      <c r="C4884" s="76"/>
      <c r="D4884" s="78"/>
      <c r="E4884" s="76"/>
      <c r="F4884" s="76"/>
      <c r="G4884" s="76"/>
      <c r="H4884" s="79"/>
      <c r="I4884" s="79"/>
      <c r="J4884" s="79"/>
      <c r="K4884" s="79"/>
      <c r="L4884" s="75"/>
      <c r="M4884" s="75"/>
      <c r="N4884" s="75"/>
      <c r="O4884" s="75"/>
      <c r="P4884" s="76"/>
    </row>
    <row r="4885" spans="2:16" x14ac:dyDescent="0.35">
      <c r="B4885" s="75"/>
      <c r="C4885" s="76"/>
      <c r="D4885" s="78"/>
      <c r="E4885" s="76"/>
      <c r="F4885" s="76"/>
      <c r="G4885" s="76"/>
      <c r="H4885" s="79"/>
      <c r="I4885" s="79"/>
      <c r="J4885" s="79"/>
      <c r="K4885" s="79"/>
      <c r="L4885" s="75"/>
      <c r="M4885" s="75"/>
      <c r="N4885" s="75"/>
      <c r="O4885" s="75"/>
      <c r="P4885" s="76"/>
    </row>
    <row r="4886" spans="2:16" x14ac:dyDescent="0.35">
      <c r="B4886" s="75"/>
      <c r="C4886" s="76"/>
      <c r="D4886" s="78"/>
      <c r="E4886" s="76"/>
      <c r="F4886" s="76"/>
      <c r="G4886" s="76"/>
      <c r="H4886" s="79"/>
      <c r="I4886" s="79"/>
      <c r="J4886" s="79"/>
      <c r="K4886" s="79"/>
      <c r="L4886" s="75"/>
      <c r="M4886" s="75"/>
      <c r="N4886" s="75"/>
      <c r="O4886" s="75"/>
      <c r="P4886" s="76"/>
    </row>
    <row r="4887" spans="2:16" x14ac:dyDescent="0.35">
      <c r="B4887" s="75"/>
      <c r="C4887" s="76"/>
      <c r="D4887" s="78"/>
      <c r="E4887" s="76"/>
      <c r="F4887" s="76"/>
      <c r="G4887" s="76"/>
      <c r="H4887" s="79"/>
      <c r="I4887" s="79"/>
      <c r="J4887" s="79"/>
      <c r="K4887" s="79"/>
      <c r="L4887" s="75"/>
      <c r="M4887" s="75"/>
      <c r="N4887" s="75"/>
      <c r="O4887" s="75"/>
      <c r="P4887" s="76"/>
    </row>
    <row r="4888" spans="2:16" x14ac:dyDescent="0.35">
      <c r="B4888" s="75"/>
      <c r="C4888" s="76"/>
      <c r="D4888" s="78"/>
      <c r="E4888" s="76"/>
      <c r="F4888" s="76"/>
      <c r="G4888" s="76"/>
      <c r="H4888" s="79"/>
      <c r="I4888" s="79"/>
      <c r="J4888" s="79"/>
      <c r="K4888" s="79"/>
      <c r="L4888" s="75"/>
      <c r="M4888" s="75"/>
      <c r="N4888" s="75"/>
      <c r="O4888" s="75"/>
      <c r="P4888" s="76"/>
    </row>
    <row r="4889" spans="2:16" x14ac:dyDescent="0.35">
      <c r="B4889" s="75"/>
      <c r="C4889" s="76"/>
      <c r="D4889" s="78"/>
      <c r="E4889" s="76"/>
      <c r="F4889" s="76"/>
      <c r="G4889" s="76"/>
      <c r="H4889" s="79"/>
      <c r="I4889" s="79"/>
      <c r="J4889" s="79"/>
      <c r="K4889" s="79"/>
      <c r="L4889" s="75"/>
      <c r="M4889" s="75"/>
      <c r="N4889" s="75"/>
      <c r="O4889" s="75"/>
      <c r="P4889" s="76"/>
    </row>
    <row r="4890" spans="2:16" x14ac:dyDescent="0.35">
      <c r="B4890" s="75"/>
      <c r="C4890" s="76"/>
      <c r="D4890" s="78"/>
      <c r="E4890" s="76"/>
      <c r="F4890" s="76"/>
      <c r="G4890" s="76"/>
      <c r="H4890" s="79"/>
      <c r="I4890" s="79"/>
      <c r="J4890" s="79"/>
      <c r="K4890" s="79"/>
      <c r="L4890" s="75"/>
      <c r="M4890" s="75"/>
      <c r="N4890" s="75"/>
      <c r="O4890" s="75"/>
      <c r="P4890" s="76"/>
    </row>
    <row r="4891" spans="2:16" x14ac:dyDescent="0.35">
      <c r="B4891" s="75"/>
      <c r="C4891" s="76"/>
      <c r="D4891" s="78"/>
      <c r="E4891" s="76"/>
      <c r="F4891" s="76"/>
      <c r="G4891" s="76"/>
      <c r="H4891" s="79"/>
      <c r="I4891" s="79"/>
      <c r="J4891" s="79"/>
      <c r="K4891" s="79"/>
      <c r="L4891" s="75"/>
      <c r="M4891" s="75"/>
      <c r="N4891" s="75"/>
      <c r="O4891" s="75"/>
      <c r="P4891" s="76"/>
    </row>
    <row r="4892" spans="2:16" x14ac:dyDescent="0.35">
      <c r="B4892" s="75"/>
      <c r="C4892" s="76"/>
      <c r="D4892" s="78"/>
      <c r="E4892" s="76"/>
      <c r="F4892" s="76"/>
      <c r="G4892" s="76"/>
      <c r="H4892" s="79"/>
      <c r="I4892" s="79"/>
      <c r="J4892" s="79"/>
      <c r="K4892" s="79"/>
      <c r="L4892" s="75"/>
      <c r="M4892" s="75"/>
      <c r="N4892" s="75"/>
      <c r="O4892" s="75"/>
      <c r="P4892" s="76"/>
    </row>
    <row r="4893" spans="2:16" x14ac:dyDescent="0.35">
      <c r="B4893" s="75"/>
      <c r="C4893" s="76"/>
      <c r="D4893" s="78"/>
      <c r="E4893" s="76"/>
      <c r="F4893" s="76"/>
      <c r="G4893" s="76"/>
      <c r="H4893" s="79"/>
      <c r="I4893" s="79"/>
      <c r="J4893" s="79"/>
      <c r="K4893" s="79"/>
      <c r="L4893" s="75"/>
      <c r="M4893" s="75"/>
      <c r="N4893" s="75"/>
      <c r="O4893" s="75"/>
      <c r="P4893" s="76"/>
    </row>
    <row r="4894" spans="2:16" x14ac:dyDescent="0.35">
      <c r="B4894" s="75"/>
      <c r="C4894" s="76"/>
      <c r="D4894" s="78"/>
      <c r="E4894" s="76"/>
      <c r="F4894" s="76"/>
      <c r="G4894" s="76"/>
      <c r="H4894" s="79"/>
      <c r="I4894" s="79"/>
      <c r="J4894" s="79"/>
      <c r="K4894" s="79"/>
      <c r="L4894" s="75"/>
      <c r="M4894" s="75"/>
      <c r="N4894" s="75"/>
      <c r="O4894" s="75"/>
      <c r="P4894" s="76"/>
    </row>
    <row r="4895" spans="2:16" x14ac:dyDescent="0.35">
      <c r="B4895" s="75"/>
      <c r="C4895" s="76"/>
      <c r="D4895" s="78"/>
      <c r="E4895" s="76"/>
      <c r="F4895" s="76"/>
      <c r="G4895" s="76"/>
      <c r="H4895" s="79"/>
      <c r="I4895" s="79"/>
      <c r="J4895" s="79"/>
      <c r="K4895" s="79"/>
      <c r="L4895" s="75"/>
      <c r="M4895" s="75"/>
      <c r="N4895" s="75"/>
      <c r="O4895" s="75"/>
      <c r="P4895" s="76"/>
    </row>
    <row r="4896" spans="2:16" x14ac:dyDescent="0.35">
      <c r="B4896" s="75"/>
      <c r="C4896" s="76"/>
      <c r="D4896" s="78"/>
      <c r="E4896" s="76"/>
      <c r="F4896" s="76"/>
      <c r="G4896" s="76"/>
      <c r="H4896" s="79"/>
      <c r="I4896" s="79"/>
      <c r="J4896" s="79"/>
      <c r="K4896" s="79"/>
      <c r="L4896" s="75"/>
      <c r="M4896" s="75"/>
      <c r="N4896" s="75"/>
      <c r="O4896" s="75"/>
      <c r="P4896" s="76"/>
    </row>
    <row r="4897" spans="2:16" x14ac:dyDescent="0.35">
      <c r="B4897" s="75"/>
      <c r="C4897" s="76"/>
      <c r="D4897" s="78"/>
      <c r="E4897" s="76"/>
      <c r="F4897" s="76"/>
      <c r="G4897" s="76"/>
      <c r="H4897" s="79"/>
      <c r="I4897" s="79"/>
      <c r="J4897" s="79"/>
      <c r="K4897" s="79"/>
      <c r="L4897" s="75"/>
      <c r="M4897" s="75"/>
      <c r="N4897" s="75"/>
      <c r="O4897" s="75"/>
      <c r="P4897" s="76"/>
    </row>
    <row r="4898" spans="2:16" x14ac:dyDescent="0.35">
      <c r="B4898" s="75"/>
      <c r="C4898" s="76"/>
      <c r="D4898" s="78"/>
      <c r="E4898" s="76"/>
      <c r="F4898" s="76"/>
      <c r="G4898" s="76"/>
      <c r="H4898" s="79"/>
      <c r="I4898" s="79"/>
      <c r="J4898" s="79"/>
      <c r="K4898" s="79"/>
      <c r="L4898" s="75"/>
      <c r="M4898" s="75"/>
      <c r="N4898" s="75"/>
      <c r="O4898" s="75"/>
      <c r="P4898" s="76"/>
    </row>
    <row r="4899" spans="2:16" x14ac:dyDescent="0.35">
      <c r="B4899" s="75"/>
      <c r="C4899" s="76"/>
      <c r="D4899" s="78"/>
      <c r="E4899" s="76"/>
      <c r="F4899" s="76"/>
      <c r="G4899" s="76"/>
      <c r="H4899" s="79"/>
      <c r="I4899" s="79"/>
      <c r="J4899" s="79"/>
      <c r="K4899" s="79"/>
      <c r="L4899" s="75"/>
      <c r="M4899" s="75"/>
      <c r="N4899" s="75"/>
      <c r="O4899" s="75"/>
      <c r="P4899" s="76"/>
    </row>
    <row r="4900" spans="2:16" x14ac:dyDescent="0.35">
      <c r="B4900" s="75"/>
      <c r="C4900" s="76"/>
      <c r="D4900" s="78"/>
      <c r="E4900" s="76"/>
      <c r="F4900" s="76"/>
      <c r="G4900" s="76"/>
      <c r="H4900" s="79"/>
      <c r="I4900" s="79"/>
      <c r="J4900" s="79"/>
      <c r="K4900" s="79"/>
      <c r="L4900" s="75"/>
      <c r="M4900" s="75"/>
      <c r="N4900" s="75"/>
      <c r="O4900" s="75"/>
      <c r="P4900" s="76"/>
    </row>
    <row r="4901" spans="2:16" x14ac:dyDescent="0.35">
      <c r="B4901" s="75"/>
      <c r="C4901" s="76"/>
      <c r="D4901" s="78"/>
      <c r="E4901" s="76"/>
      <c r="F4901" s="76"/>
      <c r="G4901" s="76"/>
      <c r="H4901" s="79"/>
      <c r="I4901" s="79"/>
      <c r="J4901" s="79"/>
      <c r="K4901" s="79"/>
      <c r="L4901" s="75"/>
      <c r="M4901" s="75"/>
      <c r="N4901" s="75"/>
      <c r="O4901" s="75"/>
      <c r="P4901" s="76"/>
    </row>
    <row r="4902" spans="2:16" x14ac:dyDescent="0.35">
      <c r="B4902" s="75"/>
      <c r="C4902" s="76"/>
      <c r="D4902" s="78"/>
      <c r="E4902" s="76"/>
      <c r="F4902" s="76"/>
      <c r="G4902" s="76"/>
      <c r="H4902" s="79"/>
      <c r="I4902" s="79"/>
      <c r="J4902" s="79"/>
      <c r="K4902" s="79"/>
      <c r="L4902" s="75"/>
      <c r="M4902" s="75"/>
      <c r="N4902" s="75"/>
      <c r="O4902" s="75"/>
      <c r="P4902" s="76"/>
    </row>
    <row r="4903" spans="2:16" x14ac:dyDescent="0.35">
      <c r="B4903" s="75"/>
      <c r="C4903" s="76"/>
      <c r="D4903" s="78"/>
      <c r="E4903" s="76"/>
      <c r="F4903" s="76"/>
      <c r="G4903" s="76"/>
      <c r="H4903" s="79"/>
      <c r="I4903" s="79"/>
      <c r="J4903" s="79"/>
      <c r="K4903" s="79"/>
      <c r="L4903" s="75"/>
      <c r="M4903" s="75"/>
      <c r="N4903" s="75"/>
      <c r="O4903" s="75"/>
      <c r="P4903" s="76"/>
    </row>
    <row r="4904" spans="2:16" x14ac:dyDescent="0.35">
      <c r="B4904" s="75"/>
      <c r="C4904" s="76"/>
      <c r="D4904" s="78"/>
      <c r="E4904" s="76"/>
      <c r="F4904" s="76"/>
      <c r="G4904" s="76"/>
      <c r="H4904" s="79"/>
      <c r="I4904" s="79"/>
      <c r="J4904" s="79"/>
      <c r="K4904" s="79"/>
      <c r="L4904" s="75"/>
      <c r="M4904" s="75"/>
      <c r="N4904" s="75"/>
      <c r="O4904" s="75"/>
      <c r="P4904" s="76"/>
    </row>
    <row r="4905" spans="2:16" x14ac:dyDescent="0.35">
      <c r="B4905" s="75"/>
      <c r="C4905" s="76"/>
      <c r="D4905" s="78"/>
      <c r="E4905" s="76"/>
      <c r="F4905" s="76"/>
      <c r="G4905" s="76"/>
      <c r="H4905" s="79"/>
      <c r="I4905" s="79"/>
      <c r="J4905" s="79"/>
      <c r="K4905" s="79"/>
      <c r="L4905" s="75"/>
      <c r="M4905" s="75"/>
      <c r="N4905" s="75"/>
      <c r="O4905" s="75"/>
      <c r="P4905" s="76"/>
    </row>
    <row r="4906" spans="2:16" x14ac:dyDescent="0.35">
      <c r="B4906" s="75"/>
      <c r="C4906" s="76"/>
      <c r="D4906" s="78"/>
      <c r="E4906" s="76"/>
      <c r="F4906" s="76"/>
      <c r="G4906" s="76"/>
      <c r="H4906" s="79"/>
      <c r="I4906" s="79"/>
      <c r="J4906" s="79"/>
      <c r="K4906" s="79"/>
      <c r="L4906" s="75"/>
      <c r="M4906" s="75"/>
      <c r="N4906" s="75"/>
      <c r="O4906" s="75"/>
      <c r="P4906" s="76"/>
    </row>
    <row r="4907" spans="2:16" x14ac:dyDescent="0.35">
      <c r="B4907" s="75"/>
      <c r="C4907" s="76"/>
      <c r="D4907" s="78"/>
      <c r="E4907" s="76"/>
      <c r="F4907" s="76"/>
      <c r="G4907" s="76"/>
      <c r="H4907" s="79"/>
      <c r="I4907" s="79"/>
      <c r="J4907" s="79"/>
      <c r="K4907" s="79"/>
      <c r="L4907" s="75"/>
      <c r="M4907" s="75"/>
      <c r="N4907" s="75"/>
      <c r="O4907" s="75"/>
      <c r="P4907" s="76"/>
    </row>
    <row r="4908" spans="2:16" x14ac:dyDescent="0.35">
      <c r="B4908" s="75"/>
      <c r="C4908" s="76"/>
      <c r="D4908" s="78"/>
      <c r="E4908" s="76"/>
      <c r="F4908" s="76"/>
      <c r="G4908" s="76"/>
      <c r="H4908" s="79"/>
      <c r="I4908" s="79"/>
      <c r="J4908" s="79"/>
      <c r="K4908" s="79"/>
      <c r="L4908" s="75"/>
      <c r="M4908" s="75"/>
      <c r="N4908" s="75"/>
      <c r="O4908" s="75"/>
      <c r="P4908" s="76"/>
    </row>
    <row r="4909" spans="2:16" x14ac:dyDescent="0.35">
      <c r="B4909" s="75"/>
      <c r="C4909" s="76"/>
      <c r="D4909" s="78"/>
      <c r="E4909" s="76"/>
      <c r="F4909" s="76"/>
      <c r="G4909" s="76"/>
      <c r="H4909" s="79"/>
      <c r="I4909" s="79"/>
      <c r="J4909" s="79"/>
      <c r="K4909" s="79"/>
      <c r="L4909" s="75"/>
      <c r="M4909" s="75"/>
      <c r="N4909" s="75"/>
      <c r="O4909" s="75"/>
      <c r="P4909" s="76"/>
    </row>
    <row r="4910" spans="2:16" x14ac:dyDescent="0.35">
      <c r="B4910" s="75"/>
      <c r="C4910" s="76"/>
      <c r="D4910" s="78"/>
      <c r="E4910" s="76"/>
      <c r="F4910" s="76"/>
      <c r="G4910" s="76"/>
      <c r="H4910" s="79"/>
      <c r="I4910" s="79"/>
      <c r="J4910" s="79"/>
      <c r="K4910" s="79"/>
      <c r="L4910" s="75"/>
      <c r="M4910" s="75"/>
      <c r="N4910" s="75"/>
      <c r="O4910" s="75"/>
      <c r="P4910" s="76"/>
    </row>
    <row r="4911" spans="2:16" x14ac:dyDescent="0.35">
      <c r="B4911" s="75"/>
      <c r="C4911" s="76"/>
      <c r="D4911" s="78"/>
      <c r="E4911" s="76"/>
      <c r="F4911" s="76"/>
      <c r="G4911" s="76"/>
      <c r="H4911" s="79"/>
      <c r="I4911" s="79"/>
      <c r="J4911" s="79"/>
      <c r="K4911" s="79"/>
      <c r="L4911" s="75"/>
      <c r="M4911" s="75"/>
      <c r="N4911" s="75"/>
      <c r="O4911" s="75"/>
      <c r="P4911" s="76"/>
    </row>
    <row r="4912" spans="2:16" x14ac:dyDescent="0.35">
      <c r="B4912" s="75"/>
      <c r="C4912" s="76"/>
      <c r="D4912" s="78"/>
      <c r="E4912" s="76"/>
      <c r="F4912" s="76"/>
      <c r="G4912" s="76"/>
      <c r="H4912" s="79"/>
      <c r="I4912" s="79"/>
      <c r="J4912" s="79"/>
      <c r="K4912" s="79"/>
      <c r="L4912" s="75"/>
      <c r="M4912" s="75"/>
      <c r="N4912" s="75"/>
      <c r="O4912" s="75"/>
      <c r="P4912" s="76"/>
    </row>
    <row r="4913" spans="2:16" x14ac:dyDescent="0.35">
      <c r="B4913" s="75"/>
      <c r="C4913" s="76"/>
      <c r="D4913" s="78"/>
      <c r="E4913" s="76"/>
      <c r="F4913" s="76"/>
      <c r="G4913" s="76"/>
      <c r="H4913" s="79"/>
      <c r="I4913" s="79"/>
      <c r="J4913" s="79"/>
      <c r="K4913" s="79"/>
      <c r="L4913" s="75"/>
      <c r="M4913" s="75"/>
      <c r="N4913" s="75"/>
      <c r="O4913" s="75"/>
      <c r="P4913" s="76"/>
    </row>
    <row r="4914" spans="2:16" x14ac:dyDescent="0.35">
      <c r="B4914" s="75"/>
      <c r="C4914" s="76"/>
      <c r="D4914" s="78"/>
      <c r="E4914" s="76"/>
      <c r="F4914" s="76"/>
      <c r="G4914" s="76"/>
      <c r="H4914" s="79"/>
      <c r="I4914" s="79"/>
      <c r="J4914" s="79"/>
      <c r="K4914" s="79"/>
      <c r="L4914" s="75"/>
      <c r="M4914" s="75"/>
      <c r="N4914" s="75"/>
      <c r="O4914" s="75"/>
      <c r="P4914" s="76"/>
    </row>
    <row r="4915" spans="2:16" x14ac:dyDescent="0.35">
      <c r="B4915" s="75"/>
      <c r="C4915" s="76"/>
      <c r="D4915" s="78"/>
      <c r="E4915" s="76"/>
      <c r="F4915" s="76"/>
      <c r="G4915" s="76"/>
      <c r="H4915" s="79"/>
      <c r="I4915" s="79"/>
      <c r="J4915" s="79"/>
      <c r="K4915" s="79"/>
      <c r="L4915" s="75"/>
      <c r="M4915" s="75"/>
      <c r="N4915" s="75"/>
      <c r="O4915" s="75"/>
      <c r="P4915" s="76"/>
    </row>
    <row r="4916" spans="2:16" x14ac:dyDescent="0.35">
      <c r="B4916" s="75"/>
      <c r="C4916" s="76"/>
      <c r="D4916" s="78"/>
      <c r="E4916" s="76"/>
      <c r="F4916" s="76"/>
      <c r="G4916" s="76"/>
      <c r="H4916" s="79"/>
      <c r="I4916" s="79"/>
      <c r="J4916" s="79"/>
      <c r="K4916" s="79"/>
      <c r="L4916" s="75"/>
      <c r="M4916" s="75"/>
      <c r="N4916" s="75"/>
      <c r="O4916" s="75"/>
      <c r="P4916" s="76"/>
    </row>
    <row r="4917" spans="2:16" x14ac:dyDescent="0.35">
      <c r="B4917" s="75"/>
      <c r="C4917" s="76"/>
      <c r="D4917" s="78"/>
      <c r="E4917" s="76"/>
      <c r="F4917" s="76"/>
      <c r="G4917" s="76"/>
      <c r="H4917" s="79"/>
      <c r="I4917" s="79"/>
      <c r="J4917" s="79"/>
      <c r="K4917" s="79"/>
      <c r="L4917" s="75"/>
      <c r="M4917" s="75"/>
      <c r="N4917" s="75"/>
      <c r="O4917" s="75"/>
      <c r="P4917" s="76"/>
    </row>
    <row r="4918" spans="2:16" x14ac:dyDescent="0.35">
      <c r="B4918" s="75"/>
      <c r="C4918" s="76"/>
      <c r="D4918" s="78"/>
      <c r="E4918" s="76"/>
      <c r="F4918" s="76"/>
      <c r="G4918" s="76"/>
      <c r="H4918" s="79"/>
      <c r="I4918" s="79"/>
      <c r="J4918" s="79"/>
      <c r="K4918" s="79"/>
      <c r="L4918" s="75"/>
      <c r="M4918" s="75"/>
      <c r="N4918" s="75"/>
      <c r="O4918" s="75"/>
      <c r="P4918" s="76"/>
    </row>
    <row r="4919" spans="2:16" x14ac:dyDescent="0.35">
      <c r="B4919" s="75"/>
      <c r="C4919" s="76"/>
      <c r="D4919" s="78"/>
      <c r="E4919" s="76"/>
      <c r="F4919" s="76"/>
      <c r="G4919" s="76"/>
      <c r="H4919" s="79"/>
      <c r="I4919" s="79"/>
      <c r="J4919" s="79"/>
      <c r="K4919" s="79"/>
      <c r="L4919" s="75"/>
      <c r="M4919" s="75"/>
      <c r="N4919" s="75"/>
      <c r="O4919" s="75"/>
      <c r="P4919" s="76"/>
    </row>
    <row r="4920" spans="2:16" x14ac:dyDescent="0.35">
      <c r="B4920" s="75"/>
      <c r="C4920" s="76"/>
      <c r="D4920" s="78"/>
      <c r="E4920" s="76"/>
      <c r="F4920" s="76"/>
      <c r="G4920" s="76"/>
      <c r="H4920" s="79"/>
      <c r="I4920" s="79"/>
      <c r="J4920" s="79"/>
      <c r="K4920" s="79"/>
      <c r="L4920" s="75"/>
      <c r="M4920" s="75"/>
      <c r="N4920" s="75"/>
      <c r="O4920" s="75"/>
      <c r="P4920" s="76"/>
    </row>
    <row r="4921" spans="2:16" x14ac:dyDescent="0.35">
      <c r="B4921" s="75"/>
      <c r="C4921" s="76"/>
      <c r="D4921" s="78"/>
      <c r="E4921" s="76"/>
      <c r="F4921" s="76"/>
      <c r="G4921" s="76"/>
      <c r="H4921" s="79"/>
      <c r="I4921" s="79"/>
      <c r="J4921" s="79"/>
      <c r="K4921" s="79"/>
      <c r="L4921" s="75"/>
      <c r="M4921" s="75"/>
      <c r="N4921" s="75"/>
      <c r="O4921" s="75"/>
      <c r="P4921" s="76"/>
    </row>
    <row r="4922" spans="2:16" x14ac:dyDescent="0.35">
      <c r="B4922" s="75"/>
      <c r="C4922" s="76"/>
      <c r="D4922" s="78"/>
      <c r="E4922" s="76"/>
      <c r="F4922" s="76"/>
      <c r="G4922" s="76"/>
      <c r="H4922" s="79"/>
      <c r="I4922" s="79"/>
      <c r="J4922" s="79"/>
      <c r="K4922" s="79"/>
      <c r="L4922" s="75"/>
      <c r="M4922" s="75"/>
      <c r="N4922" s="75"/>
      <c r="O4922" s="75"/>
      <c r="P4922" s="76"/>
    </row>
    <row r="4923" spans="2:16" x14ac:dyDescent="0.35">
      <c r="B4923" s="75"/>
      <c r="C4923" s="76"/>
      <c r="D4923" s="78"/>
      <c r="E4923" s="76"/>
      <c r="F4923" s="76"/>
      <c r="G4923" s="76"/>
      <c r="H4923" s="79"/>
      <c r="I4923" s="79"/>
      <c r="J4923" s="79"/>
      <c r="K4923" s="79"/>
      <c r="L4923" s="75"/>
      <c r="M4923" s="75"/>
      <c r="N4923" s="75"/>
      <c r="O4923" s="75"/>
      <c r="P4923" s="76"/>
    </row>
    <row r="4924" spans="2:16" x14ac:dyDescent="0.35">
      <c r="B4924" s="75"/>
      <c r="C4924" s="76"/>
      <c r="D4924" s="78"/>
      <c r="E4924" s="76"/>
      <c r="F4924" s="76"/>
      <c r="G4924" s="76"/>
      <c r="H4924" s="79"/>
      <c r="I4924" s="79"/>
      <c r="J4924" s="79"/>
      <c r="K4924" s="79"/>
      <c r="L4924" s="75"/>
      <c r="M4924" s="75"/>
      <c r="N4924" s="75"/>
      <c r="O4924" s="75"/>
      <c r="P4924" s="76"/>
    </row>
    <row r="4925" spans="2:16" x14ac:dyDescent="0.35">
      <c r="B4925" s="75"/>
      <c r="C4925" s="76"/>
      <c r="D4925" s="78"/>
      <c r="E4925" s="76"/>
      <c r="F4925" s="76"/>
      <c r="G4925" s="76"/>
      <c r="H4925" s="79"/>
      <c r="I4925" s="79"/>
      <c r="J4925" s="79"/>
      <c r="K4925" s="79"/>
      <c r="L4925" s="75"/>
      <c r="M4925" s="75"/>
      <c r="N4925" s="75"/>
      <c r="O4925" s="75"/>
      <c r="P4925" s="76"/>
    </row>
    <row r="4926" spans="2:16" x14ac:dyDescent="0.35">
      <c r="B4926" s="75"/>
      <c r="C4926" s="76"/>
      <c r="D4926" s="78"/>
      <c r="E4926" s="76"/>
      <c r="F4926" s="76"/>
      <c r="G4926" s="76"/>
      <c r="H4926" s="79"/>
      <c r="I4926" s="79"/>
      <c r="J4926" s="79"/>
      <c r="K4926" s="79"/>
      <c r="L4926" s="75"/>
      <c r="M4926" s="75"/>
      <c r="N4926" s="75"/>
      <c r="O4926" s="75"/>
      <c r="P4926" s="76"/>
    </row>
    <row r="4927" spans="2:16" x14ac:dyDescent="0.35">
      <c r="B4927" s="75"/>
      <c r="C4927" s="76"/>
      <c r="D4927" s="78"/>
      <c r="E4927" s="76"/>
      <c r="F4927" s="76"/>
      <c r="G4927" s="76"/>
      <c r="H4927" s="79"/>
      <c r="I4927" s="79"/>
      <c r="J4927" s="79"/>
      <c r="K4927" s="79"/>
      <c r="L4927" s="75"/>
      <c r="M4927" s="75"/>
      <c r="N4927" s="75"/>
      <c r="O4927" s="75"/>
      <c r="P4927" s="76"/>
    </row>
    <row r="4928" spans="2:16" x14ac:dyDescent="0.35">
      <c r="B4928" s="75"/>
      <c r="C4928" s="76"/>
      <c r="D4928" s="78"/>
      <c r="E4928" s="76"/>
      <c r="F4928" s="76"/>
      <c r="G4928" s="76"/>
      <c r="H4928" s="79"/>
      <c r="I4928" s="79"/>
      <c r="J4928" s="79"/>
      <c r="K4928" s="79"/>
      <c r="L4928" s="75"/>
      <c r="M4928" s="75"/>
      <c r="N4928" s="75"/>
      <c r="O4928" s="75"/>
      <c r="P4928" s="76"/>
    </row>
    <row r="4929" spans="2:16" x14ac:dyDescent="0.35">
      <c r="B4929" s="75"/>
      <c r="C4929" s="76"/>
      <c r="D4929" s="78"/>
      <c r="E4929" s="76"/>
      <c r="F4929" s="76"/>
      <c r="G4929" s="76"/>
      <c r="H4929" s="79"/>
      <c r="I4929" s="79"/>
      <c r="J4929" s="79"/>
      <c r="K4929" s="79"/>
      <c r="L4929" s="75"/>
      <c r="M4929" s="75"/>
      <c r="N4929" s="75"/>
      <c r="O4929" s="75"/>
      <c r="P4929" s="76"/>
    </row>
    <row r="4930" spans="2:16" x14ac:dyDescent="0.35">
      <c r="B4930" s="75"/>
      <c r="C4930" s="76"/>
      <c r="D4930" s="78"/>
      <c r="E4930" s="76"/>
      <c r="F4930" s="76"/>
      <c r="G4930" s="76"/>
      <c r="H4930" s="79"/>
      <c r="I4930" s="79"/>
      <c r="J4930" s="79"/>
      <c r="K4930" s="79"/>
      <c r="L4930" s="75"/>
      <c r="M4930" s="75"/>
      <c r="N4930" s="75"/>
      <c r="O4930" s="75"/>
      <c r="P4930" s="76"/>
    </row>
    <row r="4931" spans="2:16" x14ac:dyDescent="0.35">
      <c r="B4931" s="75"/>
      <c r="C4931" s="76"/>
      <c r="D4931" s="78"/>
      <c r="E4931" s="76"/>
      <c r="F4931" s="76"/>
      <c r="G4931" s="76"/>
      <c r="H4931" s="79"/>
      <c r="I4931" s="79"/>
      <c r="J4931" s="79"/>
      <c r="K4931" s="79"/>
      <c r="L4931" s="75"/>
      <c r="M4931" s="75"/>
      <c r="N4931" s="75"/>
      <c r="O4931" s="75"/>
      <c r="P4931" s="76"/>
    </row>
    <row r="4932" spans="2:16" x14ac:dyDescent="0.35">
      <c r="B4932" s="75"/>
      <c r="C4932" s="76"/>
      <c r="D4932" s="78"/>
      <c r="E4932" s="76"/>
      <c r="F4932" s="76"/>
      <c r="G4932" s="76"/>
      <c r="H4932" s="79"/>
      <c r="I4932" s="79"/>
      <c r="J4932" s="79"/>
      <c r="K4932" s="79"/>
      <c r="L4932" s="75"/>
      <c r="M4932" s="75"/>
      <c r="N4932" s="75"/>
      <c r="O4932" s="75"/>
      <c r="P4932" s="76"/>
    </row>
    <row r="4933" spans="2:16" x14ac:dyDescent="0.35">
      <c r="B4933" s="75"/>
      <c r="C4933" s="76"/>
      <c r="D4933" s="78"/>
      <c r="E4933" s="76"/>
      <c r="F4933" s="76"/>
      <c r="G4933" s="76"/>
      <c r="H4933" s="79"/>
      <c r="I4933" s="79"/>
      <c r="J4933" s="79"/>
      <c r="K4933" s="79"/>
      <c r="L4933" s="75"/>
      <c r="M4933" s="75"/>
      <c r="N4933" s="75"/>
      <c r="O4933" s="75"/>
      <c r="P4933" s="76"/>
    </row>
    <row r="4934" spans="2:16" x14ac:dyDescent="0.35">
      <c r="B4934" s="75"/>
      <c r="C4934" s="76"/>
      <c r="D4934" s="78"/>
      <c r="E4934" s="76"/>
      <c r="F4934" s="76"/>
      <c r="G4934" s="76"/>
      <c r="H4934" s="79"/>
      <c r="I4934" s="79"/>
      <c r="J4934" s="79"/>
      <c r="K4934" s="79"/>
      <c r="L4934" s="75"/>
      <c r="M4934" s="75"/>
      <c r="N4934" s="75"/>
      <c r="O4934" s="75"/>
      <c r="P4934" s="76"/>
    </row>
    <row r="4935" spans="2:16" x14ac:dyDescent="0.35">
      <c r="B4935" s="75"/>
      <c r="C4935" s="76"/>
      <c r="D4935" s="78"/>
      <c r="E4935" s="76"/>
      <c r="F4935" s="76"/>
      <c r="G4935" s="76"/>
      <c r="H4935" s="79"/>
      <c r="I4935" s="79"/>
      <c r="J4935" s="79"/>
      <c r="K4935" s="79"/>
      <c r="L4935" s="75"/>
      <c r="M4935" s="75"/>
      <c r="N4935" s="75"/>
      <c r="O4935" s="75"/>
      <c r="P4935" s="76"/>
    </row>
    <row r="4936" spans="2:16" x14ac:dyDescent="0.35">
      <c r="B4936" s="75"/>
      <c r="C4936" s="76"/>
      <c r="D4936" s="78"/>
      <c r="E4936" s="76"/>
      <c r="F4936" s="76"/>
      <c r="G4936" s="76"/>
      <c r="H4936" s="79"/>
      <c r="I4936" s="79"/>
      <c r="J4936" s="79"/>
      <c r="K4936" s="79"/>
      <c r="L4936" s="75"/>
      <c r="M4936" s="75"/>
      <c r="N4936" s="75"/>
      <c r="O4936" s="75"/>
      <c r="P4936" s="76"/>
    </row>
    <row r="4937" spans="2:16" x14ac:dyDescent="0.35">
      <c r="B4937" s="75"/>
      <c r="C4937" s="76"/>
      <c r="D4937" s="78"/>
      <c r="E4937" s="76"/>
      <c r="F4937" s="76"/>
      <c r="G4937" s="76"/>
      <c r="H4937" s="79"/>
      <c r="I4937" s="79"/>
      <c r="J4937" s="79"/>
      <c r="K4937" s="79"/>
      <c r="L4937" s="75"/>
      <c r="M4937" s="75"/>
      <c r="N4937" s="75"/>
      <c r="O4937" s="75"/>
      <c r="P4937" s="76"/>
    </row>
    <row r="4938" spans="2:16" x14ac:dyDescent="0.35">
      <c r="B4938" s="75"/>
      <c r="C4938" s="76"/>
      <c r="D4938" s="78"/>
      <c r="E4938" s="76"/>
      <c r="F4938" s="76"/>
      <c r="G4938" s="76"/>
      <c r="H4938" s="79"/>
      <c r="I4938" s="79"/>
      <c r="J4938" s="79"/>
      <c r="K4938" s="79"/>
      <c r="L4938" s="75"/>
      <c r="M4938" s="75"/>
      <c r="N4938" s="75"/>
      <c r="O4938" s="75"/>
      <c r="P4938" s="76"/>
    </row>
    <row r="4939" spans="2:16" x14ac:dyDescent="0.35">
      <c r="B4939" s="75"/>
      <c r="C4939" s="76"/>
      <c r="D4939" s="78"/>
      <c r="E4939" s="76"/>
      <c r="F4939" s="76"/>
      <c r="G4939" s="76"/>
      <c r="H4939" s="79"/>
      <c r="I4939" s="79"/>
      <c r="J4939" s="79"/>
      <c r="K4939" s="79"/>
      <c r="L4939" s="75"/>
      <c r="M4939" s="75"/>
      <c r="N4939" s="75"/>
      <c r="O4939" s="75"/>
      <c r="P4939" s="76"/>
    </row>
    <row r="4940" spans="2:16" x14ac:dyDescent="0.35">
      <c r="B4940" s="75"/>
      <c r="C4940" s="76"/>
      <c r="D4940" s="78"/>
      <c r="E4940" s="76"/>
      <c r="F4940" s="76"/>
      <c r="G4940" s="76"/>
      <c r="H4940" s="79"/>
      <c r="I4940" s="79"/>
      <c r="J4940" s="79"/>
      <c r="K4940" s="79"/>
      <c r="L4940" s="75"/>
      <c r="M4940" s="75"/>
      <c r="N4940" s="75"/>
      <c r="O4940" s="75"/>
      <c r="P4940" s="76"/>
    </row>
    <row r="4941" spans="2:16" x14ac:dyDescent="0.35">
      <c r="B4941" s="75"/>
      <c r="C4941" s="76"/>
      <c r="D4941" s="78"/>
      <c r="E4941" s="76"/>
      <c r="F4941" s="76"/>
      <c r="G4941" s="76"/>
      <c r="H4941" s="79"/>
      <c r="I4941" s="79"/>
      <c r="J4941" s="79"/>
      <c r="K4941" s="79"/>
      <c r="L4941" s="75"/>
      <c r="M4941" s="75"/>
      <c r="N4941" s="75"/>
      <c r="O4941" s="75"/>
      <c r="P4941" s="76"/>
    </row>
    <row r="4942" spans="2:16" x14ac:dyDescent="0.35">
      <c r="B4942" s="75"/>
      <c r="C4942" s="76"/>
      <c r="D4942" s="78"/>
      <c r="E4942" s="76"/>
      <c r="F4942" s="76"/>
      <c r="G4942" s="76"/>
      <c r="H4942" s="79"/>
      <c r="I4942" s="79"/>
      <c r="J4942" s="79"/>
      <c r="K4942" s="79"/>
      <c r="L4942" s="75"/>
      <c r="M4942" s="75"/>
      <c r="N4942" s="75"/>
      <c r="O4942" s="75"/>
      <c r="P4942" s="76"/>
    </row>
    <row r="4943" spans="2:16" x14ac:dyDescent="0.35">
      <c r="B4943" s="75"/>
      <c r="C4943" s="76"/>
      <c r="D4943" s="78"/>
      <c r="E4943" s="76"/>
      <c r="F4943" s="76"/>
      <c r="G4943" s="76"/>
      <c r="H4943" s="79"/>
      <c r="I4943" s="79"/>
      <c r="J4943" s="79"/>
      <c r="K4943" s="79"/>
      <c r="L4943" s="75"/>
      <c r="M4943" s="75"/>
      <c r="N4943" s="75"/>
      <c r="O4943" s="75"/>
      <c r="P4943" s="76"/>
    </row>
    <row r="4944" spans="2:16" x14ac:dyDescent="0.35">
      <c r="B4944" s="75"/>
      <c r="C4944" s="76"/>
      <c r="D4944" s="78"/>
      <c r="E4944" s="76"/>
      <c r="F4944" s="76"/>
      <c r="G4944" s="76"/>
      <c r="H4944" s="79"/>
      <c r="I4944" s="79"/>
      <c r="J4944" s="79"/>
      <c r="K4944" s="79"/>
      <c r="L4944" s="75"/>
      <c r="M4944" s="75"/>
      <c r="N4944" s="75"/>
      <c r="O4944" s="75"/>
      <c r="P4944" s="76"/>
    </row>
    <row r="4945" spans="1:29" x14ac:dyDescent="0.35">
      <c r="B4945" s="75"/>
      <c r="C4945" s="76"/>
      <c r="D4945" s="78"/>
      <c r="E4945" s="76"/>
      <c r="F4945" s="76"/>
      <c r="G4945" s="76"/>
      <c r="H4945" s="79"/>
      <c r="I4945" s="79"/>
      <c r="J4945" s="79"/>
      <c r="K4945" s="79"/>
      <c r="L4945" s="75"/>
      <c r="M4945" s="75"/>
      <c r="N4945" s="75"/>
      <c r="O4945" s="75"/>
      <c r="P4945" s="76"/>
    </row>
    <row r="4946" spans="1:29" x14ac:dyDescent="0.35">
      <c r="B4946" s="75"/>
      <c r="C4946" s="76"/>
      <c r="D4946" s="78"/>
      <c r="E4946" s="76"/>
      <c r="F4946" s="76"/>
      <c r="G4946" s="76"/>
      <c r="H4946" s="79"/>
      <c r="I4946" s="79"/>
      <c r="J4946" s="79"/>
      <c r="K4946" s="79"/>
      <c r="L4946" s="75"/>
      <c r="M4946" s="75"/>
      <c r="N4946" s="75"/>
      <c r="O4946" s="75"/>
      <c r="P4946" s="76"/>
    </row>
    <row r="4947" spans="1:29" x14ac:dyDescent="0.35">
      <c r="B4947" s="75"/>
      <c r="C4947" s="76"/>
      <c r="D4947" s="78"/>
      <c r="E4947" s="76"/>
      <c r="F4947" s="76"/>
      <c r="G4947" s="76"/>
      <c r="H4947" s="79"/>
      <c r="I4947" s="79"/>
      <c r="J4947" s="79"/>
      <c r="K4947" s="79"/>
      <c r="L4947" s="75"/>
      <c r="M4947" s="75"/>
      <c r="N4947" s="75"/>
      <c r="O4947" s="75"/>
      <c r="P4947" s="76"/>
    </row>
    <row r="4948" spans="1:29" x14ac:dyDescent="0.35">
      <c r="B4948" s="75"/>
      <c r="C4948" s="76"/>
      <c r="D4948" s="78"/>
      <c r="E4948" s="76"/>
      <c r="F4948" s="76"/>
      <c r="G4948" s="76"/>
      <c r="H4948" s="79"/>
      <c r="I4948" s="79"/>
      <c r="J4948" s="79"/>
      <c r="K4948" s="79"/>
      <c r="L4948" s="75"/>
      <c r="M4948" s="75"/>
      <c r="N4948" s="75"/>
      <c r="O4948" s="75"/>
      <c r="P4948" s="76"/>
    </row>
    <row r="4949" spans="1:29" x14ac:dyDescent="0.35">
      <c r="B4949" s="75"/>
      <c r="C4949" s="76"/>
      <c r="D4949" s="78"/>
      <c r="E4949" s="76"/>
      <c r="F4949" s="76"/>
      <c r="G4949" s="76"/>
      <c r="H4949" s="79"/>
      <c r="I4949" s="79"/>
      <c r="J4949" s="79"/>
      <c r="K4949" s="79"/>
      <c r="L4949" s="75"/>
      <c r="M4949" s="75"/>
      <c r="N4949" s="75"/>
      <c r="O4949" s="75"/>
      <c r="P4949" s="76"/>
    </row>
    <row r="4950" spans="1:29" x14ac:dyDescent="0.35">
      <c r="B4950" s="75"/>
      <c r="C4950" s="76"/>
      <c r="D4950" s="78"/>
      <c r="E4950" s="76"/>
      <c r="F4950" s="76"/>
      <c r="G4950" s="76"/>
      <c r="H4950" s="79"/>
      <c r="I4950" s="79"/>
      <c r="J4950" s="79"/>
      <c r="K4950" s="79"/>
      <c r="L4950" s="75"/>
      <c r="M4950" s="75"/>
      <c r="N4950" s="75"/>
      <c r="O4950" s="75"/>
      <c r="P4950" s="76"/>
    </row>
    <row r="4951" spans="1:29" x14ac:dyDescent="0.35">
      <c r="B4951" s="75"/>
      <c r="C4951" s="76"/>
      <c r="D4951" s="78"/>
      <c r="E4951" s="76"/>
      <c r="F4951" s="76"/>
      <c r="G4951" s="76"/>
      <c r="H4951" s="79"/>
      <c r="I4951" s="79"/>
      <c r="J4951" s="79"/>
      <c r="K4951" s="79"/>
      <c r="L4951" s="75"/>
      <c r="M4951" s="75"/>
      <c r="N4951" s="75"/>
      <c r="O4951" s="75"/>
      <c r="P4951" s="76"/>
    </row>
    <row r="4952" spans="1:29" x14ac:dyDescent="0.35">
      <c r="B4952" s="75"/>
      <c r="C4952" s="76"/>
      <c r="D4952" s="78"/>
      <c r="E4952" s="76"/>
      <c r="F4952" s="76"/>
      <c r="G4952" s="76"/>
      <c r="H4952" s="79"/>
      <c r="I4952" s="79"/>
      <c r="J4952" s="79"/>
      <c r="K4952" s="79"/>
      <c r="L4952" s="75"/>
      <c r="M4952" s="75"/>
      <c r="N4952" s="75"/>
      <c r="O4952" s="75"/>
      <c r="P4952" s="76"/>
    </row>
    <row r="4953" spans="1:29" x14ac:dyDescent="0.35">
      <c r="B4953" s="75"/>
      <c r="C4953" s="76"/>
      <c r="D4953" s="78"/>
      <c r="E4953" s="76"/>
      <c r="F4953" s="76"/>
      <c r="G4953" s="76"/>
      <c r="H4953" s="79"/>
      <c r="I4953" s="79"/>
      <c r="J4953" s="79"/>
      <c r="K4953" s="79"/>
      <c r="L4953" s="75"/>
      <c r="M4953" s="75"/>
      <c r="N4953" s="75"/>
      <c r="O4953" s="75"/>
      <c r="P4953" s="76"/>
    </row>
    <row r="4954" spans="1:29" s="98" customFormat="1" ht="13" x14ac:dyDescent="0.25">
      <c r="A4954" s="77"/>
      <c r="B4954" s="75"/>
      <c r="C4954" s="76"/>
      <c r="D4954" s="78"/>
      <c r="E4954" s="76"/>
      <c r="F4954" s="76"/>
      <c r="G4954" s="76"/>
      <c r="H4954" s="79"/>
      <c r="I4954" s="79"/>
      <c r="J4954" s="79"/>
      <c r="K4954" s="79"/>
      <c r="L4954" s="75"/>
      <c r="M4954" s="75"/>
      <c r="N4954" s="75"/>
      <c r="O4954" s="75"/>
      <c r="P4954" s="76"/>
      <c r="Q4954" s="77"/>
      <c r="R4954" s="77"/>
      <c r="S4954" s="77"/>
      <c r="T4954" s="77"/>
      <c r="U4954" s="77"/>
      <c r="V4954" s="77"/>
      <c r="W4954" s="77"/>
      <c r="X4954" s="77"/>
      <c r="Y4954" s="77"/>
      <c r="Z4954" s="77"/>
      <c r="AA4954" s="77"/>
      <c r="AB4954" s="77"/>
      <c r="AC4954" s="77"/>
    </row>
    <row r="4955" spans="1:29" s="98" customFormat="1" ht="13" x14ac:dyDescent="0.25">
      <c r="A4955" s="77"/>
      <c r="B4955" s="75"/>
      <c r="C4955" s="76"/>
      <c r="D4955" s="78"/>
      <c r="E4955" s="76"/>
      <c r="F4955" s="76"/>
      <c r="G4955" s="76"/>
      <c r="H4955" s="79"/>
      <c r="I4955" s="79"/>
      <c r="J4955" s="79"/>
      <c r="K4955" s="79"/>
      <c r="L4955" s="75"/>
      <c r="M4955" s="75"/>
      <c r="N4955" s="75"/>
      <c r="O4955" s="75"/>
      <c r="P4955" s="76"/>
      <c r="Q4955" s="77"/>
      <c r="R4955" s="77"/>
      <c r="S4955" s="77"/>
      <c r="T4955" s="77"/>
      <c r="U4955" s="77"/>
      <c r="V4955" s="77"/>
      <c r="W4955" s="77"/>
      <c r="X4955" s="77"/>
      <c r="Y4955" s="77"/>
      <c r="Z4955" s="77"/>
      <c r="AA4955" s="77"/>
      <c r="AB4955" s="77"/>
      <c r="AC4955" s="77"/>
    </row>
    <row r="4956" spans="1:29" s="98" customFormat="1" ht="13" x14ac:dyDescent="0.25">
      <c r="A4956" s="77"/>
      <c r="B4956" s="75"/>
      <c r="C4956" s="76"/>
      <c r="D4956" s="78"/>
      <c r="E4956" s="76"/>
      <c r="F4956" s="76"/>
      <c r="G4956" s="76"/>
      <c r="H4956" s="79"/>
      <c r="I4956" s="79"/>
      <c r="J4956" s="79"/>
      <c r="K4956" s="79"/>
      <c r="L4956" s="75"/>
      <c r="M4956" s="75"/>
      <c r="N4956" s="75"/>
      <c r="O4956" s="75"/>
      <c r="P4956" s="76"/>
      <c r="Q4956" s="77"/>
      <c r="R4956" s="77"/>
      <c r="S4956" s="77"/>
      <c r="T4956" s="77"/>
      <c r="U4956" s="77"/>
      <c r="V4956" s="77"/>
      <c r="W4956" s="77"/>
      <c r="X4956" s="77"/>
      <c r="Y4956" s="77"/>
      <c r="Z4956" s="77"/>
      <c r="AA4956" s="77"/>
      <c r="AB4956" s="77"/>
      <c r="AC4956" s="77"/>
    </row>
    <row r="4957" spans="1:29" s="98" customFormat="1" ht="13" x14ac:dyDescent="0.25">
      <c r="A4957" s="77"/>
      <c r="B4957" s="75"/>
      <c r="C4957" s="76"/>
      <c r="D4957" s="78"/>
      <c r="E4957" s="76"/>
      <c r="F4957" s="76"/>
      <c r="G4957" s="76"/>
      <c r="H4957" s="79"/>
      <c r="I4957" s="79"/>
      <c r="J4957" s="79"/>
      <c r="K4957" s="79"/>
      <c r="L4957" s="75"/>
      <c r="M4957" s="75"/>
      <c r="N4957" s="75"/>
      <c r="O4957" s="75"/>
      <c r="P4957" s="76"/>
      <c r="Q4957" s="77"/>
      <c r="R4957" s="77"/>
      <c r="S4957" s="77"/>
      <c r="T4957" s="77"/>
      <c r="U4957" s="77"/>
      <c r="V4957" s="77"/>
      <c r="W4957" s="77"/>
      <c r="X4957" s="77"/>
      <c r="Y4957" s="77"/>
      <c r="Z4957" s="77"/>
      <c r="AA4957" s="77"/>
      <c r="AB4957" s="77"/>
      <c r="AC4957" s="77"/>
    </row>
    <row r="4958" spans="1:29" s="98" customFormat="1" ht="13" x14ac:dyDescent="0.25">
      <c r="A4958" s="77"/>
      <c r="B4958" s="75"/>
      <c r="C4958" s="76"/>
      <c r="D4958" s="78"/>
      <c r="E4958" s="76"/>
      <c r="F4958" s="76"/>
      <c r="G4958" s="76"/>
      <c r="H4958" s="79"/>
      <c r="I4958" s="79"/>
      <c r="J4958" s="79"/>
      <c r="K4958" s="79"/>
      <c r="L4958" s="75"/>
      <c r="M4958" s="75"/>
      <c r="N4958" s="75"/>
      <c r="O4958" s="75"/>
      <c r="P4958" s="76"/>
      <c r="Q4958" s="77"/>
      <c r="R4958" s="77"/>
      <c r="S4958" s="77"/>
      <c r="T4958" s="77"/>
      <c r="U4958" s="77"/>
      <c r="V4958" s="77"/>
      <c r="W4958" s="77"/>
      <c r="X4958" s="77"/>
      <c r="Y4958" s="77"/>
      <c r="Z4958" s="77"/>
      <c r="AA4958" s="77"/>
      <c r="AB4958" s="77"/>
      <c r="AC4958" s="77"/>
    </row>
    <row r="4959" spans="1:29" s="98" customFormat="1" ht="13" x14ac:dyDescent="0.25">
      <c r="A4959" s="77"/>
      <c r="B4959" s="75"/>
      <c r="C4959" s="76"/>
      <c r="D4959" s="78"/>
      <c r="E4959" s="76"/>
      <c r="F4959" s="76"/>
      <c r="G4959" s="76"/>
      <c r="H4959" s="79"/>
      <c r="I4959" s="79"/>
      <c r="J4959" s="79"/>
      <c r="K4959" s="79"/>
      <c r="L4959" s="75"/>
      <c r="M4959" s="75"/>
      <c r="N4959" s="75"/>
      <c r="O4959" s="75"/>
      <c r="P4959" s="76"/>
      <c r="Q4959" s="77"/>
      <c r="R4959" s="77"/>
      <c r="S4959" s="77"/>
      <c r="T4959" s="77"/>
      <c r="U4959" s="77"/>
      <c r="V4959" s="77"/>
      <c r="W4959" s="77"/>
      <c r="X4959" s="77"/>
      <c r="Y4959" s="77"/>
      <c r="Z4959" s="77"/>
      <c r="AA4959" s="77"/>
      <c r="AB4959" s="77"/>
      <c r="AC4959" s="77"/>
    </row>
    <row r="4960" spans="1:29" s="98" customFormat="1" ht="13" x14ac:dyDescent="0.25">
      <c r="A4960" s="77"/>
      <c r="B4960" s="75"/>
      <c r="C4960" s="76"/>
      <c r="D4960" s="78"/>
      <c r="E4960" s="76"/>
      <c r="F4960" s="76"/>
      <c r="G4960" s="76"/>
      <c r="H4960" s="79"/>
      <c r="I4960" s="79"/>
      <c r="J4960" s="79"/>
      <c r="K4960" s="79"/>
      <c r="L4960" s="75"/>
      <c r="M4960" s="75"/>
      <c r="N4960" s="75"/>
      <c r="O4960" s="75"/>
      <c r="P4960" s="76"/>
      <c r="Q4960" s="77"/>
      <c r="R4960" s="77"/>
      <c r="S4960" s="77"/>
      <c r="T4960" s="77"/>
      <c r="U4960" s="77"/>
      <c r="V4960" s="77"/>
      <c r="W4960" s="77"/>
      <c r="X4960" s="77"/>
      <c r="Y4960" s="77"/>
      <c r="Z4960" s="77"/>
      <c r="AA4960" s="77"/>
      <c r="AB4960" s="77"/>
      <c r="AC4960" s="77"/>
    </row>
    <row r="4961" spans="1:29" s="98" customFormat="1" ht="13" x14ac:dyDescent="0.25">
      <c r="A4961" s="77"/>
      <c r="B4961" s="75"/>
      <c r="C4961" s="76"/>
      <c r="D4961" s="78"/>
      <c r="E4961" s="76"/>
      <c r="F4961" s="76"/>
      <c r="G4961" s="76"/>
      <c r="H4961" s="79"/>
      <c r="I4961" s="79"/>
      <c r="J4961" s="79"/>
      <c r="K4961" s="79"/>
      <c r="L4961" s="75"/>
      <c r="M4961" s="75"/>
      <c r="N4961" s="75"/>
      <c r="O4961" s="75"/>
      <c r="P4961" s="76"/>
      <c r="Q4961" s="77"/>
      <c r="R4961" s="77"/>
      <c r="S4961" s="77"/>
      <c r="T4961" s="77"/>
      <c r="U4961" s="77"/>
      <c r="V4961" s="77"/>
      <c r="W4961" s="77"/>
      <c r="X4961" s="77"/>
      <c r="Y4961" s="77"/>
      <c r="Z4961" s="77"/>
      <c r="AA4961" s="77"/>
      <c r="AB4961" s="77"/>
      <c r="AC4961" s="77"/>
    </row>
    <row r="4962" spans="1:29" s="98" customFormat="1" ht="13" x14ac:dyDescent="0.25">
      <c r="A4962" s="77"/>
      <c r="B4962" s="75"/>
      <c r="C4962" s="76"/>
      <c r="D4962" s="78"/>
      <c r="E4962" s="76"/>
      <c r="F4962" s="76"/>
      <c r="G4962" s="76"/>
      <c r="H4962" s="79"/>
      <c r="I4962" s="79"/>
      <c r="J4962" s="79"/>
      <c r="K4962" s="79"/>
      <c r="L4962" s="75"/>
      <c r="M4962" s="75"/>
      <c r="N4962" s="75"/>
      <c r="O4962" s="75"/>
      <c r="P4962" s="76"/>
      <c r="Q4962" s="77"/>
      <c r="R4962" s="77"/>
      <c r="S4962" s="77"/>
      <c r="T4962" s="77"/>
      <c r="U4962" s="77"/>
      <c r="V4962" s="77"/>
      <c r="W4962" s="77"/>
      <c r="X4962" s="77"/>
      <c r="Y4962" s="77"/>
      <c r="Z4962" s="77"/>
      <c r="AA4962" s="77"/>
      <c r="AB4962" s="77"/>
      <c r="AC4962" s="77"/>
    </row>
    <row r="4963" spans="1:29" s="98" customFormat="1" ht="13" x14ac:dyDescent="0.25">
      <c r="A4963" s="77"/>
      <c r="B4963" s="75"/>
      <c r="C4963" s="76"/>
      <c r="D4963" s="78"/>
      <c r="E4963" s="76"/>
      <c r="F4963" s="76"/>
      <c r="G4963" s="76"/>
      <c r="H4963" s="79"/>
      <c r="I4963" s="79"/>
      <c r="J4963" s="79"/>
      <c r="K4963" s="79"/>
      <c r="L4963" s="75"/>
      <c r="M4963" s="75"/>
      <c r="N4963" s="75"/>
      <c r="O4963" s="75"/>
      <c r="P4963" s="76"/>
      <c r="Q4963" s="77"/>
      <c r="R4963" s="77"/>
      <c r="S4963" s="77"/>
      <c r="T4963" s="77"/>
      <c r="U4963" s="77"/>
      <c r="V4963" s="77"/>
      <c r="W4963" s="77"/>
      <c r="X4963" s="77"/>
      <c r="Y4963" s="77"/>
      <c r="Z4963" s="77"/>
      <c r="AA4963" s="77"/>
      <c r="AB4963" s="77"/>
      <c r="AC4963" s="77"/>
    </row>
    <row r="4964" spans="1:29" s="98" customFormat="1" ht="13" x14ac:dyDescent="0.25">
      <c r="A4964" s="77"/>
      <c r="B4964" s="75"/>
      <c r="C4964" s="76"/>
      <c r="D4964" s="78"/>
      <c r="E4964" s="76"/>
      <c r="F4964" s="76"/>
      <c r="G4964" s="76"/>
      <c r="H4964" s="79"/>
      <c r="I4964" s="79"/>
      <c r="J4964" s="79"/>
      <c r="K4964" s="79"/>
      <c r="L4964" s="75"/>
      <c r="M4964" s="75"/>
      <c r="N4964" s="75"/>
      <c r="O4964" s="75"/>
      <c r="P4964" s="76"/>
      <c r="Q4964" s="77"/>
      <c r="R4964" s="77"/>
      <c r="S4964" s="77"/>
      <c r="T4964" s="77"/>
      <c r="U4964" s="77"/>
      <c r="V4964" s="77"/>
      <c r="W4964" s="77"/>
      <c r="X4964" s="77"/>
      <c r="Y4964" s="77"/>
      <c r="Z4964" s="77"/>
      <c r="AA4964" s="77"/>
      <c r="AB4964" s="77"/>
      <c r="AC4964" s="77"/>
    </row>
    <row r="4965" spans="1:29" s="98" customFormat="1" ht="13" x14ac:dyDescent="0.25">
      <c r="A4965" s="77"/>
      <c r="B4965" s="75"/>
      <c r="C4965" s="76"/>
      <c r="D4965" s="78"/>
      <c r="E4965" s="76"/>
      <c r="F4965" s="76"/>
      <c r="G4965" s="76"/>
      <c r="H4965" s="79"/>
      <c r="I4965" s="79"/>
      <c r="J4965" s="79"/>
      <c r="K4965" s="79"/>
      <c r="L4965" s="75"/>
      <c r="M4965" s="75"/>
      <c r="N4965" s="75"/>
      <c r="O4965" s="75"/>
      <c r="P4965" s="76"/>
      <c r="Q4965" s="77"/>
      <c r="R4965" s="77"/>
      <c r="S4965" s="77"/>
      <c r="T4965" s="77"/>
      <c r="U4965" s="77"/>
      <c r="V4965" s="77"/>
      <c r="W4965" s="77"/>
      <c r="X4965" s="77"/>
      <c r="Y4965" s="77"/>
      <c r="Z4965" s="77"/>
      <c r="AA4965" s="77"/>
      <c r="AB4965" s="77"/>
      <c r="AC4965" s="77"/>
    </row>
    <row r="4966" spans="1:29" s="97" customFormat="1" ht="13" x14ac:dyDescent="0.3">
      <c r="A4966" s="77"/>
      <c r="B4966" s="75"/>
      <c r="C4966" s="76"/>
      <c r="D4966" s="78"/>
      <c r="E4966" s="76"/>
      <c r="F4966" s="76"/>
      <c r="G4966" s="76"/>
      <c r="H4966" s="79"/>
      <c r="I4966" s="79"/>
      <c r="J4966" s="79"/>
      <c r="K4966" s="79"/>
      <c r="L4966" s="75"/>
      <c r="M4966" s="75"/>
      <c r="N4966" s="75"/>
      <c r="O4966" s="75"/>
      <c r="P4966" s="76"/>
      <c r="Q4966" s="77"/>
      <c r="R4966" s="77"/>
      <c r="S4966" s="77"/>
      <c r="T4966" s="77"/>
      <c r="U4966" s="77"/>
      <c r="V4966" s="77"/>
      <c r="W4966" s="77"/>
      <c r="X4966" s="77"/>
      <c r="Y4966" s="77"/>
      <c r="Z4966" s="77"/>
      <c r="AA4966" s="77"/>
      <c r="AB4966" s="77"/>
      <c r="AC4966" s="77"/>
    </row>
    <row r="4967" spans="1:29" s="97" customFormat="1" ht="13" x14ac:dyDescent="0.3">
      <c r="A4967" s="77"/>
      <c r="B4967" s="75"/>
      <c r="C4967" s="76"/>
      <c r="D4967" s="78"/>
      <c r="E4967" s="76"/>
      <c r="F4967" s="76"/>
      <c r="G4967" s="76"/>
      <c r="H4967" s="79"/>
      <c r="I4967" s="79"/>
      <c r="J4967" s="79"/>
      <c r="K4967" s="79"/>
      <c r="L4967" s="75"/>
      <c r="M4967" s="75"/>
      <c r="N4967" s="75"/>
      <c r="O4967" s="75"/>
      <c r="P4967" s="76"/>
      <c r="Q4967" s="77"/>
      <c r="R4967" s="77"/>
      <c r="S4967" s="77"/>
      <c r="T4967" s="77"/>
      <c r="U4967" s="77"/>
      <c r="V4967" s="77"/>
      <c r="W4967" s="77"/>
      <c r="X4967" s="77"/>
      <c r="Y4967" s="77"/>
      <c r="Z4967" s="77"/>
      <c r="AA4967" s="77"/>
      <c r="AB4967" s="77"/>
      <c r="AC4967" s="77"/>
    </row>
    <row r="4968" spans="1:29" s="97" customFormat="1" ht="13" x14ac:dyDescent="0.3">
      <c r="A4968" s="77"/>
      <c r="B4968" s="75"/>
      <c r="C4968" s="76"/>
      <c r="D4968" s="78"/>
      <c r="E4968" s="76"/>
      <c r="F4968" s="76"/>
      <c r="G4968" s="76"/>
      <c r="H4968" s="79"/>
      <c r="I4968" s="79"/>
      <c r="J4968" s="79"/>
      <c r="K4968" s="79"/>
      <c r="L4968" s="75"/>
      <c r="M4968" s="75"/>
      <c r="N4968" s="75"/>
      <c r="O4968" s="75"/>
      <c r="P4968" s="76"/>
      <c r="Q4968" s="77"/>
      <c r="R4968" s="77"/>
      <c r="S4968" s="77"/>
      <c r="T4968" s="77"/>
      <c r="U4968" s="77"/>
      <c r="V4968" s="77"/>
      <c r="W4968" s="77"/>
      <c r="X4968" s="77"/>
      <c r="Y4968" s="77"/>
      <c r="Z4968" s="77"/>
      <c r="AA4968" s="77"/>
      <c r="AB4968" s="77"/>
      <c r="AC4968" s="77"/>
    </row>
    <row r="4969" spans="1:29" s="97" customFormat="1" ht="13" x14ac:dyDescent="0.3">
      <c r="A4969" s="77"/>
      <c r="B4969" s="75"/>
      <c r="C4969" s="76"/>
      <c r="D4969" s="78"/>
      <c r="E4969" s="76"/>
      <c r="F4969" s="76"/>
      <c r="G4969" s="76"/>
      <c r="H4969" s="79"/>
      <c r="I4969" s="79"/>
      <c r="J4969" s="79"/>
      <c r="K4969" s="79"/>
      <c r="L4969" s="75"/>
      <c r="M4969" s="75"/>
      <c r="N4969" s="75"/>
      <c r="O4969" s="75"/>
      <c r="P4969" s="76"/>
      <c r="Q4969" s="77"/>
      <c r="R4969" s="77"/>
      <c r="S4969" s="77"/>
      <c r="T4969" s="77"/>
      <c r="U4969" s="77"/>
      <c r="V4969" s="77"/>
      <c r="W4969" s="77"/>
      <c r="X4969" s="77"/>
      <c r="Y4969" s="77"/>
      <c r="Z4969" s="77"/>
      <c r="AA4969" s="77"/>
      <c r="AB4969" s="77"/>
      <c r="AC4969" s="77"/>
    </row>
    <row r="4970" spans="1:29" s="97" customFormat="1" ht="13" x14ac:dyDescent="0.3">
      <c r="A4970" s="77"/>
      <c r="B4970" s="75"/>
      <c r="C4970" s="76"/>
      <c r="D4970" s="78"/>
      <c r="E4970" s="76"/>
      <c r="F4970" s="76"/>
      <c r="G4970" s="76"/>
      <c r="H4970" s="79"/>
      <c r="I4970" s="79"/>
      <c r="J4970" s="79"/>
      <c r="K4970" s="79"/>
      <c r="L4970" s="75"/>
      <c r="M4970" s="75"/>
      <c r="N4970" s="75"/>
      <c r="O4970" s="75"/>
      <c r="P4970" s="76"/>
      <c r="Q4970" s="77"/>
      <c r="R4970" s="77"/>
      <c r="S4970" s="77"/>
      <c r="T4970" s="77"/>
      <c r="U4970" s="77"/>
      <c r="V4970" s="77"/>
      <c r="W4970" s="77"/>
      <c r="X4970" s="77"/>
      <c r="Y4970" s="77"/>
      <c r="Z4970" s="77"/>
      <c r="AA4970" s="77"/>
      <c r="AB4970" s="77"/>
      <c r="AC4970" s="77"/>
    </row>
    <row r="4971" spans="1:29" s="97" customFormat="1" ht="13" x14ac:dyDescent="0.3">
      <c r="A4971" s="77"/>
      <c r="B4971" s="75"/>
      <c r="C4971" s="76"/>
      <c r="D4971" s="78"/>
      <c r="E4971" s="76"/>
      <c r="F4971" s="76"/>
      <c r="G4971" s="76"/>
      <c r="H4971" s="79"/>
      <c r="I4971" s="79"/>
      <c r="J4971" s="79"/>
      <c r="K4971" s="79"/>
      <c r="L4971" s="75"/>
      <c r="M4971" s="75"/>
      <c r="N4971" s="75"/>
      <c r="O4971" s="75"/>
      <c r="P4971" s="76"/>
      <c r="Q4971" s="77"/>
      <c r="R4971" s="77"/>
      <c r="S4971" s="77"/>
      <c r="T4971" s="77"/>
      <c r="U4971" s="77"/>
      <c r="V4971" s="77"/>
      <c r="W4971" s="77"/>
      <c r="X4971" s="77"/>
      <c r="Y4971" s="77"/>
      <c r="Z4971" s="77"/>
      <c r="AA4971" s="77"/>
      <c r="AB4971" s="77"/>
      <c r="AC4971" s="77"/>
    </row>
    <row r="4972" spans="1:29" s="97" customFormat="1" ht="13" x14ac:dyDescent="0.3">
      <c r="A4972" s="77"/>
      <c r="B4972" s="75"/>
      <c r="C4972" s="76"/>
      <c r="D4972" s="78"/>
      <c r="E4972" s="76"/>
      <c r="F4972" s="76"/>
      <c r="G4972" s="76"/>
      <c r="H4972" s="79"/>
      <c r="I4972" s="79"/>
      <c r="J4972" s="79"/>
      <c r="K4972" s="79"/>
      <c r="L4972" s="75"/>
      <c r="M4972" s="75"/>
      <c r="N4972" s="75"/>
      <c r="O4972" s="75"/>
      <c r="P4972" s="76"/>
      <c r="Q4972" s="77"/>
      <c r="R4972" s="77"/>
      <c r="S4972" s="77"/>
      <c r="T4972" s="77"/>
      <c r="U4972" s="77"/>
      <c r="V4972" s="77"/>
      <c r="W4972" s="77"/>
      <c r="X4972" s="77"/>
      <c r="Y4972" s="77"/>
      <c r="Z4972" s="77"/>
      <c r="AA4972" s="77"/>
      <c r="AB4972" s="77"/>
      <c r="AC4972" s="77"/>
    </row>
    <row r="4973" spans="1:29" s="97" customFormat="1" ht="13" x14ac:dyDescent="0.3">
      <c r="A4973" s="77"/>
      <c r="B4973" s="75"/>
      <c r="C4973" s="76"/>
      <c r="D4973" s="78"/>
      <c r="E4973" s="76"/>
      <c r="F4973" s="76"/>
      <c r="G4973" s="76"/>
      <c r="H4973" s="79"/>
      <c r="I4973" s="79"/>
      <c r="J4973" s="79"/>
      <c r="K4973" s="79"/>
      <c r="L4973" s="75"/>
      <c r="M4973" s="75"/>
      <c r="N4973" s="75"/>
      <c r="O4973" s="75"/>
      <c r="P4973" s="76"/>
      <c r="Q4973" s="77"/>
      <c r="R4973" s="77"/>
      <c r="S4973" s="77"/>
      <c r="T4973" s="77"/>
      <c r="U4973" s="77"/>
      <c r="V4973" s="77"/>
      <c r="W4973" s="77"/>
      <c r="X4973" s="77"/>
      <c r="Y4973" s="77"/>
      <c r="Z4973" s="77"/>
      <c r="AA4973" s="77"/>
      <c r="AB4973" s="77"/>
      <c r="AC4973" s="77"/>
    </row>
    <row r="4974" spans="1:29" s="97" customFormat="1" ht="13" x14ac:dyDescent="0.3">
      <c r="A4974" s="77"/>
      <c r="B4974" s="75"/>
      <c r="C4974" s="76"/>
      <c r="D4974" s="78"/>
      <c r="E4974" s="76"/>
      <c r="F4974" s="76"/>
      <c r="G4974" s="76"/>
      <c r="H4974" s="79"/>
      <c r="I4974" s="79"/>
      <c r="J4974" s="79"/>
      <c r="K4974" s="79"/>
      <c r="L4974" s="75"/>
      <c r="M4974" s="75"/>
      <c r="N4974" s="75"/>
      <c r="O4974" s="75"/>
      <c r="P4974" s="76"/>
      <c r="Q4974" s="77"/>
      <c r="R4974" s="77"/>
      <c r="S4974" s="77"/>
      <c r="T4974" s="77"/>
      <c r="U4974" s="77"/>
      <c r="V4974" s="77"/>
      <c r="W4974" s="77"/>
      <c r="X4974" s="77"/>
      <c r="Y4974" s="77"/>
      <c r="Z4974" s="77"/>
      <c r="AA4974" s="77"/>
      <c r="AB4974" s="77"/>
      <c r="AC4974" s="77"/>
    </row>
    <row r="4975" spans="1:29" s="97" customFormat="1" ht="13" x14ac:dyDescent="0.3">
      <c r="A4975" s="77"/>
      <c r="B4975" s="75"/>
      <c r="C4975" s="76"/>
      <c r="D4975" s="78"/>
      <c r="E4975" s="76"/>
      <c r="F4975" s="76"/>
      <c r="G4975" s="76"/>
      <c r="H4975" s="79"/>
      <c r="I4975" s="79"/>
      <c r="J4975" s="79"/>
      <c r="K4975" s="79"/>
      <c r="L4975" s="75"/>
      <c r="M4975" s="75"/>
      <c r="N4975" s="75"/>
      <c r="O4975" s="75"/>
      <c r="P4975" s="76"/>
      <c r="Q4975" s="77"/>
      <c r="R4975" s="77"/>
      <c r="S4975" s="77"/>
      <c r="T4975" s="77"/>
      <c r="U4975" s="77"/>
      <c r="V4975" s="77"/>
      <c r="W4975" s="77"/>
      <c r="X4975" s="77"/>
      <c r="Y4975" s="77"/>
      <c r="Z4975" s="77"/>
      <c r="AA4975" s="77"/>
      <c r="AB4975" s="77"/>
      <c r="AC4975" s="77"/>
    </row>
    <row r="4976" spans="1:29" s="97" customFormat="1" ht="13" x14ac:dyDescent="0.3">
      <c r="A4976" s="77"/>
      <c r="B4976" s="75"/>
      <c r="C4976" s="76"/>
      <c r="D4976" s="78"/>
      <c r="E4976" s="76"/>
      <c r="F4976" s="76"/>
      <c r="G4976" s="76"/>
      <c r="H4976" s="79"/>
      <c r="I4976" s="79"/>
      <c r="J4976" s="79"/>
      <c r="K4976" s="79"/>
      <c r="L4976" s="75"/>
      <c r="M4976" s="75"/>
      <c r="N4976" s="75"/>
      <c r="O4976" s="75"/>
      <c r="P4976" s="76"/>
      <c r="Q4976" s="77"/>
      <c r="R4976" s="77"/>
      <c r="S4976" s="77"/>
      <c r="T4976" s="77"/>
      <c r="U4976" s="77"/>
      <c r="V4976" s="77"/>
      <c r="W4976" s="77"/>
      <c r="X4976" s="77"/>
      <c r="Y4976" s="77"/>
      <c r="Z4976" s="77"/>
      <c r="AA4976" s="77"/>
      <c r="AB4976" s="77"/>
      <c r="AC4976" s="77"/>
    </row>
    <row r="4977" spans="1:29" s="97" customFormat="1" ht="13" x14ac:dyDescent="0.3">
      <c r="A4977" s="77"/>
      <c r="B4977" s="75"/>
      <c r="C4977" s="76"/>
      <c r="D4977" s="78"/>
      <c r="E4977" s="76"/>
      <c r="F4977" s="76"/>
      <c r="G4977" s="76"/>
      <c r="H4977" s="79"/>
      <c r="I4977" s="79"/>
      <c r="J4977" s="79"/>
      <c r="K4977" s="79"/>
      <c r="L4977" s="75"/>
      <c r="M4977" s="75"/>
      <c r="N4977" s="75"/>
      <c r="O4977" s="75"/>
      <c r="P4977" s="76"/>
      <c r="Q4977" s="77"/>
      <c r="R4977" s="77"/>
      <c r="S4977" s="77"/>
      <c r="T4977" s="77"/>
      <c r="U4977" s="77"/>
      <c r="V4977" s="77"/>
      <c r="W4977" s="77"/>
      <c r="X4977" s="77"/>
      <c r="Y4977" s="77"/>
      <c r="Z4977" s="77"/>
      <c r="AA4977" s="77"/>
      <c r="AB4977" s="77"/>
      <c r="AC4977" s="77"/>
    </row>
    <row r="4978" spans="1:29" s="97" customFormat="1" ht="13" x14ac:dyDescent="0.3">
      <c r="A4978" s="77"/>
      <c r="B4978" s="75"/>
      <c r="C4978" s="76"/>
      <c r="D4978" s="78"/>
      <c r="E4978" s="76"/>
      <c r="F4978" s="76"/>
      <c r="G4978" s="76"/>
      <c r="H4978" s="79"/>
      <c r="I4978" s="79"/>
      <c r="J4978" s="79"/>
      <c r="K4978" s="79"/>
      <c r="L4978" s="75"/>
      <c r="M4978" s="75"/>
      <c r="N4978" s="75"/>
      <c r="O4978" s="75"/>
      <c r="P4978" s="76"/>
      <c r="Q4978" s="77"/>
      <c r="R4978" s="77"/>
      <c r="S4978" s="77"/>
      <c r="T4978" s="77"/>
      <c r="U4978" s="77"/>
      <c r="V4978" s="77"/>
      <c r="W4978" s="77"/>
      <c r="X4978" s="77"/>
      <c r="Y4978" s="77"/>
      <c r="Z4978" s="77"/>
      <c r="AA4978" s="77"/>
      <c r="AB4978" s="77"/>
      <c r="AC4978" s="77"/>
    </row>
    <row r="4979" spans="1:29" s="97" customFormat="1" ht="13" x14ac:dyDescent="0.3">
      <c r="A4979" s="77"/>
      <c r="B4979" s="75"/>
      <c r="C4979" s="76"/>
      <c r="D4979" s="78"/>
      <c r="E4979" s="76"/>
      <c r="F4979" s="76"/>
      <c r="G4979" s="76"/>
      <c r="H4979" s="79"/>
      <c r="I4979" s="79"/>
      <c r="J4979" s="79"/>
      <c r="K4979" s="79"/>
      <c r="L4979" s="75"/>
      <c r="M4979" s="75"/>
      <c r="N4979" s="75"/>
      <c r="O4979" s="75"/>
      <c r="P4979" s="76"/>
      <c r="Q4979" s="77"/>
      <c r="R4979" s="77"/>
      <c r="S4979" s="77"/>
      <c r="T4979" s="77"/>
      <c r="U4979" s="77"/>
      <c r="V4979" s="77"/>
      <c r="W4979" s="77"/>
      <c r="X4979" s="77"/>
      <c r="Y4979" s="77"/>
      <c r="Z4979" s="77"/>
      <c r="AA4979" s="77"/>
      <c r="AB4979" s="77"/>
      <c r="AC4979" s="77"/>
    </row>
    <row r="4980" spans="1:29" s="97" customFormat="1" ht="13" x14ac:dyDescent="0.3">
      <c r="A4980" s="77"/>
      <c r="B4980" s="75"/>
      <c r="C4980" s="76"/>
      <c r="D4980" s="78"/>
      <c r="E4980" s="76"/>
      <c r="F4980" s="76"/>
      <c r="G4980" s="76"/>
      <c r="H4980" s="79"/>
      <c r="I4980" s="79"/>
      <c r="J4980" s="79"/>
      <c r="K4980" s="79"/>
      <c r="L4980" s="75"/>
      <c r="M4980" s="75"/>
      <c r="N4980" s="75"/>
      <c r="O4980" s="75"/>
      <c r="P4980" s="76"/>
      <c r="Q4980" s="77"/>
      <c r="R4980" s="77"/>
      <c r="S4980" s="77"/>
      <c r="T4980" s="77"/>
      <c r="U4980" s="77"/>
      <c r="V4980" s="77"/>
      <c r="W4980" s="77"/>
      <c r="X4980" s="77"/>
      <c r="Y4980" s="77"/>
      <c r="Z4980" s="77"/>
      <c r="AA4980" s="77"/>
      <c r="AB4980" s="77"/>
      <c r="AC4980" s="77"/>
    </row>
    <row r="4981" spans="1:29" s="97" customFormat="1" ht="13" x14ac:dyDescent="0.3">
      <c r="A4981" s="77"/>
      <c r="B4981" s="75"/>
      <c r="C4981" s="76"/>
      <c r="D4981" s="78"/>
      <c r="E4981" s="76"/>
      <c r="F4981" s="76"/>
      <c r="G4981" s="76"/>
      <c r="H4981" s="79"/>
      <c r="I4981" s="79"/>
      <c r="J4981" s="79"/>
      <c r="K4981" s="79"/>
      <c r="L4981" s="75"/>
      <c r="M4981" s="75"/>
      <c r="N4981" s="75"/>
      <c r="O4981" s="75"/>
      <c r="P4981" s="76"/>
      <c r="Q4981" s="77"/>
      <c r="R4981" s="77"/>
      <c r="S4981" s="77"/>
      <c r="T4981" s="77"/>
      <c r="U4981" s="77"/>
      <c r="V4981" s="77"/>
      <c r="W4981" s="77"/>
      <c r="X4981" s="77"/>
      <c r="Y4981" s="77"/>
      <c r="Z4981" s="77"/>
      <c r="AA4981" s="77"/>
      <c r="AB4981" s="77"/>
      <c r="AC4981" s="77"/>
    </row>
    <row r="4982" spans="1:29" s="97" customFormat="1" ht="13" x14ac:dyDescent="0.3">
      <c r="A4982" s="77"/>
      <c r="B4982" s="75"/>
      <c r="C4982" s="76"/>
      <c r="D4982" s="78"/>
      <c r="E4982" s="76"/>
      <c r="F4982" s="76"/>
      <c r="G4982" s="76"/>
      <c r="H4982" s="79"/>
      <c r="I4982" s="79"/>
      <c r="J4982" s="79"/>
      <c r="K4982" s="79"/>
      <c r="L4982" s="75"/>
      <c r="M4982" s="75"/>
      <c r="N4982" s="75"/>
      <c r="O4982" s="75"/>
      <c r="P4982" s="76"/>
      <c r="Q4982" s="77"/>
      <c r="R4982" s="77"/>
      <c r="S4982" s="77"/>
      <c r="T4982" s="77"/>
      <c r="U4982" s="77"/>
      <c r="V4982" s="77"/>
      <c r="W4982" s="77"/>
      <c r="X4982" s="77"/>
      <c r="Y4982" s="77"/>
      <c r="Z4982" s="77"/>
      <c r="AA4982" s="77"/>
      <c r="AB4982" s="77"/>
      <c r="AC4982" s="77"/>
    </row>
    <row r="4983" spans="1:29" s="97" customFormat="1" ht="13" x14ac:dyDescent="0.3">
      <c r="A4983" s="77"/>
      <c r="B4983" s="75"/>
      <c r="C4983" s="76"/>
      <c r="D4983" s="78"/>
      <c r="E4983" s="76"/>
      <c r="F4983" s="76"/>
      <c r="G4983" s="76"/>
      <c r="H4983" s="79"/>
      <c r="I4983" s="79"/>
      <c r="J4983" s="79"/>
      <c r="K4983" s="79"/>
      <c r="L4983" s="75"/>
      <c r="M4983" s="75"/>
      <c r="N4983" s="75"/>
      <c r="O4983" s="75"/>
      <c r="P4983" s="76"/>
      <c r="Q4983" s="77"/>
      <c r="R4983" s="77"/>
      <c r="S4983" s="77"/>
      <c r="T4983" s="77"/>
      <c r="U4983" s="77"/>
      <c r="V4983" s="77"/>
      <c r="W4983" s="77"/>
      <c r="X4983" s="77"/>
      <c r="Y4983" s="77"/>
      <c r="Z4983" s="77"/>
      <c r="AA4983" s="77"/>
      <c r="AB4983" s="77"/>
      <c r="AC4983" s="77"/>
    </row>
    <row r="4984" spans="1:29" s="97" customFormat="1" ht="13" x14ac:dyDescent="0.3">
      <c r="A4984" s="77"/>
      <c r="B4984" s="75"/>
      <c r="C4984" s="76"/>
      <c r="D4984" s="78"/>
      <c r="E4984" s="76"/>
      <c r="F4984" s="76"/>
      <c r="G4984" s="76"/>
      <c r="H4984" s="79"/>
      <c r="I4984" s="79"/>
      <c r="J4984" s="79"/>
      <c r="K4984" s="79"/>
      <c r="L4984" s="75"/>
      <c r="M4984" s="75"/>
      <c r="N4984" s="75"/>
      <c r="O4984" s="75"/>
      <c r="P4984" s="76"/>
      <c r="Q4984" s="77"/>
      <c r="R4984" s="77"/>
      <c r="S4984" s="77"/>
      <c r="T4984" s="77"/>
      <c r="U4984" s="77"/>
      <c r="V4984" s="77"/>
      <c r="W4984" s="77"/>
      <c r="X4984" s="77"/>
      <c r="Y4984" s="77"/>
      <c r="Z4984" s="77"/>
      <c r="AA4984" s="77"/>
      <c r="AB4984" s="77"/>
      <c r="AC4984" s="77"/>
    </row>
    <row r="4985" spans="1:29" s="97" customFormat="1" ht="13" x14ac:dyDescent="0.3">
      <c r="A4985" s="77"/>
      <c r="B4985" s="75"/>
      <c r="C4985" s="76"/>
      <c r="D4985" s="78"/>
      <c r="E4985" s="76"/>
      <c r="F4985" s="76"/>
      <c r="G4985" s="76"/>
      <c r="H4985" s="79"/>
      <c r="I4985" s="79"/>
      <c r="J4985" s="79"/>
      <c r="K4985" s="79"/>
      <c r="L4985" s="75"/>
      <c r="M4985" s="75"/>
      <c r="N4985" s="75"/>
      <c r="O4985" s="75"/>
      <c r="P4985" s="76"/>
      <c r="Q4985" s="77"/>
      <c r="R4985" s="77"/>
      <c r="S4985" s="77"/>
      <c r="T4985" s="77"/>
      <c r="U4985" s="77"/>
      <c r="V4985" s="77"/>
      <c r="W4985" s="77"/>
      <c r="X4985" s="77"/>
      <c r="Y4985" s="77"/>
      <c r="Z4985" s="77"/>
      <c r="AA4985" s="77"/>
      <c r="AB4985" s="77"/>
      <c r="AC4985" s="77"/>
    </row>
    <row r="4986" spans="1:29" s="97" customFormat="1" ht="13" x14ac:dyDescent="0.3">
      <c r="A4986" s="77"/>
      <c r="B4986" s="75"/>
      <c r="C4986" s="76"/>
      <c r="D4986" s="78"/>
      <c r="E4986" s="76"/>
      <c r="F4986" s="76"/>
      <c r="G4986" s="76"/>
      <c r="H4986" s="79"/>
      <c r="I4986" s="79"/>
      <c r="J4986" s="79"/>
      <c r="K4986" s="79"/>
      <c r="L4986" s="75"/>
      <c r="M4986" s="75"/>
      <c r="N4986" s="75"/>
      <c r="O4986" s="75"/>
      <c r="P4986" s="76"/>
      <c r="Q4986" s="77"/>
      <c r="R4986" s="77"/>
      <c r="S4986" s="77"/>
      <c r="T4986" s="77"/>
      <c r="U4986" s="77"/>
      <c r="V4986" s="77"/>
      <c r="W4986" s="77"/>
      <c r="X4986" s="77"/>
      <c r="Y4986" s="77"/>
      <c r="Z4986" s="77"/>
      <c r="AA4986" s="77"/>
      <c r="AB4986" s="77"/>
      <c r="AC4986" s="77"/>
    </row>
    <row r="4987" spans="1:29" s="97" customFormat="1" ht="13" x14ac:dyDescent="0.3">
      <c r="A4987" s="77"/>
      <c r="B4987" s="75"/>
      <c r="C4987" s="76"/>
      <c r="D4987" s="78"/>
      <c r="E4987" s="76"/>
      <c r="F4987" s="76"/>
      <c r="G4987" s="76"/>
      <c r="H4987" s="79"/>
      <c r="I4987" s="79"/>
      <c r="J4987" s="79"/>
      <c r="K4987" s="79"/>
      <c r="L4987" s="75"/>
      <c r="M4987" s="75"/>
      <c r="N4987" s="75"/>
      <c r="O4987" s="75"/>
      <c r="P4987" s="76"/>
      <c r="Q4987" s="77"/>
      <c r="R4987" s="77"/>
      <c r="S4987" s="77"/>
      <c r="T4987" s="77"/>
      <c r="U4987" s="77"/>
      <c r="V4987" s="77"/>
      <c r="W4987" s="77"/>
      <c r="X4987" s="77"/>
      <c r="Y4987" s="77"/>
      <c r="Z4987" s="77"/>
      <c r="AA4987" s="77"/>
      <c r="AB4987" s="77"/>
      <c r="AC4987" s="77"/>
    </row>
    <row r="4988" spans="1:29" s="97" customFormat="1" ht="13" x14ac:dyDescent="0.3">
      <c r="A4988" s="77"/>
      <c r="B4988" s="75"/>
      <c r="C4988" s="76"/>
      <c r="D4988" s="78"/>
      <c r="E4988" s="76"/>
      <c r="F4988" s="76"/>
      <c r="G4988" s="76"/>
      <c r="H4988" s="79"/>
      <c r="I4988" s="79"/>
      <c r="J4988" s="79"/>
      <c r="K4988" s="79"/>
      <c r="L4988" s="75"/>
      <c r="M4988" s="75"/>
      <c r="N4988" s="75"/>
      <c r="O4988" s="75"/>
      <c r="P4988" s="76"/>
      <c r="Q4988" s="77"/>
      <c r="R4988" s="77"/>
      <c r="S4988" s="77"/>
      <c r="T4988" s="77"/>
      <c r="U4988" s="77"/>
      <c r="V4988" s="77"/>
      <c r="W4988" s="77"/>
      <c r="X4988" s="77"/>
      <c r="Y4988" s="77"/>
      <c r="Z4988" s="77"/>
      <c r="AA4988" s="77"/>
      <c r="AB4988" s="77"/>
      <c r="AC4988" s="77"/>
    </row>
    <row r="4989" spans="1:29" s="97" customFormat="1" ht="13" x14ac:dyDescent="0.3">
      <c r="A4989" s="77"/>
      <c r="B4989" s="75"/>
      <c r="C4989" s="76"/>
      <c r="D4989" s="78"/>
      <c r="E4989" s="76"/>
      <c r="F4989" s="76"/>
      <c r="G4989" s="76"/>
      <c r="H4989" s="79"/>
      <c r="I4989" s="79"/>
      <c r="J4989" s="79"/>
      <c r="K4989" s="79"/>
      <c r="L4989" s="75"/>
      <c r="M4989" s="75"/>
      <c r="N4989" s="75"/>
      <c r="O4989" s="75"/>
      <c r="P4989" s="76"/>
      <c r="Q4989" s="77"/>
      <c r="R4989" s="77"/>
      <c r="S4989" s="77"/>
      <c r="T4989" s="77"/>
      <c r="U4989" s="77"/>
      <c r="V4989" s="77"/>
      <c r="W4989" s="77"/>
      <c r="X4989" s="77"/>
      <c r="Y4989" s="77"/>
      <c r="Z4989" s="77"/>
      <c r="AA4989" s="77"/>
      <c r="AB4989" s="77"/>
      <c r="AC4989" s="77"/>
    </row>
    <row r="4990" spans="1:29" s="97" customFormat="1" ht="13" x14ac:dyDescent="0.3">
      <c r="A4990" s="77"/>
      <c r="B4990" s="75"/>
      <c r="C4990" s="76"/>
      <c r="D4990" s="78"/>
      <c r="E4990" s="76"/>
      <c r="F4990" s="76"/>
      <c r="G4990" s="76"/>
      <c r="H4990" s="79"/>
      <c r="I4990" s="79"/>
      <c r="J4990" s="79"/>
      <c r="K4990" s="79"/>
      <c r="L4990" s="75"/>
      <c r="M4990" s="75"/>
      <c r="N4990" s="75"/>
      <c r="O4990" s="75"/>
      <c r="P4990" s="76"/>
      <c r="Q4990" s="77"/>
      <c r="R4990" s="77"/>
      <c r="S4990" s="77"/>
      <c r="T4990" s="77"/>
      <c r="U4990" s="77"/>
      <c r="V4990" s="77"/>
      <c r="W4990" s="77"/>
      <c r="X4990" s="77"/>
      <c r="Y4990" s="77"/>
      <c r="Z4990" s="77"/>
      <c r="AA4990" s="77"/>
      <c r="AB4990" s="77"/>
      <c r="AC4990" s="77"/>
    </row>
    <row r="4991" spans="1:29" s="97" customFormat="1" ht="13" x14ac:dyDescent="0.3">
      <c r="A4991" s="77"/>
      <c r="B4991" s="75"/>
      <c r="C4991" s="76"/>
      <c r="D4991" s="78"/>
      <c r="E4991" s="76"/>
      <c r="F4991" s="76"/>
      <c r="G4991" s="76"/>
      <c r="H4991" s="79"/>
      <c r="I4991" s="79"/>
      <c r="J4991" s="79"/>
      <c r="K4991" s="79"/>
      <c r="L4991" s="75"/>
      <c r="M4991" s="75"/>
      <c r="N4991" s="75"/>
      <c r="O4991" s="75"/>
      <c r="P4991" s="76"/>
      <c r="Q4991" s="77"/>
      <c r="R4991" s="77"/>
      <c r="S4991" s="77"/>
      <c r="T4991" s="77"/>
      <c r="U4991" s="77"/>
      <c r="V4991" s="77"/>
      <c r="W4991" s="77"/>
      <c r="X4991" s="77"/>
      <c r="Y4991" s="77"/>
      <c r="Z4991" s="77"/>
      <c r="AA4991" s="77"/>
      <c r="AB4991" s="77"/>
      <c r="AC4991" s="77"/>
    </row>
    <row r="4992" spans="1:29" s="97" customFormat="1" ht="13" x14ac:dyDescent="0.3">
      <c r="A4992" s="77"/>
      <c r="B4992" s="75"/>
      <c r="C4992" s="76"/>
      <c r="D4992" s="78"/>
      <c r="E4992" s="76"/>
      <c r="F4992" s="76"/>
      <c r="G4992" s="76"/>
      <c r="H4992" s="79"/>
      <c r="I4992" s="79"/>
      <c r="J4992" s="79"/>
      <c r="K4992" s="79"/>
      <c r="L4992" s="75"/>
      <c r="M4992" s="75"/>
      <c r="N4992" s="75"/>
      <c r="O4992" s="75"/>
      <c r="P4992" s="76"/>
      <c r="Q4992" s="77"/>
      <c r="R4992" s="77"/>
      <c r="S4992" s="77"/>
      <c r="T4992" s="77"/>
      <c r="U4992" s="77"/>
      <c r="V4992" s="77"/>
      <c r="W4992" s="77"/>
      <c r="X4992" s="77"/>
      <c r="Y4992" s="77"/>
      <c r="Z4992" s="77"/>
      <c r="AA4992" s="77"/>
      <c r="AB4992" s="77"/>
      <c r="AC4992" s="77"/>
    </row>
    <row r="4993" spans="1:29" s="97" customFormat="1" ht="13" x14ac:dyDescent="0.3">
      <c r="A4993" s="77"/>
      <c r="B4993" s="75"/>
      <c r="C4993" s="76"/>
      <c r="D4993" s="78"/>
      <c r="E4993" s="76"/>
      <c r="F4993" s="76"/>
      <c r="G4993" s="76"/>
      <c r="H4993" s="79"/>
      <c r="I4993" s="79"/>
      <c r="J4993" s="79"/>
      <c r="K4993" s="79"/>
      <c r="L4993" s="75"/>
      <c r="M4993" s="75"/>
      <c r="N4993" s="75"/>
      <c r="O4993" s="75"/>
      <c r="P4993" s="76"/>
      <c r="Q4993" s="77"/>
      <c r="R4993" s="77"/>
      <c r="S4993" s="77"/>
      <c r="T4993" s="77"/>
      <c r="U4993" s="77"/>
      <c r="V4993" s="77"/>
      <c r="W4993" s="77"/>
      <c r="X4993" s="77"/>
      <c r="Y4993" s="77"/>
      <c r="Z4993" s="77"/>
      <c r="AA4993" s="77"/>
      <c r="AB4993" s="77"/>
      <c r="AC4993" s="77"/>
    </row>
    <row r="4994" spans="1:29" s="97" customFormat="1" ht="13" x14ac:dyDescent="0.3">
      <c r="A4994" s="77"/>
      <c r="B4994" s="75"/>
      <c r="C4994" s="76"/>
      <c r="D4994" s="78"/>
      <c r="E4994" s="76"/>
      <c r="F4994" s="76"/>
      <c r="G4994" s="76"/>
      <c r="H4994" s="79"/>
      <c r="I4994" s="79"/>
      <c r="J4994" s="79"/>
      <c r="K4994" s="79"/>
      <c r="L4994" s="75"/>
      <c r="M4994" s="75"/>
      <c r="N4994" s="75"/>
      <c r="O4994" s="75"/>
      <c r="P4994" s="76"/>
      <c r="Q4994" s="77"/>
      <c r="R4994" s="77"/>
      <c r="S4994" s="77"/>
      <c r="T4994" s="77"/>
      <c r="U4994" s="77"/>
      <c r="V4994" s="77"/>
      <c r="W4994" s="77"/>
      <c r="X4994" s="77"/>
      <c r="Y4994" s="77"/>
      <c r="Z4994" s="77"/>
      <c r="AA4994" s="77"/>
      <c r="AB4994" s="77"/>
      <c r="AC4994" s="77"/>
    </row>
    <row r="4995" spans="1:29" s="97" customFormat="1" ht="13" x14ac:dyDescent="0.3">
      <c r="A4995" s="77"/>
      <c r="B4995" s="75"/>
      <c r="C4995" s="76"/>
      <c r="D4995" s="78"/>
      <c r="E4995" s="76"/>
      <c r="F4995" s="76"/>
      <c r="G4995" s="76"/>
      <c r="H4995" s="79"/>
      <c r="I4995" s="79"/>
      <c r="J4995" s="79"/>
      <c r="K4995" s="79"/>
      <c r="L4995" s="75"/>
      <c r="M4995" s="75"/>
      <c r="N4995" s="75"/>
      <c r="O4995" s="75"/>
      <c r="P4995" s="76"/>
      <c r="Q4995" s="77"/>
      <c r="R4995" s="77"/>
      <c r="S4995" s="77"/>
      <c r="T4995" s="77"/>
      <c r="U4995" s="77"/>
      <c r="V4995" s="77"/>
      <c r="W4995" s="77"/>
      <c r="X4995" s="77"/>
      <c r="Y4995" s="77"/>
      <c r="Z4995" s="77"/>
      <c r="AA4995" s="77"/>
      <c r="AB4995" s="77"/>
      <c r="AC4995" s="77"/>
    </row>
    <row r="4996" spans="1:29" s="97" customFormat="1" ht="13" x14ac:dyDescent="0.3">
      <c r="A4996" s="77"/>
      <c r="B4996" s="75"/>
      <c r="C4996" s="76"/>
      <c r="D4996" s="78"/>
      <c r="E4996" s="76"/>
      <c r="F4996" s="76"/>
      <c r="G4996" s="76"/>
      <c r="H4996" s="79"/>
      <c r="I4996" s="79"/>
      <c r="J4996" s="79"/>
      <c r="K4996" s="79"/>
      <c r="L4996" s="75"/>
      <c r="M4996" s="75"/>
      <c r="N4996" s="75"/>
      <c r="O4996" s="75"/>
      <c r="P4996" s="76"/>
      <c r="Q4996" s="77"/>
      <c r="R4996" s="77"/>
      <c r="S4996" s="77"/>
      <c r="T4996" s="77"/>
      <c r="U4996" s="77"/>
      <c r="V4996" s="77"/>
      <c r="W4996" s="77"/>
      <c r="X4996" s="77"/>
      <c r="Y4996" s="77"/>
      <c r="Z4996" s="77"/>
      <c r="AA4996" s="77"/>
      <c r="AB4996" s="77"/>
      <c r="AC4996" s="77"/>
    </row>
    <row r="4997" spans="1:29" s="97" customFormat="1" ht="13" x14ac:dyDescent="0.3">
      <c r="A4997" s="77"/>
      <c r="B4997" s="75"/>
      <c r="C4997" s="76"/>
      <c r="D4997" s="78"/>
      <c r="E4997" s="76"/>
      <c r="F4997" s="76"/>
      <c r="G4997" s="76"/>
      <c r="H4997" s="79"/>
      <c r="I4997" s="79"/>
      <c r="J4997" s="79"/>
      <c r="K4997" s="79"/>
      <c r="L4997" s="75"/>
      <c r="M4997" s="75"/>
      <c r="N4997" s="75"/>
      <c r="O4997" s="75"/>
      <c r="P4997" s="76"/>
      <c r="Q4997" s="77"/>
      <c r="R4997" s="77"/>
      <c r="S4997" s="77"/>
      <c r="T4997" s="77"/>
      <c r="U4997" s="77"/>
      <c r="V4997" s="77"/>
      <c r="W4997" s="77"/>
      <c r="X4997" s="77"/>
      <c r="Y4997" s="77"/>
      <c r="Z4997" s="77"/>
      <c r="AA4997" s="77"/>
      <c r="AB4997" s="77"/>
      <c r="AC4997" s="77"/>
    </row>
    <row r="4998" spans="1:29" s="97" customFormat="1" ht="13" x14ac:dyDescent="0.3">
      <c r="A4998" s="77"/>
      <c r="B4998" s="75"/>
      <c r="C4998" s="76"/>
      <c r="D4998" s="78"/>
      <c r="E4998" s="76"/>
      <c r="F4998" s="76"/>
      <c r="G4998" s="76"/>
      <c r="H4998" s="79"/>
      <c r="I4998" s="79"/>
      <c r="J4998" s="79"/>
      <c r="K4998" s="79"/>
      <c r="L4998" s="75"/>
      <c r="M4998" s="75"/>
      <c r="N4998" s="75"/>
      <c r="O4998" s="75"/>
      <c r="P4998" s="76"/>
      <c r="Q4998" s="77"/>
      <c r="R4998" s="77"/>
      <c r="S4998" s="77"/>
      <c r="T4998" s="77"/>
      <c r="U4998" s="77"/>
      <c r="V4998" s="77"/>
      <c r="W4998" s="77"/>
      <c r="X4998" s="77"/>
      <c r="Y4998" s="77"/>
      <c r="Z4998" s="77"/>
      <c r="AA4998" s="77"/>
      <c r="AB4998" s="77"/>
      <c r="AC4998" s="77"/>
    </row>
    <row r="4999" spans="1:29" s="97" customFormat="1" ht="13" x14ac:dyDescent="0.3">
      <c r="A4999" s="77"/>
      <c r="B4999" s="75"/>
      <c r="C4999" s="76"/>
      <c r="D4999" s="78"/>
      <c r="E4999" s="76"/>
      <c r="F4999" s="76"/>
      <c r="G4999" s="76"/>
      <c r="H4999" s="79"/>
      <c r="I4999" s="79"/>
      <c r="J4999" s="79"/>
      <c r="K4999" s="79"/>
      <c r="L4999" s="75"/>
      <c r="M4999" s="75"/>
      <c r="N4999" s="75"/>
      <c r="O4999" s="75"/>
      <c r="P4999" s="76"/>
      <c r="Q4999" s="77"/>
      <c r="R4999" s="77"/>
      <c r="S4999" s="77"/>
      <c r="T4999" s="77"/>
      <c r="U4999" s="77"/>
      <c r="V4999" s="77"/>
      <c r="W4999" s="77"/>
      <c r="X4999" s="77"/>
      <c r="Y4999" s="77"/>
      <c r="Z4999" s="77"/>
      <c r="AA4999" s="77"/>
      <c r="AB4999" s="77"/>
      <c r="AC4999" s="77"/>
    </row>
    <row r="5000" spans="1:29" s="97" customFormat="1" ht="13" x14ac:dyDescent="0.3">
      <c r="A5000" s="77"/>
      <c r="B5000" s="75"/>
      <c r="C5000" s="76"/>
      <c r="D5000" s="78"/>
      <c r="E5000" s="76"/>
      <c r="F5000" s="76"/>
      <c r="G5000" s="76"/>
      <c r="H5000" s="79"/>
      <c r="I5000" s="79"/>
      <c r="J5000" s="79"/>
      <c r="K5000" s="79"/>
      <c r="L5000" s="75"/>
      <c r="M5000" s="75"/>
      <c r="N5000" s="75"/>
      <c r="O5000" s="75"/>
      <c r="P5000" s="76"/>
      <c r="Q5000" s="77"/>
      <c r="R5000" s="77"/>
      <c r="S5000" s="77"/>
      <c r="T5000" s="77"/>
      <c r="U5000" s="77"/>
      <c r="V5000" s="77"/>
      <c r="W5000" s="77"/>
      <c r="X5000" s="77"/>
      <c r="Y5000" s="77"/>
      <c r="Z5000" s="77"/>
      <c r="AA5000" s="77"/>
      <c r="AB5000" s="77"/>
      <c r="AC5000" s="77"/>
    </row>
    <row r="5001" spans="1:29" s="97" customFormat="1" ht="13" x14ac:dyDescent="0.3">
      <c r="A5001" s="77"/>
      <c r="B5001" s="75"/>
      <c r="C5001" s="76"/>
      <c r="D5001" s="78"/>
      <c r="E5001" s="76"/>
      <c r="F5001" s="76"/>
      <c r="G5001" s="76"/>
      <c r="H5001" s="79"/>
      <c r="I5001" s="79"/>
      <c r="J5001" s="79"/>
      <c r="K5001" s="79"/>
      <c r="L5001" s="75"/>
      <c r="M5001" s="75"/>
      <c r="N5001" s="75"/>
      <c r="O5001" s="75"/>
      <c r="P5001" s="76"/>
      <c r="Q5001" s="77"/>
      <c r="R5001" s="77"/>
      <c r="S5001" s="77"/>
      <c r="T5001" s="77"/>
      <c r="U5001" s="77"/>
      <c r="V5001" s="77"/>
      <c r="W5001" s="77"/>
      <c r="X5001" s="77"/>
      <c r="Y5001" s="77"/>
      <c r="Z5001" s="77"/>
      <c r="AA5001" s="77"/>
      <c r="AB5001" s="77"/>
      <c r="AC5001" s="77"/>
    </row>
    <row r="5002" spans="1:29" s="97" customFormat="1" ht="13" x14ac:dyDescent="0.3">
      <c r="A5002" s="77"/>
      <c r="B5002" s="75"/>
      <c r="C5002" s="76"/>
      <c r="D5002" s="78"/>
      <c r="E5002" s="76"/>
      <c r="F5002" s="76"/>
      <c r="G5002" s="76"/>
      <c r="H5002" s="79"/>
      <c r="I5002" s="79"/>
      <c r="J5002" s="79"/>
      <c r="K5002" s="79"/>
      <c r="L5002" s="75"/>
      <c r="M5002" s="75"/>
      <c r="N5002" s="75"/>
      <c r="O5002" s="75"/>
      <c r="P5002" s="76"/>
      <c r="Q5002" s="77"/>
      <c r="R5002" s="77"/>
      <c r="S5002" s="77"/>
      <c r="T5002" s="77"/>
      <c r="U5002" s="77"/>
      <c r="V5002" s="77"/>
      <c r="W5002" s="77"/>
      <c r="X5002" s="77"/>
      <c r="Y5002" s="77"/>
      <c r="Z5002" s="77"/>
      <c r="AA5002" s="77"/>
      <c r="AB5002" s="77"/>
      <c r="AC5002" s="77"/>
    </row>
    <row r="5003" spans="1:29" s="97" customFormat="1" ht="13" x14ac:dyDescent="0.3">
      <c r="A5003" s="77"/>
      <c r="B5003" s="75"/>
      <c r="C5003" s="76"/>
      <c r="D5003" s="78"/>
      <c r="E5003" s="76"/>
      <c r="F5003" s="76"/>
      <c r="G5003" s="76"/>
      <c r="H5003" s="79"/>
      <c r="I5003" s="79"/>
      <c r="J5003" s="79"/>
      <c r="K5003" s="79"/>
      <c r="L5003" s="75"/>
      <c r="M5003" s="75"/>
      <c r="N5003" s="75"/>
      <c r="O5003" s="75"/>
      <c r="P5003" s="76"/>
      <c r="Q5003" s="77"/>
      <c r="R5003" s="77"/>
      <c r="S5003" s="77"/>
      <c r="T5003" s="77"/>
      <c r="U5003" s="77"/>
      <c r="V5003" s="77"/>
      <c r="W5003" s="77"/>
      <c r="X5003" s="77"/>
      <c r="Y5003" s="77"/>
      <c r="Z5003" s="77"/>
      <c r="AA5003" s="77"/>
      <c r="AB5003" s="77"/>
      <c r="AC5003" s="77"/>
    </row>
    <row r="5004" spans="1:29" s="97" customFormat="1" ht="13" x14ac:dyDescent="0.3">
      <c r="A5004" s="77"/>
      <c r="B5004" s="75"/>
      <c r="C5004" s="76"/>
      <c r="D5004" s="78"/>
      <c r="E5004" s="76"/>
      <c r="F5004" s="76"/>
      <c r="G5004" s="76"/>
      <c r="H5004" s="79"/>
      <c r="I5004" s="79"/>
      <c r="J5004" s="79"/>
      <c r="K5004" s="79"/>
      <c r="L5004" s="75"/>
      <c r="M5004" s="75"/>
      <c r="N5004" s="75"/>
      <c r="O5004" s="75"/>
      <c r="P5004" s="76"/>
      <c r="Q5004" s="77"/>
      <c r="R5004" s="77"/>
      <c r="S5004" s="77"/>
      <c r="T5004" s="77"/>
      <c r="U5004" s="77"/>
      <c r="V5004" s="77"/>
      <c r="W5004" s="77"/>
      <c r="X5004" s="77"/>
      <c r="Y5004" s="77"/>
      <c r="Z5004" s="77"/>
      <c r="AA5004" s="77"/>
      <c r="AB5004" s="77"/>
      <c r="AC5004" s="77"/>
    </row>
    <row r="5005" spans="1:29" s="97" customFormat="1" ht="13" x14ac:dyDescent="0.3">
      <c r="A5005" s="77"/>
      <c r="B5005" s="75"/>
      <c r="C5005" s="76"/>
      <c r="D5005" s="78"/>
      <c r="E5005" s="76"/>
      <c r="F5005" s="76"/>
      <c r="G5005" s="76"/>
      <c r="H5005" s="79"/>
      <c r="I5005" s="79"/>
      <c r="J5005" s="79"/>
      <c r="K5005" s="79"/>
      <c r="L5005" s="75"/>
      <c r="M5005" s="75"/>
      <c r="N5005" s="75"/>
      <c r="O5005" s="75"/>
      <c r="P5005" s="76"/>
      <c r="Q5005" s="77"/>
      <c r="R5005" s="77"/>
      <c r="S5005" s="77"/>
      <c r="T5005" s="77"/>
      <c r="U5005" s="77"/>
      <c r="V5005" s="77"/>
      <c r="W5005" s="77"/>
      <c r="X5005" s="77"/>
      <c r="Y5005" s="77"/>
      <c r="Z5005" s="77"/>
      <c r="AA5005" s="77"/>
      <c r="AB5005" s="77"/>
      <c r="AC5005" s="77"/>
    </row>
    <row r="5006" spans="1:29" s="97" customFormat="1" ht="13" x14ac:dyDescent="0.3">
      <c r="A5006" s="77"/>
      <c r="B5006" s="75"/>
      <c r="C5006" s="76"/>
      <c r="D5006" s="78"/>
      <c r="E5006" s="76"/>
      <c r="F5006" s="76"/>
      <c r="G5006" s="76"/>
      <c r="H5006" s="79"/>
      <c r="I5006" s="79"/>
      <c r="J5006" s="79"/>
      <c r="K5006" s="79"/>
      <c r="L5006" s="75"/>
      <c r="M5006" s="75"/>
      <c r="N5006" s="75"/>
      <c r="O5006" s="75"/>
      <c r="P5006" s="76"/>
      <c r="Q5006" s="77"/>
      <c r="R5006" s="77"/>
      <c r="S5006" s="77"/>
      <c r="T5006" s="77"/>
      <c r="U5006" s="77"/>
      <c r="V5006" s="77"/>
      <c r="W5006" s="77"/>
      <c r="X5006" s="77"/>
      <c r="Y5006" s="77"/>
      <c r="Z5006" s="77"/>
      <c r="AA5006" s="77"/>
      <c r="AB5006" s="77"/>
      <c r="AC5006" s="77"/>
    </row>
    <row r="5007" spans="1:29" s="97" customFormat="1" ht="13" x14ac:dyDescent="0.3">
      <c r="A5007" s="77"/>
      <c r="B5007" s="75"/>
      <c r="C5007" s="76"/>
      <c r="D5007" s="78"/>
      <c r="E5007" s="76"/>
      <c r="F5007" s="76"/>
      <c r="G5007" s="76"/>
      <c r="H5007" s="79"/>
      <c r="I5007" s="79"/>
      <c r="J5007" s="79"/>
      <c r="K5007" s="79"/>
      <c r="L5007" s="75"/>
      <c r="M5007" s="75"/>
      <c r="N5007" s="75"/>
      <c r="O5007" s="75"/>
      <c r="P5007" s="76"/>
      <c r="Q5007" s="77"/>
      <c r="R5007" s="77"/>
      <c r="S5007" s="77"/>
      <c r="T5007" s="77"/>
      <c r="U5007" s="77"/>
      <c r="V5007" s="77"/>
      <c r="W5007" s="77"/>
      <c r="X5007" s="77"/>
      <c r="Y5007" s="77"/>
      <c r="Z5007" s="77"/>
      <c r="AA5007" s="77"/>
      <c r="AB5007" s="77"/>
      <c r="AC5007" s="77"/>
    </row>
    <row r="5008" spans="1:29" s="97" customFormat="1" ht="13" x14ac:dyDescent="0.3">
      <c r="A5008" s="77"/>
      <c r="B5008" s="75"/>
      <c r="C5008" s="76"/>
      <c r="D5008" s="78"/>
      <c r="E5008" s="76"/>
      <c r="F5008" s="76"/>
      <c r="G5008" s="76"/>
      <c r="H5008" s="79"/>
      <c r="I5008" s="79"/>
      <c r="J5008" s="79"/>
      <c r="K5008" s="79"/>
      <c r="L5008" s="75"/>
      <c r="M5008" s="75"/>
      <c r="N5008" s="75"/>
      <c r="O5008" s="75"/>
      <c r="P5008" s="76"/>
      <c r="Q5008" s="77"/>
      <c r="R5008" s="77"/>
      <c r="S5008" s="77"/>
      <c r="T5008" s="77"/>
      <c r="U5008" s="77"/>
      <c r="V5008" s="77"/>
      <c r="W5008" s="77"/>
      <c r="X5008" s="77"/>
      <c r="Y5008" s="77"/>
      <c r="Z5008" s="77"/>
      <c r="AA5008" s="77"/>
      <c r="AB5008" s="77"/>
      <c r="AC5008" s="77"/>
    </row>
    <row r="5009" spans="1:29" s="97" customFormat="1" ht="13" x14ac:dyDescent="0.3">
      <c r="A5009" s="77"/>
      <c r="B5009" s="75"/>
      <c r="C5009" s="76"/>
      <c r="D5009" s="78"/>
      <c r="E5009" s="76"/>
      <c r="F5009" s="76"/>
      <c r="G5009" s="76"/>
      <c r="H5009" s="79"/>
      <c r="I5009" s="79"/>
      <c r="J5009" s="79"/>
      <c r="K5009" s="79"/>
      <c r="L5009" s="75"/>
      <c r="M5009" s="75"/>
      <c r="N5009" s="75"/>
      <c r="O5009" s="75"/>
      <c r="P5009" s="76"/>
      <c r="Q5009" s="77"/>
      <c r="R5009" s="77"/>
      <c r="S5009" s="77"/>
      <c r="T5009" s="77"/>
      <c r="U5009" s="77"/>
      <c r="V5009" s="77"/>
      <c r="W5009" s="77"/>
      <c r="X5009" s="77"/>
      <c r="Y5009" s="77"/>
      <c r="Z5009" s="77"/>
      <c r="AA5009" s="77"/>
      <c r="AB5009" s="77"/>
      <c r="AC5009" s="77"/>
    </row>
    <row r="5010" spans="1:29" s="97" customFormat="1" ht="13" x14ac:dyDescent="0.3">
      <c r="A5010" s="77"/>
      <c r="B5010" s="75"/>
      <c r="C5010" s="76"/>
      <c r="D5010" s="78"/>
      <c r="E5010" s="76"/>
      <c r="F5010" s="76"/>
      <c r="G5010" s="76"/>
      <c r="H5010" s="79"/>
      <c r="I5010" s="79"/>
      <c r="J5010" s="79"/>
      <c r="K5010" s="79"/>
      <c r="L5010" s="75"/>
      <c r="M5010" s="75"/>
      <c r="N5010" s="75"/>
      <c r="O5010" s="75"/>
      <c r="P5010" s="76"/>
      <c r="Q5010" s="77"/>
      <c r="R5010" s="77"/>
      <c r="S5010" s="77"/>
      <c r="T5010" s="77"/>
      <c r="U5010" s="77"/>
      <c r="V5010" s="77"/>
      <c r="W5010" s="77"/>
      <c r="X5010" s="77"/>
      <c r="Y5010" s="77"/>
      <c r="Z5010" s="77"/>
      <c r="AA5010" s="77"/>
      <c r="AB5010" s="77"/>
      <c r="AC5010" s="77"/>
    </row>
    <row r="5011" spans="1:29" s="97" customFormat="1" ht="13" x14ac:dyDescent="0.3">
      <c r="A5011" s="77"/>
      <c r="B5011" s="75"/>
      <c r="C5011" s="76"/>
      <c r="D5011" s="78"/>
      <c r="E5011" s="76"/>
      <c r="F5011" s="76"/>
      <c r="G5011" s="76"/>
      <c r="H5011" s="79"/>
      <c r="I5011" s="79"/>
      <c r="J5011" s="79"/>
      <c r="K5011" s="79"/>
      <c r="L5011" s="75"/>
      <c r="M5011" s="75"/>
      <c r="N5011" s="75"/>
      <c r="O5011" s="75"/>
      <c r="P5011" s="76"/>
      <c r="Q5011" s="77"/>
      <c r="R5011" s="77"/>
      <c r="S5011" s="77"/>
      <c r="T5011" s="77"/>
      <c r="U5011" s="77"/>
      <c r="V5011" s="77"/>
      <c r="W5011" s="77"/>
      <c r="X5011" s="77"/>
      <c r="Y5011" s="77"/>
      <c r="Z5011" s="77"/>
      <c r="AA5011" s="77"/>
      <c r="AB5011" s="77"/>
      <c r="AC5011" s="77"/>
    </row>
    <row r="5012" spans="1:29" s="97" customFormat="1" ht="13" x14ac:dyDescent="0.3">
      <c r="A5012" s="77"/>
      <c r="B5012" s="75"/>
      <c r="C5012" s="76"/>
      <c r="D5012" s="78"/>
      <c r="E5012" s="76"/>
      <c r="F5012" s="76"/>
      <c r="G5012" s="76"/>
      <c r="H5012" s="79"/>
      <c r="I5012" s="79"/>
      <c r="J5012" s="79"/>
      <c r="K5012" s="79"/>
      <c r="L5012" s="75"/>
      <c r="M5012" s="75"/>
      <c r="N5012" s="75"/>
      <c r="O5012" s="75"/>
      <c r="P5012" s="76"/>
      <c r="Q5012" s="77"/>
      <c r="R5012" s="77"/>
      <c r="S5012" s="77"/>
      <c r="T5012" s="77"/>
      <c r="U5012" s="77"/>
      <c r="V5012" s="77"/>
      <c r="W5012" s="77"/>
      <c r="X5012" s="77"/>
      <c r="Y5012" s="77"/>
      <c r="Z5012" s="77"/>
      <c r="AA5012" s="77"/>
      <c r="AB5012" s="77"/>
      <c r="AC5012" s="77"/>
    </row>
    <row r="5013" spans="1:29" s="97" customFormat="1" ht="13" x14ac:dyDescent="0.3">
      <c r="A5013" s="77"/>
      <c r="B5013" s="75"/>
      <c r="C5013" s="76"/>
      <c r="D5013" s="78"/>
      <c r="E5013" s="76"/>
      <c r="F5013" s="76"/>
      <c r="G5013" s="76"/>
      <c r="H5013" s="79"/>
      <c r="I5013" s="79"/>
      <c r="J5013" s="79"/>
      <c r="K5013" s="79"/>
      <c r="L5013" s="75"/>
      <c r="M5013" s="75"/>
      <c r="N5013" s="75"/>
      <c r="O5013" s="75"/>
      <c r="P5013" s="76"/>
      <c r="Q5013" s="77"/>
      <c r="R5013" s="77"/>
      <c r="S5013" s="77"/>
      <c r="T5013" s="77"/>
      <c r="U5013" s="77"/>
      <c r="V5013" s="77"/>
      <c r="W5013" s="77"/>
      <c r="X5013" s="77"/>
      <c r="Y5013" s="77"/>
      <c r="Z5013" s="77"/>
      <c r="AA5013" s="77"/>
      <c r="AB5013" s="77"/>
      <c r="AC5013" s="77"/>
    </row>
    <row r="5014" spans="1:29" s="97" customFormat="1" ht="13" x14ac:dyDescent="0.3">
      <c r="A5014" s="77"/>
      <c r="B5014" s="75"/>
      <c r="C5014" s="76"/>
      <c r="D5014" s="78"/>
      <c r="E5014" s="76"/>
      <c r="F5014" s="76"/>
      <c r="G5014" s="76"/>
      <c r="H5014" s="79"/>
      <c r="I5014" s="79"/>
      <c r="J5014" s="79"/>
      <c r="K5014" s="79"/>
      <c r="L5014" s="75"/>
      <c r="M5014" s="75"/>
      <c r="N5014" s="75"/>
      <c r="O5014" s="75"/>
      <c r="P5014" s="76"/>
      <c r="Q5014" s="77"/>
      <c r="R5014" s="77"/>
      <c r="S5014" s="77"/>
      <c r="T5014" s="77"/>
      <c r="U5014" s="77"/>
      <c r="V5014" s="77"/>
      <c r="W5014" s="77"/>
      <c r="X5014" s="77"/>
      <c r="Y5014" s="77"/>
      <c r="Z5014" s="77"/>
      <c r="AA5014" s="77"/>
      <c r="AB5014" s="77"/>
      <c r="AC5014" s="77"/>
    </row>
    <row r="5015" spans="1:29" s="97" customFormat="1" ht="13" x14ac:dyDescent="0.3">
      <c r="A5015" s="77"/>
      <c r="B5015" s="75"/>
      <c r="C5015" s="76"/>
      <c r="D5015" s="78"/>
      <c r="E5015" s="76"/>
      <c r="F5015" s="76"/>
      <c r="G5015" s="76"/>
      <c r="H5015" s="79"/>
      <c r="I5015" s="79"/>
      <c r="J5015" s="79"/>
      <c r="K5015" s="79"/>
      <c r="L5015" s="75"/>
      <c r="M5015" s="75"/>
      <c r="N5015" s="75"/>
      <c r="O5015" s="75"/>
      <c r="P5015" s="76"/>
      <c r="Q5015" s="77"/>
      <c r="R5015" s="77"/>
      <c r="S5015" s="77"/>
      <c r="T5015" s="77"/>
      <c r="U5015" s="77"/>
      <c r="V5015" s="77"/>
      <c r="W5015" s="77"/>
      <c r="X5015" s="77"/>
      <c r="Y5015" s="77"/>
      <c r="Z5015" s="77"/>
      <c r="AA5015" s="77"/>
      <c r="AB5015" s="77"/>
      <c r="AC5015" s="77"/>
    </row>
    <row r="5016" spans="1:29" s="97" customFormat="1" ht="13" x14ac:dyDescent="0.3">
      <c r="A5016" s="77"/>
      <c r="B5016" s="75"/>
      <c r="C5016" s="76"/>
      <c r="D5016" s="78"/>
      <c r="E5016" s="76"/>
      <c r="F5016" s="76"/>
      <c r="G5016" s="76"/>
      <c r="H5016" s="79"/>
      <c r="I5016" s="79"/>
      <c r="J5016" s="79"/>
      <c r="K5016" s="79"/>
      <c r="L5016" s="75"/>
      <c r="M5016" s="75"/>
      <c r="N5016" s="75"/>
      <c r="O5016" s="75"/>
      <c r="P5016" s="76"/>
      <c r="Q5016" s="77"/>
      <c r="R5016" s="77"/>
      <c r="S5016" s="77"/>
      <c r="T5016" s="77"/>
      <c r="U5016" s="77"/>
      <c r="V5016" s="77"/>
      <c r="W5016" s="77"/>
      <c r="X5016" s="77"/>
      <c r="Y5016" s="77"/>
      <c r="Z5016" s="77"/>
      <c r="AA5016" s="77"/>
      <c r="AB5016" s="77"/>
      <c r="AC5016" s="77"/>
    </row>
    <row r="5017" spans="1:29" s="97" customFormat="1" ht="13" x14ac:dyDescent="0.3">
      <c r="A5017" s="77"/>
      <c r="B5017" s="75"/>
      <c r="C5017" s="76"/>
      <c r="D5017" s="78"/>
      <c r="E5017" s="76"/>
      <c r="F5017" s="76"/>
      <c r="G5017" s="76"/>
      <c r="H5017" s="79"/>
      <c r="I5017" s="79"/>
      <c r="J5017" s="79"/>
      <c r="K5017" s="79"/>
      <c r="L5017" s="75"/>
      <c r="M5017" s="75"/>
      <c r="N5017" s="75"/>
      <c r="O5017" s="75"/>
      <c r="P5017" s="76"/>
      <c r="Q5017" s="77"/>
      <c r="R5017" s="77"/>
      <c r="S5017" s="77"/>
      <c r="T5017" s="77"/>
      <c r="U5017" s="77"/>
      <c r="V5017" s="77"/>
      <c r="W5017" s="77"/>
      <c r="X5017" s="77"/>
      <c r="Y5017" s="77"/>
      <c r="Z5017" s="77"/>
      <c r="AA5017" s="77"/>
      <c r="AB5017" s="77"/>
      <c r="AC5017" s="77"/>
    </row>
    <row r="5018" spans="1:29" s="97" customFormat="1" ht="13" x14ac:dyDescent="0.3">
      <c r="A5018" s="77"/>
      <c r="B5018" s="75"/>
      <c r="C5018" s="76"/>
      <c r="D5018" s="78"/>
      <c r="E5018" s="76"/>
      <c r="F5018" s="76"/>
      <c r="G5018" s="76"/>
      <c r="H5018" s="79"/>
      <c r="I5018" s="79"/>
      <c r="J5018" s="79"/>
      <c r="K5018" s="79"/>
      <c r="L5018" s="75"/>
      <c r="M5018" s="75"/>
      <c r="N5018" s="75"/>
      <c r="O5018" s="75"/>
      <c r="P5018" s="76"/>
      <c r="Q5018" s="77"/>
      <c r="R5018" s="77"/>
      <c r="S5018" s="77"/>
      <c r="T5018" s="77"/>
      <c r="U5018" s="77"/>
      <c r="V5018" s="77"/>
      <c r="W5018" s="77"/>
      <c r="X5018" s="77"/>
      <c r="Y5018" s="77"/>
      <c r="Z5018" s="77"/>
      <c r="AA5018" s="77"/>
      <c r="AB5018" s="77"/>
      <c r="AC5018" s="77"/>
    </row>
    <row r="5019" spans="1:29" s="97" customFormat="1" ht="13" x14ac:dyDescent="0.3">
      <c r="A5019" s="77"/>
      <c r="B5019" s="75"/>
      <c r="C5019" s="76"/>
      <c r="D5019" s="78"/>
      <c r="E5019" s="76"/>
      <c r="F5019" s="76"/>
      <c r="G5019" s="76"/>
      <c r="H5019" s="79"/>
      <c r="I5019" s="79"/>
      <c r="J5019" s="79"/>
      <c r="K5019" s="79"/>
      <c r="L5019" s="75"/>
      <c r="M5019" s="75"/>
      <c r="N5019" s="75"/>
      <c r="O5019" s="75"/>
      <c r="P5019" s="76"/>
      <c r="Q5019" s="77"/>
      <c r="R5019" s="77"/>
      <c r="S5019" s="77"/>
      <c r="T5019" s="77"/>
      <c r="U5019" s="77"/>
      <c r="V5019" s="77"/>
      <c r="W5019" s="77"/>
      <c r="X5019" s="77"/>
      <c r="Y5019" s="77"/>
      <c r="Z5019" s="77"/>
      <c r="AA5019" s="77"/>
      <c r="AB5019" s="77"/>
      <c r="AC5019" s="77"/>
    </row>
    <row r="5020" spans="1:29" s="97" customFormat="1" ht="13" x14ac:dyDescent="0.3">
      <c r="A5020" s="77"/>
      <c r="B5020" s="75"/>
      <c r="C5020" s="76"/>
      <c r="D5020" s="78"/>
      <c r="E5020" s="76"/>
      <c r="F5020" s="76"/>
      <c r="G5020" s="76"/>
      <c r="H5020" s="79"/>
      <c r="I5020" s="79"/>
      <c r="J5020" s="79"/>
      <c r="K5020" s="79"/>
      <c r="L5020" s="75"/>
      <c r="M5020" s="75"/>
      <c r="N5020" s="75"/>
      <c r="O5020" s="75"/>
      <c r="P5020" s="76"/>
      <c r="Q5020" s="77"/>
      <c r="R5020" s="77"/>
      <c r="S5020" s="77"/>
      <c r="T5020" s="77"/>
      <c r="U5020" s="77"/>
      <c r="V5020" s="77"/>
      <c r="W5020" s="77"/>
      <c r="X5020" s="77"/>
      <c r="Y5020" s="77"/>
      <c r="Z5020" s="77"/>
      <c r="AA5020" s="77"/>
      <c r="AB5020" s="77"/>
      <c r="AC5020" s="77"/>
    </row>
    <row r="5021" spans="1:29" s="97" customFormat="1" ht="13" x14ac:dyDescent="0.3">
      <c r="A5021" s="77"/>
      <c r="B5021" s="75"/>
      <c r="C5021" s="76"/>
      <c r="D5021" s="78"/>
      <c r="E5021" s="76"/>
      <c r="F5021" s="76"/>
      <c r="G5021" s="76"/>
      <c r="H5021" s="79"/>
      <c r="I5021" s="79"/>
      <c r="J5021" s="79"/>
      <c r="K5021" s="79"/>
      <c r="L5021" s="75"/>
      <c r="M5021" s="75"/>
      <c r="N5021" s="75"/>
      <c r="O5021" s="75"/>
      <c r="P5021" s="76"/>
      <c r="Q5021" s="77"/>
      <c r="R5021" s="77"/>
      <c r="S5021" s="77"/>
      <c r="T5021" s="77"/>
      <c r="U5021" s="77"/>
      <c r="V5021" s="77"/>
      <c r="W5021" s="77"/>
      <c r="X5021" s="77"/>
      <c r="Y5021" s="77"/>
      <c r="Z5021" s="77"/>
      <c r="AA5021" s="77"/>
      <c r="AB5021" s="77"/>
      <c r="AC5021" s="77"/>
    </row>
    <row r="5022" spans="1:29" s="97" customFormat="1" ht="13" x14ac:dyDescent="0.3">
      <c r="A5022" s="77"/>
      <c r="B5022" s="75"/>
      <c r="C5022" s="76"/>
      <c r="D5022" s="78"/>
      <c r="E5022" s="76"/>
      <c r="F5022" s="76"/>
      <c r="G5022" s="76"/>
      <c r="H5022" s="79"/>
      <c r="I5022" s="79"/>
      <c r="J5022" s="79"/>
      <c r="K5022" s="79"/>
      <c r="L5022" s="75"/>
      <c r="M5022" s="75"/>
      <c r="N5022" s="75"/>
      <c r="O5022" s="75"/>
      <c r="P5022" s="76"/>
      <c r="Q5022" s="77"/>
      <c r="R5022" s="77"/>
      <c r="S5022" s="77"/>
      <c r="T5022" s="77"/>
      <c r="U5022" s="77"/>
      <c r="V5022" s="77"/>
      <c r="W5022" s="77"/>
      <c r="X5022" s="77"/>
      <c r="Y5022" s="77"/>
      <c r="Z5022" s="77"/>
      <c r="AA5022" s="77"/>
      <c r="AB5022" s="77"/>
      <c r="AC5022" s="77"/>
    </row>
    <row r="5023" spans="1:29" s="97" customFormat="1" ht="13" x14ac:dyDescent="0.3">
      <c r="A5023" s="77"/>
      <c r="B5023" s="75"/>
      <c r="C5023" s="76"/>
      <c r="D5023" s="78"/>
      <c r="E5023" s="76"/>
      <c r="F5023" s="76"/>
      <c r="G5023" s="76"/>
      <c r="H5023" s="79"/>
      <c r="I5023" s="79"/>
      <c r="J5023" s="79"/>
      <c r="K5023" s="79"/>
      <c r="L5023" s="75"/>
      <c r="M5023" s="75"/>
      <c r="N5023" s="75"/>
      <c r="O5023" s="75"/>
      <c r="P5023" s="76"/>
      <c r="Q5023" s="77"/>
      <c r="R5023" s="77"/>
      <c r="S5023" s="77"/>
      <c r="T5023" s="77"/>
      <c r="U5023" s="77"/>
      <c r="V5023" s="77"/>
      <c r="W5023" s="77"/>
      <c r="X5023" s="77"/>
      <c r="Y5023" s="77"/>
      <c r="Z5023" s="77"/>
      <c r="AA5023" s="77"/>
      <c r="AB5023" s="77"/>
      <c r="AC5023" s="77"/>
    </row>
    <row r="5024" spans="1:29" s="97" customFormat="1" ht="13" x14ac:dyDescent="0.3">
      <c r="A5024" s="77"/>
      <c r="B5024" s="75"/>
      <c r="C5024" s="76"/>
      <c r="D5024" s="78"/>
      <c r="E5024" s="76"/>
      <c r="F5024" s="76"/>
      <c r="G5024" s="76"/>
      <c r="H5024" s="79"/>
      <c r="I5024" s="79"/>
      <c r="J5024" s="79"/>
      <c r="K5024" s="79"/>
      <c r="L5024" s="75"/>
      <c r="M5024" s="75"/>
      <c r="N5024" s="75"/>
      <c r="O5024" s="75"/>
      <c r="P5024" s="76"/>
      <c r="Q5024" s="77"/>
      <c r="R5024" s="77"/>
      <c r="S5024" s="77"/>
      <c r="T5024" s="77"/>
      <c r="U5024" s="77"/>
      <c r="V5024" s="77"/>
      <c r="W5024" s="77"/>
      <c r="X5024" s="77"/>
      <c r="Y5024" s="77"/>
      <c r="Z5024" s="77"/>
      <c r="AA5024" s="77"/>
      <c r="AB5024" s="77"/>
      <c r="AC5024" s="77"/>
    </row>
    <row r="5025" spans="1:29" s="97" customFormat="1" ht="13" x14ac:dyDescent="0.3">
      <c r="A5025" s="77"/>
      <c r="B5025" s="75"/>
      <c r="C5025" s="76"/>
      <c r="D5025" s="78"/>
      <c r="E5025" s="76"/>
      <c r="F5025" s="76"/>
      <c r="G5025" s="76"/>
      <c r="H5025" s="79"/>
      <c r="I5025" s="79"/>
      <c r="J5025" s="79"/>
      <c r="K5025" s="79"/>
      <c r="L5025" s="75"/>
      <c r="M5025" s="75"/>
      <c r="N5025" s="75"/>
      <c r="O5025" s="75"/>
      <c r="P5025" s="76"/>
      <c r="Q5025" s="77"/>
      <c r="R5025" s="77"/>
      <c r="S5025" s="77"/>
      <c r="T5025" s="77"/>
      <c r="U5025" s="77"/>
      <c r="V5025" s="77"/>
      <c r="W5025" s="77"/>
      <c r="X5025" s="77"/>
      <c r="Y5025" s="77"/>
      <c r="Z5025" s="77"/>
      <c r="AA5025" s="77"/>
      <c r="AB5025" s="77"/>
      <c r="AC5025" s="77"/>
    </row>
    <row r="5026" spans="1:29" s="97" customFormat="1" ht="13" x14ac:dyDescent="0.3">
      <c r="A5026" s="77"/>
      <c r="B5026" s="75"/>
      <c r="C5026" s="76"/>
      <c r="D5026" s="78"/>
      <c r="E5026" s="76"/>
      <c r="F5026" s="76"/>
      <c r="G5026" s="76"/>
      <c r="H5026" s="79"/>
      <c r="I5026" s="79"/>
      <c r="J5026" s="79"/>
      <c r="K5026" s="79"/>
      <c r="L5026" s="75"/>
      <c r="M5026" s="75"/>
      <c r="N5026" s="75"/>
      <c r="O5026" s="75"/>
      <c r="P5026" s="76"/>
      <c r="Q5026" s="77"/>
      <c r="R5026" s="77"/>
      <c r="S5026" s="77"/>
      <c r="T5026" s="77"/>
      <c r="U5026" s="77"/>
      <c r="V5026" s="77"/>
      <c r="W5026" s="77"/>
      <c r="X5026" s="77"/>
      <c r="Y5026" s="77"/>
      <c r="Z5026" s="77"/>
      <c r="AA5026" s="77"/>
      <c r="AB5026" s="77"/>
      <c r="AC5026" s="77"/>
    </row>
    <row r="5027" spans="1:29" s="97" customFormat="1" ht="13" x14ac:dyDescent="0.3">
      <c r="A5027" s="77"/>
      <c r="B5027" s="75"/>
      <c r="C5027" s="76"/>
      <c r="D5027" s="78"/>
      <c r="E5027" s="76"/>
      <c r="F5027" s="76"/>
      <c r="G5027" s="76"/>
      <c r="H5027" s="79"/>
      <c r="I5027" s="79"/>
      <c r="J5027" s="79"/>
      <c r="K5027" s="79"/>
      <c r="L5027" s="75"/>
      <c r="M5027" s="75"/>
      <c r="N5027" s="75"/>
      <c r="O5027" s="75"/>
      <c r="P5027" s="76"/>
      <c r="Q5027" s="77"/>
      <c r="R5027" s="77"/>
      <c r="S5027" s="77"/>
      <c r="T5027" s="77"/>
      <c r="U5027" s="77"/>
      <c r="V5027" s="77"/>
      <c r="W5027" s="77"/>
      <c r="X5027" s="77"/>
      <c r="Y5027" s="77"/>
      <c r="Z5027" s="77"/>
      <c r="AA5027" s="77"/>
      <c r="AB5027" s="77"/>
      <c r="AC5027" s="77"/>
    </row>
    <row r="5028" spans="1:29" s="97" customFormat="1" ht="13" x14ac:dyDescent="0.3">
      <c r="A5028" s="77"/>
      <c r="B5028" s="75"/>
      <c r="C5028" s="76"/>
      <c r="D5028" s="78"/>
      <c r="E5028" s="76"/>
      <c r="F5028" s="76"/>
      <c r="G5028" s="76"/>
      <c r="H5028" s="79"/>
      <c r="I5028" s="79"/>
      <c r="J5028" s="79"/>
      <c r="K5028" s="79"/>
      <c r="L5028" s="75"/>
      <c r="M5028" s="75"/>
      <c r="N5028" s="75"/>
      <c r="O5028" s="75"/>
      <c r="P5028" s="76"/>
      <c r="Q5028" s="77"/>
      <c r="R5028" s="77"/>
      <c r="S5028" s="77"/>
      <c r="T5028" s="77"/>
      <c r="U5028" s="77"/>
      <c r="V5028" s="77"/>
      <c r="W5028" s="77"/>
      <c r="X5028" s="77"/>
      <c r="Y5028" s="77"/>
      <c r="Z5028" s="77"/>
      <c r="AA5028" s="77"/>
      <c r="AB5028" s="77"/>
      <c r="AC5028" s="77"/>
    </row>
    <row r="5029" spans="1:29" s="97" customFormat="1" ht="13" x14ac:dyDescent="0.3">
      <c r="A5029" s="77"/>
      <c r="B5029" s="75"/>
      <c r="C5029" s="76"/>
      <c r="D5029" s="78"/>
      <c r="E5029" s="76"/>
      <c r="F5029" s="76"/>
      <c r="G5029" s="76"/>
      <c r="H5029" s="79"/>
      <c r="I5029" s="79"/>
      <c r="J5029" s="79"/>
      <c r="K5029" s="79"/>
      <c r="L5029" s="75"/>
      <c r="M5029" s="75"/>
      <c r="N5029" s="75"/>
      <c r="O5029" s="75"/>
      <c r="P5029" s="76"/>
      <c r="Q5029" s="77"/>
      <c r="R5029" s="77"/>
      <c r="S5029" s="77"/>
      <c r="T5029" s="77"/>
      <c r="U5029" s="77"/>
      <c r="V5029" s="77"/>
      <c r="W5029" s="77"/>
      <c r="X5029" s="77"/>
      <c r="Y5029" s="77"/>
      <c r="Z5029" s="77"/>
      <c r="AA5029" s="77"/>
      <c r="AB5029" s="77"/>
      <c r="AC5029" s="77"/>
    </row>
    <row r="5030" spans="1:29" s="97" customFormat="1" ht="13" x14ac:dyDescent="0.3">
      <c r="A5030" s="77"/>
      <c r="B5030" s="75"/>
      <c r="C5030" s="76"/>
      <c r="D5030" s="78"/>
      <c r="E5030" s="76"/>
      <c r="F5030" s="76"/>
      <c r="G5030" s="76"/>
      <c r="H5030" s="79"/>
      <c r="I5030" s="79"/>
      <c r="J5030" s="79"/>
      <c r="K5030" s="79"/>
      <c r="L5030" s="75"/>
      <c r="M5030" s="75"/>
      <c r="N5030" s="75"/>
      <c r="O5030" s="75"/>
      <c r="P5030" s="76"/>
      <c r="Q5030" s="77"/>
      <c r="R5030" s="77"/>
      <c r="S5030" s="77"/>
      <c r="T5030" s="77"/>
      <c r="U5030" s="77"/>
      <c r="V5030" s="77"/>
      <c r="W5030" s="77"/>
      <c r="X5030" s="77"/>
      <c r="Y5030" s="77"/>
      <c r="Z5030" s="77"/>
      <c r="AA5030" s="77"/>
      <c r="AB5030" s="77"/>
      <c r="AC5030" s="77"/>
    </row>
    <row r="5031" spans="1:29" s="97" customFormat="1" ht="13" x14ac:dyDescent="0.3">
      <c r="A5031" s="77"/>
      <c r="B5031" s="75"/>
      <c r="C5031" s="76"/>
      <c r="D5031" s="78"/>
      <c r="E5031" s="76"/>
      <c r="F5031" s="76"/>
      <c r="G5031" s="76"/>
      <c r="H5031" s="79"/>
      <c r="I5031" s="79"/>
      <c r="J5031" s="79"/>
      <c r="K5031" s="79"/>
      <c r="L5031" s="75"/>
      <c r="M5031" s="75"/>
      <c r="N5031" s="75"/>
      <c r="O5031" s="75"/>
      <c r="P5031" s="76"/>
      <c r="Q5031" s="77"/>
      <c r="R5031" s="77"/>
      <c r="S5031" s="77"/>
      <c r="T5031" s="77"/>
      <c r="U5031" s="77"/>
      <c r="V5031" s="77"/>
      <c r="W5031" s="77"/>
      <c r="X5031" s="77"/>
      <c r="Y5031" s="77"/>
      <c r="Z5031" s="77"/>
      <c r="AA5031" s="77"/>
      <c r="AB5031" s="77"/>
      <c r="AC5031" s="77"/>
    </row>
    <row r="5032" spans="1:29" s="97" customFormat="1" ht="13" x14ac:dyDescent="0.3">
      <c r="A5032" s="77"/>
      <c r="B5032" s="75"/>
      <c r="C5032" s="76"/>
      <c r="D5032" s="78"/>
      <c r="E5032" s="76"/>
      <c r="F5032" s="76"/>
      <c r="G5032" s="76"/>
      <c r="H5032" s="79"/>
      <c r="I5032" s="79"/>
      <c r="J5032" s="79"/>
      <c r="K5032" s="79"/>
      <c r="L5032" s="75"/>
      <c r="M5032" s="75"/>
      <c r="N5032" s="75"/>
      <c r="O5032" s="75"/>
      <c r="P5032" s="76"/>
      <c r="Q5032" s="77"/>
      <c r="R5032" s="77"/>
      <c r="S5032" s="77"/>
      <c r="T5032" s="77"/>
      <c r="U5032" s="77"/>
      <c r="V5032" s="77"/>
      <c r="W5032" s="77"/>
      <c r="X5032" s="77"/>
      <c r="Y5032" s="77"/>
      <c r="Z5032" s="77"/>
      <c r="AA5032" s="77"/>
      <c r="AB5032" s="77"/>
      <c r="AC5032" s="77"/>
    </row>
    <row r="5033" spans="1:29" s="97" customFormat="1" ht="13" x14ac:dyDescent="0.3">
      <c r="A5033" s="77"/>
      <c r="B5033" s="75"/>
      <c r="C5033" s="76"/>
      <c r="D5033" s="78"/>
      <c r="E5033" s="76"/>
      <c r="F5033" s="76"/>
      <c r="G5033" s="76"/>
      <c r="H5033" s="79"/>
      <c r="I5033" s="79"/>
      <c r="J5033" s="79"/>
      <c r="K5033" s="79"/>
      <c r="L5033" s="75"/>
      <c r="M5033" s="75"/>
      <c r="N5033" s="75"/>
      <c r="O5033" s="75"/>
      <c r="P5033" s="76"/>
      <c r="Q5033" s="77"/>
      <c r="R5033" s="77"/>
      <c r="S5033" s="77"/>
      <c r="T5033" s="77"/>
      <c r="U5033" s="77"/>
      <c r="V5033" s="77"/>
      <c r="W5033" s="77"/>
      <c r="X5033" s="77"/>
      <c r="Y5033" s="77"/>
      <c r="Z5033" s="77"/>
      <c r="AA5033" s="77"/>
      <c r="AB5033" s="77"/>
      <c r="AC5033" s="77"/>
    </row>
    <row r="5034" spans="1:29" s="97" customFormat="1" ht="13" x14ac:dyDescent="0.3">
      <c r="A5034" s="77"/>
      <c r="B5034" s="75"/>
      <c r="C5034" s="76"/>
      <c r="D5034" s="78"/>
      <c r="E5034" s="76"/>
      <c r="F5034" s="76"/>
      <c r="G5034" s="76"/>
      <c r="H5034" s="79"/>
      <c r="I5034" s="79"/>
      <c r="J5034" s="79"/>
      <c r="K5034" s="79"/>
      <c r="L5034" s="75"/>
      <c r="M5034" s="75"/>
      <c r="N5034" s="75"/>
      <c r="O5034" s="75"/>
      <c r="P5034" s="76"/>
      <c r="Q5034" s="77"/>
      <c r="R5034" s="77"/>
      <c r="S5034" s="77"/>
      <c r="T5034" s="77"/>
      <c r="U5034" s="77"/>
      <c r="V5034" s="77"/>
      <c r="W5034" s="77"/>
      <c r="X5034" s="77"/>
      <c r="Y5034" s="77"/>
      <c r="Z5034" s="77"/>
      <c r="AA5034" s="77"/>
      <c r="AB5034" s="77"/>
      <c r="AC5034" s="77"/>
    </row>
    <row r="5035" spans="1:29" s="97" customFormat="1" ht="13" x14ac:dyDescent="0.3">
      <c r="A5035" s="77"/>
      <c r="B5035" s="75"/>
      <c r="C5035" s="76"/>
      <c r="D5035" s="78"/>
      <c r="E5035" s="76"/>
      <c r="F5035" s="76"/>
      <c r="G5035" s="76"/>
      <c r="H5035" s="79"/>
      <c r="I5035" s="79"/>
      <c r="J5035" s="79"/>
      <c r="K5035" s="79"/>
      <c r="L5035" s="75"/>
      <c r="M5035" s="75"/>
      <c r="N5035" s="75"/>
      <c r="O5035" s="75"/>
      <c r="P5035" s="76"/>
      <c r="Q5035" s="77"/>
      <c r="R5035" s="77"/>
      <c r="S5035" s="77"/>
      <c r="T5035" s="77"/>
      <c r="U5035" s="77"/>
      <c r="V5035" s="77"/>
      <c r="W5035" s="77"/>
      <c r="X5035" s="77"/>
      <c r="Y5035" s="77"/>
      <c r="Z5035" s="77"/>
      <c r="AA5035" s="77"/>
      <c r="AB5035" s="77"/>
      <c r="AC5035" s="77"/>
    </row>
    <row r="5036" spans="1:29" s="97" customFormat="1" ht="13" x14ac:dyDescent="0.3">
      <c r="A5036" s="77"/>
      <c r="B5036" s="75"/>
      <c r="C5036" s="76"/>
      <c r="D5036" s="78"/>
      <c r="E5036" s="76"/>
      <c r="F5036" s="76"/>
      <c r="G5036" s="76"/>
      <c r="H5036" s="79"/>
      <c r="I5036" s="79"/>
      <c r="J5036" s="79"/>
      <c r="K5036" s="79"/>
      <c r="L5036" s="75"/>
      <c r="M5036" s="75"/>
      <c r="N5036" s="75"/>
      <c r="O5036" s="75"/>
      <c r="P5036" s="76"/>
      <c r="Q5036" s="77"/>
      <c r="R5036" s="77"/>
      <c r="S5036" s="77"/>
      <c r="T5036" s="77"/>
      <c r="U5036" s="77"/>
      <c r="V5036" s="77"/>
      <c r="W5036" s="77"/>
      <c r="X5036" s="77"/>
      <c r="Y5036" s="77"/>
      <c r="Z5036" s="77"/>
      <c r="AA5036" s="77"/>
      <c r="AB5036" s="77"/>
      <c r="AC5036" s="77"/>
    </row>
    <row r="5037" spans="1:29" s="97" customFormat="1" ht="13" x14ac:dyDescent="0.3">
      <c r="A5037" s="77"/>
      <c r="B5037" s="75"/>
      <c r="C5037" s="76"/>
      <c r="D5037" s="78"/>
      <c r="E5037" s="76"/>
      <c r="F5037" s="76"/>
      <c r="G5037" s="76"/>
      <c r="H5037" s="79"/>
      <c r="I5037" s="79"/>
      <c r="J5037" s="79"/>
      <c r="K5037" s="79"/>
      <c r="L5037" s="75"/>
      <c r="M5037" s="75"/>
      <c r="N5037" s="75"/>
      <c r="O5037" s="75"/>
      <c r="P5037" s="76"/>
      <c r="Q5037" s="77"/>
      <c r="R5037" s="77"/>
      <c r="S5037" s="77"/>
      <c r="T5037" s="77"/>
      <c r="U5037" s="77"/>
      <c r="V5037" s="77"/>
      <c r="W5037" s="77"/>
      <c r="X5037" s="77"/>
      <c r="Y5037" s="77"/>
      <c r="Z5037" s="77"/>
      <c r="AA5037" s="77"/>
      <c r="AB5037" s="77"/>
      <c r="AC5037" s="77"/>
    </row>
    <row r="5038" spans="1:29" s="97" customFormat="1" ht="13" x14ac:dyDescent="0.3">
      <c r="A5038" s="77"/>
      <c r="B5038" s="75"/>
      <c r="C5038" s="76"/>
      <c r="D5038" s="78"/>
      <c r="E5038" s="76"/>
      <c r="F5038" s="76"/>
      <c r="G5038" s="76"/>
      <c r="H5038" s="79"/>
      <c r="I5038" s="79"/>
      <c r="J5038" s="79"/>
      <c r="K5038" s="79"/>
      <c r="L5038" s="75"/>
      <c r="M5038" s="75"/>
      <c r="N5038" s="75"/>
      <c r="O5038" s="75"/>
      <c r="P5038" s="76"/>
      <c r="Q5038" s="77"/>
      <c r="R5038" s="77"/>
      <c r="S5038" s="77"/>
      <c r="T5038" s="77"/>
      <c r="U5038" s="77"/>
      <c r="V5038" s="77"/>
      <c r="W5038" s="77"/>
      <c r="X5038" s="77"/>
      <c r="Y5038" s="77"/>
      <c r="Z5038" s="77"/>
      <c r="AA5038" s="77"/>
      <c r="AB5038" s="77"/>
      <c r="AC5038" s="77"/>
    </row>
    <row r="5039" spans="1:29" s="97" customFormat="1" ht="13" x14ac:dyDescent="0.3">
      <c r="A5039" s="77"/>
      <c r="B5039" s="75"/>
      <c r="C5039" s="76"/>
      <c r="D5039" s="78"/>
      <c r="E5039" s="76"/>
      <c r="F5039" s="76"/>
      <c r="G5039" s="76"/>
      <c r="H5039" s="79"/>
      <c r="I5039" s="79"/>
      <c r="J5039" s="79"/>
      <c r="K5039" s="79"/>
      <c r="L5039" s="75"/>
      <c r="M5039" s="75"/>
      <c r="N5039" s="75"/>
      <c r="O5039" s="75"/>
      <c r="P5039" s="76"/>
      <c r="Q5039" s="77"/>
      <c r="R5039" s="77"/>
      <c r="S5039" s="77"/>
      <c r="T5039" s="77"/>
      <c r="U5039" s="77"/>
      <c r="V5039" s="77"/>
      <c r="W5039" s="77"/>
      <c r="X5039" s="77"/>
      <c r="Y5039" s="77"/>
      <c r="Z5039" s="77"/>
      <c r="AA5039" s="77"/>
      <c r="AB5039" s="77"/>
      <c r="AC5039" s="77"/>
    </row>
    <row r="5040" spans="1:29" s="97" customFormat="1" ht="13" x14ac:dyDescent="0.3">
      <c r="A5040" s="77"/>
      <c r="B5040" s="75"/>
      <c r="C5040" s="76"/>
      <c r="D5040" s="78"/>
      <c r="E5040" s="76"/>
      <c r="F5040" s="76"/>
      <c r="G5040" s="76"/>
      <c r="H5040" s="79"/>
      <c r="I5040" s="79"/>
      <c r="J5040" s="79"/>
      <c r="K5040" s="79"/>
      <c r="L5040" s="75"/>
      <c r="M5040" s="75"/>
      <c r="N5040" s="75"/>
      <c r="O5040" s="75"/>
      <c r="P5040" s="76"/>
      <c r="Q5040" s="77"/>
      <c r="R5040" s="77"/>
      <c r="S5040" s="77"/>
      <c r="T5040" s="77"/>
      <c r="U5040" s="77"/>
      <c r="V5040" s="77"/>
      <c r="W5040" s="77"/>
      <c r="X5040" s="77"/>
      <c r="Y5040" s="77"/>
      <c r="Z5040" s="77"/>
      <c r="AA5040" s="77"/>
      <c r="AB5040" s="77"/>
      <c r="AC5040" s="77"/>
    </row>
    <row r="5041" spans="1:29" s="97" customFormat="1" ht="13" x14ac:dyDescent="0.3">
      <c r="A5041" s="77"/>
      <c r="B5041" s="75"/>
      <c r="C5041" s="76"/>
      <c r="D5041" s="78"/>
      <c r="E5041" s="76"/>
      <c r="F5041" s="76"/>
      <c r="G5041" s="76"/>
      <c r="H5041" s="79"/>
      <c r="I5041" s="79"/>
      <c r="J5041" s="79"/>
      <c r="K5041" s="79"/>
      <c r="L5041" s="75"/>
      <c r="M5041" s="75"/>
      <c r="N5041" s="75"/>
      <c r="O5041" s="75"/>
      <c r="P5041" s="76"/>
      <c r="Q5041" s="77"/>
      <c r="R5041" s="77"/>
      <c r="S5041" s="77"/>
      <c r="T5041" s="77"/>
      <c r="U5041" s="77"/>
      <c r="V5041" s="77"/>
      <c r="W5041" s="77"/>
      <c r="X5041" s="77"/>
      <c r="Y5041" s="77"/>
      <c r="Z5041" s="77"/>
      <c r="AA5041" s="77"/>
      <c r="AB5041" s="77"/>
      <c r="AC5041" s="77"/>
    </row>
    <row r="5042" spans="1:29" s="97" customFormat="1" ht="13" x14ac:dyDescent="0.3">
      <c r="A5042" s="77"/>
      <c r="B5042" s="75"/>
      <c r="C5042" s="76"/>
      <c r="D5042" s="78"/>
      <c r="E5042" s="76"/>
      <c r="F5042" s="76"/>
      <c r="G5042" s="76"/>
      <c r="H5042" s="79"/>
      <c r="I5042" s="79"/>
      <c r="J5042" s="79"/>
      <c r="K5042" s="79"/>
      <c r="L5042" s="75"/>
      <c r="M5042" s="75"/>
      <c r="N5042" s="75"/>
      <c r="O5042" s="75"/>
      <c r="P5042" s="76"/>
      <c r="Q5042" s="77"/>
      <c r="R5042" s="77"/>
      <c r="S5042" s="77"/>
      <c r="T5042" s="77"/>
      <c r="U5042" s="77"/>
      <c r="V5042" s="77"/>
      <c r="W5042" s="77"/>
      <c r="X5042" s="77"/>
      <c r="Y5042" s="77"/>
      <c r="Z5042" s="77"/>
      <c r="AA5042" s="77"/>
      <c r="AB5042" s="77"/>
      <c r="AC5042" s="77"/>
    </row>
    <row r="5043" spans="1:29" s="97" customFormat="1" ht="13" x14ac:dyDescent="0.3">
      <c r="A5043" s="77"/>
      <c r="B5043" s="75"/>
      <c r="C5043" s="76"/>
      <c r="D5043" s="78"/>
      <c r="E5043" s="76"/>
      <c r="F5043" s="76"/>
      <c r="G5043" s="76"/>
      <c r="H5043" s="79"/>
      <c r="I5043" s="79"/>
      <c r="J5043" s="79"/>
      <c r="K5043" s="79"/>
      <c r="L5043" s="75"/>
      <c r="M5043" s="75"/>
      <c r="N5043" s="75"/>
      <c r="O5043" s="75"/>
      <c r="P5043" s="76"/>
      <c r="Q5043" s="77"/>
      <c r="R5043" s="77"/>
      <c r="S5043" s="77"/>
      <c r="T5043" s="77"/>
      <c r="U5043" s="77"/>
      <c r="V5043" s="77"/>
      <c r="W5043" s="77"/>
      <c r="X5043" s="77"/>
      <c r="Y5043" s="77"/>
      <c r="Z5043" s="77"/>
      <c r="AA5043" s="77"/>
      <c r="AB5043" s="77"/>
      <c r="AC5043" s="77"/>
    </row>
    <row r="5044" spans="1:29" s="97" customFormat="1" ht="13" x14ac:dyDescent="0.3">
      <c r="A5044" s="77"/>
      <c r="B5044" s="75"/>
      <c r="C5044" s="76"/>
      <c r="D5044" s="78"/>
      <c r="E5044" s="76"/>
      <c r="F5044" s="76"/>
      <c r="G5044" s="76"/>
      <c r="H5044" s="79"/>
      <c r="I5044" s="79"/>
      <c r="J5044" s="79"/>
      <c r="K5044" s="79"/>
      <c r="L5044" s="75"/>
      <c r="M5044" s="75"/>
      <c r="N5044" s="75"/>
      <c r="O5044" s="75"/>
      <c r="P5044" s="76"/>
      <c r="Q5044" s="77"/>
      <c r="R5044" s="77"/>
      <c r="S5044" s="77"/>
      <c r="T5044" s="77"/>
      <c r="U5044" s="77"/>
      <c r="V5044" s="77"/>
      <c r="W5044" s="77"/>
      <c r="X5044" s="77"/>
      <c r="Y5044" s="77"/>
      <c r="Z5044" s="77"/>
      <c r="AA5044" s="77"/>
      <c r="AB5044" s="77"/>
      <c r="AC5044" s="77"/>
    </row>
    <row r="5045" spans="1:29" s="97" customFormat="1" ht="13" x14ac:dyDescent="0.3">
      <c r="A5045" s="77"/>
      <c r="B5045" s="75"/>
      <c r="C5045" s="76"/>
      <c r="D5045" s="78"/>
      <c r="E5045" s="76"/>
      <c r="F5045" s="76"/>
      <c r="G5045" s="76"/>
      <c r="H5045" s="79"/>
      <c r="I5045" s="79"/>
      <c r="J5045" s="79"/>
      <c r="K5045" s="79"/>
      <c r="L5045" s="75"/>
      <c r="M5045" s="75"/>
      <c r="N5045" s="75"/>
      <c r="O5045" s="75"/>
      <c r="P5045" s="76"/>
      <c r="Q5045" s="77"/>
      <c r="R5045" s="77"/>
      <c r="S5045" s="77"/>
      <c r="T5045" s="77"/>
      <c r="U5045" s="77"/>
      <c r="V5045" s="77"/>
      <c r="W5045" s="77"/>
      <c r="X5045" s="77"/>
      <c r="Y5045" s="77"/>
      <c r="Z5045" s="77"/>
      <c r="AA5045" s="77"/>
      <c r="AB5045" s="77"/>
      <c r="AC5045" s="77"/>
    </row>
    <row r="5046" spans="1:29" s="97" customFormat="1" ht="13" x14ac:dyDescent="0.3">
      <c r="A5046" s="77"/>
      <c r="B5046" s="75"/>
      <c r="C5046" s="76"/>
      <c r="D5046" s="78"/>
      <c r="E5046" s="76"/>
      <c r="F5046" s="76"/>
      <c r="G5046" s="76"/>
      <c r="H5046" s="79"/>
      <c r="I5046" s="79"/>
      <c r="J5046" s="79"/>
      <c r="K5046" s="79"/>
      <c r="L5046" s="75"/>
      <c r="M5046" s="75"/>
      <c r="N5046" s="75"/>
      <c r="O5046" s="75"/>
      <c r="P5046" s="76"/>
      <c r="Q5046" s="77"/>
      <c r="R5046" s="77"/>
      <c r="S5046" s="77"/>
      <c r="T5046" s="77"/>
      <c r="U5046" s="77"/>
      <c r="V5046" s="77"/>
      <c r="W5046" s="77"/>
      <c r="X5046" s="77"/>
      <c r="Y5046" s="77"/>
      <c r="Z5046" s="77"/>
      <c r="AA5046" s="77"/>
      <c r="AB5046" s="77"/>
      <c r="AC5046" s="77"/>
    </row>
    <row r="5047" spans="1:29" s="97" customFormat="1" ht="13" x14ac:dyDescent="0.3">
      <c r="A5047" s="77"/>
      <c r="B5047" s="75"/>
      <c r="C5047" s="76"/>
      <c r="D5047" s="78"/>
      <c r="E5047" s="76"/>
      <c r="F5047" s="76"/>
      <c r="G5047" s="76"/>
      <c r="H5047" s="79"/>
      <c r="I5047" s="79"/>
      <c r="J5047" s="79"/>
      <c r="K5047" s="79"/>
      <c r="L5047" s="75"/>
      <c r="M5047" s="75"/>
      <c r="N5047" s="75"/>
      <c r="O5047" s="75"/>
      <c r="P5047" s="76"/>
      <c r="Q5047" s="77"/>
      <c r="R5047" s="77"/>
      <c r="S5047" s="77"/>
      <c r="T5047" s="77"/>
      <c r="U5047" s="77"/>
      <c r="V5047" s="77"/>
      <c r="W5047" s="77"/>
      <c r="X5047" s="77"/>
      <c r="Y5047" s="77"/>
      <c r="Z5047" s="77"/>
      <c r="AA5047" s="77"/>
      <c r="AB5047" s="77"/>
      <c r="AC5047" s="77"/>
    </row>
    <row r="5048" spans="1:29" s="97" customFormat="1" ht="13" x14ac:dyDescent="0.3">
      <c r="A5048" s="77"/>
      <c r="B5048" s="75"/>
      <c r="C5048" s="76"/>
      <c r="D5048" s="78"/>
      <c r="E5048" s="76"/>
      <c r="F5048" s="76"/>
      <c r="G5048" s="76"/>
      <c r="H5048" s="79"/>
      <c r="I5048" s="79"/>
      <c r="J5048" s="79"/>
      <c r="K5048" s="79"/>
      <c r="L5048" s="75"/>
      <c r="M5048" s="75"/>
      <c r="N5048" s="75"/>
      <c r="O5048" s="75"/>
      <c r="P5048" s="76"/>
      <c r="Q5048" s="77"/>
      <c r="R5048" s="77"/>
      <c r="S5048" s="77"/>
      <c r="T5048" s="77"/>
      <c r="U5048" s="77"/>
      <c r="V5048" s="77"/>
      <c r="W5048" s="77"/>
      <c r="X5048" s="77"/>
      <c r="Y5048" s="77"/>
      <c r="Z5048" s="77"/>
      <c r="AA5048" s="77"/>
      <c r="AB5048" s="77"/>
      <c r="AC5048" s="77"/>
    </row>
    <row r="5049" spans="1:29" s="97" customFormat="1" ht="13" x14ac:dyDescent="0.3">
      <c r="A5049" s="77"/>
      <c r="B5049" s="75"/>
      <c r="C5049" s="76"/>
      <c r="D5049" s="78"/>
      <c r="E5049" s="76"/>
      <c r="F5049" s="76"/>
      <c r="G5049" s="76"/>
      <c r="H5049" s="79"/>
      <c r="I5049" s="79"/>
      <c r="J5049" s="79"/>
      <c r="K5049" s="79"/>
      <c r="L5049" s="75"/>
      <c r="M5049" s="75"/>
      <c r="N5049" s="75"/>
      <c r="O5049" s="75"/>
      <c r="P5049" s="76"/>
      <c r="Q5049" s="77"/>
      <c r="R5049" s="77"/>
      <c r="S5049" s="77"/>
      <c r="T5049" s="77"/>
      <c r="U5049" s="77"/>
      <c r="V5049" s="77"/>
      <c r="W5049" s="77"/>
      <c r="X5049" s="77"/>
      <c r="Y5049" s="77"/>
      <c r="Z5049" s="77"/>
      <c r="AA5049" s="77"/>
      <c r="AB5049" s="77"/>
      <c r="AC5049" s="77"/>
    </row>
    <row r="5050" spans="1:29" s="97" customFormat="1" ht="13" x14ac:dyDescent="0.3">
      <c r="A5050" s="77"/>
      <c r="B5050" s="75"/>
      <c r="C5050" s="76"/>
      <c r="D5050" s="78"/>
      <c r="E5050" s="76"/>
      <c r="F5050" s="76"/>
      <c r="G5050" s="76"/>
      <c r="H5050" s="79"/>
      <c r="I5050" s="79"/>
      <c r="J5050" s="79"/>
      <c r="K5050" s="79"/>
      <c r="L5050" s="75"/>
      <c r="M5050" s="75"/>
      <c r="N5050" s="75"/>
      <c r="O5050" s="75"/>
      <c r="P5050" s="76"/>
      <c r="Q5050" s="77"/>
      <c r="R5050" s="77"/>
      <c r="S5050" s="77"/>
      <c r="T5050" s="77"/>
      <c r="U5050" s="77"/>
      <c r="V5050" s="77"/>
      <c r="W5050" s="77"/>
      <c r="X5050" s="77"/>
      <c r="Y5050" s="77"/>
      <c r="Z5050" s="77"/>
      <c r="AA5050" s="77"/>
      <c r="AB5050" s="77"/>
      <c r="AC5050" s="77"/>
    </row>
    <row r="5051" spans="1:29" s="97" customFormat="1" ht="13" x14ac:dyDescent="0.3">
      <c r="A5051" s="77"/>
      <c r="B5051" s="75"/>
      <c r="C5051" s="76"/>
      <c r="D5051" s="78"/>
      <c r="E5051" s="76"/>
      <c r="F5051" s="76"/>
      <c r="G5051" s="76"/>
      <c r="H5051" s="79"/>
      <c r="I5051" s="79"/>
      <c r="J5051" s="79"/>
      <c r="K5051" s="79"/>
      <c r="L5051" s="75"/>
      <c r="M5051" s="75"/>
      <c r="N5051" s="75"/>
      <c r="O5051" s="75"/>
      <c r="P5051" s="76"/>
      <c r="Q5051" s="77"/>
      <c r="R5051" s="77"/>
      <c r="S5051" s="77"/>
      <c r="T5051" s="77"/>
      <c r="U5051" s="77"/>
      <c r="V5051" s="77"/>
      <c r="W5051" s="77"/>
      <c r="X5051" s="77"/>
      <c r="Y5051" s="77"/>
      <c r="Z5051" s="77"/>
      <c r="AA5051" s="77"/>
      <c r="AB5051" s="77"/>
      <c r="AC5051" s="77"/>
    </row>
    <row r="5052" spans="1:29" s="97" customFormat="1" ht="13" x14ac:dyDescent="0.3">
      <c r="A5052" s="77"/>
      <c r="B5052" s="75"/>
      <c r="C5052" s="76"/>
      <c r="D5052" s="78"/>
      <c r="E5052" s="76"/>
      <c r="F5052" s="76"/>
      <c r="G5052" s="76"/>
      <c r="H5052" s="79"/>
      <c r="I5052" s="79"/>
      <c r="J5052" s="79"/>
      <c r="K5052" s="79"/>
      <c r="L5052" s="75"/>
      <c r="M5052" s="75"/>
      <c r="N5052" s="75"/>
      <c r="O5052" s="75"/>
      <c r="P5052" s="76"/>
      <c r="Q5052" s="77"/>
      <c r="R5052" s="77"/>
      <c r="S5052" s="77"/>
      <c r="T5052" s="77"/>
      <c r="U5052" s="77"/>
      <c r="V5052" s="77"/>
      <c r="W5052" s="77"/>
      <c r="X5052" s="77"/>
      <c r="Y5052" s="77"/>
      <c r="Z5052" s="77"/>
      <c r="AA5052" s="77"/>
      <c r="AB5052" s="77"/>
      <c r="AC5052" s="77"/>
    </row>
    <row r="5053" spans="1:29" s="97" customFormat="1" ht="13" x14ac:dyDescent="0.3">
      <c r="A5053" s="77"/>
      <c r="B5053" s="75"/>
      <c r="C5053" s="76"/>
      <c r="D5053" s="78"/>
      <c r="E5053" s="76"/>
      <c r="F5053" s="76"/>
      <c r="G5053" s="76"/>
      <c r="H5053" s="79"/>
      <c r="I5053" s="79"/>
      <c r="J5053" s="79"/>
      <c r="K5053" s="79"/>
      <c r="L5053" s="75"/>
      <c r="M5053" s="75"/>
      <c r="N5053" s="75"/>
      <c r="O5053" s="75"/>
      <c r="P5053" s="76"/>
      <c r="Q5053" s="77"/>
      <c r="R5053" s="77"/>
      <c r="S5053" s="77"/>
      <c r="T5053" s="77"/>
      <c r="U5053" s="77"/>
      <c r="V5053" s="77"/>
      <c r="W5053" s="77"/>
      <c r="X5053" s="77"/>
      <c r="Y5053" s="77"/>
      <c r="Z5053" s="77"/>
      <c r="AA5053" s="77"/>
      <c r="AB5053" s="77"/>
      <c r="AC5053" s="77"/>
    </row>
    <row r="5054" spans="1:29" s="97" customFormat="1" ht="13" x14ac:dyDescent="0.3">
      <c r="A5054" s="77"/>
      <c r="B5054" s="75"/>
      <c r="C5054" s="76"/>
      <c r="D5054" s="78"/>
      <c r="E5054" s="76"/>
      <c r="F5054" s="76"/>
      <c r="G5054" s="76"/>
      <c r="H5054" s="79"/>
      <c r="I5054" s="79"/>
      <c r="J5054" s="79"/>
      <c r="K5054" s="79"/>
      <c r="L5054" s="75"/>
      <c r="M5054" s="75"/>
      <c r="N5054" s="75"/>
      <c r="O5054" s="75"/>
      <c r="P5054" s="76"/>
      <c r="Q5054" s="77"/>
      <c r="R5054" s="77"/>
      <c r="S5054" s="77"/>
      <c r="T5054" s="77"/>
      <c r="U5054" s="77"/>
      <c r="V5054" s="77"/>
      <c r="W5054" s="77"/>
      <c r="X5054" s="77"/>
      <c r="Y5054" s="77"/>
      <c r="Z5054" s="77"/>
      <c r="AA5054" s="77"/>
      <c r="AB5054" s="77"/>
      <c r="AC5054" s="77"/>
    </row>
    <row r="5055" spans="1:29" s="97" customFormat="1" ht="13" x14ac:dyDescent="0.3">
      <c r="A5055" s="77"/>
      <c r="B5055" s="75"/>
      <c r="C5055" s="76"/>
      <c r="D5055" s="78"/>
      <c r="E5055" s="76"/>
      <c r="F5055" s="76"/>
      <c r="G5055" s="76"/>
      <c r="H5055" s="79"/>
      <c r="I5055" s="79"/>
      <c r="J5055" s="79"/>
      <c r="K5055" s="79"/>
      <c r="L5055" s="75"/>
      <c r="M5055" s="75"/>
      <c r="N5055" s="75"/>
      <c r="O5055" s="75"/>
      <c r="P5055" s="76"/>
      <c r="Q5055" s="77"/>
      <c r="R5055" s="77"/>
      <c r="S5055" s="77"/>
      <c r="T5055" s="77"/>
      <c r="U5055" s="77"/>
      <c r="V5055" s="77"/>
      <c r="W5055" s="77"/>
      <c r="X5055" s="77"/>
      <c r="Y5055" s="77"/>
      <c r="Z5055" s="77"/>
      <c r="AA5055" s="77"/>
      <c r="AB5055" s="77"/>
      <c r="AC5055" s="77"/>
    </row>
    <row r="5056" spans="1:29" s="97" customFormat="1" ht="13" x14ac:dyDescent="0.3">
      <c r="A5056" s="77"/>
      <c r="B5056" s="75"/>
      <c r="C5056" s="76"/>
      <c r="D5056" s="78"/>
      <c r="E5056" s="76"/>
      <c r="F5056" s="76"/>
      <c r="G5056" s="76"/>
      <c r="H5056" s="79"/>
      <c r="I5056" s="79"/>
      <c r="J5056" s="79"/>
      <c r="K5056" s="79"/>
      <c r="L5056" s="75"/>
      <c r="M5056" s="75"/>
      <c r="N5056" s="75"/>
      <c r="O5056" s="75"/>
      <c r="P5056" s="76"/>
      <c r="Q5056" s="77"/>
      <c r="R5056" s="77"/>
      <c r="S5056" s="77"/>
      <c r="T5056" s="77"/>
      <c r="U5056" s="77"/>
      <c r="V5056" s="77"/>
      <c r="W5056" s="77"/>
      <c r="X5056" s="77"/>
      <c r="Y5056" s="77"/>
      <c r="Z5056" s="77"/>
      <c r="AA5056" s="77"/>
      <c r="AB5056" s="77"/>
      <c r="AC5056" s="77"/>
    </row>
    <row r="5057" spans="1:29" s="97" customFormat="1" ht="13" x14ac:dyDescent="0.3">
      <c r="A5057" s="77"/>
      <c r="B5057" s="75"/>
      <c r="C5057" s="76"/>
      <c r="D5057" s="78"/>
      <c r="E5057" s="76"/>
      <c r="F5057" s="76"/>
      <c r="G5057" s="76"/>
      <c r="H5057" s="79"/>
      <c r="I5057" s="79"/>
      <c r="J5057" s="79"/>
      <c r="K5057" s="79"/>
      <c r="L5057" s="75"/>
      <c r="M5057" s="75"/>
      <c r="N5057" s="75"/>
      <c r="O5057" s="75"/>
      <c r="P5057" s="76"/>
      <c r="Q5057" s="77"/>
      <c r="R5057" s="77"/>
      <c r="S5057" s="77"/>
      <c r="T5057" s="77"/>
      <c r="U5057" s="77"/>
      <c r="V5057" s="77"/>
      <c r="W5057" s="77"/>
      <c r="X5057" s="77"/>
      <c r="Y5057" s="77"/>
      <c r="Z5057" s="77"/>
      <c r="AA5057" s="77"/>
      <c r="AB5057" s="77"/>
      <c r="AC5057" s="77"/>
    </row>
    <row r="5058" spans="1:29" s="97" customFormat="1" ht="13" x14ac:dyDescent="0.3">
      <c r="A5058" s="77"/>
      <c r="B5058" s="75"/>
      <c r="C5058" s="76"/>
      <c r="D5058" s="78"/>
      <c r="E5058" s="76"/>
      <c r="F5058" s="76"/>
      <c r="G5058" s="76"/>
      <c r="H5058" s="79"/>
      <c r="I5058" s="79"/>
      <c r="J5058" s="79"/>
      <c r="K5058" s="79"/>
      <c r="L5058" s="75"/>
      <c r="M5058" s="75"/>
      <c r="N5058" s="75"/>
      <c r="O5058" s="75"/>
      <c r="P5058" s="76"/>
      <c r="Q5058" s="77"/>
      <c r="R5058" s="77"/>
      <c r="S5058" s="77"/>
      <c r="T5058" s="77"/>
      <c r="U5058" s="77"/>
      <c r="V5058" s="77"/>
      <c r="W5058" s="77"/>
      <c r="X5058" s="77"/>
      <c r="Y5058" s="77"/>
      <c r="Z5058" s="77"/>
      <c r="AA5058" s="77"/>
      <c r="AB5058" s="77"/>
      <c r="AC5058" s="77"/>
    </row>
    <row r="5059" spans="1:29" s="97" customFormat="1" ht="13" x14ac:dyDescent="0.3">
      <c r="A5059" s="77"/>
      <c r="B5059" s="75"/>
      <c r="C5059" s="76"/>
      <c r="D5059" s="78"/>
      <c r="E5059" s="76"/>
      <c r="F5059" s="76"/>
      <c r="G5059" s="76"/>
      <c r="H5059" s="79"/>
      <c r="I5059" s="79"/>
      <c r="J5059" s="79"/>
      <c r="K5059" s="79"/>
      <c r="L5059" s="75"/>
      <c r="M5059" s="75"/>
      <c r="N5059" s="75"/>
      <c r="O5059" s="75"/>
      <c r="P5059" s="76"/>
      <c r="Q5059" s="77"/>
      <c r="R5059" s="77"/>
      <c r="S5059" s="77"/>
      <c r="T5059" s="77"/>
      <c r="U5059" s="77"/>
      <c r="V5059" s="77"/>
      <c r="W5059" s="77"/>
      <c r="X5059" s="77"/>
      <c r="Y5059" s="77"/>
      <c r="Z5059" s="77"/>
      <c r="AA5059" s="77"/>
      <c r="AB5059" s="77"/>
      <c r="AC5059" s="77"/>
    </row>
    <row r="5060" spans="1:29" s="97" customFormat="1" ht="13" x14ac:dyDescent="0.3">
      <c r="A5060" s="77"/>
      <c r="B5060" s="75"/>
      <c r="C5060" s="76"/>
      <c r="D5060" s="78"/>
      <c r="E5060" s="76"/>
      <c r="F5060" s="76"/>
      <c r="G5060" s="76"/>
      <c r="H5060" s="79"/>
      <c r="I5060" s="79"/>
      <c r="J5060" s="79"/>
      <c r="K5060" s="79"/>
      <c r="L5060" s="75"/>
      <c r="M5060" s="75"/>
      <c r="N5060" s="75"/>
      <c r="O5060" s="75"/>
      <c r="P5060" s="76"/>
      <c r="Q5060" s="77"/>
      <c r="R5060" s="77"/>
      <c r="S5060" s="77"/>
      <c r="T5060" s="77"/>
      <c r="U5060" s="77"/>
      <c r="V5060" s="77"/>
      <c r="W5060" s="77"/>
      <c r="X5060" s="77"/>
      <c r="Y5060" s="77"/>
      <c r="Z5060" s="77"/>
      <c r="AA5060" s="77"/>
      <c r="AB5060" s="77"/>
      <c r="AC5060" s="77"/>
    </row>
    <row r="5061" spans="1:29" s="97" customFormat="1" ht="13" x14ac:dyDescent="0.3">
      <c r="A5061" s="77"/>
      <c r="B5061" s="75"/>
      <c r="C5061" s="76"/>
      <c r="D5061" s="78"/>
      <c r="E5061" s="76"/>
      <c r="F5061" s="76"/>
      <c r="G5061" s="76"/>
      <c r="H5061" s="79"/>
      <c r="I5061" s="79"/>
      <c r="J5061" s="79"/>
      <c r="K5061" s="79"/>
      <c r="L5061" s="75"/>
      <c r="M5061" s="75"/>
      <c r="N5061" s="75"/>
      <c r="O5061" s="75"/>
      <c r="P5061" s="76"/>
      <c r="Q5061" s="77"/>
      <c r="R5061" s="77"/>
      <c r="S5061" s="77"/>
      <c r="T5061" s="77"/>
      <c r="U5061" s="77"/>
      <c r="V5061" s="77"/>
      <c r="W5061" s="77"/>
      <c r="X5061" s="77"/>
      <c r="Y5061" s="77"/>
      <c r="Z5061" s="77"/>
      <c r="AA5061" s="77"/>
      <c r="AB5061" s="77"/>
      <c r="AC5061" s="77"/>
    </row>
    <row r="5062" spans="1:29" s="97" customFormat="1" ht="13" x14ac:dyDescent="0.3">
      <c r="A5062" s="77"/>
      <c r="B5062" s="75"/>
      <c r="C5062" s="76"/>
      <c r="D5062" s="78"/>
      <c r="E5062" s="76"/>
      <c r="F5062" s="76"/>
      <c r="G5062" s="76"/>
      <c r="H5062" s="79"/>
      <c r="I5062" s="79"/>
      <c r="J5062" s="79"/>
      <c r="K5062" s="79"/>
      <c r="L5062" s="75"/>
      <c r="M5062" s="75"/>
      <c r="N5062" s="75"/>
      <c r="O5062" s="75"/>
      <c r="P5062" s="76"/>
      <c r="Q5062" s="77"/>
      <c r="R5062" s="77"/>
      <c r="S5062" s="77"/>
      <c r="T5062" s="77"/>
      <c r="U5062" s="77"/>
      <c r="V5062" s="77"/>
      <c r="W5062" s="77"/>
      <c r="X5062" s="77"/>
      <c r="Y5062" s="77"/>
      <c r="Z5062" s="77"/>
      <c r="AA5062" s="77"/>
      <c r="AB5062" s="77"/>
      <c r="AC5062" s="77"/>
    </row>
    <row r="5063" spans="1:29" s="97" customFormat="1" ht="13" x14ac:dyDescent="0.3">
      <c r="A5063" s="77"/>
      <c r="B5063" s="75"/>
      <c r="C5063" s="76"/>
      <c r="D5063" s="78"/>
      <c r="E5063" s="76"/>
      <c r="F5063" s="76"/>
      <c r="G5063" s="76"/>
      <c r="H5063" s="79"/>
      <c r="I5063" s="79"/>
      <c r="J5063" s="79"/>
      <c r="K5063" s="79"/>
      <c r="L5063" s="75"/>
      <c r="M5063" s="75"/>
      <c r="N5063" s="75"/>
      <c r="O5063" s="75"/>
      <c r="P5063" s="76"/>
      <c r="Q5063" s="77"/>
      <c r="R5063" s="77"/>
      <c r="S5063" s="77"/>
      <c r="T5063" s="77"/>
      <c r="U5063" s="77"/>
      <c r="V5063" s="77"/>
      <c r="W5063" s="77"/>
      <c r="X5063" s="77"/>
      <c r="Y5063" s="77"/>
      <c r="Z5063" s="77"/>
      <c r="AA5063" s="77"/>
      <c r="AB5063" s="77"/>
      <c r="AC5063" s="77"/>
    </row>
    <row r="5064" spans="1:29" s="97" customFormat="1" ht="13" x14ac:dyDescent="0.3">
      <c r="A5064" s="77"/>
      <c r="B5064" s="75"/>
      <c r="C5064" s="76"/>
      <c r="D5064" s="78"/>
      <c r="E5064" s="76"/>
      <c r="F5064" s="76"/>
      <c r="G5064" s="76"/>
      <c r="H5064" s="79"/>
      <c r="I5064" s="79"/>
      <c r="J5064" s="79"/>
      <c r="K5064" s="79"/>
      <c r="L5064" s="75"/>
      <c r="M5064" s="75"/>
      <c r="N5064" s="75"/>
      <c r="O5064" s="75"/>
      <c r="P5064" s="76"/>
      <c r="Q5064" s="77"/>
      <c r="R5064" s="77"/>
      <c r="S5064" s="77"/>
      <c r="T5064" s="77"/>
      <c r="U5064" s="77"/>
      <c r="V5064" s="77"/>
      <c r="W5064" s="77"/>
      <c r="X5064" s="77"/>
      <c r="Y5064" s="77"/>
      <c r="Z5064" s="77"/>
      <c r="AA5064" s="77"/>
      <c r="AB5064" s="77"/>
      <c r="AC5064" s="77"/>
    </row>
    <row r="5065" spans="1:29" s="97" customFormat="1" ht="13" x14ac:dyDescent="0.3">
      <c r="A5065" s="77"/>
      <c r="B5065" s="75"/>
      <c r="C5065" s="76"/>
      <c r="D5065" s="78"/>
      <c r="E5065" s="76"/>
      <c r="F5065" s="76"/>
      <c r="G5065" s="76"/>
      <c r="H5065" s="79"/>
      <c r="I5065" s="79"/>
      <c r="J5065" s="79"/>
      <c r="K5065" s="79"/>
      <c r="L5065" s="75"/>
      <c r="M5065" s="75"/>
      <c r="N5065" s="75"/>
      <c r="O5065" s="75"/>
      <c r="P5065" s="76"/>
      <c r="Q5065" s="77"/>
      <c r="R5065" s="77"/>
      <c r="S5065" s="77"/>
      <c r="T5065" s="77"/>
      <c r="U5065" s="77"/>
      <c r="V5065" s="77"/>
      <c r="W5065" s="77"/>
      <c r="X5065" s="77"/>
      <c r="Y5065" s="77"/>
      <c r="Z5065" s="77"/>
      <c r="AA5065" s="77"/>
      <c r="AB5065" s="77"/>
      <c r="AC5065" s="77"/>
    </row>
    <row r="5066" spans="1:29" s="97" customFormat="1" ht="13" x14ac:dyDescent="0.3">
      <c r="A5066" s="77"/>
      <c r="B5066" s="75"/>
      <c r="C5066" s="76"/>
      <c r="D5066" s="78"/>
      <c r="E5066" s="76"/>
      <c r="F5066" s="76"/>
      <c r="G5066" s="76"/>
      <c r="H5066" s="79"/>
      <c r="I5066" s="79"/>
      <c r="J5066" s="79"/>
      <c r="K5066" s="79"/>
      <c r="L5066" s="75"/>
      <c r="M5066" s="75"/>
      <c r="N5066" s="75"/>
      <c r="O5066" s="75"/>
      <c r="P5066" s="76"/>
      <c r="Q5066" s="77"/>
      <c r="R5066" s="77"/>
      <c r="S5066" s="77"/>
      <c r="T5066" s="77"/>
      <c r="U5066" s="77"/>
      <c r="V5066" s="77"/>
      <c r="W5066" s="77"/>
      <c r="X5066" s="77"/>
      <c r="Y5066" s="77"/>
      <c r="Z5066" s="77"/>
      <c r="AA5066" s="77"/>
      <c r="AB5066" s="77"/>
      <c r="AC5066" s="77"/>
    </row>
    <row r="5067" spans="1:29" s="97" customFormat="1" ht="13" x14ac:dyDescent="0.3">
      <c r="A5067" s="77"/>
      <c r="B5067" s="75"/>
      <c r="C5067" s="76"/>
      <c r="D5067" s="78"/>
      <c r="E5067" s="76"/>
      <c r="F5067" s="76"/>
      <c r="G5067" s="76"/>
      <c r="H5067" s="79"/>
      <c r="I5067" s="79"/>
      <c r="J5067" s="79"/>
      <c r="K5067" s="79"/>
      <c r="L5067" s="75"/>
      <c r="M5067" s="75"/>
      <c r="N5067" s="75"/>
      <c r="O5067" s="75"/>
      <c r="P5067" s="76"/>
      <c r="Q5067" s="77"/>
      <c r="R5067" s="77"/>
      <c r="S5067" s="77"/>
      <c r="T5067" s="77"/>
      <c r="U5067" s="77"/>
      <c r="V5067" s="77"/>
      <c r="W5067" s="77"/>
      <c r="X5067" s="77"/>
      <c r="Y5067" s="77"/>
      <c r="Z5067" s="77"/>
      <c r="AA5067" s="77"/>
      <c r="AB5067" s="77"/>
      <c r="AC5067" s="77"/>
    </row>
    <row r="5068" spans="1:29" s="97" customFormat="1" ht="13" x14ac:dyDescent="0.3">
      <c r="A5068" s="77"/>
      <c r="B5068" s="75"/>
      <c r="C5068" s="76"/>
      <c r="D5068" s="78"/>
      <c r="E5068" s="76"/>
      <c r="F5068" s="76"/>
      <c r="G5068" s="76"/>
      <c r="H5068" s="79"/>
      <c r="I5068" s="79"/>
      <c r="J5068" s="79"/>
      <c r="K5068" s="79"/>
      <c r="L5068" s="75"/>
      <c r="M5068" s="75"/>
      <c r="N5068" s="75"/>
      <c r="O5068" s="75"/>
      <c r="P5068" s="76"/>
      <c r="Q5068" s="77"/>
      <c r="R5068" s="77"/>
      <c r="S5068" s="77"/>
      <c r="T5068" s="77"/>
      <c r="U5068" s="77"/>
      <c r="V5068" s="77"/>
      <c r="W5068" s="77"/>
      <c r="X5068" s="77"/>
      <c r="Y5068" s="77"/>
      <c r="Z5068" s="77"/>
      <c r="AA5068" s="77"/>
      <c r="AB5068" s="77"/>
      <c r="AC5068" s="77"/>
    </row>
    <row r="5069" spans="1:29" s="97" customFormat="1" ht="13" x14ac:dyDescent="0.3">
      <c r="A5069" s="77"/>
      <c r="B5069" s="75"/>
      <c r="C5069" s="76"/>
      <c r="D5069" s="78"/>
      <c r="E5069" s="76"/>
      <c r="F5069" s="76"/>
      <c r="G5069" s="76"/>
      <c r="H5069" s="79"/>
      <c r="I5069" s="79"/>
      <c r="J5069" s="79"/>
      <c r="K5069" s="79"/>
      <c r="L5069" s="75"/>
      <c r="M5069" s="75"/>
      <c r="N5069" s="75"/>
      <c r="O5069" s="75"/>
      <c r="P5069" s="76"/>
      <c r="Q5069" s="77"/>
      <c r="R5069" s="77"/>
      <c r="S5069" s="77"/>
      <c r="T5069" s="77"/>
      <c r="U5069" s="77"/>
      <c r="V5069" s="77"/>
      <c r="W5069" s="77"/>
      <c r="X5069" s="77"/>
      <c r="Y5069" s="77"/>
      <c r="Z5069" s="77"/>
      <c r="AA5069" s="77"/>
      <c r="AB5069" s="77"/>
      <c r="AC5069" s="77"/>
    </row>
    <row r="5070" spans="1:29" s="97" customFormat="1" ht="13" x14ac:dyDescent="0.3">
      <c r="A5070" s="77"/>
      <c r="B5070" s="75"/>
      <c r="C5070" s="76"/>
      <c r="D5070" s="78"/>
      <c r="E5070" s="76"/>
      <c r="F5070" s="76"/>
      <c r="G5070" s="76"/>
      <c r="H5070" s="79"/>
      <c r="I5070" s="79"/>
      <c r="J5070" s="79"/>
      <c r="K5070" s="79"/>
      <c r="L5070" s="75"/>
      <c r="M5070" s="75"/>
      <c r="N5070" s="75"/>
      <c r="O5070" s="75"/>
      <c r="P5070" s="76"/>
      <c r="Q5070" s="77"/>
      <c r="R5070" s="77"/>
      <c r="S5070" s="77"/>
      <c r="T5070" s="77"/>
      <c r="U5070" s="77"/>
      <c r="V5070" s="77"/>
      <c r="W5070" s="77"/>
      <c r="X5070" s="77"/>
      <c r="Y5070" s="77"/>
      <c r="Z5070" s="77"/>
      <c r="AA5070" s="77"/>
      <c r="AB5070" s="77"/>
      <c r="AC5070" s="77"/>
    </row>
    <row r="5071" spans="1:29" s="97" customFormat="1" ht="13" x14ac:dyDescent="0.3">
      <c r="A5071" s="77"/>
      <c r="B5071" s="75"/>
      <c r="C5071" s="76"/>
      <c r="D5071" s="78"/>
      <c r="E5071" s="76"/>
      <c r="F5071" s="76"/>
      <c r="G5071" s="76"/>
      <c r="H5071" s="79"/>
      <c r="I5071" s="79"/>
      <c r="J5071" s="79"/>
      <c r="K5071" s="79"/>
      <c r="L5071" s="75"/>
      <c r="M5071" s="75"/>
      <c r="N5071" s="75"/>
      <c r="O5071" s="75"/>
      <c r="P5071" s="76"/>
      <c r="Q5071" s="77"/>
      <c r="R5071" s="77"/>
      <c r="S5071" s="77"/>
      <c r="T5071" s="77"/>
      <c r="U5071" s="77"/>
      <c r="V5071" s="77"/>
      <c r="W5071" s="77"/>
      <c r="X5071" s="77"/>
      <c r="Y5071" s="77"/>
      <c r="Z5071" s="77"/>
      <c r="AA5071" s="77"/>
      <c r="AB5071" s="77"/>
      <c r="AC5071" s="77"/>
    </row>
    <row r="5072" spans="1:29" s="97" customFormat="1" ht="13" x14ac:dyDescent="0.3">
      <c r="A5072" s="77"/>
      <c r="B5072" s="75"/>
      <c r="C5072" s="76"/>
      <c r="D5072" s="78"/>
      <c r="E5072" s="76"/>
      <c r="F5072" s="76"/>
      <c r="G5072" s="76"/>
      <c r="H5072" s="79"/>
      <c r="I5072" s="79"/>
      <c r="J5072" s="79"/>
      <c r="K5072" s="79"/>
      <c r="L5072" s="75"/>
      <c r="M5072" s="75"/>
      <c r="N5072" s="75"/>
      <c r="O5072" s="75"/>
      <c r="P5072" s="76"/>
      <c r="Q5072" s="77"/>
      <c r="R5072" s="77"/>
      <c r="S5072" s="77"/>
      <c r="T5072" s="77"/>
      <c r="U5072" s="77"/>
      <c r="V5072" s="77"/>
      <c r="W5072" s="77"/>
      <c r="X5072" s="77"/>
      <c r="Y5072" s="77"/>
      <c r="Z5072" s="77"/>
      <c r="AA5072" s="77"/>
      <c r="AB5072" s="77"/>
      <c r="AC5072" s="77"/>
    </row>
    <row r="5073" spans="1:29" s="97" customFormat="1" ht="13" x14ac:dyDescent="0.3">
      <c r="A5073" s="77"/>
      <c r="B5073" s="75"/>
      <c r="C5073" s="76"/>
      <c r="D5073" s="78"/>
      <c r="E5073" s="76"/>
      <c r="F5073" s="76"/>
      <c r="G5073" s="76"/>
      <c r="H5073" s="79"/>
      <c r="I5073" s="79"/>
      <c r="J5073" s="79"/>
      <c r="K5073" s="79"/>
      <c r="L5073" s="75"/>
      <c r="M5073" s="75"/>
      <c r="N5073" s="75"/>
      <c r="O5073" s="75"/>
      <c r="P5073" s="76"/>
      <c r="Q5073" s="77"/>
      <c r="R5073" s="77"/>
      <c r="S5073" s="77"/>
      <c r="T5073" s="77"/>
      <c r="U5073" s="77"/>
      <c r="V5073" s="77"/>
      <c r="W5073" s="77"/>
      <c r="X5073" s="77"/>
      <c r="Y5073" s="77"/>
      <c r="Z5073" s="77"/>
      <c r="AA5073" s="77"/>
      <c r="AB5073" s="77"/>
      <c r="AC5073" s="77"/>
    </row>
    <row r="5074" spans="1:29" s="97" customFormat="1" ht="13" x14ac:dyDescent="0.3">
      <c r="A5074" s="77"/>
      <c r="B5074" s="75"/>
      <c r="C5074" s="76"/>
      <c r="D5074" s="78"/>
      <c r="E5074" s="76"/>
      <c r="F5074" s="76"/>
      <c r="G5074" s="76"/>
      <c r="H5074" s="79"/>
      <c r="I5074" s="79"/>
      <c r="J5074" s="79"/>
      <c r="K5074" s="79"/>
      <c r="L5074" s="75"/>
      <c r="M5074" s="75"/>
      <c r="N5074" s="75"/>
      <c r="O5074" s="75"/>
      <c r="P5074" s="76"/>
      <c r="Q5074" s="77"/>
      <c r="R5074" s="77"/>
      <c r="S5074" s="77"/>
      <c r="T5074" s="77"/>
      <c r="U5074" s="77"/>
      <c r="V5074" s="77"/>
      <c r="W5074" s="77"/>
      <c r="X5074" s="77"/>
      <c r="Y5074" s="77"/>
      <c r="Z5074" s="77"/>
      <c r="AA5074" s="77"/>
      <c r="AB5074" s="77"/>
      <c r="AC5074" s="77"/>
    </row>
    <row r="5075" spans="1:29" s="97" customFormat="1" ht="13" x14ac:dyDescent="0.3">
      <c r="A5075" s="77"/>
      <c r="B5075" s="75"/>
      <c r="C5075" s="76"/>
      <c r="D5075" s="78"/>
      <c r="E5075" s="76"/>
      <c r="F5075" s="76"/>
      <c r="G5075" s="76"/>
      <c r="H5075" s="79"/>
      <c r="I5075" s="79"/>
      <c r="J5075" s="79"/>
      <c r="K5075" s="79"/>
      <c r="L5075" s="75"/>
      <c r="M5075" s="75"/>
      <c r="N5075" s="75"/>
      <c r="O5075" s="75"/>
      <c r="P5075" s="76"/>
      <c r="Q5075" s="77"/>
      <c r="R5075" s="77"/>
      <c r="S5075" s="77"/>
      <c r="T5075" s="77"/>
      <c r="U5075" s="77"/>
      <c r="V5075" s="77"/>
      <c r="W5075" s="77"/>
      <c r="X5075" s="77"/>
      <c r="Y5075" s="77"/>
      <c r="Z5075" s="77"/>
      <c r="AA5075" s="77"/>
      <c r="AB5075" s="77"/>
      <c r="AC5075" s="77"/>
    </row>
    <row r="5076" spans="1:29" s="97" customFormat="1" ht="13" x14ac:dyDescent="0.3">
      <c r="A5076" s="77"/>
      <c r="B5076" s="75"/>
      <c r="C5076" s="76"/>
      <c r="D5076" s="78"/>
      <c r="E5076" s="76"/>
      <c r="F5076" s="76"/>
      <c r="G5076" s="76"/>
      <c r="H5076" s="79"/>
      <c r="I5076" s="79"/>
      <c r="J5076" s="79"/>
      <c r="K5076" s="79"/>
      <c r="L5076" s="75"/>
      <c r="M5076" s="75"/>
      <c r="N5076" s="75"/>
      <c r="O5076" s="75"/>
      <c r="P5076" s="76"/>
      <c r="Q5076" s="77"/>
      <c r="R5076" s="77"/>
      <c r="S5076" s="77"/>
      <c r="T5076" s="77"/>
      <c r="U5076" s="77"/>
      <c r="V5076" s="77"/>
      <c r="W5076" s="77"/>
      <c r="X5076" s="77"/>
      <c r="Y5076" s="77"/>
      <c r="Z5076" s="77"/>
      <c r="AA5076" s="77"/>
      <c r="AB5076" s="77"/>
      <c r="AC5076" s="77"/>
    </row>
    <row r="5077" spans="1:29" s="97" customFormat="1" ht="13" x14ac:dyDescent="0.3">
      <c r="A5077" s="77"/>
      <c r="B5077" s="75"/>
      <c r="C5077" s="76"/>
      <c r="D5077" s="78"/>
      <c r="E5077" s="76"/>
      <c r="F5077" s="76"/>
      <c r="G5077" s="76"/>
      <c r="H5077" s="79"/>
      <c r="I5077" s="79"/>
      <c r="J5077" s="79"/>
      <c r="K5077" s="79"/>
      <c r="L5077" s="75"/>
      <c r="M5077" s="75"/>
      <c r="N5077" s="75"/>
      <c r="O5077" s="75"/>
      <c r="P5077" s="76"/>
      <c r="Q5077" s="77"/>
      <c r="R5077" s="77"/>
      <c r="S5077" s="77"/>
      <c r="T5077" s="77"/>
      <c r="U5077" s="77"/>
      <c r="V5077" s="77"/>
      <c r="W5077" s="77"/>
      <c r="X5077" s="77"/>
      <c r="Y5077" s="77"/>
      <c r="Z5077" s="77"/>
      <c r="AA5077" s="77"/>
      <c r="AB5077" s="77"/>
      <c r="AC5077" s="77"/>
    </row>
    <row r="5078" spans="1:29" s="97" customFormat="1" ht="13" x14ac:dyDescent="0.3">
      <c r="A5078" s="77"/>
      <c r="B5078" s="75"/>
      <c r="C5078" s="76"/>
      <c r="D5078" s="78"/>
      <c r="E5078" s="76"/>
      <c r="F5078" s="76"/>
      <c r="G5078" s="76"/>
      <c r="H5078" s="79"/>
      <c r="I5078" s="79"/>
      <c r="J5078" s="79"/>
      <c r="K5078" s="79"/>
      <c r="L5078" s="75"/>
      <c r="M5078" s="75"/>
      <c r="N5078" s="75"/>
      <c r="O5078" s="75"/>
      <c r="P5078" s="76"/>
      <c r="Q5078" s="77"/>
      <c r="R5078" s="77"/>
      <c r="S5078" s="77"/>
      <c r="T5078" s="77"/>
      <c r="U5078" s="77"/>
      <c r="V5078" s="77"/>
      <c r="W5078" s="77"/>
      <c r="X5078" s="77"/>
      <c r="Y5078" s="77"/>
      <c r="Z5078" s="77"/>
      <c r="AA5078" s="77"/>
      <c r="AB5078" s="77"/>
      <c r="AC5078" s="77"/>
    </row>
    <row r="5079" spans="1:29" s="97" customFormat="1" ht="13" x14ac:dyDescent="0.3">
      <c r="A5079" s="77"/>
      <c r="B5079" s="75"/>
      <c r="C5079" s="76"/>
      <c r="D5079" s="78"/>
      <c r="E5079" s="76"/>
      <c r="F5079" s="76"/>
      <c r="G5079" s="76"/>
      <c r="H5079" s="79"/>
      <c r="I5079" s="79"/>
      <c r="J5079" s="79"/>
      <c r="K5079" s="79"/>
      <c r="L5079" s="75"/>
      <c r="M5079" s="75"/>
      <c r="N5079" s="75"/>
      <c r="O5079" s="75"/>
      <c r="P5079" s="76"/>
      <c r="Q5079" s="77"/>
      <c r="R5079" s="77"/>
      <c r="S5079" s="77"/>
      <c r="T5079" s="77"/>
      <c r="U5079" s="77"/>
      <c r="V5079" s="77"/>
      <c r="W5079" s="77"/>
      <c r="X5079" s="77"/>
      <c r="Y5079" s="77"/>
      <c r="Z5079" s="77"/>
      <c r="AA5079" s="77"/>
      <c r="AB5079" s="77"/>
      <c r="AC5079" s="77"/>
    </row>
    <row r="5080" spans="1:29" s="97" customFormat="1" ht="13" x14ac:dyDescent="0.3">
      <c r="A5080" s="77"/>
      <c r="B5080" s="75"/>
      <c r="C5080" s="76"/>
      <c r="D5080" s="78"/>
      <c r="E5080" s="76"/>
      <c r="F5080" s="76"/>
      <c r="G5080" s="76"/>
      <c r="H5080" s="79"/>
      <c r="I5080" s="79"/>
      <c r="J5080" s="79"/>
      <c r="K5080" s="79"/>
      <c r="L5080" s="75"/>
      <c r="M5080" s="75"/>
      <c r="N5080" s="75"/>
      <c r="O5080" s="75"/>
      <c r="P5080" s="76"/>
      <c r="Q5080" s="77"/>
      <c r="R5080" s="77"/>
      <c r="S5080" s="77"/>
      <c r="T5080" s="77"/>
      <c r="U5080" s="77"/>
      <c r="V5080" s="77"/>
      <c r="W5080" s="77"/>
      <c r="X5080" s="77"/>
      <c r="Y5080" s="77"/>
      <c r="Z5080" s="77"/>
      <c r="AA5080" s="77"/>
      <c r="AB5080" s="77"/>
      <c r="AC5080" s="77"/>
    </row>
    <row r="5081" spans="1:29" s="97" customFormat="1" ht="13" x14ac:dyDescent="0.3">
      <c r="A5081" s="77"/>
      <c r="B5081" s="75"/>
      <c r="C5081" s="76"/>
      <c r="D5081" s="78"/>
      <c r="E5081" s="76"/>
      <c r="F5081" s="76"/>
      <c r="G5081" s="76"/>
      <c r="H5081" s="79"/>
      <c r="I5081" s="79"/>
      <c r="J5081" s="79"/>
      <c r="K5081" s="79"/>
      <c r="L5081" s="75"/>
      <c r="M5081" s="75"/>
      <c r="N5081" s="75"/>
      <c r="O5081" s="75"/>
      <c r="P5081" s="76"/>
      <c r="Q5081" s="77"/>
      <c r="R5081" s="77"/>
      <c r="S5081" s="77"/>
      <c r="T5081" s="77"/>
      <c r="U5081" s="77"/>
      <c r="V5081" s="77"/>
      <c r="W5081" s="77"/>
      <c r="X5081" s="77"/>
      <c r="Y5081" s="77"/>
      <c r="Z5081" s="77"/>
      <c r="AA5081" s="77"/>
      <c r="AB5081" s="77"/>
      <c r="AC5081" s="77"/>
    </row>
    <row r="5082" spans="1:29" s="97" customFormat="1" ht="13" x14ac:dyDescent="0.3">
      <c r="A5082" s="77"/>
      <c r="B5082" s="75"/>
      <c r="C5082" s="76"/>
      <c r="D5082" s="78"/>
      <c r="E5082" s="76"/>
      <c r="F5082" s="76"/>
      <c r="G5082" s="76"/>
      <c r="H5082" s="79"/>
      <c r="I5082" s="79"/>
      <c r="J5082" s="79"/>
      <c r="K5082" s="79"/>
      <c r="L5082" s="75"/>
      <c r="M5082" s="75"/>
      <c r="N5082" s="75"/>
      <c r="O5082" s="75"/>
      <c r="P5082" s="76"/>
      <c r="Q5082" s="77"/>
      <c r="R5082" s="77"/>
      <c r="S5082" s="77"/>
      <c r="T5082" s="77"/>
      <c r="U5082" s="77"/>
      <c r="V5082" s="77"/>
      <c r="W5082" s="77"/>
      <c r="X5082" s="77"/>
      <c r="Y5082" s="77"/>
      <c r="Z5082" s="77"/>
      <c r="AA5082" s="77"/>
      <c r="AB5082" s="77"/>
      <c r="AC5082" s="77"/>
    </row>
    <row r="5083" spans="1:29" s="97" customFormat="1" ht="13" x14ac:dyDescent="0.3">
      <c r="A5083" s="77"/>
      <c r="B5083" s="75"/>
      <c r="C5083" s="76"/>
      <c r="D5083" s="78"/>
      <c r="E5083" s="76"/>
      <c r="F5083" s="76"/>
      <c r="G5083" s="76"/>
      <c r="H5083" s="79"/>
      <c r="I5083" s="79"/>
      <c r="J5083" s="79"/>
      <c r="K5083" s="79"/>
      <c r="L5083" s="75"/>
      <c r="M5083" s="75"/>
      <c r="N5083" s="75"/>
      <c r="O5083" s="75"/>
      <c r="P5083" s="76"/>
      <c r="Q5083" s="77"/>
      <c r="R5083" s="77"/>
      <c r="S5083" s="77"/>
      <c r="T5083" s="77"/>
      <c r="U5083" s="77"/>
      <c r="V5083" s="77"/>
      <c r="W5083" s="77"/>
      <c r="X5083" s="77"/>
      <c r="Y5083" s="77"/>
      <c r="Z5083" s="77"/>
      <c r="AA5083" s="77"/>
      <c r="AB5083" s="77"/>
      <c r="AC5083" s="77"/>
    </row>
    <row r="5084" spans="1:29" s="97" customFormat="1" ht="13" x14ac:dyDescent="0.3">
      <c r="A5084" s="77"/>
      <c r="B5084" s="75"/>
      <c r="C5084" s="76"/>
      <c r="D5084" s="78"/>
      <c r="E5084" s="76"/>
      <c r="F5084" s="76"/>
      <c r="G5084" s="76"/>
      <c r="H5084" s="79"/>
      <c r="I5084" s="79"/>
      <c r="J5084" s="79"/>
      <c r="K5084" s="79"/>
      <c r="L5084" s="75"/>
      <c r="M5084" s="75"/>
      <c r="N5084" s="75"/>
      <c r="O5084" s="75"/>
      <c r="P5084" s="76"/>
      <c r="Q5084" s="77"/>
      <c r="R5084" s="77"/>
      <c r="S5084" s="77"/>
      <c r="T5084" s="77"/>
      <c r="U5084" s="77"/>
      <c r="V5084" s="77"/>
      <c r="W5084" s="77"/>
      <c r="X5084" s="77"/>
      <c r="Y5084" s="77"/>
      <c r="Z5084" s="77"/>
      <c r="AA5084" s="77"/>
      <c r="AB5084" s="77"/>
      <c r="AC5084" s="77"/>
    </row>
    <row r="5085" spans="1:29" s="97" customFormat="1" ht="13" x14ac:dyDescent="0.3">
      <c r="A5085" s="77"/>
      <c r="B5085" s="75"/>
      <c r="C5085" s="76"/>
      <c r="D5085" s="78"/>
      <c r="E5085" s="76"/>
      <c r="F5085" s="76"/>
      <c r="G5085" s="76"/>
      <c r="H5085" s="79"/>
      <c r="I5085" s="79"/>
      <c r="J5085" s="79"/>
      <c r="K5085" s="79"/>
      <c r="L5085" s="75"/>
      <c r="M5085" s="75"/>
      <c r="N5085" s="75"/>
      <c r="O5085" s="75"/>
      <c r="P5085" s="76"/>
      <c r="Q5085" s="77"/>
      <c r="R5085" s="77"/>
      <c r="S5085" s="77"/>
      <c r="T5085" s="77"/>
      <c r="U5085" s="77"/>
      <c r="V5085" s="77"/>
      <c r="W5085" s="77"/>
      <c r="X5085" s="77"/>
      <c r="Y5085" s="77"/>
      <c r="Z5085" s="77"/>
      <c r="AA5085" s="77"/>
      <c r="AB5085" s="77"/>
      <c r="AC5085" s="77"/>
    </row>
    <row r="5086" spans="1:29" s="97" customFormat="1" ht="13" x14ac:dyDescent="0.3">
      <c r="A5086" s="77"/>
      <c r="B5086" s="75"/>
      <c r="C5086" s="76"/>
      <c r="D5086" s="78"/>
      <c r="E5086" s="76"/>
      <c r="F5086" s="76"/>
      <c r="G5086" s="76"/>
      <c r="H5086" s="79"/>
      <c r="I5086" s="79"/>
      <c r="J5086" s="79"/>
      <c r="K5086" s="79"/>
      <c r="L5086" s="75"/>
      <c r="M5086" s="75"/>
      <c r="N5086" s="75"/>
      <c r="O5086" s="75"/>
      <c r="P5086" s="76"/>
      <c r="Q5086" s="77"/>
      <c r="R5086" s="77"/>
      <c r="S5086" s="77"/>
      <c r="T5086" s="77"/>
      <c r="U5086" s="77"/>
      <c r="V5086" s="77"/>
      <c r="W5086" s="77"/>
      <c r="X5086" s="77"/>
      <c r="Y5086" s="77"/>
      <c r="Z5086" s="77"/>
      <c r="AA5086" s="77"/>
      <c r="AB5086" s="77"/>
      <c r="AC5086" s="77"/>
    </row>
    <row r="5087" spans="1:29" s="97" customFormat="1" ht="13" x14ac:dyDescent="0.3">
      <c r="A5087" s="77"/>
      <c r="B5087" s="75"/>
      <c r="C5087" s="76"/>
      <c r="D5087" s="78"/>
      <c r="E5087" s="76"/>
      <c r="F5087" s="76"/>
      <c r="G5087" s="76"/>
      <c r="H5087" s="79"/>
      <c r="I5087" s="79"/>
      <c r="J5087" s="79"/>
      <c r="K5087" s="79"/>
      <c r="L5087" s="75"/>
      <c r="M5087" s="75"/>
      <c r="N5087" s="75"/>
      <c r="O5087" s="75"/>
      <c r="P5087" s="76"/>
      <c r="Q5087" s="77"/>
      <c r="R5087" s="77"/>
      <c r="S5087" s="77"/>
      <c r="T5087" s="77"/>
      <c r="U5087" s="77"/>
      <c r="V5087" s="77"/>
      <c r="W5087" s="77"/>
      <c r="X5087" s="77"/>
      <c r="Y5087" s="77"/>
      <c r="Z5087" s="77"/>
      <c r="AA5087" s="77"/>
      <c r="AB5087" s="77"/>
      <c r="AC5087" s="77"/>
    </row>
    <row r="5088" spans="1:29" s="97" customFormat="1" ht="13" x14ac:dyDescent="0.3">
      <c r="A5088" s="77"/>
      <c r="B5088" s="75"/>
      <c r="C5088" s="76"/>
      <c r="D5088" s="78"/>
      <c r="E5088" s="76"/>
      <c r="F5088" s="76"/>
      <c r="G5088" s="76"/>
      <c r="H5088" s="79"/>
      <c r="I5088" s="79"/>
      <c r="J5088" s="79"/>
      <c r="K5088" s="79"/>
      <c r="L5088" s="75"/>
      <c r="M5088" s="75"/>
      <c r="N5088" s="75"/>
      <c r="O5088" s="75"/>
      <c r="P5088" s="76"/>
      <c r="Q5088" s="77"/>
      <c r="R5088" s="77"/>
      <c r="S5088" s="77"/>
      <c r="T5088" s="77"/>
      <c r="U5088" s="77"/>
      <c r="V5088" s="77"/>
      <c r="W5088" s="77"/>
      <c r="X5088" s="77"/>
      <c r="Y5088" s="77"/>
      <c r="Z5088" s="77"/>
      <c r="AA5088" s="77"/>
      <c r="AB5088" s="77"/>
      <c r="AC5088" s="77"/>
    </row>
    <row r="5089" spans="1:29" s="97" customFormat="1" ht="13" x14ac:dyDescent="0.3">
      <c r="A5089" s="77"/>
      <c r="B5089" s="75"/>
      <c r="C5089" s="76"/>
      <c r="D5089" s="78"/>
      <c r="E5089" s="76"/>
      <c r="F5089" s="76"/>
      <c r="G5089" s="76"/>
      <c r="H5089" s="79"/>
      <c r="I5089" s="79"/>
      <c r="J5089" s="79"/>
      <c r="K5089" s="79"/>
      <c r="L5089" s="75"/>
      <c r="M5089" s="75"/>
      <c r="N5089" s="75"/>
      <c r="O5089" s="75"/>
      <c r="P5089" s="76"/>
      <c r="Q5089" s="77"/>
      <c r="R5089" s="77"/>
      <c r="S5089" s="77"/>
      <c r="T5089" s="77"/>
      <c r="U5089" s="77"/>
      <c r="V5089" s="77"/>
      <c r="W5089" s="77"/>
      <c r="X5089" s="77"/>
      <c r="Y5089" s="77"/>
      <c r="Z5089" s="77"/>
      <c r="AA5089" s="77"/>
      <c r="AB5089" s="77"/>
      <c r="AC5089" s="77"/>
    </row>
    <row r="5090" spans="1:29" s="97" customFormat="1" ht="13" x14ac:dyDescent="0.3">
      <c r="A5090" s="77"/>
      <c r="B5090" s="75"/>
      <c r="C5090" s="76"/>
      <c r="D5090" s="78"/>
      <c r="E5090" s="76"/>
      <c r="F5090" s="76"/>
      <c r="G5090" s="76"/>
      <c r="H5090" s="79"/>
      <c r="I5090" s="79"/>
      <c r="J5090" s="79"/>
      <c r="K5090" s="79"/>
      <c r="L5090" s="75"/>
      <c r="M5090" s="75"/>
      <c r="N5090" s="75"/>
      <c r="O5090" s="75"/>
      <c r="P5090" s="76"/>
      <c r="Q5090" s="77"/>
      <c r="R5090" s="77"/>
      <c r="S5090" s="77"/>
      <c r="T5090" s="77"/>
      <c r="U5090" s="77"/>
      <c r="V5090" s="77"/>
      <c r="W5090" s="77"/>
      <c r="X5090" s="77"/>
      <c r="Y5090" s="77"/>
      <c r="Z5090" s="77"/>
      <c r="AA5090" s="77"/>
      <c r="AB5090" s="77"/>
      <c r="AC5090" s="77"/>
    </row>
    <row r="5091" spans="1:29" s="97" customFormat="1" ht="13" x14ac:dyDescent="0.3">
      <c r="A5091" s="77"/>
      <c r="B5091" s="75"/>
      <c r="C5091" s="76"/>
      <c r="D5091" s="78"/>
      <c r="E5091" s="76"/>
      <c r="F5091" s="76"/>
      <c r="G5091" s="76"/>
      <c r="H5091" s="79"/>
      <c r="I5091" s="79"/>
      <c r="J5091" s="79"/>
      <c r="K5091" s="79"/>
      <c r="L5091" s="75"/>
      <c r="M5091" s="75"/>
      <c r="N5091" s="75"/>
      <c r="O5091" s="75"/>
      <c r="P5091" s="76"/>
      <c r="Q5091" s="77"/>
      <c r="R5091" s="77"/>
      <c r="S5091" s="77"/>
      <c r="T5091" s="77"/>
      <c r="U5091" s="77"/>
      <c r="V5091" s="77"/>
      <c r="W5091" s="77"/>
      <c r="X5091" s="77"/>
      <c r="Y5091" s="77"/>
      <c r="Z5091" s="77"/>
      <c r="AA5091" s="77"/>
      <c r="AB5091" s="77"/>
      <c r="AC5091" s="77"/>
    </row>
    <row r="5092" spans="1:29" s="97" customFormat="1" ht="13" x14ac:dyDescent="0.3">
      <c r="A5092" s="77"/>
      <c r="B5092" s="75"/>
      <c r="C5092" s="76"/>
      <c r="D5092" s="78"/>
      <c r="E5092" s="76"/>
      <c r="F5092" s="76"/>
      <c r="G5092" s="76"/>
      <c r="H5092" s="79"/>
      <c r="I5092" s="79"/>
      <c r="J5092" s="79"/>
      <c r="K5092" s="79"/>
      <c r="L5092" s="75"/>
      <c r="M5092" s="75"/>
      <c r="N5092" s="75"/>
      <c r="O5092" s="75"/>
      <c r="P5092" s="76"/>
      <c r="Q5092" s="77"/>
      <c r="R5092" s="77"/>
      <c r="S5092" s="77"/>
      <c r="T5092" s="77"/>
      <c r="U5092" s="77"/>
      <c r="V5092" s="77"/>
      <c r="W5092" s="77"/>
      <c r="X5092" s="77"/>
      <c r="Y5092" s="77"/>
      <c r="Z5092" s="77"/>
      <c r="AA5092" s="77"/>
      <c r="AB5092" s="77"/>
      <c r="AC5092" s="77"/>
    </row>
    <row r="5093" spans="1:29" s="97" customFormat="1" ht="13" x14ac:dyDescent="0.3">
      <c r="A5093" s="77"/>
      <c r="B5093" s="75"/>
      <c r="C5093" s="76"/>
      <c r="D5093" s="78"/>
      <c r="E5093" s="76"/>
      <c r="F5093" s="76"/>
      <c r="G5093" s="76"/>
      <c r="H5093" s="79"/>
      <c r="I5093" s="79"/>
      <c r="J5093" s="79"/>
      <c r="K5093" s="79"/>
      <c r="L5093" s="75"/>
      <c r="M5093" s="75"/>
      <c r="N5093" s="75"/>
      <c r="O5093" s="75"/>
      <c r="P5093" s="76"/>
      <c r="Q5093" s="77"/>
      <c r="R5093" s="77"/>
      <c r="S5093" s="77"/>
      <c r="T5093" s="77"/>
      <c r="U5093" s="77"/>
      <c r="V5093" s="77"/>
      <c r="W5093" s="77"/>
      <c r="X5093" s="77"/>
      <c r="Y5093" s="77"/>
      <c r="Z5093" s="77"/>
      <c r="AA5093" s="77"/>
      <c r="AB5093" s="77"/>
      <c r="AC5093" s="77"/>
    </row>
    <row r="5094" spans="1:29" s="97" customFormat="1" ht="13" x14ac:dyDescent="0.3">
      <c r="A5094" s="77"/>
      <c r="B5094" s="75"/>
      <c r="C5094" s="76"/>
      <c r="D5094" s="78"/>
      <c r="E5094" s="76"/>
      <c r="F5094" s="76"/>
      <c r="G5094" s="76"/>
      <c r="H5094" s="79"/>
      <c r="I5094" s="79"/>
      <c r="J5094" s="79"/>
      <c r="K5094" s="79"/>
      <c r="L5094" s="75"/>
      <c r="M5094" s="75"/>
      <c r="N5094" s="75"/>
      <c r="O5094" s="75"/>
      <c r="P5094" s="76"/>
      <c r="Q5094" s="77"/>
      <c r="R5094" s="77"/>
      <c r="S5094" s="77"/>
      <c r="T5094" s="77"/>
      <c r="U5094" s="77"/>
      <c r="V5094" s="77"/>
      <c r="W5094" s="77"/>
      <c r="X5094" s="77"/>
      <c r="Y5094" s="77"/>
      <c r="Z5094" s="77"/>
      <c r="AA5094" s="77"/>
      <c r="AB5094" s="77"/>
      <c r="AC5094" s="77"/>
    </row>
    <row r="5095" spans="1:29" s="97" customFormat="1" ht="13" x14ac:dyDescent="0.3">
      <c r="A5095" s="77"/>
      <c r="B5095" s="75"/>
      <c r="C5095" s="76"/>
      <c r="D5095" s="78"/>
      <c r="E5095" s="76"/>
      <c r="F5095" s="76"/>
      <c r="G5095" s="76"/>
      <c r="H5095" s="79"/>
      <c r="I5095" s="79"/>
      <c r="J5095" s="79"/>
      <c r="K5095" s="79"/>
      <c r="L5095" s="75"/>
      <c r="M5095" s="75"/>
      <c r="N5095" s="75"/>
      <c r="O5095" s="75"/>
      <c r="P5095" s="76"/>
      <c r="Q5095" s="77"/>
      <c r="R5095" s="77"/>
      <c r="S5095" s="77"/>
      <c r="T5095" s="77"/>
      <c r="U5095" s="77"/>
      <c r="V5095" s="77"/>
      <c r="W5095" s="77"/>
      <c r="X5095" s="77"/>
      <c r="Y5095" s="77"/>
      <c r="Z5095" s="77"/>
      <c r="AA5095" s="77"/>
      <c r="AB5095" s="77"/>
      <c r="AC5095" s="77"/>
    </row>
    <row r="5096" spans="1:29" s="97" customFormat="1" ht="13" x14ac:dyDescent="0.3">
      <c r="A5096" s="77"/>
      <c r="B5096" s="75"/>
      <c r="C5096" s="76"/>
      <c r="D5096" s="78"/>
      <c r="E5096" s="76"/>
      <c r="F5096" s="76"/>
      <c r="G5096" s="76"/>
      <c r="H5096" s="79"/>
      <c r="I5096" s="79"/>
      <c r="J5096" s="79"/>
      <c r="K5096" s="79"/>
      <c r="L5096" s="75"/>
      <c r="M5096" s="75"/>
      <c r="N5096" s="75"/>
      <c r="O5096" s="75"/>
      <c r="P5096" s="76"/>
      <c r="Q5096" s="77"/>
      <c r="R5096" s="77"/>
      <c r="S5096" s="77"/>
      <c r="T5096" s="77"/>
      <c r="U5096" s="77"/>
      <c r="V5096" s="77"/>
      <c r="W5096" s="77"/>
      <c r="X5096" s="77"/>
      <c r="Y5096" s="77"/>
      <c r="Z5096" s="77"/>
      <c r="AA5096" s="77"/>
      <c r="AB5096" s="77"/>
      <c r="AC5096" s="77"/>
    </row>
    <row r="5097" spans="1:29" s="97" customFormat="1" ht="13" x14ac:dyDescent="0.3">
      <c r="A5097" s="77"/>
      <c r="B5097" s="75"/>
      <c r="C5097" s="76"/>
      <c r="D5097" s="78"/>
      <c r="E5097" s="76"/>
      <c r="F5097" s="76"/>
      <c r="G5097" s="76"/>
      <c r="H5097" s="79"/>
      <c r="I5097" s="79"/>
      <c r="J5097" s="79"/>
      <c r="K5097" s="79"/>
      <c r="L5097" s="75"/>
      <c r="M5097" s="75"/>
      <c r="N5097" s="75"/>
      <c r="O5097" s="75"/>
      <c r="P5097" s="76"/>
      <c r="Q5097" s="77"/>
      <c r="R5097" s="77"/>
      <c r="S5097" s="77"/>
      <c r="T5097" s="77"/>
      <c r="U5097" s="77"/>
      <c r="V5097" s="77"/>
      <c r="W5097" s="77"/>
      <c r="X5097" s="77"/>
      <c r="Y5097" s="77"/>
      <c r="Z5097" s="77"/>
      <c r="AA5097" s="77"/>
      <c r="AB5097" s="77"/>
      <c r="AC5097" s="77"/>
    </row>
    <row r="5098" spans="1:29" s="97" customFormat="1" ht="13" x14ac:dyDescent="0.3">
      <c r="A5098" s="77"/>
      <c r="B5098" s="75"/>
      <c r="C5098" s="76"/>
      <c r="D5098" s="78"/>
      <c r="E5098" s="76"/>
      <c r="F5098" s="76"/>
      <c r="G5098" s="76"/>
      <c r="H5098" s="79"/>
      <c r="I5098" s="79"/>
      <c r="J5098" s="79"/>
      <c r="K5098" s="79"/>
      <c r="L5098" s="75"/>
      <c r="M5098" s="75"/>
      <c r="N5098" s="75"/>
      <c r="O5098" s="75"/>
      <c r="P5098" s="76"/>
      <c r="Q5098" s="77"/>
      <c r="R5098" s="77"/>
      <c r="S5098" s="77"/>
      <c r="T5098" s="77"/>
      <c r="U5098" s="77"/>
      <c r="V5098" s="77"/>
      <c r="W5098" s="77"/>
      <c r="X5098" s="77"/>
      <c r="Y5098" s="77"/>
      <c r="Z5098" s="77"/>
      <c r="AA5098" s="77"/>
      <c r="AB5098" s="77"/>
      <c r="AC5098" s="77"/>
    </row>
    <row r="5099" spans="1:29" s="97" customFormat="1" ht="13" x14ac:dyDescent="0.3">
      <c r="A5099" s="77"/>
      <c r="B5099" s="75"/>
      <c r="C5099" s="76"/>
      <c r="D5099" s="78"/>
      <c r="E5099" s="76"/>
      <c r="F5099" s="76"/>
      <c r="G5099" s="76"/>
      <c r="H5099" s="79"/>
      <c r="I5099" s="79"/>
      <c r="J5099" s="79"/>
      <c r="K5099" s="79"/>
      <c r="L5099" s="75"/>
      <c r="M5099" s="75"/>
      <c r="N5099" s="75"/>
      <c r="O5099" s="75"/>
      <c r="P5099" s="76"/>
      <c r="Q5099" s="77"/>
      <c r="R5099" s="77"/>
      <c r="S5099" s="77"/>
      <c r="T5099" s="77"/>
      <c r="U5099" s="77"/>
      <c r="V5099" s="77"/>
      <c r="W5099" s="77"/>
      <c r="X5099" s="77"/>
      <c r="Y5099" s="77"/>
      <c r="Z5099" s="77"/>
      <c r="AA5099" s="77"/>
      <c r="AB5099" s="77"/>
      <c r="AC5099" s="77"/>
    </row>
    <row r="5100" spans="1:29" s="97" customFormat="1" ht="13" x14ac:dyDescent="0.3">
      <c r="A5100" s="77"/>
      <c r="B5100" s="75"/>
      <c r="C5100" s="76"/>
      <c r="D5100" s="78"/>
      <c r="E5100" s="76"/>
      <c r="F5100" s="76"/>
      <c r="G5100" s="76"/>
      <c r="H5100" s="79"/>
      <c r="I5100" s="79"/>
      <c r="J5100" s="79"/>
      <c r="K5100" s="79"/>
      <c r="L5100" s="75"/>
      <c r="M5100" s="75"/>
      <c r="N5100" s="75"/>
      <c r="O5100" s="75"/>
      <c r="P5100" s="76"/>
      <c r="Q5100" s="77"/>
      <c r="R5100" s="77"/>
      <c r="S5100" s="77"/>
      <c r="T5100" s="77"/>
      <c r="U5100" s="77"/>
      <c r="V5100" s="77"/>
      <c r="W5100" s="77"/>
      <c r="X5100" s="77"/>
      <c r="Y5100" s="77"/>
      <c r="Z5100" s="77"/>
      <c r="AA5100" s="77"/>
      <c r="AB5100" s="77"/>
      <c r="AC5100" s="77"/>
    </row>
    <row r="5101" spans="1:29" s="97" customFormat="1" ht="13" x14ac:dyDescent="0.3">
      <c r="A5101" s="77"/>
      <c r="B5101" s="75"/>
      <c r="C5101" s="76"/>
      <c r="D5101" s="78"/>
      <c r="E5101" s="76"/>
      <c r="F5101" s="76"/>
      <c r="G5101" s="76"/>
      <c r="H5101" s="79"/>
      <c r="I5101" s="79"/>
      <c r="J5101" s="79"/>
      <c r="K5101" s="79"/>
      <c r="L5101" s="75"/>
      <c r="M5101" s="75"/>
      <c r="N5101" s="75"/>
      <c r="O5101" s="75"/>
      <c r="P5101" s="76"/>
      <c r="Q5101" s="77"/>
      <c r="R5101" s="77"/>
      <c r="S5101" s="77"/>
      <c r="T5101" s="77"/>
      <c r="U5101" s="77"/>
      <c r="V5101" s="77"/>
      <c r="W5101" s="77"/>
      <c r="X5101" s="77"/>
      <c r="Y5101" s="77"/>
      <c r="Z5101" s="77"/>
      <c r="AA5101" s="77"/>
      <c r="AB5101" s="77"/>
      <c r="AC5101" s="77"/>
    </row>
    <row r="5102" spans="1:29" s="97" customFormat="1" ht="13" x14ac:dyDescent="0.3">
      <c r="A5102" s="77"/>
      <c r="B5102" s="75"/>
      <c r="C5102" s="76"/>
      <c r="D5102" s="78"/>
      <c r="E5102" s="76"/>
      <c r="F5102" s="76"/>
      <c r="G5102" s="76"/>
      <c r="H5102" s="79"/>
      <c r="I5102" s="79"/>
      <c r="J5102" s="79"/>
      <c r="K5102" s="79"/>
      <c r="L5102" s="75"/>
      <c r="M5102" s="75"/>
      <c r="N5102" s="75"/>
      <c r="O5102" s="75"/>
      <c r="P5102" s="76"/>
      <c r="Q5102" s="77"/>
      <c r="R5102" s="77"/>
      <c r="S5102" s="77"/>
      <c r="T5102" s="77"/>
      <c r="U5102" s="77"/>
      <c r="V5102" s="77"/>
      <c r="W5102" s="77"/>
      <c r="X5102" s="77"/>
      <c r="Y5102" s="77"/>
      <c r="Z5102" s="77"/>
      <c r="AA5102" s="77"/>
      <c r="AB5102" s="77"/>
      <c r="AC5102" s="77"/>
    </row>
    <row r="5103" spans="1:29" s="97" customFormat="1" ht="13" x14ac:dyDescent="0.3">
      <c r="A5103" s="77"/>
      <c r="B5103" s="75"/>
      <c r="C5103" s="76"/>
      <c r="D5103" s="78"/>
      <c r="E5103" s="76"/>
      <c r="F5103" s="76"/>
      <c r="G5103" s="76"/>
      <c r="H5103" s="79"/>
      <c r="I5103" s="79"/>
      <c r="J5103" s="79"/>
      <c r="K5103" s="79"/>
      <c r="L5103" s="75"/>
      <c r="M5103" s="75"/>
      <c r="N5103" s="75"/>
      <c r="O5103" s="75"/>
      <c r="P5103" s="76"/>
      <c r="Q5103" s="77"/>
      <c r="R5103" s="77"/>
      <c r="S5103" s="77"/>
      <c r="T5103" s="77"/>
      <c r="U5103" s="77"/>
      <c r="V5103" s="77"/>
      <c r="W5103" s="77"/>
      <c r="X5103" s="77"/>
      <c r="Y5103" s="77"/>
      <c r="Z5103" s="77"/>
      <c r="AA5103" s="77"/>
      <c r="AB5103" s="77"/>
      <c r="AC5103" s="77"/>
    </row>
    <row r="5104" spans="1:29" s="97" customFormat="1" ht="13" x14ac:dyDescent="0.3">
      <c r="A5104" s="77"/>
      <c r="B5104" s="75"/>
      <c r="C5104" s="76"/>
      <c r="D5104" s="78"/>
      <c r="E5104" s="76"/>
      <c r="F5104" s="76"/>
      <c r="G5104" s="76"/>
      <c r="H5104" s="79"/>
      <c r="I5104" s="79"/>
      <c r="J5104" s="79"/>
      <c r="K5104" s="79"/>
      <c r="L5104" s="75"/>
      <c r="M5104" s="75"/>
      <c r="N5104" s="75"/>
      <c r="O5104" s="75"/>
      <c r="P5104" s="76"/>
      <c r="Q5104" s="77"/>
      <c r="R5104" s="77"/>
      <c r="S5104" s="77"/>
      <c r="T5104" s="77"/>
      <c r="U5104" s="77"/>
      <c r="V5104" s="77"/>
      <c r="W5104" s="77"/>
      <c r="X5104" s="77"/>
      <c r="Y5104" s="77"/>
      <c r="Z5104" s="77"/>
      <c r="AA5104" s="77"/>
      <c r="AB5104" s="77"/>
      <c r="AC5104" s="77"/>
    </row>
    <row r="5105" spans="1:29" s="97" customFormat="1" ht="13" x14ac:dyDescent="0.3">
      <c r="A5105" s="77"/>
      <c r="B5105" s="75"/>
      <c r="C5105" s="76"/>
      <c r="D5105" s="78"/>
      <c r="E5105" s="76"/>
      <c r="F5105" s="76"/>
      <c r="G5105" s="76"/>
      <c r="H5105" s="79"/>
      <c r="I5105" s="79"/>
      <c r="J5105" s="79"/>
      <c r="K5105" s="79"/>
      <c r="L5105" s="75"/>
      <c r="M5105" s="75"/>
      <c r="N5105" s="75"/>
      <c r="O5105" s="75"/>
      <c r="P5105" s="76"/>
      <c r="Q5105" s="77"/>
      <c r="R5105" s="77"/>
      <c r="S5105" s="77"/>
      <c r="T5105" s="77"/>
      <c r="U5105" s="77"/>
      <c r="V5105" s="77"/>
      <c r="W5105" s="77"/>
      <c r="X5105" s="77"/>
      <c r="Y5105" s="77"/>
      <c r="Z5105" s="77"/>
      <c r="AA5105" s="77"/>
      <c r="AB5105" s="77"/>
      <c r="AC5105" s="77"/>
    </row>
    <row r="5106" spans="1:29" s="97" customFormat="1" ht="13" x14ac:dyDescent="0.3">
      <c r="A5106" s="77"/>
      <c r="B5106" s="75"/>
      <c r="C5106" s="76"/>
      <c r="D5106" s="78"/>
      <c r="E5106" s="76"/>
      <c r="F5106" s="76"/>
      <c r="G5106" s="76"/>
      <c r="H5106" s="79"/>
      <c r="I5106" s="79"/>
      <c r="J5106" s="79"/>
      <c r="K5106" s="79"/>
      <c r="L5106" s="75"/>
      <c r="M5106" s="75"/>
      <c r="N5106" s="75"/>
      <c r="O5106" s="75"/>
      <c r="P5106" s="76"/>
      <c r="Q5106" s="77"/>
      <c r="R5106" s="77"/>
      <c r="S5106" s="77"/>
      <c r="T5106" s="77"/>
      <c r="U5106" s="77"/>
      <c r="V5106" s="77"/>
      <c r="W5106" s="77"/>
      <c r="X5106" s="77"/>
      <c r="Y5106" s="77"/>
      <c r="Z5106" s="77"/>
      <c r="AA5106" s="77"/>
      <c r="AB5106" s="77"/>
      <c r="AC5106" s="77"/>
    </row>
    <row r="5107" spans="1:29" s="97" customFormat="1" ht="13" x14ac:dyDescent="0.3">
      <c r="A5107" s="77"/>
      <c r="B5107" s="75"/>
      <c r="C5107" s="76"/>
      <c r="D5107" s="78"/>
      <c r="E5107" s="76"/>
      <c r="F5107" s="76"/>
      <c r="G5107" s="76"/>
      <c r="H5107" s="79"/>
      <c r="I5107" s="79"/>
      <c r="J5107" s="79"/>
      <c r="K5107" s="79"/>
      <c r="L5107" s="75"/>
      <c r="M5107" s="75"/>
      <c r="N5107" s="75"/>
      <c r="O5107" s="75"/>
      <c r="P5107" s="76"/>
      <c r="Q5107" s="77"/>
      <c r="R5107" s="77"/>
      <c r="S5107" s="77"/>
      <c r="T5107" s="77"/>
      <c r="U5107" s="77"/>
      <c r="V5107" s="77"/>
      <c r="W5107" s="77"/>
      <c r="X5107" s="77"/>
      <c r="Y5107" s="77"/>
      <c r="Z5107" s="77"/>
      <c r="AA5107" s="77"/>
      <c r="AB5107" s="77"/>
      <c r="AC5107" s="77"/>
    </row>
    <row r="5108" spans="1:29" s="97" customFormat="1" ht="13" x14ac:dyDescent="0.3">
      <c r="A5108" s="77"/>
      <c r="B5108" s="75"/>
      <c r="C5108" s="76"/>
      <c r="D5108" s="78"/>
      <c r="E5108" s="76"/>
      <c r="F5108" s="76"/>
      <c r="G5108" s="76"/>
      <c r="H5108" s="79"/>
      <c r="I5108" s="79"/>
      <c r="J5108" s="79"/>
      <c r="K5108" s="79"/>
      <c r="L5108" s="75"/>
      <c r="M5108" s="75"/>
      <c r="N5108" s="75"/>
      <c r="O5108" s="75"/>
      <c r="P5108" s="76"/>
      <c r="Q5108" s="77"/>
      <c r="R5108" s="77"/>
      <c r="S5108" s="77"/>
      <c r="T5108" s="77"/>
      <c r="U5108" s="77"/>
      <c r="V5108" s="77"/>
      <c r="W5108" s="77"/>
      <c r="X5108" s="77"/>
      <c r="Y5108" s="77"/>
      <c r="Z5108" s="77"/>
      <c r="AA5108" s="77"/>
      <c r="AB5108" s="77"/>
      <c r="AC5108" s="77"/>
    </row>
    <row r="5109" spans="1:29" s="97" customFormat="1" ht="13" x14ac:dyDescent="0.3">
      <c r="A5109" s="77"/>
      <c r="B5109" s="75"/>
      <c r="C5109" s="76"/>
      <c r="D5109" s="78"/>
      <c r="E5109" s="76"/>
      <c r="F5109" s="76"/>
      <c r="G5109" s="76"/>
      <c r="H5109" s="79"/>
      <c r="I5109" s="79"/>
      <c r="J5109" s="79"/>
      <c r="K5109" s="79"/>
      <c r="L5109" s="75"/>
      <c r="M5109" s="75"/>
      <c r="N5109" s="75"/>
      <c r="O5109" s="75"/>
      <c r="P5109" s="76"/>
      <c r="Q5109" s="77"/>
      <c r="R5109" s="77"/>
      <c r="S5109" s="77"/>
      <c r="T5109" s="77"/>
      <c r="U5109" s="77"/>
      <c r="V5109" s="77"/>
      <c r="W5109" s="77"/>
      <c r="X5109" s="77"/>
      <c r="Y5109" s="77"/>
      <c r="Z5109" s="77"/>
      <c r="AA5109" s="77"/>
      <c r="AB5109" s="77"/>
      <c r="AC5109" s="77"/>
    </row>
    <row r="5110" spans="1:29" s="97" customFormat="1" ht="13" x14ac:dyDescent="0.3">
      <c r="A5110" s="77"/>
      <c r="B5110" s="75"/>
      <c r="C5110" s="76"/>
      <c r="D5110" s="78"/>
      <c r="E5110" s="76"/>
      <c r="F5110" s="76"/>
      <c r="G5110" s="76"/>
      <c r="H5110" s="79"/>
      <c r="I5110" s="79"/>
      <c r="J5110" s="79"/>
      <c r="K5110" s="79"/>
      <c r="L5110" s="75"/>
      <c r="M5110" s="75"/>
      <c r="N5110" s="75"/>
      <c r="O5110" s="75"/>
      <c r="P5110" s="76"/>
      <c r="Q5110" s="77"/>
      <c r="R5110" s="77"/>
      <c r="S5110" s="77"/>
      <c r="T5110" s="77"/>
      <c r="U5110" s="77"/>
      <c r="V5110" s="77"/>
      <c r="W5110" s="77"/>
      <c r="X5110" s="77"/>
      <c r="Y5110" s="77"/>
      <c r="Z5110" s="77"/>
      <c r="AA5110" s="77"/>
      <c r="AB5110" s="77"/>
      <c r="AC5110" s="77"/>
    </row>
    <row r="5111" spans="1:29" s="97" customFormat="1" ht="13" x14ac:dyDescent="0.3">
      <c r="A5111" s="77"/>
      <c r="B5111" s="75"/>
      <c r="C5111" s="76"/>
      <c r="D5111" s="78"/>
      <c r="E5111" s="76"/>
      <c r="F5111" s="76"/>
      <c r="G5111" s="76"/>
      <c r="H5111" s="79"/>
      <c r="I5111" s="79"/>
      <c r="J5111" s="79"/>
      <c r="K5111" s="79"/>
      <c r="L5111" s="75"/>
      <c r="M5111" s="75"/>
      <c r="N5111" s="75"/>
      <c r="O5111" s="75"/>
      <c r="P5111" s="76"/>
      <c r="Q5111" s="77"/>
      <c r="R5111" s="77"/>
      <c r="S5111" s="77"/>
      <c r="T5111" s="77"/>
      <c r="U5111" s="77"/>
      <c r="V5111" s="77"/>
      <c r="W5111" s="77"/>
      <c r="X5111" s="77"/>
      <c r="Y5111" s="77"/>
      <c r="Z5111" s="77"/>
      <c r="AA5111" s="77"/>
      <c r="AB5111" s="77"/>
      <c r="AC5111" s="77"/>
    </row>
    <row r="5112" spans="1:29" s="97" customFormat="1" ht="13" x14ac:dyDescent="0.3">
      <c r="A5112" s="77"/>
      <c r="B5112" s="75"/>
      <c r="C5112" s="76"/>
      <c r="D5112" s="78"/>
      <c r="E5112" s="76"/>
      <c r="F5112" s="76"/>
      <c r="G5112" s="76"/>
      <c r="H5112" s="79"/>
      <c r="I5112" s="79"/>
      <c r="J5112" s="79"/>
      <c r="K5112" s="79"/>
      <c r="L5112" s="75"/>
      <c r="M5112" s="75"/>
      <c r="N5112" s="75"/>
      <c r="O5112" s="75"/>
      <c r="P5112" s="76"/>
      <c r="Q5112" s="77"/>
      <c r="R5112" s="77"/>
      <c r="S5112" s="77"/>
      <c r="T5112" s="77"/>
      <c r="U5112" s="77"/>
      <c r="V5112" s="77"/>
      <c r="W5112" s="77"/>
      <c r="X5112" s="77"/>
      <c r="Y5112" s="77"/>
      <c r="Z5112" s="77"/>
      <c r="AA5112" s="77"/>
      <c r="AB5112" s="77"/>
      <c r="AC5112" s="77"/>
    </row>
    <row r="5113" spans="1:29" s="97" customFormat="1" ht="13" x14ac:dyDescent="0.3">
      <c r="A5113" s="77"/>
      <c r="B5113" s="75"/>
      <c r="C5113" s="76"/>
      <c r="D5113" s="78"/>
      <c r="E5113" s="76"/>
      <c r="F5113" s="76"/>
      <c r="G5113" s="76"/>
      <c r="H5113" s="79"/>
      <c r="I5113" s="79"/>
      <c r="J5113" s="79"/>
      <c r="K5113" s="79"/>
      <c r="L5113" s="75"/>
      <c r="M5113" s="75"/>
      <c r="N5113" s="75"/>
      <c r="O5113" s="75"/>
      <c r="P5113" s="76"/>
      <c r="Q5113" s="77"/>
      <c r="R5113" s="77"/>
      <c r="S5113" s="77"/>
      <c r="T5113" s="77"/>
      <c r="U5113" s="77"/>
      <c r="V5113" s="77"/>
      <c r="W5113" s="77"/>
      <c r="X5113" s="77"/>
      <c r="Y5113" s="77"/>
      <c r="Z5113" s="77"/>
      <c r="AA5113" s="77"/>
      <c r="AB5113" s="77"/>
      <c r="AC5113" s="77"/>
    </row>
    <row r="5114" spans="1:29" s="97" customFormat="1" ht="13" x14ac:dyDescent="0.3">
      <c r="A5114" s="77"/>
      <c r="B5114" s="75"/>
      <c r="C5114" s="76"/>
      <c r="D5114" s="78"/>
      <c r="E5114" s="76"/>
      <c r="F5114" s="76"/>
      <c r="G5114" s="76"/>
      <c r="H5114" s="79"/>
      <c r="I5114" s="79"/>
      <c r="J5114" s="79"/>
      <c r="K5114" s="79"/>
      <c r="L5114" s="75"/>
      <c r="M5114" s="75"/>
      <c r="N5114" s="75"/>
      <c r="O5114" s="75"/>
      <c r="P5114" s="76"/>
      <c r="Q5114" s="77"/>
      <c r="R5114" s="77"/>
      <c r="S5114" s="77"/>
      <c r="T5114" s="77"/>
      <c r="U5114" s="77"/>
      <c r="V5114" s="77"/>
      <c r="W5114" s="77"/>
      <c r="X5114" s="77"/>
      <c r="Y5114" s="77"/>
      <c r="Z5114" s="77"/>
      <c r="AA5114" s="77"/>
      <c r="AB5114" s="77"/>
      <c r="AC5114" s="77"/>
    </row>
    <row r="5115" spans="1:29" s="97" customFormat="1" ht="13" x14ac:dyDescent="0.3">
      <c r="A5115" s="77"/>
      <c r="B5115" s="75"/>
      <c r="C5115" s="76"/>
      <c r="D5115" s="78"/>
      <c r="E5115" s="76"/>
      <c r="F5115" s="76"/>
      <c r="G5115" s="76"/>
      <c r="H5115" s="79"/>
      <c r="I5115" s="79"/>
      <c r="J5115" s="79"/>
      <c r="K5115" s="79"/>
      <c r="L5115" s="75"/>
      <c r="M5115" s="75"/>
      <c r="N5115" s="75"/>
      <c r="O5115" s="75"/>
      <c r="P5115" s="76"/>
      <c r="Q5115" s="77"/>
      <c r="R5115" s="77"/>
      <c r="S5115" s="77"/>
      <c r="T5115" s="77"/>
      <c r="U5115" s="77"/>
      <c r="V5115" s="77"/>
      <c r="W5115" s="77"/>
      <c r="X5115" s="77"/>
      <c r="Y5115" s="77"/>
      <c r="Z5115" s="77"/>
      <c r="AA5115" s="77"/>
      <c r="AB5115" s="77"/>
      <c r="AC5115" s="77"/>
    </row>
    <row r="5116" spans="1:29" s="97" customFormat="1" ht="13" x14ac:dyDescent="0.3">
      <c r="A5116" s="77"/>
      <c r="B5116" s="75"/>
      <c r="C5116" s="76"/>
      <c r="D5116" s="78"/>
      <c r="E5116" s="76"/>
      <c r="F5116" s="76"/>
      <c r="G5116" s="76"/>
      <c r="H5116" s="79"/>
      <c r="I5116" s="79"/>
      <c r="J5116" s="79"/>
      <c r="K5116" s="79"/>
      <c r="L5116" s="75"/>
      <c r="M5116" s="75"/>
      <c r="N5116" s="75"/>
      <c r="O5116" s="75"/>
      <c r="P5116" s="76"/>
      <c r="Q5116" s="77"/>
      <c r="R5116" s="77"/>
      <c r="S5116" s="77"/>
      <c r="T5116" s="77"/>
      <c r="U5116" s="77"/>
      <c r="V5116" s="77"/>
      <c r="W5116" s="77"/>
      <c r="X5116" s="77"/>
      <c r="Y5116" s="77"/>
      <c r="Z5116" s="77"/>
      <c r="AA5116" s="77"/>
      <c r="AB5116" s="77"/>
      <c r="AC5116" s="77"/>
    </row>
    <row r="5117" spans="1:29" s="97" customFormat="1" ht="13" x14ac:dyDescent="0.3">
      <c r="A5117" s="77"/>
      <c r="B5117" s="75"/>
      <c r="C5117" s="76"/>
      <c r="D5117" s="78"/>
      <c r="E5117" s="76"/>
      <c r="F5117" s="76"/>
      <c r="G5117" s="76"/>
      <c r="H5117" s="79"/>
      <c r="I5117" s="79"/>
      <c r="J5117" s="79"/>
      <c r="K5117" s="79"/>
      <c r="L5117" s="75"/>
      <c r="M5117" s="75"/>
      <c r="N5117" s="75"/>
      <c r="O5117" s="75"/>
      <c r="P5117" s="76"/>
      <c r="Q5117" s="77"/>
      <c r="R5117" s="77"/>
      <c r="S5117" s="77"/>
      <c r="T5117" s="77"/>
      <c r="U5117" s="77"/>
      <c r="V5117" s="77"/>
      <c r="W5117" s="77"/>
      <c r="X5117" s="77"/>
      <c r="Y5117" s="77"/>
      <c r="Z5117" s="77"/>
      <c r="AA5117" s="77"/>
      <c r="AB5117" s="77"/>
      <c r="AC5117" s="77"/>
    </row>
    <row r="5118" spans="1:29" s="97" customFormat="1" ht="13" x14ac:dyDescent="0.3">
      <c r="A5118" s="77"/>
      <c r="B5118" s="75"/>
      <c r="C5118" s="76"/>
      <c r="D5118" s="78"/>
      <c r="E5118" s="76"/>
      <c r="F5118" s="76"/>
      <c r="G5118" s="76"/>
      <c r="H5118" s="79"/>
      <c r="I5118" s="79"/>
      <c r="J5118" s="79"/>
      <c r="K5118" s="79"/>
      <c r="L5118" s="75"/>
      <c r="M5118" s="75"/>
      <c r="N5118" s="75"/>
      <c r="O5118" s="75"/>
      <c r="P5118" s="76"/>
      <c r="Q5118" s="77"/>
      <c r="R5118" s="77"/>
      <c r="S5118" s="77"/>
      <c r="T5118" s="77"/>
      <c r="U5118" s="77"/>
      <c r="V5118" s="77"/>
      <c r="W5118" s="77"/>
      <c r="X5118" s="77"/>
      <c r="Y5118" s="77"/>
      <c r="Z5118" s="77"/>
      <c r="AA5118" s="77"/>
      <c r="AB5118" s="77"/>
      <c r="AC5118" s="77"/>
    </row>
    <row r="5119" spans="1:29" s="97" customFormat="1" ht="13" x14ac:dyDescent="0.3">
      <c r="A5119" s="77"/>
      <c r="B5119" s="75"/>
      <c r="C5119" s="76"/>
      <c r="D5119" s="78"/>
      <c r="E5119" s="76"/>
      <c r="F5119" s="76"/>
      <c r="G5119" s="76"/>
      <c r="H5119" s="79"/>
      <c r="I5119" s="79"/>
      <c r="J5119" s="79"/>
      <c r="K5119" s="79"/>
      <c r="L5119" s="75"/>
      <c r="M5119" s="75"/>
      <c r="N5119" s="75"/>
      <c r="O5119" s="75"/>
      <c r="P5119" s="76"/>
      <c r="Q5119" s="77"/>
      <c r="R5119" s="77"/>
      <c r="S5119" s="77"/>
      <c r="T5119" s="77"/>
      <c r="U5119" s="77"/>
      <c r="V5119" s="77"/>
      <c r="W5119" s="77"/>
      <c r="X5119" s="77"/>
      <c r="Y5119" s="77"/>
      <c r="Z5119" s="77"/>
      <c r="AA5119" s="77"/>
      <c r="AB5119" s="77"/>
      <c r="AC5119" s="77"/>
    </row>
    <row r="5120" spans="1:29" s="97" customFormat="1" ht="13" x14ac:dyDescent="0.3">
      <c r="A5120" s="77"/>
      <c r="B5120" s="75"/>
      <c r="C5120" s="76"/>
      <c r="D5120" s="78"/>
      <c r="E5120" s="76"/>
      <c r="F5120" s="76"/>
      <c r="G5120" s="76"/>
      <c r="H5120" s="79"/>
      <c r="I5120" s="79"/>
      <c r="J5120" s="79"/>
      <c r="K5120" s="79"/>
      <c r="L5120" s="75"/>
      <c r="M5120" s="75"/>
      <c r="N5120" s="75"/>
      <c r="O5120" s="75"/>
      <c r="P5120" s="76"/>
      <c r="Q5120" s="77"/>
      <c r="R5120" s="77"/>
      <c r="S5120" s="77"/>
      <c r="T5120" s="77"/>
      <c r="U5120" s="77"/>
      <c r="V5120" s="77"/>
      <c r="W5120" s="77"/>
      <c r="X5120" s="77"/>
      <c r="Y5120" s="77"/>
      <c r="Z5120" s="77"/>
      <c r="AA5120" s="77"/>
      <c r="AB5120" s="77"/>
      <c r="AC5120" s="77"/>
    </row>
    <row r="5121" spans="1:29" s="97" customFormat="1" ht="13" x14ac:dyDescent="0.3">
      <c r="A5121" s="77"/>
      <c r="B5121" s="75"/>
      <c r="C5121" s="76"/>
      <c r="D5121" s="78"/>
      <c r="E5121" s="76"/>
      <c r="F5121" s="76"/>
      <c r="G5121" s="76"/>
      <c r="H5121" s="79"/>
      <c r="I5121" s="79"/>
      <c r="J5121" s="79"/>
      <c r="K5121" s="79"/>
      <c r="L5121" s="75"/>
      <c r="M5121" s="75"/>
      <c r="N5121" s="75"/>
      <c r="O5121" s="75"/>
      <c r="P5121" s="76"/>
      <c r="Q5121" s="77"/>
      <c r="R5121" s="77"/>
      <c r="S5121" s="77"/>
      <c r="T5121" s="77"/>
      <c r="U5121" s="77"/>
      <c r="V5121" s="77"/>
      <c r="W5121" s="77"/>
      <c r="X5121" s="77"/>
      <c r="Y5121" s="77"/>
      <c r="Z5121" s="77"/>
      <c r="AA5121" s="77"/>
      <c r="AB5121" s="77"/>
      <c r="AC5121" s="77"/>
    </row>
    <row r="5122" spans="1:29" s="97" customFormat="1" ht="13" x14ac:dyDescent="0.3">
      <c r="A5122" s="77"/>
      <c r="B5122" s="75"/>
      <c r="C5122" s="76"/>
      <c r="D5122" s="78"/>
      <c r="E5122" s="76"/>
      <c r="F5122" s="76"/>
      <c r="G5122" s="76"/>
      <c r="H5122" s="79"/>
      <c r="I5122" s="79"/>
      <c r="J5122" s="79"/>
      <c r="K5122" s="79"/>
      <c r="L5122" s="75"/>
      <c r="M5122" s="75"/>
      <c r="N5122" s="75"/>
      <c r="O5122" s="75"/>
      <c r="P5122" s="76"/>
      <c r="Q5122" s="77"/>
      <c r="R5122" s="77"/>
      <c r="S5122" s="77"/>
      <c r="T5122" s="77"/>
      <c r="U5122" s="77"/>
      <c r="V5122" s="77"/>
      <c r="W5122" s="77"/>
      <c r="X5122" s="77"/>
      <c r="Y5122" s="77"/>
      <c r="Z5122" s="77"/>
      <c r="AA5122" s="77"/>
      <c r="AB5122" s="77"/>
      <c r="AC5122" s="77"/>
    </row>
    <row r="5123" spans="1:29" s="97" customFormat="1" ht="13" x14ac:dyDescent="0.3">
      <c r="A5123" s="77"/>
      <c r="B5123" s="75"/>
      <c r="C5123" s="76"/>
      <c r="D5123" s="78"/>
      <c r="E5123" s="76"/>
      <c r="F5123" s="76"/>
      <c r="G5123" s="76"/>
      <c r="H5123" s="79"/>
      <c r="I5123" s="79"/>
      <c r="J5123" s="79"/>
      <c r="K5123" s="79"/>
      <c r="L5123" s="75"/>
      <c r="M5123" s="75"/>
      <c r="N5123" s="75"/>
      <c r="O5123" s="75"/>
      <c r="P5123" s="76"/>
      <c r="Q5123" s="77"/>
      <c r="R5123" s="77"/>
      <c r="S5123" s="77"/>
      <c r="T5123" s="77"/>
      <c r="U5123" s="77"/>
      <c r="V5123" s="77"/>
      <c r="W5123" s="77"/>
      <c r="X5123" s="77"/>
      <c r="Y5123" s="77"/>
      <c r="Z5123" s="77"/>
      <c r="AA5123" s="77"/>
      <c r="AB5123" s="77"/>
      <c r="AC5123" s="77"/>
    </row>
    <row r="5124" spans="1:29" s="97" customFormat="1" ht="13" x14ac:dyDescent="0.3">
      <c r="A5124" s="77"/>
      <c r="B5124" s="75"/>
      <c r="C5124" s="76"/>
      <c r="D5124" s="78"/>
      <c r="E5124" s="76"/>
      <c r="F5124" s="76"/>
      <c r="G5124" s="76"/>
      <c r="H5124" s="79"/>
      <c r="I5124" s="79"/>
      <c r="J5124" s="79"/>
      <c r="K5124" s="79"/>
      <c r="L5124" s="75"/>
      <c r="M5124" s="75"/>
      <c r="N5124" s="75"/>
      <c r="O5124" s="75"/>
      <c r="P5124" s="76"/>
      <c r="Q5124" s="77"/>
      <c r="R5124" s="77"/>
      <c r="S5124" s="77"/>
      <c r="T5124" s="77"/>
      <c r="U5124" s="77"/>
      <c r="V5124" s="77"/>
      <c r="W5124" s="77"/>
      <c r="X5124" s="77"/>
      <c r="Y5124" s="77"/>
      <c r="Z5124" s="77"/>
      <c r="AA5124" s="77"/>
      <c r="AB5124" s="77"/>
      <c r="AC5124" s="77"/>
    </row>
    <row r="5125" spans="1:29" s="97" customFormat="1" ht="13" x14ac:dyDescent="0.3">
      <c r="A5125" s="77"/>
      <c r="B5125" s="75"/>
      <c r="C5125" s="76"/>
      <c r="D5125" s="78"/>
      <c r="E5125" s="76"/>
      <c r="F5125" s="76"/>
      <c r="G5125" s="76"/>
      <c r="H5125" s="79"/>
      <c r="I5125" s="79"/>
      <c r="J5125" s="79"/>
      <c r="K5125" s="79"/>
      <c r="L5125" s="75"/>
      <c r="M5125" s="75"/>
      <c r="N5125" s="75"/>
      <c r="O5125" s="75"/>
      <c r="P5125" s="76"/>
      <c r="Q5125" s="77"/>
      <c r="R5125" s="77"/>
      <c r="S5125" s="77"/>
      <c r="T5125" s="77"/>
      <c r="U5125" s="77"/>
      <c r="V5125" s="77"/>
      <c r="W5125" s="77"/>
      <c r="X5125" s="77"/>
      <c r="Y5125" s="77"/>
      <c r="Z5125" s="77"/>
      <c r="AA5125" s="77"/>
      <c r="AB5125" s="77"/>
      <c r="AC5125" s="77"/>
    </row>
    <row r="5126" spans="1:29" s="97" customFormat="1" ht="13" x14ac:dyDescent="0.3">
      <c r="A5126" s="77"/>
      <c r="B5126" s="75"/>
      <c r="C5126" s="76"/>
      <c r="D5126" s="78"/>
      <c r="E5126" s="76"/>
      <c r="F5126" s="76"/>
      <c r="G5126" s="76"/>
      <c r="H5126" s="79"/>
      <c r="I5126" s="79"/>
      <c r="J5126" s="79"/>
      <c r="K5126" s="79"/>
      <c r="L5126" s="75"/>
      <c r="M5126" s="75"/>
      <c r="N5126" s="75"/>
      <c r="O5126" s="75"/>
      <c r="P5126" s="76"/>
      <c r="Q5126" s="77"/>
      <c r="R5126" s="77"/>
      <c r="S5126" s="77"/>
      <c r="T5126" s="77"/>
      <c r="U5126" s="77"/>
      <c r="V5126" s="77"/>
      <c r="W5126" s="77"/>
      <c r="X5126" s="77"/>
      <c r="Y5126" s="77"/>
      <c r="Z5126" s="77"/>
      <c r="AA5126" s="77"/>
      <c r="AB5126" s="77"/>
      <c r="AC5126" s="77"/>
    </row>
    <row r="5127" spans="1:29" s="97" customFormat="1" ht="13" x14ac:dyDescent="0.3">
      <c r="A5127" s="77"/>
      <c r="B5127" s="75"/>
      <c r="C5127" s="76"/>
      <c r="D5127" s="78"/>
      <c r="E5127" s="76"/>
      <c r="F5127" s="76"/>
      <c r="G5127" s="76"/>
      <c r="H5127" s="79"/>
      <c r="I5127" s="79"/>
      <c r="J5127" s="79"/>
      <c r="K5127" s="79"/>
      <c r="L5127" s="75"/>
      <c r="M5127" s="75"/>
      <c r="N5127" s="75"/>
      <c r="O5127" s="75"/>
      <c r="P5127" s="76"/>
      <c r="Q5127" s="77"/>
      <c r="R5127" s="77"/>
      <c r="S5127" s="77"/>
      <c r="T5127" s="77"/>
      <c r="U5127" s="77"/>
      <c r="V5127" s="77"/>
      <c r="W5127" s="77"/>
      <c r="X5127" s="77"/>
      <c r="Y5127" s="77"/>
      <c r="Z5127" s="77"/>
      <c r="AA5127" s="77"/>
      <c r="AB5127" s="77"/>
      <c r="AC5127" s="77"/>
    </row>
    <row r="5128" spans="1:29" s="97" customFormat="1" ht="13" x14ac:dyDescent="0.3">
      <c r="A5128" s="77"/>
      <c r="B5128" s="75"/>
      <c r="C5128" s="76"/>
      <c r="D5128" s="78"/>
      <c r="E5128" s="76"/>
      <c r="F5128" s="76"/>
      <c r="G5128" s="76"/>
      <c r="H5128" s="79"/>
      <c r="I5128" s="79"/>
      <c r="J5128" s="79"/>
      <c r="K5128" s="79"/>
      <c r="L5128" s="75"/>
      <c r="M5128" s="75"/>
      <c r="N5128" s="75"/>
      <c r="O5128" s="75"/>
      <c r="P5128" s="76"/>
      <c r="Q5128" s="77"/>
      <c r="R5128" s="77"/>
      <c r="S5128" s="77"/>
      <c r="T5128" s="77"/>
      <c r="U5128" s="77"/>
      <c r="V5128" s="77"/>
      <c r="W5128" s="77"/>
      <c r="X5128" s="77"/>
      <c r="Y5128" s="77"/>
      <c r="Z5128" s="77"/>
      <c r="AA5128" s="77"/>
      <c r="AB5128" s="77"/>
      <c r="AC5128" s="77"/>
    </row>
    <row r="5129" spans="1:29" s="97" customFormat="1" ht="13" x14ac:dyDescent="0.3">
      <c r="A5129" s="77"/>
      <c r="B5129" s="75"/>
      <c r="C5129" s="76"/>
      <c r="D5129" s="78"/>
      <c r="E5129" s="76"/>
      <c r="F5129" s="76"/>
      <c r="G5129" s="76"/>
      <c r="H5129" s="79"/>
      <c r="I5129" s="79"/>
      <c r="J5129" s="79"/>
      <c r="K5129" s="79"/>
      <c r="L5129" s="75"/>
      <c r="M5129" s="75"/>
      <c r="N5129" s="75"/>
      <c r="O5129" s="75"/>
      <c r="P5129" s="76"/>
      <c r="Q5129" s="77"/>
      <c r="R5129" s="77"/>
      <c r="S5129" s="77"/>
      <c r="T5129" s="77"/>
      <c r="U5129" s="77"/>
      <c r="V5129" s="77"/>
      <c r="W5129" s="77"/>
      <c r="X5129" s="77"/>
      <c r="Y5129" s="77"/>
      <c r="Z5129" s="77"/>
      <c r="AA5129" s="77"/>
      <c r="AB5129" s="77"/>
      <c r="AC5129" s="77"/>
    </row>
    <row r="5130" spans="1:29" s="97" customFormat="1" ht="13" x14ac:dyDescent="0.3">
      <c r="A5130" s="77"/>
      <c r="B5130" s="75"/>
      <c r="C5130" s="76"/>
      <c r="D5130" s="78"/>
      <c r="E5130" s="76"/>
      <c r="F5130" s="76"/>
      <c r="G5130" s="76"/>
      <c r="H5130" s="79"/>
      <c r="I5130" s="79"/>
      <c r="J5130" s="79"/>
      <c r="K5130" s="79"/>
      <c r="L5130" s="75"/>
      <c r="M5130" s="75"/>
      <c r="N5130" s="75"/>
      <c r="O5130" s="75"/>
      <c r="P5130" s="76"/>
      <c r="Q5130" s="77"/>
      <c r="R5130" s="77"/>
      <c r="S5130" s="77"/>
      <c r="T5130" s="77"/>
      <c r="U5130" s="77"/>
      <c r="V5130" s="77"/>
      <c r="W5130" s="77"/>
      <c r="X5130" s="77"/>
      <c r="Y5130" s="77"/>
      <c r="Z5130" s="77"/>
      <c r="AA5130" s="77"/>
      <c r="AB5130" s="77"/>
      <c r="AC5130" s="77"/>
    </row>
    <row r="5131" spans="1:29" s="97" customFormat="1" ht="13" x14ac:dyDescent="0.3">
      <c r="A5131" s="77"/>
      <c r="B5131" s="75"/>
      <c r="C5131" s="76"/>
      <c r="D5131" s="78"/>
      <c r="E5131" s="76"/>
      <c r="F5131" s="76"/>
      <c r="G5131" s="76"/>
      <c r="H5131" s="79"/>
      <c r="I5131" s="79"/>
      <c r="J5131" s="79"/>
      <c r="K5131" s="79"/>
      <c r="L5131" s="75"/>
      <c r="M5131" s="75"/>
      <c r="N5131" s="75"/>
      <c r="O5131" s="75"/>
      <c r="P5131" s="76"/>
      <c r="Q5131" s="77"/>
      <c r="R5131" s="77"/>
      <c r="S5131" s="77"/>
      <c r="T5131" s="77"/>
      <c r="U5131" s="77"/>
      <c r="V5131" s="77"/>
      <c r="W5131" s="77"/>
      <c r="X5131" s="77"/>
      <c r="Y5131" s="77"/>
      <c r="Z5131" s="77"/>
      <c r="AA5131" s="77"/>
      <c r="AB5131" s="77"/>
      <c r="AC5131" s="77"/>
    </row>
    <row r="5132" spans="1:29" s="97" customFormat="1" ht="13" x14ac:dyDescent="0.3">
      <c r="A5132" s="77"/>
      <c r="B5132" s="75"/>
      <c r="C5132" s="76"/>
      <c r="D5132" s="78"/>
      <c r="E5132" s="76"/>
      <c r="F5132" s="76"/>
      <c r="G5132" s="76"/>
      <c r="H5132" s="79"/>
      <c r="I5132" s="79"/>
      <c r="J5132" s="79"/>
      <c r="K5132" s="79"/>
      <c r="L5132" s="75"/>
      <c r="M5132" s="75"/>
      <c r="N5132" s="75"/>
      <c r="O5132" s="75"/>
      <c r="P5132" s="76"/>
      <c r="Q5132" s="77"/>
      <c r="R5132" s="77"/>
      <c r="S5132" s="77"/>
      <c r="T5132" s="77"/>
      <c r="U5132" s="77"/>
      <c r="V5132" s="77"/>
      <c r="W5132" s="77"/>
      <c r="X5132" s="77"/>
      <c r="Y5132" s="77"/>
      <c r="Z5132" s="77"/>
      <c r="AA5132" s="77"/>
      <c r="AB5132" s="77"/>
      <c r="AC5132" s="77"/>
    </row>
    <row r="5133" spans="1:29" s="97" customFormat="1" ht="13" x14ac:dyDescent="0.3">
      <c r="A5133" s="77"/>
      <c r="B5133" s="75"/>
      <c r="C5133" s="76"/>
      <c r="D5133" s="78"/>
      <c r="E5133" s="76"/>
      <c r="F5133" s="76"/>
      <c r="G5133" s="76"/>
      <c r="H5133" s="79"/>
      <c r="I5133" s="79"/>
      <c r="J5133" s="79"/>
      <c r="K5133" s="79"/>
      <c r="L5133" s="75"/>
      <c r="M5133" s="75"/>
      <c r="N5133" s="75"/>
      <c r="O5133" s="75"/>
      <c r="P5133" s="76"/>
      <c r="Q5133" s="77"/>
      <c r="R5133" s="77"/>
      <c r="S5133" s="77"/>
      <c r="T5133" s="77"/>
      <c r="U5133" s="77"/>
      <c r="V5133" s="77"/>
      <c r="W5133" s="77"/>
      <c r="X5133" s="77"/>
      <c r="Y5133" s="77"/>
      <c r="Z5133" s="77"/>
      <c r="AA5133" s="77"/>
      <c r="AB5133" s="77"/>
      <c r="AC5133" s="77"/>
    </row>
    <row r="5134" spans="1:29" s="97" customFormat="1" ht="13" x14ac:dyDescent="0.3">
      <c r="A5134" s="77"/>
      <c r="B5134" s="75"/>
      <c r="C5134" s="76"/>
      <c r="D5134" s="78"/>
      <c r="E5134" s="76"/>
      <c r="F5134" s="76"/>
      <c r="G5134" s="76"/>
      <c r="H5134" s="79"/>
      <c r="I5134" s="79"/>
      <c r="J5134" s="79"/>
      <c r="K5134" s="79"/>
      <c r="L5134" s="75"/>
      <c r="M5134" s="75"/>
      <c r="N5134" s="75"/>
      <c r="O5134" s="75"/>
      <c r="P5134" s="76"/>
      <c r="Q5134" s="77"/>
      <c r="R5134" s="77"/>
      <c r="S5134" s="77"/>
      <c r="T5134" s="77"/>
      <c r="U5134" s="77"/>
      <c r="V5134" s="77"/>
      <c r="W5134" s="77"/>
      <c r="X5134" s="77"/>
      <c r="Y5134" s="77"/>
      <c r="Z5134" s="77"/>
      <c r="AA5134" s="77"/>
      <c r="AB5134" s="77"/>
      <c r="AC5134" s="77"/>
    </row>
    <row r="5135" spans="1:29" s="97" customFormat="1" ht="13" x14ac:dyDescent="0.3">
      <c r="A5135" s="77"/>
      <c r="B5135" s="75"/>
      <c r="C5135" s="76"/>
      <c r="D5135" s="78"/>
      <c r="E5135" s="76"/>
      <c r="F5135" s="76"/>
      <c r="G5135" s="76"/>
      <c r="H5135" s="79"/>
      <c r="I5135" s="79"/>
      <c r="J5135" s="79"/>
      <c r="K5135" s="79"/>
      <c r="L5135" s="75"/>
      <c r="M5135" s="75"/>
      <c r="N5135" s="75"/>
      <c r="O5135" s="75"/>
      <c r="P5135" s="76"/>
      <c r="Q5135" s="77"/>
      <c r="R5135" s="77"/>
      <c r="S5135" s="77"/>
      <c r="T5135" s="77"/>
      <c r="U5135" s="77"/>
      <c r="V5135" s="77"/>
      <c r="W5135" s="77"/>
      <c r="X5135" s="77"/>
      <c r="Y5135" s="77"/>
      <c r="Z5135" s="77"/>
      <c r="AA5135" s="77"/>
      <c r="AB5135" s="77"/>
      <c r="AC5135" s="77"/>
    </row>
    <row r="5136" spans="1:29" s="97" customFormat="1" ht="13" x14ac:dyDescent="0.3">
      <c r="A5136" s="77"/>
      <c r="B5136" s="75"/>
      <c r="C5136" s="76"/>
      <c r="D5136" s="78"/>
      <c r="E5136" s="76"/>
      <c r="F5136" s="76"/>
      <c r="G5136" s="76"/>
      <c r="H5136" s="79"/>
      <c r="I5136" s="79"/>
      <c r="J5136" s="79"/>
      <c r="K5136" s="79"/>
      <c r="L5136" s="75"/>
      <c r="M5136" s="75"/>
      <c r="N5136" s="75"/>
      <c r="O5136" s="75"/>
      <c r="P5136" s="76"/>
      <c r="Q5136" s="77"/>
      <c r="R5136" s="77"/>
      <c r="S5136" s="77"/>
      <c r="T5136" s="77"/>
      <c r="U5136" s="77"/>
      <c r="V5136" s="77"/>
      <c r="W5136" s="77"/>
      <c r="X5136" s="77"/>
      <c r="Y5136" s="77"/>
      <c r="Z5136" s="77"/>
      <c r="AA5136" s="77"/>
      <c r="AB5136" s="77"/>
      <c r="AC5136" s="77"/>
    </row>
    <row r="5137" spans="1:29" s="97" customFormat="1" ht="13" x14ac:dyDescent="0.3">
      <c r="A5137" s="77"/>
      <c r="B5137" s="75"/>
      <c r="C5137" s="76"/>
      <c r="D5137" s="78"/>
      <c r="E5137" s="76"/>
      <c r="F5137" s="76"/>
      <c r="G5137" s="76"/>
      <c r="H5137" s="79"/>
      <c r="I5137" s="79"/>
      <c r="J5137" s="79"/>
      <c r="K5137" s="79"/>
      <c r="L5137" s="75"/>
      <c r="M5137" s="75"/>
      <c r="N5137" s="75"/>
      <c r="O5137" s="75"/>
      <c r="P5137" s="76"/>
      <c r="Q5137" s="77"/>
      <c r="R5137" s="77"/>
      <c r="S5137" s="77"/>
      <c r="T5137" s="77"/>
      <c r="U5137" s="77"/>
      <c r="V5137" s="77"/>
      <c r="W5137" s="77"/>
      <c r="X5137" s="77"/>
      <c r="Y5137" s="77"/>
      <c r="Z5137" s="77"/>
      <c r="AA5137" s="77"/>
      <c r="AB5137" s="77"/>
      <c r="AC5137" s="77"/>
    </row>
    <row r="5138" spans="1:29" s="97" customFormat="1" ht="13" x14ac:dyDescent="0.3">
      <c r="A5138" s="77"/>
      <c r="B5138" s="75"/>
      <c r="C5138" s="76"/>
      <c r="D5138" s="78"/>
      <c r="E5138" s="76"/>
      <c r="F5138" s="76"/>
      <c r="G5138" s="76"/>
      <c r="H5138" s="79"/>
      <c r="I5138" s="79"/>
      <c r="J5138" s="79"/>
      <c r="K5138" s="79"/>
      <c r="L5138" s="75"/>
      <c r="M5138" s="75"/>
      <c r="N5138" s="75"/>
      <c r="O5138" s="75"/>
      <c r="P5138" s="76"/>
      <c r="Q5138" s="77"/>
      <c r="R5138" s="77"/>
      <c r="S5138" s="77"/>
      <c r="T5138" s="77"/>
      <c r="U5138" s="77"/>
      <c r="V5138" s="77"/>
      <c r="W5138" s="77"/>
      <c r="X5138" s="77"/>
      <c r="Y5138" s="77"/>
      <c r="Z5138" s="77"/>
      <c r="AA5138" s="77"/>
      <c r="AB5138" s="77"/>
      <c r="AC5138" s="77"/>
    </row>
    <row r="5139" spans="1:29" s="97" customFormat="1" ht="13" x14ac:dyDescent="0.3">
      <c r="A5139" s="77"/>
      <c r="B5139" s="75"/>
      <c r="C5139" s="76"/>
      <c r="D5139" s="78"/>
      <c r="E5139" s="76"/>
      <c r="F5139" s="76"/>
      <c r="G5139" s="76"/>
      <c r="H5139" s="79"/>
      <c r="I5139" s="79"/>
      <c r="J5139" s="79"/>
      <c r="K5139" s="79"/>
      <c r="L5139" s="75"/>
      <c r="M5139" s="75"/>
      <c r="N5139" s="75"/>
      <c r="O5139" s="75"/>
      <c r="P5139" s="76"/>
      <c r="Q5139" s="77"/>
      <c r="R5139" s="77"/>
      <c r="S5139" s="77"/>
      <c r="T5139" s="77"/>
      <c r="U5139" s="77"/>
      <c r="V5139" s="77"/>
      <c r="W5139" s="77"/>
      <c r="X5139" s="77"/>
      <c r="Y5139" s="77"/>
      <c r="Z5139" s="77"/>
      <c r="AA5139" s="77"/>
      <c r="AB5139" s="77"/>
      <c r="AC5139" s="77"/>
    </row>
    <row r="5140" spans="1:29" s="97" customFormat="1" ht="13" x14ac:dyDescent="0.3">
      <c r="A5140" s="77"/>
      <c r="B5140" s="75"/>
      <c r="C5140" s="76"/>
      <c r="D5140" s="78"/>
      <c r="E5140" s="76"/>
      <c r="F5140" s="76"/>
      <c r="G5140" s="76"/>
      <c r="H5140" s="79"/>
      <c r="I5140" s="79"/>
      <c r="J5140" s="79"/>
      <c r="K5140" s="79"/>
      <c r="L5140" s="75"/>
      <c r="M5140" s="75"/>
      <c r="N5140" s="75"/>
      <c r="O5140" s="75"/>
      <c r="P5140" s="76"/>
      <c r="Q5140" s="77"/>
      <c r="R5140" s="77"/>
      <c r="S5140" s="77"/>
      <c r="T5140" s="77"/>
      <c r="U5140" s="77"/>
      <c r="V5140" s="77"/>
      <c r="W5140" s="77"/>
      <c r="X5140" s="77"/>
      <c r="Y5140" s="77"/>
      <c r="Z5140" s="77"/>
      <c r="AA5140" s="77"/>
      <c r="AB5140" s="77"/>
      <c r="AC5140" s="77"/>
    </row>
    <row r="5141" spans="1:29" s="97" customFormat="1" ht="13" x14ac:dyDescent="0.3">
      <c r="A5141" s="77"/>
      <c r="B5141" s="75"/>
      <c r="C5141" s="76"/>
      <c r="D5141" s="78"/>
      <c r="E5141" s="76"/>
      <c r="F5141" s="76"/>
      <c r="G5141" s="76"/>
      <c r="H5141" s="79"/>
      <c r="I5141" s="79"/>
      <c r="J5141" s="79"/>
      <c r="K5141" s="79"/>
      <c r="L5141" s="75"/>
      <c r="M5141" s="75"/>
      <c r="N5141" s="75"/>
      <c r="O5141" s="75"/>
      <c r="P5141" s="76"/>
      <c r="Q5141" s="77"/>
      <c r="R5141" s="77"/>
      <c r="S5141" s="77"/>
      <c r="T5141" s="77"/>
      <c r="U5141" s="77"/>
      <c r="V5141" s="77"/>
      <c r="W5141" s="77"/>
      <c r="X5141" s="77"/>
      <c r="Y5141" s="77"/>
      <c r="Z5141" s="77"/>
      <c r="AA5141" s="77"/>
      <c r="AB5141" s="77"/>
      <c r="AC5141" s="77"/>
    </row>
    <row r="5142" spans="1:29" s="97" customFormat="1" ht="13" x14ac:dyDescent="0.3">
      <c r="A5142" s="77"/>
      <c r="B5142" s="75"/>
      <c r="C5142" s="76"/>
      <c r="D5142" s="78"/>
      <c r="E5142" s="76"/>
      <c r="F5142" s="76"/>
      <c r="G5142" s="76"/>
      <c r="H5142" s="79"/>
      <c r="I5142" s="79"/>
      <c r="J5142" s="79"/>
      <c r="K5142" s="79"/>
      <c r="L5142" s="75"/>
      <c r="M5142" s="75"/>
      <c r="N5142" s="75"/>
      <c r="O5142" s="75"/>
      <c r="P5142" s="76"/>
      <c r="Q5142" s="77"/>
      <c r="R5142" s="77"/>
      <c r="S5142" s="77"/>
      <c r="T5142" s="77"/>
      <c r="U5142" s="77"/>
      <c r="V5142" s="77"/>
      <c r="W5142" s="77"/>
      <c r="X5142" s="77"/>
      <c r="Y5142" s="77"/>
      <c r="Z5142" s="77"/>
      <c r="AA5142" s="77"/>
      <c r="AB5142" s="77"/>
      <c r="AC5142" s="77"/>
    </row>
    <row r="5143" spans="1:29" s="97" customFormat="1" ht="13" x14ac:dyDescent="0.3">
      <c r="A5143" s="77"/>
      <c r="B5143" s="75"/>
      <c r="C5143" s="76"/>
      <c r="D5143" s="78"/>
      <c r="E5143" s="76"/>
      <c r="F5143" s="76"/>
      <c r="G5143" s="76"/>
      <c r="H5143" s="79"/>
      <c r="I5143" s="79"/>
      <c r="J5143" s="79"/>
      <c r="K5143" s="79"/>
      <c r="L5143" s="75"/>
      <c r="M5143" s="75"/>
      <c r="N5143" s="75"/>
      <c r="O5143" s="75"/>
      <c r="P5143" s="76"/>
      <c r="Q5143" s="77"/>
      <c r="R5143" s="77"/>
      <c r="S5143" s="77"/>
      <c r="T5143" s="77"/>
      <c r="U5143" s="77"/>
      <c r="V5143" s="77"/>
      <c r="W5143" s="77"/>
      <c r="X5143" s="77"/>
      <c r="Y5143" s="77"/>
      <c r="Z5143" s="77"/>
      <c r="AA5143" s="77"/>
      <c r="AB5143" s="77"/>
      <c r="AC5143" s="77"/>
    </row>
    <row r="5144" spans="1:29" s="97" customFormat="1" ht="13" x14ac:dyDescent="0.3">
      <c r="A5144" s="77"/>
      <c r="B5144" s="75"/>
      <c r="C5144" s="76"/>
      <c r="D5144" s="78"/>
      <c r="E5144" s="76"/>
      <c r="F5144" s="76"/>
      <c r="G5144" s="76"/>
      <c r="H5144" s="79"/>
      <c r="I5144" s="79"/>
      <c r="J5144" s="79"/>
      <c r="K5144" s="79"/>
      <c r="L5144" s="75"/>
      <c r="M5144" s="75"/>
      <c r="N5144" s="75"/>
      <c r="O5144" s="75"/>
      <c r="P5144" s="76"/>
      <c r="Q5144" s="77"/>
      <c r="R5144" s="77"/>
      <c r="S5144" s="77"/>
      <c r="T5144" s="77"/>
      <c r="U5144" s="77"/>
      <c r="V5144" s="77"/>
      <c r="W5144" s="77"/>
      <c r="X5144" s="77"/>
      <c r="Y5144" s="77"/>
      <c r="Z5144" s="77"/>
      <c r="AA5144" s="77"/>
      <c r="AB5144" s="77"/>
      <c r="AC5144" s="77"/>
    </row>
    <row r="5145" spans="1:29" s="97" customFormat="1" ht="13" x14ac:dyDescent="0.3">
      <c r="A5145" s="77"/>
      <c r="B5145" s="75"/>
      <c r="C5145" s="76"/>
      <c r="D5145" s="78"/>
      <c r="E5145" s="76"/>
      <c r="F5145" s="76"/>
      <c r="G5145" s="76"/>
      <c r="H5145" s="79"/>
      <c r="I5145" s="79"/>
      <c r="J5145" s="79"/>
      <c r="K5145" s="79"/>
      <c r="L5145" s="75"/>
      <c r="M5145" s="75"/>
      <c r="N5145" s="75"/>
      <c r="O5145" s="75"/>
      <c r="P5145" s="76"/>
      <c r="Q5145" s="77"/>
      <c r="R5145" s="77"/>
      <c r="S5145" s="77"/>
      <c r="T5145" s="77"/>
      <c r="U5145" s="77"/>
      <c r="V5145" s="77"/>
      <c r="W5145" s="77"/>
      <c r="X5145" s="77"/>
      <c r="Y5145" s="77"/>
      <c r="Z5145" s="77"/>
      <c r="AA5145" s="77"/>
      <c r="AB5145" s="77"/>
      <c r="AC5145" s="77"/>
    </row>
    <row r="5146" spans="1:29" s="97" customFormat="1" ht="13" x14ac:dyDescent="0.3">
      <c r="A5146" s="77"/>
      <c r="B5146" s="75"/>
      <c r="C5146" s="76"/>
      <c r="D5146" s="78"/>
      <c r="E5146" s="76"/>
      <c r="F5146" s="76"/>
      <c r="G5146" s="76"/>
      <c r="H5146" s="79"/>
      <c r="I5146" s="79"/>
      <c r="J5146" s="79"/>
      <c r="K5146" s="79"/>
      <c r="L5146" s="75"/>
      <c r="M5146" s="75"/>
      <c r="N5146" s="75"/>
      <c r="O5146" s="75"/>
      <c r="P5146" s="76"/>
      <c r="Q5146" s="77"/>
      <c r="R5146" s="77"/>
      <c r="S5146" s="77"/>
      <c r="T5146" s="77"/>
      <c r="U5146" s="77"/>
      <c r="V5146" s="77"/>
      <c r="W5146" s="77"/>
      <c r="X5146" s="77"/>
      <c r="Y5146" s="77"/>
      <c r="Z5146" s="77"/>
      <c r="AA5146" s="77"/>
      <c r="AB5146" s="77"/>
      <c r="AC5146" s="77"/>
    </row>
    <row r="5147" spans="1:29" s="97" customFormat="1" ht="13" x14ac:dyDescent="0.3">
      <c r="A5147" s="77"/>
      <c r="B5147" s="75"/>
      <c r="C5147" s="76"/>
      <c r="D5147" s="78"/>
      <c r="E5147" s="76"/>
      <c r="F5147" s="76"/>
      <c r="G5147" s="76"/>
      <c r="H5147" s="79"/>
      <c r="I5147" s="79"/>
      <c r="J5147" s="79"/>
      <c r="K5147" s="79"/>
      <c r="L5147" s="75"/>
      <c r="M5147" s="75"/>
      <c r="N5147" s="75"/>
      <c r="O5147" s="75"/>
      <c r="P5147" s="76"/>
      <c r="Q5147" s="77"/>
      <c r="R5147" s="77"/>
      <c r="S5147" s="77"/>
      <c r="T5147" s="77"/>
      <c r="U5147" s="77"/>
      <c r="V5147" s="77"/>
      <c r="W5147" s="77"/>
      <c r="X5147" s="77"/>
      <c r="Y5147" s="77"/>
      <c r="Z5147" s="77"/>
      <c r="AA5147" s="77"/>
      <c r="AB5147" s="77"/>
      <c r="AC5147" s="77"/>
    </row>
    <row r="5148" spans="1:29" s="97" customFormat="1" ht="13" x14ac:dyDescent="0.3">
      <c r="A5148" s="77"/>
      <c r="B5148" s="75"/>
      <c r="C5148" s="76"/>
      <c r="D5148" s="78"/>
      <c r="E5148" s="76"/>
      <c r="F5148" s="76"/>
      <c r="G5148" s="76"/>
      <c r="H5148" s="79"/>
      <c r="I5148" s="79"/>
      <c r="J5148" s="79"/>
      <c r="K5148" s="79"/>
      <c r="L5148" s="75"/>
      <c r="M5148" s="75"/>
      <c r="N5148" s="75"/>
      <c r="O5148" s="75"/>
      <c r="P5148" s="76"/>
      <c r="Q5148" s="77"/>
      <c r="R5148" s="77"/>
      <c r="S5148" s="77"/>
      <c r="T5148" s="77"/>
      <c r="U5148" s="77"/>
      <c r="V5148" s="77"/>
      <c r="W5148" s="77"/>
      <c r="X5148" s="77"/>
      <c r="Y5148" s="77"/>
      <c r="Z5148" s="77"/>
      <c r="AA5148" s="77"/>
      <c r="AB5148" s="77"/>
      <c r="AC5148" s="77"/>
    </row>
    <row r="5149" spans="1:29" s="97" customFormat="1" ht="13" x14ac:dyDescent="0.3">
      <c r="A5149" s="77"/>
      <c r="B5149" s="75"/>
      <c r="C5149" s="76"/>
      <c r="D5149" s="78"/>
      <c r="E5149" s="76"/>
      <c r="F5149" s="76"/>
      <c r="G5149" s="76"/>
      <c r="H5149" s="79"/>
      <c r="I5149" s="79"/>
      <c r="J5149" s="79"/>
      <c r="K5149" s="79"/>
      <c r="L5149" s="75"/>
      <c r="M5149" s="75"/>
      <c r="N5149" s="75"/>
      <c r="O5149" s="75"/>
      <c r="P5149" s="76"/>
      <c r="Q5149" s="77"/>
      <c r="R5149" s="77"/>
      <c r="S5149" s="77"/>
      <c r="T5149" s="77"/>
      <c r="U5149" s="77"/>
      <c r="V5149" s="77"/>
      <c r="W5149" s="77"/>
      <c r="X5149" s="77"/>
      <c r="Y5149" s="77"/>
      <c r="Z5149" s="77"/>
      <c r="AA5149" s="77"/>
      <c r="AB5149" s="77"/>
      <c r="AC5149" s="77"/>
    </row>
    <row r="5150" spans="1:29" s="97" customFormat="1" ht="13" x14ac:dyDescent="0.3">
      <c r="A5150" s="77"/>
      <c r="B5150" s="75"/>
      <c r="C5150" s="76"/>
      <c r="D5150" s="78"/>
      <c r="E5150" s="76"/>
      <c r="F5150" s="76"/>
      <c r="G5150" s="76"/>
      <c r="H5150" s="79"/>
      <c r="I5150" s="79"/>
      <c r="J5150" s="79"/>
      <c r="K5150" s="79"/>
      <c r="L5150" s="75"/>
      <c r="M5150" s="75"/>
      <c r="N5150" s="75"/>
      <c r="O5150" s="75"/>
      <c r="P5150" s="76"/>
      <c r="Q5150" s="77"/>
      <c r="R5150" s="77"/>
      <c r="S5150" s="77"/>
      <c r="T5150" s="77"/>
      <c r="U5150" s="77"/>
      <c r="V5150" s="77"/>
      <c r="W5150" s="77"/>
      <c r="X5150" s="77"/>
      <c r="Y5150" s="77"/>
      <c r="Z5150" s="77"/>
      <c r="AA5150" s="77"/>
      <c r="AB5150" s="77"/>
      <c r="AC5150" s="77"/>
    </row>
    <row r="5151" spans="1:29" s="97" customFormat="1" ht="13" x14ac:dyDescent="0.3">
      <c r="A5151" s="77"/>
      <c r="B5151" s="75"/>
      <c r="C5151" s="76"/>
      <c r="D5151" s="78"/>
      <c r="E5151" s="76"/>
      <c r="F5151" s="76"/>
      <c r="G5151" s="76"/>
      <c r="H5151" s="79"/>
      <c r="I5151" s="79"/>
      <c r="J5151" s="79"/>
      <c r="K5151" s="79"/>
      <c r="L5151" s="75"/>
      <c r="M5151" s="75"/>
      <c r="N5151" s="75"/>
      <c r="O5151" s="75"/>
      <c r="P5151" s="76"/>
      <c r="Q5151" s="77"/>
      <c r="R5151" s="77"/>
      <c r="S5151" s="77"/>
      <c r="T5151" s="77"/>
      <c r="U5151" s="77"/>
      <c r="V5151" s="77"/>
      <c r="W5151" s="77"/>
      <c r="X5151" s="77"/>
      <c r="Y5151" s="77"/>
      <c r="Z5151" s="77"/>
      <c r="AA5151" s="77"/>
      <c r="AB5151" s="77"/>
      <c r="AC5151" s="77"/>
    </row>
    <row r="5152" spans="1:29" s="97" customFormat="1" ht="13" x14ac:dyDescent="0.3">
      <c r="A5152" s="77"/>
      <c r="B5152" s="75"/>
      <c r="C5152" s="76"/>
      <c r="D5152" s="78"/>
      <c r="E5152" s="76"/>
      <c r="F5152" s="76"/>
      <c r="G5152" s="76"/>
      <c r="H5152" s="79"/>
      <c r="I5152" s="79"/>
      <c r="J5152" s="79"/>
      <c r="K5152" s="79"/>
      <c r="L5152" s="75"/>
      <c r="M5152" s="75"/>
      <c r="N5152" s="75"/>
      <c r="O5152" s="75"/>
      <c r="P5152" s="76"/>
      <c r="Q5152" s="77"/>
      <c r="R5152" s="77"/>
      <c r="S5152" s="77"/>
      <c r="T5152" s="77"/>
      <c r="U5152" s="77"/>
      <c r="V5152" s="77"/>
      <c r="W5152" s="77"/>
      <c r="X5152" s="77"/>
      <c r="Y5152" s="77"/>
      <c r="Z5152" s="77"/>
      <c r="AA5152" s="77"/>
      <c r="AB5152" s="77"/>
      <c r="AC5152" s="77"/>
    </row>
    <row r="5153" spans="1:29" s="97" customFormat="1" ht="13" x14ac:dyDescent="0.3">
      <c r="A5153" s="77"/>
      <c r="B5153" s="75"/>
      <c r="C5153" s="76"/>
      <c r="D5153" s="78"/>
      <c r="E5153" s="76"/>
      <c r="F5153" s="76"/>
      <c r="G5153" s="76"/>
      <c r="H5153" s="79"/>
      <c r="I5153" s="79"/>
      <c r="J5153" s="79"/>
      <c r="K5153" s="79"/>
      <c r="L5153" s="75"/>
      <c r="M5153" s="75"/>
      <c r="N5153" s="75"/>
      <c r="O5153" s="75"/>
      <c r="P5153" s="76"/>
      <c r="Q5153" s="77"/>
      <c r="R5153" s="77"/>
      <c r="S5153" s="77"/>
      <c r="T5153" s="77"/>
      <c r="U5153" s="77"/>
      <c r="V5153" s="77"/>
      <c r="W5153" s="77"/>
      <c r="X5153" s="77"/>
      <c r="Y5153" s="77"/>
      <c r="Z5153" s="77"/>
      <c r="AA5153" s="77"/>
      <c r="AB5153" s="77"/>
      <c r="AC5153" s="77"/>
    </row>
    <row r="5154" spans="1:29" s="97" customFormat="1" ht="13" x14ac:dyDescent="0.3">
      <c r="A5154" s="77"/>
      <c r="B5154" s="75"/>
      <c r="C5154" s="76"/>
      <c r="D5154" s="78"/>
      <c r="E5154" s="76"/>
      <c r="F5154" s="76"/>
      <c r="G5154" s="76"/>
      <c r="H5154" s="79"/>
      <c r="I5154" s="79"/>
      <c r="J5154" s="79"/>
      <c r="K5154" s="79"/>
      <c r="L5154" s="75"/>
      <c r="M5154" s="75"/>
      <c r="N5154" s="75"/>
      <c r="O5154" s="75"/>
      <c r="P5154" s="76"/>
      <c r="Q5154" s="77"/>
      <c r="R5154" s="77"/>
      <c r="S5154" s="77"/>
      <c r="T5154" s="77"/>
      <c r="U5154" s="77"/>
      <c r="V5154" s="77"/>
      <c r="W5154" s="77"/>
      <c r="X5154" s="77"/>
      <c r="Y5154" s="77"/>
      <c r="Z5154" s="77"/>
      <c r="AA5154" s="77"/>
      <c r="AB5154" s="77"/>
      <c r="AC5154" s="77"/>
    </row>
    <row r="5155" spans="1:29" s="97" customFormat="1" ht="13" x14ac:dyDescent="0.3">
      <c r="A5155" s="77"/>
      <c r="B5155" s="75"/>
      <c r="C5155" s="76"/>
      <c r="D5155" s="78"/>
      <c r="E5155" s="76"/>
      <c r="F5155" s="76"/>
      <c r="G5155" s="76"/>
      <c r="H5155" s="79"/>
      <c r="I5155" s="79"/>
      <c r="J5155" s="79"/>
      <c r="K5155" s="79"/>
      <c r="L5155" s="75"/>
      <c r="M5155" s="75"/>
      <c r="N5155" s="75"/>
      <c r="O5155" s="75"/>
      <c r="P5155" s="76"/>
      <c r="Q5155" s="77"/>
      <c r="R5155" s="77"/>
      <c r="S5155" s="77"/>
      <c r="T5155" s="77"/>
      <c r="U5155" s="77"/>
      <c r="V5155" s="77"/>
      <c r="W5155" s="77"/>
      <c r="X5155" s="77"/>
      <c r="Y5155" s="77"/>
      <c r="Z5155" s="77"/>
      <c r="AA5155" s="77"/>
      <c r="AB5155" s="77"/>
      <c r="AC5155" s="77"/>
    </row>
    <row r="5156" spans="1:29" s="97" customFormat="1" ht="13" x14ac:dyDescent="0.3">
      <c r="A5156" s="77"/>
      <c r="B5156" s="75"/>
      <c r="C5156" s="76"/>
      <c r="D5156" s="78"/>
      <c r="E5156" s="76"/>
      <c r="F5156" s="76"/>
      <c r="G5156" s="76"/>
      <c r="H5156" s="79"/>
      <c r="I5156" s="79"/>
      <c r="J5156" s="79"/>
      <c r="K5156" s="79"/>
      <c r="L5156" s="75"/>
      <c r="M5156" s="75"/>
      <c r="N5156" s="75"/>
      <c r="O5156" s="75"/>
      <c r="P5156" s="76"/>
      <c r="Q5156" s="77"/>
      <c r="R5156" s="77"/>
      <c r="S5156" s="77"/>
      <c r="T5156" s="77"/>
      <c r="U5156" s="77"/>
      <c r="V5156" s="77"/>
      <c r="W5156" s="77"/>
      <c r="X5156" s="77"/>
      <c r="Y5156" s="77"/>
      <c r="Z5156" s="77"/>
      <c r="AA5156" s="77"/>
      <c r="AB5156" s="77"/>
      <c r="AC5156" s="77"/>
    </row>
    <row r="5157" spans="1:29" s="97" customFormat="1" ht="13" x14ac:dyDescent="0.3">
      <c r="A5157" s="77"/>
      <c r="B5157" s="75"/>
      <c r="C5157" s="76"/>
      <c r="D5157" s="78"/>
      <c r="E5157" s="76"/>
      <c r="F5157" s="76"/>
      <c r="G5157" s="76"/>
      <c r="H5157" s="79"/>
      <c r="I5157" s="79"/>
      <c r="J5157" s="79"/>
      <c r="K5157" s="79"/>
      <c r="L5157" s="75"/>
      <c r="M5157" s="75"/>
      <c r="N5157" s="75"/>
      <c r="O5157" s="75"/>
      <c r="P5157" s="76"/>
      <c r="Q5157" s="77"/>
      <c r="R5157" s="77"/>
      <c r="S5157" s="77"/>
      <c r="T5157" s="77"/>
      <c r="U5157" s="77"/>
      <c r="V5157" s="77"/>
      <c r="W5157" s="77"/>
      <c r="X5157" s="77"/>
      <c r="Y5157" s="77"/>
      <c r="Z5157" s="77"/>
      <c r="AA5157" s="77"/>
      <c r="AB5157" s="77"/>
      <c r="AC5157" s="77"/>
    </row>
    <row r="5158" spans="1:29" s="97" customFormat="1" ht="13" x14ac:dyDescent="0.3">
      <c r="A5158" s="77"/>
      <c r="B5158" s="75"/>
      <c r="C5158" s="76"/>
      <c r="D5158" s="78"/>
      <c r="E5158" s="76"/>
      <c r="F5158" s="76"/>
      <c r="G5158" s="76"/>
      <c r="H5158" s="79"/>
      <c r="I5158" s="79"/>
      <c r="J5158" s="79"/>
      <c r="K5158" s="79"/>
      <c r="L5158" s="75"/>
      <c r="M5158" s="75"/>
      <c r="N5158" s="75"/>
      <c r="O5158" s="75"/>
      <c r="P5158" s="76"/>
      <c r="Q5158" s="77"/>
      <c r="R5158" s="77"/>
      <c r="S5158" s="77"/>
      <c r="T5158" s="77"/>
      <c r="U5158" s="77"/>
      <c r="V5158" s="77"/>
      <c r="W5158" s="77"/>
      <c r="X5158" s="77"/>
      <c r="Y5158" s="77"/>
      <c r="Z5158" s="77"/>
      <c r="AA5158" s="77"/>
      <c r="AB5158" s="77"/>
      <c r="AC5158" s="77"/>
    </row>
    <row r="5159" spans="1:29" s="97" customFormat="1" ht="13" x14ac:dyDescent="0.3">
      <c r="A5159" s="77"/>
      <c r="B5159" s="75"/>
      <c r="C5159" s="76"/>
      <c r="D5159" s="78"/>
      <c r="E5159" s="76"/>
      <c r="F5159" s="76"/>
      <c r="G5159" s="76"/>
      <c r="H5159" s="79"/>
      <c r="I5159" s="79"/>
      <c r="J5159" s="79"/>
      <c r="K5159" s="79"/>
      <c r="L5159" s="75"/>
      <c r="M5159" s="75"/>
      <c r="N5159" s="75"/>
      <c r="O5159" s="75"/>
      <c r="P5159" s="76"/>
      <c r="Q5159" s="77"/>
      <c r="R5159" s="77"/>
      <c r="S5159" s="77"/>
      <c r="T5159" s="77"/>
      <c r="U5159" s="77"/>
      <c r="V5159" s="77"/>
      <c r="W5159" s="77"/>
      <c r="X5159" s="77"/>
      <c r="Y5159" s="77"/>
      <c r="Z5159" s="77"/>
      <c r="AA5159" s="77"/>
      <c r="AB5159" s="77"/>
      <c r="AC5159" s="77"/>
    </row>
    <row r="5160" spans="1:29" s="97" customFormat="1" ht="13" x14ac:dyDescent="0.3">
      <c r="A5160" s="77"/>
      <c r="B5160" s="75"/>
      <c r="C5160" s="76"/>
      <c r="D5160" s="78"/>
      <c r="E5160" s="76"/>
      <c r="F5160" s="76"/>
      <c r="G5160" s="76"/>
      <c r="H5160" s="79"/>
      <c r="I5160" s="79"/>
      <c r="J5160" s="79"/>
      <c r="K5160" s="79"/>
      <c r="L5160" s="75"/>
      <c r="M5160" s="75"/>
      <c r="N5160" s="75"/>
      <c r="O5160" s="75"/>
      <c r="P5160" s="76"/>
      <c r="Q5160" s="77"/>
      <c r="R5160" s="77"/>
      <c r="S5160" s="77"/>
      <c r="T5160" s="77"/>
      <c r="U5160" s="77"/>
      <c r="V5160" s="77"/>
      <c r="W5160" s="77"/>
      <c r="X5160" s="77"/>
      <c r="Y5160" s="77"/>
      <c r="Z5160" s="77"/>
      <c r="AA5160" s="77"/>
      <c r="AB5160" s="77"/>
      <c r="AC5160" s="77"/>
    </row>
    <row r="5161" spans="1:29" s="97" customFormat="1" ht="13" x14ac:dyDescent="0.3">
      <c r="A5161" s="77"/>
      <c r="B5161" s="75"/>
      <c r="C5161" s="76"/>
      <c r="D5161" s="78"/>
      <c r="E5161" s="76"/>
      <c r="F5161" s="76"/>
      <c r="G5161" s="76"/>
      <c r="H5161" s="79"/>
      <c r="I5161" s="79"/>
      <c r="J5161" s="79"/>
      <c r="K5161" s="79"/>
      <c r="L5161" s="75"/>
      <c r="M5161" s="75"/>
      <c r="N5161" s="75"/>
      <c r="O5161" s="75"/>
      <c r="P5161" s="76"/>
      <c r="Q5161" s="77"/>
      <c r="R5161" s="77"/>
      <c r="S5161" s="77"/>
      <c r="T5161" s="77"/>
      <c r="U5161" s="77"/>
      <c r="V5161" s="77"/>
      <c r="W5161" s="77"/>
      <c r="X5161" s="77"/>
      <c r="Y5161" s="77"/>
      <c r="Z5161" s="77"/>
      <c r="AA5161" s="77"/>
      <c r="AB5161" s="77"/>
      <c r="AC5161" s="77"/>
    </row>
    <row r="5162" spans="1:29" s="97" customFormat="1" ht="13" x14ac:dyDescent="0.3">
      <c r="A5162" s="77"/>
      <c r="B5162" s="75"/>
      <c r="C5162" s="76"/>
      <c r="D5162" s="78"/>
      <c r="E5162" s="76"/>
      <c r="F5162" s="76"/>
      <c r="G5162" s="76"/>
      <c r="H5162" s="79"/>
      <c r="I5162" s="79"/>
      <c r="J5162" s="79"/>
      <c r="K5162" s="79"/>
      <c r="L5162" s="75"/>
      <c r="M5162" s="75"/>
      <c r="N5162" s="75"/>
      <c r="O5162" s="75"/>
      <c r="P5162" s="76"/>
      <c r="Q5162" s="77"/>
      <c r="R5162" s="77"/>
      <c r="S5162" s="77"/>
      <c r="T5162" s="77"/>
      <c r="U5162" s="77"/>
      <c r="V5162" s="77"/>
      <c r="W5162" s="77"/>
      <c r="X5162" s="77"/>
      <c r="Y5162" s="77"/>
      <c r="Z5162" s="77"/>
      <c r="AA5162" s="77"/>
      <c r="AB5162" s="77"/>
      <c r="AC5162" s="77"/>
    </row>
    <row r="5163" spans="1:29" s="97" customFormat="1" ht="13" x14ac:dyDescent="0.3">
      <c r="A5163" s="77"/>
      <c r="B5163" s="75"/>
      <c r="C5163" s="76"/>
      <c r="D5163" s="78"/>
      <c r="E5163" s="76"/>
      <c r="F5163" s="76"/>
      <c r="G5163" s="76"/>
      <c r="H5163" s="79"/>
      <c r="I5163" s="79"/>
      <c r="J5163" s="79"/>
      <c r="K5163" s="79"/>
      <c r="L5163" s="75"/>
      <c r="M5163" s="75"/>
      <c r="N5163" s="75"/>
      <c r="O5163" s="75"/>
      <c r="P5163" s="76"/>
      <c r="Q5163" s="77"/>
      <c r="R5163" s="77"/>
      <c r="S5163" s="77"/>
      <c r="T5163" s="77"/>
      <c r="U5163" s="77"/>
      <c r="V5163" s="77"/>
      <c r="W5163" s="77"/>
      <c r="X5163" s="77"/>
      <c r="Y5163" s="77"/>
      <c r="Z5163" s="77"/>
      <c r="AA5163" s="77"/>
      <c r="AB5163" s="77"/>
      <c r="AC5163" s="77"/>
    </row>
    <row r="5164" spans="1:29" s="97" customFormat="1" ht="13" x14ac:dyDescent="0.3">
      <c r="A5164" s="77"/>
      <c r="B5164" s="75"/>
      <c r="C5164" s="76"/>
      <c r="D5164" s="78"/>
      <c r="E5164" s="76"/>
      <c r="F5164" s="76"/>
      <c r="G5164" s="76"/>
      <c r="H5164" s="79"/>
      <c r="I5164" s="79"/>
      <c r="J5164" s="79"/>
      <c r="K5164" s="79"/>
      <c r="L5164" s="75"/>
      <c r="M5164" s="75"/>
      <c r="N5164" s="75"/>
      <c r="O5164" s="75"/>
      <c r="P5164" s="76"/>
      <c r="Q5164" s="77"/>
      <c r="R5164" s="77"/>
      <c r="S5164" s="77"/>
      <c r="T5164" s="77"/>
      <c r="U5164" s="77"/>
      <c r="V5164" s="77"/>
      <c r="W5164" s="77"/>
      <c r="X5164" s="77"/>
      <c r="Y5164" s="77"/>
      <c r="Z5164" s="77"/>
      <c r="AA5164" s="77"/>
      <c r="AB5164" s="77"/>
      <c r="AC5164" s="77"/>
    </row>
    <row r="5165" spans="1:29" s="97" customFormat="1" ht="13" x14ac:dyDescent="0.3">
      <c r="A5165" s="77"/>
      <c r="B5165" s="75"/>
      <c r="C5165" s="76"/>
      <c r="D5165" s="78"/>
      <c r="E5165" s="76"/>
      <c r="F5165" s="76"/>
      <c r="G5165" s="76"/>
      <c r="H5165" s="79"/>
      <c r="I5165" s="79"/>
      <c r="J5165" s="79"/>
      <c r="K5165" s="79"/>
      <c r="L5165" s="75"/>
      <c r="M5165" s="75"/>
      <c r="N5165" s="75"/>
      <c r="O5165" s="75"/>
      <c r="P5165" s="76"/>
      <c r="Q5165" s="77"/>
      <c r="R5165" s="77"/>
      <c r="S5165" s="77"/>
      <c r="T5165" s="77"/>
      <c r="U5165" s="77"/>
      <c r="V5165" s="77"/>
      <c r="W5165" s="77"/>
      <c r="X5165" s="77"/>
      <c r="Y5165" s="77"/>
      <c r="Z5165" s="77"/>
      <c r="AA5165" s="77"/>
      <c r="AB5165" s="77"/>
      <c r="AC5165" s="77"/>
    </row>
    <row r="5166" spans="1:29" s="97" customFormat="1" ht="13" x14ac:dyDescent="0.3">
      <c r="A5166" s="77"/>
      <c r="B5166" s="75"/>
      <c r="C5166" s="76"/>
      <c r="D5166" s="78"/>
      <c r="E5166" s="76"/>
      <c r="F5166" s="76"/>
      <c r="G5166" s="76"/>
      <c r="H5166" s="79"/>
      <c r="I5166" s="79"/>
      <c r="J5166" s="79"/>
      <c r="K5166" s="79"/>
      <c r="L5166" s="75"/>
      <c r="M5166" s="75"/>
      <c r="N5166" s="75"/>
      <c r="O5166" s="75"/>
      <c r="P5166" s="76"/>
      <c r="Q5166" s="77"/>
      <c r="R5166" s="77"/>
      <c r="S5166" s="77"/>
      <c r="T5166" s="77"/>
      <c r="U5166" s="77"/>
      <c r="V5166" s="77"/>
      <c r="W5166" s="77"/>
      <c r="X5166" s="77"/>
      <c r="Y5166" s="77"/>
      <c r="Z5166" s="77"/>
      <c r="AA5166" s="77"/>
      <c r="AB5166" s="77"/>
      <c r="AC5166" s="77"/>
    </row>
    <row r="5167" spans="1:29" s="97" customFormat="1" ht="13" x14ac:dyDescent="0.3">
      <c r="A5167" s="77"/>
      <c r="B5167" s="75"/>
      <c r="C5167" s="76"/>
      <c r="D5167" s="78"/>
      <c r="E5167" s="76"/>
      <c r="F5167" s="76"/>
      <c r="G5167" s="76"/>
      <c r="H5167" s="79"/>
      <c r="I5167" s="79"/>
      <c r="J5167" s="79"/>
      <c r="K5167" s="79"/>
      <c r="L5167" s="75"/>
      <c r="M5167" s="75"/>
      <c r="N5167" s="75"/>
      <c r="O5167" s="75"/>
      <c r="P5167" s="76"/>
      <c r="Q5167" s="77"/>
      <c r="R5167" s="77"/>
      <c r="S5167" s="77"/>
      <c r="T5167" s="77"/>
      <c r="U5167" s="77"/>
      <c r="V5167" s="77"/>
      <c r="W5167" s="77"/>
      <c r="X5167" s="77"/>
      <c r="Y5167" s="77"/>
      <c r="Z5167" s="77"/>
      <c r="AA5167" s="77"/>
      <c r="AB5167" s="77"/>
      <c r="AC5167" s="77"/>
    </row>
    <row r="5168" spans="1:29" s="97" customFormat="1" ht="13" x14ac:dyDescent="0.3">
      <c r="A5168" s="77"/>
      <c r="B5168" s="75"/>
      <c r="C5168" s="76"/>
      <c r="D5168" s="78"/>
      <c r="E5168" s="76"/>
      <c r="F5168" s="76"/>
      <c r="G5168" s="76"/>
      <c r="H5168" s="79"/>
      <c r="I5168" s="79"/>
      <c r="J5168" s="79"/>
      <c r="K5168" s="79"/>
      <c r="L5168" s="75"/>
      <c r="M5168" s="75"/>
      <c r="N5168" s="75"/>
      <c r="O5168" s="75"/>
      <c r="P5168" s="76"/>
      <c r="Q5168" s="77"/>
      <c r="R5168" s="77"/>
      <c r="S5168" s="77"/>
      <c r="T5168" s="77"/>
      <c r="U5168" s="77"/>
      <c r="V5168" s="77"/>
      <c r="W5168" s="77"/>
      <c r="X5168" s="77"/>
      <c r="Y5168" s="77"/>
      <c r="Z5168" s="77"/>
      <c r="AA5168" s="77"/>
      <c r="AB5168" s="77"/>
      <c r="AC5168" s="77"/>
    </row>
    <row r="5169" spans="1:29" s="97" customFormat="1" ht="13" x14ac:dyDescent="0.3">
      <c r="A5169" s="77"/>
      <c r="B5169" s="75"/>
      <c r="C5169" s="76"/>
      <c r="D5169" s="78"/>
      <c r="E5169" s="76"/>
      <c r="F5169" s="76"/>
      <c r="G5169" s="76"/>
      <c r="H5169" s="79"/>
      <c r="I5169" s="79"/>
      <c r="J5169" s="79"/>
      <c r="K5169" s="79"/>
      <c r="L5169" s="75"/>
      <c r="M5169" s="75"/>
      <c r="N5169" s="75"/>
      <c r="O5169" s="75"/>
      <c r="P5169" s="76"/>
      <c r="Q5169" s="77"/>
      <c r="R5169" s="77"/>
      <c r="S5169" s="77"/>
      <c r="T5169" s="77"/>
      <c r="U5169" s="77"/>
      <c r="V5169" s="77"/>
      <c r="W5169" s="77"/>
      <c r="X5169" s="77"/>
      <c r="Y5169" s="77"/>
      <c r="Z5169" s="77"/>
      <c r="AA5169" s="77"/>
      <c r="AB5169" s="77"/>
      <c r="AC5169" s="77"/>
    </row>
    <row r="5170" spans="1:29" s="97" customFormat="1" ht="13" x14ac:dyDescent="0.3">
      <c r="A5170" s="77"/>
      <c r="B5170" s="75"/>
      <c r="C5170" s="76"/>
      <c r="D5170" s="78"/>
      <c r="E5170" s="76"/>
      <c r="F5170" s="76"/>
      <c r="G5170" s="76"/>
      <c r="H5170" s="79"/>
      <c r="I5170" s="79"/>
      <c r="J5170" s="79"/>
      <c r="K5170" s="79"/>
      <c r="L5170" s="75"/>
      <c r="M5170" s="75"/>
      <c r="N5170" s="75"/>
      <c r="O5170" s="75"/>
      <c r="P5170" s="76"/>
      <c r="Q5170" s="77"/>
      <c r="R5170" s="77"/>
      <c r="S5170" s="77"/>
      <c r="T5170" s="77"/>
      <c r="U5170" s="77"/>
      <c r="V5170" s="77"/>
      <c r="W5170" s="77"/>
      <c r="X5170" s="77"/>
      <c r="Y5170" s="77"/>
      <c r="Z5170" s="77"/>
      <c r="AA5170" s="77"/>
      <c r="AB5170" s="77"/>
      <c r="AC5170" s="77"/>
    </row>
    <row r="5171" spans="1:29" s="97" customFormat="1" ht="13" x14ac:dyDescent="0.3">
      <c r="A5171" s="77"/>
      <c r="B5171" s="75"/>
      <c r="C5171" s="76"/>
      <c r="D5171" s="78"/>
      <c r="E5171" s="76"/>
      <c r="F5171" s="76"/>
      <c r="G5171" s="76"/>
      <c r="H5171" s="79"/>
      <c r="I5171" s="79"/>
      <c r="J5171" s="79"/>
      <c r="K5171" s="79"/>
      <c r="L5171" s="75"/>
      <c r="M5171" s="75"/>
      <c r="N5171" s="75"/>
      <c r="O5171" s="75"/>
      <c r="P5171" s="76"/>
      <c r="Q5171" s="77"/>
      <c r="R5171" s="77"/>
      <c r="S5171" s="77"/>
      <c r="T5171" s="77"/>
      <c r="U5171" s="77"/>
      <c r="V5171" s="77"/>
      <c r="W5171" s="77"/>
      <c r="X5171" s="77"/>
      <c r="Y5171" s="77"/>
      <c r="Z5171" s="77"/>
      <c r="AA5171" s="77"/>
      <c r="AB5171" s="77"/>
      <c r="AC5171" s="77"/>
    </row>
    <row r="5172" spans="1:29" s="97" customFormat="1" ht="13" x14ac:dyDescent="0.3">
      <c r="A5172" s="77"/>
      <c r="B5172" s="75"/>
      <c r="C5172" s="76"/>
      <c r="D5172" s="78"/>
      <c r="E5172" s="76"/>
      <c r="F5172" s="76"/>
      <c r="G5172" s="76"/>
      <c r="H5172" s="79"/>
      <c r="I5172" s="79"/>
      <c r="J5172" s="79"/>
      <c r="K5172" s="79"/>
      <c r="L5172" s="75"/>
      <c r="M5172" s="75"/>
      <c r="N5172" s="75"/>
      <c r="O5172" s="75"/>
      <c r="P5172" s="76"/>
      <c r="Q5172" s="77"/>
      <c r="R5172" s="77"/>
      <c r="S5172" s="77"/>
      <c r="T5172" s="77"/>
      <c r="U5172" s="77"/>
      <c r="V5172" s="77"/>
      <c r="W5172" s="77"/>
      <c r="X5172" s="77"/>
      <c r="Y5172" s="77"/>
      <c r="Z5172" s="77"/>
      <c r="AA5172" s="77"/>
      <c r="AB5172" s="77"/>
      <c r="AC5172" s="77"/>
    </row>
    <row r="5173" spans="1:29" s="97" customFormat="1" ht="13" x14ac:dyDescent="0.3">
      <c r="A5173" s="77"/>
      <c r="B5173" s="75"/>
      <c r="C5173" s="76"/>
      <c r="D5173" s="78"/>
      <c r="E5173" s="76"/>
      <c r="F5173" s="76"/>
      <c r="G5173" s="76"/>
      <c r="H5173" s="79"/>
      <c r="I5173" s="79"/>
      <c r="J5173" s="79"/>
      <c r="K5173" s="79"/>
      <c r="L5173" s="75"/>
      <c r="M5173" s="75"/>
      <c r="N5173" s="75"/>
      <c r="O5173" s="75"/>
      <c r="P5173" s="76"/>
      <c r="Q5173" s="77"/>
      <c r="R5173" s="77"/>
      <c r="S5173" s="77"/>
      <c r="T5173" s="77"/>
      <c r="U5173" s="77"/>
      <c r="V5173" s="77"/>
      <c r="W5173" s="77"/>
      <c r="X5173" s="77"/>
      <c r="Y5173" s="77"/>
      <c r="Z5173" s="77"/>
      <c r="AA5173" s="77"/>
      <c r="AB5173" s="77"/>
      <c r="AC5173" s="77"/>
    </row>
    <row r="5174" spans="1:29" s="97" customFormat="1" ht="13" x14ac:dyDescent="0.3">
      <c r="A5174" s="77"/>
      <c r="B5174" s="75"/>
      <c r="C5174" s="76"/>
      <c r="D5174" s="78"/>
      <c r="E5174" s="76"/>
      <c r="F5174" s="76"/>
      <c r="G5174" s="76"/>
      <c r="H5174" s="79"/>
      <c r="I5174" s="79"/>
      <c r="J5174" s="79"/>
      <c r="K5174" s="79"/>
      <c r="L5174" s="75"/>
      <c r="M5174" s="75"/>
      <c r="N5174" s="75"/>
      <c r="O5174" s="75"/>
      <c r="P5174" s="76"/>
      <c r="Q5174" s="77"/>
      <c r="R5174" s="77"/>
      <c r="S5174" s="77"/>
      <c r="T5174" s="77"/>
      <c r="U5174" s="77"/>
      <c r="V5174" s="77"/>
      <c r="W5174" s="77"/>
      <c r="X5174" s="77"/>
      <c r="Y5174" s="77"/>
      <c r="Z5174" s="77"/>
      <c r="AA5174" s="77"/>
      <c r="AB5174" s="77"/>
      <c r="AC5174" s="77"/>
    </row>
    <row r="5175" spans="1:29" s="97" customFormat="1" ht="13" x14ac:dyDescent="0.3">
      <c r="A5175" s="77"/>
      <c r="B5175" s="75"/>
      <c r="C5175" s="76"/>
      <c r="D5175" s="78"/>
      <c r="E5175" s="76"/>
      <c r="F5175" s="76"/>
      <c r="G5175" s="76"/>
      <c r="H5175" s="79"/>
      <c r="I5175" s="79"/>
      <c r="J5175" s="79"/>
      <c r="K5175" s="79"/>
      <c r="L5175" s="75"/>
      <c r="M5175" s="75"/>
      <c r="N5175" s="75"/>
      <c r="O5175" s="75"/>
      <c r="P5175" s="76"/>
      <c r="Q5175" s="77"/>
      <c r="R5175" s="77"/>
      <c r="S5175" s="77"/>
      <c r="T5175" s="77"/>
      <c r="U5175" s="77"/>
      <c r="V5175" s="77"/>
      <c r="W5175" s="77"/>
      <c r="X5175" s="77"/>
      <c r="Y5175" s="77"/>
      <c r="Z5175" s="77"/>
      <c r="AA5175" s="77"/>
      <c r="AB5175" s="77"/>
      <c r="AC5175" s="77"/>
    </row>
    <row r="5176" spans="1:29" s="97" customFormat="1" ht="13" x14ac:dyDescent="0.3">
      <c r="A5176" s="77"/>
      <c r="B5176" s="75"/>
      <c r="C5176" s="76"/>
      <c r="D5176" s="78"/>
      <c r="E5176" s="76"/>
      <c r="F5176" s="76"/>
      <c r="G5176" s="76"/>
      <c r="H5176" s="79"/>
      <c r="I5176" s="79"/>
      <c r="J5176" s="79"/>
      <c r="K5176" s="79"/>
      <c r="L5176" s="75"/>
      <c r="M5176" s="75"/>
      <c r="N5176" s="75"/>
      <c r="O5176" s="75"/>
      <c r="P5176" s="76"/>
      <c r="Q5176" s="77"/>
      <c r="R5176" s="77"/>
      <c r="S5176" s="77"/>
      <c r="T5176" s="77"/>
      <c r="U5176" s="77"/>
      <c r="V5176" s="77"/>
      <c r="W5176" s="77"/>
      <c r="X5176" s="77"/>
      <c r="Y5176" s="77"/>
      <c r="Z5176" s="77"/>
      <c r="AA5176" s="77"/>
      <c r="AB5176" s="77"/>
      <c r="AC5176" s="77"/>
    </row>
    <row r="5177" spans="1:29" s="97" customFormat="1" ht="13" x14ac:dyDescent="0.3">
      <c r="A5177" s="77"/>
      <c r="B5177" s="75"/>
      <c r="C5177" s="76"/>
      <c r="D5177" s="78"/>
      <c r="E5177" s="76"/>
      <c r="F5177" s="76"/>
      <c r="G5177" s="76"/>
      <c r="H5177" s="79"/>
      <c r="I5177" s="79"/>
      <c r="J5177" s="79"/>
      <c r="K5177" s="79"/>
      <c r="L5177" s="75"/>
      <c r="M5177" s="75"/>
      <c r="N5177" s="75"/>
      <c r="O5177" s="75"/>
      <c r="P5177" s="76"/>
      <c r="Q5177" s="77"/>
      <c r="R5177" s="77"/>
      <c r="S5177" s="77"/>
      <c r="T5177" s="77"/>
      <c r="U5177" s="77"/>
      <c r="V5177" s="77"/>
      <c r="W5177" s="77"/>
      <c r="X5177" s="77"/>
      <c r="Y5177" s="77"/>
      <c r="Z5177" s="77"/>
      <c r="AA5177" s="77"/>
      <c r="AB5177" s="77"/>
      <c r="AC5177" s="77"/>
    </row>
    <row r="5178" spans="1:29" s="97" customFormat="1" ht="13" x14ac:dyDescent="0.3">
      <c r="A5178" s="77"/>
      <c r="B5178" s="75"/>
      <c r="C5178" s="76"/>
      <c r="D5178" s="78"/>
      <c r="E5178" s="76"/>
      <c r="F5178" s="76"/>
      <c r="G5178" s="76"/>
      <c r="H5178" s="79"/>
      <c r="I5178" s="79"/>
      <c r="J5178" s="79"/>
      <c r="K5178" s="79"/>
      <c r="L5178" s="75"/>
      <c r="M5178" s="75"/>
      <c r="N5178" s="75"/>
      <c r="O5178" s="75"/>
      <c r="P5178" s="76"/>
      <c r="Q5178" s="77"/>
      <c r="R5178" s="77"/>
      <c r="S5178" s="77"/>
      <c r="T5178" s="77"/>
      <c r="U5178" s="77"/>
      <c r="V5178" s="77"/>
      <c r="W5178" s="77"/>
      <c r="X5178" s="77"/>
      <c r="Y5178" s="77"/>
      <c r="Z5178" s="77"/>
      <c r="AA5178" s="77"/>
      <c r="AB5178" s="77"/>
      <c r="AC5178" s="77"/>
    </row>
    <row r="5179" spans="1:29" s="97" customFormat="1" ht="13" x14ac:dyDescent="0.3">
      <c r="A5179" s="77"/>
      <c r="B5179" s="75"/>
      <c r="C5179" s="76"/>
      <c r="D5179" s="78"/>
      <c r="E5179" s="76"/>
      <c r="F5179" s="76"/>
      <c r="G5179" s="76"/>
      <c r="H5179" s="79"/>
      <c r="I5179" s="79"/>
      <c r="J5179" s="79"/>
      <c r="K5179" s="79"/>
      <c r="L5179" s="75"/>
      <c r="M5179" s="75"/>
      <c r="N5179" s="75"/>
      <c r="O5179" s="75"/>
      <c r="P5179" s="76"/>
      <c r="Q5179" s="77"/>
      <c r="R5179" s="77"/>
      <c r="S5179" s="77"/>
      <c r="T5179" s="77"/>
      <c r="U5179" s="77"/>
      <c r="V5179" s="77"/>
      <c r="W5179" s="77"/>
      <c r="X5179" s="77"/>
      <c r="Y5179" s="77"/>
      <c r="Z5179" s="77"/>
      <c r="AA5179" s="77"/>
      <c r="AB5179" s="77"/>
      <c r="AC5179" s="77"/>
    </row>
    <row r="5180" spans="1:29" s="97" customFormat="1" ht="13" x14ac:dyDescent="0.3">
      <c r="A5180" s="77"/>
      <c r="B5180" s="75"/>
      <c r="C5180" s="76"/>
      <c r="D5180" s="78"/>
      <c r="E5180" s="76"/>
      <c r="F5180" s="76"/>
      <c r="G5180" s="76"/>
      <c r="H5180" s="79"/>
      <c r="I5180" s="79"/>
      <c r="J5180" s="79"/>
      <c r="K5180" s="79"/>
      <c r="L5180" s="75"/>
      <c r="M5180" s="75"/>
      <c r="N5180" s="75"/>
      <c r="O5180" s="75"/>
      <c r="P5180" s="76"/>
      <c r="Q5180" s="77"/>
      <c r="R5180" s="77"/>
      <c r="S5180" s="77"/>
      <c r="T5180" s="77"/>
      <c r="U5180" s="77"/>
      <c r="V5180" s="77"/>
      <c r="W5180" s="77"/>
      <c r="X5180" s="77"/>
      <c r="Y5180" s="77"/>
      <c r="Z5180" s="77"/>
      <c r="AA5180" s="77"/>
      <c r="AB5180" s="77"/>
      <c r="AC5180" s="77"/>
    </row>
    <row r="5181" spans="1:29" s="97" customFormat="1" ht="13" x14ac:dyDescent="0.3">
      <c r="A5181" s="77"/>
      <c r="B5181" s="75"/>
      <c r="C5181" s="76"/>
      <c r="D5181" s="78"/>
      <c r="E5181" s="76"/>
      <c r="F5181" s="76"/>
      <c r="G5181" s="76"/>
      <c r="H5181" s="79"/>
      <c r="I5181" s="79"/>
      <c r="J5181" s="79"/>
      <c r="K5181" s="79"/>
      <c r="L5181" s="75"/>
      <c r="M5181" s="75"/>
      <c r="N5181" s="75"/>
      <c r="O5181" s="75"/>
      <c r="P5181" s="76"/>
      <c r="Q5181" s="77"/>
      <c r="R5181" s="77"/>
      <c r="S5181" s="77"/>
      <c r="T5181" s="77"/>
      <c r="U5181" s="77"/>
      <c r="V5181" s="77"/>
      <c r="W5181" s="77"/>
      <c r="X5181" s="77"/>
      <c r="Y5181" s="77"/>
      <c r="Z5181" s="77"/>
      <c r="AA5181" s="77"/>
      <c r="AB5181" s="77"/>
      <c r="AC5181" s="77"/>
    </row>
    <row r="5182" spans="1:29" s="97" customFormat="1" ht="13" x14ac:dyDescent="0.3">
      <c r="A5182" s="77"/>
      <c r="B5182" s="75"/>
      <c r="C5182" s="76"/>
      <c r="D5182" s="78"/>
      <c r="E5182" s="76"/>
      <c r="F5182" s="76"/>
      <c r="G5182" s="76"/>
      <c r="H5182" s="79"/>
      <c r="I5182" s="79"/>
      <c r="J5182" s="79"/>
      <c r="K5182" s="79"/>
      <c r="L5182" s="75"/>
      <c r="M5182" s="75"/>
      <c r="N5182" s="75"/>
      <c r="O5182" s="75"/>
      <c r="P5182" s="76"/>
      <c r="Q5182" s="77"/>
      <c r="R5182" s="77"/>
      <c r="S5182" s="77"/>
      <c r="T5182" s="77"/>
      <c r="U5182" s="77"/>
      <c r="V5182" s="77"/>
      <c r="W5182" s="77"/>
      <c r="X5182" s="77"/>
      <c r="Y5182" s="77"/>
      <c r="Z5182" s="77"/>
      <c r="AA5182" s="77"/>
      <c r="AB5182" s="77"/>
      <c r="AC5182" s="77"/>
    </row>
    <row r="5183" spans="1:29" s="97" customFormat="1" ht="13" x14ac:dyDescent="0.3">
      <c r="A5183" s="77"/>
      <c r="B5183" s="75"/>
      <c r="C5183" s="76"/>
      <c r="D5183" s="78"/>
      <c r="E5183" s="76"/>
      <c r="F5183" s="76"/>
      <c r="G5183" s="76"/>
      <c r="H5183" s="79"/>
      <c r="I5183" s="79"/>
      <c r="J5183" s="79"/>
      <c r="K5183" s="79"/>
      <c r="L5183" s="75"/>
      <c r="M5183" s="75"/>
      <c r="N5183" s="75"/>
      <c r="O5183" s="75"/>
      <c r="P5183" s="76"/>
      <c r="Q5183" s="77"/>
      <c r="R5183" s="77"/>
      <c r="S5183" s="77"/>
      <c r="T5183" s="77"/>
      <c r="U5183" s="77"/>
      <c r="V5183" s="77"/>
      <c r="W5183" s="77"/>
      <c r="X5183" s="77"/>
      <c r="Y5183" s="77"/>
      <c r="Z5183" s="77"/>
      <c r="AA5183" s="77"/>
      <c r="AB5183" s="77"/>
      <c r="AC5183" s="77"/>
    </row>
    <row r="5184" spans="1:29" s="97" customFormat="1" ht="13" x14ac:dyDescent="0.3">
      <c r="A5184" s="77"/>
      <c r="B5184" s="75"/>
      <c r="C5184" s="76"/>
      <c r="D5184" s="78"/>
      <c r="E5184" s="76"/>
      <c r="F5184" s="76"/>
      <c r="G5184" s="76"/>
      <c r="H5184" s="79"/>
      <c r="I5184" s="79"/>
      <c r="J5184" s="79"/>
      <c r="K5184" s="79"/>
      <c r="L5184" s="75"/>
      <c r="M5184" s="75"/>
      <c r="N5184" s="75"/>
      <c r="O5184" s="75"/>
      <c r="P5184" s="76"/>
      <c r="Q5184" s="77"/>
      <c r="R5184" s="77"/>
      <c r="S5184" s="77"/>
      <c r="T5184" s="77"/>
      <c r="U5184" s="77"/>
      <c r="V5184" s="77"/>
      <c r="W5184" s="77"/>
      <c r="X5184" s="77"/>
      <c r="Y5184" s="77"/>
      <c r="Z5184" s="77"/>
      <c r="AA5184" s="77"/>
      <c r="AB5184" s="77"/>
      <c r="AC5184" s="77"/>
    </row>
    <row r="5185" spans="1:29" s="97" customFormat="1" ht="13" x14ac:dyDescent="0.3">
      <c r="A5185" s="77"/>
      <c r="B5185" s="75"/>
      <c r="C5185" s="76"/>
      <c r="D5185" s="78"/>
      <c r="E5185" s="76"/>
      <c r="F5185" s="76"/>
      <c r="G5185" s="76"/>
      <c r="H5185" s="79"/>
      <c r="I5185" s="79"/>
      <c r="J5185" s="79"/>
      <c r="K5185" s="79"/>
      <c r="L5185" s="75"/>
      <c r="M5185" s="75"/>
      <c r="N5185" s="75"/>
      <c r="O5185" s="75"/>
      <c r="P5185" s="76"/>
      <c r="Q5185" s="77"/>
      <c r="R5185" s="77"/>
      <c r="S5185" s="77"/>
      <c r="T5185" s="77"/>
      <c r="U5185" s="77"/>
      <c r="V5185" s="77"/>
      <c r="W5185" s="77"/>
      <c r="X5185" s="77"/>
      <c r="Y5185" s="77"/>
      <c r="Z5185" s="77"/>
      <c r="AA5185" s="77"/>
      <c r="AB5185" s="77"/>
      <c r="AC5185" s="77"/>
    </row>
    <row r="5186" spans="1:29" s="97" customFormat="1" ht="13" x14ac:dyDescent="0.3">
      <c r="A5186" s="77"/>
      <c r="B5186" s="75"/>
      <c r="C5186" s="76"/>
      <c r="D5186" s="78"/>
      <c r="E5186" s="76"/>
      <c r="F5186" s="76"/>
      <c r="G5186" s="76"/>
      <c r="H5186" s="79"/>
      <c r="I5186" s="79"/>
      <c r="J5186" s="79"/>
      <c r="K5186" s="79"/>
      <c r="L5186" s="75"/>
      <c r="M5186" s="75"/>
      <c r="N5186" s="75"/>
      <c r="O5186" s="75"/>
      <c r="P5186" s="76"/>
      <c r="Q5186" s="77"/>
      <c r="R5186" s="77"/>
      <c r="S5186" s="77"/>
      <c r="T5186" s="77"/>
      <c r="U5186" s="77"/>
      <c r="V5186" s="77"/>
      <c r="W5186" s="77"/>
      <c r="X5186" s="77"/>
      <c r="Y5186" s="77"/>
      <c r="Z5186" s="77"/>
      <c r="AA5186" s="77"/>
      <c r="AB5186" s="77"/>
      <c r="AC5186" s="77"/>
    </row>
    <row r="5187" spans="1:29" s="97" customFormat="1" ht="13" x14ac:dyDescent="0.3">
      <c r="A5187" s="77"/>
      <c r="B5187" s="75"/>
      <c r="C5187" s="76"/>
      <c r="D5187" s="78"/>
      <c r="E5187" s="76"/>
      <c r="F5187" s="76"/>
      <c r="G5187" s="76"/>
      <c r="H5187" s="79"/>
      <c r="I5187" s="79"/>
      <c r="J5187" s="79"/>
      <c r="K5187" s="79"/>
      <c r="L5187" s="75"/>
      <c r="M5187" s="75"/>
      <c r="N5187" s="75"/>
      <c r="O5187" s="75"/>
      <c r="P5187" s="76"/>
      <c r="Q5187" s="77"/>
      <c r="R5187" s="77"/>
      <c r="S5187" s="77"/>
      <c r="T5187" s="77"/>
      <c r="U5187" s="77"/>
      <c r="V5187" s="77"/>
      <c r="W5187" s="77"/>
      <c r="X5187" s="77"/>
      <c r="Y5187" s="77"/>
      <c r="Z5187" s="77"/>
      <c r="AA5187" s="77"/>
      <c r="AB5187" s="77"/>
      <c r="AC5187" s="77"/>
    </row>
    <row r="5188" spans="1:29" s="97" customFormat="1" ht="13" x14ac:dyDescent="0.3">
      <c r="A5188" s="77"/>
      <c r="B5188" s="75"/>
      <c r="C5188" s="76"/>
      <c r="D5188" s="78"/>
      <c r="E5188" s="76"/>
      <c r="F5188" s="76"/>
      <c r="G5188" s="76"/>
      <c r="H5188" s="79"/>
      <c r="I5188" s="79"/>
      <c r="J5188" s="79"/>
      <c r="K5188" s="79"/>
      <c r="L5188" s="75"/>
      <c r="M5188" s="75"/>
      <c r="N5188" s="75"/>
      <c r="O5188" s="75"/>
      <c r="P5188" s="76"/>
      <c r="Q5188" s="77"/>
      <c r="R5188" s="77"/>
      <c r="S5188" s="77"/>
      <c r="T5188" s="77"/>
      <c r="U5188" s="77"/>
      <c r="V5188" s="77"/>
      <c r="W5188" s="77"/>
      <c r="X5188" s="77"/>
      <c r="Y5188" s="77"/>
      <c r="Z5188" s="77"/>
      <c r="AA5188" s="77"/>
      <c r="AB5188" s="77"/>
      <c r="AC5188" s="77"/>
    </row>
    <row r="5189" spans="1:29" s="97" customFormat="1" ht="13" x14ac:dyDescent="0.3">
      <c r="A5189" s="77"/>
      <c r="B5189" s="75"/>
      <c r="C5189" s="76"/>
      <c r="D5189" s="78"/>
      <c r="E5189" s="76"/>
      <c r="F5189" s="76"/>
      <c r="G5189" s="76"/>
      <c r="H5189" s="79"/>
      <c r="I5189" s="79"/>
      <c r="J5189" s="79"/>
      <c r="K5189" s="79"/>
      <c r="L5189" s="75"/>
      <c r="M5189" s="75"/>
      <c r="N5189" s="75"/>
      <c r="O5189" s="75"/>
      <c r="P5189" s="76"/>
      <c r="Q5189" s="77"/>
      <c r="R5189" s="77"/>
      <c r="S5189" s="77"/>
      <c r="T5189" s="77"/>
      <c r="U5189" s="77"/>
      <c r="V5189" s="77"/>
      <c r="W5189" s="77"/>
      <c r="X5189" s="77"/>
      <c r="Y5189" s="77"/>
      <c r="Z5189" s="77"/>
      <c r="AA5189" s="77"/>
      <c r="AB5189" s="77"/>
      <c r="AC5189" s="77"/>
    </row>
    <row r="5190" spans="1:29" s="97" customFormat="1" ht="13" x14ac:dyDescent="0.3">
      <c r="A5190" s="77"/>
      <c r="B5190" s="75"/>
      <c r="C5190" s="76"/>
      <c r="D5190" s="78"/>
      <c r="E5190" s="76"/>
      <c r="F5190" s="76"/>
      <c r="G5190" s="76"/>
      <c r="H5190" s="79"/>
      <c r="I5190" s="79"/>
      <c r="J5190" s="79"/>
      <c r="K5190" s="79"/>
      <c r="L5190" s="75"/>
      <c r="M5190" s="75"/>
      <c r="N5190" s="75"/>
      <c r="O5190" s="75"/>
      <c r="P5190" s="76"/>
      <c r="Q5190" s="77"/>
      <c r="R5190" s="77"/>
      <c r="S5190" s="77"/>
      <c r="T5190" s="77"/>
      <c r="U5190" s="77"/>
      <c r="V5190" s="77"/>
      <c r="W5190" s="77"/>
      <c r="X5190" s="77"/>
      <c r="Y5190" s="77"/>
      <c r="Z5190" s="77"/>
      <c r="AA5190" s="77"/>
      <c r="AB5190" s="77"/>
      <c r="AC5190" s="77"/>
    </row>
    <row r="5191" spans="1:29" s="97" customFormat="1" ht="13" x14ac:dyDescent="0.3">
      <c r="A5191" s="77"/>
      <c r="B5191" s="75"/>
      <c r="C5191" s="76"/>
      <c r="D5191" s="78"/>
      <c r="E5191" s="76"/>
      <c r="F5191" s="76"/>
      <c r="G5191" s="76"/>
      <c r="H5191" s="79"/>
      <c r="I5191" s="79"/>
      <c r="J5191" s="79"/>
      <c r="K5191" s="79"/>
      <c r="L5191" s="75"/>
      <c r="M5191" s="75"/>
      <c r="N5191" s="75"/>
      <c r="O5191" s="75"/>
      <c r="P5191" s="76"/>
      <c r="Q5191" s="77"/>
      <c r="R5191" s="77"/>
      <c r="S5191" s="77"/>
      <c r="T5191" s="77"/>
      <c r="U5191" s="77"/>
      <c r="V5191" s="77"/>
      <c r="W5191" s="77"/>
      <c r="X5191" s="77"/>
      <c r="Y5191" s="77"/>
      <c r="Z5191" s="77"/>
      <c r="AA5191" s="77"/>
      <c r="AB5191" s="77"/>
      <c r="AC5191" s="77"/>
    </row>
    <row r="5192" spans="1:29" s="97" customFormat="1" ht="13" x14ac:dyDescent="0.3">
      <c r="A5192" s="77"/>
      <c r="B5192" s="75"/>
      <c r="C5192" s="76"/>
      <c r="D5192" s="78"/>
      <c r="E5192" s="76"/>
      <c r="F5192" s="76"/>
      <c r="G5192" s="76"/>
      <c r="H5192" s="79"/>
      <c r="I5192" s="79"/>
      <c r="J5192" s="79"/>
      <c r="K5192" s="79"/>
      <c r="L5192" s="75"/>
      <c r="M5192" s="75"/>
      <c r="N5192" s="75"/>
      <c r="O5192" s="75"/>
      <c r="P5192" s="76"/>
      <c r="Q5192" s="77"/>
      <c r="R5192" s="77"/>
      <c r="S5192" s="77"/>
      <c r="T5192" s="77"/>
      <c r="U5192" s="77"/>
      <c r="V5192" s="77"/>
      <c r="W5192" s="77"/>
      <c r="X5192" s="77"/>
      <c r="Y5192" s="77"/>
      <c r="Z5192" s="77"/>
      <c r="AA5192" s="77"/>
      <c r="AB5192" s="77"/>
      <c r="AC5192" s="77"/>
    </row>
    <row r="5193" spans="1:29" s="97" customFormat="1" ht="13" x14ac:dyDescent="0.3">
      <c r="A5193" s="77"/>
      <c r="B5193" s="75"/>
      <c r="C5193" s="76"/>
      <c r="D5193" s="78"/>
      <c r="E5193" s="76"/>
      <c r="F5193" s="76"/>
      <c r="G5193" s="76"/>
      <c r="H5193" s="79"/>
      <c r="I5193" s="79"/>
      <c r="J5193" s="79"/>
      <c r="K5193" s="79"/>
      <c r="L5193" s="75"/>
      <c r="M5193" s="75"/>
      <c r="N5193" s="75"/>
      <c r="O5193" s="75"/>
      <c r="P5193" s="76"/>
      <c r="Q5193" s="77"/>
      <c r="R5193" s="77"/>
      <c r="S5193" s="77"/>
      <c r="T5193" s="77"/>
      <c r="U5193" s="77"/>
      <c r="V5193" s="77"/>
      <c r="W5193" s="77"/>
      <c r="X5193" s="77"/>
      <c r="Y5193" s="77"/>
      <c r="Z5193" s="77"/>
      <c r="AA5193" s="77"/>
      <c r="AB5193" s="77"/>
      <c r="AC5193" s="77"/>
    </row>
    <row r="5194" spans="1:29" s="97" customFormat="1" ht="13" x14ac:dyDescent="0.3">
      <c r="A5194" s="77"/>
      <c r="B5194" s="75"/>
      <c r="C5194" s="76"/>
      <c r="D5194" s="78"/>
      <c r="E5194" s="76"/>
      <c r="F5194" s="76"/>
      <c r="G5194" s="76"/>
      <c r="H5194" s="79"/>
      <c r="I5194" s="79"/>
      <c r="J5194" s="79"/>
      <c r="K5194" s="79"/>
      <c r="L5194" s="75"/>
      <c r="M5194" s="75"/>
      <c r="N5194" s="75"/>
      <c r="O5194" s="75"/>
      <c r="P5194" s="76"/>
      <c r="Q5194" s="77"/>
      <c r="R5194" s="77"/>
      <c r="S5194" s="77"/>
      <c r="T5194" s="77"/>
      <c r="U5194" s="77"/>
      <c r="V5194" s="77"/>
      <c r="W5194" s="77"/>
      <c r="X5194" s="77"/>
      <c r="Y5194" s="77"/>
      <c r="Z5194" s="77"/>
      <c r="AA5194" s="77"/>
      <c r="AB5194" s="77"/>
      <c r="AC5194" s="77"/>
    </row>
    <row r="5195" spans="1:29" s="97" customFormat="1" ht="13" x14ac:dyDescent="0.3">
      <c r="A5195" s="77"/>
      <c r="B5195" s="75"/>
      <c r="C5195" s="76"/>
      <c r="D5195" s="78"/>
      <c r="E5195" s="76"/>
      <c r="F5195" s="76"/>
      <c r="G5195" s="76"/>
      <c r="H5195" s="79"/>
      <c r="I5195" s="79"/>
      <c r="J5195" s="79"/>
      <c r="K5195" s="79"/>
      <c r="L5195" s="75"/>
      <c r="M5195" s="75"/>
      <c r="N5195" s="75"/>
      <c r="O5195" s="75"/>
      <c r="P5195" s="76"/>
      <c r="Q5195" s="77"/>
      <c r="R5195" s="77"/>
      <c r="S5195" s="77"/>
      <c r="T5195" s="77"/>
      <c r="U5195" s="77"/>
      <c r="V5195" s="77"/>
      <c r="W5195" s="77"/>
      <c r="X5195" s="77"/>
      <c r="Y5195" s="77"/>
      <c r="Z5195" s="77"/>
      <c r="AA5195" s="77"/>
      <c r="AB5195" s="77"/>
      <c r="AC5195" s="77"/>
    </row>
    <row r="5196" spans="1:29" s="97" customFormat="1" ht="13" x14ac:dyDescent="0.3">
      <c r="A5196" s="77"/>
      <c r="B5196" s="75"/>
      <c r="C5196" s="76"/>
      <c r="D5196" s="78"/>
      <c r="E5196" s="76"/>
      <c r="F5196" s="76"/>
      <c r="G5196" s="76"/>
      <c r="H5196" s="79"/>
      <c r="I5196" s="79"/>
      <c r="J5196" s="79"/>
      <c r="K5196" s="79"/>
      <c r="L5196" s="75"/>
      <c r="M5196" s="75"/>
      <c r="N5196" s="75"/>
      <c r="O5196" s="75"/>
      <c r="P5196" s="76"/>
      <c r="Q5196" s="77"/>
      <c r="R5196" s="77"/>
      <c r="S5196" s="77"/>
      <c r="T5196" s="77"/>
      <c r="U5196" s="77"/>
      <c r="V5196" s="77"/>
      <c r="W5196" s="77"/>
      <c r="X5196" s="77"/>
      <c r="Y5196" s="77"/>
      <c r="Z5196" s="77"/>
      <c r="AA5196" s="77"/>
      <c r="AB5196" s="77"/>
      <c r="AC5196" s="77"/>
    </row>
    <row r="5197" spans="1:29" s="97" customFormat="1" ht="13" x14ac:dyDescent="0.3">
      <c r="A5197" s="77"/>
      <c r="B5197" s="75"/>
      <c r="C5197" s="76"/>
      <c r="D5197" s="78"/>
      <c r="E5197" s="76"/>
      <c r="F5197" s="76"/>
      <c r="G5197" s="76"/>
      <c r="H5197" s="79"/>
      <c r="I5197" s="79"/>
      <c r="J5197" s="79"/>
      <c r="K5197" s="79"/>
      <c r="L5197" s="75"/>
      <c r="M5197" s="75"/>
      <c r="N5197" s="75"/>
      <c r="O5197" s="75"/>
      <c r="P5197" s="76"/>
      <c r="Q5197" s="77"/>
      <c r="R5197" s="77"/>
      <c r="S5197" s="77"/>
      <c r="T5197" s="77"/>
      <c r="U5197" s="77"/>
      <c r="V5197" s="77"/>
      <c r="W5197" s="77"/>
      <c r="X5197" s="77"/>
      <c r="Y5197" s="77"/>
      <c r="Z5197" s="77"/>
      <c r="AA5197" s="77"/>
      <c r="AB5197" s="77"/>
      <c r="AC5197" s="77"/>
    </row>
    <row r="5198" spans="1:29" s="97" customFormat="1" ht="13" x14ac:dyDescent="0.3">
      <c r="A5198" s="77"/>
      <c r="B5198" s="75"/>
      <c r="C5198" s="76"/>
      <c r="D5198" s="78"/>
      <c r="E5198" s="76"/>
      <c r="F5198" s="76"/>
      <c r="G5198" s="76"/>
      <c r="H5198" s="79"/>
      <c r="I5198" s="79"/>
      <c r="J5198" s="79"/>
      <c r="K5198" s="79"/>
      <c r="L5198" s="75"/>
      <c r="M5198" s="75"/>
      <c r="N5198" s="75"/>
      <c r="O5198" s="75"/>
      <c r="P5198" s="76"/>
      <c r="Q5198" s="77"/>
      <c r="R5198" s="77"/>
      <c r="S5198" s="77"/>
      <c r="T5198" s="77"/>
      <c r="U5198" s="77"/>
      <c r="V5198" s="77"/>
      <c r="W5198" s="77"/>
      <c r="X5198" s="77"/>
      <c r="Y5198" s="77"/>
      <c r="Z5198" s="77"/>
      <c r="AA5198" s="77"/>
      <c r="AB5198" s="77"/>
      <c r="AC5198" s="77"/>
    </row>
    <row r="5199" spans="1:29" s="97" customFormat="1" ht="13" x14ac:dyDescent="0.3">
      <c r="A5199" s="77"/>
      <c r="B5199" s="75"/>
      <c r="C5199" s="76"/>
      <c r="D5199" s="78"/>
      <c r="E5199" s="76"/>
      <c r="F5199" s="76"/>
      <c r="G5199" s="76"/>
      <c r="H5199" s="79"/>
      <c r="I5199" s="79"/>
      <c r="J5199" s="79"/>
      <c r="K5199" s="79"/>
      <c r="L5199" s="75"/>
      <c r="M5199" s="75"/>
      <c r="N5199" s="75"/>
      <c r="O5199" s="75"/>
      <c r="P5199" s="76"/>
      <c r="Q5199" s="77"/>
      <c r="R5199" s="77"/>
      <c r="S5199" s="77"/>
      <c r="T5199" s="77"/>
      <c r="U5199" s="77"/>
      <c r="V5199" s="77"/>
      <c r="W5199" s="77"/>
      <c r="X5199" s="77"/>
      <c r="Y5199" s="77"/>
      <c r="Z5199" s="77"/>
      <c r="AA5199" s="77"/>
      <c r="AB5199" s="77"/>
      <c r="AC5199" s="77"/>
    </row>
    <row r="5200" spans="1:29" s="97" customFormat="1" ht="13" x14ac:dyDescent="0.3">
      <c r="A5200" s="77"/>
      <c r="B5200" s="75"/>
      <c r="C5200" s="76"/>
      <c r="D5200" s="78"/>
      <c r="E5200" s="76"/>
      <c r="F5200" s="76"/>
      <c r="G5200" s="76"/>
      <c r="H5200" s="79"/>
      <c r="I5200" s="79"/>
      <c r="J5200" s="79"/>
      <c r="K5200" s="79"/>
      <c r="L5200" s="75"/>
      <c r="M5200" s="75"/>
      <c r="N5200" s="75"/>
      <c r="O5200" s="75"/>
      <c r="P5200" s="76"/>
      <c r="Q5200" s="77"/>
      <c r="R5200" s="77"/>
      <c r="S5200" s="77"/>
      <c r="T5200" s="77"/>
      <c r="U5200" s="77"/>
      <c r="V5200" s="77"/>
      <c r="W5200" s="77"/>
      <c r="X5200" s="77"/>
      <c r="Y5200" s="77"/>
      <c r="Z5200" s="77"/>
      <c r="AA5200" s="77"/>
      <c r="AB5200" s="77"/>
      <c r="AC5200" s="77"/>
    </row>
    <row r="5201" spans="1:29" s="97" customFormat="1" ht="13" x14ac:dyDescent="0.3">
      <c r="A5201" s="77"/>
      <c r="B5201" s="75"/>
      <c r="C5201" s="76"/>
      <c r="D5201" s="78"/>
      <c r="E5201" s="76"/>
      <c r="F5201" s="76"/>
      <c r="G5201" s="76"/>
      <c r="H5201" s="79"/>
      <c r="I5201" s="79"/>
      <c r="J5201" s="79"/>
      <c r="K5201" s="79"/>
      <c r="L5201" s="75"/>
      <c r="M5201" s="75"/>
      <c r="N5201" s="75"/>
      <c r="O5201" s="75"/>
      <c r="P5201" s="76"/>
      <c r="Q5201" s="77"/>
      <c r="R5201" s="77"/>
      <c r="S5201" s="77"/>
      <c r="T5201" s="77"/>
      <c r="U5201" s="77"/>
      <c r="V5201" s="77"/>
      <c r="W5201" s="77"/>
      <c r="X5201" s="77"/>
      <c r="Y5201" s="77"/>
      <c r="Z5201" s="77"/>
      <c r="AA5201" s="77"/>
      <c r="AB5201" s="77"/>
      <c r="AC5201" s="77"/>
    </row>
    <row r="5202" spans="1:29" s="97" customFormat="1" ht="13" x14ac:dyDescent="0.3">
      <c r="A5202" s="77"/>
      <c r="B5202" s="75"/>
      <c r="C5202" s="76"/>
      <c r="D5202" s="78"/>
      <c r="E5202" s="76"/>
      <c r="F5202" s="76"/>
      <c r="G5202" s="76"/>
      <c r="H5202" s="79"/>
      <c r="I5202" s="79"/>
      <c r="J5202" s="79"/>
      <c r="K5202" s="79"/>
      <c r="L5202" s="75"/>
      <c r="M5202" s="75"/>
      <c r="N5202" s="75"/>
      <c r="O5202" s="75"/>
      <c r="P5202" s="76"/>
      <c r="Q5202" s="77"/>
      <c r="R5202" s="77"/>
      <c r="S5202" s="77"/>
      <c r="T5202" s="77"/>
      <c r="U5202" s="77"/>
      <c r="V5202" s="77"/>
      <c r="W5202" s="77"/>
      <c r="X5202" s="77"/>
      <c r="Y5202" s="77"/>
      <c r="Z5202" s="77"/>
      <c r="AA5202" s="77"/>
      <c r="AB5202" s="77"/>
      <c r="AC5202" s="77"/>
    </row>
    <row r="5203" spans="1:29" s="97" customFormat="1" ht="13" x14ac:dyDescent="0.3">
      <c r="A5203" s="77"/>
      <c r="B5203" s="75"/>
      <c r="C5203" s="76"/>
      <c r="D5203" s="78"/>
      <c r="E5203" s="76"/>
      <c r="F5203" s="76"/>
      <c r="G5203" s="76"/>
      <c r="H5203" s="79"/>
      <c r="I5203" s="79"/>
      <c r="J5203" s="79"/>
      <c r="K5203" s="79"/>
      <c r="L5203" s="75"/>
      <c r="M5203" s="75"/>
      <c r="N5203" s="75"/>
      <c r="O5203" s="75"/>
      <c r="P5203" s="76"/>
      <c r="Q5203" s="77"/>
      <c r="R5203" s="77"/>
      <c r="S5203" s="77"/>
      <c r="T5203" s="77"/>
      <c r="U5203" s="77"/>
      <c r="V5203" s="77"/>
      <c r="W5203" s="77"/>
      <c r="X5203" s="77"/>
      <c r="Y5203" s="77"/>
      <c r="Z5203" s="77"/>
      <c r="AA5203" s="77"/>
      <c r="AB5203" s="77"/>
      <c r="AC5203" s="77"/>
    </row>
    <row r="5204" spans="1:29" s="97" customFormat="1" ht="13" x14ac:dyDescent="0.3">
      <c r="A5204" s="77"/>
      <c r="B5204" s="75"/>
      <c r="C5204" s="76"/>
      <c r="D5204" s="78"/>
      <c r="E5204" s="76"/>
      <c r="F5204" s="76"/>
      <c r="G5204" s="76"/>
      <c r="H5204" s="79"/>
      <c r="I5204" s="79"/>
      <c r="J5204" s="79"/>
      <c r="K5204" s="79"/>
      <c r="L5204" s="75"/>
      <c r="M5204" s="75"/>
      <c r="N5204" s="75"/>
      <c r="O5204" s="75"/>
      <c r="P5204" s="76"/>
      <c r="Q5204" s="77"/>
      <c r="R5204" s="77"/>
      <c r="S5204" s="77"/>
      <c r="T5204" s="77"/>
      <c r="U5204" s="77"/>
      <c r="V5204" s="77"/>
      <c r="W5204" s="77"/>
      <c r="X5204" s="77"/>
      <c r="Y5204" s="77"/>
      <c r="Z5204" s="77"/>
      <c r="AA5204" s="77"/>
      <c r="AB5204" s="77"/>
      <c r="AC5204" s="77"/>
    </row>
    <row r="5205" spans="1:29" s="97" customFormat="1" ht="13" x14ac:dyDescent="0.3">
      <c r="A5205" s="77"/>
      <c r="B5205" s="75"/>
      <c r="C5205" s="76"/>
      <c r="D5205" s="78"/>
      <c r="E5205" s="76"/>
      <c r="F5205" s="76"/>
      <c r="G5205" s="76"/>
      <c r="H5205" s="79"/>
      <c r="I5205" s="79"/>
      <c r="J5205" s="79"/>
      <c r="K5205" s="79"/>
      <c r="L5205" s="75"/>
      <c r="M5205" s="75"/>
      <c r="N5205" s="75"/>
      <c r="O5205" s="75"/>
      <c r="P5205" s="76"/>
      <c r="Q5205" s="77"/>
      <c r="R5205" s="77"/>
      <c r="S5205" s="77"/>
      <c r="T5205" s="77"/>
      <c r="U5205" s="77"/>
      <c r="V5205" s="77"/>
      <c r="W5205" s="77"/>
      <c r="X5205" s="77"/>
      <c r="Y5205" s="77"/>
      <c r="Z5205" s="77"/>
      <c r="AA5205" s="77"/>
      <c r="AB5205" s="77"/>
      <c r="AC5205" s="77"/>
    </row>
    <row r="5206" spans="1:29" s="97" customFormat="1" ht="13" x14ac:dyDescent="0.3">
      <c r="A5206" s="77"/>
      <c r="B5206" s="75"/>
      <c r="C5206" s="76"/>
      <c r="D5206" s="78"/>
      <c r="E5206" s="76"/>
      <c r="F5206" s="76"/>
      <c r="G5206" s="76"/>
      <c r="H5206" s="79"/>
      <c r="I5206" s="79"/>
      <c r="J5206" s="79"/>
      <c r="K5206" s="79"/>
      <c r="L5206" s="75"/>
      <c r="M5206" s="75"/>
      <c r="N5206" s="75"/>
      <c r="O5206" s="75"/>
      <c r="P5206" s="76"/>
      <c r="Q5206" s="77"/>
      <c r="R5206" s="77"/>
      <c r="S5206" s="77"/>
      <c r="T5206" s="77"/>
      <c r="U5206" s="77"/>
      <c r="V5206" s="77"/>
      <c r="W5206" s="77"/>
      <c r="X5206" s="77"/>
      <c r="Y5206" s="77"/>
      <c r="Z5206" s="77"/>
      <c r="AA5206" s="77"/>
      <c r="AB5206" s="77"/>
      <c r="AC5206" s="77"/>
    </row>
    <row r="5207" spans="1:29" s="97" customFormat="1" ht="13" x14ac:dyDescent="0.3">
      <c r="A5207" s="77"/>
      <c r="B5207" s="75"/>
      <c r="C5207" s="76"/>
      <c r="D5207" s="78"/>
      <c r="E5207" s="76"/>
      <c r="F5207" s="76"/>
      <c r="G5207" s="76"/>
      <c r="H5207" s="79"/>
      <c r="I5207" s="79"/>
      <c r="J5207" s="79"/>
      <c r="K5207" s="79"/>
      <c r="L5207" s="75"/>
      <c r="M5207" s="75"/>
      <c r="N5207" s="75"/>
      <c r="O5207" s="75"/>
      <c r="P5207" s="76"/>
      <c r="Q5207" s="77"/>
      <c r="R5207" s="77"/>
      <c r="S5207" s="77"/>
      <c r="T5207" s="77"/>
      <c r="U5207" s="77"/>
      <c r="V5207" s="77"/>
      <c r="W5207" s="77"/>
      <c r="X5207" s="77"/>
      <c r="Y5207" s="77"/>
      <c r="Z5207" s="77"/>
      <c r="AA5207" s="77"/>
      <c r="AB5207" s="77"/>
      <c r="AC5207" s="77"/>
    </row>
    <row r="5208" spans="1:29" s="97" customFormat="1" ht="13" x14ac:dyDescent="0.3">
      <c r="A5208" s="77"/>
      <c r="B5208" s="75"/>
      <c r="C5208" s="76"/>
      <c r="D5208" s="78"/>
      <c r="E5208" s="76"/>
      <c r="F5208" s="76"/>
      <c r="G5208" s="76"/>
      <c r="H5208" s="79"/>
      <c r="I5208" s="79"/>
      <c r="J5208" s="79"/>
      <c r="K5208" s="79"/>
      <c r="L5208" s="75"/>
      <c r="M5208" s="75"/>
      <c r="N5208" s="75"/>
      <c r="O5208" s="75"/>
      <c r="P5208" s="76"/>
      <c r="Q5208" s="77"/>
      <c r="R5208" s="77"/>
      <c r="S5208" s="77"/>
      <c r="T5208" s="77"/>
      <c r="U5208" s="77"/>
      <c r="V5208" s="77"/>
      <c r="W5208" s="77"/>
      <c r="X5208" s="77"/>
      <c r="Y5208" s="77"/>
      <c r="Z5208" s="77"/>
      <c r="AA5208" s="77"/>
      <c r="AB5208" s="77"/>
      <c r="AC5208" s="77"/>
    </row>
    <row r="5209" spans="1:29" s="97" customFormat="1" ht="13" x14ac:dyDescent="0.3">
      <c r="A5209" s="77"/>
      <c r="B5209" s="75"/>
      <c r="C5209" s="76"/>
      <c r="D5209" s="78"/>
      <c r="E5209" s="76"/>
      <c r="F5209" s="76"/>
      <c r="G5209" s="76"/>
      <c r="H5209" s="79"/>
      <c r="I5209" s="79"/>
      <c r="J5209" s="79"/>
      <c r="K5209" s="79"/>
      <c r="L5209" s="75"/>
      <c r="M5209" s="75"/>
      <c r="N5209" s="75"/>
      <c r="O5209" s="75"/>
      <c r="P5209" s="76"/>
      <c r="Q5209" s="77"/>
      <c r="R5209" s="77"/>
      <c r="S5209" s="77"/>
      <c r="T5209" s="77"/>
      <c r="U5209" s="77"/>
      <c r="V5209" s="77"/>
      <c r="W5209" s="77"/>
      <c r="X5209" s="77"/>
      <c r="Y5209" s="77"/>
      <c r="Z5209" s="77"/>
      <c r="AA5209" s="77"/>
      <c r="AB5209" s="77"/>
      <c r="AC5209" s="77"/>
    </row>
    <row r="5210" spans="1:29" s="97" customFormat="1" ht="13" x14ac:dyDescent="0.3">
      <c r="A5210" s="77"/>
      <c r="B5210" s="75"/>
      <c r="C5210" s="76"/>
      <c r="D5210" s="78"/>
      <c r="E5210" s="76"/>
      <c r="F5210" s="76"/>
      <c r="G5210" s="76"/>
      <c r="H5210" s="79"/>
      <c r="I5210" s="79"/>
      <c r="J5210" s="79"/>
      <c r="K5210" s="79"/>
      <c r="L5210" s="75"/>
      <c r="M5210" s="75"/>
      <c r="N5210" s="75"/>
      <c r="O5210" s="75"/>
      <c r="P5210" s="76"/>
      <c r="Q5210" s="77"/>
      <c r="R5210" s="77"/>
      <c r="S5210" s="77"/>
      <c r="T5210" s="77"/>
      <c r="U5210" s="77"/>
      <c r="V5210" s="77"/>
      <c r="W5210" s="77"/>
      <c r="X5210" s="77"/>
      <c r="Y5210" s="77"/>
      <c r="Z5210" s="77"/>
      <c r="AA5210" s="77"/>
      <c r="AB5210" s="77"/>
      <c r="AC5210" s="77"/>
    </row>
    <row r="5211" spans="1:29" s="97" customFormat="1" ht="13" x14ac:dyDescent="0.3">
      <c r="A5211" s="77"/>
      <c r="B5211" s="75"/>
      <c r="C5211" s="76"/>
      <c r="D5211" s="78"/>
      <c r="E5211" s="76"/>
      <c r="F5211" s="76"/>
      <c r="G5211" s="76"/>
      <c r="H5211" s="79"/>
      <c r="I5211" s="79"/>
      <c r="J5211" s="79"/>
      <c r="K5211" s="79"/>
      <c r="L5211" s="75"/>
      <c r="M5211" s="75"/>
      <c r="N5211" s="75"/>
      <c r="O5211" s="75"/>
      <c r="P5211" s="76"/>
      <c r="Q5211" s="77"/>
      <c r="R5211" s="77"/>
      <c r="S5211" s="77"/>
      <c r="T5211" s="77"/>
      <c r="U5211" s="77"/>
      <c r="V5211" s="77"/>
      <c r="W5211" s="77"/>
      <c r="X5211" s="77"/>
      <c r="Y5211" s="77"/>
      <c r="Z5211" s="77"/>
      <c r="AA5211" s="77"/>
      <c r="AB5211" s="77"/>
      <c r="AC5211" s="77"/>
    </row>
    <row r="5212" spans="1:29" s="97" customFormat="1" ht="13" x14ac:dyDescent="0.3">
      <c r="A5212" s="77"/>
      <c r="B5212" s="75"/>
      <c r="C5212" s="76"/>
      <c r="D5212" s="78"/>
      <c r="E5212" s="76"/>
      <c r="F5212" s="76"/>
      <c r="G5212" s="76"/>
      <c r="H5212" s="79"/>
      <c r="I5212" s="79"/>
      <c r="J5212" s="79"/>
      <c r="K5212" s="79"/>
      <c r="L5212" s="75"/>
      <c r="M5212" s="75"/>
      <c r="N5212" s="75"/>
      <c r="O5212" s="75"/>
      <c r="P5212" s="76"/>
      <c r="Q5212" s="77"/>
      <c r="R5212" s="77"/>
      <c r="S5212" s="77"/>
      <c r="T5212" s="77"/>
      <c r="U5212" s="77"/>
      <c r="V5212" s="77"/>
      <c r="W5212" s="77"/>
      <c r="X5212" s="77"/>
      <c r="Y5212" s="77"/>
      <c r="Z5212" s="77"/>
      <c r="AA5212" s="77"/>
      <c r="AB5212" s="77"/>
      <c r="AC5212" s="77"/>
    </row>
    <row r="5213" spans="1:29" s="97" customFormat="1" ht="13" x14ac:dyDescent="0.3">
      <c r="A5213" s="77"/>
      <c r="B5213" s="75"/>
      <c r="C5213" s="76"/>
      <c r="D5213" s="78"/>
      <c r="E5213" s="76"/>
      <c r="F5213" s="76"/>
      <c r="G5213" s="76"/>
      <c r="H5213" s="79"/>
      <c r="I5213" s="79"/>
      <c r="J5213" s="79"/>
      <c r="K5213" s="79"/>
      <c r="L5213" s="75"/>
      <c r="M5213" s="75"/>
      <c r="N5213" s="75"/>
      <c r="O5213" s="75"/>
      <c r="P5213" s="76"/>
      <c r="Q5213" s="77"/>
      <c r="R5213" s="77"/>
      <c r="S5213" s="77"/>
      <c r="T5213" s="77"/>
      <c r="U5213" s="77"/>
      <c r="V5213" s="77"/>
      <c r="W5213" s="77"/>
      <c r="X5213" s="77"/>
      <c r="Y5213" s="77"/>
      <c r="Z5213" s="77"/>
      <c r="AA5213" s="77"/>
      <c r="AB5213" s="77"/>
      <c r="AC5213" s="77"/>
    </row>
    <row r="5214" spans="1:29" s="97" customFormat="1" ht="13" x14ac:dyDescent="0.3">
      <c r="A5214" s="77"/>
      <c r="B5214" s="75"/>
      <c r="C5214" s="76"/>
      <c r="D5214" s="78"/>
      <c r="E5214" s="76"/>
      <c r="F5214" s="76"/>
      <c r="G5214" s="76"/>
      <c r="H5214" s="79"/>
      <c r="I5214" s="79"/>
      <c r="J5214" s="79"/>
      <c r="K5214" s="79"/>
      <c r="L5214" s="75"/>
      <c r="M5214" s="75"/>
      <c r="N5214" s="75"/>
      <c r="O5214" s="75"/>
      <c r="P5214" s="76"/>
      <c r="Q5214" s="77"/>
      <c r="R5214" s="77"/>
      <c r="S5214" s="77"/>
      <c r="T5214" s="77"/>
      <c r="U5214" s="77"/>
      <c r="V5214" s="77"/>
      <c r="W5214" s="77"/>
      <c r="X5214" s="77"/>
      <c r="Y5214" s="77"/>
      <c r="Z5214" s="77"/>
      <c r="AA5214" s="77"/>
      <c r="AB5214" s="77"/>
      <c r="AC5214" s="77"/>
    </row>
    <row r="5215" spans="1:29" s="97" customFormat="1" ht="13" x14ac:dyDescent="0.3">
      <c r="A5215" s="77"/>
      <c r="B5215" s="75"/>
      <c r="C5215" s="76"/>
      <c r="D5215" s="78"/>
      <c r="E5215" s="76"/>
      <c r="F5215" s="76"/>
      <c r="G5215" s="76"/>
      <c r="H5215" s="79"/>
      <c r="I5215" s="79"/>
      <c r="J5215" s="79"/>
      <c r="K5215" s="79"/>
      <c r="L5215" s="75"/>
      <c r="M5215" s="75"/>
      <c r="N5215" s="75"/>
      <c r="O5215" s="75"/>
      <c r="P5215" s="76"/>
      <c r="Q5215" s="77"/>
      <c r="R5215" s="77"/>
      <c r="S5215" s="77"/>
      <c r="T5215" s="77"/>
      <c r="U5215" s="77"/>
      <c r="V5215" s="77"/>
      <c r="W5215" s="77"/>
      <c r="X5215" s="77"/>
      <c r="Y5215" s="77"/>
      <c r="Z5215" s="77"/>
      <c r="AA5215" s="77"/>
      <c r="AB5215" s="77"/>
      <c r="AC5215" s="77"/>
    </row>
    <row r="5216" spans="1:29" s="97" customFormat="1" ht="13" x14ac:dyDescent="0.3">
      <c r="A5216" s="77"/>
      <c r="B5216" s="75"/>
      <c r="C5216" s="76"/>
      <c r="D5216" s="78"/>
      <c r="E5216" s="76"/>
      <c r="F5216" s="76"/>
      <c r="G5216" s="76"/>
      <c r="H5216" s="79"/>
      <c r="I5216" s="79"/>
      <c r="J5216" s="79"/>
      <c r="K5216" s="79"/>
      <c r="L5216" s="75"/>
      <c r="M5216" s="75"/>
      <c r="N5216" s="75"/>
      <c r="O5216" s="75"/>
      <c r="P5216" s="76"/>
      <c r="Q5216" s="77"/>
      <c r="R5216" s="77"/>
      <c r="S5216" s="77"/>
      <c r="T5216" s="77"/>
      <c r="U5216" s="77"/>
      <c r="V5216" s="77"/>
      <c r="W5216" s="77"/>
      <c r="X5216" s="77"/>
      <c r="Y5216" s="77"/>
      <c r="Z5216" s="77"/>
      <c r="AA5216" s="77"/>
      <c r="AB5216" s="77"/>
      <c r="AC5216" s="77"/>
    </row>
    <row r="5217" spans="1:29" s="97" customFormat="1" ht="13" x14ac:dyDescent="0.3">
      <c r="A5217" s="77"/>
      <c r="B5217" s="75"/>
      <c r="C5217" s="76"/>
      <c r="D5217" s="78"/>
      <c r="E5217" s="76"/>
      <c r="F5217" s="76"/>
      <c r="G5217" s="76"/>
      <c r="H5217" s="79"/>
      <c r="I5217" s="79"/>
      <c r="J5217" s="79"/>
      <c r="K5217" s="79"/>
      <c r="L5217" s="75"/>
      <c r="M5217" s="75"/>
      <c r="N5217" s="75"/>
      <c r="O5217" s="75"/>
      <c r="P5217" s="76"/>
      <c r="Q5217" s="77"/>
      <c r="R5217" s="77"/>
      <c r="S5217" s="77"/>
      <c r="T5217" s="77"/>
      <c r="U5217" s="77"/>
      <c r="V5217" s="77"/>
      <c r="W5217" s="77"/>
      <c r="X5217" s="77"/>
      <c r="Y5217" s="77"/>
      <c r="Z5217" s="77"/>
      <c r="AA5217" s="77"/>
      <c r="AB5217" s="77"/>
      <c r="AC5217" s="77"/>
    </row>
    <row r="5218" spans="1:29" s="97" customFormat="1" ht="13" x14ac:dyDescent="0.3">
      <c r="A5218" s="77"/>
      <c r="B5218" s="75"/>
      <c r="C5218" s="76"/>
      <c r="D5218" s="78"/>
      <c r="E5218" s="76"/>
      <c r="F5218" s="76"/>
      <c r="G5218" s="76"/>
      <c r="H5218" s="79"/>
      <c r="I5218" s="79"/>
      <c r="J5218" s="79"/>
      <c r="K5218" s="79"/>
      <c r="L5218" s="75"/>
      <c r="M5218" s="75"/>
      <c r="N5218" s="75"/>
      <c r="O5218" s="75"/>
      <c r="P5218" s="76"/>
      <c r="Q5218" s="77"/>
      <c r="R5218" s="77"/>
      <c r="S5218" s="77"/>
      <c r="T5218" s="77"/>
      <c r="U5218" s="77"/>
      <c r="V5218" s="77"/>
      <c r="W5218" s="77"/>
      <c r="X5218" s="77"/>
      <c r="Y5218" s="77"/>
      <c r="Z5218" s="77"/>
      <c r="AA5218" s="77"/>
      <c r="AB5218" s="77"/>
      <c r="AC5218" s="77"/>
    </row>
    <row r="5219" spans="1:29" s="97" customFormat="1" ht="13" x14ac:dyDescent="0.3">
      <c r="A5219" s="77"/>
      <c r="B5219" s="75"/>
      <c r="C5219" s="76"/>
      <c r="D5219" s="78"/>
      <c r="E5219" s="76"/>
      <c r="F5219" s="76"/>
      <c r="G5219" s="76"/>
      <c r="H5219" s="79"/>
      <c r="I5219" s="79"/>
      <c r="J5219" s="79"/>
      <c r="K5219" s="79"/>
      <c r="L5219" s="75"/>
      <c r="M5219" s="75"/>
      <c r="N5219" s="75"/>
      <c r="O5219" s="75"/>
      <c r="P5219" s="76"/>
      <c r="Q5219" s="77"/>
      <c r="R5219" s="77"/>
      <c r="S5219" s="77"/>
      <c r="T5219" s="77"/>
      <c r="U5219" s="77"/>
      <c r="V5219" s="77"/>
      <c r="W5219" s="77"/>
      <c r="X5219" s="77"/>
      <c r="Y5219" s="77"/>
      <c r="Z5219" s="77"/>
      <c r="AA5219" s="77"/>
      <c r="AB5219" s="77"/>
      <c r="AC5219" s="77"/>
    </row>
    <row r="5220" spans="1:29" s="97" customFormat="1" ht="13" x14ac:dyDescent="0.3">
      <c r="A5220" s="77"/>
      <c r="B5220" s="75"/>
      <c r="C5220" s="76"/>
      <c r="D5220" s="78"/>
      <c r="E5220" s="76"/>
      <c r="F5220" s="76"/>
      <c r="G5220" s="76"/>
      <c r="H5220" s="79"/>
      <c r="I5220" s="79"/>
      <c r="J5220" s="79"/>
      <c r="K5220" s="79"/>
      <c r="L5220" s="75"/>
      <c r="M5220" s="75"/>
      <c r="N5220" s="75"/>
      <c r="O5220" s="75"/>
      <c r="P5220" s="76"/>
      <c r="Q5220" s="77"/>
      <c r="R5220" s="77"/>
      <c r="S5220" s="77"/>
      <c r="T5220" s="77"/>
      <c r="U5220" s="77"/>
      <c r="V5220" s="77"/>
      <c r="W5220" s="77"/>
      <c r="X5220" s="77"/>
      <c r="Y5220" s="77"/>
      <c r="Z5220" s="77"/>
      <c r="AA5220" s="77"/>
      <c r="AB5220" s="77"/>
      <c r="AC5220" s="77"/>
    </row>
    <row r="5221" spans="1:29" s="97" customFormat="1" ht="13" x14ac:dyDescent="0.3">
      <c r="A5221" s="77"/>
      <c r="B5221" s="75"/>
      <c r="C5221" s="76"/>
      <c r="D5221" s="78"/>
      <c r="E5221" s="76"/>
      <c r="F5221" s="76"/>
      <c r="G5221" s="76"/>
      <c r="H5221" s="79"/>
      <c r="I5221" s="79"/>
      <c r="J5221" s="79"/>
      <c r="K5221" s="79"/>
      <c r="L5221" s="75"/>
      <c r="M5221" s="75"/>
      <c r="N5221" s="75"/>
      <c r="O5221" s="75"/>
      <c r="P5221" s="76"/>
      <c r="Q5221" s="77"/>
      <c r="R5221" s="77"/>
      <c r="S5221" s="77"/>
      <c r="T5221" s="77"/>
      <c r="U5221" s="77"/>
      <c r="V5221" s="77"/>
      <c r="W5221" s="77"/>
      <c r="X5221" s="77"/>
      <c r="Y5221" s="77"/>
      <c r="Z5221" s="77"/>
      <c r="AA5221" s="77"/>
      <c r="AB5221" s="77"/>
      <c r="AC5221" s="77"/>
    </row>
    <row r="5222" spans="1:29" s="97" customFormat="1" ht="13" x14ac:dyDescent="0.3">
      <c r="A5222" s="77"/>
      <c r="B5222" s="75"/>
      <c r="C5222" s="76"/>
      <c r="D5222" s="78"/>
      <c r="E5222" s="76"/>
      <c r="F5222" s="76"/>
      <c r="G5222" s="76"/>
      <c r="H5222" s="79"/>
      <c r="I5222" s="79"/>
      <c r="J5222" s="79"/>
      <c r="K5222" s="79"/>
      <c r="L5222" s="75"/>
      <c r="M5222" s="75"/>
      <c r="N5222" s="75"/>
      <c r="O5222" s="75"/>
      <c r="P5222" s="76"/>
      <c r="Q5222" s="77"/>
      <c r="R5222" s="77"/>
      <c r="S5222" s="77"/>
      <c r="T5222" s="77"/>
      <c r="U5222" s="77"/>
      <c r="V5222" s="77"/>
      <c r="W5222" s="77"/>
      <c r="X5222" s="77"/>
      <c r="Y5222" s="77"/>
      <c r="Z5222" s="77"/>
      <c r="AA5222" s="77"/>
      <c r="AB5222" s="77"/>
      <c r="AC5222" s="77"/>
    </row>
    <row r="5223" spans="1:29" s="97" customFormat="1" ht="13" x14ac:dyDescent="0.3">
      <c r="A5223" s="77"/>
      <c r="B5223" s="75"/>
      <c r="C5223" s="76"/>
      <c r="D5223" s="78"/>
      <c r="E5223" s="76"/>
      <c r="F5223" s="76"/>
      <c r="G5223" s="76"/>
      <c r="H5223" s="79"/>
      <c r="I5223" s="79"/>
      <c r="J5223" s="79"/>
      <c r="K5223" s="79"/>
      <c r="L5223" s="75"/>
      <c r="M5223" s="75"/>
      <c r="N5223" s="75"/>
      <c r="O5223" s="75"/>
      <c r="P5223" s="76"/>
      <c r="Q5223" s="77"/>
      <c r="R5223" s="77"/>
      <c r="S5223" s="77"/>
      <c r="T5223" s="77"/>
      <c r="U5223" s="77"/>
      <c r="V5223" s="77"/>
      <c r="W5223" s="77"/>
      <c r="X5223" s="77"/>
      <c r="Y5223" s="77"/>
      <c r="Z5223" s="77"/>
      <c r="AA5223" s="77"/>
      <c r="AB5223" s="77"/>
      <c r="AC5223" s="77"/>
    </row>
    <row r="5224" spans="1:29" s="97" customFormat="1" ht="13" x14ac:dyDescent="0.3">
      <c r="A5224" s="77"/>
      <c r="B5224" s="75"/>
      <c r="C5224" s="76"/>
      <c r="D5224" s="78"/>
      <c r="E5224" s="76"/>
      <c r="F5224" s="76"/>
      <c r="G5224" s="76"/>
      <c r="H5224" s="79"/>
      <c r="I5224" s="79"/>
      <c r="J5224" s="79"/>
      <c r="K5224" s="79"/>
      <c r="L5224" s="75"/>
      <c r="M5224" s="75"/>
      <c r="N5224" s="75"/>
      <c r="O5224" s="75"/>
      <c r="P5224" s="76"/>
      <c r="Q5224" s="77"/>
      <c r="R5224" s="77"/>
      <c r="S5224" s="77"/>
      <c r="T5224" s="77"/>
      <c r="U5224" s="77"/>
      <c r="V5224" s="77"/>
      <c r="W5224" s="77"/>
      <c r="X5224" s="77"/>
      <c r="Y5224" s="77"/>
      <c r="Z5224" s="77"/>
      <c r="AA5224" s="77"/>
      <c r="AB5224" s="77"/>
      <c r="AC5224" s="77"/>
    </row>
    <row r="5225" spans="1:29" s="97" customFormat="1" ht="13" x14ac:dyDescent="0.3">
      <c r="A5225" s="77"/>
      <c r="B5225" s="75"/>
      <c r="C5225" s="76"/>
      <c r="D5225" s="78"/>
      <c r="E5225" s="76"/>
      <c r="F5225" s="76"/>
      <c r="G5225" s="76"/>
      <c r="H5225" s="79"/>
      <c r="I5225" s="79"/>
      <c r="J5225" s="79"/>
      <c r="K5225" s="79"/>
      <c r="L5225" s="75"/>
      <c r="M5225" s="75"/>
      <c r="N5225" s="75"/>
      <c r="O5225" s="75"/>
      <c r="P5225" s="76"/>
      <c r="Q5225" s="77"/>
      <c r="R5225" s="77"/>
      <c r="S5225" s="77"/>
      <c r="T5225" s="77"/>
      <c r="U5225" s="77"/>
      <c r="V5225" s="77"/>
      <c r="W5225" s="77"/>
      <c r="X5225" s="77"/>
      <c r="Y5225" s="77"/>
      <c r="Z5225" s="77"/>
      <c r="AA5225" s="77"/>
      <c r="AB5225" s="77"/>
      <c r="AC5225" s="77"/>
    </row>
    <row r="5226" spans="1:29" s="97" customFormat="1" ht="13" x14ac:dyDescent="0.3">
      <c r="A5226" s="77"/>
      <c r="B5226" s="75"/>
      <c r="C5226" s="76"/>
      <c r="D5226" s="78"/>
      <c r="E5226" s="76"/>
      <c r="F5226" s="76"/>
      <c r="G5226" s="76"/>
      <c r="H5226" s="79"/>
      <c r="I5226" s="79"/>
      <c r="J5226" s="79"/>
      <c r="K5226" s="79"/>
      <c r="L5226" s="75"/>
      <c r="M5226" s="75"/>
      <c r="N5226" s="75"/>
      <c r="O5226" s="75"/>
      <c r="P5226" s="76"/>
      <c r="Q5226" s="77"/>
      <c r="R5226" s="77"/>
      <c r="S5226" s="77"/>
      <c r="T5226" s="77"/>
      <c r="U5226" s="77"/>
      <c r="V5226" s="77"/>
      <c r="W5226" s="77"/>
      <c r="X5226" s="77"/>
      <c r="Y5226" s="77"/>
      <c r="Z5226" s="77"/>
      <c r="AA5226" s="77"/>
      <c r="AB5226" s="77"/>
      <c r="AC5226" s="77"/>
    </row>
    <row r="5227" spans="1:29" s="97" customFormat="1" ht="13" x14ac:dyDescent="0.3">
      <c r="A5227" s="77"/>
      <c r="B5227" s="75"/>
      <c r="C5227" s="76"/>
      <c r="D5227" s="78"/>
      <c r="E5227" s="76"/>
      <c r="F5227" s="76"/>
      <c r="G5227" s="76"/>
      <c r="H5227" s="79"/>
      <c r="I5227" s="79"/>
      <c r="J5227" s="79"/>
      <c r="K5227" s="79"/>
      <c r="L5227" s="75"/>
      <c r="M5227" s="75"/>
      <c r="N5227" s="75"/>
      <c r="O5227" s="75"/>
      <c r="P5227" s="76"/>
      <c r="Q5227" s="77"/>
      <c r="R5227" s="77"/>
      <c r="S5227" s="77"/>
      <c r="T5227" s="77"/>
      <c r="U5227" s="77"/>
      <c r="V5227" s="77"/>
      <c r="W5227" s="77"/>
      <c r="X5227" s="77"/>
      <c r="Y5227" s="77"/>
      <c r="Z5227" s="77"/>
      <c r="AA5227" s="77"/>
      <c r="AB5227" s="77"/>
      <c r="AC5227" s="77"/>
    </row>
    <row r="5228" spans="1:29" s="97" customFormat="1" ht="13" x14ac:dyDescent="0.3">
      <c r="A5228" s="77"/>
      <c r="B5228" s="75"/>
      <c r="C5228" s="76"/>
      <c r="D5228" s="78"/>
      <c r="E5228" s="76"/>
      <c r="F5228" s="76"/>
      <c r="G5228" s="76"/>
      <c r="H5228" s="79"/>
      <c r="I5228" s="79"/>
      <c r="J5228" s="79"/>
      <c r="K5228" s="79"/>
      <c r="L5228" s="75"/>
      <c r="M5228" s="75"/>
      <c r="N5228" s="75"/>
      <c r="O5228" s="75"/>
      <c r="P5228" s="76"/>
      <c r="Q5228" s="77"/>
      <c r="R5228" s="77"/>
      <c r="S5228" s="77"/>
      <c r="T5228" s="77"/>
      <c r="U5228" s="77"/>
      <c r="V5228" s="77"/>
      <c r="W5228" s="77"/>
      <c r="X5228" s="77"/>
      <c r="Y5228" s="77"/>
      <c r="Z5228" s="77"/>
      <c r="AA5228" s="77"/>
      <c r="AB5228" s="77"/>
      <c r="AC5228" s="77"/>
    </row>
    <row r="5229" spans="1:29" s="97" customFormat="1" ht="13" x14ac:dyDescent="0.3">
      <c r="A5229" s="77"/>
      <c r="B5229" s="75"/>
      <c r="C5229" s="76"/>
      <c r="D5229" s="78"/>
      <c r="E5229" s="76"/>
      <c r="F5229" s="76"/>
      <c r="G5229" s="76"/>
      <c r="H5229" s="79"/>
      <c r="I5229" s="79"/>
      <c r="J5229" s="79"/>
      <c r="K5229" s="79"/>
      <c r="L5229" s="75"/>
      <c r="M5229" s="75"/>
      <c r="N5229" s="75"/>
      <c r="O5229" s="75"/>
      <c r="P5229" s="76"/>
      <c r="Q5229" s="77"/>
      <c r="R5229" s="77"/>
      <c r="S5229" s="77"/>
      <c r="T5229" s="77"/>
      <c r="U5229" s="77"/>
      <c r="V5229" s="77"/>
      <c r="W5229" s="77"/>
      <c r="X5229" s="77"/>
      <c r="Y5229" s="77"/>
      <c r="Z5229" s="77"/>
      <c r="AA5229" s="77"/>
      <c r="AB5229" s="77"/>
      <c r="AC5229" s="77"/>
    </row>
    <row r="5230" spans="1:29" s="97" customFormat="1" ht="13" x14ac:dyDescent="0.3">
      <c r="A5230" s="77"/>
      <c r="B5230" s="75"/>
      <c r="C5230" s="76"/>
      <c r="D5230" s="78"/>
      <c r="E5230" s="76"/>
      <c r="F5230" s="76"/>
      <c r="G5230" s="76"/>
      <c r="H5230" s="79"/>
      <c r="I5230" s="79"/>
      <c r="J5230" s="79"/>
      <c r="K5230" s="79"/>
      <c r="L5230" s="75"/>
      <c r="M5230" s="75"/>
      <c r="N5230" s="75"/>
      <c r="O5230" s="75"/>
      <c r="P5230" s="76"/>
      <c r="Q5230" s="77"/>
      <c r="R5230" s="77"/>
      <c r="S5230" s="77"/>
      <c r="T5230" s="77"/>
      <c r="U5230" s="77"/>
      <c r="V5230" s="77"/>
      <c r="W5230" s="77"/>
      <c r="X5230" s="77"/>
      <c r="Y5230" s="77"/>
      <c r="Z5230" s="77"/>
      <c r="AA5230" s="77"/>
      <c r="AB5230" s="77"/>
      <c r="AC5230" s="77"/>
    </row>
    <row r="5231" spans="1:29" s="97" customFormat="1" ht="13" x14ac:dyDescent="0.3">
      <c r="A5231" s="77"/>
      <c r="B5231" s="75"/>
      <c r="C5231" s="76"/>
      <c r="D5231" s="78"/>
      <c r="E5231" s="76"/>
      <c r="F5231" s="76"/>
      <c r="G5231" s="76"/>
      <c r="H5231" s="79"/>
      <c r="I5231" s="79"/>
      <c r="J5231" s="79"/>
      <c r="K5231" s="79"/>
      <c r="L5231" s="75"/>
      <c r="M5231" s="75"/>
      <c r="N5231" s="75"/>
      <c r="O5231" s="75"/>
      <c r="P5231" s="76"/>
      <c r="Q5231" s="77"/>
      <c r="R5231" s="77"/>
      <c r="S5231" s="77"/>
      <c r="T5231" s="77"/>
      <c r="U5231" s="77"/>
      <c r="V5231" s="77"/>
      <c r="W5231" s="77"/>
      <c r="X5231" s="77"/>
      <c r="Y5231" s="77"/>
      <c r="Z5231" s="77"/>
      <c r="AA5231" s="77"/>
      <c r="AB5231" s="77"/>
      <c r="AC5231" s="77"/>
    </row>
    <row r="5232" spans="1:29" s="97" customFormat="1" ht="13" x14ac:dyDescent="0.3">
      <c r="A5232" s="77"/>
      <c r="B5232" s="75"/>
      <c r="C5232" s="76"/>
      <c r="D5232" s="78"/>
      <c r="E5232" s="76"/>
      <c r="F5232" s="76"/>
      <c r="G5232" s="76"/>
      <c r="H5232" s="79"/>
      <c r="I5232" s="79"/>
      <c r="J5232" s="79"/>
      <c r="K5232" s="79"/>
      <c r="L5232" s="75"/>
      <c r="M5232" s="75"/>
      <c r="N5232" s="75"/>
      <c r="O5232" s="75"/>
      <c r="P5232" s="76"/>
      <c r="Q5232" s="77"/>
      <c r="R5232" s="77"/>
      <c r="S5232" s="77"/>
      <c r="T5232" s="77"/>
      <c r="U5232" s="77"/>
      <c r="V5232" s="77"/>
      <c r="W5232" s="77"/>
      <c r="X5232" s="77"/>
      <c r="Y5232" s="77"/>
      <c r="Z5232" s="77"/>
      <c r="AA5232" s="77"/>
      <c r="AB5232" s="77"/>
      <c r="AC5232" s="77"/>
    </row>
    <row r="5233" spans="1:29" s="97" customFormat="1" ht="13" x14ac:dyDescent="0.3">
      <c r="A5233" s="77"/>
      <c r="B5233" s="75"/>
      <c r="C5233" s="76"/>
      <c r="D5233" s="78"/>
      <c r="E5233" s="76"/>
      <c r="F5233" s="76"/>
      <c r="G5233" s="76"/>
      <c r="H5233" s="79"/>
      <c r="I5233" s="79"/>
      <c r="J5233" s="79"/>
      <c r="K5233" s="79"/>
      <c r="L5233" s="75"/>
      <c r="M5233" s="75"/>
      <c r="N5233" s="75"/>
      <c r="O5233" s="75"/>
      <c r="P5233" s="76"/>
      <c r="Q5233" s="77"/>
      <c r="R5233" s="77"/>
      <c r="S5233" s="77"/>
      <c r="T5233" s="77"/>
      <c r="U5233" s="77"/>
      <c r="V5233" s="77"/>
      <c r="W5233" s="77"/>
      <c r="X5233" s="77"/>
      <c r="Y5233" s="77"/>
      <c r="Z5233" s="77"/>
      <c r="AA5233" s="77"/>
      <c r="AB5233" s="77"/>
      <c r="AC5233" s="77"/>
    </row>
    <row r="5234" spans="1:29" s="97" customFormat="1" ht="13" x14ac:dyDescent="0.3">
      <c r="A5234" s="77"/>
      <c r="B5234" s="75"/>
      <c r="C5234" s="76"/>
      <c r="D5234" s="78"/>
      <c r="E5234" s="76"/>
      <c r="F5234" s="76"/>
      <c r="G5234" s="76"/>
      <c r="H5234" s="79"/>
      <c r="I5234" s="79"/>
      <c r="J5234" s="79"/>
      <c r="K5234" s="79"/>
      <c r="L5234" s="75"/>
      <c r="M5234" s="75"/>
      <c r="N5234" s="75"/>
      <c r="O5234" s="75"/>
      <c r="P5234" s="76"/>
      <c r="Q5234" s="77"/>
      <c r="R5234" s="77"/>
      <c r="S5234" s="77"/>
      <c r="T5234" s="77"/>
      <c r="U5234" s="77"/>
      <c r="V5234" s="77"/>
      <c r="W5234" s="77"/>
      <c r="X5234" s="77"/>
      <c r="Y5234" s="77"/>
      <c r="Z5234" s="77"/>
      <c r="AA5234" s="77"/>
      <c r="AB5234" s="77"/>
      <c r="AC5234" s="77"/>
    </row>
    <row r="5235" spans="1:29" s="97" customFormat="1" ht="13" x14ac:dyDescent="0.3">
      <c r="A5235" s="77"/>
      <c r="B5235" s="75"/>
      <c r="C5235" s="76"/>
      <c r="D5235" s="78"/>
      <c r="E5235" s="76"/>
      <c r="F5235" s="76"/>
      <c r="G5235" s="76"/>
      <c r="H5235" s="79"/>
      <c r="I5235" s="79"/>
      <c r="J5235" s="79"/>
      <c r="K5235" s="79"/>
      <c r="L5235" s="75"/>
      <c r="M5235" s="75"/>
      <c r="N5235" s="75"/>
      <c r="O5235" s="75"/>
      <c r="P5235" s="76"/>
      <c r="Q5235" s="77"/>
      <c r="R5235" s="77"/>
      <c r="S5235" s="77"/>
      <c r="T5235" s="77"/>
      <c r="U5235" s="77"/>
      <c r="V5235" s="77"/>
      <c r="W5235" s="77"/>
      <c r="X5235" s="77"/>
      <c r="Y5235" s="77"/>
      <c r="Z5235" s="77"/>
      <c r="AA5235" s="77"/>
      <c r="AB5235" s="77"/>
      <c r="AC5235" s="77"/>
    </row>
    <row r="5236" spans="1:29" s="97" customFormat="1" ht="13" x14ac:dyDescent="0.3">
      <c r="A5236" s="77"/>
      <c r="B5236" s="75"/>
      <c r="C5236" s="76"/>
      <c r="D5236" s="78"/>
      <c r="E5236" s="76"/>
      <c r="F5236" s="76"/>
      <c r="G5236" s="76"/>
      <c r="H5236" s="79"/>
      <c r="I5236" s="79"/>
      <c r="J5236" s="79"/>
      <c r="K5236" s="79"/>
      <c r="L5236" s="75"/>
      <c r="M5236" s="75"/>
      <c r="N5236" s="75"/>
      <c r="O5236" s="75"/>
      <c r="P5236" s="76"/>
      <c r="Q5236" s="77"/>
      <c r="R5236" s="77"/>
      <c r="S5236" s="77"/>
      <c r="T5236" s="77"/>
      <c r="U5236" s="77"/>
      <c r="V5236" s="77"/>
      <c r="W5236" s="77"/>
      <c r="X5236" s="77"/>
      <c r="Y5236" s="77"/>
      <c r="Z5236" s="77"/>
      <c r="AA5236" s="77"/>
      <c r="AB5236" s="77"/>
      <c r="AC5236" s="77"/>
    </row>
    <row r="5237" spans="1:29" s="97" customFormat="1" ht="13" x14ac:dyDescent="0.3">
      <c r="A5237" s="77"/>
      <c r="B5237" s="75"/>
      <c r="C5237" s="76"/>
      <c r="D5237" s="78"/>
      <c r="E5237" s="76"/>
      <c r="F5237" s="76"/>
      <c r="G5237" s="76"/>
      <c r="H5237" s="79"/>
      <c r="I5237" s="79"/>
      <c r="J5237" s="79"/>
      <c r="K5237" s="79"/>
      <c r="L5237" s="75"/>
      <c r="M5237" s="75"/>
      <c r="N5237" s="75"/>
      <c r="O5237" s="75"/>
      <c r="P5237" s="76"/>
      <c r="Q5237" s="77"/>
      <c r="R5237" s="77"/>
      <c r="S5237" s="77"/>
      <c r="T5237" s="77"/>
      <c r="U5237" s="77"/>
      <c r="V5237" s="77"/>
      <c r="W5237" s="77"/>
      <c r="X5237" s="77"/>
      <c r="Y5237" s="77"/>
      <c r="Z5237" s="77"/>
      <c r="AA5237" s="77"/>
      <c r="AB5237" s="77"/>
      <c r="AC5237" s="77"/>
    </row>
    <row r="5238" spans="1:29" s="97" customFormat="1" ht="13" x14ac:dyDescent="0.3">
      <c r="A5238" s="77"/>
      <c r="B5238" s="75"/>
      <c r="C5238" s="76"/>
      <c r="D5238" s="78"/>
      <c r="E5238" s="76"/>
      <c r="F5238" s="76"/>
      <c r="G5238" s="76"/>
      <c r="H5238" s="79"/>
      <c r="I5238" s="79"/>
      <c r="J5238" s="79"/>
      <c r="K5238" s="79"/>
      <c r="L5238" s="75"/>
      <c r="M5238" s="75"/>
      <c r="N5238" s="75"/>
      <c r="O5238" s="75"/>
      <c r="P5238" s="76"/>
      <c r="Q5238" s="77"/>
      <c r="R5238" s="77"/>
      <c r="S5238" s="77"/>
      <c r="T5238" s="77"/>
      <c r="U5238" s="77"/>
      <c r="V5238" s="77"/>
      <c r="W5238" s="77"/>
      <c r="X5238" s="77"/>
      <c r="Y5238" s="77"/>
      <c r="Z5238" s="77"/>
      <c r="AA5238" s="77"/>
      <c r="AB5238" s="77"/>
      <c r="AC5238" s="77"/>
    </row>
    <row r="5239" spans="1:29" s="97" customFormat="1" ht="13" x14ac:dyDescent="0.3">
      <c r="A5239" s="77"/>
      <c r="B5239" s="75"/>
      <c r="C5239" s="76"/>
      <c r="D5239" s="78"/>
      <c r="E5239" s="76"/>
      <c r="F5239" s="76"/>
      <c r="G5239" s="76"/>
      <c r="H5239" s="79"/>
      <c r="I5239" s="79"/>
      <c r="J5239" s="79"/>
      <c r="K5239" s="79"/>
      <c r="L5239" s="75"/>
      <c r="M5239" s="75"/>
      <c r="N5239" s="75"/>
      <c r="O5239" s="75"/>
      <c r="P5239" s="76"/>
      <c r="Q5239" s="77"/>
      <c r="R5239" s="77"/>
      <c r="S5239" s="77"/>
      <c r="T5239" s="77"/>
      <c r="U5239" s="77"/>
      <c r="V5239" s="77"/>
      <c r="W5239" s="77"/>
      <c r="X5239" s="77"/>
      <c r="Y5239" s="77"/>
      <c r="Z5239" s="77"/>
      <c r="AA5239" s="77"/>
      <c r="AB5239" s="77"/>
      <c r="AC5239" s="77"/>
    </row>
    <row r="5240" spans="1:29" s="97" customFormat="1" ht="13" x14ac:dyDescent="0.3">
      <c r="A5240" s="77"/>
      <c r="B5240" s="75"/>
      <c r="C5240" s="76"/>
      <c r="D5240" s="78"/>
      <c r="E5240" s="76"/>
      <c r="F5240" s="76"/>
      <c r="G5240" s="76"/>
      <c r="H5240" s="79"/>
      <c r="I5240" s="79"/>
      <c r="J5240" s="79"/>
      <c r="K5240" s="79"/>
      <c r="L5240" s="75"/>
      <c r="M5240" s="75"/>
      <c r="N5240" s="75"/>
      <c r="O5240" s="75"/>
      <c r="P5240" s="76"/>
      <c r="Q5240" s="77"/>
      <c r="R5240" s="77"/>
      <c r="S5240" s="77"/>
      <c r="T5240" s="77"/>
      <c r="U5240" s="77"/>
      <c r="V5240" s="77"/>
      <c r="W5240" s="77"/>
      <c r="X5240" s="77"/>
      <c r="Y5240" s="77"/>
      <c r="Z5240" s="77"/>
      <c r="AA5240" s="77"/>
      <c r="AB5240" s="77"/>
      <c r="AC5240" s="77"/>
    </row>
    <row r="5241" spans="1:29" s="97" customFormat="1" ht="13" x14ac:dyDescent="0.3">
      <c r="A5241" s="77"/>
      <c r="B5241" s="75"/>
      <c r="C5241" s="76"/>
      <c r="D5241" s="78"/>
      <c r="E5241" s="76"/>
      <c r="F5241" s="76"/>
      <c r="G5241" s="76"/>
      <c r="H5241" s="79"/>
      <c r="I5241" s="79"/>
      <c r="J5241" s="79"/>
      <c r="K5241" s="79"/>
      <c r="L5241" s="75"/>
      <c r="M5241" s="75"/>
      <c r="N5241" s="75"/>
      <c r="O5241" s="75"/>
      <c r="P5241" s="76"/>
      <c r="Q5241" s="77"/>
      <c r="R5241" s="77"/>
      <c r="S5241" s="77"/>
      <c r="T5241" s="77"/>
      <c r="U5241" s="77"/>
      <c r="V5241" s="77"/>
      <c r="W5241" s="77"/>
      <c r="X5241" s="77"/>
      <c r="Y5241" s="77"/>
      <c r="Z5241" s="77"/>
      <c r="AA5241" s="77"/>
      <c r="AB5241" s="77"/>
      <c r="AC5241" s="77"/>
    </row>
    <row r="5242" spans="1:29" s="97" customFormat="1" ht="13" x14ac:dyDescent="0.3">
      <c r="A5242" s="77"/>
      <c r="B5242" s="75"/>
      <c r="C5242" s="76"/>
      <c r="D5242" s="78"/>
      <c r="E5242" s="76"/>
      <c r="F5242" s="76"/>
      <c r="G5242" s="76"/>
      <c r="H5242" s="79"/>
      <c r="I5242" s="79"/>
      <c r="J5242" s="79"/>
      <c r="K5242" s="79"/>
      <c r="L5242" s="75"/>
      <c r="M5242" s="75"/>
      <c r="N5242" s="75"/>
      <c r="O5242" s="75"/>
      <c r="P5242" s="76"/>
      <c r="Q5242" s="77"/>
      <c r="R5242" s="77"/>
      <c r="S5242" s="77"/>
      <c r="T5242" s="77"/>
      <c r="U5242" s="77"/>
      <c r="V5242" s="77"/>
      <c r="W5242" s="77"/>
      <c r="X5242" s="77"/>
      <c r="Y5242" s="77"/>
      <c r="Z5242" s="77"/>
      <c r="AA5242" s="77"/>
      <c r="AB5242" s="77"/>
      <c r="AC5242" s="77"/>
    </row>
    <row r="5243" spans="1:29" s="97" customFormat="1" ht="13" x14ac:dyDescent="0.3">
      <c r="A5243" s="77"/>
      <c r="B5243" s="75"/>
      <c r="C5243" s="76"/>
      <c r="D5243" s="78"/>
      <c r="E5243" s="76"/>
      <c r="F5243" s="76"/>
      <c r="G5243" s="76"/>
      <c r="H5243" s="79"/>
      <c r="I5243" s="79"/>
      <c r="J5243" s="79"/>
      <c r="K5243" s="79"/>
      <c r="L5243" s="75"/>
      <c r="M5243" s="75"/>
      <c r="N5243" s="75"/>
      <c r="O5243" s="75"/>
      <c r="P5243" s="76"/>
      <c r="Q5243" s="77"/>
      <c r="R5243" s="77"/>
      <c r="S5243" s="77"/>
      <c r="T5243" s="77"/>
      <c r="U5243" s="77"/>
      <c r="V5243" s="77"/>
      <c r="W5243" s="77"/>
      <c r="X5243" s="77"/>
      <c r="Y5243" s="77"/>
      <c r="Z5243" s="77"/>
      <c r="AA5243" s="77"/>
      <c r="AB5243" s="77"/>
      <c r="AC5243" s="77"/>
    </row>
    <row r="5244" spans="1:29" s="97" customFormat="1" ht="13" x14ac:dyDescent="0.3">
      <c r="A5244" s="77"/>
      <c r="B5244" s="75"/>
      <c r="C5244" s="76"/>
      <c r="D5244" s="78"/>
      <c r="E5244" s="76"/>
      <c r="F5244" s="76"/>
      <c r="G5244" s="76"/>
      <c r="H5244" s="79"/>
      <c r="I5244" s="79"/>
      <c r="J5244" s="79"/>
      <c r="K5244" s="79"/>
      <c r="L5244" s="75"/>
      <c r="M5244" s="75"/>
      <c r="N5244" s="75"/>
      <c r="O5244" s="75"/>
      <c r="P5244" s="76"/>
      <c r="Q5244" s="77"/>
      <c r="R5244" s="77"/>
      <c r="S5244" s="77"/>
      <c r="T5244" s="77"/>
      <c r="U5244" s="77"/>
      <c r="V5244" s="77"/>
      <c r="W5244" s="77"/>
      <c r="X5244" s="77"/>
      <c r="Y5244" s="77"/>
      <c r="Z5244" s="77"/>
      <c r="AA5244" s="77"/>
      <c r="AB5244" s="77"/>
      <c r="AC5244" s="77"/>
    </row>
    <row r="5245" spans="1:29" s="97" customFormat="1" ht="13" x14ac:dyDescent="0.3">
      <c r="A5245" s="77"/>
      <c r="B5245" s="75"/>
      <c r="C5245" s="76"/>
      <c r="D5245" s="78"/>
      <c r="E5245" s="76"/>
      <c r="F5245" s="76"/>
      <c r="G5245" s="76"/>
      <c r="H5245" s="79"/>
      <c r="I5245" s="79"/>
      <c r="J5245" s="79"/>
      <c r="K5245" s="79"/>
      <c r="L5245" s="75"/>
      <c r="M5245" s="75"/>
      <c r="N5245" s="75"/>
      <c r="O5245" s="75"/>
      <c r="P5245" s="76"/>
      <c r="Q5245" s="77"/>
      <c r="R5245" s="77"/>
      <c r="S5245" s="77"/>
      <c r="T5245" s="77"/>
      <c r="U5245" s="77"/>
      <c r="V5245" s="77"/>
      <c r="W5245" s="77"/>
      <c r="X5245" s="77"/>
      <c r="Y5245" s="77"/>
      <c r="Z5245" s="77"/>
      <c r="AA5245" s="77"/>
      <c r="AB5245" s="77"/>
      <c r="AC5245" s="77"/>
    </row>
    <row r="5246" spans="1:29" s="97" customFormat="1" ht="13" x14ac:dyDescent="0.3">
      <c r="A5246" s="77"/>
      <c r="B5246" s="75"/>
      <c r="C5246" s="76"/>
      <c r="D5246" s="78"/>
      <c r="E5246" s="76"/>
      <c r="F5246" s="76"/>
      <c r="G5246" s="76"/>
      <c r="H5246" s="79"/>
      <c r="I5246" s="79"/>
      <c r="J5246" s="79"/>
      <c r="K5246" s="79"/>
      <c r="L5246" s="75"/>
      <c r="M5246" s="75"/>
      <c r="N5246" s="75"/>
      <c r="O5246" s="75"/>
      <c r="P5246" s="76"/>
      <c r="Q5246" s="77"/>
      <c r="R5246" s="77"/>
      <c r="S5246" s="77"/>
      <c r="T5246" s="77"/>
      <c r="U5246" s="77"/>
      <c r="V5246" s="77"/>
      <c r="W5246" s="77"/>
      <c r="X5246" s="77"/>
      <c r="Y5246" s="77"/>
      <c r="Z5246" s="77"/>
      <c r="AA5246" s="77"/>
      <c r="AB5246" s="77"/>
      <c r="AC5246" s="77"/>
    </row>
    <row r="5247" spans="1:29" s="97" customFormat="1" ht="13" x14ac:dyDescent="0.3">
      <c r="A5247" s="77"/>
      <c r="B5247" s="75"/>
      <c r="C5247" s="76"/>
      <c r="D5247" s="78"/>
      <c r="E5247" s="76"/>
      <c r="F5247" s="76"/>
      <c r="G5247" s="76"/>
      <c r="H5247" s="79"/>
      <c r="I5247" s="79"/>
      <c r="J5247" s="79"/>
      <c r="K5247" s="79"/>
      <c r="L5247" s="75"/>
      <c r="M5247" s="75"/>
      <c r="N5247" s="75"/>
      <c r="O5247" s="75"/>
      <c r="P5247" s="76"/>
      <c r="Q5247" s="77"/>
      <c r="R5247" s="77"/>
      <c r="S5247" s="77"/>
      <c r="T5247" s="77"/>
      <c r="U5247" s="77"/>
      <c r="V5247" s="77"/>
      <c r="W5247" s="77"/>
      <c r="X5247" s="77"/>
      <c r="Y5247" s="77"/>
      <c r="Z5247" s="77"/>
      <c r="AA5247" s="77"/>
      <c r="AB5247" s="77"/>
      <c r="AC5247" s="77"/>
    </row>
    <row r="5248" spans="1:29" s="97" customFormat="1" ht="13" x14ac:dyDescent="0.3">
      <c r="A5248" s="77"/>
      <c r="B5248" s="75"/>
      <c r="C5248" s="76"/>
      <c r="D5248" s="78"/>
      <c r="E5248" s="76"/>
      <c r="F5248" s="76"/>
      <c r="G5248" s="76"/>
      <c r="H5248" s="79"/>
      <c r="I5248" s="79"/>
      <c r="J5248" s="79"/>
      <c r="K5248" s="79"/>
      <c r="L5248" s="75"/>
      <c r="M5248" s="75"/>
      <c r="N5248" s="75"/>
      <c r="O5248" s="75"/>
      <c r="P5248" s="76"/>
      <c r="Q5248" s="77"/>
      <c r="R5248" s="77"/>
      <c r="S5248" s="77"/>
      <c r="T5248" s="77"/>
      <c r="U5248" s="77"/>
      <c r="V5248" s="77"/>
      <c r="W5248" s="77"/>
      <c r="X5248" s="77"/>
      <c r="Y5248" s="77"/>
      <c r="Z5248" s="77"/>
      <c r="AA5248" s="77"/>
      <c r="AB5248" s="77"/>
      <c r="AC5248" s="77"/>
    </row>
    <row r="5249" spans="1:29" s="97" customFormat="1" ht="13" x14ac:dyDescent="0.3">
      <c r="A5249" s="77"/>
      <c r="B5249" s="75"/>
      <c r="C5249" s="76"/>
      <c r="D5249" s="78"/>
      <c r="E5249" s="76"/>
      <c r="F5249" s="76"/>
      <c r="G5249" s="76"/>
      <c r="H5249" s="79"/>
      <c r="I5249" s="79"/>
      <c r="J5249" s="79"/>
      <c r="K5249" s="79"/>
      <c r="L5249" s="75"/>
      <c r="M5249" s="75"/>
      <c r="N5249" s="75"/>
      <c r="O5249" s="75"/>
      <c r="P5249" s="76"/>
      <c r="Q5249" s="77"/>
      <c r="R5249" s="77"/>
      <c r="S5249" s="77"/>
      <c r="T5249" s="77"/>
      <c r="U5249" s="77"/>
      <c r="V5249" s="77"/>
      <c r="W5249" s="77"/>
      <c r="X5249" s="77"/>
      <c r="Y5249" s="77"/>
      <c r="Z5249" s="77"/>
      <c r="AA5249" s="77"/>
      <c r="AB5249" s="77"/>
      <c r="AC5249" s="77"/>
    </row>
    <row r="5250" spans="1:29" s="97" customFormat="1" ht="13" x14ac:dyDescent="0.3">
      <c r="A5250" s="77"/>
      <c r="B5250" s="75"/>
      <c r="C5250" s="76"/>
      <c r="D5250" s="78"/>
      <c r="E5250" s="76"/>
      <c r="F5250" s="76"/>
      <c r="G5250" s="76"/>
      <c r="H5250" s="79"/>
      <c r="I5250" s="79"/>
      <c r="J5250" s="79"/>
      <c r="K5250" s="79"/>
      <c r="L5250" s="75"/>
      <c r="M5250" s="75"/>
      <c r="N5250" s="75"/>
      <c r="O5250" s="75"/>
      <c r="P5250" s="76"/>
      <c r="Q5250" s="77"/>
      <c r="R5250" s="77"/>
      <c r="S5250" s="77"/>
      <c r="T5250" s="77"/>
      <c r="U5250" s="77"/>
      <c r="V5250" s="77"/>
      <c r="W5250" s="77"/>
      <c r="X5250" s="77"/>
      <c r="Y5250" s="77"/>
      <c r="Z5250" s="77"/>
      <c r="AA5250" s="77"/>
      <c r="AB5250" s="77"/>
      <c r="AC5250" s="77"/>
    </row>
    <row r="5251" spans="1:29" s="97" customFormat="1" ht="13" x14ac:dyDescent="0.3">
      <c r="A5251" s="77"/>
      <c r="B5251" s="75"/>
      <c r="C5251" s="76"/>
      <c r="D5251" s="78"/>
      <c r="E5251" s="76"/>
      <c r="F5251" s="76"/>
      <c r="G5251" s="76"/>
      <c r="H5251" s="79"/>
      <c r="I5251" s="79"/>
      <c r="J5251" s="79"/>
      <c r="K5251" s="79"/>
      <c r="L5251" s="75"/>
      <c r="M5251" s="75"/>
      <c r="N5251" s="75"/>
      <c r="O5251" s="75"/>
      <c r="P5251" s="76"/>
      <c r="Q5251" s="77"/>
      <c r="R5251" s="77"/>
      <c r="S5251" s="77"/>
      <c r="T5251" s="77"/>
      <c r="U5251" s="77"/>
      <c r="V5251" s="77"/>
      <c r="W5251" s="77"/>
      <c r="X5251" s="77"/>
      <c r="Y5251" s="77"/>
      <c r="Z5251" s="77"/>
      <c r="AA5251" s="77"/>
      <c r="AB5251" s="77"/>
      <c r="AC5251" s="77"/>
    </row>
    <row r="5252" spans="1:29" s="97" customFormat="1" ht="13" x14ac:dyDescent="0.3">
      <c r="A5252" s="77"/>
      <c r="B5252" s="75"/>
      <c r="C5252" s="76"/>
      <c r="D5252" s="78"/>
      <c r="E5252" s="76"/>
      <c r="F5252" s="76"/>
      <c r="G5252" s="76"/>
      <c r="H5252" s="79"/>
      <c r="I5252" s="79"/>
      <c r="J5252" s="79"/>
      <c r="K5252" s="79"/>
      <c r="L5252" s="75"/>
      <c r="M5252" s="75"/>
      <c r="N5252" s="75"/>
      <c r="O5252" s="75"/>
      <c r="P5252" s="76"/>
      <c r="Q5252" s="77"/>
      <c r="R5252" s="77"/>
      <c r="S5252" s="77"/>
      <c r="T5252" s="77"/>
      <c r="U5252" s="77"/>
      <c r="V5252" s="77"/>
      <c r="W5252" s="77"/>
      <c r="X5252" s="77"/>
      <c r="Y5252" s="77"/>
      <c r="Z5252" s="77"/>
      <c r="AA5252" s="77"/>
      <c r="AB5252" s="77"/>
      <c r="AC5252" s="77"/>
    </row>
    <row r="5253" spans="1:29" s="97" customFormat="1" ht="13" x14ac:dyDescent="0.3">
      <c r="A5253" s="77"/>
      <c r="B5253" s="75"/>
      <c r="C5253" s="76"/>
      <c r="D5253" s="78"/>
      <c r="E5253" s="76"/>
      <c r="F5253" s="76"/>
      <c r="G5253" s="76"/>
      <c r="H5253" s="79"/>
      <c r="I5253" s="79"/>
      <c r="J5253" s="79"/>
      <c r="K5253" s="79"/>
      <c r="L5253" s="75"/>
      <c r="M5253" s="75"/>
      <c r="N5253" s="75"/>
      <c r="O5253" s="75"/>
      <c r="P5253" s="76"/>
      <c r="Q5253" s="77"/>
      <c r="R5253" s="77"/>
      <c r="S5253" s="77"/>
      <c r="T5253" s="77"/>
      <c r="U5253" s="77"/>
      <c r="V5253" s="77"/>
      <c r="W5253" s="77"/>
      <c r="X5253" s="77"/>
      <c r="Y5253" s="77"/>
      <c r="Z5253" s="77"/>
      <c r="AA5253" s="77"/>
      <c r="AB5253" s="77"/>
      <c r="AC5253" s="77"/>
    </row>
    <row r="5254" spans="1:29" s="97" customFormat="1" ht="13" x14ac:dyDescent="0.3">
      <c r="A5254" s="77"/>
      <c r="B5254" s="75"/>
      <c r="C5254" s="76"/>
      <c r="D5254" s="78"/>
      <c r="E5254" s="76"/>
      <c r="F5254" s="76"/>
      <c r="G5254" s="76"/>
      <c r="H5254" s="79"/>
      <c r="I5254" s="79"/>
      <c r="J5254" s="79"/>
      <c r="K5254" s="79"/>
      <c r="L5254" s="75"/>
      <c r="M5254" s="75"/>
      <c r="N5254" s="75"/>
      <c r="O5254" s="75"/>
      <c r="P5254" s="76"/>
      <c r="Q5254" s="77"/>
      <c r="R5254" s="77"/>
      <c r="S5254" s="77"/>
      <c r="T5254" s="77"/>
      <c r="U5254" s="77"/>
      <c r="V5254" s="77"/>
      <c r="W5254" s="77"/>
      <c r="X5254" s="77"/>
      <c r="Y5254" s="77"/>
      <c r="Z5254" s="77"/>
      <c r="AA5254" s="77"/>
      <c r="AB5254" s="77"/>
      <c r="AC5254" s="77"/>
    </row>
    <row r="5255" spans="1:29" s="97" customFormat="1" ht="13" x14ac:dyDescent="0.3">
      <c r="A5255" s="77"/>
      <c r="B5255" s="75"/>
      <c r="C5255" s="76"/>
      <c r="D5255" s="78"/>
      <c r="E5255" s="76"/>
      <c r="F5255" s="76"/>
      <c r="G5255" s="76"/>
      <c r="H5255" s="79"/>
      <c r="I5255" s="79"/>
      <c r="J5255" s="79"/>
      <c r="K5255" s="79"/>
      <c r="L5255" s="75"/>
      <c r="M5255" s="75"/>
      <c r="N5255" s="75"/>
      <c r="O5255" s="75"/>
      <c r="P5255" s="76"/>
      <c r="Q5255" s="77"/>
      <c r="R5255" s="77"/>
      <c r="S5255" s="77"/>
      <c r="T5255" s="77"/>
      <c r="U5255" s="77"/>
      <c r="V5255" s="77"/>
      <c r="W5255" s="77"/>
      <c r="X5255" s="77"/>
      <c r="Y5255" s="77"/>
      <c r="Z5255" s="77"/>
      <c r="AA5255" s="77"/>
      <c r="AB5255" s="77"/>
      <c r="AC5255" s="77"/>
    </row>
    <row r="5256" spans="1:29" s="97" customFormat="1" ht="13" x14ac:dyDescent="0.3">
      <c r="A5256" s="77"/>
      <c r="B5256" s="75"/>
      <c r="C5256" s="76"/>
      <c r="D5256" s="78"/>
      <c r="E5256" s="76"/>
      <c r="F5256" s="76"/>
      <c r="G5256" s="76"/>
      <c r="H5256" s="79"/>
      <c r="I5256" s="79"/>
      <c r="J5256" s="79"/>
      <c r="K5256" s="79"/>
      <c r="L5256" s="75"/>
      <c r="M5256" s="75"/>
      <c r="N5256" s="75"/>
      <c r="O5256" s="75"/>
      <c r="P5256" s="76"/>
      <c r="Q5256" s="77"/>
      <c r="R5256" s="77"/>
      <c r="S5256" s="77"/>
      <c r="T5256" s="77"/>
      <c r="U5256" s="77"/>
      <c r="V5256" s="77"/>
      <c r="W5256" s="77"/>
      <c r="X5256" s="77"/>
      <c r="Y5256" s="77"/>
      <c r="Z5256" s="77"/>
      <c r="AA5256" s="77"/>
      <c r="AB5256" s="77"/>
      <c r="AC5256" s="77"/>
    </row>
    <row r="5257" spans="1:29" s="97" customFormat="1" ht="13" x14ac:dyDescent="0.3">
      <c r="A5257" s="77"/>
      <c r="B5257" s="75"/>
      <c r="C5257" s="76"/>
      <c r="D5257" s="78"/>
      <c r="E5257" s="76"/>
      <c r="F5257" s="76"/>
      <c r="G5257" s="76"/>
      <c r="H5257" s="79"/>
      <c r="I5257" s="79"/>
      <c r="J5257" s="79"/>
      <c r="K5257" s="79"/>
      <c r="L5257" s="75"/>
      <c r="M5257" s="75"/>
      <c r="N5257" s="75"/>
      <c r="O5257" s="75"/>
      <c r="P5257" s="76"/>
      <c r="Q5257" s="77"/>
      <c r="R5257" s="77"/>
      <c r="S5257" s="77"/>
      <c r="T5257" s="77"/>
      <c r="U5257" s="77"/>
      <c r="V5257" s="77"/>
      <c r="W5257" s="77"/>
      <c r="X5257" s="77"/>
      <c r="Y5257" s="77"/>
      <c r="Z5257" s="77"/>
      <c r="AA5257" s="77"/>
      <c r="AB5257" s="77"/>
      <c r="AC5257" s="77"/>
    </row>
    <row r="5258" spans="1:29" s="97" customFormat="1" ht="13" x14ac:dyDescent="0.3">
      <c r="A5258" s="77"/>
      <c r="B5258" s="75"/>
      <c r="C5258" s="76"/>
      <c r="D5258" s="78"/>
      <c r="E5258" s="76"/>
      <c r="F5258" s="76"/>
      <c r="G5258" s="76"/>
      <c r="H5258" s="79"/>
      <c r="I5258" s="79"/>
      <c r="J5258" s="79"/>
      <c r="K5258" s="79"/>
      <c r="L5258" s="75"/>
      <c r="M5258" s="75"/>
      <c r="N5258" s="75"/>
      <c r="O5258" s="75"/>
      <c r="P5258" s="76"/>
      <c r="Q5258" s="77"/>
      <c r="R5258" s="77"/>
      <c r="S5258" s="77"/>
      <c r="T5258" s="77"/>
      <c r="U5258" s="77"/>
      <c r="V5258" s="77"/>
      <c r="W5258" s="77"/>
      <c r="X5258" s="77"/>
      <c r="Y5258" s="77"/>
      <c r="Z5258" s="77"/>
      <c r="AA5258" s="77"/>
      <c r="AB5258" s="77"/>
      <c r="AC5258" s="77"/>
    </row>
    <row r="5259" spans="1:29" s="97" customFormat="1" ht="13" x14ac:dyDescent="0.3">
      <c r="A5259" s="77"/>
      <c r="B5259" s="75"/>
      <c r="C5259" s="76"/>
      <c r="D5259" s="78"/>
      <c r="E5259" s="76"/>
      <c r="F5259" s="76"/>
      <c r="G5259" s="76"/>
      <c r="H5259" s="79"/>
      <c r="I5259" s="79"/>
      <c r="J5259" s="79"/>
      <c r="K5259" s="79"/>
      <c r="L5259" s="75"/>
      <c r="M5259" s="75"/>
      <c r="N5259" s="75"/>
      <c r="O5259" s="75"/>
      <c r="P5259" s="76"/>
      <c r="Q5259" s="77"/>
      <c r="R5259" s="77"/>
      <c r="S5259" s="77"/>
      <c r="T5259" s="77"/>
      <c r="U5259" s="77"/>
      <c r="V5259" s="77"/>
      <c r="W5259" s="77"/>
      <c r="X5259" s="77"/>
      <c r="Y5259" s="77"/>
      <c r="Z5259" s="77"/>
      <c r="AA5259" s="77"/>
      <c r="AB5259" s="77"/>
      <c r="AC5259" s="77"/>
    </row>
    <row r="5260" spans="1:29" s="97" customFormat="1" ht="13" x14ac:dyDescent="0.3">
      <c r="A5260" s="77"/>
      <c r="B5260" s="75"/>
      <c r="C5260" s="76"/>
      <c r="D5260" s="78"/>
      <c r="E5260" s="76"/>
      <c r="F5260" s="76"/>
      <c r="G5260" s="76"/>
      <c r="H5260" s="79"/>
      <c r="I5260" s="79"/>
      <c r="J5260" s="79"/>
      <c r="K5260" s="79"/>
      <c r="L5260" s="75"/>
      <c r="M5260" s="75"/>
      <c r="N5260" s="75"/>
      <c r="O5260" s="75"/>
      <c r="P5260" s="76"/>
      <c r="Q5260" s="77"/>
      <c r="R5260" s="77"/>
      <c r="S5260" s="77"/>
      <c r="T5260" s="77"/>
      <c r="U5260" s="77"/>
      <c r="V5260" s="77"/>
      <c r="W5260" s="77"/>
      <c r="X5260" s="77"/>
      <c r="Y5260" s="77"/>
      <c r="Z5260" s="77"/>
      <c r="AA5260" s="77"/>
      <c r="AB5260" s="77"/>
      <c r="AC5260" s="77"/>
    </row>
    <row r="5261" spans="1:29" s="97" customFormat="1" ht="13" x14ac:dyDescent="0.3">
      <c r="A5261" s="77"/>
      <c r="B5261" s="75"/>
      <c r="C5261" s="76"/>
      <c r="D5261" s="78"/>
      <c r="E5261" s="76"/>
      <c r="F5261" s="76"/>
      <c r="G5261" s="76"/>
      <c r="H5261" s="79"/>
      <c r="I5261" s="79"/>
      <c r="J5261" s="79"/>
      <c r="K5261" s="79"/>
      <c r="L5261" s="75"/>
      <c r="M5261" s="75"/>
      <c r="N5261" s="75"/>
      <c r="O5261" s="75"/>
      <c r="P5261" s="76"/>
      <c r="Q5261" s="77"/>
      <c r="R5261" s="77"/>
      <c r="S5261" s="77"/>
      <c r="T5261" s="77"/>
      <c r="U5261" s="77"/>
      <c r="V5261" s="77"/>
      <c r="W5261" s="77"/>
      <c r="X5261" s="77"/>
      <c r="Y5261" s="77"/>
      <c r="Z5261" s="77"/>
      <c r="AA5261" s="77"/>
      <c r="AB5261" s="77"/>
      <c r="AC5261" s="77"/>
    </row>
    <row r="5262" spans="1:29" s="97" customFormat="1" ht="13" x14ac:dyDescent="0.3">
      <c r="A5262" s="77"/>
      <c r="B5262" s="75"/>
      <c r="C5262" s="76"/>
      <c r="D5262" s="78"/>
      <c r="E5262" s="76"/>
      <c r="F5262" s="76"/>
      <c r="G5262" s="76"/>
      <c r="H5262" s="79"/>
      <c r="I5262" s="79"/>
      <c r="J5262" s="79"/>
      <c r="K5262" s="79"/>
      <c r="L5262" s="75"/>
      <c r="M5262" s="75"/>
      <c r="N5262" s="75"/>
      <c r="O5262" s="75"/>
      <c r="P5262" s="76"/>
      <c r="Q5262" s="77"/>
      <c r="R5262" s="77"/>
      <c r="S5262" s="77"/>
      <c r="T5262" s="77"/>
      <c r="U5262" s="77"/>
      <c r="V5262" s="77"/>
      <c r="W5262" s="77"/>
      <c r="X5262" s="77"/>
      <c r="Y5262" s="77"/>
      <c r="Z5262" s="77"/>
      <c r="AA5262" s="77"/>
      <c r="AB5262" s="77"/>
      <c r="AC5262" s="77"/>
    </row>
    <row r="5263" spans="1:29" s="97" customFormat="1" ht="13" x14ac:dyDescent="0.3">
      <c r="A5263" s="77"/>
      <c r="B5263" s="75"/>
      <c r="C5263" s="76"/>
      <c r="D5263" s="78"/>
      <c r="E5263" s="76"/>
      <c r="F5263" s="76"/>
      <c r="G5263" s="76"/>
      <c r="H5263" s="79"/>
      <c r="I5263" s="79"/>
      <c r="J5263" s="79"/>
      <c r="K5263" s="79"/>
      <c r="L5263" s="75"/>
      <c r="M5263" s="75"/>
      <c r="N5263" s="75"/>
      <c r="O5263" s="75"/>
      <c r="P5263" s="76"/>
      <c r="Q5263" s="77"/>
      <c r="R5263" s="77"/>
      <c r="S5263" s="77"/>
      <c r="T5263" s="77"/>
      <c r="U5263" s="77"/>
      <c r="V5263" s="77"/>
      <c r="W5263" s="77"/>
      <c r="X5263" s="77"/>
      <c r="Y5263" s="77"/>
      <c r="Z5263" s="77"/>
      <c r="AA5263" s="77"/>
      <c r="AB5263" s="77"/>
      <c r="AC5263" s="77"/>
    </row>
    <row r="5264" spans="1:29" s="97" customFormat="1" ht="13" x14ac:dyDescent="0.3">
      <c r="A5264" s="77"/>
      <c r="B5264" s="75"/>
      <c r="C5264" s="76"/>
      <c r="D5264" s="78"/>
      <c r="E5264" s="76"/>
      <c r="F5264" s="76"/>
      <c r="G5264" s="76"/>
      <c r="H5264" s="79"/>
      <c r="I5264" s="79"/>
      <c r="J5264" s="79"/>
      <c r="K5264" s="79"/>
      <c r="L5264" s="75"/>
      <c r="M5264" s="75"/>
      <c r="N5264" s="75"/>
      <c r="O5264" s="75"/>
      <c r="P5264" s="76"/>
      <c r="Q5264" s="77"/>
      <c r="R5264" s="77"/>
      <c r="S5264" s="77"/>
      <c r="T5264" s="77"/>
      <c r="U5264" s="77"/>
      <c r="V5264" s="77"/>
      <c r="W5264" s="77"/>
      <c r="X5264" s="77"/>
      <c r="Y5264" s="77"/>
      <c r="Z5264" s="77"/>
      <c r="AA5264" s="77"/>
      <c r="AB5264" s="77"/>
      <c r="AC5264" s="77"/>
    </row>
    <row r="5265" spans="1:29" s="97" customFormat="1" ht="13" x14ac:dyDescent="0.3">
      <c r="A5265" s="77"/>
      <c r="B5265" s="75"/>
      <c r="C5265" s="76"/>
      <c r="D5265" s="78"/>
      <c r="E5265" s="76"/>
      <c r="F5265" s="76"/>
      <c r="G5265" s="76"/>
      <c r="H5265" s="79"/>
      <c r="I5265" s="79"/>
      <c r="J5265" s="79"/>
      <c r="K5265" s="79"/>
      <c r="L5265" s="75"/>
      <c r="M5265" s="75"/>
      <c r="N5265" s="75"/>
      <c r="O5265" s="75"/>
      <c r="P5265" s="76"/>
      <c r="Q5265" s="77"/>
      <c r="R5265" s="77"/>
      <c r="S5265" s="77"/>
      <c r="T5265" s="77"/>
      <c r="U5265" s="77"/>
      <c r="V5265" s="77"/>
      <c r="W5265" s="77"/>
      <c r="X5265" s="77"/>
      <c r="Y5265" s="77"/>
      <c r="Z5265" s="77"/>
      <c r="AA5265" s="77"/>
      <c r="AB5265" s="77"/>
      <c r="AC5265" s="77"/>
    </row>
    <row r="5266" spans="1:29" s="97" customFormat="1" ht="13" x14ac:dyDescent="0.3">
      <c r="A5266" s="77"/>
      <c r="B5266" s="75"/>
      <c r="C5266" s="76"/>
      <c r="D5266" s="78"/>
      <c r="E5266" s="76"/>
      <c r="F5266" s="76"/>
      <c r="G5266" s="76"/>
      <c r="H5266" s="79"/>
      <c r="I5266" s="79"/>
      <c r="J5266" s="79"/>
      <c r="K5266" s="79"/>
      <c r="L5266" s="75"/>
      <c r="M5266" s="75"/>
      <c r="N5266" s="75"/>
      <c r="O5266" s="75"/>
      <c r="P5266" s="76"/>
      <c r="Q5266" s="77"/>
      <c r="R5266" s="77"/>
      <c r="S5266" s="77"/>
      <c r="T5266" s="77"/>
      <c r="U5266" s="77"/>
      <c r="V5266" s="77"/>
      <c r="W5266" s="77"/>
      <c r="X5266" s="77"/>
      <c r="Y5266" s="77"/>
      <c r="Z5266" s="77"/>
      <c r="AA5266" s="77"/>
      <c r="AB5266" s="77"/>
      <c r="AC5266" s="77"/>
    </row>
    <row r="5267" spans="1:29" s="97" customFormat="1" ht="13" x14ac:dyDescent="0.3">
      <c r="A5267" s="77"/>
      <c r="B5267" s="75"/>
      <c r="C5267" s="76"/>
      <c r="D5267" s="78"/>
      <c r="E5267" s="76"/>
      <c r="F5267" s="76"/>
      <c r="G5267" s="76"/>
      <c r="H5267" s="79"/>
      <c r="I5267" s="79"/>
      <c r="J5267" s="79"/>
      <c r="K5267" s="79"/>
      <c r="L5267" s="75"/>
      <c r="M5267" s="75"/>
      <c r="N5267" s="75"/>
      <c r="O5267" s="75"/>
      <c r="P5267" s="76"/>
      <c r="Q5267" s="77"/>
      <c r="R5267" s="77"/>
      <c r="S5267" s="77"/>
      <c r="T5267" s="77"/>
      <c r="U5267" s="77"/>
      <c r="V5267" s="77"/>
      <c r="W5267" s="77"/>
      <c r="X5267" s="77"/>
      <c r="Y5267" s="77"/>
      <c r="Z5267" s="77"/>
      <c r="AA5267" s="77"/>
      <c r="AB5267" s="77"/>
      <c r="AC5267" s="77"/>
    </row>
    <row r="5268" spans="1:29" s="97" customFormat="1" ht="13" x14ac:dyDescent="0.3">
      <c r="A5268" s="77"/>
      <c r="B5268" s="75"/>
      <c r="C5268" s="76"/>
      <c r="D5268" s="78"/>
      <c r="E5268" s="76"/>
      <c r="F5268" s="76"/>
      <c r="G5268" s="76"/>
      <c r="H5268" s="79"/>
      <c r="I5268" s="79"/>
      <c r="J5268" s="79"/>
      <c r="K5268" s="79"/>
      <c r="L5268" s="75"/>
      <c r="M5268" s="75"/>
      <c r="N5268" s="75"/>
      <c r="O5268" s="75"/>
      <c r="P5268" s="76"/>
      <c r="Q5268" s="77"/>
      <c r="R5268" s="77"/>
      <c r="S5268" s="77"/>
      <c r="T5268" s="77"/>
      <c r="U5268" s="77"/>
      <c r="V5268" s="77"/>
      <c r="W5268" s="77"/>
      <c r="X5268" s="77"/>
      <c r="Y5268" s="77"/>
      <c r="Z5268" s="77"/>
      <c r="AA5268" s="77"/>
      <c r="AB5268" s="77"/>
      <c r="AC5268" s="77"/>
    </row>
    <row r="5269" spans="1:29" s="97" customFormat="1" ht="13" x14ac:dyDescent="0.3">
      <c r="A5269" s="77"/>
      <c r="B5269" s="75"/>
      <c r="C5269" s="76"/>
      <c r="D5269" s="78"/>
      <c r="E5269" s="76"/>
      <c r="F5269" s="76"/>
      <c r="G5269" s="76"/>
      <c r="H5269" s="79"/>
      <c r="I5269" s="79"/>
      <c r="J5269" s="79"/>
      <c r="K5269" s="79"/>
      <c r="L5269" s="75"/>
      <c r="M5269" s="75"/>
      <c r="N5269" s="75"/>
      <c r="O5269" s="75"/>
      <c r="P5269" s="76"/>
      <c r="Q5269" s="77"/>
      <c r="R5269" s="77"/>
      <c r="S5269" s="77"/>
      <c r="T5269" s="77"/>
      <c r="U5269" s="77"/>
      <c r="V5269" s="77"/>
      <c r="W5269" s="77"/>
      <c r="X5269" s="77"/>
      <c r="Y5269" s="77"/>
      <c r="Z5269" s="77"/>
      <c r="AA5269" s="77"/>
      <c r="AB5269" s="77"/>
      <c r="AC5269" s="77"/>
    </row>
    <row r="5270" spans="1:29" s="97" customFormat="1" ht="13" x14ac:dyDescent="0.3">
      <c r="A5270" s="77"/>
      <c r="B5270" s="75"/>
      <c r="C5270" s="76"/>
      <c r="D5270" s="78"/>
      <c r="E5270" s="76"/>
      <c r="F5270" s="76"/>
      <c r="G5270" s="76"/>
      <c r="H5270" s="79"/>
      <c r="I5270" s="79"/>
      <c r="J5270" s="79"/>
      <c r="K5270" s="79"/>
      <c r="L5270" s="75"/>
      <c r="M5270" s="75"/>
      <c r="N5270" s="75"/>
      <c r="O5270" s="75"/>
      <c r="P5270" s="76"/>
      <c r="Q5270" s="77"/>
      <c r="R5270" s="77"/>
      <c r="S5270" s="77"/>
      <c r="T5270" s="77"/>
      <c r="U5270" s="77"/>
      <c r="V5270" s="77"/>
      <c r="W5270" s="77"/>
      <c r="X5270" s="77"/>
      <c r="Y5270" s="77"/>
      <c r="Z5270" s="77"/>
      <c r="AA5270" s="77"/>
      <c r="AB5270" s="77"/>
      <c r="AC5270" s="77"/>
    </row>
    <row r="5271" spans="1:29" s="97" customFormat="1" ht="13" x14ac:dyDescent="0.3">
      <c r="A5271" s="77"/>
      <c r="B5271" s="75"/>
      <c r="C5271" s="76"/>
      <c r="D5271" s="78"/>
      <c r="E5271" s="76"/>
      <c r="F5271" s="76"/>
      <c r="G5271" s="76"/>
      <c r="H5271" s="79"/>
      <c r="I5271" s="79"/>
      <c r="J5271" s="79"/>
      <c r="K5271" s="79"/>
      <c r="L5271" s="75"/>
      <c r="M5271" s="75"/>
      <c r="N5271" s="75"/>
      <c r="O5271" s="75"/>
      <c r="P5271" s="76"/>
      <c r="Q5271" s="77"/>
      <c r="R5271" s="77"/>
      <c r="S5271" s="77"/>
      <c r="T5271" s="77"/>
      <c r="U5271" s="77"/>
      <c r="V5271" s="77"/>
      <c r="W5271" s="77"/>
      <c r="X5271" s="77"/>
      <c r="Y5271" s="77"/>
      <c r="Z5271" s="77"/>
      <c r="AA5271" s="77"/>
      <c r="AB5271" s="77"/>
      <c r="AC5271" s="77"/>
    </row>
    <row r="5272" spans="1:29" s="97" customFormat="1" ht="13" x14ac:dyDescent="0.3">
      <c r="A5272" s="77"/>
      <c r="B5272" s="75"/>
      <c r="C5272" s="76"/>
      <c r="D5272" s="78"/>
      <c r="E5272" s="76"/>
      <c r="F5272" s="76"/>
      <c r="G5272" s="76"/>
      <c r="H5272" s="79"/>
      <c r="I5272" s="79"/>
      <c r="J5272" s="79"/>
      <c r="K5272" s="79"/>
      <c r="L5272" s="75"/>
      <c r="M5272" s="75"/>
      <c r="N5272" s="75"/>
      <c r="O5272" s="75"/>
      <c r="P5272" s="76"/>
      <c r="Q5272" s="77"/>
      <c r="R5272" s="77"/>
      <c r="S5272" s="77"/>
      <c r="T5272" s="77"/>
      <c r="U5272" s="77"/>
      <c r="V5272" s="77"/>
      <c r="W5272" s="77"/>
      <c r="X5272" s="77"/>
      <c r="Y5272" s="77"/>
      <c r="Z5272" s="77"/>
      <c r="AA5272" s="77"/>
      <c r="AB5272" s="77"/>
      <c r="AC5272" s="77"/>
    </row>
    <row r="5273" spans="1:29" s="97" customFormat="1" ht="13" x14ac:dyDescent="0.3">
      <c r="A5273" s="77"/>
      <c r="B5273" s="75"/>
      <c r="C5273" s="76"/>
      <c r="D5273" s="78"/>
      <c r="E5273" s="76"/>
      <c r="F5273" s="76"/>
      <c r="G5273" s="76"/>
      <c r="H5273" s="79"/>
      <c r="I5273" s="79"/>
      <c r="J5273" s="79"/>
      <c r="K5273" s="79"/>
      <c r="L5273" s="75"/>
      <c r="M5273" s="75"/>
      <c r="N5273" s="75"/>
      <c r="O5273" s="75"/>
      <c r="P5273" s="76"/>
      <c r="Q5273" s="77"/>
      <c r="R5273" s="77"/>
      <c r="S5273" s="77"/>
      <c r="T5273" s="77"/>
      <c r="U5273" s="77"/>
      <c r="V5273" s="77"/>
      <c r="W5273" s="77"/>
      <c r="X5273" s="77"/>
      <c r="Y5273" s="77"/>
      <c r="Z5273" s="77"/>
      <c r="AA5273" s="77"/>
      <c r="AB5273" s="77"/>
      <c r="AC5273" s="77"/>
    </row>
    <row r="5274" spans="1:29" s="97" customFormat="1" ht="13" x14ac:dyDescent="0.3">
      <c r="A5274" s="77"/>
      <c r="B5274" s="75"/>
      <c r="C5274" s="76"/>
      <c r="D5274" s="78"/>
      <c r="E5274" s="76"/>
      <c r="F5274" s="76"/>
      <c r="G5274" s="76"/>
      <c r="H5274" s="79"/>
      <c r="I5274" s="79"/>
      <c r="J5274" s="79"/>
      <c r="K5274" s="79"/>
      <c r="L5274" s="75"/>
      <c r="M5274" s="75"/>
      <c r="N5274" s="75"/>
      <c r="O5274" s="75"/>
      <c r="P5274" s="76"/>
      <c r="Q5274" s="77"/>
      <c r="R5274" s="77"/>
      <c r="S5274" s="77"/>
      <c r="T5274" s="77"/>
      <c r="U5274" s="77"/>
      <c r="V5274" s="77"/>
      <c r="W5274" s="77"/>
      <c r="X5274" s="77"/>
      <c r="Y5274" s="77"/>
      <c r="Z5274" s="77"/>
      <c r="AA5274" s="77"/>
      <c r="AB5274" s="77"/>
      <c r="AC5274" s="77"/>
    </row>
    <row r="5275" spans="1:29" s="97" customFormat="1" ht="13" x14ac:dyDescent="0.3">
      <c r="A5275" s="77"/>
      <c r="B5275" s="75"/>
      <c r="C5275" s="76"/>
      <c r="D5275" s="78"/>
      <c r="E5275" s="76"/>
      <c r="F5275" s="76"/>
      <c r="G5275" s="76"/>
      <c r="H5275" s="79"/>
      <c r="I5275" s="79"/>
      <c r="J5275" s="79"/>
      <c r="K5275" s="79"/>
      <c r="L5275" s="75"/>
      <c r="M5275" s="75"/>
      <c r="N5275" s="75"/>
      <c r="O5275" s="75"/>
      <c r="P5275" s="76"/>
      <c r="Q5275" s="77"/>
      <c r="R5275" s="77"/>
      <c r="S5275" s="77"/>
      <c r="T5275" s="77"/>
      <c r="U5275" s="77"/>
      <c r="V5275" s="77"/>
      <c r="W5275" s="77"/>
      <c r="X5275" s="77"/>
      <c r="Y5275" s="77"/>
      <c r="Z5275" s="77"/>
      <c r="AA5275" s="77"/>
      <c r="AB5275" s="77"/>
      <c r="AC5275" s="77"/>
    </row>
    <row r="5276" spans="1:29" s="97" customFormat="1" ht="13" x14ac:dyDescent="0.3">
      <c r="A5276" s="77"/>
      <c r="B5276" s="75"/>
      <c r="C5276" s="76"/>
      <c r="D5276" s="78"/>
      <c r="E5276" s="76"/>
      <c r="F5276" s="76"/>
      <c r="G5276" s="76"/>
      <c r="H5276" s="79"/>
      <c r="I5276" s="79"/>
      <c r="J5276" s="79"/>
      <c r="K5276" s="79"/>
      <c r="L5276" s="75"/>
      <c r="M5276" s="75"/>
      <c r="N5276" s="75"/>
      <c r="O5276" s="75"/>
      <c r="P5276" s="76"/>
      <c r="Q5276" s="77"/>
      <c r="R5276" s="77"/>
      <c r="S5276" s="77"/>
      <c r="T5276" s="77"/>
      <c r="U5276" s="77"/>
      <c r="V5276" s="77"/>
      <c r="W5276" s="77"/>
      <c r="X5276" s="77"/>
      <c r="Y5276" s="77"/>
      <c r="Z5276" s="77"/>
      <c r="AA5276" s="77"/>
      <c r="AB5276" s="77"/>
      <c r="AC5276" s="77"/>
    </row>
    <row r="5277" spans="1:29" s="97" customFormat="1" ht="13" x14ac:dyDescent="0.3">
      <c r="A5277" s="77"/>
      <c r="B5277" s="75"/>
      <c r="C5277" s="76"/>
      <c r="D5277" s="78"/>
      <c r="E5277" s="76"/>
      <c r="F5277" s="76"/>
      <c r="G5277" s="76"/>
      <c r="H5277" s="79"/>
      <c r="I5277" s="79"/>
      <c r="J5277" s="79"/>
      <c r="K5277" s="79"/>
      <c r="L5277" s="75"/>
      <c r="M5277" s="75"/>
      <c r="N5277" s="75"/>
      <c r="O5277" s="75"/>
      <c r="P5277" s="76"/>
      <c r="Q5277" s="77"/>
      <c r="R5277" s="77"/>
      <c r="S5277" s="77"/>
      <c r="T5277" s="77"/>
      <c r="U5277" s="77"/>
      <c r="V5277" s="77"/>
      <c r="W5277" s="77"/>
      <c r="X5277" s="77"/>
      <c r="Y5277" s="77"/>
      <c r="Z5277" s="77"/>
      <c r="AA5277" s="77"/>
      <c r="AB5277" s="77"/>
      <c r="AC5277" s="77"/>
    </row>
    <row r="5278" spans="1:29" s="97" customFormat="1" ht="13" x14ac:dyDescent="0.3">
      <c r="A5278" s="77"/>
      <c r="B5278" s="75"/>
      <c r="C5278" s="76"/>
      <c r="D5278" s="78"/>
      <c r="E5278" s="76"/>
      <c r="F5278" s="76"/>
      <c r="G5278" s="76"/>
      <c r="H5278" s="79"/>
      <c r="I5278" s="79"/>
      <c r="J5278" s="79"/>
      <c r="K5278" s="79"/>
      <c r="L5278" s="75"/>
      <c r="M5278" s="75"/>
      <c r="N5278" s="75"/>
      <c r="O5278" s="75"/>
      <c r="P5278" s="76"/>
      <c r="Q5278" s="77"/>
      <c r="R5278" s="77"/>
      <c r="S5278" s="77"/>
      <c r="T5278" s="77"/>
      <c r="U5278" s="77"/>
      <c r="V5278" s="77"/>
      <c r="W5278" s="77"/>
      <c r="X5278" s="77"/>
      <c r="Y5278" s="77"/>
      <c r="Z5278" s="77"/>
      <c r="AA5278" s="77"/>
      <c r="AB5278" s="77"/>
      <c r="AC5278" s="77"/>
    </row>
    <row r="5279" spans="1:29" s="97" customFormat="1" ht="13" x14ac:dyDescent="0.3">
      <c r="A5279" s="77"/>
      <c r="B5279" s="75"/>
      <c r="C5279" s="76"/>
      <c r="D5279" s="78"/>
      <c r="E5279" s="76"/>
      <c r="F5279" s="76"/>
      <c r="G5279" s="76"/>
      <c r="H5279" s="79"/>
      <c r="I5279" s="79"/>
      <c r="J5279" s="79"/>
      <c r="K5279" s="79"/>
      <c r="L5279" s="75"/>
      <c r="M5279" s="75"/>
      <c r="N5279" s="75"/>
      <c r="O5279" s="75"/>
      <c r="P5279" s="76"/>
      <c r="Q5279" s="77"/>
      <c r="R5279" s="77"/>
      <c r="S5279" s="77"/>
      <c r="T5279" s="77"/>
      <c r="U5279" s="77"/>
      <c r="V5279" s="77"/>
      <c r="W5279" s="77"/>
      <c r="X5279" s="77"/>
      <c r="Y5279" s="77"/>
      <c r="Z5279" s="77"/>
      <c r="AA5279" s="77"/>
      <c r="AB5279" s="77"/>
      <c r="AC5279" s="77"/>
    </row>
    <row r="5280" spans="1:29" s="97" customFormat="1" ht="13" x14ac:dyDescent="0.3">
      <c r="A5280" s="77"/>
      <c r="B5280" s="75"/>
      <c r="C5280" s="76"/>
      <c r="D5280" s="78"/>
      <c r="E5280" s="76"/>
      <c r="F5280" s="76"/>
      <c r="G5280" s="76"/>
      <c r="H5280" s="79"/>
      <c r="I5280" s="79"/>
      <c r="J5280" s="79"/>
      <c r="K5280" s="79"/>
      <c r="L5280" s="75"/>
      <c r="M5280" s="75"/>
      <c r="N5280" s="75"/>
      <c r="O5280" s="75"/>
      <c r="P5280" s="76"/>
      <c r="Q5280" s="77"/>
      <c r="R5280" s="77"/>
      <c r="S5280" s="77"/>
      <c r="T5280" s="77"/>
      <c r="U5280" s="77"/>
      <c r="V5280" s="77"/>
      <c r="W5280" s="77"/>
      <c r="X5280" s="77"/>
      <c r="Y5280" s="77"/>
      <c r="Z5280" s="77"/>
      <c r="AA5280" s="77"/>
      <c r="AB5280" s="77"/>
      <c r="AC5280" s="77"/>
    </row>
    <row r="5281" spans="1:29" s="97" customFormat="1" ht="13" x14ac:dyDescent="0.3">
      <c r="A5281" s="77"/>
      <c r="B5281" s="75"/>
      <c r="C5281" s="76"/>
      <c r="D5281" s="78"/>
      <c r="E5281" s="76"/>
      <c r="F5281" s="76"/>
      <c r="G5281" s="76"/>
      <c r="H5281" s="79"/>
      <c r="I5281" s="79"/>
      <c r="J5281" s="79"/>
      <c r="K5281" s="79"/>
      <c r="L5281" s="75"/>
      <c r="M5281" s="75"/>
      <c r="N5281" s="75"/>
      <c r="O5281" s="75"/>
      <c r="P5281" s="76"/>
      <c r="Q5281" s="77"/>
      <c r="R5281" s="77"/>
      <c r="S5281" s="77"/>
      <c r="T5281" s="77"/>
      <c r="U5281" s="77"/>
      <c r="V5281" s="77"/>
      <c r="W5281" s="77"/>
      <c r="X5281" s="77"/>
      <c r="Y5281" s="77"/>
      <c r="Z5281" s="77"/>
      <c r="AA5281" s="77"/>
      <c r="AB5281" s="77"/>
      <c r="AC5281" s="77"/>
    </row>
    <row r="5282" spans="1:29" s="97" customFormat="1" ht="13" x14ac:dyDescent="0.3">
      <c r="A5282" s="77"/>
      <c r="B5282" s="75"/>
      <c r="C5282" s="76"/>
      <c r="D5282" s="78"/>
      <c r="E5282" s="76"/>
      <c r="F5282" s="76"/>
      <c r="G5282" s="76"/>
      <c r="H5282" s="79"/>
      <c r="I5282" s="79"/>
      <c r="J5282" s="79"/>
      <c r="K5282" s="79"/>
      <c r="L5282" s="75"/>
      <c r="M5282" s="75"/>
      <c r="N5282" s="75"/>
      <c r="O5282" s="75"/>
      <c r="P5282" s="76"/>
      <c r="Q5282" s="77"/>
      <c r="R5282" s="77"/>
      <c r="S5282" s="77"/>
      <c r="T5282" s="77"/>
      <c r="U5282" s="77"/>
      <c r="V5282" s="77"/>
      <c r="W5282" s="77"/>
      <c r="X5282" s="77"/>
      <c r="Y5282" s="77"/>
      <c r="Z5282" s="77"/>
      <c r="AA5282" s="77"/>
      <c r="AB5282" s="77"/>
      <c r="AC5282" s="77"/>
    </row>
    <row r="5283" spans="1:29" s="97" customFormat="1" ht="13" x14ac:dyDescent="0.3">
      <c r="A5283" s="77"/>
      <c r="B5283" s="75"/>
      <c r="C5283" s="76"/>
      <c r="D5283" s="78"/>
      <c r="E5283" s="76"/>
      <c r="F5283" s="76"/>
      <c r="G5283" s="76"/>
      <c r="H5283" s="79"/>
      <c r="I5283" s="79"/>
      <c r="J5283" s="79"/>
      <c r="K5283" s="79"/>
      <c r="L5283" s="75"/>
      <c r="M5283" s="75"/>
      <c r="N5283" s="75"/>
      <c r="O5283" s="75"/>
      <c r="P5283" s="76"/>
      <c r="Q5283" s="77"/>
      <c r="R5283" s="77"/>
      <c r="S5283" s="77"/>
      <c r="T5283" s="77"/>
      <c r="U5283" s="77"/>
      <c r="V5283" s="77"/>
      <c r="W5283" s="77"/>
      <c r="X5283" s="77"/>
      <c r="Y5283" s="77"/>
      <c r="Z5283" s="77"/>
      <c r="AA5283" s="77"/>
      <c r="AB5283" s="77"/>
      <c r="AC5283" s="77"/>
    </row>
    <row r="5284" spans="1:29" s="97" customFormat="1" ht="13" x14ac:dyDescent="0.3">
      <c r="A5284" s="77"/>
      <c r="B5284" s="75"/>
      <c r="C5284" s="76"/>
      <c r="D5284" s="78"/>
      <c r="E5284" s="76"/>
      <c r="F5284" s="76"/>
      <c r="G5284" s="76"/>
      <c r="H5284" s="79"/>
      <c r="I5284" s="79"/>
      <c r="J5284" s="79"/>
      <c r="K5284" s="79"/>
      <c r="L5284" s="75"/>
      <c r="M5284" s="75"/>
      <c r="N5284" s="75"/>
      <c r="O5284" s="75"/>
      <c r="P5284" s="76"/>
      <c r="Q5284" s="77"/>
      <c r="R5284" s="77"/>
      <c r="S5284" s="77"/>
      <c r="T5284" s="77"/>
      <c r="U5284" s="77"/>
      <c r="V5284" s="77"/>
      <c r="W5284" s="77"/>
      <c r="X5284" s="77"/>
      <c r="Y5284" s="77"/>
      <c r="Z5284" s="77"/>
      <c r="AA5284" s="77"/>
      <c r="AB5284" s="77"/>
      <c r="AC5284" s="77"/>
    </row>
    <row r="5285" spans="1:29" s="97" customFormat="1" ht="13" x14ac:dyDescent="0.3">
      <c r="A5285" s="77"/>
      <c r="B5285" s="75"/>
      <c r="C5285" s="76"/>
      <c r="D5285" s="78"/>
      <c r="E5285" s="76"/>
      <c r="F5285" s="76"/>
      <c r="G5285" s="76"/>
      <c r="H5285" s="79"/>
      <c r="I5285" s="79"/>
      <c r="J5285" s="79"/>
      <c r="K5285" s="79"/>
      <c r="L5285" s="75"/>
      <c r="M5285" s="75"/>
      <c r="N5285" s="75"/>
      <c r="O5285" s="75"/>
      <c r="P5285" s="76"/>
      <c r="Q5285" s="77"/>
      <c r="R5285" s="77"/>
      <c r="S5285" s="77"/>
      <c r="T5285" s="77"/>
      <c r="U5285" s="77"/>
      <c r="V5285" s="77"/>
      <c r="W5285" s="77"/>
      <c r="X5285" s="77"/>
      <c r="Y5285" s="77"/>
      <c r="Z5285" s="77"/>
      <c r="AA5285" s="77"/>
      <c r="AB5285" s="77"/>
      <c r="AC5285" s="77"/>
    </row>
    <row r="5286" spans="1:29" s="97" customFormat="1" ht="13" x14ac:dyDescent="0.3">
      <c r="A5286" s="77"/>
      <c r="B5286" s="75"/>
      <c r="C5286" s="76"/>
      <c r="D5286" s="78"/>
      <c r="E5286" s="76"/>
      <c r="F5286" s="76"/>
      <c r="G5286" s="76"/>
      <c r="H5286" s="79"/>
      <c r="I5286" s="79"/>
      <c r="J5286" s="79"/>
      <c r="K5286" s="79"/>
      <c r="L5286" s="75"/>
      <c r="M5286" s="75"/>
      <c r="N5286" s="75"/>
      <c r="O5286" s="75"/>
      <c r="P5286" s="76"/>
      <c r="Q5286" s="77"/>
      <c r="R5286" s="77"/>
      <c r="S5286" s="77"/>
      <c r="T5286" s="77"/>
      <c r="U5286" s="77"/>
      <c r="V5286" s="77"/>
      <c r="W5286" s="77"/>
      <c r="X5286" s="77"/>
      <c r="Y5286" s="77"/>
      <c r="Z5286" s="77"/>
      <c r="AA5286" s="77"/>
      <c r="AB5286" s="77"/>
      <c r="AC5286" s="77"/>
    </row>
    <row r="5287" spans="1:29" s="97" customFormat="1" ht="13" x14ac:dyDescent="0.3">
      <c r="A5287" s="77"/>
      <c r="B5287" s="75"/>
      <c r="C5287" s="76"/>
      <c r="D5287" s="78"/>
      <c r="E5287" s="76"/>
      <c r="F5287" s="76"/>
      <c r="G5287" s="76"/>
      <c r="H5287" s="79"/>
      <c r="I5287" s="79"/>
      <c r="J5287" s="79"/>
      <c r="K5287" s="79"/>
      <c r="L5287" s="75"/>
      <c r="M5287" s="75"/>
      <c r="N5287" s="75"/>
      <c r="O5287" s="75"/>
      <c r="P5287" s="76"/>
      <c r="Q5287" s="77"/>
      <c r="R5287" s="77"/>
      <c r="S5287" s="77"/>
      <c r="T5287" s="77"/>
      <c r="U5287" s="77"/>
      <c r="V5287" s="77"/>
      <c r="W5287" s="77"/>
      <c r="X5287" s="77"/>
      <c r="Y5287" s="77"/>
      <c r="Z5287" s="77"/>
      <c r="AA5287" s="77"/>
      <c r="AB5287" s="77"/>
      <c r="AC5287" s="77"/>
    </row>
    <row r="5288" spans="1:29" s="97" customFormat="1" ht="13" x14ac:dyDescent="0.3">
      <c r="A5288" s="77"/>
      <c r="B5288" s="75"/>
      <c r="C5288" s="76"/>
      <c r="D5288" s="78"/>
      <c r="E5288" s="76"/>
      <c r="F5288" s="76"/>
      <c r="G5288" s="76"/>
      <c r="H5288" s="79"/>
      <c r="I5288" s="79"/>
      <c r="J5288" s="79"/>
      <c r="K5288" s="79"/>
      <c r="L5288" s="75"/>
      <c r="M5288" s="75"/>
      <c r="N5288" s="75"/>
      <c r="O5288" s="75"/>
      <c r="P5288" s="76"/>
      <c r="Q5288" s="77"/>
      <c r="R5288" s="77"/>
      <c r="S5288" s="77"/>
      <c r="T5288" s="77"/>
      <c r="U5288" s="77"/>
      <c r="V5288" s="77"/>
      <c r="W5288" s="77"/>
      <c r="X5288" s="77"/>
      <c r="Y5288" s="77"/>
      <c r="Z5288" s="77"/>
      <c r="AA5288" s="77"/>
      <c r="AB5288" s="77"/>
      <c r="AC5288" s="77"/>
    </row>
    <row r="5289" spans="1:29" s="97" customFormat="1" ht="13" x14ac:dyDescent="0.3">
      <c r="A5289" s="77"/>
      <c r="B5289" s="75"/>
      <c r="C5289" s="76"/>
      <c r="D5289" s="78"/>
      <c r="E5289" s="76"/>
      <c r="F5289" s="76"/>
      <c r="G5289" s="76"/>
      <c r="H5289" s="79"/>
      <c r="I5289" s="79"/>
      <c r="J5289" s="79"/>
      <c r="K5289" s="79"/>
      <c r="L5289" s="75"/>
      <c r="M5289" s="75"/>
      <c r="N5289" s="75"/>
      <c r="O5289" s="75"/>
      <c r="P5289" s="76"/>
      <c r="Q5289" s="77"/>
      <c r="R5289" s="77"/>
      <c r="S5289" s="77"/>
      <c r="T5289" s="77"/>
      <c r="U5289" s="77"/>
      <c r="V5289" s="77"/>
      <c r="W5289" s="77"/>
      <c r="X5289" s="77"/>
      <c r="Y5289" s="77"/>
      <c r="Z5289" s="77"/>
      <c r="AA5289" s="77"/>
      <c r="AB5289" s="77"/>
      <c r="AC5289" s="77"/>
    </row>
    <row r="5290" spans="1:29" s="97" customFormat="1" ht="13" x14ac:dyDescent="0.3">
      <c r="A5290" s="77"/>
      <c r="B5290" s="75"/>
      <c r="C5290" s="76"/>
      <c r="D5290" s="78"/>
      <c r="E5290" s="76"/>
      <c r="F5290" s="76"/>
      <c r="G5290" s="76"/>
      <c r="H5290" s="79"/>
      <c r="I5290" s="79"/>
      <c r="J5290" s="79"/>
      <c r="K5290" s="79"/>
      <c r="L5290" s="75"/>
      <c r="M5290" s="75"/>
      <c r="N5290" s="75"/>
      <c r="O5290" s="75"/>
      <c r="P5290" s="76"/>
      <c r="Q5290" s="77"/>
      <c r="R5290" s="77"/>
      <c r="S5290" s="77"/>
      <c r="T5290" s="77"/>
      <c r="U5290" s="77"/>
      <c r="V5290" s="77"/>
      <c r="W5290" s="77"/>
      <c r="X5290" s="77"/>
      <c r="Y5290" s="77"/>
      <c r="Z5290" s="77"/>
      <c r="AA5290" s="77"/>
      <c r="AB5290" s="77"/>
      <c r="AC5290" s="77"/>
    </row>
    <row r="5291" spans="1:29" s="97" customFormat="1" ht="13" x14ac:dyDescent="0.3">
      <c r="A5291" s="77"/>
      <c r="B5291" s="75"/>
      <c r="C5291" s="76"/>
      <c r="D5291" s="78"/>
      <c r="E5291" s="76"/>
      <c r="F5291" s="76"/>
      <c r="G5291" s="76"/>
      <c r="H5291" s="79"/>
      <c r="I5291" s="79"/>
      <c r="J5291" s="79"/>
      <c r="K5291" s="79"/>
      <c r="L5291" s="75"/>
      <c r="M5291" s="75"/>
      <c r="N5291" s="75"/>
      <c r="O5291" s="75"/>
      <c r="P5291" s="76"/>
      <c r="Q5291" s="77"/>
      <c r="R5291" s="77"/>
      <c r="S5291" s="77"/>
      <c r="T5291" s="77"/>
      <c r="U5291" s="77"/>
      <c r="V5291" s="77"/>
      <c r="W5291" s="77"/>
      <c r="X5291" s="77"/>
      <c r="Y5291" s="77"/>
      <c r="Z5291" s="77"/>
      <c r="AA5291" s="77"/>
      <c r="AB5291" s="77"/>
      <c r="AC5291" s="77"/>
    </row>
    <row r="5292" spans="1:29" s="97" customFormat="1" ht="13" x14ac:dyDescent="0.3">
      <c r="A5292" s="77"/>
      <c r="B5292" s="75"/>
      <c r="C5292" s="76"/>
      <c r="D5292" s="78"/>
      <c r="E5292" s="76"/>
      <c r="F5292" s="76"/>
      <c r="G5292" s="76"/>
      <c r="H5292" s="79"/>
      <c r="I5292" s="79"/>
      <c r="J5292" s="79"/>
      <c r="K5292" s="79"/>
      <c r="L5292" s="75"/>
      <c r="M5292" s="75"/>
      <c r="N5292" s="75"/>
      <c r="O5292" s="75"/>
      <c r="P5292" s="76"/>
      <c r="Q5292" s="77"/>
      <c r="R5292" s="77"/>
      <c r="S5292" s="77"/>
      <c r="T5292" s="77"/>
      <c r="U5292" s="77"/>
      <c r="V5292" s="77"/>
      <c r="W5292" s="77"/>
      <c r="X5292" s="77"/>
      <c r="Y5292" s="77"/>
      <c r="Z5292" s="77"/>
      <c r="AA5292" s="77"/>
      <c r="AB5292" s="77"/>
      <c r="AC5292" s="77"/>
    </row>
    <row r="5293" spans="1:29" s="97" customFormat="1" ht="13" x14ac:dyDescent="0.3">
      <c r="A5293" s="77"/>
      <c r="B5293" s="75"/>
      <c r="C5293" s="76"/>
      <c r="D5293" s="78"/>
      <c r="E5293" s="76"/>
      <c r="F5293" s="76"/>
      <c r="G5293" s="76"/>
      <c r="H5293" s="79"/>
      <c r="I5293" s="79"/>
      <c r="J5293" s="79"/>
      <c r="K5293" s="79"/>
      <c r="L5293" s="75"/>
      <c r="M5293" s="75"/>
      <c r="N5293" s="75"/>
      <c r="O5293" s="75"/>
      <c r="P5293" s="76"/>
      <c r="Q5293" s="77"/>
      <c r="R5293" s="77"/>
      <c r="S5293" s="77"/>
      <c r="T5293" s="77"/>
      <c r="U5293" s="77"/>
      <c r="V5293" s="77"/>
      <c r="W5293" s="77"/>
      <c r="X5293" s="77"/>
      <c r="Y5293" s="77"/>
      <c r="Z5293" s="77"/>
      <c r="AA5293" s="77"/>
      <c r="AB5293" s="77"/>
      <c r="AC5293" s="77"/>
    </row>
    <row r="5294" spans="1:29" s="97" customFormat="1" ht="13" x14ac:dyDescent="0.3">
      <c r="A5294" s="77"/>
      <c r="B5294" s="75"/>
      <c r="C5294" s="76"/>
      <c r="D5294" s="78"/>
      <c r="E5294" s="76"/>
      <c r="F5294" s="76"/>
      <c r="G5294" s="76"/>
      <c r="H5294" s="79"/>
      <c r="I5294" s="79"/>
      <c r="J5294" s="79"/>
      <c r="K5294" s="79"/>
      <c r="L5294" s="75"/>
      <c r="M5294" s="75"/>
      <c r="N5294" s="75"/>
      <c r="O5294" s="75"/>
      <c r="P5294" s="76"/>
      <c r="Q5294" s="77"/>
      <c r="R5294" s="77"/>
      <c r="S5294" s="77"/>
      <c r="T5294" s="77"/>
      <c r="U5294" s="77"/>
      <c r="V5294" s="77"/>
      <c r="W5294" s="77"/>
      <c r="X5294" s="77"/>
      <c r="Y5294" s="77"/>
      <c r="Z5294" s="77"/>
      <c r="AA5294" s="77"/>
      <c r="AB5294" s="77"/>
      <c r="AC5294" s="77"/>
    </row>
    <row r="5295" spans="1:29" s="97" customFormat="1" ht="13" x14ac:dyDescent="0.3">
      <c r="A5295" s="77"/>
      <c r="B5295" s="75"/>
      <c r="C5295" s="76"/>
      <c r="D5295" s="78"/>
      <c r="E5295" s="76"/>
      <c r="F5295" s="76"/>
      <c r="G5295" s="76"/>
      <c r="H5295" s="79"/>
      <c r="I5295" s="79"/>
      <c r="J5295" s="79"/>
      <c r="K5295" s="79"/>
      <c r="L5295" s="75"/>
      <c r="M5295" s="75"/>
      <c r="N5295" s="75"/>
      <c r="O5295" s="75"/>
      <c r="P5295" s="76"/>
      <c r="Q5295" s="77"/>
      <c r="R5295" s="77"/>
      <c r="S5295" s="77"/>
      <c r="T5295" s="77"/>
      <c r="U5295" s="77"/>
      <c r="V5295" s="77"/>
      <c r="W5295" s="77"/>
      <c r="X5295" s="77"/>
      <c r="Y5295" s="77"/>
      <c r="Z5295" s="77"/>
      <c r="AA5295" s="77"/>
      <c r="AB5295" s="77"/>
      <c r="AC5295" s="77"/>
    </row>
    <row r="5296" spans="1:29" s="97" customFormat="1" ht="13" x14ac:dyDescent="0.3">
      <c r="A5296" s="77"/>
      <c r="B5296" s="75"/>
      <c r="C5296" s="76"/>
      <c r="D5296" s="78"/>
      <c r="E5296" s="76"/>
      <c r="F5296" s="76"/>
      <c r="G5296" s="76"/>
      <c r="H5296" s="79"/>
      <c r="I5296" s="79"/>
      <c r="J5296" s="79"/>
      <c r="K5296" s="79"/>
      <c r="L5296" s="75"/>
      <c r="M5296" s="75"/>
      <c r="N5296" s="75"/>
      <c r="O5296" s="75"/>
      <c r="P5296" s="76"/>
      <c r="Q5296" s="77"/>
      <c r="R5296" s="77"/>
      <c r="S5296" s="77"/>
      <c r="T5296" s="77"/>
      <c r="U5296" s="77"/>
      <c r="V5296" s="77"/>
      <c r="W5296" s="77"/>
      <c r="X5296" s="77"/>
      <c r="Y5296" s="77"/>
      <c r="Z5296" s="77"/>
      <c r="AA5296" s="77"/>
      <c r="AB5296" s="77"/>
      <c r="AC5296" s="77"/>
    </row>
    <row r="5297" spans="1:29" s="97" customFormat="1" ht="13" x14ac:dyDescent="0.3">
      <c r="A5297" s="77"/>
      <c r="B5297" s="75"/>
      <c r="C5297" s="76"/>
      <c r="D5297" s="78"/>
      <c r="E5297" s="76"/>
      <c r="F5297" s="76"/>
      <c r="G5297" s="76"/>
      <c r="H5297" s="79"/>
      <c r="I5297" s="79"/>
      <c r="J5297" s="79"/>
      <c r="K5297" s="79"/>
      <c r="L5297" s="75"/>
      <c r="M5297" s="75"/>
      <c r="N5297" s="75"/>
      <c r="O5297" s="75"/>
      <c r="P5297" s="76"/>
      <c r="Q5297" s="77"/>
      <c r="R5297" s="77"/>
      <c r="S5297" s="77"/>
      <c r="T5297" s="77"/>
      <c r="U5297" s="77"/>
      <c r="V5297" s="77"/>
      <c r="W5297" s="77"/>
      <c r="X5297" s="77"/>
      <c r="Y5297" s="77"/>
      <c r="Z5297" s="77"/>
      <c r="AA5297" s="77"/>
      <c r="AB5297" s="77"/>
      <c r="AC5297" s="77"/>
    </row>
    <row r="5298" spans="1:29" s="97" customFormat="1" ht="13" x14ac:dyDescent="0.3">
      <c r="A5298" s="77"/>
      <c r="B5298" s="75"/>
      <c r="C5298" s="76"/>
      <c r="D5298" s="78"/>
      <c r="E5298" s="76"/>
      <c r="F5298" s="76"/>
      <c r="G5298" s="76"/>
      <c r="H5298" s="79"/>
      <c r="I5298" s="79"/>
      <c r="J5298" s="79"/>
      <c r="K5298" s="79"/>
      <c r="L5298" s="75"/>
      <c r="M5298" s="75"/>
      <c r="N5298" s="75"/>
      <c r="O5298" s="75"/>
      <c r="P5298" s="76"/>
      <c r="Q5298" s="77"/>
      <c r="R5298" s="77"/>
      <c r="S5298" s="77"/>
      <c r="T5298" s="77"/>
      <c r="U5298" s="77"/>
      <c r="V5298" s="77"/>
      <c r="W5298" s="77"/>
      <c r="X5298" s="77"/>
      <c r="Y5298" s="77"/>
      <c r="Z5298" s="77"/>
      <c r="AA5298" s="77"/>
      <c r="AB5298" s="77"/>
      <c r="AC5298" s="77"/>
    </row>
    <row r="5299" spans="1:29" s="97" customFormat="1" ht="13" x14ac:dyDescent="0.3">
      <c r="A5299" s="77"/>
      <c r="B5299" s="75"/>
      <c r="C5299" s="76"/>
      <c r="D5299" s="78"/>
      <c r="E5299" s="76"/>
      <c r="F5299" s="76"/>
      <c r="G5299" s="76"/>
      <c r="H5299" s="79"/>
      <c r="I5299" s="79"/>
      <c r="J5299" s="79"/>
      <c r="K5299" s="79"/>
      <c r="L5299" s="75"/>
      <c r="M5299" s="75"/>
      <c r="N5299" s="75"/>
      <c r="O5299" s="75"/>
      <c r="P5299" s="76"/>
      <c r="Q5299" s="77"/>
      <c r="R5299" s="77"/>
      <c r="S5299" s="77"/>
      <c r="T5299" s="77"/>
      <c r="U5299" s="77"/>
      <c r="V5299" s="77"/>
      <c r="W5299" s="77"/>
      <c r="X5299" s="77"/>
      <c r="Y5299" s="77"/>
      <c r="Z5299" s="77"/>
      <c r="AA5299" s="77"/>
      <c r="AB5299" s="77"/>
      <c r="AC5299" s="77"/>
    </row>
    <row r="5300" spans="1:29" s="97" customFormat="1" ht="13" x14ac:dyDescent="0.3">
      <c r="A5300" s="77"/>
      <c r="B5300" s="75"/>
      <c r="C5300" s="76"/>
      <c r="D5300" s="78"/>
      <c r="E5300" s="76"/>
      <c r="F5300" s="76"/>
      <c r="G5300" s="76"/>
      <c r="H5300" s="79"/>
      <c r="I5300" s="79"/>
      <c r="J5300" s="79"/>
      <c r="K5300" s="79"/>
      <c r="L5300" s="75"/>
      <c r="M5300" s="75"/>
      <c r="N5300" s="75"/>
      <c r="O5300" s="75"/>
      <c r="P5300" s="76"/>
      <c r="Q5300" s="77"/>
      <c r="R5300" s="77"/>
      <c r="S5300" s="77"/>
      <c r="T5300" s="77"/>
      <c r="U5300" s="77"/>
      <c r="V5300" s="77"/>
      <c r="W5300" s="77"/>
      <c r="X5300" s="77"/>
      <c r="Y5300" s="77"/>
      <c r="Z5300" s="77"/>
      <c r="AA5300" s="77"/>
      <c r="AB5300" s="77"/>
      <c r="AC5300" s="77"/>
    </row>
    <row r="5301" spans="1:29" s="97" customFormat="1" ht="13" x14ac:dyDescent="0.3">
      <c r="A5301" s="77"/>
      <c r="B5301" s="75"/>
      <c r="C5301" s="76"/>
      <c r="D5301" s="78"/>
      <c r="E5301" s="76"/>
      <c r="F5301" s="76"/>
      <c r="G5301" s="76"/>
      <c r="H5301" s="79"/>
      <c r="I5301" s="79"/>
      <c r="J5301" s="79"/>
      <c r="K5301" s="79"/>
      <c r="L5301" s="75"/>
      <c r="M5301" s="75"/>
      <c r="N5301" s="75"/>
      <c r="O5301" s="75"/>
      <c r="P5301" s="76"/>
      <c r="Q5301" s="77"/>
      <c r="R5301" s="77"/>
      <c r="S5301" s="77"/>
      <c r="T5301" s="77"/>
      <c r="U5301" s="77"/>
      <c r="V5301" s="77"/>
      <c r="W5301" s="77"/>
      <c r="X5301" s="77"/>
      <c r="Y5301" s="77"/>
      <c r="Z5301" s="77"/>
      <c r="AA5301" s="77"/>
      <c r="AB5301" s="77"/>
      <c r="AC5301" s="77"/>
    </row>
    <row r="5302" spans="1:29" s="97" customFormat="1" ht="13" x14ac:dyDescent="0.3">
      <c r="A5302" s="77"/>
      <c r="B5302" s="75"/>
      <c r="C5302" s="76"/>
      <c r="D5302" s="78"/>
      <c r="E5302" s="76"/>
      <c r="F5302" s="76"/>
      <c r="G5302" s="76"/>
      <c r="H5302" s="79"/>
      <c r="I5302" s="79"/>
      <c r="J5302" s="79"/>
      <c r="K5302" s="79"/>
      <c r="L5302" s="75"/>
      <c r="M5302" s="75"/>
      <c r="N5302" s="75"/>
      <c r="O5302" s="75"/>
      <c r="P5302" s="76"/>
      <c r="Q5302" s="77"/>
      <c r="R5302" s="77"/>
      <c r="S5302" s="77"/>
      <c r="T5302" s="77"/>
      <c r="U5302" s="77"/>
      <c r="V5302" s="77"/>
      <c r="W5302" s="77"/>
      <c r="X5302" s="77"/>
      <c r="Y5302" s="77"/>
      <c r="Z5302" s="77"/>
      <c r="AA5302" s="77"/>
      <c r="AB5302" s="77"/>
      <c r="AC5302" s="77"/>
    </row>
    <row r="5303" spans="1:29" s="97" customFormat="1" ht="13" x14ac:dyDescent="0.3">
      <c r="A5303" s="77"/>
      <c r="B5303" s="75"/>
      <c r="C5303" s="76"/>
      <c r="D5303" s="78"/>
      <c r="E5303" s="76"/>
      <c r="F5303" s="76"/>
      <c r="G5303" s="76"/>
      <c r="H5303" s="79"/>
      <c r="I5303" s="79"/>
      <c r="J5303" s="79"/>
      <c r="K5303" s="79"/>
      <c r="L5303" s="75"/>
      <c r="M5303" s="75"/>
      <c r="N5303" s="75"/>
      <c r="O5303" s="75"/>
      <c r="P5303" s="76"/>
      <c r="Q5303" s="77"/>
      <c r="R5303" s="77"/>
      <c r="S5303" s="77"/>
      <c r="T5303" s="77"/>
      <c r="U5303" s="77"/>
      <c r="V5303" s="77"/>
      <c r="W5303" s="77"/>
      <c r="X5303" s="77"/>
      <c r="Y5303" s="77"/>
      <c r="Z5303" s="77"/>
      <c r="AA5303" s="77"/>
      <c r="AB5303" s="77"/>
      <c r="AC5303" s="77"/>
    </row>
    <row r="5304" spans="1:29" s="97" customFormat="1" ht="13" x14ac:dyDescent="0.3">
      <c r="A5304" s="77"/>
      <c r="B5304" s="75"/>
      <c r="C5304" s="76"/>
      <c r="D5304" s="78"/>
      <c r="E5304" s="76"/>
      <c r="F5304" s="76"/>
      <c r="G5304" s="76"/>
      <c r="H5304" s="79"/>
      <c r="I5304" s="79"/>
      <c r="J5304" s="79"/>
      <c r="K5304" s="79"/>
      <c r="L5304" s="75"/>
      <c r="M5304" s="75"/>
      <c r="N5304" s="75"/>
      <c r="O5304" s="75"/>
      <c r="P5304" s="76"/>
      <c r="Q5304" s="77"/>
      <c r="R5304" s="77"/>
      <c r="S5304" s="77"/>
      <c r="T5304" s="77"/>
      <c r="U5304" s="77"/>
      <c r="V5304" s="77"/>
      <c r="W5304" s="77"/>
      <c r="X5304" s="77"/>
      <c r="Y5304" s="77"/>
      <c r="Z5304" s="77"/>
      <c r="AA5304" s="77"/>
      <c r="AB5304" s="77"/>
      <c r="AC5304" s="77"/>
    </row>
    <row r="5305" spans="1:29" s="97" customFormat="1" ht="13" x14ac:dyDescent="0.3">
      <c r="A5305" s="77"/>
      <c r="B5305" s="75"/>
      <c r="C5305" s="76"/>
      <c r="D5305" s="78"/>
      <c r="E5305" s="76"/>
      <c r="F5305" s="76"/>
      <c r="G5305" s="76"/>
      <c r="H5305" s="79"/>
      <c r="I5305" s="79"/>
      <c r="J5305" s="79"/>
      <c r="K5305" s="79"/>
      <c r="L5305" s="75"/>
      <c r="M5305" s="75"/>
      <c r="N5305" s="75"/>
      <c r="O5305" s="75"/>
      <c r="P5305" s="76"/>
      <c r="Q5305" s="77"/>
      <c r="R5305" s="77"/>
      <c r="S5305" s="77"/>
      <c r="T5305" s="77"/>
      <c r="U5305" s="77"/>
      <c r="V5305" s="77"/>
      <c r="W5305" s="77"/>
      <c r="X5305" s="77"/>
      <c r="Y5305" s="77"/>
      <c r="Z5305" s="77"/>
      <c r="AA5305" s="77"/>
      <c r="AB5305" s="77"/>
      <c r="AC5305" s="77"/>
    </row>
    <row r="5306" spans="1:29" s="97" customFormat="1" ht="13" x14ac:dyDescent="0.3">
      <c r="A5306" s="77"/>
      <c r="B5306" s="75"/>
      <c r="C5306" s="76"/>
      <c r="D5306" s="78"/>
      <c r="E5306" s="76"/>
      <c r="F5306" s="76"/>
      <c r="G5306" s="76"/>
      <c r="H5306" s="79"/>
      <c r="I5306" s="79"/>
      <c r="J5306" s="79"/>
      <c r="K5306" s="79"/>
      <c r="L5306" s="75"/>
      <c r="M5306" s="75"/>
      <c r="N5306" s="75"/>
      <c r="O5306" s="75"/>
      <c r="P5306" s="76"/>
      <c r="Q5306" s="77"/>
      <c r="R5306" s="77"/>
      <c r="S5306" s="77"/>
      <c r="T5306" s="77"/>
      <c r="U5306" s="77"/>
      <c r="V5306" s="77"/>
      <c r="W5306" s="77"/>
      <c r="X5306" s="77"/>
      <c r="Y5306" s="77"/>
      <c r="Z5306" s="77"/>
      <c r="AA5306" s="77"/>
      <c r="AB5306" s="77"/>
      <c r="AC5306" s="77"/>
    </row>
    <row r="5307" spans="1:29" s="97" customFormat="1" ht="13" x14ac:dyDescent="0.3">
      <c r="A5307" s="77"/>
      <c r="B5307" s="75"/>
      <c r="C5307" s="76"/>
      <c r="D5307" s="78"/>
      <c r="E5307" s="76"/>
      <c r="F5307" s="76"/>
      <c r="G5307" s="76"/>
      <c r="H5307" s="79"/>
      <c r="I5307" s="79"/>
      <c r="J5307" s="79"/>
      <c r="K5307" s="79"/>
      <c r="L5307" s="75"/>
      <c r="M5307" s="75"/>
      <c r="N5307" s="75"/>
      <c r="O5307" s="75"/>
      <c r="P5307" s="76"/>
      <c r="Q5307" s="77"/>
      <c r="R5307" s="77"/>
      <c r="S5307" s="77"/>
      <c r="T5307" s="77"/>
      <c r="U5307" s="77"/>
      <c r="V5307" s="77"/>
      <c r="W5307" s="77"/>
      <c r="X5307" s="77"/>
      <c r="Y5307" s="77"/>
      <c r="Z5307" s="77"/>
      <c r="AA5307" s="77"/>
      <c r="AB5307" s="77"/>
      <c r="AC5307" s="77"/>
    </row>
    <row r="5308" spans="1:29" s="97" customFormat="1" ht="13" x14ac:dyDescent="0.3">
      <c r="A5308" s="77"/>
      <c r="B5308" s="75"/>
      <c r="C5308" s="76"/>
      <c r="D5308" s="78"/>
      <c r="E5308" s="76"/>
      <c r="F5308" s="76"/>
      <c r="G5308" s="76"/>
      <c r="H5308" s="79"/>
      <c r="I5308" s="79"/>
      <c r="J5308" s="79"/>
      <c r="K5308" s="79"/>
      <c r="L5308" s="75"/>
      <c r="M5308" s="75"/>
      <c r="N5308" s="75"/>
      <c r="O5308" s="75"/>
      <c r="P5308" s="76"/>
      <c r="Q5308" s="77"/>
      <c r="R5308" s="77"/>
      <c r="S5308" s="77"/>
      <c r="T5308" s="77"/>
      <c r="U5308" s="77"/>
      <c r="V5308" s="77"/>
      <c r="W5308" s="77"/>
      <c r="X5308" s="77"/>
      <c r="Y5308" s="77"/>
      <c r="Z5308" s="77"/>
      <c r="AA5308" s="77"/>
      <c r="AB5308" s="77"/>
      <c r="AC5308" s="77"/>
    </row>
    <row r="5309" spans="1:29" s="97" customFormat="1" ht="13" x14ac:dyDescent="0.3">
      <c r="A5309" s="77"/>
      <c r="B5309" s="75"/>
      <c r="C5309" s="76"/>
      <c r="D5309" s="78"/>
      <c r="E5309" s="76"/>
      <c r="F5309" s="76"/>
      <c r="G5309" s="76"/>
      <c r="H5309" s="79"/>
      <c r="I5309" s="79"/>
      <c r="J5309" s="79"/>
      <c r="K5309" s="79"/>
      <c r="L5309" s="75"/>
      <c r="M5309" s="75"/>
      <c r="N5309" s="75"/>
      <c r="O5309" s="75"/>
      <c r="P5309" s="76"/>
      <c r="Q5309" s="77"/>
      <c r="R5309" s="77"/>
      <c r="S5309" s="77"/>
      <c r="T5309" s="77"/>
      <c r="U5309" s="77"/>
      <c r="V5309" s="77"/>
      <c r="W5309" s="77"/>
      <c r="X5309" s="77"/>
      <c r="Y5309" s="77"/>
      <c r="Z5309" s="77"/>
      <c r="AA5309" s="77"/>
      <c r="AB5309" s="77"/>
      <c r="AC5309" s="77"/>
    </row>
    <row r="5310" spans="1:29" s="97" customFormat="1" ht="13" x14ac:dyDescent="0.3">
      <c r="A5310" s="77"/>
      <c r="B5310" s="75"/>
      <c r="C5310" s="76"/>
      <c r="D5310" s="78"/>
      <c r="E5310" s="76"/>
      <c r="F5310" s="76"/>
      <c r="G5310" s="76"/>
      <c r="H5310" s="79"/>
      <c r="I5310" s="79"/>
      <c r="J5310" s="79"/>
      <c r="K5310" s="79"/>
      <c r="L5310" s="75"/>
      <c r="M5310" s="75"/>
      <c r="N5310" s="75"/>
      <c r="O5310" s="75"/>
      <c r="P5310" s="76"/>
      <c r="Q5310" s="77"/>
      <c r="R5310" s="77"/>
      <c r="S5310" s="77"/>
      <c r="T5310" s="77"/>
      <c r="U5310" s="77"/>
      <c r="V5310" s="77"/>
      <c r="W5310" s="77"/>
      <c r="X5310" s="77"/>
      <c r="Y5310" s="77"/>
      <c r="Z5310" s="77"/>
      <c r="AA5310" s="77"/>
      <c r="AB5310" s="77"/>
      <c r="AC5310" s="77"/>
    </row>
    <row r="5311" spans="1:29" s="97" customFormat="1" ht="13" x14ac:dyDescent="0.3">
      <c r="A5311" s="77"/>
      <c r="B5311" s="75"/>
      <c r="C5311" s="76"/>
      <c r="D5311" s="78"/>
      <c r="E5311" s="76"/>
      <c r="F5311" s="76"/>
      <c r="G5311" s="76"/>
      <c r="H5311" s="79"/>
      <c r="I5311" s="79"/>
      <c r="J5311" s="79"/>
      <c r="K5311" s="79"/>
      <c r="L5311" s="75"/>
      <c r="M5311" s="75"/>
      <c r="N5311" s="75"/>
      <c r="O5311" s="75"/>
      <c r="P5311" s="76"/>
      <c r="Q5311" s="77"/>
      <c r="R5311" s="77"/>
      <c r="S5311" s="77"/>
      <c r="T5311" s="77"/>
      <c r="U5311" s="77"/>
      <c r="V5311" s="77"/>
      <c r="W5311" s="77"/>
      <c r="X5311" s="77"/>
      <c r="Y5311" s="77"/>
      <c r="Z5311" s="77"/>
      <c r="AA5311" s="77"/>
      <c r="AB5311" s="77"/>
      <c r="AC5311" s="77"/>
    </row>
    <row r="5312" spans="1:29" s="97" customFormat="1" ht="13" x14ac:dyDescent="0.3">
      <c r="A5312" s="77"/>
      <c r="B5312" s="75"/>
      <c r="C5312" s="76"/>
      <c r="D5312" s="78"/>
      <c r="E5312" s="76"/>
      <c r="F5312" s="76"/>
      <c r="G5312" s="76"/>
      <c r="H5312" s="79"/>
      <c r="I5312" s="79"/>
      <c r="J5312" s="79"/>
      <c r="K5312" s="79"/>
      <c r="L5312" s="75"/>
      <c r="M5312" s="75"/>
      <c r="N5312" s="75"/>
      <c r="O5312" s="75"/>
      <c r="P5312" s="76"/>
      <c r="Q5312" s="77"/>
      <c r="R5312" s="77"/>
      <c r="S5312" s="77"/>
      <c r="T5312" s="77"/>
      <c r="U5312" s="77"/>
      <c r="V5312" s="77"/>
      <c r="W5312" s="77"/>
      <c r="X5312" s="77"/>
      <c r="Y5312" s="77"/>
      <c r="Z5312" s="77"/>
      <c r="AA5312" s="77"/>
      <c r="AB5312" s="77"/>
      <c r="AC5312" s="77"/>
    </row>
    <row r="5313" spans="1:29" s="97" customFormat="1" ht="13" x14ac:dyDescent="0.3">
      <c r="A5313" s="77"/>
      <c r="B5313" s="75"/>
      <c r="C5313" s="76"/>
      <c r="D5313" s="78"/>
      <c r="E5313" s="76"/>
      <c r="F5313" s="76"/>
      <c r="G5313" s="76"/>
      <c r="H5313" s="79"/>
      <c r="I5313" s="79"/>
      <c r="J5313" s="79"/>
      <c r="K5313" s="79"/>
      <c r="L5313" s="75"/>
      <c r="M5313" s="75"/>
      <c r="N5313" s="75"/>
      <c r="O5313" s="75"/>
      <c r="P5313" s="76"/>
      <c r="Q5313" s="77"/>
      <c r="R5313" s="77"/>
      <c r="S5313" s="77"/>
      <c r="T5313" s="77"/>
      <c r="U5313" s="77"/>
      <c r="V5313" s="77"/>
      <c r="W5313" s="77"/>
      <c r="X5313" s="77"/>
      <c r="Y5313" s="77"/>
      <c r="Z5313" s="77"/>
      <c r="AA5313" s="77"/>
      <c r="AB5313" s="77"/>
      <c r="AC5313" s="77"/>
    </row>
    <row r="5314" spans="1:29" s="97" customFormat="1" ht="13" x14ac:dyDescent="0.3">
      <c r="A5314" s="77"/>
      <c r="B5314" s="75"/>
      <c r="C5314" s="76"/>
      <c r="D5314" s="78"/>
      <c r="E5314" s="76"/>
      <c r="F5314" s="76"/>
      <c r="G5314" s="76"/>
      <c r="H5314" s="79"/>
      <c r="I5314" s="79"/>
      <c r="J5314" s="79"/>
      <c r="K5314" s="79"/>
      <c r="L5314" s="75"/>
      <c r="M5314" s="75"/>
      <c r="N5314" s="75"/>
      <c r="O5314" s="75"/>
      <c r="P5314" s="76"/>
      <c r="Q5314" s="77"/>
      <c r="R5314" s="77"/>
      <c r="S5314" s="77"/>
      <c r="T5314" s="77"/>
      <c r="U5314" s="77"/>
      <c r="V5314" s="77"/>
      <c r="W5314" s="77"/>
      <c r="X5314" s="77"/>
      <c r="Y5314" s="77"/>
      <c r="Z5314" s="77"/>
      <c r="AA5314" s="77"/>
      <c r="AB5314" s="77"/>
      <c r="AC5314" s="77"/>
    </row>
    <row r="5315" spans="1:29" s="97" customFormat="1" ht="13" x14ac:dyDescent="0.3">
      <c r="A5315" s="77"/>
      <c r="B5315" s="75"/>
      <c r="C5315" s="76"/>
      <c r="D5315" s="78"/>
      <c r="E5315" s="76"/>
      <c r="F5315" s="76"/>
      <c r="G5315" s="76"/>
      <c r="H5315" s="79"/>
      <c r="I5315" s="79"/>
      <c r="J5315" s="79"/>
      <c r="K5315" s="79"/>
      <c r="L5315" s="75"/>
      <c r="M5315" s="75"/>
      <c r="N5315" s="75"/>
      <c r="O5315" s="75"/>
      <c r="P5315" s="76"/>
      <c r="Q5315" s="77"/>
      <c r="R5315" s="77"/>
      <c r="S5315" s="77"/>
      <c r="T5315" s="77"/>
      <c r="U5315" s="77"/>
      <c r="V5315" s="77"/>
      <c r="W5315" s="77"/>
      <c r="X5315" s="77"/>
      <c r="Y5315" s="77"/>
      <c r="Z5315" s="77"/>
      <c r="AA5315" s="77"/>
      <c r="AB5315" s="77"/>
      <c r="AC5315" s="77"/>
    </row>
    <row r="5316" spans="1:29" s="97" customFormat="1" ht="13" x14ac:dyDescent="0.3">
      <c r="A5316" s="77"/>
      <c r="B5316" s="75"/>
      <c r="C5316" s="76"/>
      <c r="D5316" s="78"/>
      <c r="E5316" s="76"/>
      <c r="F5316" s="76"/>
      <c r="G5316" s="76"/>
      <c r="H5316" s="79"/>
      <c r="I5316" s="79"/>
      <c r="J5316" s="79"/>
      <c r="K5316" s="79"/>
      <c r="L5316" s="75"/>
      <c r="M5316" s="75"/>
      <c r="N5316" s="75"/>
      <c r="O5316" s="75"/>
      <c r="P5316" s="76"/>
      <c r="Q5316" s="77"/>
      <c r="R5316" s="77"/>
      <c r="S5316" s="77"/>
      <c r="T5316" s="77"/>
      <c r="U5316" s="77"/>
      <c r="V5316" s="77"/>
      <c r="W5316" s="77"/>
      <c r="X5316" s="77"/>
      <c r="Y5316" s="77"/>
      <c r="Z5316" s="77"/>
      <c r="AA5316" s="77"/>
      <c r="AB5316" s="77"/>
      <c r="AC5316" s="77"/>
    </row>
    <row r="5317" spans="1:29" s="97" customFormat="1" ht="13" x14ac:dyDescent="0.3">
      <c r="A5317" s="77"/>
      <c r="B5317" s="75"/>
      <c r="C5317" s="76"/>
      <c r="D5317" s="78"/>
      <c r="E5317" s="76"/>
      <c r="F5317" s="76"/>
      <c r="G5317" s="76"/>
      <c r="H5317" s="79"/>
      <c r="I5317" s="79"/>
      <c r="J5317" s="79"/>
      <c r="K5317" s="79"/>
      <c r="L5317" s="75"/>
      <c r="M5317" s="75"/>
      <c r="N5317" s="75"/>
      <c r="O5317" s="75"/>
      <c r="P5317" s="76"/>
      <c r="Q5317" s="77"/>
      <c r="R5317" s="77"/>
      <c r="S5317" s="77"/>
      <c r="T5317" s="77"/>
      <c r="U5317" s="77"/>
      <c r="V5317" s="77"/>
      <c r="W5317" s="77"/>
      <c r="X5317" s="77"/>
      <c r="Y5317" s="77"/>
      <c r="Z5317" s="77"/>
      <c r="AA5317" s="77"/>
      <c r="AB5317" s="77"/>
      <c r="AC5317" s="77"/>
    </row>
    <row r="5318" spans="1:29" s="97" customFormat="1" ht="13" x14ac:dyDescent="0.3">
      <c r="A5318" s="77"/>
      <c r="B5318" s="75"/>
      <c r="C5318" s="76"/>
      <c r="D5318" s="78"/>
      <c r="E5318" s="76"/>
      <c r="F5318" s="76"/>
      <c r="G5318" s="76"/>
      <c r="H5318" s="79"/>
      <c r="I5318" s="79"/>
      <c r="J5318" s="79"/>
      <c r="K5318" s="79"/>
      <c r="L5318" s="75"/>
      <c r="M5318" s="75"/>
      <c r="N5318" s="75"/>
      <c r="O5318" s="75"/>
      <c r="P5318" s="76"/>
      <c r="Q5318" s="77"/>
      <c r="R5318" s="77"/>
      <c r="S5318" s="77"/>
      <c r="T5318" s="77"/>
      <c r="U5318" s="77"/>
      <c r="V5318" s="77"/>
      <c r="W5318" s="77"/>
      <c r="X5318" s="77"/>
      <c r="Y5318" s="77"/>
      <c r="Z5318" s="77"/>
      <c r="AA5318" s="77"/>
      <c r="AB5318" s="77"/>
      <c r="AC5318" s="77"/>
    </row>
    <row r="5319" spans="1:29" s="97" customFormat="1" ht="13" x14ac:dyDescent="0.3">
      <c r="A5319" s="77"/>
      <c r="B5319" s="75"/>
      <c r="C5319" s="76"/>
      <c r="D5319" s="78"/>
      <c r="E5319" s="76"/>
      <c r="F5319" s="76"/>
      <c r="G5319" s="76"/>
      <c r="H5319" s="79"/>
      <c r="I5319" s="79"/>
      <c r="J5319" s="79"/>
      <c r="K5319" s="79"/>
      <c r="L5319" s="75"/>
      <c r="M5319" s="75"/>
      <c r="N5319" s="75"/>
      <c r="O5319" s="75"/>
      <c r="P5319" s="76"/>
      <c r="Q5319" s="77"/>
      <c r="R5319" s="77"/>
      <c r="S5319" s="77"/>
      <c r="T5319" s="77"/>
      <c r="U5319" s="77"/>
      <c r="V5319" s="77"/>
      <c r="W5319" s="77"/>
      <c r="X5319" s="77"/>
      <c r="Y5319" s="77"/>
      <c r="Z5319" s="77"/>
      <c r="AA5319" s="77"/>
      <c r="AB5319" s="77"/>
      <c r="AC5319" s="77"/>
    </row>
    <row r="5320" spans="1:29" s="97" customFormat="1" ht="13" x14ac:dyDescent="0.3">
      <c r="A5320" s="77"/>
      <c r="B5320" s="75"/>
      <c r="C5320" s="76"/>
      <c r="D5320" s="78"/>
      <c r="E5320" s="76"/>
      <c r="F5320" s="76"/>
      <c r="G5320" s="76"/>
      <c r="H5320" s="79"/>
      <c r="I5320" s="79"/>
      <c r="J5320" s="79"/>
      <c r="K5320" s="79"/>
      <c r="L5320" s="75"/>
      <c r="M5320" s="75"/>
      <c r="N5320" s="75"/>
      <c r="O5320" s="75"/>
      <c r="P5320" s="76"/>
      <c r="Q5320" s="77"/>
      <c r="R5320" s="77"/>
      <c r="S5320" s="77"/>
      <c r="T5320" s="77"/>
      <c r="U5320" s="77"/>
      <c r="V5320" s="77"/>
      <c r="W5320" s="77"/>
      <c r="X5320" s="77"/>
      <c r="Y5320" s="77"/>
      <c r="Z5320" s="77"/>
      <c r="AA5320" s="77"/>
      <c r="AB5320" s="77"/>
      <c r="AC5320" s="77"/>
    </row>
    <row r="5321" spans="1:29" s="97" customFormat="1" ht="13" x14ac:dyDescent="0.3">
      <c r="A5321" s="77"/>
      <c r="B5321" s="75"/>
      <c r="C5321" s="76"/>
      <c r="D5321" s="78"/>
      <c r="E5321" s="76"/>
      <c r="F5321" s="76"/>
      <c r="G5321" s="76"/>
      <c r="H5321" s="79"/>
      <c r="I5321" s="79"/>
      <c r="J5321" s="79"/>
      <c r="K5321" s="79"/>
      <c r="L5321" s="75"/>
      <c r="M5321" s="75"/>
      <c r="N5321" s="75"/>
      <c r="O5321" s="75"/>
      <c r="P5321" s="76"/>
      <c r="Q5321" s="77"/>
      <c r="R5321" s="77"/>
      <c r="S5321" s="77"/>
      <c r="T5321" s="77"/>
      <c r="U5321" s="77"/>
      <c r="V5321" s="77"/>
      <c r="W5321" s="77"/>
      <c r="X5321" s="77"/>
      <c r="Y5321" s="77"/>
      <c r="Z5321" s="77"/>
      <c r="AA5321" s="77"/>
      <c r="AB5321" s="77"/>
      <c r="AC5321" s="77"/>
    </row>
    <row r="5322" spans="1:29" s="97" customFormat="1" ht="13" x14ac:dyDescent="0.3">
      <c r="A5322" s="77"/>
      <c r="B5322" s="75"/>
      <c r="C5322" s="76"/>
      <c r="D5322" s="78"/>
      <c r="E5322" s="76"/>
      <c r="F5322" s="76"/>
      <c r="G5322" s="76"/>
      <c r="H5322" s="79"/>
      <c r="I5322" s="79"/>
      <c r="J5322" s="79"/>
      <c r="K5322" s="79"/>
      <c r="L5322" s="75"/>
      <c r="M5322" s="75"/>
      <c r="N5322" s="75"/>
      <c r="O5322" s="75"/>
      <c r="P5322" s="76"/>
      <c r="Q5322" s="77"/>
      <c r="R5322" s="77"/>
      <c r="S5322" s="77"/>
      <c r="T5322" s="77"/>
      <c r="U5322" s="77"/>
      <c r="V5322" s="77"/>
      <c r="W5322" s="77"/>
      <c r="X5322" s="77"/>
      <c r="Y5322" s="77"/>
      <c r="Z5322" s="77"/>
      <c r="AA5322" s="77"/>
      <c r="AB5322" s="77"/>
      <c r="AC5322" s="77"/>
    </row>
    <row r="5323" spans="1:29" s="97" customFormat="1" ht="13" x14ac:dyDescent="0.3">
      <c r="A5323" s="77"/>
      <c r="B5323" s="75"/>
      <c r="C5323" s="76"/>
      <c r="D5323" s="78"/>
      <c r="E5323" s="76"/>
      <c r="F5323" s="76"/>
      <c r="G5323" s="76"/>
      <c r="H5323" s="79"/>
      <c r="I5323" s="79"/>
      <c r="J5323" s="79"/>
      <c r="K5323" s="79"/>
      <c r="L5323" s="75"/>
      <c r="M5323" s="75"/>
      <c r="N5323" s="75"/>
      <c r="O5323" s="75"/>
      <c r="P5323" s="76"/>
      <c r="Q5323" s="77"/>
      <c r="R5323" s="77"/>
      <c r="S5323" s="77"/>
      <c r="T5323" s="77"/>
      <c r="U5323" s="77"/>
      <c r="V5323" s="77"/>
      <c r="W5323" s="77"/>
      <c r="X5323" s="77"/>
      <c r="Y5323" s="77"/>
      <c r="Z5323" s="77"/>
      <c r="AA5323" s="77"/>
      <c r="AB5323" s="77"/>
      <c r="AC5323" s="77"/>
    </row>
    <row r="5324" spans="1:29" s="97" customFormat="1" ht="13" x14ac:dyDescent="0.3">
      <c r="A5324" s="77"/>
      <c r="B5324" s="75"/>
      <c r="C5324" s="76"/>
      <c r="D5324" s="78"/>
      <c r="E5324" s="76"/>
      <c r="F5324" s="76"/>
      <c r="G5324" s="76"/>
      <c r="H5324" s="79"/>
      <c r="I5324" s="79"/>
      <c r="J5324" s="79"/>
      <c r="K5324" s="79"/>
      <c r="L5324" s="75"/>
      <c r="M5324" s="75"/>
      <c r="N5324" s="75"/>
      <c r="O5324" s="75"/>
      <c r="P5324" s="76"/>
      <c r="Q5324" s="77"/>
      <c r="R5324" s="77"/>
      <c r="S5324" s="77"/>
      <c r="T5324" s="77"/>
      <c r="U5324" s="77"/>
      <c r="V5324" s="77"/>
      <c r="W5324" s="77"/>
      <c r="X5324" s="77"/>
      <c r="Y5324" s="77"/>
      <c r="Z5324" s="77"/>
      <c r="AA5324" s="77"/>
      <c r="AB5324" s="77"/>
      <c r="AC5324" s="77"/>
    </row>
    <row r="5325" spans="1:29" s="97" customFormat="1" ht="13" x14ac:dyDescent="0.3">
      <c r="A5325" s="77"/>
      <c r="B5325" s="75"/>
      <c r="C5325" s="76"/>
      <c r="D5325" s="78"/>
      <c r="E5325" s="76"/>
      <c r="F5325" s="76"/>
      <c r="G5325" s="76"/>
      <c r="H5325" s="79"/>
      <c r="I5325" s="79"/>
      <c r="J5325" s="79"/>
      <c r="K5325" s="79"/>
      <c r="L5325" s="75"/>
      <c r="M5325" s="75"/>
      <c r="N5325" s="75"/>
      <c r="O5325" s="75"/>
      <c r="P5325" s="76"/>
      <c r="Q5325" s="77"/>
      <c r="R5325" s="77"/>
      <c r="S5325" s="77"/>
      <c r="T5325" s="77"/>
      <c r="U5325" s="77"/>
      <c r="V5325" s="77"/>
      <c r="W5325" s="77"/>
      <c r="X5325" s="77"/>
      <c r="Y5325" s="77"/>
      <c r="Z5325" s="77"/>
      <c r="AA5325" s="77"/>
      <c r="AB5325" s="77"/>
      <c r="AC5325" s="77"/>
    </row>
    <row r="5326" spans="1:29" s="97" customFormat="1" ht="13" x14ac:dyDescent="0.3">
      <c r="A5326" s="77"/>
      <c r="B5326" s="75"/>
      <c r="C5326" s="76"/>
      <c r="D5326" s="78"/>
      <c r="E5326" s="76"/>
      <c r="F5326" s="76"/>
      <c r="G5326" s="76"/>
      <c r="H5326" s="79"/>
      <c r="I5326" s="79"/>
      <c r="J5326" s="79"/>
      <c r="K5326" s="79"/>
      <c r="L5326" s="75"/>
      <c r="M5326" s="75"/>
      <c r="N5326" s="75"/>
      <c r="O5326" s="75"/>
      <c r="P5326" s="76"/>
      <c r="Q5326" s="77"/>
      <c r="R5326" s="77"/>
      <c r="S5326" s="77"/>
      <c r="T5326" s="77"/>
      <c r="U5326" s="77"/>
      <c r="V5326" s="77"/>
      <c r="W5326" s="77"/>
      <c r="X5326" s="77"/>
      <c r="Y5326" s="77"/>
      <c r="Z5326" s="77"/>
      <c r="AA5326" s="77"/>
      <c r="AB5326" s="77"/>
      <c r="AC5326" s="77"/>
    </row>
    <row r="5327" spans="1:29" s="97" customFormat="1" ht="13" x14ac:dyDescent="0.3">
      <c r="A5327" s="77"/>
      <c r="B5327" s="75"/>
      <c r="C5327" s="76"/>
      <c r="D5327" s="78"/>
      <c r="E5327" s="76"/>
      <c r="F5327" s="76"/>
      <c r="G5327" s="76"/>
      <c r="H5327" s="79"/>
      <c r="I5327" s="79"/>
      <c r="J5327" s="79"/>
      <c r="K5327" s="79"/>
      <c r="L5327" s="75"/>
      <c r="M5327" s="75"/>
      <c r="N5327" s="75"/>
      <c r="O5327" s="75"/>
      <c r="P5327" s="76"/>
      <c r="Q5327" s="77"/>
      <c r="R5327" s="77"/>
      <c r="S5327" s="77"/>
      <c r="T5327" s="77"/>
      <c r="U5327" s="77"/>
      <c r="V5327" s="77"/>
      <c r="W5327" s="77"/>
      <c r="X5327" s="77"/>
      <c r="Y5327" s="77"/>
      <c r="Z5327" s="77"/>
      <c r="AA5327" s="77"/>
      <c r="AB5327" s="77"/>
      <c r="AC5327" s="77"/>
    </row>
    <row r="5328" spans="1:29" s="97" customFormat="1" ht="13" x14ac:dyDescent="0.3">
      <c r="A5328" s="77"/>
      <c r="B5328" s="75"/>
      <c r="C5328" s="76"/>
      <c r="D5328" s="78"/>
      <c r="E5328" s="76"/>
      <c r="F5328" s="76"/>
      <c r="G5328" s="76"/>
      <c r="H5328" s="79"/>
      <c r="I5328" s="79"/>
      <c r="J5328" s="79"/>
      <c r="K5328" s="79"/>
      <c r="L5328" s="75"/>
      <c r="M5328" s="75"/>
      <c r="N5328" s="75"/>
      <c r="O5328" s="75"/>
      <c r="P5328" s="76"/>
      <c r="Q5328" s="77"/>
      <c r="R5328" s="77"/>
      <c r="S5328" s="77"/>
      <c r="T5328" s="77"/>
      <c r="U5328" s="77"/>
      <c r="V5328" s="77"/>
      <c r="W5328" s="77"/>
      <c r="X5328" s="77"/>
      <c r="Y5328" s="77"/>
      <c r="Z5328" s="77"/>
      <c r="AA5328" s="77"/>
      <c r="AB5328" s="77"/>
      <c r="AC5328" s="77"/>
    </row>
    <row r="5329" spans="1:29" s="97" customFormat="1" ht="13" x14ac:dyDescent="0.3">
      <c r="A5329" s="77"/>
      <c r="B5329" s="75"/>
      <c r="C5329" s="76"/>
      <c r="D5329" s="78"/>
      <c r="E5329" s="76"/>
      <c r="F5329" s="76"/>
      <c r="G5329" s="76"/>
      <c r="H5329" s="79"/>
      <c r="I5329" s="79"/>
      <c r="J5329" s="79"/>
      <c r="K5329" s="79"/>
      <c r="L5329" s="75"/>
      <c r="M5329" s="75"/>
      <c r="N5329" s="75"/>
      <c r="O5329" s="75"/>
      <c r="P5329" s="76"/>
      <c r="Q5329" s="77"/>
      <c r="R5329" s="77"/>
      <c r="S5329" s="77"/>
      <c r="T5329" s="77"/>
      <c r="U5329" s="77"/>
      <c r="V5329" s="77"/>
      <c r="W5329" s="77"/>
      <c r="X5329" s="77"/>
      <c r="Y5329" s="77"/>
      <c r="Z5329" s="77"/>
      <c r="AA5329" s="77"/>
      <c r="AB5329" s="77"/>
      <c r="AC5329" s="77"/>
    </row>
    <row r="5330" spans="1:29" s="97" customFormat="1" ht="13" x14ac:dyDescent="0.3">
      <c r="A5330" s="77"/>
      <c r="B5330" s="75"/>
      <c r="C5330" s="76"/>
      <c r="D5330" s="78"/>
      <c r="E5330" s="76"/>
      <c r="F5330" s="76"/>
      <c r="G5330" s="76"/>
      <c r="H5330" s="79"/>
      <c r="I5330" s="79"/>
      <c r="J5330" s="79"/>
      <c r="K5330" s="79"/>
      <c r="L5330" s="75"/>
      <c r="M5330" s="75"/>
      <c r="N5330" s="75"/>
      <c r="O5330" s="75"/>
      <c r="P5330" s="76"/>
      <c r="Q5330" s="77"/>
      <c r="R5330" s="77"/>
      <c r="S5330" s="77"/>
      <c r="T5330" s="77"/>
      <c r="U5330" s="77"/>
      <c r="V5330" s="77"/>
      <c r="W5330" s="77"/>
      <c r="X5330" s="77"/>
      <c r="Y5330" s="77"/>
      <c r="Z5330" s="77"/>
      <c r="AA5330" s="77"/>
      <c r="AB5330" s="77"/>
      <c r="AC5330" s="77"/>
    </row>
    <row r="5331" spans="1:29" s="97" customFormat="1" ht="13" x14ac:dyDescent="0.3">
      <c r="A5331" s="77"/>
      <c r="B5331" s="75"/>
      <c r="C5331" s="76"/>
      <c r="D5331" s="78"/>
      <c r="E5331" s="76"/>
      <c r="F5331" s="76"/>
      <c r="G5331" s="76"/>
      <c r="H5331" s="79"/>
      <c r="I5331" s="79"/>
      <c r="J5331" s="79"/>
      <c r="K5331" s="79"/>
      <c r="L5331" s="75"/>
      <c r="M5331" s="75"/>
      <c r="N5331" s="75"/>
      <c r="O5331" s="75"/>
      <c r="P5331" s="76"/>
      <c r="Q5331" s="77"/>
      <c r="R5331" s="77"/>
      <c r="S5331" s="77"/>
      <c r="T5331" s="77"/>
      <c r="U5331" s="77"/>
      <c r="V5331" s="77"/>
      <c r="W5331" s="77"/>
      <c r="X5331" s="77"/>
      <c r="Y5331" s="77"/>
      <c r="Z5331" s="77"/>
      <c r="AA5331" s="77"/>
      <c r="AB5331" s="77"/>
      <c r="AC5331" s="77"/>
    </row>
    <row r="5332" spans="1:29" s="97" customFormat="1" ht="13" x14ac:dyDescent="0.3">
      <c r="A5332" s="77"/>
      <c r="B5332" s="75"/>
      <c r="C5332" s="76"/>
      <c r="D5332" s="78"/>
      <c r="E5332" s="76"/>
      <c r="F5332" s="76"/>
      <c r="G5332" s="76"/>
      <c r="H5332" s="79"/>
      <c r="I5332" s="79"/>
      <c r="J5332" s="79"/>
      <c r="K5332" s="79"/>
      <c r="L5332" s="75"/>
      <c r="M5332" s="75"/>
      <c r="N5332" s="75"/>
      <c r="O5332" s="75"/>
      <c r="P5332" s="76"/>
      <c r="Q5332" s="77"/>
      <c r="R5332" s="77"/>
      <c r="S5332" s="77"/>
      <c r="T5332" s="77"/>
      <c r="U5332" s="77"/>
      <c r="V5332" s="77"/>
      <c r="W5332" s="77"/>
      <c r="X5332" s="77"/>
      <c r="Y5332" s="77"/>
      <c r="Z5332" s="77"/>
      <c r="AA5332" s="77"/>
      <c r="AB5332" s="77"/>
      <c r="AC5332" s="77"/>
    </row>
    <row r="5333" spans="1:29" s="97" customFormat="1" ht="13" x14ac:dyDescent="0.3">
      <c r="A5333" s="77"/>
      <c r="B5333" s="75"/>
      <c r="C5333" s="76"/>
      <c r="D5333" s="78"/>
      <c r="E5333" s="76"/>
      <c r="F5333" s="76"/>
      <c r="G5333" s="76"/>
      <c r="H5333" s="79"/>
      <c r="I5333" s="79"/>
      <c r="J5333" s="79"/>
      <c r="K5333" s="79"/>
      <c r="L5333" s="75"/>
      <c r="M5333" s="75"/>
      <c r="N5333" s="75"/>
      <c r="O5333" s="75"/>
      <c r="P5333" s="76"/>
      <c r="Q5333" s="77"/>
      <c r="R5333" s="77"/>
      <c r="S5333" s="77"/>
      <c r="T5333" s="77"/>
      <c r="U5333" s="77"/>
      <c r="V5333" s="77"/>
      <c r="W5333" s="77"/>
      <c r="X5333" s="77"/>
      <c r="Y5333" s="77"/>
      <c r="Z5333" s="77"/>
      <c r="AA5333" s="77"/>
      <c r="AB5333" s="77"/>
      <c r="AC5333" s="77"/>
    </row>
    <row r="5334" spans="1:29" s="97" customFormat="1" ht="13" x14ac:dyDescent="0.3">
      <c r="A5334" s="77"/>
      <c r="B5334" s="75"/>
      <c r="C5334" s="76"/>
      <c r="D5334" s="78"/>
      <c r="E5334" s="76"/>
      <c r="F5334" s="76"/>
      <c r="G5334" s="76"/>
      <c r="H5334" s="79"/>
      <c r="I5334" s="79"/>
      <c r="J5334" s="79"/>
      <c r="K5334" s="79"/>
      <c r="L5334" s="75"/>
      <c r="M5334" s="75"/>
      <c r="N5334" s="75"/>
      <c r="O5334" s="75"/>
      <c r="P5334" s="76"/>
      <c r="Q5334" s="77"/>
      <c r="R5334" s="77"/>
      <c r="S5334" s="77"/>
      <c r="T5334" s="77"/>
      <c r="U5334" s="77"/>
      <c r="V5334" s="77"/>
      <c r="W5334" s="77"/>
      <c r="X5334" s="77"/>
      <c r="Y5334" s="77"/>
      <c r="Z5334" s="77"/>
      <c r="AA5334" s="77"/>
      <c r="AB5334" s="77"/>
      <c r="AC5334" s="77"/>
    </row>
    <row r="5335" spans="1:29" s="97" customFormat="1" ht="13" x14ac:dyDescent="0.3">
      <c r="A5335" s="77"/>
      <c r="B5335" s="75"/>
      <c r="C5335" s="76"/>
      <c r="D5335" s="78"/>
      <c r="E5335" s="76"/>
      <c r="F5335" s="76"/>
      <c r="G5335" s="76"/>
      <c r="H5335" s="79"/>
      <c r="I5335" s="79"/>
      <c r="J5335" s="79"/>
      <c r="K5335" s="79"/>
      <c r="L5335" s="75"/>
      <c r="M5335" s="75"/>
      <c r="N5335" s="75"/>
      <c r="O5335" s="75"/>
      <c r="P5335" s="76"/>
      <c r="Q5335" s="77"/>
      <c r="R5335" s="77"/>
      <c r="S5335" s="77"/>
      <c r="T5335" s="77"/>
      <c r="U5335" s="77"/>
      <c r="V5335" s="77"/>
      <c r="W5335" s="77"/>
      <c r="X5335" s="77"/>
      <c r="Y5335" s="77"/>
      <c r="Z5335" s="77"/>
      <c r="AA5335" s="77"/>
      <c r="AB5335" s="77"/>
      <c r="AC5335" s="77"/>
    </row>
    <row r="5336" spans="1:29" s="97" customFormat="1" ht="13" x14ac:dyDescent="0.3">
      <c r="A5336" s="77"/>
      <c r="B5336" s="75"/>
      <c r="C5336" s="76"/>
      <c r="D5336" s="78"/>
      <c r="E5336" s="76"/>
      <c r="F5336" s="76"/>
      <c r="G5336" s="76"/>
      <c r="H5336" s="79"/>
      <c r="I5336" s="79"/>
      <c r="J5336" s="79"/>
      <c r="K5336" s="79"/>
      <c r="L5336" s="75"/>
      <c r="M5336" s="75"/>
      <c r="N5336" s="75"/>
      <c r="O5336" s="75"/>
      <c r="P5336" s="76"/>
      <c r="Q5336" s="77"/>
      <c r="R5336" s="77"/>
      <c r="S5336" s="77"/>
      <c r="T5336" s="77"/>
      <c r="U5336" s="77"/>
      <c r="V5336" s="77"/>
      <c r="W5336" s="77"/>
      <c r="X5336" s="77"/>
      <c r="Y5336" s="77"/>
      <c r="Z5336" s="77"/>
      <c r="AA5336" s="77"/>
      <c r="AB5336" s="77"/>
      <c r="AC5336" s="77"/>
    </row>
    <row r="5337" spans="1:29" s="97" customFormat="1" ht="13" x14ac:dyDescent="0.3">
      <c r="A5337" s="77"/>
      <c r="B5337" s="75"/>
      <c r="C5337" s="76"/>
      <c r="D5337" s="78"/>
      <c r="E5337" s="76"/>
      <c r="F5337" s="76"/>
      <c r="G5337" s="76"/>
      <c r="H5337" s="79"/>
      <c r="I5337" s="79"/>
      <c r="J5337" s="79"/>
      <c r="K5337" s="79"/>
      <c r="L5337" s="75"/>
      <c r="M5337" s="75"/>
      <c r="N5337" s="75"/>
      <c r="O5337" s="75"/>
      <c r="P5337" s="76"/>
      <c r="Q5337" s="77"/>
      <c r="R5337" s="77"/>
      <c r="S5337" s="77"/>
      <c r="T5337" s="77"/>
      <c r="U5337" s="77"/>
      <c r="V5337" s="77"/>
      <c r="W5337" s="77"/>
      <c r="X5337" s="77"/>
      <c r="Y5337" s="77"/>
      <c r="Z5337" s="77"/>
      <c r="AA5337" s="77"/>
      <c r="AB5337" s="77"/>
      <c r="AC5337" s="77"/>
    </row>
    <row r="5338" spans="1:29" s="97" customFormat="1" ht="13" x14ac:dyDescent="0.3">
      <c r="A5338" s="77"/>
      <c r="B5338" s="75"/>
      <c r="C5338" s="76"/>
      <c r="D5338" s="78"/>
      <c r="E5338" s="76"/>
      <c r="F5338" s="76"/>
      <c r="G5338" s="76"/>
      <c r="H5338" s="79"/>
      <c r="I5338" s="79"/>
      <c r="J5338" s="79"/>
      <c r="K5338" s="79"/>
      <c r="L5338" s="75"/>
      <c r="M5338" s="75"/>
      <c r="N5338" s="75"/>
      <c r="O5338" s="75"/>
      <c r="P5338" s="76"/>
      <c r="Q5338" s="77"/>
      <c r="R5338" s="77"/>
      <c r="S5338" s="77"/>
      <c r="T5338" s="77"/>
      <c r="U5338" s="77"/>
      <c r="V5338" s="77"/>
      <c r="W5338" s="77"/>
      <c r="X5338" s="77"/>
      <c r="Y5338" s="77"/>
      <c r="Z5338" s="77"/>
      <c r="AA5338" s="77"/>
      <c r="AB5338" s="77"/>
      <c r="AC5338" s="77"/>
    </row>
    <row r="5339" spans="1:29" s="97" customFormat="1" ht="13" x14ac:dyDescent="0.3">
      <c r="A5339" s="77"/>
      <c r="B5339" s="75"/>
      <c r="C5339" s="76"/>
      <c r="D5339" s="78"/>
      <c r="E5339" s="76"/>
      <c r="F5339" s="76"/>
      <c r="G5339" s="76"/>
      <c r="H5339" s="79"/>
      <c r="I5339" s="79"/>
      <c r="J5339" s="79"/>
      <c r="K5339" s="79"/>
      <c r="L5339" s="75"/>
      <c r="M5339" s="75"/>
      <c r="N5339" s="75"/>
      <c r="O5339" s="75"/>
      <c r="P5339" s="76"/>
      <c r="Q5339" s="77"/>
      <c r="R5339" s="77"/>
      <c r="S5339" s="77"/>
      <c r="T5339" s="77"/>
      <c r="U5339" s="77"/>
      <c r="V5339" s="77"/>
      <c r="W5339" s="77"/>
      <c r="X5339" s="77"/>
      <c r="Y5339" s="77"/>
      <c r="Z5339" s="77"/>
      <c r="AA5339" s="77"/>
      <c r="AB5339" s="77"/>
      <c r="AC5339" s="77"/>
    </row>
    <row r="5340" spans="1:29" s="97" customFormat="1" ht="13" x14ac:dyDescent="0.3">
      <c r="A5340" s="77"/>
      <c r="B5340" s="75"/>
      <c r="C5340" s="76"/>
      <c r="D5340" s="78"/>
      <c r="E5340" s="76"/>
      <c r="F5340" s="76"/>
      <c r="G5340" s="76"/>
      <c r="H5340" s="79"/>
      <c r="I5340" s="79"/>
      <c r="J5340" s="79"/>
      <c r="K5340" s="79"/>
      <c r="L5340" s="75"/>
      <c r="M5340" s="75"/>
      <c r="N5340" s="75"/>
      <c r="O5340" s="75"/>
      <c r="P5340" s="76"/>
      <c r="Q5340" s="77"/>
      <c r="R5340" s="77"/>
      <c r="S5340" s="77"/>
      <c r="T5340" s="77"/>
      <c r="U5340" s="77"/>
      <c r="V5340" s="77"/>
      <c r="W5340" s="77"/>
      <c r="X5340" s="77"/>
      <c r="Y5340" s="77"/>
      <c r="Z5340" s="77"/>
      <c r="AA5340" s="77"/>
      <c r="AB5340" s="77"/>
      <c r="AC5340" s="77"/>
    </row>
    <row r="5341" spans="1:29" s="97" customFormat="1" ht="13" x14ac:dyDescent="0.3">
      <c r="A5341" s="77"/>
      <c r="B5341" s="75"/>
      <c r="C5341" s="76"/>
      <c r="D5341" s="78"/>
      <c r="E5341" s="76"/>
      <c r="F5341" s="76"/>
      <c r="G5341" s="76"/>
      <c r="H5341" s="79"/>
      <c r="I5341" s="79"/>
      <c r="J5341" s="79"/>
      <c r="K5341" s="79"/>
      <c r="L5341" s="75"/>
      <c r="M5341" s="75"/>
      <c r="N5341" s="75"/>
      <c r="O5341" s="75"/>
      <c r="P5341" s="76"/>
      <c r="Q5341" s="77"/>
      <c r="R5341" s="77"/>
      <c r="S5341" s="77"/>
      <c r="T5341" s="77"/>
      <c r="U5341" s="77"/>
      <c r="V5341" s="77"/>
      <c r="W5341" s="77"/>
      <c r="X5341" s="77"/>
      <c r="Y5341" s="77"/>
      <c r="Z5341" s="77"/>
      <c r="AA5341" s="77"/>
      <c r="AB5341" s="77"/>
      <c r="AC5341" s="77"/>
    </row>
    <row r="5342" spans="1:29" s="97" customFormat="1" ht="13" x14ac:dyDescent="0.3">
      <c r="A5342" s="77"/>
      <c r="B5342" s="75"/>
      <c r="C5342" s="76"/>
      <c r="D5342" s="78"/>
      <c r="E5342" s="76"/>
      <c r="F5342" s="76"/>
      <c r="G5342" s="76"/>
      <c r="H5342" s="79"/>
      <c r="I5342" s="79"/>
      <c r="J5342" s="79"/>
      <c r="K5342" s="79"/>
      <c r="L5342" s="75"/>
      <c r="M5342" s="75"/>
      <c r="N5342" s="75"/>
      <c r="O5342" s="75"/>
      <c r="P5342" s="76"/>
      <c r="Q5342" s="77"/>
      <c r="R5342" s="77"/>
      <c r="S5342" s="77"/>
      <c r="T5342" s="77"/>
      <c r="U5342" s="77"/>
      <c r="V5342" s="77"/>
      <c r="W5342" s="77"/>
      <c r="X5342" s="77"/>
      <c r="Y5342" s="77"/>
      <c r="Z5342" s="77"/>
      <c r="AA5342" s="77"/>
      <c r="AB5342" s="77"/>
      <c r="AC5342" s="77"/>
    </row>
    <row r="5343" spans="1:29" s="97" customFormat="1" ht="13" x14ac:dyDescent="0.3">
      <c r="A5343" s="77"/>
      <c r="B5343" s="75"/>
      <c r="C5343" s="76"/>
      <c r="D5343" s="78"/>
      <c r="E5343" s="76"/>
      <c r="F5343" s="76"/>
      <c r="G5343" s="76"/>
      <c r="H5343" s="79"/>
      <c r="I5343" s="79"/>
      <c r="J5343" s="79"/>
      <c r="K5343" s="79"/>
      <c r="L5343" s="75"/>
      <c r="M5343" s="75"/>
      <c r="N5343" s="75"/>
      <c r="O5343" s="75"/>
      <c r="P5343" s="76"/>
      <c r="Q5343" s="77"/>
      <c r="R5343" s="77"/>
      <c r="S5343" s="77"/>
      <c r="T5343" s="77"/>
      <c r="U5343" s="77"/>
      <c r="V5343" s="77"/>
      <c r="W5343" s="77"/>
      <c r="X5343" s="77"/>
      <c r="Y5343" s="77"/>
      <c r="Z5343" s="77"/>
      <c r="AA5343" s="77"/>
      <c r="AB5343" s="77"/>
      <c r="AC5343" s="77"/>
    </row>
    <row r="5344" spans="1:29" s="97" customFormat="1" ht="13" x14ac:dyDescent="0.3">
      <c r="A5344" s="77"/>
      <c r="B5344" s="75"/>
      <c r="C5344" s="76"/>
      <c r="D5344" s="78"/>
      <c r="E5344" s="76"/>
      <c r="F5344" s="76"/>
      <c r="G5344" s="76"/>
      <c r="H5344" s="79"/>
      <c r="I5344" s="79"/>
      <c r="J5344" s="79"/>
      <c r="K5344" s="79"/>
      <c r="L5344" s="75"/>
      <c r="M5344" s="75"/>
      <c r="N5344" s="75"/>
      <c r="O5344" s="75"/>
      <c r="P5344" s="76"/>
      <c r="Q5344" s="77"/>
      <c r="R5344" s="77"/>
      <c r="S5344" s="77"/>
      <c r="T5344" s="77"/>
      <c r="U5344" s="77"/>
      <c r="V5344" s="77"/>
      <c r="W5344" s="77"/>
      <c r="X5344" s="77"/>
      <c r="Y5344" s="77"/>
      <c r="Z5344" s="77"/>
      <c r="AA5344" s="77"/>
      <c r="AB5344" s="77"/>
      <c r="AC5344" s="77"/>
    </row>
    <row r="5345" spans="1:29" s="97" customFormat="1" ht="13" x14ac:dyDescent="0.3">
      <c r="A5345" s="77"/>
      <c r="B5345" s="75"/>
      <c r="C5345" s="76"/>
      <c r="D5345" s="78"/>
      <c r="E5345" s="76"/>
      <c r="F5345" s="76"/>
      <c r="G5345" s="76"/>
      <c r="H5345" s="79"/>
      <c r="I5345" s="79"/>
      <c r="J5345" s="79"/>
      <c r="K5345" s="79"/>
      <c r="L5345" s="75"/>
      <c r="M5345" s="75"/>
      <c r="N5345" s="75"/>
      <c r="O5345" s="75"/>
      <c r="P5345" s="76"/>
      <c r="Q5345" s="77"/>
      <c r="R5345" s="77"/>
      <c r="S5345" s="77"/>
      <c r="T5345" s="77"/>
      <c r="U5345" s="77"/>
      <c r="V5345" s="77"/>
      <c r="W5345" s="77"/>
      <c r="X5345" s="77"/>
      <c r="Y5345" s="77"/>
      <c r="Z5345" s="77"/>
      <c r="AA5345" s="77"/>
      <c r="AB5345" s="77"/>
      <c r="AC5345" s="77"/>
    </row>
    <row r="5346" spans="1:29" s="97" customFormat="1" ht="13" x14ac:dyDescent="0.3">
      <c r="A5346" s="77"/>
      <c r="B5346" s="75"/>
      <c r="C5346" s="76"/>
      <c r="D5346" s="78"/>
      <c r="E5346" s="76"/>
      <c r="F5346" s="76"/>
      <c r="G5346" s="76"/>
      <c r="H5346" s="79"/>
      <c r="I5346" s="79"/>
      <c r="J5346" s="79"/>
      <c r="K5346" s="79"/>
      <c r="L5346" s="75"/>
      <c r="M5346" s="75"/>
      <c r="N5346" s="75"/>
      <c r="O5346" s="75"/>
      <c r="P5346" s="76"/>
      <c r="Q5346" s="77"/>
      <c r="R5346" s="77"/>
      <c r="S5346" s="77"/>
      <c r="T5346" s="77"/>
      <c r="U5346" s="77"/>
      <c r="V5346" s="77"/>
      <c r="W5346" s="77"/>
      <c r="X5346" s="77"/>
      <c r="Y5346" s="77"/>
      <c r="Z5346" s="77"/>
      <c r="AA5346" s="77"/>
      <c r="AB5346" s="77"/>
      <c r="AC5346" s="77"/>
    </row>
    <row r="5347" spans="1:29" s="97" customFormat="1" ht="13" x14ac:dyDescent="0.3">
      <c r="A5347" s="77"/>
      <c r="B5347" s="75"/>
      <c r="C5347" s="76"/>
      <c r="D5347" s="78"/>
      <c r="E5347" s="76"/>
      <c r="F5347" s="76"/>
      <c r="G5347" s="76"/>
      <c r="H5347" s="79"/>
      <c r="I5347" s="79"/>
      <c r="J5347" s="79"/>
      <c r="K5347" s="79"/>
      <c r="L5347" s="75"/>
      <c r="M5347" s="75"/>
      <c r="N5347" s="75"/>
      <c r="O5347" s="75"/>
      <c r="P5347" s="76"/>
      <c r="Q5347" s="77"/>
      <c r="R5347" s="77"/>
      <c r="S5347" s="77"/>
      <c r="T5347" s="77"/>
      <c r="U5347" s="77"/>
      <c r="V5347" s="77"/>
      <c r="W5347" s="77"/>
      <c r="X5347" s="77"/>
      <c r="Y5347" s="77"/>
      <c r="Z5347" s="77"/>
      <c r="AA5347" s="77"/>
      <c r="AB5347" s="77"/>
      <c r="AC5347" s="77"/>
    </row>
    <row r="5348" spans="1:29" s="97" customFormat="1" ht="13" x14ac:dyDescent="0.3">
      <c r="A5348" s="77"/>
      <c r="B5348" s="75"/>
      <c r="C5348" s="76"/>
      <c r="D5348" s="78"/>
      <c r="E5348" s="76"/>
      <c r="F5348" s="76"/>
      <c r="G5348" s="76"/>
      <c r="H5348" s="79"/>
      <c r="I5348" s="79"/>
      <c r="J5348" s="79"/>
      <c r="K5348" s="79"/>
      <c r="L5348" s="75"/>
      <c r="M5348" s="75"/>
      <c r="N5348" s="75"/>
      <c r="O5348" s="75"/>
      <c r="P5348" s="76"/>
      <c r="Q5348" s="77"/>
      <c r="R5348" s="77"/>
      <c r="S5348" s="77"/>
      <c r="T5348" s="77"/>
      <c r="U5348" s="77"/>
      <c r="V5348" s="77"/>
      <c r="W5348" s="77"/>
      <c r="X5348" s="77"/>
      <c r="Y5348" s="77"/>
      <c r="Z5348" s="77"/>
      <c r="AA5348" s="77"/>
      <c r="AB5348" s="77"/>
      <c r="AC5348" s="77"/>
    </row>
    <row r="5349" spans="1:29" s="97" customFormat="1" ht="13" x14ac:dyDescent="0.3">
      <c r="A5349" s="77"/>
      <c r="B5349" s="75"/>
      <c r="C5349" s="76"/>
      <c r="D5349" s="78"/>
      <c r="E5349" s="76"/>
      <c r="F5349" s="76"/>
      <c r="G5349" s="76"/>
      <c r="H5349" s="79"/>
      <c r="I5349" s="79"/>
      <c r="J5349" s="79"/>
      <c r="K5349" s="79"/>
      <c r="L5349" s="75"/>
      <c r="M5349" s="75"/>
      <c r="N5349" s="75"/>
      <c r="O5349" s="75"/>
      <c r="P5349" s="76"/>
      <c r="Q5349" s="77"/>
      <c r="R5349" s="77"/>
      <c r="S5349" s="77"/>
      <c r="T5349" s="77"/>
      <c r="U5349" s="77"/>
      <c r="V5349" s="77"/>
      <c r="W5349" s="77"/>
      <c r="X5349" s="77"/>
      <c r="Y5349" s="77"/>
      <c r="Z5349" s="77"/>
      <c r="AA5349" s="77"/>
      <c r="AB5349" s="77"/>
      <c r="AC5349" s="77"/>
    </row>
    <row r="5350" spans="1:29" s="97" customFormat="1" ht="13" x14ac:dyDescent="0.3">
      <c r="A5350" s="77"/>
      <c r="B5350" s="75"/>
      <c r="C5350" s="76"/>
      <c r="D5350" s="78"/>
      <c r="E5350" s="76"/>
      <c r="F5350" s="76"/>
      <c r="G5350" s="76"/>
      <c r="H5350" s="79"/>
      <c r="I5350" s="79"/>
      <c r="J5350" s="79"/>
      <c r="K5350" s="79"/>
      <c r="L5350" s="75"/>
      <c r="M5350" s="75"/>
      <c r="N5350" s="75"/>
      <c r="O5350" s="75"/>
      <c r="P5350" s="76"/>
      <c r="Q5350" s="77"/>
      <c r="R5350" s="77"/>
      <c r="S5350" s="77"/>
      <c r="T5350" s="77"/>
      <c r="U5350" s="77"/>
      <c r="V5350" s="77"/>
      <c r="W5350" s="77"/>
      <c r="X5350" s="77"/>
      <c r="Y5350" s="77"/>
      <c r="Z5350" s="77"/>
      <c r="AA5350" s="77"/>
      <c r="AB5350" s="77"/>
      <c r="AC5350" s="77"/>
    </row>
    <row r="5351" spans="1:29" s="97" customFormat="1" ht="13" x14ac:dyDescent="0.3">
      <c r="A5351" s="77"/>
      <c r="B5351" s="75"/>
      <c r="C5351" s="76"/>
      <c r="D5351" s="78"/>
      <c r="E5351" s="76"/>
      <c r="F5351" s="76"/>
      <c r="G5351" s="76"/>
      <c r="H5351" s="79"/>
      <c r="I5351" s="79"/>
      <c r="J5351" s="79"/>
      <c r="K5351" s="79"/>
      <c r="L5351" s="75"/>
      <c r="M5351" s="75"/>
      <c r="N5351" s="75"/>
      <c r="O5351" s="75"/>
      <c r="P5351" s="76"/>
      <c r="Q5351" s="77"/>
      <c r="R5351" s="77"/>
      <c r="S5351" s="77"/>
      <c r="T5351" s="77"/>
      <c r="U5351" s="77"/>
      <c r="V5351" s="77"/>
      <c r="W5351" s="77"/>
      <c r="X5351" s="77"/>
      <c r="Y5351" s="77"/>
      <c r="Z5351" s="77"/>
      <c r="AA5351" s="77"/>
      <c r="AB5351" s="77"/>
      <c r="AC5351" s="77"/>
    </row>
    <row r="5352" spans="1:29" s="97" customFormat="1" ht="13" x14ac:dyDescent="0.3">
      <c r="A5352" s="77"/>
      <c r="B5352" s="75"/>
      <c r="C5352" s="76"/>
      <c r="D5352" s="78"/>
      <c r="E5352" s="76"/>
      <c r="F5352" s="76"/>
      <c r="G5352" s="76"/>
      <c r="H5352" s="79"/>
      <c r="I5352" s="79"/>
      <c r="J5352" s="79"/>
      <c r="K5352" s="79"/>
      <c r="L5352" s="75"/>
      <c r="M5352" s="75"/>
      <c r="N5352" s="75"/>
      <c r="O5352" s="75"/>
      <c r="P5352" s="76"/>
      <c r="Q5352" s="77"/>
      <c r="R5352" s="77"/>
      <c r="S5352" s="77"/>
      <c r="T5352" s="77"/>
      <c r="U5352" s="77"/>
      <c r="V5352" s="77"/>
      <c r="W5352" s="77"/>
      <c r="X5352" s="77"/>
      <c r="Y5352" s="77"/>
      <c r="Z5352" s="77"/>
      <c r="AA5352" s="77"/>
      <c r="AB5352" s="77"/>
      <c r="AC5352" s="77"/>
    </row>
    <row r="5353" spans="1:29" s="97" customFormat="1" ht="13" x14ac:dyDescent="0.3">
      <c r="A5353" s="77"/>
      <c r="B5353" s="75"/>
      <c r="C5353" s="76"/>
      <c r="D5353" s="78"/>
      <c r="E5353" s="76"/>
      <c r="F5353" s="76"/>
      <c r="G5353" s="76"/>
      <c r="H5353" s="79"/>
      <c r="I5353" s="79"/>
      <c r="J5353" s="79"/>
      <c r="K5353" s="79"/>
      <c r="L5353" s="75"/>
      <c r="M5353" s="75"/>
      <c r="N5353" s="75"/>
      <c r="O5353" s="75"/>
      <c r="P5353" s="76"/>
      <c r="Q5353" s="77"/>
      <c r="R5353" s="77"/>
      <c r="S5353" s="77"/>
      <c r="T5353" s="77"/>
      <c r="U5353" s="77"/>
      <c r="V5353" s="77"/>
      <c r="W5353" s="77"/>
      <c r="X5353" s="77"/>
      <c r="Y5353" s="77"/>
      <c r="Z5353" s="77"/>
      <c r="AA5353" s="77"/>
      <c r="AB5353" s="77"/>
      <c r="AC5353" s="77"/>
    </row>
    <row r="5354" spans="1:29" s="97" customFormat="1" ht="13" x14ac:dyDescent="0.3">
      <c r="A5354" s="77"/>
      <c r="B5354" s="75"/>
      <c r="C5354" s="76"/>
      <c r="D5354" s="78"/>
      <c r="E5354" s="76"/>
      <c r="F5354" s="76"/>
      <c r="G5354" s="76"/>
      <c r="H5354" s="79"/>
      <c r="I5354" s="79"/>
      <c r="J5354" s="79"/>
      <c r="K5354" s="79"/>
      <c r="L5354" s="75"/>
      <c r="M5354" s="75"/>
      <c r="N5354" s="75"/>
      <c r="O5354" s="75"/>
      <c r="P5354" s="76"/>
      <c r="Q5354" s="77"/>
      <c r="R5354" s="77"/>
      <c r="S5354" s="77"/>
      <c r="T5354" s="77"/>
      <c r="U5354" s="77"/>
      <c r="V5354" s="77"/>
      <c r="W5354" s="77"/>
      <c r="X5354" s="77"/>
      <c r="Y5354" s="77"/>
      <c r="Z5354" s="77"/>
      <c r="AA5354" s="77"/>
      <c r="AB5354" s="77"/>
      <c r="AC5354" s="77"/>
    </row>
    <row r="5355" spans="1:29" s="97" customFormat="1" ht="13" x14ac:dyDescent="0.3">
      <c r="A5355" s="77"/>
      <c r="B5355" s="75"/>
      <c r="C5355" s="76"/>
      <c r="D5355" s="78"/>
      <c r="E5355" s="76"/>
      <c r="F5355" s="76"/>
      <c r="G5355" s="76"/>
      <c r="H5355" s="79"/>
      <c r="I5355" s="79"/>
      <c r="J5355" s="79"/>
      <c r="K5355" s="79"/>
      <c r="L5355" s="75"/>
      <c r="M5355" s="75"/>
      <c r="N5355" s="75"/>
      <c r="O5355" s="75"/>
      <c r="P5355" s="76"/>
      <c r="Q5355" s="77"/>
      <c r="R5355" s="77"/>
      <c r="S5355" s="77"/>
      <c r="T5355" s="77"/>
      <c r="U5355" s="77"/>
      <c r="V5355" s="77"/>
      <c r="W5355" s="77"/>
      <c r="X5355" s="77"/>
      <c r="Y5355" s="77"/>
      <c r="Z5355" s="77"/>
      <c r="AA5355" s="77"/>
      <c r="AB5355" s="77"/>
      <c r="AC5355" s="77"/>
    </row>
    <row r="5356" spans="1:29" s="97" customFormat="1" ht="13" x14ac:dyDescent="0.3">
      <c r="A5356" s="77"/>
      <c r="B5356" s="75"/>
      <c r="C5356" s="76"/>
      <c r="D5356" s="78"/>
      <c r="E5356" s="76"/>
      <c r="F5356" s="76"/>
      <c r="G5356" s="76"/>
      <c r="H5356" s="79"/>
      <c r="I5356" s="79"/>
      <c r="J5356" s="79"/>
      <c r="K5356" s="79"/>
      <c r="L5356" s="75"/>
      <c r="M5356" s="75"/>
      <c r="N5356" s="75"/>
      <c r="O5356" s="75"/>
      <c r="P5356" s="76"/>
      <c r="Q5356" s="77"/>
      <c r="R5356" s="77"/>
      <c r="S5356" s="77"/>
      <c r="T5356" s="77"/>
      <c r="U5356" s="77"/>
      <c r="V5356" s="77"/>
      <c r="W5356" s="77"/>
      <c r="X5356" s="77"/>
      <c r="Y5356" s="77"/>
      <c r="Z5356" s="77"/>
      <c r="AA5356" s="77"/>
      <c r="AB5356" s="77"/>
      <c r="AC5356" s="77"/>
    </row>
    <row r="5357" spans="1:29" s="97" customFormat="1" ht="13" x14ac:dyDescent="0.3">
      <c r="A5357" s="77"/>
      <c r="B5357" s="75"/>
      <c r="C5357" s="76"/>
      <c r="D5357" s="78"/>
      <c r="E5357" s="76"/>
      <c r="F5357" s="76"/>
      <c r="G5357" s="76"/>
      <c r="H5357" s="79"/>
      <c r="I5357" s="79"/>
      <c r="J5357" s="79"/>
      <c r="K5357" s="79"/>
      <c r="L5357" s="75"/>
      <c r="M5357" s="75"/>
      <c r="N5357" s="75"/>
      <c r="O5357" s="75"/>
      <c r="P5357" s="76"/>
      <c r="Q5357" s="77"/>
      <c r="R5357" s="77"/>
      <c r="S5357" s="77"/>
      <c r="T5357" s="77"/>
      <c r="U5357" s="77"/>
      <c r="V5357" s="77"/>
      <c r="W5357" s="77"/>
      <c r="X5357" s="77"/>
      <c r="Y5357" s="77"/>
      <c r="Z5357" s="77"/>
      <c r="AA5357" s="77"/>
      <c r="AB5357" s="77"/>
      <c r="AC5357" s="77"/>
    </row>
    <row r="5358" spans="1:29" s="97" customFormat="1" ht="13" x14ac:dyDescent="0.3">
      <c r="A5358" s="77"/>
      <c r="B5358" s="75"/>
      <c r="C5358" s="76"/>
      <c r="D5358" s="78"/>
      <c r="E5358" s="76"/>
      <c r="F5358" s="76"/>
      <c r="G5358" s="76"/>
      <c r="H5358" s="79"/>
      <c r="I5358" s="79"/>
      <c r="J5358" s="79"/>
      <c r="K5358" s="79"/>
      <c r="L5358" s="75"/>
      <c r="M5358" s="75"/>
      <c r="N5358" s="75"/>
      <c r="O5358" s="75"/>
      <c r="P5358" s="76"/>
      <c r="Q5358" s="77"/>
      <c r="R5358" s="77"/>
      <c r="S5358" s="77"/>
      <c r="T5358" s="77"/>
      <c r="U5358" s="77"/>
      <c r="V5358" s="77"/>
      <c r="W5358" s="77"/>
      <c r="X5358" s="77"/>
      <c r="Y5358" s="77"/>
      <c r="Z5358" s="77"/>
      <c r="AA5358" s="77"/>
      <c r="AB5358" s="77"/>
      <c r="AC5358" s="77"/>
    </row>
    <row r="5359" spans="1:29" s="97" customFormat="1" ht="13" x14ac:dyDescent="0.3">
      <c r="A5359" s="77"/>
      <c r="B5359" s="75"/>
      <c r="C5359" s="76"/>
      <c r="D5359" s="78"/>
      <c r="E5359" s="76"/>
      <c r="F5359" s="76"/>
      <c r="G5359" s="76"/>
      <c r="H5359" s="79"/>
      <c r="I5359" s="79"/>
      <c r="J5359" s="79"/>
      <c r="K5359" s="79"/>
      <c r="L5359" s="75"/>
      <c r="M5359" s="75"/>
      <c r="N5359" s="75"/>
      <c r="O5359" s="75"/>
      <c r="P5359" s="76"/>
      <c r="Q5359" s="77"/>
      <c r="R5359" s="77"/>
      <c r="S5359" s="77"/>
      <c r="T5359" s="77"/>
      <c r="U5359" s="77"/>
      <c r="V5359" s="77"/>
      <c r="W5359" s="77"/>
      <c r="X5359" s="77"/>
      <c r="Y5359" s="77"/>
      <c r="Z5359" s="77"/>
      <c r="AA5359" s="77"/>
      <c r="AB5359" s="77"/>
      <c r="AC5359" s="77"/>
    </row>
    <row r="5360" spans="1:29" s="97" customFormat="1" ht="13" x14ac:dyDescent="0.3">
      <c r="A5360" s="77"/>
      <c r="B5360" s="75"/>
      <c r="C5360" s="76"/>
      <c r="D5360" s="78"/>
      <c r="E5360" s="76"/>
      <c r="F5360" s="76"/>
      <c r="G5360" s="76"/>
      <c r="H5360" s="79"/>
      <c r="I5360" s="79"/>
      <c r="J5360" s="79"/>
      <c r="K5360" s="79"/>
      <c r="L5360" s="75"/>
      <c r="M5360" s="75"/>
      <c r="N5360" s="75"/>
      <c r="O5360" s="75"/>
      <c r="P5360" s="76"/>
      <c r="Q5360" s="77"/>
      <c r="R5360" s="77"/>
      <c r="S5360" s="77"/>
      <c r="T5360" s="77"/>
      <c r="U5360" s="77"/>
      <c r="V5360" s="77"/>
      <c r="W5360" s="77"/>
      <c r="X5360" s="77"/>
      <c r="Y5360" s="77"/>
      <c r="Z5360" s="77"/>
      <c r="AA5360" s="77"/>
      <c r="AB5360" s="77"/>
      <c r="AC5360" s="77"/>
    </row>
    <row r="5361" spans="1:29" s="97" customFormat="1" ht="13" x14ac:dyDescent="0.3">
      <c r="A5361" s="77"/>
      <c r="B5361" s="75"/>
      <c r="C5361" s="76"/>
      <c r="D5361" s="78"/>
      <c r="E5361" s="76"/>
      <c r="F5361" s="76"/>
      <c r="G5361" s="76"/>
      <c r="H5361" s="79"/>
      <c r="I5361" s="79"/>
      <c r="J5361" s="79"/>
      <c r="K5361" s="79"/>
      <c r="L5361" s="75"/>
      <c r="M5361" s="75"/>
      <c r="N5361" s="75"/>
      <c r="O5361" s="75"/>
      <c r="P5361" s="76"/>
      <c r="Q5361" s="77"/>
      <c r="R5361" s="77"/>
      <c r="S5361" s="77"/>
      <c r="T5361" s="77"/>
      <c r="U5361" s="77"/>
      <c r="V5361" s="77"/>
      <c r="W5361" s="77"/>
      <c r="X5361" s="77"/>
      <c r="Y5361" s="77"/>
      <c r="Z5361" s="77"/>
      <c r="AA5361" s="77"/>
      <c r="AB5361" s="77"/>
      <c r="AC5361" s="77"/>
    </row>
    <row r="5362" spans="1:29" s="97" customFormat="1" ht="13" x14ac:dyDescent="0.3">
      <c r="A5362" s="77"/>
      <c r="B5362" s="75"/>
      <c r="C5362" s="76"/>
      <c r="D5362" s="78"/>
      <c r="E5362" s="76"/>
      <c r="F5362" s="76"/>
      <c r="G5362" s="76"/>
      <c r="H5362" s="79"/>
      <c r="I5362" s="79"/>
      <c r="J5362" s="79"/>
      <c r="K5362" s="79"/>
      <c r="L5362" s="75"/>
      <c r="M5362" s="75"/>
      <c r="N5362" s="75"/>
      <c r="O5362" s="75"/>
      <c r="P5362" s="76"/>
      <c r="Q5362" s="77"/>
      <c r="R5362" s="77"/>
      <c r="S5362" s="77"/>
      <c r="T5362" s="77"/>
      <c r="U5362" s="77"/>
      <c r="V5362" s="77"/>
      <c r="W5362" s="77"/>
      <c r="X5362" s="77"/>
      <c r="Y5362" s="77"/>
      <c r="Z5362" s="77"/>
      <c r="AA5362" s="77"/>
      <c r="AB5362" s="77"/>
      <c r="AC5362" s="77"/>
    </row>
    <row r="5363" spans="1:29" s="97" customFormat="1" ht="13" x14ac:dyDescent="0.3">
      <c r="A5363" s="77"/>
      <c r="B5363" s="75"/>
      <c r="C5363" s="76"/>
      <c r="D5363" s="78"/>
      <c r="E5363" s="76"/>
      <c r="F5363" s="76"/>
      <c r="G5363" s="76"/>
      <c r="H5363" s="79"/>
      <c r="I5363" s="79"/>
      <c r="J5363" s="79"/>
      <c r="K5363" s="79"/>
      <c r="L5363" s="75"/>
      <c r="M5363" s="75"/>
      <c r="N5363" s="75"/>
      <c r="O5363" s="75"/>
      <c r="P5363" s="76"/>
      <c r="Q5363" s="77"/>
      <c r="R5363" s="77"/>
      <c r="S5363" s="77"/>
      <c r="T5363" s="77"/>
      <c r="U5363" s="77"/>
      <c r="V5363" s="77"/>
      <c r="W5363" s="77"/>
      <c r="X5363" s="77"/>
      <c r="Y5363" s="77"/>
      <c r="Z5363" s="77"/>
      <c r="AA5363" s="77"/>
      <c r="AB5363" s="77"/>
      <c r="AC5363" s="77"/>
    </row>
    <row r="5364" spans="1:29" s="97" customFormat="1" ht="13" x14ac:dyDescent="0.3">
      <c r="A5364" s="77"/>
      <c r="B5364" s="75"/>
      <c r="C5364" s="76"/>
      <c r="D5364" s="78"/>
      <c r="E5364" s="76"/>
      <c r="F5364" s="76"/>
      <c r="G5364" s="76"/>
      <c r="H5364" s="79"/>
      <c r="I5364" s="79"/>
      <c r="J5364" s="79"/>
      <c r="K5364" s="79"/>
      <c r="L5364" s="75"/>
      <c r="M5364" s="75"/>
      <c r="N5364" s="75"/>
      <c r="O5364" s="75"/>
      <c r="P5364" s="76"/>
      <c r="Q5364" s="77"/>
      <c r="R5364" s="77"/>
      <c r="S5364" s="77"/>
      <c r="T5364" s="77"/>
      <c r="U5364" s="77"/>
      <c r="V5364" s="77"/>
      <c r="W5364" s="77"/>
      <c r="X5364" s="77"/>
      <c r="Y5364" s="77"/>
      <c r="Z5364" s="77"/>
      <c r="AA5364" s="77"/>
      <c r="AB5364" s="77"/>
      <c r="AC5364" s="77"/>
    </row>
    <row r="5365" spans="1:29" s="97" customFormat="1" ht="13" x14ac:dyDescent="0.3">
      <c r="A5365" s="77"/>
      <c r="B5365" s="75"/>
      <c r="C5365" s="76"/>
      <c r="D5365" s="78"/>
      <c r="E5365" s="76"/>
      <c r="F5365" s="76"/>
      <c r="G5365" s="76"/>
      <c r="H5365" s="79"/>
      <c r="I5365" s="79"/>
      <c r="J5365" s="79"/>
      <c r="K5365" s="79"/>
      <c r="L5365" s="75"/>
      <c r="M5365" s="75"/>
      <c r="N5365" s="75"/>
      <c r="O5365" s="75"/>
      <c r="P5365" s="76"/>
      <c r="Q5365" s="77"/>
      <c r="R5365" s="77"/>
      <c r="S5365" s="77"/>
      <c r="T5365" s="77"/>
      <c r="U5365" s="77"/>
      <c r="V5365" s="77"/>
      <c r="W5365" s="77"/>
      <c r="X5365" s="77"/>
      <c r="Y5365" s="77"/>
      <c r="Z5365" s="77"/>
      <c r="AA5365" s="77"/>
      <c r="AB5365" s="77"/>
      <c r="AC5365" s="77"/>
    </row>
    <row r="5366" spans="1:29" s="97" customFormat="1" ht="13" x14ac:dyDescent="0.3">
      <c r="A5366" s="77"/>
      <c r="B5366" s="75"/>
      <c r="C5366" s="76"/>
      <c r="D5366" s="78"/>
      <c r="E5366" s="76"/>
      <c r="F5366" s="76"/>
      <c r="G5366" s="76"/>
      <c r="H5366" s="79"/>
      <c r="I5366" s="79"/>
      <c r="J5366" s="79"/>
      <c r="K5366" s="79"/>
      <c r="L5366" s="75"/>
      <c r="M5366" s="75"/>
      <c r="N5366" s="75"/>
      <c r="O5366" s="75"/>
      <c r="P5366" s="76"/>
      <c r="Q5366" s="77"/>
      <c r="R5366" s="77"/>
      <c r="S5366" s="77"/>
      <c r="T5366" s="77"/>
      <c r="U5366" s="77"/>
      <c r="V5366" s="77"/>
      <c r="W5366" s="77"/>
      <c r="X5366" s="77"/>
      <c r="Y5366" s="77"/>
      <c r="Z5366" s="77"/>
      <c r="AA5366" s="77"/>
      <c r="AB5366" s="77"/>
      <c r="AC5366" s="77"/>
    </row>
    <row r="5367" spans="1:29" s="97" customFormat="1" ht="13" x14ac:dyDescent="0.3">
      <c r="A5367" s="77"/>
      <c r="B5367" s="75"/>
      <c r="C5367" s="76"/>
      <c r="D5367" s="78"/>
      <c r="E5367" s="76"/>
      <c r="F5367" s="76"/>
      <c r="G5367" s="76"/>
      <c r="H5367" s="79"/>
      <c r="I5367" s="79"/>
      <c r="J5367" s="79"/>
      <c r="K5367" s="79"/>
      <c r="L5367" s="75"/>
      <c r="M5367" s="75"/>
      <c r="N5367" s="75"/>
      <c r="O5367" s="75"/>
      <c r="P5367" s="76"/>
      <c r="Q5367" s="77"/>
      <c r="R5367" s="77"/>
      <c r="S5367" s="77"/>
      <c r="T5367" s="77"/>
      <c r="U5367" s="77"/>
      <c r="V5367" s="77"/>
      <c r="W5367" s="77"/>
      <c r="X5367" s="77"/>
      <c r="Y5367" s="77"/>
      <c r="Z5367" s="77"/>
      <c r="AA5367" s="77"/>
      <c r="AB5367" s="77"/>
      <c r="AC5367" s="77"/>
    </row>
    <row r="5368" spans="1:29" s="97" customFormat="1" ht="13" x14ac:dyDescent="0.3">
      <c r="A5368" s="77"/>
      <c r="B5368" s="75"/>
      <c r="C5368" s="76"/>
      <c r="D5368" s="78"/>
      <c r="E5368" s="76"/>
      <c r="F5368" s="76"/>
      <c r="G5368" s="76"/>
      <c r="H5368" s="79"/>
      <c r="I5368" s="79"/>
      <c r="J5368" s="79"/>
      <c r="K5368" s="79"/>
      <c r="L5368" s="75"/>
      <c r="M5368" s="75"/>
      <c r="N5368" s="75"/>
      <c r="O5368" s="75"/>
      <c r="P5368" s="76"/>
      <c r="Q5368" s="77"/>
      <c r="R5368" s="77"/>
      <c r="S5368" s="77"/>
      <c r="T5368" s="77"/>
      <c r="U5368" s="77"/>
      <c r="V5368" s="77"/>
      <c r="W5368" s="77"/>
      <c r="X5368" s="77"/>
      <c r="Y5368" s="77"/>
      <c r="Z5368" s="77"/>
      <c r="AA5368" s="77"/>
      <c r="AB5368" s="77"/>
      <c r="AC5368" s="77"/>
    </row>
    <row r="5369" spans="1:29" s="97" customFormat="1" ht="13" x14ac:dyDescent="0.3">
      <c r="A5369" s="77"/>
      <c r="B5369" s="75"/>
      <c r="C5369" s="76"/>
      <c r="D5369" s="78"/>
      <c r="E5369" s="76"/>
      <c r="F5369" s="76"/>
      <c r="G5369" s="76"/>
      <c r="H5369" s="79"/>
      <c r="I5369" s="79"/>
      <c r="J5369" s="79"/>
      <c r="K5369" s="79"/>
      <c r="L5369" s="75"/>
      <c r="M5369" s="75"/>
      <c r="N5369" s="75"/>
      <c r="O5369" s="75"/>
      <c r="P5369" s="76"/>
      <c r="Q5369" s="77"/>
      <c r="R5369" s="77"/>
      <c r="S5369" s="77"/>
      <c r="T5369" s="77"/>
      <c r="U5369" s="77"/>
      <c r="V5369" s="77"/>
      <c r="W5369" s="77"/>
      <c r="X5369" s="77"/>
      <c r="Y5369" s="77"/>
      <c r="Z5369" s="77"/>
      <c r="AA5369" s="77"/>
      <c r="AB5369" s="77"/>
      <c r="AC5369" s="77"/>
    </row>
    <row r="5370" spans="1:29" s="97" customFormat="1" ht="13" x14ac:dyDescent="0.3">
      <c r="A5370" s="77"/>
      <c r="B5370" s="75"/>
      <c r="C5370" s="76"/>
      <c r="D5370" s="78"/>
      <c r="E5370" s="76"/>
      <c r="F5370" s="76"/>
      <c r="G5370" s="76"/>
      <c r="H5370" s="79"/>
      <c r="I5370" s="79"/>
      <c r="J5370" s="79"/>
      <c r="K5370" s="79"/>
      <c r="L5370" s="75"/>
      <c r="M5370" s="75"/>
      <c r="N5370" s="75"/>
      <c r="O5370" s="75"/>
      <c r="P5370" s="76"/>
      <c r="Q5370" s="77"/>
      <c r="R5370" s="77"/>
      <c r="S5370" s="77"/>
      <c r="T5370" s="77"/>
      <c r="U5370" s="77"/>
      <c r="V5370" s="77"/>
      <c r="W5370" s="77"/>
      <c r="X5370" s="77"/>
      <c r="Y5370" s="77"/>
      <c r="Z5370" s="77"/>
      <c r="AA5370" s="77"/>
      <c r="AB5370" s="77"/>
      <c r="AC5370" s="77"/>
    </row>
    <row r="5371" spans="1:29" s="97" customFormat="1" ht="13" x14ac:dyDescent="0.3">
      <c r="A5371" s="77"/>
      <c r="B5371" s="75"/>
      <c r="C5371" s="76"/>
      <c r="D5371" s="78"/>
      <c r="E5371" s="76"/>
      <c r="F5371" s="76"/>
      <c r="G5371" s="76"/>
      <c r="H5371" s="79"/>
      <c r="I5371" s="79"/>
      <c r="J5371" s="79"/>
      <c r="K5371" s="79"/>
      <c r="L5371" s="75"/>
      <c r="M5371" s="75"/>
      <c r="N5371" s="75"/>
      <c r="O5371" s="75"/>
      <c r="P5371" s="76"/>
      <c r="Q5371" s="77"/>
      <c r="R5371" s="77"/>
      <c r="S5371" s="77"/>
      <c r="T5371" s="77"/>
      <c r="U5371" s="77"/>
      <c r="V5371" s="77"/>
      <c r="W5371" s="77"/>
      <c r="X5371" s="77"/>
      <c r="Y5371" s="77"/>
      <c r="Z5371" s="77"/>
      <c r="AA5371" s="77"/>
      <c r="AB5371" s="77"/>
      <c r="AC5371" s="77"/>
    </row>
    <row r="5372" spans="1:29" s="97" customFormat="1" ht="13" x14ac:dyDescent="0.3">
      <c r="A5372" s="77"/>
      <c r="B5372" s="75"/>
      <c r="C5372" s="76"/>
      <c r="D5372" s="78"/>
      <c r="E5372" s="76"/>
      <c r="F5372" s="76"/>
      <c r="G5372" s="76"/>
      <c r="H5372" s="79"/>
      <c r="I5372" s="79"/>
      <c r="J5372" s="79"/>
      <c r="K5372" s="79"/>
      <c r="L5372" s="75"/>
      <c r="M5372" s="75"/>
      <c r="N5372" s="75"/>
      <c r="O5372" s="75"/>
      <c r="P5372" s="76"/>
      <c r="Q5372" s="77"/>
      <c r="R5372" s="77"/>
      <c r="S5372" s="77"/>
      <c r="T5372" s="77"/>
      <c r="U5372" s="77"/>
      <c r="V5372" s="77"/>
      <c r="W5372" s="77"/>
      <c r="X5372" s="77"/>
      <c r="Y5372" s="77"/>
      <c r="Z5372" s="77"/>
      <c r="AA5372" s="77"/>
      <c r="AB5372" s="77"/>
      <c r="AC5372" s="77"/>
    </row>
    <row r="5373" spans="1:29" s="97" customFormat="1" ht="13" x14ac:dyDescent="0.3">
      <c r="A5373" s="77"/>
      <c r="B5373" s="75"/>
      <c r="C5373" s="76"/>
      <c r="D5373" s="78"/>
      <c r="E5373" s="76"/>
      <c r="F5373" s="76"/>
      <c r="G5373" s="76"/>
      <c r="H5373" s="79"/>
      <c r="I5373" s="79"/>
      <c r="J5373" s="79"/>
      <c r="K5373" s="79"/>
      <c r="L5373" s="75"/>
      <c r="M5373" s="75"/>
      <c r="N5373" s="75"/>
      <c r="O5373" s="75"/>
      <c r="P5373" s="76"/>
      <c r="Q5373" s="77"/>
      <c r="R5373" s="77"/>
      <c r="S5373" s="77"/>
      <c r="T5373" s="77"/>
      <c r="U5373" s="77"/>
      <c r="V5373" s="77"/>
      <c r="W5373" s="77"/>
      <c r="X5373" s="77"/>
      <c r="Y5373" s="77"/>
      <c r="Z5373" s="77"/>
      <c r="AA5373" s="77"/>
      <c r="AB5373" s="77"/>
      <c r="AC5373" s="77"/>
    </row>
    <row r="5374" spans="1:29" s="97" customFormat="1" ht="13" x14ac:dyDescent="0.3">
      <c r="A5374" s="77"/>
      <c r="B5374" s="75"/>
      <c r="C5374" s="76"/>
      <c r="D5374" s="78"/>
      <c r="E5374" s="76"/>
      <c r="F5374" s="76"/>
      <c r="G5374" s="76"/>
      <c r="H5374" s="79"/>
      <c r="I5374" s="79"/>
      <c r="J5374" s="79"/>
      <c r="K5374" s="79"/>
      <c r="L5374" s="75"/>
      <c r="M5374" s="75"/>
      <c r="N5374" s="75"/>
      <c r="O5374" s="75"/>
      <c r="P5374" s="76"/>
      <c r="Q5374" s="77"/>
      <c r="R5374" s="77"/>
      <c r="S5374" s="77"/>
      <c r="T5374" s="77"/>
      <c r="U5374" s="77"/>
      <c r="V5374" s="77"/>
      <c r="W5374" s="77"/>
      <c r="X5374" s="77"/>
      <c r="Y5374" s="77"/>
      <c r="Z5374" s="77"/>
      <c r="AA5374" s="77"/>
      <c r="AB5374" s="77"/>
      <c r="AC5374" s="77"/>
    </row>
    <row r="5375" spans="1:29" s="97" customFormat="1" ht="13" x14ac:dyDescent="0.3">
      <c r="A5375" s="77"/>
      <c r="B5375" s="75"/>
      <c r="C5375" s="76"/>
      <c r="D5375" s="78"/>
      <c r="E5375" s="76"/>
      <c r="F5375" s="76"/>
      <c r="G5375" s="76"/>
      <c r="H5375" s="79"/>
      <c r="I5375" s="79"/>
      <c r="J5375" s="79"/>
      <c r="K5375" s="79"/>
      <c r="L5375" s="75"/>
      <c r="M5375" s="75"/>
      <c r="N5375" s="75"/>
      <c r="O5375" s="75"/>
      <c r="P5375" s="76"/>
      <c r="Q5375" s="77"/>
      <c r="R5375" s="77"/>
      <c r="S5375" s="77"/>
      <c r="T5375" s="77"/>
      <c r="U5375" s="77"/>
      <c r="V5375" s="77"/>
      <c r="W5375" s="77"/>
      <c r="X5375" s="77"/>
      <c r="Y5375" s="77"/>
      <c r="Z5375" s="77"/>
      <c r="AA5375" s="77"/>
      <c r="AB5375" s="77"/>
      <c r="AC5375" s="77"/>
    </row>
    <row r="5376" spans="1:29" s="97" customFormat="1" ht="13" x14ac:dyDescent="0.3">
      <c r="A5376" s="77"/>
      <c r="B5376" s="75"/>
      <c r="C5376" s="76"/>
      <c r="D5376" s="78"/>
      <c r="E5376" s="76"/>
      <c r="F5376" s="76"/>
      <c r="G5376" s="76"/>
      <c r="H5376" s="79"/>
      <c r="I5376" s="79"/>
      <c r="J5376" s="79"/>
      <c r="K5376" s="79"/>
      <c r="L5376" s="75"/>
      <c r="M5376" s="75"/>
      <c r="N5376" s="75"/>
      <c r="O5376" s="75"/>
      <c r="P5376" s="76"/>
      <c r="Q5376" s="77"/>
      <c r="R5376" s="77"/>
      <c r="S5376" s="77"/>
      <c r="T5376" s="77"/>
      <c r="U5376" s="77"/>
      <c r="V5376" s="77"/>
      <c r="W5376" s="77"/>
      <c r="X5376" s="77"/>
      <c r="Y5376" s="77"/>
      <c r="Z5376" s="77"/>
      <c r="AA5376" s="77"/>
      <c r="AB5376" s="77"/>
      <c r="AC5376" s="77"/>
    </row>
    <row r="5377" spans="1:29" s="97" customFormat="1" ht="13" x14ac:dyDescent="0.3">
      <c r="A5377" s="77"/>
      <c r="B5377" s="75"/>
      <c r="C5377" s="76"/>
      <c r="D5377" s="78"/>
      <c r="E5377" s="76"/>
      <c r="F5377" s="76"/>
      <c r="G5377" s="76"/>
      <c r="H5377" s="79"/>
      <c r="I5377" s="79"/>
      <c r="J5377" s="79"/>
      <c r="K5377" s="79"/>
      <c r="L5377" s="75"/>
      <c r="M5377" s="75"/>
      <c r="N5377" s="75"/>
      <c r="O5377" s="75"/>
      <c r="P5377" s="76"/>
      <c r="Q5377" s="77"/>
      <c r="R5377" s="77"/>
      <c r="S5377" s="77"/>
      <c r="T5377" s="77"/>
      <c r="U5377" s="77"/>
      <c r="V5377" s="77"/>
      <c r="W5377" s="77"/>
      <c r="X5377" s="77"/>
      <c r="Y5377" s="77"/>
      <c r="Z5377" s="77"/>
      <c r="AA5377" s="77"/>
      <c r="AB5377" s="77"/>
      <c r="AC5377" s="77"/>
    </row>
    <row r="5378" spans="1:29" s="97" customFormat="1" ht="13" x14ac:dyDescent="0.3">
      <c r="A5378" s="77"/>
      <c r="B5378" s="75"/>
      <c r="C5378" s="76"/>
      <c r="D5378" s="78"/>
      <c r="E5378" s="76"/>
      <c r="F5378" s="76"/>
      <c r="G5378" s="76"/>
      <c r="H5378" s="79"/>
      <c r="I5378" s="79"/>
      <c r="J5378" s="79"/>
      <c r="K5378" s="79"/>
      <c r="L5378" s="75"/>
      <c r="M5378" s="75"/>
      <c r="N5378" s="75"/>
      <c r="O5378" s="75"/>
      <c r="P5378" s="76"/>
      <c r="Q5378" s="77"/>
      <c r="R5378" s="77"/>
      <c r="S5378" s="77"/>
      <c r="T5378" s="77"/>
      <c r="U5378" s="77"/>
      <c r="V5378" s="77"/>
      <c r="W5378" s="77"/>
      <c r="X5378" s="77"/>
      <c r="Y5378" s="77"/>
      <c r="Z5378" s="77"/>
      <c r="AA5378" s="77"/>
      <c r="AB5378" s="77"/>
      <c r="AC5378" s="77"/>
    </row>
    <row r="5379" spans="1:29" s="97" customFormat="1" ht="13" x14ac:dyDescent="0.3">
      <c r="A5379" s="77"/>
      <c r="B5379" s="75"/>
      <c r="C5379" s="76"/>
      <c r="D5379" s="78"/>
      <c r="E5379" s="76"/>
      <c r="F5379" s="76"/>
      <c r="G5379" s="76"/>
      <c r="H5379" s="79"/>
      <c r="I5379" s="79"/>
      <c r="J5379" s="79"/>
      <c r="K5379" s="79"/>
      <c r="L5379" s="75"/>
      <c r="M5379" s="75"/>
      <c r="N5379" s="75"/>
      <c r="O5379" s="75"/>
      <c r="P5379" s="76"/>
      <c r="Q5379" s="77"/>
      <c r="R5379" s="77"/>
      <c r="S5379" s="77"/>
      <c r="T5379" s="77"/>
      <c r="U5379" s="77"/>
      <c r="V5379" s="77"/>
      <c r="W5379" s="77"/>
      <c r="X5379" s="77"/>
      <c r="Y5379" s="77"/>
      <c r="Z5379" s="77"/>
      <c r="AA5379" s="77"/>
      <c r="AB5379" s="77"/>
      <c r="AC5379" s="77"/>
    </row>
    <row r="5380" spans="1:29" s="97" customFormat="1" ht="13" x14ac:dyDescent="0.3">
      <c r="A5380" s="77"/>
      <c r="B5380" s="75"/>
      <c r="C5380" s="76"/>
      <c r="D5380" s="78"/>
      <c r="E5380" s="76"/>
      <c r="F5380" s="76"/>
      <c r="G5380" s="76"/>
      <c r="H5380" s="79"/>
      <c r="I5380" s="79"/>
      <c r="J5380" s="79"/>
      <c r="K5380" s="79"/>
      <c r="L5380" s="75"/>
      <c r="M5380" s="75"/>
      <c r="N5380" s="75"/>
      <c r="O5380" s="75"/>
      <c r="P5380" s="76"/>
      <c r="Q5380" s="77"/>
      <c r="R5380" s="77"/>
      <c r="S5380" s="77"/>
      <c r="T5380" s="77"/>
      <c r="U5380" s="77"/>
      <c r="V5380" s="77"/>
      <c r="W5380" s="77"/>
      <c r="X5380" s="77"/>
      <c r="Y5380" s="77"/>
      <c r="Z5380" s="77"/>
      <c r="AA5380" s="77"/>
      <c r="AB5380" s="77"/>
      <c r="AC5380" s="77"/>
    </row>
    <row r="5381" spans="1:29" s="97" customFormat="1" ht="13" x14ac:dyDescent="0.3">
      <c r="A5381" s="77"/>
      <c r="B5381" s="75"/>
      <c r="C5381" s="76"/>
      <c r="D5381" s="78"/>
      <c r="E5381" s="76"/>
      <c r="F5381" s="76"/>
      <c r="G5381" s="76"/>
      <c r="H5381" s="79"/>
      <c r="I5381" s="79"/>
      <c r="J5381" s="79"/>
      <c r="K5381" s="79"/>
      <c r="L5381" s="75"/>
      <c r="M5381" s="75"/>
      <c r="N5381" s="75"/>
      <c r="O5381" s="75"/>
      <c r="P5381" s="76"/>
      <c r="Q5381" s="77"/>
      <c r="R5381" s="77"/>
      <c r="S5381" s="77"/>
      <c r="T5381" s="77"/>
      <c r="U5381" s="77"/>
      <c r="V5381" s="77"/>
      <c r="W5381" s="77"/>
      <c r="X5381" s="77"/>
      <c r="Y5381" s="77"/>
      <c r="Z5381" s="77"/>
      <c r="AA5381" s="77"/>
      <c r="AB5381" s="77"/>
      <c r="AC5381" s="77"/>
    </row>
    <row r="5382" spans="1:29" s="97" customFormat="1" ht="13" x14ac:dyDescent="0.3">
      <c r="A5382" s="77"/>
      <c r="B5382" s="75"/>
      <c r="C5382" s="76"/>
      <c r="D5382" s="78"/>
      <c r="E5382" s="76"/>
      <c r="F5382" s="76"/>
      <c r="G5382" s="76"/>
      <c r="H5382" s="79"/>
      <c r="I5382" s="79"/>
      <c r="J5382" s="79"/>
      <c r="K5382" s="79"/>
      <c r="L5382" s="75"/>
      <c r="M5382" s="75"/>
      <c r="N5382" s="75"/>
      <c r="O5382" s="75"/>
      <c r="P5382" s="76"/>
      <c r="Q5382" s="77"/>
      <c r="R5382" s="77"/>
      <c r="S5382" s="77"/>
      <c r="T5382" s="77"/>
      <c r="U5382" s="77"/>
      <c r="V5382" s="77"/>
      <c r="W5382" s="77"/>
      <c r="X5382" s="77"/>
      <c r="Y5382" s="77"/>
      <c r="Z5382" s="77"/>
      <c r="AA5382" s="77"/>
      <c r="AB5382" s="77"/>
      <c r="AC5382" s="77"/>
    </row>
    <row r="5383" spans="1:29" s="97" customFormat="1" ht="13" x14ac:dyDescent="0.3">
      <c r="A5383" s="77"/>
      <c r="B5383" s="75"/>
      <c r="C5383" s="76"/>
      <c r="D5383" s="78"/>
      <c r="E5383" s="76"/>
      <c r="F5383" s="76"/>
      <c r="G5383" s="76"/>
      <c r="H5383" s="79"/>
      <c r="I5383" s="79"/>
      <c r="J5383" s="79"/>
      <c r="K5383" s="79"/>
      <c r="L5383" s="75"/>
      <c r="M5383" s="75"/>
      <c r="N5383" s="75"/>
      <c r="O5383" s="75"/>
      <c r="P5383" s="76"/>
      <c r="Q5383" s="77"/>
      <c r="R5383" s="77"/>
      <c r="S5383" s="77"/>
      <c r="T5383" s="77"/>
      <c r="U5383" s="77"/>
      <c r="V5383" s="77"/>
      <c r="W5383" s="77"/>
      <c r="X5383" s="77"/>
      <c r="Y5383" s="77"/>
      <c r="Z5383" s="77"/>
      <c r="AA5383" s="77"/>
      <c r="AB5383" s="77"/>
      <c r="AC5383" s="77"/>
    </row>
    <row r="5384" spans="1:29" s="97" customFormat="1" ht="13" x14ac:dyDescent="0.3">
      <c r="A5384" s="77"/>
      <c r="B5384" s="75"/>
      <c r="C5384" s="76"/>
      <c r="D5384" s="78"/>
      <c r="E5384" s="76"/>
      <c r="F5384" s="76"/>
      <c r="G5384" s="76"/>
      <c r="H5384" s="79"/>
      <c r="I5384" s="79"/>
      <c r="J5384" s="79"/>
      <c r="K5384" s="79"/>
      <c r="L5384" s="75"/>
      <c r="M5384" s="75"/>
      <c r="N5384" s="75"/>
      <c r="O5384" s="75"/>
      <c r="P5384" s="76"/>
      <c r="Q5384" s="77"/>
      <c r="R5384" s="77"/>
      <c r="S5384" s="77"/>
      <c r="T5384" s="77"/>
      <c r="U5384" s="77"/>
      <c r="V5384" s="77"/>
      <c r="W5384" s="77"/>
      <c r="X5384" s="77"/>
      <c r="Y5384" s="77"/>
      <c r="Z5384" s="77"/>
      <c r="AA5384" s="77"/>
      <c r="AB5384" s="77"/>
      <c r="AC5384" s="77"/>
    </row>
    <row r="5385" spans="1:29" s="97" customFormat="1" ht="13" x14ac:dyDescent="0.3">
      <c r="A5385" s="77"/>
      <c r="B5385" s="75"/>
      <c r="C5385" s="76"/>
      <c r="D5385" s="78"/>
      <c r="E5385" s="76"/>
      <c r="F5385" s="76"/>
      <c r="G5385" s="76"/>
      <c r="H5385" s="79"/>
      <c r="I5385" s="79"/>
      <c r="J5385" s="79"/>
      <c r="K5385" s="79"/>
      <c r="L5385" s="75"/>
      <c r="M5385" s="75"/>
      <c r="N5385" s="75"/>
      <c r="O5385" s="75"/>
      <c r="P5385" s="76"/>
      <c r="Q5385" s="77"/>
      <c r="R5385" s="77"/>
      <c r="S5385" s="77"/>
      <c r="T5385" s="77"/>
      <c r="U5385" s="77"/>
      <c r="V5385" s="77"/>
      <c r="W5385" s="77"/>
      <c r="X5385" s="77"/>
      <c r="Y5385" s="77"/>
      <c r="Z5385" s="77"/>
      <c r="AA5385" s="77"/>
      <c r="AB5385" s="77"/>
      <c r="AC5385" s="77"/>
    </row>
    <row r="5386" spans="1:29" s="97" customFormat="1" ht="13" x14ac:dyDescent="0.3">
      <c r="A5386" s="77"/>
      <c r="B5386" s="75"/>
      <c r="C5386" s="76"/>
      <c r="D5386" s="78"/>
      <c r="E5386" s="76"/>
      <c r="F5386" s="76"/>
      <c r="G5386" s="76"/>
      <c r="H5386" s="79"/>
      <c r="I5386" s="79"/>
      <c r="J5386" s="79"/>
      <c r="K5386" s="79"/>
      <c r="L5386" s="75"/>
      <c r="M5386" s="75"/>
      <c r="N5386" s="75"/>
      <c r="O5386" s="75"/>
      <c r="P5386" s="76"/>
      <c r="Q5386" s="77"/>
      <c r="R5386" s="77"/>
      <c r="S5386" s="77"/>
      <c r="T5386" s="77"/>
      <c r="U5386" s="77"/>
      <c r="V5386" s="77"/>
      <c r="W5386" s="77"/>
      <c r="X5386" s="77"/>
      <c r="Y5386" s="77"/>
      <c r="Z5386" s="77"/>
      <c r="AA5386" s="77"/>
      <c r="AB5386" s="77"/>
      <c r="AC5386" s="77"/>
    </row>
    <row r="5387" spans="1:29" s="97" customFormat="1" ht="13" x14ac:dyDescent="0.3">
      <c r="A5387" s="77"/>
      <c r="B5387" s="75"/>
      <c r="C5387" s="76"/>
      <c r="D5387" s="78"/>
      <c r="E5387" s="76"/>
      <c r="F5387" s="76"/>
      <c r="G5387" s="76"/>
      <c r="H5387" s="79"/>
      <c r="I5387" s="79"/>
      <c r="J5387" s="79"/>
      <c r="K5387" s="79"/>
      <c r="L5387" s="75"/>
      <c r="M5387" s="75"/>
      <c r="N5387" s="75"/>
      <c r="O5387" s="75"/>
      <c r="P5387" s="76"/>
      <c r="Q5387" s="77"/>
      <c r="R5387" s="77"/>
      <c r="S5387" s="77"/>
      <c r="T5387" s="77"/>
      <c r="U5387" s="77"/>
      <c r="V5387" s="77"/>
      <c r="W5387" s="77"/>
      <c r="X5387" s="77"/>
      <c r="Y5387" s="77"/>
      <c r="Z5387" s="77"/>
      <c r="AA5387" s="77"/>
      <c r="AB5387" s="77"/>
      <c r="AC5387" s="77"/>
    </row>
    <row r="5388" spans="1:29" s="97" customFormat="1" ht="13" x14ac:dyDescent="0.3">
      <c r="A5388" s="77"/>
      <c r="B5388" s="75"/>
      <c r="C5388" s="76"/>
      <c r="D5388" s="78"/>
      <c r="E5388" s="76"/>
      <c r="F5388" s="76"/>
      <c r="G5388" s="76"/>
      <c r="H5388" s="79"/>
      <c r="I5388" s="79"/>
      <c r="J5388" s="79"/>
      <c r="K5388" s="79"/>
      <c r="L5388" s="75"/>
      <c r="M5388" s="75"/>
      <c r="N5388" s="75"/>
      <c r="O5388" s="75"/>
      <c r="P5388" s="76"/>
      <c r="Q5388" s="77"/>
      <c r="R5388" s="77"/>
      <c r="S5388" s="77"/>
      <c r="T5388" s="77"/>
      <c r="U5388" s="77"/>
      <c r="V5388" s="77"/>
      <c r="W5388" s="77"/>
      <c r="X5388" s="77"/>
      <c r="Y5388" s="77"/>
      <c r="Z5388" s="77"/>
      <c r="AA5388" s="77"/>
      <c r="AB5388" s="77"/>
      <c r="AC5388" s="77"/>
    </row>
    <row r="5389" spans="1:29" s="97" customFormat="1" ht="13" x14ac:dyDescent="0.3">
      <c r="A5389" s="77"/>
      <c r="B5389" s="75"/>
      <c r="C5389" s="76"/>
      <c r="D5389" s="78"/>
      <c r="E5389" s="76"/>
      <c r="F5389" s="76"/>
      <c r="G5389" s="76"/>
      <c r="H5389" s="79"/>
      <c r="I5389" s="79"/>
      <c r="J5389" s="79"/>
      <c r="K5389" s="79"/>
      <c r="L5389" s="75"/>
      <c r="M5389" s="75"/>
      <c r="N5389" s="75"/>
      <c r="O5389" s="75"/>
      <c r="P5389" s="76"/>
      <c r="Q5389" s="77"/>
      <c r="R5389" s="77"/>
      <c r="S5389" s="77"/>
      <c r="T5389" s="77"/>
      <c r="U5389" s="77"/>
      <c r="V5389" s="77"/>
      <c r="W5389" s="77"/>
      <c r="X5389" s="77"/>
      <c r="Y5389" s="77"/>
      <c r="Z5389" s="77"/>
      <c r="AA5389" s="77"/>
      <c r="AB5389" s="77"/>
      <c r="AC5389" s="77"/>
    </row>
    <row r="5390" spans="1:29" s="97" customFormat="1" ht="13" x14ac:dyDescent="0.3">
      <c r="A5390" s="77"/>
      <c r="B5390" s="75"/>
      <c r="C5390" s="76"/>
      <c r="D5390" s="78"/>
      <c r="E5390" s="76"/>
      <c r="F5390" s="76"/>
      <c r="G5390" s="76"/>
      <c r="H5390" s="79"/>
      <c r="I5390" s="79"/>
      <c r="J5390" s="79"/>
      <c r="K5390" s="79"/>
      <c r="L5390" s="75"/>
      <c r="M5390" s="75"/>
      <c r="N5390" s="75"/>
      <c r="O5390" s="75"/>
      <c r="P5390" s="76"/>
      <c r="Q5390" s="77"/>
      <c r="R5390" s="77"/>
      <c r="S5390" s="77"/>
      <c r="T5390" s="77"/>
      <c r="U5390" s="77"/>
      <c r="V5390" s="77"/>
      <c r="W5390" s="77"/>
      <c r="X5390" s="77"/>
      <c r="Y5390" s="77"/>
      <c r="Z5390" s="77"/>
      <c r="AA5390" s="77"/>
      <c r="AB5390" s="77"/>
      <c r="AC5390" s="77"/>
    </row>
    <row r="5391" spans="1:29" s="97" customFormat="1" ht="13" x14ac:dyDescent="0.3">
      <c r="A5391" s="77"/>
      <c r="B5391" s="75"/>
      <c r="C5391" s="76"/>
      <c r="D5391" s="78"/>
      <c r="E5391" s="76"/>
      <c r="F5391" s="76"/>
      <c r="G5391" s="76"/>
      <c r="H5391" s="79"/>
      <c r="I5391" s="79"/>
      <c r="J5391" s="79"/>
      <c r="K5391" s="79"/>
      <c r="L5391" s="75"/>
      <c r="M5391" s="75"/>
      <c r="N5391" s="75"/>
      <c r="O5391" s="75"/>
      <c r="P5391" s="76"/>
      <c r="Q5391" s="77"/>
      <c r="R5391" s="77"/>
      <c r="S5391" s="77"/>
      <c r="T5391" s="77"/>
      <c r="U5391" s="77"/>
      <c r="V5391" s="77"/>
      <c r="W5391" s="77"/>
      <c r="X5391" s="77"/>
      <c r="Y5391" s="77"/>
      <c r="Z5391" s="77"/>
      <c r="AA5391" s="77"/>
      <c r="AB5391" s="77"/>
      <c r="AC5391" s="77"/>
    </row>
    <row r="5392" spans="1:29" s="97" customFormat="1" ht="13" x14ac:dyDescent="0.3">
      <c r="A5392" s="77"/>
      <c r="B5392" s="75"/>
      <c r="C5392" s="76"/>
      <c r="D5392" s="78"/>
      <c r="E5392" s="76"/>
      <c r="F5392" s="76"/>
      <c r="G5392" s="76"/>
      <c r="H5392" s="79"/>
      <c r="I5392" s="79"/>
      <c r="J5392" s="79"/>
      <c r="K5392" s="79"/>
      <c r="L5392" s="75"/>
      <c r="M5392" s="75"/>
      <c r="N5392" s="75"/>
      <c r="O5392" s="75"/>
      <c r="P5392" s="76"/>
      <c r="Q5392" s="77"/>
      <c r="R5392" s="77"/>
      <c r="S5392" s="77"/>
      <c r="T5392" s="77"/>
      <c r="U5392" s="77"/>
      <c r="V5392" s="77"/>
      <c r="W5392" s="77"/>
      <c r="X5392" s="77"/>
      <c r="Y5392" s="77"/>
      <c r="Z5392" s="77"/>
      <c r="AA5392" s="77"/>
      <c r="AB5392" s="77"/>
      <c r="AC5392" s="77"/>
    </row>
    <row r="5393" spans="1:29" s="97" customFormat="1" ht="13" x14ac:dyDescent="0.3">
      <c r="A5393" s="77"/>
      <c r="B5393" s="75"/>
      <c r="C5393" s="76"/>
      <c r="D5393" s="78"/>
      <c r="E5393" s="76"/>
      <c r="F5393" s="76"/>
      <c r="G5393" s="76"/>
      <c r="H5393" s="79"/>
      <c r="I5393" s="79"/>
      <c r="J5393" s="79"/>
      <c r="K5393" s="79"/>
      <c r="L5393" s="75"/>
      <c r="M5393" s="75"/>
      <c r="N5393" s="75"/>
      <c r="O5393" s="75"/>
      <c r="P5393" s="76"/>
      <c r="Q5393" s="77"/>
      <c r="R5393" s="77"/>
      <c r="S5393" s="77"/>
      <c r="T5393" s="77"/>
      <c r="U5393" s="77"/>
      <c r="V5393" s="77"/>
      <c r="W5393" s="77"/>
      <c r="X5393" s="77"/>
      <c r="Y5393" s="77"/>
      <c r="Z5393" s="77"/>
      <c r="AA5393" s="77"/>
      <c r="AB5393" s="77"/>
      <c r="AC5393" s="77"/>
    </row>
    <row r="5394" spans="1:29" s="97" customFormat="1" ht="13" x14ac:dyDescent="0.3">
      <c r="A5394" s="77"/>
      <c r="B5394" s="75"/>
      <c r="C5394" s="76"/>
      <c r="D5394" s="78"/>
      <c r="E5394" s="76"/>
      <c r="F5394" s="76"/>
      <c r="G5394" s="76"/>
      <c r="H5394" s="79"/>
      <c r="I5394" s="79"/>
      <c r="J5394" s="79"/>
      <c r="K5394" s="79"/>
      <c r="L5394" s="75"/>
      <c r="M5394" s="75"/>
      <c r="N5394" s="75"/>
      <c r="O5394" s="75"/>
      <c r="P5394" s="76"/>
      <c r="Q5394" s="77"/>
      <c r="R5394" s="77"/>
      <c r="S5394" s="77"/>
      <c r="T5394" s="77"/>
      <c r="U5394" s="77"/>
      <c r="V5394" s="77"/>
      <c r="W5394" s="77"/>
      <c r="X5394" s="77"/>
      <c r="Y5394" s="77"/>
      <c r="Z5394" s="77"/>
      <c r="AA5394" s="77"/>
      <c r="AB5394" s="77"/>
      <c r="AC5394" s="77"/>
    </row>
    <row r="5395" spans="1:29" s="97" customFormat="1" ht="13" x14ac:dyDescent="0.3">
      <c r="A5395" s="77"/>
      <c r="B5395" s="75"/>
      <c r="C5395" s="76"/>
      <c r="D5395" s="78"/>
      <c r="E5395" s="76"/>
      <c r="F5395" s="76"/>
      <c r="G5395" s="76"/>
      <c r="H5395" s="79"/>
      <c r="I5395" s="79"/>
      <c r="J5395" s="79"/>
      <c r="K5395" s="79"/>
      <c r="L5395" s="75"/>
      <c r="M5395" s="75"/>
      <c r="N5395" s="75"/>
      <c r="O5395" s="75"/>
      <c r="P5395" s="76"/>
      <c r="Q5395" s="77"/>
      <c r="R5395" s="77"/>
      <c r="S5395" s="77"/>
      <c r="T5395" s="77"/>
      <c r="U5395" s="77"/>
      <c r="V5395" s="77"/>
      <c r="W5395" s="77"/>
      <c r="X5395" s="77"/>
      <c r="Y5395" s="77"/>
      <c r="Z5395" s="77"/>
      <c r="AA5395" s="77"/>
      <c r="AB5395" s="77"/>
      <c r="AC5395" s="77"/>
    </row>
    <row r="5396" spans="1:29" s="97" customFormat="1" ht="13" x14ac:dyDescent="0.3">
      <c r="A5396" s="77"/>
      <c r="B5396" s="75"/>
      <c r="C5396" s="76"/>
      <c r="D5396" s="78"/>
      <c r="E5396" s="76"/>
      <c r="F5396" s="76"/>
      <c r="G5396" s="76"/>
      <c r="H5396" s="79"/>
      <c r="I5396" s="79"/>
      <c r="J5396" s="79"/>
      <c r="K5396" s="79"/>
      <c r="L5396" s="75"/>
      <c r="M5396" s="75"/>
      <c r="N5396" s="75"/>
      <c r="O5396" s="75"/>
      <c r="P5396" s="76"/>
      <c r="Q5396" s="77"/>
      <c r="R5396" s="77"/>
      <c r="S5396" s="77"/>
      <c r="T5396" s="77"/>
      <c r="U5396" s="77"/>
      <c r="V5396" s="77"/>
      <c r="W5396" s="77"/>
      <c r="X5396" s="77"/>
      <c r="Y5396" s="77"/>
      <c r="Z5396" s="77"/>
      <c r="AA5396" s="77"/>
      <c r="AB5396" s="77"/>
      <c r="AC5396" s="77"/>
    </row>
    <row r="5397" spans="1:29" s="97" customFormat="1" ht="13" x14ac:dyDescent="0.3">
      <c r="A5397" s="77"/>
      <c r="B5397" s="75"/>
      <c r="C5397" s="76"/>
      <c r="D5397" s="78"/>
      <c r="E5397" s="76"/>
      <c r="F5397" s="76"/>
      <c r="G5397" s="76"/>
      <c r="H5397" s="79"/>
      <c r="I5397" s="79"/>
      <c r="J5397" s="79"/>
      <c r="K5397" s="79"/>
      <c r="L5397" s="75"/>
      <c r="M5397" s="75"/>
      <c r="N5397" s="75"/>
      <c r="O5397" s="75"/>
      <c r="P5397" s="76"/>
      <c r="Q5397" s="77"/>
      <c r="R5397" s="77"/>
      <c r="S5397" s="77"/>
      <c r="T5397" s="77"/>
      <c r="U5397" s="77"/>
      <c r="V5397" s="77"/>
      <c r="W5397" s="77"/>
      <c r="X5397" s="77"/>
      <c r="Y5397" s="77"/>
      <c r="Z5397" s="77"/>
      <c r="AA5397" s="77"/>
      <c r="AB5397" s="77"/>
      <c r="AC5397" s="77"/>
    </row>
    <row r="5398" spans="1:29" s="97" customFormat="1" ht="13" x14ac:dyDescent="0.3">
      <c r="A5398" s="77"/>
      <c r="B5398" s="75"/>
      <c r="C5398" s="76"/>
      <c r="D5398" s="78"/>
      <c r="E5398" s="76"/>
      <c r="F5398" s="76"/>
      <c r="G5398" s="76"/>
      <c r="H5398" s="79"/>
      <c r="I5398" s="79"/>
      <c r="J5398" s="79"/>
      <c r="K5398" s="79"/>
      <c r="L5398" s="75"/>
      <c r="M5398" s="75"/>
      <c r="N5398" s="75"/>
      <c r="O5398" s="75"/>
      <c r="P5398" s="76"/>
      <c r="Q5398" s="77"/>
      <c r="R5398" s="77"/>
      <c r="S5398" s="77"/>
      <c r="T5398" s="77"/>
      <c r="U5398" s="77"/>
      <c r="V5398" s="77"/>
      <c r="W5398" s="77"/>
      <c r="X5398" s="77"/>
      <c r="Y5398" s="77"/>
      <c r="Z5398" s="77"/>
      <c r="AA5398" s="77"/>
      <c r="AB5398" s="77"/>
      <c r="AC5398" s="77"/>
    </row>
    <row r="5399" spans="1:29" s="97" customFormat="1" ht="13" x14ac:dyDescent="0.3">
      <c r="A5399" s="77"/>
      <c r="B5399" s="75"/>
      <c r="C5399" s="76"/>
      <c r="D5399" s="78"/>
      <c r="E5399" s="76"/>
      <c r="F5399" s="76"/>
      <c r="G5399" s="76"/>
      <c r="H5399" s="79"/>
      <c r="I5399" s="79"/>
      <c r="J5399" s="79"/>
      <c r="K5399" s="79"/>
      <c r="L5399" s="75"/>
      <c r="M5399" s="75"/>
      <c r="N5399" s="75"/>
      <c r="O5399" s="75"/>
      <c r="P5399" s="76"/>
      <c r="Q5399" s="77"/>
      <c r="R5399" s="77"/>
      <c r="S5399" s="77"/>
      <c r="T5399" s="77"/>
      <c r="U5399" s="77"/>
      <c r="V5399" s="77"/>
      <c r="W5399" s="77"/>
      <c r="X5399" s="77"/>
      <c r="Y5399" s="77"/>
      <c r="Z5399" s="77"/>
      <c r="AA5399" s="77"/>
      <c r="AB5399" s="77"/>
      <c r="AC5399" s="77"/>
    </row>
    <row r="5400" spans="1:29" s="97" customFormat="1" ht="13" x14ac:dyDescent="0.3">
      <c r="A5400" s="77"/>
      <c r="B5400" s="75"/>
      <c r="C5400" s="76"/>
      <c r="D5400" s="78"/>
      <c r="E5400" s="76"/>
      <c r="F5400" s="76"/>
      <c r="G5400" s="76"/>
      <c r="H5400" s="79"/>
      <c r="I5400" s="79"/>
      <c r="J5400" s="79"/>
      <c r="K5400" s="79"/>
      <c r="L5400" s="75"/>
      <c r="M5400" s="75"/>
      <c r="N5400" s="75"/>
      <c r="O5400" s="75"/>
      <c r="P5400" s="76"/>
      <c r="Q5400" s="77"/>
      <c r="R5400" s="77"/>
      <c r="S5400" s="77"/>
      <c r="T5400" s="77"/>
      <c r="U5400" s="77"/>
      <c r="V5400" s="77"/>
      <c r="W5400" s="77"/>
      <c r="X5400" s="77"/>
      <c r="Y5400" s="77"/>
      <c r="Z5400" s="77"/>
      <c r="AA5400" s="77"/>
      <c r="AB5400" s="77"/>
      <c r="AC5400" s="77"/>
    </row>
    <row r="5401" spans="1:29" s="97" customFormat="1" ht="13" x14ac:dyDescent="0.3">
      <c r="A5401" s="77"/>
      <c r="B5401" s="75"/>
      <c r="C5401" s="76"/>
      <c r="D5401" s="78"/>
      <c r="E5401" s="76"/>
      <c r="F5401" s="76"/>
      <c r="G5401" s="76"/>
      <c r="H5401" s="79"/>
      <c r="I5401" s="79"/>
      <c r="J5401" s="79"/>
      <c r="K5401" s="79"/>
      <c r="L5401" s="75"/>
      <c r="M5401" s="75"/>
      <c r="N5401" s="75"/>
      <c r="O5401" s="75"/>
      <c r="P5401" s="76"/>
      <c r="Q5401" s="77"/>
      <c r="R5401" s="77"/>
      <c r="S5401" s="77"/>
      <c r="T5401" s="77"/>
      <c r="U5401" s="77"/>
      <c r="V5401" s="77"/>
      <c r="W5401" s="77"/>
      <c r="X5401" s="77"/>
      <c r="Y5401" s="77"/>
      <c r="Z5401" s="77"/>
      <c r="AA5401" s="77"/>
      <c r="AB5401" s="77"/>
      <c r="AC5401" s="77"/>
    </row>
    <row r="5402" spans="1:29" s="97" customFormat="1" ht="13" x14ac:dyDescent="0.3">
      <c r="A5402" s="77"/>
      <c r="B5402" s="75"/>
      <c r="C5402" s="76"/>
      <c r="D5402" s="78"/>
      <c r="E5402" s="76"/>
      <c r="F5402" s="76"/>
      <c r="G5402" s="76"/>
      <c r="H5402" s="79"/>
      <c r="I5402" s="79"/>
      <c r="J5402" s="79"/>
      <c r="K5402" s="79"/>
      <c r="L5402" s="75"/>
      <c r="M5402" s="75"/>
      <c r="N5402" s="75"/>
      <c r="O5402" s="75"/>
      <c r="P5402" s="76"/>
      <c r="Q5402" s="77"/>
      <c r="R5402" s="77"/>
      <c r="S5402" s="77"/>
      <c r="T5402" s="77"/>
      <c r="U5402" s="77"/>
      <c r="V5402" s="77"/>
      <c r="W5402" s="77"/>
      <c r="X5402" s="77"/>
      <c r="Y5402" s="77"/>
      <c r="Z5402" s="77"/>
      <c r="AA5402" s="77"/>
      <c r="AB5402" s="77"/>
      <c r="AC5402" s="77"/>
    </row>
    <row r="5403" spans="1:29" s="97" customFormat="1" ht="13" x14ac:dyDescent="0.3">
      <c r="A5403" s="77"/>
      <c r="B5403" s="75"/>
      <c r="C5403" s="76"/>
      <c r="D5403" s="78"/>
      <c r="E5403" s="76"/>
      <c r="F5403" s="76"/>
      <c r="G5403" s="76"/>
      <c r="H5403" s="79"/>
      <c r="I5403" s="79"/>
      <c r="J5403" s="79"/>
      <c r="K5403" s="79"/>
      <c r="L5403" s="75"/>
      <c r="M5403" s="75"/>
      <c r="N5403" s="75"/>
      <c r="O5403" s="75"/>
      <c r="P5403" s="76"/>
      <c r="Q5403" s="77"/>
      <c r="R5403" s="77"/>
      <c r="S5403" s="77"/>
      <c r="T5403" s="77"/>
      <c r="U5403" s="77"/>
      <c r="V5403" s="77"/>
      <c r="W5403" s="77"/>
      <c r="X5403" s="77"/>
      <c r="Y5403" s="77"/>
      <c r="Z5403" s="77"/>
      <c r="AA5403" s="77"/>
      <c r="AB5403" s="77"/>
      <c r="AC5403" s="77"/>
    </row>
    <row r="5404" spans="1:29" s="97" customFormat="1" ht="13" x14ac:dyDescent="0.3">
      <c r="A5404" s="77"/>
      <c r="B5404" s="75"/>
      <c r="C5404" s="76"/>
      <c r="D5404" s="78"/>
      <c r="E5404" s="76"/>
      <c r="F5404" s="76"/>
      <c r="G5404" s="76"/>
      <c r="H5404" s="79"/>
      <c r="I5404" s="79"/>
      <c r="J5404" s="79"/>
      <c r="K5404" s="79"/>
      <c r="L5404" s="75"/>
      <c r="M5404" s="75"/>
      <c r="N5404" s="75"/>
      <c r="O5404" s="75"/>
      <c r="P5404" s="76"/>
      <c r="Q5404" s="77"/>
      <c r="R5404" s="77"/>
      <c r="S5404" s="77"/>
      <c r="T5404" s="77"/>
      <c r="U5404" s="77"/>
      <c r="V5404" s="77"/>
      <c r="W5404" s="77"/>
      <c r="X5404" s="77"/>
      <c r="Y5404" s="77"/>
      <c r="Z5404" s="77"/>
      <c r="AA5404" s="77"/>
      <c r="AB5404" s="77"/>
      <c r="AC5404" s="77"/>
    </row>
    <row r="5405" spans="1:29" s="97" customFormat="1" ht="13" x14ac:dyDescent="0.3">
      <c r="A5405" s="77"/>
      <c r="B5405" s="75"/>
      <c r="C5405" s="76"/>
      <c r="D5405" s="78"/>
      <c r="E5405" s="76"/>
      <c r="F5405" s="76"/>
      <c r="G5405" s="76"/>
      <c r="H5405" s="79"/>
      <c r="I5405" s="79"/>
      <c r="J5405" s="79"/>
      <c r="K5405" s="79"/>
      <c r="L5405" s="75"/>
      <c r="M5405" s="75"/>
      <c r="N5405" s="75"/>
      <c r="O5405" s="75"/>
      <c r="P5405" s="76"/>
      <c r="Q5405" s="77"/>
      <c r="R5405" s="77"/>
      <c r="S5405" s="77"/>
      <c r="T5405" s="77"/>
      <c r="U5405" s="77"/>
      <c r="V5405" s="77"/>
      <c r="W5405" s="77"/>
      <c r="X5405" s="77"/>
      <c r="Y5405" s="77"/>
      <c r="Z5405" s="77"/>
      <c r="AA5405" s="77"/>
      <c r="AB5405" s="77"/>
      <c r="AC5405" s="77"/>
    </row>
    <row r="5406" spans="1:29" s="97" customFormat="1" ht="13" x14ac:dyDescent="0.3">
      <c r="A5406" s="77"/>
      <c r="B5406" s="75"/>
      <c r="C5406" s="76"/>
      <c r="D5406" s="78"/>
      <c r="E5406" s="76"/>
      <c r="F5406" s="76"/>
      <c r="G5406" s="76"/>
      <c r="H5406" s="79"/>
      <c r="I5406" s="79"/>
      <c r="J5406" s="79"/>
      <c r="K5406" s="79"/>
      <c r="L5406" s="75"/>
      <c r="M5406" s="75"/>
      <c r="N5406" s="75"/>
      <c r="O5406" s="75"/>
      <c r="P5406" s="76"/>
      <c r="Q5406" s="77"/>
      <c r="R5406" s="77"/>
      <c r="S5406" s="77"/>
      <c r="T5406" s="77"/>
      <c r="U5406" s="77"/>
      <c r="V5406" s="77"/>
      <c r="W5406" s="77"/>
      <c r="X5406" s="77"/>
      <c r="Y5406" s="77"/>
      <c r="Z5406" s="77"/>
      <c r="AA5406" s="77"/>
      <c r="AB5406" s="77"/>
      <c r="AC5406" s="77"/>
    </row>
    <row r="5407" spans="1:29" s="97" customFormat="1" ht="13" x14ac:dyDescent="0.3">
      <c r="A5407" s="77"/>
      <c r="B5407" s="75"/>
      <c r="C5407" s="76"/>
      <c r="D5407" s="78"/>
      <c r="E5407" s="76"/>
      <c r="F5407" s="76"/>
      <c r="G5407" s="76"/>
      <c r="H5407" s="79"/>
      <c r="I5407" s="79"/>
      <c r="J5407" s="79"/>
      <c r="K5407" s="79"/>
      <c r="L5407" s="75"/>
      <c r="M5407" s="75"/>
      <c r="N5407" s="75"/>
      <c r="O5407" s="75"/>
      <c r="P5407" s="76"/>
      <c r="Q5407" s="77"/>
      <c r="R5407" s="77"/>
      <c r="S5407" s="77"/>
      <c r="T5407" s="77"/>
      <c r="U5407" s="77"/>
      <c r="V5407" s="77"/>
      <c r="W5407" s="77"/>
      <c r="X5407" s="77"/>
      <c r="Y5407" s="77"/>
      <c r="Z5407" s="77"/>
      <c r="AA5407" s="77"/>
      <c r="AB5407" s="77"/>
      <c r="AC5407" s="77"/>
    </row>
    <row r="5408" spans="1:29" s="97" customFormat="1" ht="13" x14ac:dyDescent="0.3">
      <c r="A5408" s="77"/>
      <c r="B5408" s="75"/>
      <c r="C5408" s="76"/>
      <c r="D5408" s="78"/>
      <c r="E5408" s="76"/>
      <c r="F5408" s="76"/>
      <c r="G5408" s="76"/>
      <c r="H5408" s="79"/>
      <c r="I5408" s="79"/>
      <c r="J5408" s="79"/>
      <c r="K5408" s="79"/>
      <c r="L5408" s="75"/>
      <c r="M5408" s="75"/>
      <c r="N5408" s="75"/>
      <c r="O5408" s="75"/>
      <c r="P5408" s="76"/>
      <c r="Q5408" s="77"/>
      <c r="R5408" s="77"/>
      <c r="S5408" s="77"/>
      <c r="T5408" s="77"/>
      <c r="U5408" s="77"/>
      <c r="V5408" s="77"/>
      <c r="W5408" s="77"/>
      <c r="X5408" s="77"/>
      <c r="Y5408" s="77"/>
      <c r="Z5408" s="77"/>
      <c r="AA5408" s="77"/>
      <c r="AB5408" s="77"/>
      <c r="AC5408" s="77"/>
    </row>
    <row r="5409" spans="1:29" s="97" customFormat="1" ht="13" x14ac:dyDescent="0.3">
      <c r="A5409" s="77"/>
      <c r="B5409" s="75"/>
      <c r="C5409" s="76"/>
      <c r="D5409" s="78"/>
      <c r="E5409" s="76"/>
      <c r="F5409" s="76"/>
      <c r="G5409" s="76"/>
      <c r="H5409" s="79"/>
      <c r="I5409" s="79"/>
      <c r="J5409" s="79"/>
      <c r="K5409" s="79"/>
      <c r="L5409" s="75"/>
      <c r="M5409" s="75"/>
      <c r="N5409" s="75"/>
      <c r="O5409" s="75"/>
      <c r="P5409" s="76"/>
      <c r="Q5409" s="77"/>
      <c r="R5409" s="77"/>
      <c r="S5409" s="77"/>
      <c r="T5409" s="77"/>
      <c r="U5409" s="77"/>
      <c r="V5409" s="77"/>
      <c r="W5409" s="77"/>
      <c r="X5409" s="77"/>
      <c r="Y5409" s="77"/>
      <c r="Z5409" s="77"/>
      <c r="AA5409" s="77"/>
      <c r="AB5409" s="77"/>
      <c r="AC5409" s="77"/>
    </row>
    <row r="5410" spans="1:29" s="97" customFormat="1" ht="13" x14ac:dyDescent="0.3">
      <c r="A5410" s="77"/>
      <c r="B5410" s="75"/>
      <c r="C5410" s="76"/>
      <c r="D5410" s="78"/>
      <c r="E5410" s="76"/>
      <c r="F5410" s="76"/>
      <c r="G5410" s="76"/>
      <c r="H5410" s="79"/>
      <c r="I5410" s="79"/>
      <c r="J5410" s="79"/>
      <c r="K5410" s="79"/>
      <c r="L5410" s="75"/>
      <c r="M5410" s="75"/>
      <c r="N5410" s="75"/>
      <c r="O5410" s="75"/>
      <c r="P5410" s="76"/>
      <c r="Q5410" s="77"/>
      <c r="R5410" s="77"/>
      <c r="S5410" s="77"/>
      <c r="T5410" s="77"/>
      <c r="U5410" s="77"/>
      <c r="V5410" s="77"/>
      <c r="W5410" s="77"/>
      <c r="X5410" s="77"/>
      <c r="Y5410" s="77"/>
      <c r="Z5410" s="77"/>
      <c r="AA5410" s="77"/>
      <c r="AB5410" s="77"/>
      <c r="AC5410" s="77"/>
    </row>
    <row r="5411" spans="1:29" s="97" customFormat="1" ht="13" x14ac:dyDescent="0.3">
      <c r="A5411" s="77"/>
      <c r="B5411" s="75"/>
      <c r="C5411" s="76"/>
      <c r="D5411" s="78"/>
      <c r="E5411" s="76"/>
      <c r="F5411" s="76"/>
      <c r="G5411" s="76"/>
      <c r="H5411" s="79"/>
      <c r="I5411" s="79"/>
      <c r="J5411" s="79"/>
      <c r="K5411" s="79"/>
      <c r="L5411" s="75"/>
      <c r="M5411" s="75"/>
      <c r="N5411" s="75"/>
      <c r="O5411" s="75"/>
      <c r="P5411" s="76"/>
      <c r="Q5411" s="77"/>
      <c r="R5411" s="77"/>
      <c r="S5411" s="77"/>
      <c r="T5411" s="77"/>
      <c r="U5411" s="77"/>
      <c r="V5411" s="77"/>
      <c r="W5411" s="77"/>
      <c r="X5411" s="77"/>
      <c r="Y5411" s="77"/>
      <c r="Z5411" s="77"/>
      <c r="AA5411" s="77"/>
      <c r="AB5411" s="77"/>
      <c r="AC5411" s="77"/>
    </row>
    <row r="5412" spans="1:29" s="97" customFormat="1" ht="13" x14ac:dyDescent="0.3">
      <c r="A5412" s="77"/>
      <c r="B5412" s="75"/>
      <c r="C5412" s="76"/>
      <c r="D5412" s="78"/>
      <c r="E5412" s="76"/>
      <c r="F5412" s="76"/>
      <c r="G5412" s="76"/>
      <c r="H5412" s="79"/>
      <c r="I5412" s="79"/>
      <c r="J5412" s="79"/>
      <c r="K5412" s="79"/>
      <c r="L5412" s="75"/>
      <c r="M5412" s="75"/>
      <c r="N5412" s="75"/>
      <c r="O5412" s="75"/>
      <c r="P5412" s="76"/>
      <c r="Q5412" s="77"/>
      <c r="R5412" s="77"/>
      <c r="S5412" s="77"/>
      <c r="T5412" s="77"/>
      <c r="U5412" s="77"/>
      <c r="V5412" s="77"/>
      <c r="W5412" s="77"/>
      <c r="X5412" s="77"/>
      <c r="Y5412" s="77"/>
      <c r="Z5412" s="77"/>
      <c r="AA5412" s="77"/>
      <c r="AB5412" s="77"/>
      <c r="AC5412" s="77"/>
    </row>
    <row r="5413" spans="1:29" s="97" customFormat="1" ht="13" x14ac:dyDescent="0.3">
      <c r="A5413" s="77"/>
      <c r="B5413" s="75"/>
      <c r="C5413" s="76"/>
      <c r="D5413" s="78"/>
      <c r="E5413" s="76"/>
      <c r="F5413" s="76"/>
      <c r="G5413" s="76"/>
      <c r="H5413" s="79"/>
      <c r="I5413" s="79"/>
      <c r="J5413" s="79"/>
      <c r="K5413" s="79"/>
      <c r="L5413" s="75"/>
      <c r="M5413" s="75"/>
      <c r="N5413" s="75"/>
      <c r="O5413" s="75"/>
      <c r="P5413" s="76"/>
      <c r="Q5413" s="77"/>
      <c r="R5413" s="77"/>
      <c r="S5413" s="77"/>
      <c r="T5413" s="77"/>
      <c r="U5413" s="77"/>
      <c r="V5413" s="77"/>
      <c r="W5413" s="77"/>
      <c r="X5413" s="77"/>
      <c r="Y5413" s="77"/>
      <c r="Z5413" s="77"/>
      <c r="AA5413" s="77"/>
      <c r="AB5413" s="77"/>
      <c r="AC5413" s="77"/>
    </row>
    <row r="5414" spans="1:29" s="97" customFormat="1" ht="13" x14ac:dyDescent="0.3">
      <c r="A5414" s="77"/>
      <c r="B5414" s="75"/>
      <c r="C5414" s="76"/>
      <c r="D5414" s="78"/>
      <c r="E5414" s="76"/>
      <c r="F5414" s="76"/>
      <c r="G5414" s="76"/>
      <c r="H5414" s="79"/>
      <c r="I5414" s="79"/>
      <c r="J5414" s="79"/>
      <c r="K5414" s="79"/>
      <c r="L5414" s="75"/>
      <c r="M5414" s="75"/>
      <c r="N5414" s="75"/>
      <c r="O5414" s="75"/>
      <c r="P5414" s="76"/>
      <c r="Q5414" s="77"/>
      <c r="R5414" s="77"/>
      <c r="S5414" s="77"/>
      <c r="T5414" s="77"/>
      <c r="U5414" s="77"/>
      <c r="V5414" s="77"/>
      <c r="W5414" s="77"/>
      <c r="X5414" s="77"/>
      <c r="Y5414" s="77"/>
      <c r="Z5414" s="77"/>
      <c r="AA5414" s="77"/>
      <c r="AB5414" s="77"/>
      <c r="AC5414" s="77"/>
    </row>
    <row r="5415" spans="1:29" s="97" customFormat="1" ht="13" x14ac:dyDescent="0.3">
      <c r="A5415" s="77"/>
      <c r="B5415" s="75"/>
      <c r="C5415" s="76"/>
      <c r="D5415" s="78"/>
      <c r="E5415" s="76"/>
      <c r="F5415" s="76"/>
      <c r="G5415" s="76"/>
      <c r="H5415" s="79"/>
      <c r="I5415" s="79"/>
      <c r="J5415" s="79"/>
      <c r="K5415" s="79"/>
      <c r="L5415" s="75"/>
      <c r="M5415" s="75"/>
      <c r="N5415" s="75"/>
      <c r="O5415" s="75"/>
      <c r="P5415" s="76"/>
      <c r="Q5415" s="77"/>
      <c r="R5415" s="77"/>
      <c r="S5415" s="77"/>
      <c r="T5415" s="77"/>
      <c r="U5415" s="77"/>
      <c r="V5415" s="77"/>
      <c r="W5415" s="77"/>
      <c r="X5415" s="77"/>
      <c r="Y5415" s="77"/>
      <c r="Z5415" s="77"/>
      <c r="AA5415" s="77"/>
      <c r="AB5415" s="77"/>
      <c r="AC5415" s="77"/>
    </row>
    <row r="5416" spans="1:29" s="97" customFormat="1" ht="13" x14ac:dyDescent="0.3">
      <c r="A5416" s="77"/>
      <c r="B5416" s="75"/>
      <c r="C5416" s="76"/>
      <c r="D5416" s="78"/>
      <c r="E5416" s="76"/>
      <c r="F5416" s="76"/>
      <c r="G5416" s="76"/>
      <c r="H5416" s="79"/>
      <c r="I5416" s="79"/>
      <c r="J5416" s="79"/>
      <c r="K5416" s="79"/>
      <c r="L5416" s="75"/>
      <c r="M5416" s="75"/>
      <c r="N5416" s="75"/>
      <c r="O5416" s="75"/>
      <c r="P5416" s="76"/>
      <c r="Q5416" s="77"/>
      <c r="R5416" s="77"/>
      <c r="S5416" s="77"/>
      <c r="T5416" s="77"/>
      <c r="U5416" s="77"/>
      <c r="V5416" s="77"/>
      <c r="W5416" s="77"/>
      <c r="X5416" s="77"/>
      <c r="Y5416" s="77"/>
      <c r="Z5416" s="77"/>
      <c r="AA5416" s="77"/>
      <c r="AB5416" s="77"/>
      <c r="AC5416" s="77"/>
    </row>
    <row r="5417" spans="1:29" s="97" customFormat="1" ht="13" x14ac:dyDescent="0.3">
      <c r="A5417" s="77"/>
      <c r="B5417" s="75"/>
      <c r="C5417" s="76"/>
      <c r="D5417" s="78"/>
      <c r="E5417" s="76"/>
      <c r="F5417" s="76"/>
      <c r="G5417" s="76"/>
      <c r="H5417" s="79"/>
      <c r="I5417" s="79"/>
      <c r="J5417" s="79"/>
      <c r="K5417" s="79"/>
      <c r="L5417" s="75"/>
      <c r="M5417" s="75"/>
      <c r="N5417" s="75"/>
      <c r="O5417" s="75"/>
      <c r="P5417" s="76"/>
      <c r="Q5417" s="77"/>
      <c r="R5417" s="77"/>
      <c r="S5417" s="77"/>
      <c r="T5417" s="77"/>
      <c r="U5417" s="77"/>
      <c r="V5417" s="77"/>
      <c r="W5417" s="77"/>
      <c r="X5417" s="77"/>
      <c r="Y5417" s="77"/>
      <c r="Z5417" s="77"/>
      <c r="AA5417" s="77"/>
      <c r="AB5417" s="77"/>
      <c r="AC5417" s="77"/>
    </row>
    <row r="5418" spans="1:29" s="97" customFormat="1" ht="13" x14ac:dyDescent="0.3">
      <c r="A5418" s="77"/>
      <c r="B5418" s="75"/>
      <c r="C5418" s="76"/>
      <c r="D5418" s="78"/>
      <c r="E5418" s="76"/>
      <c r="F5418" s="76"/>
      <c r="G5418" s="76"/>
      <c r="H5418" s="79"/>
      <c r="I5418" s="79"/>
      <c r="J5418" s="79"/>
      <c r="K5418" s="79"/>
      <c r="L5418" s="75"/>
      <c r="M5418" s="75"/>
      <c r="N5418" s="75"/>
      <c r="O5418" s="75"/>
      <c r="P5418" s="76"/>
      <c r="Q5418" s="77"/>
      <c r="R5418" s="77"/>
      <c r="S5418" s="77"/>
      <c r="T5418" s="77"/>
      <c r="U5418" s="77"/>
      <c r="V5418" s="77"/>
      <c r="W5418" s="77"/>
      <c r="X5418" s="77"/>
      <c r="Y5418" s="77"/>
      <c r="Z5418" s="77"/>
      <c r="AA5418" s="77"/>
      <c r="AB5418" s="77"/>
      <c r="AC5418" s="77"/>
    </row>
    <row r="5419" spans="1:29" s="97" customFormat="1" ht="13" x14ac:dyDescent="0.3">
      <c r="A5419" s="77"/>
      <c r="B5419" s="75"/>
      <c r="C5419" s="76"/>
      <c r="D5419" s="78"/>
      <c r="E5419" s="76"/>
      <c r="F5419" s="76"/>
      <c r="G5419" s="76"/>
      <c r="H5419" s="79"/>
      <c r="I5419" s="79"/>
      <c r="J5419" s="79"/>
      <c r="K5419" s="79"/>
      <c r="L5419" s="75"/>
      <c r="M5419" s="75"/>
      <c r="N5419" s="75"/>
      <c r="O5419" s="75"/>
      <c r="P5419" s="76"/>
      <c r="Q5419" s="77"/>
      <c r="R5419" s="77"/>
      <c r="S5419" s="77"/>
      <c r="T5419" s="77"/>
      <c r="U5419" s="77"/>
      <c r="V5419" s="77"/>
      <c r="W5419" s="77"/>
      <c r="X5419" s="77"/>
      <c r="Y5419" s="77"/>
      <c r="Z5419" s="77"/>
      <c r="AA5419" s="77"/>
      <c r="AB5419" s="77"/>
      <c r="AC5419" s="77"/>
    </row>
    <row r="5420" spans="1:29" s="97" customFormat="1" ht="13" x14ac:dyDescent="0.3">
      <c r="A5420" s="77"/>
      <c r="B5420" s="75"/>
      <c r="C5420" s="76"/>
      <c r="D5420" s="78"/>
      <c r="E5420" s="76"/>
      <c r="F5420" s="76"/>
      <c r="G5420" s="76"/>
      <c r="H5420" s="79"/>
      <c r="I5420" s="79"/>
      <c r="J5420" s="79"/>
      <c r="K5420" s="79"/>
      <c r="L5420" s="75"/>
      <c r="M5420" s="75"/>
      <c r="N5420" s="75"/>
      <c r="O5420" s="75"/>
      <c r="P5420" s="76"/>
      <c r="Q5420" s="77"/>
      <c r="R5420" s="77"/>
      <c r="S5420" s="77"/>
      <c r="T5420" s="77"/>
      <c r="U5420" s="77"/>
      <c r="V5420" s="77"/>
      <c r="W5420" s="77"/>
      <c r="X5420" s="77"/>
      <c r="Y5420" s="77"/>
      <c r="Z5420" s="77"/>
      <c r="AA5420" s="77"/>
      <c r="AB5420" s="77"/>
      <c r="AC5420" s="77"/>
    </row>
    <row r="5421" spans="1:29" s="97" customFormat="1" ht="13" x14ac:dyDescent="0.3">
      <c r="A5421" s="77"/>
      <c r="B5421" s="75"/>
      <c r="C5421" s="76"/>
      <c r="D5421" s="78"/>
      <c r="E5421" s="76"/>
      <c r="F5421" s="76"/>
      <c r="G5421" s="76"/>
      <c r="H5421" s="79"/>
      <c r="I5421" s="79"/>
      <c r="J5421" s="79"/>
      <c r="K5421" s="79"/>
      <c r="L5421" s="75"/>
      <c r="M5421" s="75"/>
      <c r="N5421" s="75"/>
      <c r="O5421" s="75"/>
      <c r="P5421" s="76"/>
      <c r="Q5421" s="77"/>
      <c r="R5421" s="77"/>
      <c r="S5421" s="77"/>
      <c r="T5421" s="77"/>
      <c r="U5421" s="77"/>
      <c r="V5421" s="77"/>
      <c r="W5421" s="77"/>
      <c r="X5421" s="77"/>
      <c r="Y5421" s="77"/>
      <c r="Z5421" s="77"/>
      <c r="AA5421" s="77"/>
      <c r="AB5421" s="77"/>
      <c r="AC5421" s="77"/>
    </row>
    <row r="5422" spans="1:29" s="97" customFormat="1" ht="13" x14ac:dyDescent="0.3">
      <c r="A5422" s="77"/>
      <c r="B5422" s="75"/>
      <c r="C5422" s="76"/>
      <c r="D5422" s="78"/>
      <c r="E5422" s="76"/>
      <c r="F5422" s="76"/>
      <c r="G5422" s="76"/>
      <c r="H5422" s="79"/>
      <c r="I5422" s="79"/>
      <c r="J5422" s="79"/>
      <c r="K5422" s="79"/>
      <c r="L5422" s="75"/>
      <c r="M5422" s="75"/>
      <c r="N5422" s="75"/>
      <c r="O5422" s="75"/>
      <c r="P5422" s="76"/>
      <c r="Q5422" s="77"/>
      <c r="R5422" s="77"/>
      <c r="S5422" s="77"/>
      <c r="T5422" s="77"/>
      <c r="U5422" s="77"/>
      <c r="V5422" s="77"/>
      <c r="W5422" s="77"/>
      <c r="X5422" s="77"/>
      <c r="Y5422" s="77"/>
      <c r="Z5422" s="77"/>
      <c r="AA5422" s="77"/>
      <c r="AB5422" s="77"/>
      <c r="AC5422" s="77"/>
    </row>
    <row r="5423" spans="1:29" s="97" customFormat="1" ht="13" x14ac:dyDescent="0.3">
      <c r="A5423" s="77"/>
      <c r="B5423" s="75"/>
      <c r="C5423" s="76"/>
      <c r="D5423" s="78"/>
      <c r="E5423" s="76"/>
      <c r="F5423" s="76"/>
      <c r="G5423" s="76"/>
      <c r="H5423" s="79"/>
      <c r="I5423" s="79"/>
      <c r="J5423" s="79"/>
      <c r="K5423" s="79"/>
      <c r="L5423" s="75"/>
      <c r="M5423" s="75"/>
      <c r="N5423" s="75"/>
      <c r="O5423" s="75"/>
      <c r="P5423" s="76"/>
      <c r="Q5423" s="77"/>
      <c r="R5423" s="77"/>
      <c r="S5423" s="77"/>
      <c r="T5423" s="77"/>
      <c r="U5423" s="77"/>
      <c r="V5423" s="77"/>
      <c r="W5423" s="77"/>
      <c r="X5423" s="77"/>
      <c r="Y5423" s="77"/>
      <c r="Z5423" s="77"/>
      <c r="AA5423" s="77"/>
      <c r="AB5423" s="77"/>
      <c r="AC5423" s="77"/>
    </row>
    <row r="5424" spans="1:29" s="97" customFormat="1" ht="13" x14ac:dyDescent="0.3">
      <c r="A5424" s="77"/>
      <c r="B5424" s="75"/>
      <c r="C5424" s="76"/>
      <c r="D5424" s="78"/>
      <c r="E5424" s="76"/>
      <c r="F5424" s="76"/>
      <c r="G5424" s="76"/>
      <c r="H5424" s="79"/>
      <c r="I5424" s="79"/>
      <c r="J5424" s="79"/>
      <c r="K5424" s="79"/>
      <c r="L5424" s="75"/>
      <c r="M5424" s="75"/>
      <c r="N5424" s="75"/>
      <c r="O5424" s="75"/>
      <c r="P5424" s="76"/>
      <c r="Q5424" s="77"/>
      <c r="R5424" s="77"/>
      <c r="S5424" s="77"/>
      <c r="T5424" s="77"/>
      <c r="U5424" s="77"/>
      <c r="V5424" s="77"/>
      <c r="W5424" s="77"/>
      <c r="X5424" s="77"/>
      <c r="Y5424" s="77"/>
      <c r="Z5424" s="77"/>
      <c r="AA5424" s="77"/>
      <c r="AB5424" s="77"/>
      <c r="AC5424" s="77"/>
    </row>
    <row r="5425" spans="1:29" s="97" customFormat="1" ht="13" x14ac:dyDescent="0.3">
      <c r="A5425" s="77"/>
      <c r="B5425" s="75"/>
      <c r="C5425" s="76"/>
      <c r="D5425" s="78"/>
      <c r="E5425" s="76"/>
      <c r="F5425" s="76"/>
      <c r="G5425" s="76"/>
      <c r="H5425" s="79"/>
      <c r="I5425" s="79"/>
      <c r="J5425" s="79"/>
      <c r="K5425" s="79"/>
      <c r="L5425" s="75"/>
      <c r="M5425" s="75"/>
      <c r="N5425" s="75"/>
      <c r="O5425" s="75"/>
      <c r="P5425" s="76"/>
      <c r="Q5425" s="77"/>
      <c r="R5425" s="77"/>
      <c r="S5425" s="77"/>
      <c r="T5425" s="77"/>
      <c r="U5425" s="77"/>
      <c r="V5425" s="77"/>
      <c r="W5425" s="77"/>
      <c r="X5425" s="77"/>
      <c r="Y5425" s="77"/>
      <c r="Z5425" s="77"/>
      <c r="AA5425" s="77"/>
      <c r="AB5425" s="77"/>
      <c r="AC5425" s="77"/>
    </row>
    <row r="5426" spans="1:29" s="97" customFormat="1" ht="13" x14ac:dyDescent="0.3">
      <c r="A5426" s="77"/>
      <c r="B5426" s="75"/>
      <c r="C5426" s="76"/>
      <c r="D5426" s="78"/>
      <c r="E5426" s="76"/>
      <c r="F5426" s="76"/>
      <c r="G5426" s="76"/>
      <c r="H5426" s="79"/>
      <c r="I5426" s="79"/>
      <c r="J5426" s="79"/>
      <c r="K5426" s="79"/>
      <c r="L5426" s="75"/>
      <c r="M5426" s="75"/>
      <c r="N5426" s="75"/>
      <c r="O5426" s="75"/>
      <c r="P5426" s="76"/>
      <c r="Q5426" s="77"/>
      <c r="R5426" s="77"/>
      <c r="S5426" s="77"/>
      <c r="T5426" s="77"/>
      <c r="U5426" s="77"/>
      <c r="V5426" s="77"/>
      <c r="W5426" s="77"/>
      <c r="X5426" s="77"/>
      <c r="Y5426" s="77"/>
      <c r="Z5426" s="77"/>
      <c r="AA5426" s="77"/>
      <c r="AB5426" s="77"/>
      <c r="AC5426" s="77"/>
    </row>
    <row r="5427" spans="1:29" s="97" customFormat="1" ht="13" x14ac:dyDescent="0.3">
      <c r="A5427" s="77"/>
      <c r="B5427" s="75"/>
      <c r="C5427" s="76"/>
      <c r="D5427" s="78"/>
      <c r="E5427" s="76"/>
      <c r="F5427" s="76"/>
      <c r="G5427" s="76"/>
      <c r="H5427" s="79"/>
      <c r="I5427" s="79"/>
      <c r="J5427" s="79"/>
      <c r="K5427" s="79"/>
      <c r="L5427" s="75"/>
      <c r="M5427" s="75"/>
      <c r="N5427" s="75"/>
      <c r="O5427" s="75"/>
      <c r="P5427" s="76"/>
      <c r="Q5427" s="77"/>
      <c r="R5427" s="77"/>
      <c r="S5427" s="77"/>
      <c r="T5427" s="77"/>
      <c r="U5427" s="77"/>
      <c r="V5427" s="77"/>
      <c r="W5427" s="77"/>
      <c r="X5427" s="77"/>
      <c r="Y5427" s="77"/>
      <c r="Z5427" s="77"/>
      <c r="AA5427" s="77"/>
      <c r="AB5427" s="77"/>
      <c r="AC5427" s="77"/>
    </row>
    <row r="5428" spans="1:29" s="97" customFormat="1" ht="13" x14ac:dyDescent="0.3">
      <c r="A5428" s="77"/>
      <c r="B5428" s="75"/>
      <c r="C5428" s="76"/>
      <c r="D5428" s="78"/>
      <c r="E5428" s="76"/>
      <c r="F5428" s="76"/>
      <c r="G5428" s="76"/>
      <c r="H5428" s="79"/>
      <c r="I5428" s="79"/>
      <c r="J5428" s="79"/>
      <c r="K5428" s="79"/>
      <c r="L5428" s="75"/>
      <c r="M5428" s="75"/>
      <c r="N5428" s="75"/>
      <c r="O5428" s="75"/>
      <c r="P5428" s="76"/>
      <c r="Q5428" s="77"/>
      <c r="R5428" s="77"/>
      <c r="S5428" s="77"/>
      <c r="T5428" s="77"/>
      <c r="U5428" s="77"/>
      <c r="V5428" s="77"/>
      <c r="W5428" s="77"/>
      <c r="X5428" s="77"/>
      <c r="Y5428" s="77"/>
      <c r="Z5428" s="77"/>
      <c r="AA5428" s="77"/>
      <c r="AB5428" s="77"/>
      <c r="AC5428" s="77"/>
    </row>
    <row r="5429" spans="1:29" s="97" customFormat="1" ht="13" x14ac:dyDescent="0.3">
      <c r="A5429" s="77"/>
      <c r="B5429" s="75"/>
      <c r="C5429" s="76"/>
      <c r="D5429" s="78"/>
      <c r="E5429" s="76"/>
      <c r="F5429" s="76"/>
      <c r="G5429" s="76"/>
      <c r="H5429" s="79"/>
      <c r="I5429" s="79"/>
      <c r="J5429" s="79"/>
      <c r="K5429" s="79"/>
      <c r="L5429" s="75"/>
      <c r="M5429" s="75"/>
      <c r="N5429" s="75"/>
      <c r="O5429" s="75"/>
      <c r="P5429" s="76"/>
      <c r="Q5429" s="77"/>
      <c r="R5429" s="77"/>
      <c r="S5429" s="77"/>
      <c r="T5429" s="77"/>
      <c r="U5429" s="77"/>
      <c r="V5429" s="77"/>
      <c r="W5429" s="77"/>
      <c r="X5429" s="77"/>
      <c r="Y5429" s="77"/>
      <c r="Z5429" s="77"/>
      <c r="AA5429" s="77"/>
      <c r="AB5429" s="77"/>
      <c r="AC5429" s="77"/>
    </row>
    <row r="5430" spans="1:29" s="97" customFormat="1" ht="13" x14ac:dyDescent="0.3">
      <c r="A5430" s="77"/>
      <c r="B5430" s="75"/>
      <c r="C5430" s="76"/>
      <c r="D5430" s="78"/>
      <c r="E5430" s="76"/>
      <c r="F5430" s="76"/>
      <c r="G5430" s="76"/>
      <c r="H5430" s="79"/>
      <c r="I5430" s="79"/>
      <c r="J5430" s="79"/>
      <c r="K5430" s="79"/>
      <c r="L5430" s="75"/>
      <c r="M5430" s="75"/>
      <c r="N5430" s="75"/>
      <c r="O5430" s="75"/>
      <c r="P5430" s="76"/>
      <c r="Q5430" s="77"/>
      <c r="R5430" s="77"/>
      <c r="S5430" s="77"/>
      <c r="T5430" s="77"/>
      <c r="U5430" s="77"/>
      <c r="V5430" s="77"/>
      <c r="W5430" s="77"/>
      <c r="X5430" s="77"/>
      <c r="Y5430" s="77"/>
      <c r="Z5430" s="77"/>
      <c r="AA5430" s="77"/>
      <c r="AB5430" s="77"/>
      <c r="AC5430" s="77"/>
    </row>
    <row r="5431" spans="1:29" s="97" customFormat="1" ht="13" x14ac:dyDescent="0.3">
      <c r="A5431" s="77"/>
      <c r="B5431" s="75"/>
      <c r="C5431" s="76"/>
      <c r="D5431" s="78"/>
      <c r="E5431" s="76"/>
      <c r="F5431" s="76"/>
      <c r="G5431" s="76"/>
      <c r="H5431" s="79"/>
      <c r="I5431" s="79"/>
      <c r="J5431" s="79"/>
      <c r="K5431" s="79"/>
      <c r="L5431" s="75"/>
      <c r="M5431" s="75"/>
      <c r="N5431" s="75"/>
      <c r="O5431" s="75"/>
      <c r="P5431" s="76"/>
      <c r="Q5431" s="77"/>
      <c r="R5431" s="77"/>
      <c r="S5431" s="77"/>
      <c r="T5431" s="77"/>
      <c r="U5431" s="77"/>
      <c r="V5431" s="77"/>
      <c r="W5431" s="77"/>
      <c r="X5431" s="77"/>
      <c r="Y5431" s="77"/>
      <c r="Z5431" s="77"/>
      <c r="AA5431" s="77"/>
      <c r="AB5431" s="77"/>
      <c r="AC5431" s="77"/>
    </row>
    <row r="5432" spans="1:29" s="97" customFormat="1" ht="13" x14ac:dyDescent="0.3">
      <c r="A5432" s="77"/>
      <c r="B5432" s="75"/>
      <c r="C5432" s="76"/>
      <c r="D5432" s="78"/>
      <c r="E5432" s="76"/>
      <c r="F5432" s="76"/>
      <c r="G5432" s="76"/>
      <c r="H5432" s="79"/>
      <c r="I5432" s="79"/>
      <c r="J5432" s="79"/>
      <c r="K5432" s="79"/>
      <c r="L5432" s="75"/>
      <c r="M5432" s="75"/>
      <c r="N5432" s="75"/>
      <c r="O5432" s="75"/>
      <c r="P5432" s="76"/>
      <c r="Q5432" s="77"/>
      <c r="R5432" s="77"/>
      <c r="S5432" s="77"/>
      <c r="T5432" s="77"/>
      <c r="U5432" s="77"/>
      <c r="V5432" s="77"/>
      <c r="W5432" s="77"/>
      <c r="X5432" s="77"/>
      <c r="Y5432" s="77"/>
      <c r="Z5432" s="77"/>
      <c r="AA5432" s="77"/>
      <c r="AB5432" s="77"/>
      <c r="AC5432" s="77"/>
    </row>
    <row r="5433" spans="1:29" s="97" customFormat="1" ht="13" x14ac:dyDescent="0.3">
      <c r="A5433" s="77"/>
      <c r="B5433" s="75"/>
      <c r="C5433" s="76"/>
      <c r="D5433" s="78"/>
      <c r="E5433" s="76"/>
      <c r="F5433" s="76"/>
      <c r="G5433" s="76"/>
      <c r="H5433" s="79"/>
      <c r="I5433" s="79"/>
      <c r="J5433" s="79"/>
      <c r="K5433" s="79"/>
      <c r="L5433" s="75"/>
      <c r="M5433" s="75"/>
      <c r="N5433" s="75"/>
      <c r="O5433" s="75"/>
      <c r="P5433" s="76"/>
      <c r="Q5433" s="77"/>
      <c r="R5433" s="77"/>
      <c r="S5433" s="77"/>
      <c r="T5433" s="77"/>
      <c r="U5433" s="77"/>
      <c r="V5433" s="77"/>
      <c r="W5433" s="77"/>
      <c r="X5433" s="77"/>
      <c r="Y5433" s="77"/>
      <c r="Z5433" s="77"/>
      <c r="AA5433" s="77"/>
      <c r="AB5433" s="77"/>
      <c r="AC5433" s="77"/>
    </row>
    <row r="5434" spans="1:29" s="97" customFormat="1" ht="13" x14ac:dyDescent="0.3">
      <c r="A5434" s="77"/>
      <c r="B5434" s="75"/>
      <c r="C5434" s="76"/>
      <c r="D5434" s="78"/>
      <c r="E5434" s="76"/>
      <c r="F5434" s="76"/>
      <c r="G5434" s="76"/>
      <c r="H5434" s="79"/>
      <c r="I5434" s="79"/>
      <c r="J5434" s="79"/>
      <c r="K5434" s="79"/>
      <c r="L5434" s="75"/>
      <c r="M5434" s="75"/>
      <c r="N5434" s="75"/>
      <c r="O5434" s="75"/>
      <c r="P5434" s="76"/>
      <c r="Q5434" s="77"/>
      <c r="R5434" s="77"/>
      <c r="S5434" s="77"/>
      <c r="T5434" s="77"/>
      <c r="U5434" s="77"/>
      <c r="V5434" s="77"/>
      <c r="W5434" s="77"/>
      <c r="X5434" s="77"/>
      <c r="Y5434" s="77"/>
      <c r="Z5434" s="77"/>
      <c r="AA5434" s="77"/>
      <c r="AB5434" s="77"/>
      <c r="AC5434" s="77"/>
    </row>
    <row r="5435" spans="1:29" s="97" customFormat="1" ht="13" x14ac:dyDescent="0.3">
      <c r="A5435" s="77"/>
      <c r="B5435" s="75"/>
      <c r="C5435" s="76"/>
      <c r="D5435" s="78"/>
      <c r="E5435" s="76"/>
      <c r="F5435" s="76"/>
      <c r="G5435" s="76"/>
      <c r="H5435" s="79"/>
      <c r="I5435" s="79"/>
      <c r="J5435" s="79"/>
      <c r="K5435" s="79"/>
      <c r="L5435" s="75"/>
      <c r="M5435" s="75"/>
      <c r="N5435" s="75"/>
      <c r="O5435" s="75"/>
      <c r="P5435" s="76"/>
      <c r="Q5435" s="77"/>
      <c r="R5435" s="77"/>
      <c r="S5435" s="77"/>
      <c r="T5435" s="77"/>
      <c r="U5435" s="77"/>
      <c r="V5435" s="77"/>
      <c r="W5435" s="77"/>
      <c r="X5435" s="77"/>
      <c r="Y5435" s="77"/>
      <c r="Z5435" s="77"/>
      <c r="AA5435" s="77"/>
      <c r="AB5435" s="77"/>
      <c r="AC5435" s="77"/>
    </row>
    <row r="5436" spans="1:29" s="97" customFormat="1" ht="13" x14ac:dyDescent="0.3">
      <c r="A5436" s="77"/>
      <c r="B5436" s="75"/>
      <c r="C5436" s="76"/>
      <c r="D5436" s="78"/>
      <c r="E5436" s="76"/>
      <c r="F5436" s="76"/>
      <c r="G5436" s="76"/>
      <c r="H5436" s="79"/>
      <c r="I5436" s="79"/>
      <c r="J5436" s="79"/>
      <c r="K5436" s="79"/>
      <c r="L5436" s="75"/>
      <c r="M5436" s="75"/>
      <c r="N5436" s="75"/>
      <c r="O5436" s="75"/>
      <c r="P5436" s="76"/>
      <c r="Q5436" s="77"/>
      <c r="R5436" s="77"/>
      <c r="S5436" s="77"/>
      <c r="T5436" s="77"/>
      <c r="U5436" s="77"/>
      <c r="V5436" s="77"/>
      <c r="W5436" s="77"/>
      <c r="X5436" s="77"/>
      <c r="Y5436" s="77"/>
      <c r="Z5436" s="77"/>
      <c r="AA5436" s="77"/>
      <c r="AB5436" s="77"/>
      <c r="AC5436" s="77"/>
    </row>
    <row r="5437" spans="1:29" s="97" customFormat="1" ht="13" x14ac:dyDescent="0.3">
      <c r="A5437" s="77"/>
      <c r="B5437" s="75"/>
      <c r="C5437" s="76"/>
      <c r="D5437" s="78"/>
      <c r="E5437" s="76"/>
      <c r="F5437" s="76"/>
      <c r="G5437" s="76"/>
      <c r="H5437" s="79"/>
      <c r="I5437" s="79"/>
      <c r="J5437" s="79"/>
      <c r="K5437" s="79"/>
      <c r="L5437" s="75"/>
      <c r="M5437" s="75"/>
      <c r="N5437" s="75"/>
      <c r="O5437" s="75"/>
      <c r="P5437" s="76"/>
      <c r="Q5437" s="77"/>
      <c r="R5437" s="77"/>
      <c r="S5437" s="77"/>
      <c r="T5437" s="77"/>
      <c r="U5437" s="77"/>
      <c r="V5437" s="77"/>
      <c r="W5437" s="77"/>
      <c r="X5437" s="77"/>
      <c r="Y5437" s="77"/>
      <c r="Z5437" s="77"/>
      <c r="AA5437" s="77"/>
      <c r="AB5437" s="77"/>
      <c r="AC5437" s="77"/>
    </row>
    <row r="5438" spans="1:29" s="97" customFormat="1" ht="13" x14ac:dyDescent="0.3">
      <c r="A5438" s="77"/>
      <c r="B5438" s="75"/>
      <c r="C5438" s="76"/>
      <c r="D5438" s="78"/>
      <c r="E5438" s="76"/>
      <c r="F5438" s="76"/>
      <c r="G5438" s="76"/>
      <c r="H5438" s="79"/>
      <c r="I5438" s="79"/>
      <c r="J5438" s="79"/>
      <c r="K5438" s="79"/>
      <c r="L5438" s="75"/>
      <c r="M5438" s="75"/>
      <c r="N5438" s="75"/>
      <c r="O5438" s="75"/>
      <c r="P5438" s="76"/>
      <c r="Q5438" s="77"/>
      <c r="R5438" s="77"/>
      <c r="S5438" s="77"/>
      <c r="T5438" s="77"/>
      <c r="U5438" s="77"/>
      <c r="V5438" s="77"/>
      <c r="W5438" s="77"/>
      <c r="X5438" s="77"/>
      <c r="Y5438" s="77"/>
      <c r="Z5438" s="77"/>
      <c r="AA5438" s="77"/>
      <c r="AB5438" s="77"/>
      <c r="AC5438" s="77"/>
    </row>
    <row r="5439" spans="1:29" s="97" customFormat="1" ht="13" x14ac:dyDescent="0.3">
      <c r="A5439" s="77"/>
      <c r="B5439" s="75"/>
      <c r="C5439" s="76"/>
      <c r="D5439" s="78"/>
      <c r="E5439" s="76"/>
      <c r="F5439" s="76"/>
      <c r="G5439" s="76"/>
      <c r="H5439" s="79"/>
      <c r="I5439" s="79"/>
      <c r="J5439" s="79"/>
      <c r="K5439" s="79"/>
      <c r="L5439" s="75"/>
      <c r="M5439" s="75"/>
      <c r="N5439" s="75"/>
      <c r="O5439" s="75"/>
      <c r="P5439" s="76"/>
      <c r="Q5439" s="77"/>
      <c r="R5439" s="77"/>
      <c r="S5439" s="77"/>
      <c r="T5439" s="77"/>
      <c r="U5439" s="77"/>
      <c r="V5439" s="77"/>
      <c r="W5439" s="77"/>
      <c r="X5439" s="77"/>
      <c r="Y5439" s="77"/>
      <c r="Z5439" s="77"/>
      <c r="AA5439" s="77"/>
      <c r="AB5439" s="77"/>
      <c r="AC5439" s="77"/>
    </row>
    <row r="5440" spans="1:29" s="97" customFormat="1" ht="13" x14ac:dyDescent="0.3">
      <c r="A5440" s="77"/>
      <c r="B5440" s="75"/>
      <c r="C5440" s="76"/>
      <c r="D5440" s="78"/>
      <c r="E5440" s="76"/>
      <c r="F5440" s="76"/>
      <c r="G5440" s="76"/>
      <c r="H5440" s="79"/>
      <c r="I5440" s="79"/>
      <c r="J5440" s="79"/>
      <c r="K5440" s="79"/>
      <c r="L5440" s="75"/>
      <c r="M5440" s="75"/>
      <c r="N5440" s="75"/>
      <c r="O5440" s="75"/>
      <c r="P5440" s="76"/>
      <c r="Q5440" s="77"/>
      <c r="R5440" s="77"/>
      <c r="S5440" s="77"/>
      <c r="T5440" s="77"/>
      <c r="U5440" s="77"/>
      <c r="V5440" s="77"/>
      <c r="W5440" s="77"/>
      <c r="X5440" s="77"/>
      <c r="Y5440" s="77"/>
      <c r="Z5440" s="77"/>
      <c r="AA5440" s="77"/>
      <c r="AB5440" s="77"/>
      <c r="AC5440" s="77"/>
    </row>
    <row r="5441" spans="1:29" s="97" customFormat="1" ht="13" x14ac:dyDescent="0.3">
      <c r="A5441" s="77"/>
      <c r="B5441" s="75"/>
      <c r="C5441" s="76"/>
      <c r="D5441" s="78"/>
      <c r="E5441" s="76"/>
      <c r="F5441" s="76"/>
      <c r="G5441" s="76"/>
      <c r="H5441" s="79"/>
      <c r="I5441" s="79"/>
      <c r="J5441" s="79"/>
      <c r="K5441" s="79"/>
      <c r="L5441" s="75"/>
      <c r="M5441" s="75"/>
      <c r="N5441" s="75"/>
      <c r="O5441" s="75"/>
      <c r="P5441" s="76"/>
      <c r="Q5441" s="77"/>
      <c r="R5441" s="77"/>
      <c r="S5441" s="77"/>
      <c r="T5441" s="77"/>
      <c r="U5441" s="77"/>
      <c r="V5441" s="77"/>
      <c r="W5441" s="77"/>
      <c r="X5441" s="77"/>
      <c r="Y5441" s="77"/>
      <c r="Z5441" s="77"/>
      <c r="AA5441" s="77"/>
      <c r="AB5441" s="77"/>
      <c r="AC5441" s="77"/>
    </row>
    <row r="5442" spans="1:29" s="97" customFormat="1" ht="13" x14ac:dyDescent="0.3">
      <c r="A5442" s="77"/>
      <c r="B5442" s="75"/>
      <c r="C5442" s="76"/>
      <c r="D5442" s="78"/>
      <c r="E5442" s="76"/>
      <c r="F5442" s="76"/>
      <c r="G5442" s="76"/>
      <c r="H5442" s="79"/>
      <c r="I5442" s="79"/>
      <c r="J5442" s="79"/>
      <c r="K5442" s="79"/>
      <c r="L5442" s="75"/>
      <c r="M5442" s="75"/>
      <c r="N5442" s="75"/>
      <c r="O5442" s="75"/>
      <c r="P5442" s="76"/>
      <c r="Q5442" s="77"/>
      <c r="R5442" s="77"/>
      <c r="S5442" s="77"/>
      <c r="T5442" s="77"/>
      <c r="U5442" s="77"/>
      <c r="V5442" s="77"/>
      <c r="W5442" s="77"/>
      <c r="X5442" s="77"/>
      <c r="Y5442" s="77"/>
      <c r="Z5442" s="77"/>
      <c r="AA5442" s="77"/>
      <c r="AB5442" s="77"/>
      <c r="AC5442" s="77"/>
    </row>
    <row r="5443" spans="1:29" s="97" customFormat="1" ht="13" x14ac:dyDescent="0.3">
      <c r="A5443" s="77"/>
      <c r="B5443" s="75"/>
      <c r="C5443" s="76"/>
      <c r="D5443" s="78"/>
      <c r="E5443" s="76"/>
      <c r="F5443" s="76"/>
      <c r="G5443" s="76"/>
      <c r="H5443" s="79"/>
      <c r="I5443" s="79"/>
      <c r="J5443" s="79"/>
      <c r="K5443" s="79"/>
      <c r="L5443" s="75"/>
      <c r="M5443" s="75"/>
      <c r="N5443" s="75"/>
      <c r="O5443" s="75"/>
      <c r="P5443" s="76"/>
      <c r="Q5443" s="77"/>
      <c r="R5443" s="77"/>
      <c r="S5443" s="77"/>
      <c r="T5443" s="77"/>
      <c r="U5443" s="77"/>
      <c r="V5443" s="77"/>
      <c r="W5443" s="77"/>
      <c r="X5443" s="77"/>
      <c r="Y5443" s="77"/>
      <c r="Z5443" s="77"/>
      <c r="AA5443" s="77"/>
      <c r="AB5443" s="77"/>
      <c r="AC5443" s="77"/>
    </row>
    <row r="5444" spans="1:29" s="97" customFormat="1" ht="13" x14ac:dyDescent="0.3">
      <c r="A5444" s="77"/>
      <c r="B5444" s="75"/>
      <c r="C5444" s="76"/>
      <c r="D5444" s="78"/>
      <c r="E5444" s="76"/>
      <c r="F5444" s="76"/>
      <c r="G5444" s="76"/>
      <c r="H5444" s="79"/>
      <c r="I5444" s="79"/>
      <c r="J5444" s="79"/>
      <c r="K5444" s="79"/>
      <c r="L5444" s="75"/>
      <c r="M5444" s="75"/>
      <c r="N5444" s="75"/>
      <c r="O5444" s="75"/>
      <c r="P5444" s="76"/>
      <c r="Q5444" s="77"/>
      <c r="R5444" s="77"/>
      <c r="S5444" s="77"/>
      <c r="T5444" s="77"/>
      <c r="U5444" s="77"/>
      <c r="V5444" s="77"/>
      <c r="W5444" s="77"/>
      <c r="X5444" s="77"/>
      <c r="Y5444" s="77"/>
      <c r="Z5444" s="77"/>
      <c r="AA5444" s="77"/>
      <c r="AB5444" s="77"/>
      <c r="AC5444" s="77"/>
    </row>
    <row r="5445" spans="1:29" s="97" customFormat="1" ht="13" x14ac:dyDescent="0.3">
      <c r="A5445" s="77"/>
      <c r="B5445" s="75"/>
      <c r="C5445" s="76"/>
      <c r="D5445" s="78"/>
      <c r="E5445" s="76"/>
      <c r="F5445" s="76"/>
      <c r="G5445" s="76"/>
      <c r="H5445" s="79"/>
      <c r="I5445" s="79"/>
      <c r="J5445" s="79"/>
      <c r="K5445" s="79"/>
      <c r="L5445" s="75"/>
      <c r="M5445" s="75"/>
      <c r="N5445" s="75"/>
      <c r="O5445" s="75"/>
      <c r="P5445" s="76"/>
      <c r="Q5445" s="77"/>
      <c r="R5445" s="77"/>
      <c r="S5445" s="77"/>
      <c r="T5445" s="77"/>
      <c r="U5445" s="77"/>
      <c r="V5445" s="77"/>
      <c r="W5445" s="77"/>
      <c r="X5445" s="77"/>
      <c r="Y5445" s="77"/>
      <c r="Z5445" s="77"/>
      <c r="AA5445" s="77"/>
      <c r="AB5445" s="77"/>
      <c r="AC5445" s="77"/>
    </row>
    <row r="5446" spans="1:29" s="97" customFormat="1" ht="13" x14ac:dyDescent="0.3">
      <c r="A5446" s="77"/>
      <c r="B5446" s="75"/>
      <c r="C5446" s="76"/>
      <c r="D5446" s="78"/>
      <c r="E5446" s="76"/>
      <c r="F5446" s="76"/>
      <c r="G5446" s="76"/>
      <c r="H5446" s="79"/>
      <c r="I5446" s="79"/>
      <c r="J5446" s="79"/>
      <c r="K5446" s="79"/>
      <c r="L5446" s="75"/>
      <c r="M5446" s="75"/>
      <c r="N5446" s="75"/>
      <c r="O5446" s="75"/>
      <c r="P5446" s="76"/>
      <c r="Q5446" s="77"/>
      <c r="R5446" s="77"/>
      <c r="S5446" s="77"/>
      <c r="T5446" s="77"/>
      <c r="U5446" s="77"/>
      <c r="V5446" s="77"/>
      <c r="W5446" s="77"/>
      <c r="X5446" s="77"/>
      <c r="Y5446" s="77"/>
      <c r="Z5446" s="77"/>
      <c r="AA5446" s="77"/>
      <c r="AB5446" s="77"/>
      <c r="AC5446" s="77"/>
    </row>
    <row r="5447" spans="1:29" s="97" customFormat="1" ht="13" x14ac:dyDescent="0.3">
      <c r="A5447" s="77"/>
      <c r="B5447" s="75"/>
      <c r="C5447" s="76"/>
      <c r="D5447" s="78"/>
      <c r="E5447" s="76"/>
      <c r="F5447" s="76"/>
      <c r="G5447" s="76"/>
      <c r="H5447" s="79"/>
      <c r="I5447" s="79"/>
      <c r="J5447" s="79"/>
      <c r="K5447" s="79"/>
      <c r="L5447" s="75"/>
      <c r="M5447" s="75"/>
      <c r="N5447" s="75"/>
      <c r="O5447" s="75"/>
      <c r="P5447" s="76"/>
      <c r="Q5447" s="77"/>
      <c r="R5447" s="77"/>
      <c r="S5447" s="77"/>
      <c r="T5447" s="77"/>
      <c r="U5447" s="77"/>
      <c r="V5447" s="77"/>
      <c r="W5447" s="77"/>
      <c r="X5447" s="77"/>
      <c r="Y5447" s="77"/>
      <c r="Z5447" s="77"/>
      <c r="AA5447" s="77"/>
      <c r="AB5447" s="77"/>
      <c r="AC5447" s="77"/>
    </row>
    <row r="5448" spans="1:29" s="97" customFormat="1" ht="13" x14ac:dyDescent="0.3">
      <c r="A5448" s="77"/>
      <c r="B5448" s="75"/>
      <c r="C5448" s="76"/>
      <c r="D5448" s="78"/>
      <c r="E5448" s="76"/>
      <c r="F5448" s="76"/>
      <c r="G5448" s="76"/>
      <c r="H5448" s="79"/>
      <c r="I5448" s="79"/>
      <c r="J5448" s="79"/>
      <c r="K5448" s="79"/>
      <c r="L5448" s="75"/>
      <c r="M5448" s="75"/>
      <c r="N5448" s="75"/>
      <c r="O5448" s="75"/>
      <c r="P5448" s="76"/>
      <c r="Q5448" s="77"/>
      <c r="R5448" s="77"/>
      <c r="S5448" s="77"/>
      <c r="T5448" s="77"/>
      <c r="U5448" s="77"/>
      <c r="V5448" s="77"/>
      <c r="W5448" s="77"/>
      <c r="X5448" s="77"/>
      <c r="Y5448" s="77"/>
      <c r="Z5448" s="77"/>
      <c r="AA5448" s="77"/>
      <c r="AB5448" s="77"/>
      <c r="AC5448" s="77"/>
    </row>
    <row r="5449" spans="1:29" s="97" customFormat="1" ht="13" x14ac:dyDescent="0.3">
      <c r="A5449" s="77"/>
      <c r="B5449" s="75"/>
      <c r="C5449" s="76"/>
      <c r="D5449" s="78"/>
      <c r="E5449" s="76"/>
      <c r="F5449" s="76"/>
      <c r="G5449" s="76"/>
      <c r="H5449" s="79"/>
      <c r="I5449" s="79"/>
      <c r="J5449" s="79"/>
      <c r="K5449" s="79"/>
      <c r="L5449" s="75"/>
      <c r="M5449" s="75"/>
      <c r="N5449" s="75"/>
      <c r="O5449" s="75"/>
      <c r="P5449" s="76"/>
      <c r="Q5449" s="77"/>
      <c r="R5449" s="77"/>
      <c r="S5449" s="77"/>
      <c r="T5449" s="77"/>
      <c r="U5449" s="77"/>
      <c r="V5449" s="77"/>
      <c r="W5449" s="77"/>
      <c r="X5449" s="77"/>
      <c r="Y5449" s="77"/>
      <c r="Z5449" s="77"/>
      <c r="AA5449" s="77"/>
      <c r="AB5449" s="77"/>
      <c r="AC5449" s="77"/>
    </row>
    <row r="5450" spans="1:29" s="97" customFormat="1" ht="13" x14ac:dyDescent="0.3">
      <c r="A5450" s="77"/>
      <c r="B5450" s="75"/>
      <c r="C5450" s="76"/>
      <c r="D5450" s="78"/>
      <c r="E5450" s="76"/>
      <c r="F5450" s="76"/>
      <c r="G5450" s="76"/>
      <c r="H5450" s="79"/>
      <c r="I5450" s="79"/>
      <c r="J5450" s="79"/>
      <c r="K5450" s="79"/>
      <c r="L5450" s="75"/>
      <c r="M5450" s="75"/>
      <c r="N5450" s="75"/>
      <c r="O5450" s="75"/>
      <c r="P5450" s="76"/>
      <c r="Q5450" s="77"/>
      <c r="R5450" s="77"/>
      <c r="S5450" s="77"/>
      <c r="T5450" s="77"/>
      <c r="U5450" s="77"/>
      <c r="V5450" s="77"/>
      <c r="W5450" s="77"/>
      <c r="X5450" s="77"/>
      <c r="Y5450" s="77"/>
      <c r="Z5450" s="77"/>
      <c r="AA5450" s="77"/>
      <c r="AB5450" s="77"/>
      <c r="AC5450" s="77"/>
    </row>
    <row r="5451" spans="1:29" s="97" customFormat="1" ht="13" x14ac:dyDescent="0.3">
      <c r="A5451" s="77"/>
      <c r="B5451" s="75"/>
      <c r="C5451" s="76"/>
      <c r="D5451" s="78"/>
      <c r="E5451" s="76"/>
      <c r="F5451" s="76"/>
      <c r="G5451" s="76"/>
      <c r="H5451" s="79"/>
      <c r="I5451" s="79"/>
      <c r="J5451" s="79"/>
      <c r="K5451" s="79"/>
      <c r="L5451" s="75"/>
      <c r="M5451" s="75"/>
      <c r="N5451" s="75"/>
      <c r="O5451" s="75"/>
      <c r="P5451" s="76"/>
      <c r="Q5451" s="77"/>
      <c r="R5451" s="77"/>
      <c r="S5451" s="77"/>
      <c r="T5451" s="77"/>
      <c r="U5451" s="77"/>
      <c r="V5451" s="77"/>
      <c r="W5451" s="77"/>
      <c r="X5451" s="77"/>
      <c r="Y5451" s="77"/>
      <c r="Z5451" s="77"/>
      <c r="AA5451" s="77"/>
      <c r="AB5451" s="77"/>
      <c r="AC5451" s="77"/>
    </row>
    <row r="5452" spans="1:29" s="97" customFormat="1" ht="13" x14ac:dyDescent="0.3">
      <c r="A5452" s="77"/>
      <c r="B5452" s="75"/>
      <c r="C5452" s="76"/>
      <c r="D5452" s="78"/>
      <c r="E5452" s="76"/>
      <c r="F5452" s="76"/>
      <c r="G5452" s="76"/>
      <c r="H5452" s="79"/>
      <c r="I5452" s="79"/>
      <c r="J5452" s="79"/>
      <c r="K5452" s="79"/>
      <c r="L5452" s="75"/>
      <c r="M5452" s="75"/>
      <c r="N5452" s="75"/>
      <c r="O5452" s="75"/>
      <c r="P5452" s="76"/>
      <c r="Q5452" s="77"/>
      <c r="R5452" s="77"/>
      <c r="S5452" s="77"/>
      <c r="T5452" s="77"/>
      <c r="U5452" s="77"/>
      <c r="V5452" s="77"/>
      <c r="W5452" s="77"/>
      <c r="X5452" s="77"/>
      <c r="Y5452" s="77"/>
      <c r="Z5452" s="77"/>
      <c r="AA5452" s="77"/>
      <c r="AB5452" s="77"/>
      <c r="AC5452" s="77"/>
    </row>
    <row r="5453" spans="1:29" s="97" customFormat="1" ht="13" x14ac:dyDescent="0.3">
      <c r="A5453" s="77"/>
      <c r="B5453" s="75"/>
      <c r="C5453" s="76"/>
      <c r="D5453" s="78"/>
      <c r="E5453" s="76"/>
      <c r="F5453" s="76"/>
      <c r="G5453" s="76"/>
      <c r="H5453" s="79"/>
      <c r="I5453" s="79"/>
      <c r="J5453" s="79"/>
      <c r="K5453" s="79"/>
      <c r="L5453" s="75"/>
      <c r="M5453" s="75"/>
      <c r="N5453" s="75"/>
      <c r="O5453" s="75"/>
      <c r="P5453" s="76"/>
      <c r="Q5453" s="77"/>
      <c r="R5453" s="77"/>
      <c r="S5453" s="77"/>
      <c r="T5453" s="77"/>
      <c r="U5453" s="77"/>
      <c r="V5453" s="77"/>
      <c r="W5453" s="77"/>
      <c r="X5453" s="77"/>
      <c r="Y5453" s="77"/>
      <c r="Z5453" s="77"/>
      <c r="AA5453" s="77"/>
      <c r="AB5453" s="77"/>
      <c r="AC5453" s="77"/>
    </row>
    <row r="5454" spans="1:29" s="97" customFormat="1" ht="13" x14ac:dyDescent="0.3">
      <c r="A5454" s="77"/>
      <c r="B5454" s="75"/>
      <c r="C5454" s="76"/>
      <c r="D5454" s="78"/>
      <c r="E5454" s="76"/>
      <c r="F5454" s="76"/>
      <c r="G5454" s="76"/>
      <c r="H5454" s="79"/>
      <c r="I5454" s="79"/>
      <c r="J5454" s="79"/>
      <c r="K5454" s="79"/>
      <c r="L5454" s="75"/>
      <c r="M5454" s="75"/>
      <c r="N5454" s="75"/>
      <c r="O5454" s="75"/>
      <c r="P5454" s="76"/>
      <c r="Q5454" s="77"/>
      <c r="R5454" s="77"/>
      <c r="S5454" s="77"/>
      <c r="T5454" s="77"/>
      <c r="U5454" s="77"/>
      <c r="V5454" s="77"/>
      <c r="W5454" s="77"/>
      <c r="X5454" s="77"/>
      <c r="Y5454" s="77"/>
      <c r="Z5454" s="77"/>
      <c r="AA5454" s="77"/>
      <c r="AB5454" s="77"/>
      <c r="AC5454" s="77"/>
    </row>
    <row r="5455" spans="1:29" s="97" customFormat="1" ht="13" x14ac:dyDescent="0.3">
      <c r="A5455" s="77"/>
      <c r="B5455" s="75"/>
      <c r="C5455" s="76"/>
      <c r="D5455" s="78"/>
      <c r="E5455" s="76"/>
      <c r="F5455" s="76"/>
      <c r="G5455" s="76"/>
      <c r="H5455" s="79"/>
      <c r="I5455" s="79"/>
      <c r="J5455" s="79"/>
      <c r="K5455" s="79"/>
      <c r="L5455" s="75"/>
      <c r="M5455" s="75"/>
      <c r="N5455" s="75"/>
      <c r="O5455" s="75"/>
      <c r="P5455" s="76"/>
      <c r="Q5455" s="77"/>
      <c r="R5455" s="77"/>
      <c r="S5455" s="77"/>
      <c r="T5455" s="77"/>
      <c r="U5455" s="77"/>
      <c r="V5455" s="77"/>
      <c r="W5455" s="77"/>
      <c r="X5455" s="77"/>
      <c r="Y5455" s="77"/>
      <c r="Z5455" s="77"/>
      <c r="AA5455" s="77"/>
      <c r="AB5455" s="77"/>
      <c r="AC5455" s="77"/>
    </row>
    <row r="5456" spans="1:29" s="97" customFormat="1" ht="13" x14ac:dyDescent="0.3">
      <c r="A5456" s="77"/>
      <c r="B5456" s="75"/>
      <c r="C5456" s="76"/>
      <c r="D5456" s="78"/>
      <c r="E5456" s="76"/>
      <c r="F5456" s="76"/>
      <c r="G5456" s="76"/>
      <c r="H5456" s="79"/>
      <c r="I5456" s="79"/>
      <c r="J5456" s="79"/>
      <c r="K5456" s="79"/>
      <c r="L5456" s="75"/>
      <c r="M5456" s="75"/>
      <c r="N5456" s="75"/>
      <c r="O5456" s="75"/>
      <c r="P5456" s="76"/>
      <c r="Q5456" s="77"/>
      <c r="R5456" s="77"/>
      <c r="S5456" s="77"/>
      <c r="T5456" s="77"/>
      <c r="U5456" s="77"/>
      <c r="V5456" s="77"/>
      <c r="W5456" s="77"/>
      <c r="X5456" s="77"/>
      <c r="Y5456" s="77"/>
      <c r="Z5456" s="77"/>
      <c r="AA5456" s="77"/>
      <c r="AB5456" s="77"/>
      <c r="AC5456" s="77"/>
    </row>
    <row r="5457" spans="1:29" s="97" customFormat="1" ht="13" x14ac:dyDescent="0.3">
      <c r="A5457" s="77"/>
      <c r="B5457" s="75"/>
      <c r="C5457" s="76"/>
      <c r="D5457" s="78"/>
      <c r="E5457" s="76"/>
      <c r="F5457" s="76"/>
      <c r="G5457" s="76"/>
      <c r="H5457" s="79"/>
      <c r="I5457" s="79"/>
      <c r="J5457" s="79"/>
      <c r="K5457" s="79"/>
      <c r="L5457" s="75"/>
      <c r="M5457" s="75"/>
      <c r="N5457" s="75"/>
      <c r="O5457" s="75"/>
      <c r="P5457" s="76"/>
      <c r="Q5457" s="77"/>
      <c r="R5457" s="77"/>
      <c r="S5457" s="77"/>
      <c r="T5457" s="77"/>
      <c r="U5457" s="77"/>
      <c r="V5457" s="77"/>
      <c r="W5457" s="77"/>
      <c r="X5457" s="77"/>
      <c r="Y5457" s="77"/>
      <c r="Z5457" s="77"/>
      <c r="AA5457" s="77"/>
      <c r="AB5457" s="77"/>
      <c r="AC5457" s="77"/>
    </row>
    <row r="5458" spans="1:29" s="97" customFormat="1" ht="13" x14ac:dyDescent="0.3">
      <c r="A5458" s="77"/>
      <c r="B5458" s="75"/>
      <c r="C5458" s="76"/>
      <c r="D5458" s="78"/>
      <c r="E5458" s="76"/>
      <c r="F5458" s="76"/>
      <c r="G5458" s="76"/>
      <c r="H5458" s="79"/>
      <c r="I5458" s="79"/>
      <c r="J5458" s="79"/>
      <c r="K5458" s="79"/>
      <c r="L5458" s="75"/>
      <c r="M5458" s="75"/>
      <c r="N5458" s="75"/>
      <c r="O5458" s="75"/>
      <c r="P5458" s="76"/>
      <c r="Q5458" s="77"/>
      <c r="R5458" s="77"/>
      <c r="S5458" s="77"/>
      <c r="T5458" s="77"/>
      <c r="U5458" s="77"/>
      <c r="V5458" s="77"/>
      <c r="W5458" s="77"/>
      <c r="X5458" s="77"/>
      <c r="Y5458" s="77"/>
      <c r="Z5458" s="77"/>
      <c r="AA5458" s="77"/>
      <c r="AB5458" s="77"/>
      <c r="AC5458" s="77"/>
    </row>
    <row r="5459" spans="1:29" s="97" customFormat="1" ht="13" x14ac:dyDescent="0.3">
      <c r="A5459" s="77"/>
      <c r="B5459" s="75"/>
      <c r="C5459" s="76"/>
      <c r="D5459" s="78"/>
      <c r="E5459" s="76"/>
      <c r="F5459" s="76"/>
      <c r="G5459" s="76"/>
      <c r="H5459" s="79"/>
      <c r="I5459" s="79"/>
      <c r="J5459" s="79"/>
      <c r="K5459" s="79"/>
      <c r="L5459" s="75"/>
      <c r="M5459" s="75"/>
      <c r="N5459" s="75"/>
      <c r="O5459" s="75"/>
      <c r="P5459" s="76"/>
      <c r="Q5459" s="77"/>
      <c r="R5459" s="77"/>
      <c r="S5459" s="77"/>
      <c r="T5459" s="77"/>
      <c r="U5459" s="77"/>
      <c r="V5459" s="77"/>
      <c r="W5459" s="77"/>
      <c r="X5459" s="77"/>
      <c r="Y5459" s="77"/>
      <c r="Z5459" s="77"/>
      <c r="AA5459" s="77"/>
      <c r="AB5459" s="77"/>
      <c r="AC5459" s="77"/>
    </row>
    <row r="5460" spans="1:29" s="97" customFormat="1" ht="13" x14ac:dyDescent="0.3">
      <c r="A5460" s="77"/>
      <c r="B5460" s="75"/>
      <c r="C5460" s="76"/>
      <c r="D5460" s="78"/>
      <c r="E5460" s="76"/>
      <c r="F5460" s="76"/>
      <c r="G5460" s="76"/>
      <c r="H5460" s="79"/>
      <c r="I5460" s="79"/>
      <c r="J5460" s="79"/>
      <c r="K5460" s="79"/>
      <c r="L5460" s="75"/>
      <c r="M5460" s="75"/>
      <c r="N5460" s="75"/>
      <c r="O5460" s="75"/>
      <c r="P5460" s="76"/>
      <c r="Q5460" s="77"/>
      <c r="R5460" s="77"/>
      <c r="S5460" s="77"/>
      <c r="T5460" s="77"/>
      <c r="U5460" s="77"/>
      <c r="V5460" s="77"/>
      <c r="W5460" s="77"/>
      <c r="X5460" s="77"/>
      <c r="Y5460" s="77"/>
      <c r="Z5460" s="77"/>
      <c r="AA5460" s="77"/>
      <c r="AB5460" s="77"/>
      <c r="AC5460" s="77"/>
    </row>
    <row r="5461" spans="1:29" s="97" customFormat="1" ht="13" x14ac:dyDescent="0.3">
      <c r="A5461" s="77"/>
      <c r="B5461" s="75"/>
      <c r="C5461" s="76"/>
      <c r="D5461" s="78"/>
      <c r="E5461" s="76"/>
      <c r="F5461" s="76"/>
      <c r="G5461" s="76"/>
      <c r="H5461" s="79"/>
      <c r="I5461" s="79"/>
      <c r="J5461" s="79"/>
      <c r="K5461" s="79"/>
      <c r="L5461" s="75"/>
      <c r="M5461" s="75"/>
      <c r="N5461" s="75"/>
      <c r="O5461" s="75"/>
      <c r="P5461" s="76"/>
      <c r="Q5461" s="77"/>
      <c r="R5461" s="77"/>
      <c r="S5461" s="77"/>
      <c r="T5461" s="77"/>
      <c r="U5461" s="77"/>
      <c r="V5461" s="77"/>
      <c r="W5461" s="77"/>
      <c r="X5461" s="77"/>
      <c r="Y5461" s="77"/>
      <c r="Z5461" s="77"/>
      <c r="AA5461" s="77"/>
      <c r="AB5461" s="77"/>
      <c r="AC5461" s="77"/>
    </row>
    <row r="5462" spans="1:29" s="97" customFormat="1" ht="13" x14ac:dyDescent="0.3">
      <c r="A5462" s="77"/>
      <c r="B5462" s="75"/>
      <c r="C5462" s="76"/>
      <c r="D5462" s="78"/>
      <c r="E5462" s="76"/>
      <c r="F5462" s="76"/>
      <c r="G5462" s="76"/>
      <c r="H5462" s="79"/>
      <c r="I5462" s="79"/>
      <c r="J5462" s="79"/>
      <c r="K5462" s="79"/>
      <c r="L5462" s="75"/>
      <c r="M5462" s="75"/>
      <c r="N5462" s="75"/>
      <c r="O5462" s="75"/>
      <c r="P5462" s="76"/>
      <c r="Q5462" s="77"/>
      <c r="R5462" s="77"/>
      <c r="S5462" s="77"/>
      <c r="T5462" s="77"/>
      <c r="U5462" s="77"/>
      <c r="V5462" s="77"/>
      <c r="W5462" s="77"/>
      <c r="X5462" s="77"/>
      <c r="Y5462" s="77"/>
      <c r="Z5462" s="77"/>
      <c r="AA5462" s="77"/>
      <c r="AB5462" s="77"/>
      <c r="AC5462" s="77"/>
    </row>
    <row r="5463" spans="1:29" s="97" customFormat="1" ht="13" x14ac:dyDescent="0.3">
      <c r="A5463" s="77"/>
      <c r="B5463" s="75"/>
      <c r="C5463" s="76"/>
      <c r="D5463" s="78"/>
      <c r="E5463" s="76"/>
      <c r="F5463" s="76"/>
      <c r="G5463" s="76"/>
      <c r="H5463" s="79"/>
      <c r="I5463" s="79"/>
      <c r="J5463" s="79"/>
      <c r="K5463" s="79"/>
      <c r="L5463" s="75"/>
      <c r="M5463" s="75"/>
      <c r="N5463" s="75"/>
      <c r="O5463" s="75"/>
      <c r="P5463" s="76"/>
      <c r="Q5463" s="77"/>
      <c r="R5463" s="77"/>
      <c r="S5463" s="77"/>
      <c r="T5463" s="77"/>
      <c r="U5463" s="77"/>
      <c r="V5463" s="77"/>
      <c r="W5463" s="77"/>
      <c r="X5463" s="77"/>
      <c r="Y5463" s="77"/>
      <c r="Z5463" s="77"/>
      <c r="AA5463" s="77"/>
      <c r="AB5463" s="77"/>
      <c r="AC5463" s="77"/>
    </row>
    <row r="5464" spans="1:29" s="97" customFormat="1" ht="13" x14ac:dyDescent="0.3">
      <c r="A5464" s="77"/>
      <c r="B5464" s="75"/>
      <c r="C5464" s="76"/>
      <c r="D5464" s="78"/>
      <c r="E5464" s="76"/>
      <c r="F5464" s="76"/>
      <c r="G5464" s="76"/>
      <c r="H5464" s="79"/>
      <c r="I5464" s="79"/>
      <c r="J5464" s="79"/>
      <c r="K5464" s="79"/>
      <c r="L5464" s="75"/>
      <c r="M5464" s="75"/>
      <c r="N5464" s="75"/>
      <c r="O5464" s="75"/>
      <c r="P5464" s="76"/>
      <c r="Q5464" s="77"/>
      <c r="R5464" s="77"/>
      <c r="S5464" s="77"/>
      <c r="T5464" s="77"/>
      <c r="U5464" s="77"/>
      <c r="V5464" s="77"/>
      <c r="W5464" s="77"/>
      <c r="X5464" s="77"/>
      <c r="Y5464" s="77"/>
      <c r="Z5464" s="77"/>
      <c r="AA5464" s="77"/>
      <c r="AB5464" s="77"/>
      <c r="AC5464" s="77"/>
    </row>
    <row r="5465" spans="1:29" s="97" customFormat="1" ht="13" x14ac:dyDescent="0.3">
      <c r="A5465" s="77"/>
      <c r="B5465" s="75"/>
      <c r="C5465" s="76"/>
      <c r="D5465" s="78"/>
      <c r="E5465" s="76"/>
      <c r="F5465" s="76"/>
      <c r="G5465" s="76"/>
      <c r="H5465" s="79"/>
      <c r="I5465" s="79"/>
      <c r="J5465" s="79"/>
      <c r="K5465" s="79"/>
      <c r="L5465" s="75"/>
      <c r="M5465" s="75"/>
      <c r="N5465" s="75"/>
      <c r="O5465" s="75"/>
      <c r="P5465" s="76"/>
      <c r="Q5465" s="77"/>
      <c r="R5465" s="77"/>
      <c r="S5465" s="77"/>
      <c r="T5465" s="77"/>
      <c r="U5465" s="77"/>
      <c r="V5465" s="77"/>
      <c r="W5465" s="77"/>
      <c r="X5465" s="77"/>
      <c r="Y5465" s="77"/>
      <c r="Z5465" s="77"/>
      <c r="AA5465" s="77"/>
      <c r="AB5465" s="77"/>
      <c r="AC5465" s="77"/>
    </row>
    <row r="5466" spans="1:29" s="97" customFormat="1" ht="13" x14ac:dyDescent="0.3">
      <c r="A5466" s="77"/>
      <c r="B5466" s="75"/>
      <c r="C5466" s="76"/>
      <c r="D5466" s="78"/>
      <c r="E5466" s="76"/>
      <c r="F5466" s="76"/>
      <c r="G5466" s="76"/>
      <c r="H5466" s="79"/>
      <c r="I5466" s="79"/>
      <c r="J5466" s="79"/>
      <c r="K5466" s="79"/>
      <c r="L5466" s="75"/>
      <c r="M5466" s="75"/>
      <c r="N5466" s="75"/>
      <c r="O5466" s="75"/>
      <c r="P5466" s="76"/>
      <c r="Q5466" s="77"/>
      <c r="R5466" s="77"/>
      <c r="S5466" s="77"/>
      <c r="T5466" s="77"/>
      <c r="U5466" s="77"/>
      <c r="V5466" s="77"/>
      <c r="W5466" s="77"/>
      <c r="X5466" s="77"/>
      <c r="Y5466" s="77"/>
      <c r="Z5466" s="77"/>
      <c r="AA5466" s="77"/>
      <c r="AB5466" s="77"/>
      <c r="AC5466" s="77"/>
    </row>
    <row r="5467" spans="1:29" s="97" customFormat="1" ht="13" x14ac:dyDescent="0.3">
      <c r="A5467" s="77"/>
      <c r="B5467" s="75"/>
      <c r="C5467" s="76"/>
      <c r="D5467" s="78"/>
      <c r="E5467" s="76"/>
      <c r="F5467" s="76"/>
      <c r="G5467" s="76"/>
      <c r="H5467" s="79"/>
      <c r="I5467" s="79"/>
      <c r="J5467" s="79"/>
      <c r="K5467" s="79"/>
      <c r="L5467" s="75"/>
      <c r="M5467" s="75"/>
      <c r="N5467" s="75"/>
      <c r="O5467" s="75"/>
      <c r="P5467" s="76"/>
      <c r="Q5467" s="77"/>
      <c r="R5467" s="77"/>
      <c r="S5467" s="77"/>
      <c r="T5467" s="77"/>
      <c r="U5467" s="77"/>
      <c r="V5467" s="77"/>
      <c r="W5467" s="77"/>
      <c r="X5467" s="77"/>
      <c r="Y5467" s="77"/>
      <c r="Z5467" s="77"/>
      <c r="AA5467" s="77"/>
      <c r="AB5467" s="77"/>
      <c r="AC5467" s="77"/>
    </row>
    <row r="5468" spans="1:29" s="97" customFormat="1" ht="13" x14ac:dyDescent="0.3">
      <c r="A5468" s="77"/>
      <c r="B5468" s="75"/>
      <c r="C5468" s="76"/>
      <c r="D5468" s="78"/>
      <c r="E5468" s="76"/>
      <c r="F5468" s="76"/>
      <c r="G5468" s="76"/>
      <c r="H5468" s="79"/>
      <c r="I5468" s="79"/>
      <c r="J5468" s="79"/>
      <c r="K5468" s="79"/>
      <c r="L5468" s="75"/>
      <c r="M5468" s="75"/>
      <c r="N5468" s="75"/>
      <c r="O5468" s="75"/>
      <c r="P5468" s="76"/>
      <c r="Q5468" s="77"/>
      <c r="R5468" s="77"/>
      <c r="S5468" s="77"/>
      <c r="T5468" s="77"/>
      <c r="U5468" s="77"/>
      <c r="V5468" s="77"/>
      <c r="W5468" s="77"/>
      <c r="X5468" s="77"/>
      <c r="Y5468" s="77"/>
      <c r="Z5468" s="77"/>
      <c r="AA5468" s="77"/>
      <c r="AB5468" s="77"/>
      <c r="AC5468" s="77"/>
    </row>
    <row r="5469" spans="1:29" s="97" customFormat="1" ht="13" x14ac:dyDescent="0.3">
      <c r="A5469" s="77"/>
      <c r="B5469" s="75"/>
      <c r="C5469" s="76"/>
      <c r="D5469" s="78"/>
      <c r="E5469" s="76"/>
      <c r="F5469" s="76"/>
      <c r="G5469" s="76"/>
      <c r="H5469" s="79"/>
      <c r="I5469" s="79"/>
      <c r="J5469" s="79"/>
      <c r="K5469" s="79"/>
      <c r="L5469" s="75"/>
      <c r="M5469" s="75"/>
      <c r="N5469" s="75"/>
      <c r="O5469" s="75"/>
      <c r="P5469" s="76"/>
      <c r="Q5469" s="77"/>
      <c r="R5469" s="77"/>
      <c r="S5469" s="77"/>
      <c r="T5469" s="77"/>
      <c r="U5469" s="77"/>
      <c r="V5469" s="77"/>
      <c r="W5469" s="77"/>
      <c r="X5469" s="77"/>
      <c r="Y5469" s="77"/>
      <c r="Z5469" s="77"/>
      <c r="AA5469" s="77"/>
      <c r="AB5469" s="77"/>
      <c r="AC5469" s="77"/>
    </row>
    <row r="5470" spans="1:29" s="97" customFormat="1" ht="13" x14ac:dyDescent="0.3">
      <c r="A5470" s="77"/>
      <c r="B5470" s="75"/>
      <c r="C5470" s="76"/>
      <c r="D5470" s="78"/>
      <c r="E5470" s="76"/>
      <c r="F5470" s="76"/>
      <c r="G5470" s="76"/>
      <c r="H5470" s="79"/>
      <c r="I5470" s="79"/>
      <c r="J5470" s="79"/>
      <c r="K5470" s="79"/>
      <c r="L5470" s="75"/>
      <c r="M5470" s="75"/>
      <c r="N5470" s="75"/>
      <c r="O5470" s="75"/>
      <c r="P5470" s="76"/>
      <c r="Q5470" s="77"/>
      <c r="R5470" s="77"/>
      <c r="S5470" s="77"/>
      <c r="T5470" s="77"/>
      <c r="U5470" s="77"/>
      <c r="V5470" s="77"/>
      <c r="W5470" s="77"/>
      <c r="X5470" s="77"/>
      <c r="Y5470" s="77"/>
      <c r="Z5470" s="77"/>
      <c r="AA5470" s="77"/>
      <c r="AB5470" s="77"/>
      <c r="AC5470" s="77"/>
    </row>
    <row r="5471" spans="1:29" s="97" customFormat="1" ht="13" x14ac:dyDescent="0.3">
      <c r="A5471" s="77"/>
      <c r="B5471" s="75"/>
      <c r="C5471" s="76"/>
      <c r="D5471" s="78"/>
      <c r="E5471" s="76"/>
      <c r="F5471" s="76"/>
      <c r="G5471" s="76"/>
      <c r="H5471" s="79"/>
      <c r="I5471" s="79"/>
      <c r="J5471" s="79"/>
      <c r="K5471" s="79"/>
      <c r="L5471" s="75"/>
      <c r="M5471" s="75"/>
      <c r="N5471" s="75"/>
      <c r="O5471" s="75"/>
      <c r="P5471" s="76"/>
      <c r="Q5471" s="77"/>
      <c r="R5471" s="77"/>
      <c r="S5471" s="77"/>
      <c r="T5471" s="77"/>
      <c r="U5471" s="77"/>
      <c r="V5471" s="77"/>
      <c r="W5471" s="77"/>
      <c r="X5471" s="77"/>
      <c r="Y5471" s="77"/>
      <c r="Z5471" s="77"/>
      <c r="AA5471" s="77"/>
      <c r="AB5471" s="77"/>
      <c r="AC5471" s="77"/>
    </row>
    <row r="5472" spans="1:29" s="97" customFormat="1" ht="13" x14ac:dyDescent="0.3">
      <c r="A5472" s="77"/>
      <c r="B5472" s="75"/>
      <c r="C5472" s="76"/>
      <c r="D5472" s="78"/>
      <c r="E5472" s="76"/>
      <c r="F5472" s="76"/>
      <c r="G5472" s="76"/>
      <c r="H5472" s="79"/>
      <c r="I5472" s="79"/>
      <c r="J5472" s="79"/>
      <c r="K5472" s="79"/>
      <c r="L5472" s="75"/>
      <c r="M5472" s="75"/>
      <c r="N5472" s="75"/>
      <c r="O5472" s="75"/>
      <c r="P5472" s="76"/>
      <c r="Q5472" s="77"/>
      <c r="R5472" s="77"/>
      <c r="S5472" s="77"/>
      <c r="T5472" s="77"/>
      <c r="U5472" s="77"/>
      <c r="V5472" s="77"/>
      <c r="W5472" s="77"/>
      <c r="X5472" s="77"/>
      <c r="Y5472" s="77"/>
      <c r="Z5472" s="77"/>
      <c r="AA5472" s="77"/>
      <c r="AB5472" s="77"/>
      <c r="AC5472" s="77"/>
    </row>
    <row r="5473" spans="1:29" s="97" customFormat="1" ht="13" x14ac:dyDescent="0.3">
      <c r="A5473" s="77"/>
      <c r="B5473" s="75"/>
      <c r="C5473" s="76"/>
      <c r="D5473" s="78"/>
      <c r="E5473" s="76"/>
      <c r="F5473" s="76"/>
      <c r="G5473" s="76"/>
      <c r="H5473" s="79"/>
      <c r="I5473" s="79"/>
      <c r="J5473" s="79"/>
      <c r="K5473" s="79"/>
      <c r="L5473" s="75"/>
      <c r="M5473" s="75"/>
      <c r="N5473" s="75"/>
      <c r="O5473" s="75"/>
      <c r="P5473" s="76"/>
      <c r="Q5473" s="77"/>
      <c r="R5473" s="77"/>
      <c r="S5473" s="77"/>
      <c r="T5473" s="77"/>
      <c r="U5473" s="77"/>
      <c r="V5473" s="77"/>
      <c r="W5473" s="77"/>
      <c r="X5473" s="77"/>
      <c r="Y5473" s="77"/>
      <c r="Z5473" s="77"/>
      <c r="AA5473" s="77"/>
      <c r="AB5473" s="77"/>
      <c r="AC5473" s="77"/>
    </row>
    <row r="5474" spans="1:29" s="97" customFormat="1" ht="13" x14ac:dyDescent="0.3">
      <c r="A5474" s="77"/>
      <c r="B5474" s="75"/>
      <c r="C5474" s="76"/>
      <c r="D5474" s="78"/>
      <c r="E5474" s="76"/>
      <c r="F5474" s="76"/>
      <c r="G5474" s="76"/>
      <c r="H5474" s="79"/>
      <c r="I5474" s="79"/>
      <c r="J5474" s="79"/>
      <c r="K5474" s="79"/>
      <c r="L5474" s="75"/>
      <c r="M5474" s="75"/>
      <c r="N5474" s="75"/>
      <c r="O5474" s="75"/>
      <c r="P5474" s="76"/>
      <c r="Q5474" s="77"/>
      <c r="R5474" s="77"/>
      <c r="S5474" s="77"/>
      <c r="T5474" s="77"/>
      <c r="U5474" s="77"/>
      <c r="V5474" s="77"/>
      <c r="W5474" s="77"/>
      <c r="X5474" s="77"/>
      <c r="Y5474" s="77"/>
      <c r="Z5474" s="77"/>
      <c r="AA5474" s="77"/>
      <c r="AB5474" s="77"/>
      <c r="AC5474" s="77"/>
    </row>
    <row r="5475" spans="1:29" s="97" customFormat="1" ht="13" x14ac:dyDescent="0.3">
      <c r="A5475" s="77"/>
      <c r="B5475" s="75"/>
      <c r="C5475" s="76"/>
      <c r="D5475" s="78"/>
      <c r="E5475" s="76"/>
      <c r="F5475" s="76"/>
      <c r="G5475" s="76"/>
      <c r="H5475" s="79"/>
      <c r="I5475" s="79"/>
      <c r="J5475" s="79"/>
      <c r="K5475" s="79"/>
      <c r="L5475" s="75"/>
      <c r="M5475" s="75"/>
      <c r="N5475" s="75"/>
      <c r="O5475" s="75"/>
      <c r="P5475" s="76"/>
      <c r="Q5475" s="77"/>
      <c r="R5475" s="77"/>
      <c r="S5475" s="77"/>
      <c r="T5475" s="77"/>
      <c r="U5475" s="77"/>
      <c r="V5475" s="77"/>
      <c r="W5475" s="77"/>
      <c r="X5475" s="77"/>
      <c r="Y5475" s="77"/>
      <c r="Z5475" s="77"/>
      <c r="AA5475" s="77"/>
      <c r="AB5475" s="77"/>
      <c r="AC5475" s="77"/>
    </row>
    <row r="5476" spans="1:29" s="97" customFormat="1" ht="13" x14ac:dyDescent="0.3">
      <c r="A5476" s="77"/>
      <c r="B5476" s="75"/>
      <c r="C5476" s="76"/>
      <c r="D5476" s="78"/>
      <c r="E5476" s="76"/>
      <c r="F5476" s="76"/>
      <c r="G5476" s="76"/>
      <c r="H5476" s="79"/>
      <c r="I5476" s="79"/>
      <c r="J5476" s="79"/>
      <c r="K5476" s="79"/>
      <c r="L5476" s="75"/>
      <c r="M5476" s="75"/>
      <c r="N5476" s="75"/>
      <c r="O5476" s="75"/>
      <c r="P5476" s="76"/>
      <c r="Q5476" s="77"/>
      <c r="R5476" s="77"/>
      <c r="S5476" s="77"/>
      <c r="T5476" s="77"/>
      <c r="U5476" s="77"/>
      <c r="V5476" s="77"/>
      <c r="W5476" s="77"/>
      <c r="X5476" s="77"/>
      <c r="Y5476" s="77"/>
      <c r="Z5476" s="77"/>
      <c r="AA5476" s="77"/>
      <c r="AB5476" s="77"/>
      <c r="AC5476" s="77"/>
    </row>
    <row r="5477" spans="1:29" s="97" customFormat="1" ht="13" x14ac:dyDescent="0.3">
      <c r="A5477" s="77"/>
      <c r="B5477" s="75"/>
      <c r="C5477" s="76"/>
      <c r="D5477" s="78"/>
      <c r="E5477" s="76"/>
      <c r="F5477" s="76"/>
      <c r="G5477" s="76"/>
      <c r="H5477" s="79"/>
      <c r="I5477" s="79"/>
      <c r="J5477" s="79"/>
      <c r="K5477" s="79"/>
      <c r="L5477" s="75"/>
      <c r="M5477" s="75"/>
      <c r="N5477" s="75"/>
      <c r="O5477" s="75"/>
      <c r="P5477" s="76"/>
      <c r="Q5477" s="77"/>
      <c r="R5477" s="77"/>
      <c r="S5477" s="77"/>
      <c r="T5477" s="77"/>
      <c r="U5477" s="77"/>
      <c r="V5477" s="77"/>
      <c r="W5477" s="77"/>
      <c r="X5477" s="77"/>
      <c r="Y5477" s="77"/>
      <c r="Z5477" s="77"/>
      <c r="AA5477" s="77"/>
      <c r="AB5477" s="77"/>
      <c r="AC5477" s="77"/>
    </row>
    <row r="5478" spans="1:29" s="97" customFormat="1" ht="13" x14ac:dyDescent="0.3">
      <c r="A5478" s="77"/>
      <c r="B5478" s="75"/>
      <c r="C5478" s="76"/>
      <c r="D5478" s="78"/>
      <c r="E5478" s="76"/>
      <c r="F5478" s="76"/>
      <c r="G5478" s="76"/>
      <c r="H5478" s="79"/>
      <c r="I5478" s="79"/>
      <c r="J5478" s="79"/>
      <c r="K5478" s="79"/>
      <c r="L5478" s="75"/>
      <c r="M5478" s="75"/>
      <c r="N5478" s="75"/>
      <c r="O5478" s="75"/>
      <c r="P5478" s="76"/>
      <c r="Q5478" s="77"/>
      <c r="R5478" s="77"/>
      <c r="S5478" s="77"/>
      <c r="T5478" s="77"/>
      <c r="U5478" s="77"/>
      <c r="V5478" s="77"/>
      <c r="W5478" s="77"/>
      <c r="X5478" s="77"/>
      <c r="Y5478" s="77"/>
      <c r="Z5478" s="77"/>
      <c r="AA5478" s="77"/>
      <c r="AB5478" s="77"/>
      <c r="AC5478" s="77"/>
    </row>
    <row r="5479" spans="1:29" s="97" customFormat="1" ht="13" x14ac:dyDescent="0.3">
      <c r="A5479" s="77"/>
      <c r="B5479" s="75"/>
      <c r="C5479" s="76"/>
      <c r="D5479" s="78"/>
      <c r="E5479" s="76"/>
      <c r="F5479" s="76"/>
      <c r="G5479" s="76"/>
      <c r="H5479" s="79"/>
      <c r="I5479" s="79"/>
      <c r="J5479" s="79"/>
      <c r="K5479" s="79"/>
      <c r="L5479" s="75"/>
      <c r="M5479" s="75"/>
      <c r="N5479" s="75"/>
      <c r="O5479" s="75"/>
      <c r="P5479" s="76"/>
      <c r="Q5479" s="77"/>
      <c r="R5479" s="77"/>
      <c r="S5479" s="77"/>
      <c r="T5479" s="77"/>
      <c r="U5479" s="77"/>
      <c r="V5479" s="77"/>
      <c r="W5479" s="77"/>
      <c r="X5479" s="77"/>
      <c r="Y5479" s="77"/>
      <c r="Z5479" s="77"/>
      <c r="AA5479" s="77"/>
      <c r="AB5479" s="77"/>
      <c r="AC5479" s="77"/>
    </row>
    <row r="5480" spans="1:29" s="97" customFormat="1" ht="13" x14ac:dyDescent="0.3">
      <c r="A5480" s="77"/>
      <c r="B5480" s="75"/>
      <c r="C5480" s="76"/>
      <c r="D5480" s="78"/>
      <c r="E5480" s="76"/>
      <c r="F5480" s="76"/>
      <c r="G5480" s="76"/>
      <c r="H5480" s="79"/>
      <c r="I5480" s="79"/>
      <c r="J5480" s="79"/>
      <c r="K5480" s="79"/>
      <c r="L5480" s="75"/>
      <c r="M5480" s="75"/>
      <c r="N5480" s="75"/>
      <c r="O5480" s="75"/>
      <c r="P5480" s="76"/>
      <c r="Q5480" s="77"/>
      <c r="R5480" s="77"/>
      <c r="S5480" s="77"/>
      <c r="T5480" s="77"/>
      <c r="U5480" s="77"/>
      <c r="V5480" s="77"/>
      <c r="W5480" s="77"/>
      <c r="X5480" s="77"/>
      <c r="Y5480" s="77"/>
      <c r="Z5480" s="77"/>
      <c r="AA5480" s="77"/>
      <c r="AB5480" s="77"/>
      <c r="AC5480" s="77"/>
    </row>
    <row r="5481" spans="1:29" s="97" customFormat="1" ht="13" x14ac:dyDescent="0.3">
      <c r="A5481" s="77"/>
      <c r="B5481" s="75"/>
      <c r="C5481" s="76"/>
      <c r="D5481" s="78"/>
      <c r="E5481" s="76"/>
      <c r="F5481" s="76"/>
      <c r="G5481" s="76"/>
      <c r="H5481" s="79"/>
      <c r="I5481" s="79"/>
      <c r="J5481" s="79"/>
      <c r="K5481" s="79"/>
      <c r="L5481" s="75"/>
      <c r="M5481" s="75"/>
      <c r="N5481" s="75"/>
      <c r="O5481" s="75"/>
      <c r="P5481" s="76"/>
      <c r="Q5481" s="77"/>
      <c r="R5481" s="77"/>
      <c r="S5481" s="77"/>
      <c r="T5481" s="77"/>
      <c r="U5481" s="77"/>
      <c r="V5481" s="77"/>
      <c r="W5481" s="77"/>
      <c r="X5481" s="77"/>
      <c r="Y5481" s="77"/>
      <c r="Z5481" s="77"/>
      <c r="AA5481" s="77"/>
      <c r="AB5481" s="77"/>
      <c r="AC5481" s="77"/>
    </row>
    <row r="5482" spans="1:29" s="97" customFormat="1" ht="13" x14ac:dyDescent="0.3">
      <c r="A5482" s="77"/>
      <c r="B5482" s="75"/>
      <c r="C5482" s="76"/>
      <c r="D5482" s="78"/>
      <c r="E5482" s="76"/>
      <c r="F5482" s="76"/>
      <c r="G5482" s="76"/>
      <c r="H5482" s="79"/>
      <c r="I5482" s="79"/>
      <c r="J5482" s="79"/>
      <c r="K5482" s="79"/>
      <c r="L5482" s="75"/>
      <c r="M5482" s="75"/>
      <c r="N5482" s="75"/>
      <c r="O5482" s="75"/>
      <c r="P5482" s="76"/>
      <c r="Q5482" s="77"/>
      <c r="R5482" s="77"/>
      <c r="S5482" s="77"/>
      <c r="T5482" s="77"/>
      <c r="U5482" s="77"/>
      <c r="V5482" s="77"/>
      <c r="W5482" s="77"/>
      <c r="X5482" s="77"/>
      <c r="Y5482" s="77"/>
      <c r="Z5482" s="77"/>
      <c r="AA5482" s="77"/>
      <c r="AB5482" s="77"/>
      <c r="AC5482" s="77"/>
    </row>
    <row r="5483" spans="1:29" s="97" customFormat="1" ht="13" x14ac:dyDescent="0.3">
      <c r="A5483" s="77"/>
      <c r="B5483" s="75"/>
      <c r="C5483" s="76"/>
      <c r="D5483" s="78"/>
      <c r="E5483" s="76"/>
      <c r="F5483" s="76"/>
      <c r="G5483" s="76"/>
      <c r="H5483" s="79"/>
      <c r="I5483" s="79"/>
      <c r="J5483" s="79"/>
      <c r="K5483" s="79"/>
      <c r="L5483" s="75"/>
      <c r="M5483" s="75"/>
      <c r="N5483" s="75"/>
      <c r="O5483" s="75"/>
      <c r="P5483" s="76"/>
      <c r="Q5483" s="77"/>
      <c r="R5483" s="77"/>
      <c r="S5483" s="77"/>
      <c r="T5483" s="77"/>
      <c r="U5483" s="77"/>
      <c r="V5483" s="77"/>
      <c r="W5483" s="77"/>
      <c r="X5483" s="77"/>
      <c r="Y5483" s="77"/>
      <c r="Z5483" s="77"/>
      <c r="AA5483" s="77"/>
      <c r="AB5483" s="77"/>
      <c r="AC5483" s="77"/>
    </row>
    <row r="5484" spans="1:29" s="97" customFormat="1" ht="13" x14ac:dyDescent="0.3">
      <c r="A5484" s="77"/>
      <c r="B5484" s="75"/>
      <c r="C5484" s="76"/>
      <c r="D5484" s="78"/>
      <c r="E5484" s="76"/>
      <c r="F5484" s="76"/>
      <c r="G5484" s="76"/>
      <c r="H5484" s="79"/>
      <c r="I5484" s="79"/>
      <c r="J5484" s="79"/>
      <c r="K5484" s="79"/>
      <c r="L5484" s="75"/>
      <c r="M5484" s="75"/>
      <c r="N5484" s="75"/>
      <c r="O5484" s="75"/>
      <c r="P5484" s="76"/>
      <c r="Q5484" s="77"/>
      <c r="R5484" s="77"/>
      <c r="S5484" s="77"/>
      <c r="T5484" s="77"/>
      <c r="U5484" s="77"/>
      <c r="V5484" s="77"/>
      <c r="W5484" s="77"/>
      <c r="X5484" s="77"/>
      <c r="Y5484" s="77"/>
      <c r="Z5484" s="77"/>
      <c r="AA5484" s="77"/>
      <c r="AB5484" s="77"/>
      <c r="AC5484" s="77"/>
    </row>
    <row r="5485" spans="1:29" s="97" customFormat="1" ht="13" x14ac:dyDescent="0.3">
      <c r="A5485" s="77"/>
      <c r="B5485" s="75"/>
      <c r="C5485" s="76"/>
      <c r="D5485" s="78"/>
      <c r="E5485" s="76"/>
      <c r="F5485" s="76"/>
      <c r="G5485" s="76"/>
      <c r="H5485" s="79"/>
      <c r="I5485" s="79"/>
      <c r="J5485" s="79"/>
      <c r="K5485" s="79"/>
      <c r="L5485" s="75"/>
      <c r="M5485" s="75"/>
      <c r="N5485" s="75"/>
      <c r="O5485" s="75"/>
      <c r="P5485" s="76"/>
      <c r="Q5485" s="77"/>
      <c r="R5485" s="77"/>
      <c r="S5485" s="77"/>
      <c r="T5485" s="77"/>
      <c r="U5485" s="77"/>
      <c r="V5485" s="77"/>
      <c r="W5485" s="77"/>
      <c r="X5485" s="77"/>
      <c r="Y5485" s="77"/>
      <c r="Z5485" s="77"/>
      <c r="AA5485" s="77"/>
      <c r="AB5485" s="77"/>
      <c r="AC5485" s="77"/>
    </row>
    <row r="5486" spans="1:29" s="97" customFormat="1" ht="13" x14ac:dyDescent="0.3">
      <c r="A5486" s="77"/>
      <c r="B5486" s="75"/>
      <c r="C5486" s="76"/>
      <c r="D5486" s="78"/>
      <c r="E5486" s="76"/>
      <c r="F5486" s="76"/>
      <c r="G5486" s="76"/>
      <c r="H5486" s="79"/>
      <c r="I5486" s="79"/>
      <c r="J5486" s="79"/>
      <c r="K5486" s="79"/>
      <c r="L5486" s="75"/>
      <c r="M5486" s="75"/>
      <c r="N5486" s="75"/>
      <c r="O5486" s="75"/>
      <c r="P5486" s="76"/>
      <c r="Q5486" s="77"/>
      <c r="R5486" s="77"/>
      <c r="S5486" s="77"/>
      <c r="T5486" s="77"/>
      <c r="U5486" s="77"/>
      <c r="V5486" s="77"/>
      <c r="W5486" s="77"/>
      <c r="X5486" s="77"/>
      <c r="Y5486" s="77"/>
      <c r="Z5486" s="77"/>
      <c r="AA5486" s="77"/>
      <c r="AB5486" s="77"/>
      <c r="AC5486" s="77"/>
    </row>
    <row r="5487" spans="1:29" s="97" customFormat="1" ht="13" x14ac:dyDescent="0.3">
      <c r="A5487" s="77"/>
      <c r="B5487" s="75"/>
      <c r="C5487" s="76"/>
      <c r="D5487" s="78"/>
      <c r="E5487" s="76"/>
      <c r="F5487" s="76"/>
      <c r="G5487" s="76"/>
      <c r="H5487" s="79"/>
      <c r="I5487" s="79"/>
      <c r="J5487" s="79"/>
      <c r="K5487" s="79"/>
      <c r="L5487" s="75"/>
      <c r="M5487" s="75"/>
      <c r="N5487" s="75"/>
      <c r="O5487" s="75"/>
      <c r="P5487" s="76"/>
      <c r="Q5487" s="77"/>
      <c r="R5487" s="77"/>
      <c r="S5487" s="77"/>
      <c r="T5487" s="77"/>
      <c r="U5487" s="77"/>
      <c r="V5487" s="77"/>
      <c r="W5487" s="77"/>
      <c r="X5487" s="77"/>
      <c r="Y5487" s="77"/>
      <c r="Z5487" s="77"/>
      <c r="AA5487" s="77"/>
      <c r="AB5487" s="77"/>
      <c r="AC5487" s="77"/>
    </row>
    <row r="5488" spans="1:29" s="97" customFormat="1" ht="13" x14ac:dyDescent="0.3">
      <c r="A5488" s="77"/>
      <c r="B5488" s="75"/>
      <c r="C5488" s="76"/>
      <c r="D5488" s="78"/>
      <c r="E5488" s="76"/>
      <c r="F5488" s="76"/>
      <c r="G5488" s="76"/>
      <c r="H5488" s="79"/>
      <c r="I5488" s="79"/>
      <c r="J5488" s="79"/>
      <c r="K5488" s="79"/>
      <c r="L5488" s="75"/>
      <c r="M5488" s="75"/>
      <c r="N5488" s="75"/>
      <c r="O5488" s="75"/>
      <c r="P5488" s="76"/>
      <c r="Q5488" s="77"/>
      <c r="R5488" s="77"/>
      <c r="S5488" s="77"/>
      <c r="T5488" s="77"/>
      <c r="U5488" s="77"/>
      <c r="V5488" s="77"/>
      <c r="W5488" s="77"/>
      <c r="X5488" s="77"/>
      <c r="Y5488" s="77"/>
      <c r="Z5488" s="77"/>
      <c r="AA5488" s="77"/>
      <c r="AB5488" s="77"/>
      <c r="AC5488" s="77"/>
    </row>
    <row r="5489" spans="1:29" s="97" customFormat="1" ht="13" x14ac:dyDescent="0.3">
      <c r="A5489" s="77"/>
      <c r="B5489" s="75"/>
      <c r="C5489" s="76"/>
      <c r="D5489" s="78"/>
      <c r="E5489" s="76"/>
      <c r="F5489" s="76"/>
      <c r="G5489" s="76"/>
      <c r="H5489" s="79"/>
      <c r="I5489" s="79"/>
      <c r="J5489" s="79"/>
      <c r="K5489" s="79"/>
      <c r="L5489" s="75"/>
      <c r="M5489" s="75"/>
      <c r="N5489" s="75"/>
      <c r="O5489" s="75"/>
      <c r="P5489" s="76"/>
      <c r="Q5489" s="77"/>
      <c r="R5489" s="77"/>
      <c r="S5489" s="77"/>
      <c r="T5489" s="77"/>
      <c r="U5489" s="77"/>
      <c r="V5489" s="77"/>
      <c r="W5489" s="77"/>
      <c r="X5489" s="77"/>
      <c r="Y5489" s="77"/>
      <c r="Z5489" s="77"/>
      <c r="AA5489" s="77"/>
      <c r="AB5489" s="77"/>
      <c r="AC5489" s="77"/>
    </row>
    <row r="5490" spans="1:29" s="97" customFormat="1" ht="13" x14ac:dyDescent="0.3">
      <c r="A5490" s="77"/>
      <c r="B5490" s="75"/>
      <c r="C5490" s="76"/>
      <c r="D5490" s="78"/>
      <c r="E5490" s="76"/>
      <c r="F5490" s="76"/>
      <c r="G5490" s="76"/>
      <c r="H5490" s="79"/>
      <c r="I5490" s="79"/>
      <c r="J5490" s="79"/>
      <c r="K5490" s="79"/>
      <c r="L5490" s="75"/>
      <c r="M5490" s="75"/>
      <c r="N5490" s="75"/>
      <c r="O5490" s="75"/>
      <c r="P5490" s="76"/>
      <c r="Q5490" s="77"/>
      <c r="R5490" s="77"/>
      <c r="S5490" s="77"/>
      <c r="T5490" s="77"/>
      <c r="U5490" s="77"/>
      <c r="V5490" s="77"/>
      <c r="W5490" s="77"/>
      <c r="X5490" s="77"/>
      <c r="Y5490" s="77"/>
      <c r="Z5490" s="77"/>
      <c r="AA5490" s="77"/>
      <c r="AB5490" s="77"/>
      <c r="AC5490" s="77"/>
    </row>
    <row r="5491" spans="1:29" s="97" customFormat="1" ht="13" x14ac:dyDescent="0.3">
      <c r="A5491" s="77"/>
      <c r="B5491" s="75"/>
      <c r="C5491" s="76"/>
      <c r="D5491" s="78"/>
      <c r="E5491" s="76"/>
      <c r="F5491" s="76"/>
      <c r="G5491" s="76"/>
      <c r="H5491" s="79"/>
      <c r="I5491" s="79"/>
      <c r="J5491" s="79"/>
      <c r="K5491" s="79"/>
      <c r="L5491" s="75"/>
      <c r="M5491" s="75"/>
      <c r="N5491" s="75"/>
      <c r="O5491" s="75"/>
      <c r="P5491" s="76"/>
      <c r="Q5491" s="77"/>
      <c r="R5491" s="77"/>
      <c r="S5491" s="77"/>
      <c r="T5491" s="77"/>
      <c r="U5491" s="77"/>
      <c r="V5491" s="77"/>
      <c r="W5491" s="77"/>
      <c r="X5491" s="77"/>
      <c r="Y5491" s="77"/>
      <c r="Z5491" s="77"/>
      <c r="AA5491" s="77"/>
      <c r="AB5491" s="77"/>
      <c r="AC5491" s="77"/>
    </row>
    <row r="5492" spans="1:29" s="97" customFormat="1" ht="13" x14ac:dyDescent="0.3">
      <c r="A5492" s="77"/>
      <c r="B5492" s="75"/>
      <c r="C5492" s="76"/>
      <c r="D5492" s="78"/>
      <c r="E5492" s="76"/>
      <c r="F5492" s="76"/>
      <c r="G5492" s="76"/>
      <c r="H5492" s="79"/>
      <c r="I5492" s="79"/>
      <c r="J5492" s="79"/>
      <c r="K5492" s="79"/>
      <c r="L5492" s="75"/>
      <c r="M5492" s="75"/>
      <c r="N5492" s="75"/>
      <c r="O5492" s="75"/>
      <c r="P5492" s="76"/>
      <c r="Q5492" s="77"/>
      <c r="R5492" s="77"/>
      <c r="S5492" s="77"/>
      <c r="T5492" s="77"/>
      <c r="U5492" s="77"/>
      <c r="V5492" s="77"/>
      <c r="W5492" s="77"/>
      <c r="X5492" s="77"/>
      <c r="Y5492" s="77"/>
      <c r="Z5492" s="77"/>
      <c r="AA5492" s="77"/>
      <c r="AB5492" s="77"/>
      <c r="AC5492" s="77"/>
    </row>
    <row r="5493" spans="1:29" s="97" customFormat="1" ht="13" x14ac:dyDescent="0.3">
      <c r="A5493" s="77"/>
      <c r="B5493" s="75"/>
      <c r="C5493" s="76"/>
      <c r="D5493" s="78"/>
      <c r="E5493" s="76"/>
      <c r="F5493" s="76"/>
      <c r="G5493" s="76"/>
      <c r="H5493" s="79"/>
      <c r="I5493" s="79"/>
      <c r="J5493" s="79"/>
      <c r="K5493" s="79"/>
      <c r="L5493" s="75"/>
      <c r="M5493" s="75"/>
      <c r="N5493" s="75"/>
      <c r="O5493" s="75"/>
      <c r="P5493" s="76"/>
      <c r="Q5493" s="77"/>
      <c r="R5493" s="77"/>
      <c r="S5493" s="77"/>
      <c r="T5493" s="77"/>
      <c r="U5493" s="77"/>
      <c r="V5493" s="77"/>
      <c r="W5493" s="77"/>
      <c r="X5493" s="77"/>
      <c r="Y5493" s="77"/>
      <c r="Z5493" s="77"/>
      <c r="AA5493" s="77"/>
      <c r="AB5493" s="77"/>
      <c r="AC5493" s="77"/>
    </row>
    <row r="5494" spans="1:29" s="97" customFormat="1" ht="13" x14ac:dyDescent="0.3">
      <c r="A5494" s="77"/>
      <c r="B5494" s="75"/>
      <c r="C5494" s="76"/>
      <c r="D5494" s="78"/>
      <c r="E5494" s="76"/>
      <c r="F5494" s="76"/>
      <c r="G5494" s="76"/>
      <c r="H5494" s="79"/>
      <c r="I5494" s="79"/>
      <c r="J5494" s="79"/>
      <c r="K5494" s="79"/>
      <c r="L5494" s="75"/>
      <c r="M5494" s="75"/>
      <c r="N5494" s="75"/>
      <c r="O5494" s="75"/>
      <c r="P5494" s="76"/>
      <c r="Q5494" s="77"/>
      <c r="R5494" s="77"/>
      <c r="S5494" s="77"/>
      <c r="T5494" s="77"/>
      <c r="U5494" s="77"/>
      <c r="V5494" s="77"/>
      <c r="W5494" s="77"/>
      <c r="X5494" s="77"/>
      <c r="Y5494" s="77"/>
      <c r="Z5494" s="77"/>
      <c r="AA5494" s="77"/>
      <c r="AB5494" s="77"/>
      <c r="AC5494" s="77"/>
    </row>
    <row r="5495" spans="1:29" s="97" customFormat="1" ht="13" x14ac:dyDescent="0.3">
      <c r="A5495" s="77"/>
      <c r="B5495" s="75"/>
      <c r="C5495" s="76"/>
      <c r="D5495" s="78"/>
      <c r="E5495" s="76"/>
      <c r="F5495" s="76"/>
      <c r="G5495" s="76"/>
      <c r="H5495" s="79"/>
      <c r="I5495" s="79"/>
      <c r="J5495" s="79"/>
      <c r="K5495" s="79"/>
      <c r="L5495" s="75"/>
      <c r="M5495" s="75"/>
      <c r="N5495" s="75"/>
      <c r="O5495" s="75"/>
      <c r="P5495" s="76"/>
      <c r="Q5495" s="77"/>
      <c r="R5495" s="77"/>
      <c r="S5495" s="77"/>
      <c r="T5495" s="77"/>
      <c r="U5495" s="77"/>
      <c r="V5495" s="77"/>
      <c r="W5495" s="77"/>
      <c r="X5495" s="77"/>
      <c r="Y5495" s="77"/>
      <c r="Z5495" s="77"/>
      <c r="AA5495" s="77"/>
      <c r="AB5495" s="77"/>
      <c r="AC5495" s="77"/>
    </row>
    <row r="5496" spans="1:29" s="97" customFormat="1" ht="13" x14ac:dyDescent="0.3">
      <c r="A5496" s="77"/>
      <c r="B5496" s="75"/>
      <c r="C5496" s="76"/>
      <c r="D5496" s="78"/>
      <c r="E5496" s="76"/>
      <c r="F5496" s="76"/>
      <c r="G5496" s="76"/>
      <c r="H5496" s="79"/>
      <c r="I5496" s="79"/>
      <c r="J5496" s="79"/>
      <c r="K5496" s="79"/>
      <c r="L5496" s="75"/>
      <c r="M5496" s="75"/>
      <c r="N5496" s="75"/>
      <c r="O5496" s="75"/>
      <c r="P5496" s="76"/>
      <c r="Q5496" s="77"/>
      <c r="R5496" s="77"/>
      <c r="S5496" s="77"/>
      <c r="T5496" s="77"/>
      <c r="U5496" s="77"/>
      <c r="V5496" s="77"/>
      <c r="W5496" s="77"/>
      <c r="X5496" s="77"/>
      <c r="Y5496" s="77"/>
      <c r="Z5496" s="77"/>
      <c r="AA5496" s="77"/>
      <c r="AB5496" s="77"/>
      <c r="AC5496" s="77"/>
    </row>
    <row r="5497" spans="1:29" s="97" customFormat="1" ht="13" x14ac:dyDescent="0.3">
      <c r="A5497" s="77"/>
      <c r="B5497" s="75"/>
      <c r="C5497" s="76"/>
      <c r="D5497" s="78"/>
      <c r="E5497" s="76"/>
      <c r="F5497" s="76"/>
      <c r="G5497" s="76"/>
      <c r="H5497" s="79"/>
      <c r="I5497" s="79"/>
      <c r="J5497" s="79"/>
      <c r="K5497" s="79"/>
      <c r="L5497" s="75"/>
      <c r="M5497" s="75"/>
      <c r="N5497" s="75"/>
      <c r="O5497" s="75"/>
      <c r="P5497" s="76"/>
      <c r="Q5497" s="77"/>
      <c r="R5497" s="77"/>
      <c r="S5497" s="77"/>
      <c r="T5497" s="77"/>
      <c r="U5497" s="77"/>
      <c r="V5497" s="77"/>
      <c r="W5497" s="77"/>
      <c r="X5497" s="77"/>
      <c r="Y5497" s="77"/>
      <c r="Z5497" s="77"/>
      <c r="AA5497" s="77"/>
      <c r="AB5497" s="77"/>
      <c r="AC5497" s="77"/>
    </row>
    <row r="5498" spans="1:29" s="97" customFormat="1" ht="13" x14ac:dyDescent="0.3">
      <c r="A5498" s="77"/>
      <c r="B5498" s="75"/>
      <c r="C5498" s="76"/>
      <c r="D5498" s="78"/>
      <c r="E5498" s="76"/>
      <c r="F5498" s="76"/>
      <c r="G5498" s="76"/>
      <c r="H5498" s="79"/>
      <c r="I5498" s="79"/>
      <c r="J5498" s="79"/>
      <c r="K5498" s="79"/>
      <c r="L5498" s="75"/>
      <c r="M5498" s="75"/>
      <c r="N5498" s="75"/>
      <c r="O5498" s="75"/>
      <c r="P5498" s="76"/>
      <c r="Q5498" s="77"/>
      <c r="R5498" s="77"/>
      <c r="S5498" s="77"/>
      <c r="T5498" s="77"/>
      <c r="U5498" s="77"/>
      <c r="V5498" s="77"/>
      <c r="W5498" s="77"/>
      <c r="X5498" s="77"/>
      <c r="Y5498" s="77"/>
      <c r="Z5498" s="77"/>
      <c r="AA5498" s="77"/>
      <c r="AB5498" s="77"/>
      <c r="AC5498" s="77"/>
    </row>
    <row r="5499" spans="1:29" s="97" customFormat="1" ht="13" x14ac:dyDescent="0.3">
      <c r="A5499" s="77"/>
      <c r="B5499" s="75"/>
      <c r="C5499" s="76"/>
      <c r="D5499" s="78"/>
      <c r="E5499" s="76"/>
      <c r="F5499" s="76"/>
      <c r="G5499" s="76"/>
      <c r="H5499" s="79"/>
      <c r="I5499" s="79"/>
      <c r="J5499" s="79"/>
      <c r="K5499" s="79"/>
      <c r="L5499" s="75"/>
      <c r="M5499" s="75"/>
      <c r="N5499" s="75"/>
      <c r="O5499" s="75"/>
      <c r="P5499" s="76"/>
      <c r="Q5499" s="77"/>
      <c r="R5499" s="77"/>
      <c r="S5499" s="77"/>
      <c r="T5499" s="77"/>
      <c r="U5499" s="77"/>
      <c r="V5499" s="77"/>
      <c r="W5499" s="77"/>
      <c r="X5499" s="77"/>
      <c r="Y5499" s="77"/>
      <c r="Z5499" s="77"/>
      <c r="AA5499" s="77"/>
      <c r="AB5499" s="77"/>
      <c r="AC5499" s="77"/>
    </row>
    <row r="5500" spans="1:29" s="97" customFormat="1" ht="13" x14ac:dyDescent="0.3">
      <c r="A5500" s="77"/>
      <c r="B5500" s="75"/>
      <c r="C5500" s="76"/>
      <c r="D5500" s="78"/>
      <c r="E5500" s="76"/>
      <c r="F5500" s="76"/>
      <c r="G5500" s="76"/>
      <c r="H5500" s="79"/>
      <c r="I5500" s="79"/>
      <c r="J5500" s="79"/>
      <c r="K5500" s="79"/>
      <c r="L5500" s="75"/>
      <c r="M5500" s="75"/>
      <c r="N5500" s="75"/>
      <c r="O5500" s="75"/>
      <c r="P5500" s="76"/>
      <c r="Q5500" s="77"/>
      <c r="R5500" s="77"/>
      <c r="S5500" s="77"/>
      <c r="T5500" s="77"/>
      <c r="U5500" s="77"/>
      <c r="V5500" s="77"/>
      <c r="W5500" s="77"/>
      <c r="X5500" s="77"/>
      <c r="Y5500" s="77"/>
      <c r="Z5500" s="77"/>
      <c r="AA5500" s="77"/>
      <c r="AB5500" s="77"/>
      <c r="AC5500" s="77"/>
    </row>
    <row r="5501" spans="1:29" s="97" customFormat="1" ht="13" x14ac:dyDescent="0.3">
      <c r="A5501" s="77"/>
      <c r="B5501" s="75"/>
      <c r="C5501" s="76"/>
      <c r="D5501" s="78"/>
      <c r="E5501" s="76"/>
      <c r="F5501" s="76"/>
      <c r="G5501" s="76"/>
      <c r="H5501" s="79"/>
      <c r="I5501" s="79"/>
      <c r="J5501" s="79"/>
      <c r="K5501" s="79"/>
      <c r="L5501" s="75"/>
      <c r="M5501" s="75"/>
      <c r="N5501" s="75"/>
      <c r="O5501" s="75"/>
      <c r="P5501" s="76"/>
      <c r="Q5501" s="77"/>
      <c r="R5501" s="77"/>
      <c r="S5501" s="77"/>
      <c r="T5501" s="77"/>
      <c r="U5501" s="77"/>
      <c r="V5501" s="77"/>
      <c r="W5501" s="77"/>
      <c r="X5501" s="77"/>
      <c r="Y5501" s="77"/>
      <c r="Z5501" s="77"/>
      <c r="AA5501" s="77"/>
      <c r="AB5501" s="77"/>
      <c r="AC5501" s="77"/>
    </row>
    <row r="5502" spans="1:29" s="97" customFormat="1" ht="13" x14ac:dyDescent="0.3">
      <c r="A5502" s="77"/>
      <c r="B5502" s="75"/>
      <c r="C5502" s="76"/>
      <c r="D5502" s="78"/>
      <c r="E5502" s="76"/>
      <c r="F5502" s="76"/>
      <c r="G5502" s="76"/>
      <c r="H5502" s="79"/>
      <c r="I5502" s="79"/>
      <c r="J5502" s="79"/>
      <c r="K5502" s="79"/>
      <c r="L5502" s="75"/>
      <c r="M5502" s="75"/>
      <c r="N5502" s="75"/>
      <c r="O5502" s="75"/>
      <c r="P5502" s="76"/>
      <c r="Q5502" s="77"/>
      <c r="R5502" s="77"/>
      <c r="S5502" s="77"/>
      <c r="T5502" s="77"/>
      <c r="U5502" s="77"/>
      <c r="V5502" s="77"/>
      <c r="W5502" s="77"/>
      <c r="X5502" s="77"/>
      <c r="Y5502" s="77"/>
      <c r="Z5502" s="77"/>
      <c r="AA5502" s="77"/>
      <c r="AB5502" s="77"/>
      <c r="AC5502" s="77"/>
    </row>
    <row r="5503" spans="1:29" s="97" customFormat="1" ht="13" x14ac:dyDescent="0.3">
      <c r="A5503" s="77"/>
      <c r="B5503" s="75"/>
      <c r="C5503" s="76"/>
      <c r="D5503" s="78"/>
      <c r="E5503" s="76"/>
      <c r="F5503" s="76"/>
      <c r="G5503" s="76"/>
      <c r="H5503" s="79"/>
      <c r="I5503" s="79"/>
      <c r="J5503" s="79"/>
      <c r="K5503" s="79"/>
      <c r="L5503" s="75"/>
      <c r="M5503" s="75"/>
      <c r="N5503" s="75"/>
      <c r="O5503" s="75"/>
      <c r="P5503" s="76"/>
      <c r="Q5503" s="77"/>
      <c r="R5503" s="77"/>
      <c r="S5503" s="77"/>
      <c r="T5503" s="77"/>
      <c r="U5503" s="77"/>
      <c r="V5503" s="77"/>
      <c r="W5503" s="77"/>
      <c r="X5503" s="77"/>
      <c r="Y5503" s="77"/>
      <c r="Z5503" s="77"/>
      <c r="AA5503" s="77"/>
      <c r="AB5503" s="77"/>
      <c r="AC5503" s="77"/>
    </row>
    <row r="5504" spans="1:29" s="97" customFormat="1" ht="13" x14ac:dyDescent="0.3">
      <c r="A5504" s="77"/>
      <c r="B5504" s="75"/>
      <c r="C5504" s="76"/>
      <c r="D5504" s="78"/>
      <c r="E5504" s="76"/>
      <c r="F5504" s="76"/>
      <c r="G5504" s="76"/>
      <c r="H5504" s="79"/>
      <c r="I5504" s="79"/>
      <c r="J5504" s="79"/>
      <c r="K5504" s="79"/>
      <c r="L5504" s="75"/>
      <c r="M5504" s="75"/>
      <c r="N5504" s="75"/>
      <c r="O5504" s="75"/>
      <c r="P5504" s="76"/>
      <c r="Q5504" s="77"/>
      <c r="R5504" s="77"/>
      <c r="S5504" s="77"/>
      <c r="T5504" s="77"/>
      <c r="U5504" s="77"/>
      <c r="V5504" s="77"/>
      <c r="W5504" s="77"/>
      <c r="X5504" s="77"/>
      <c r="Y5504" s="77"/>
      <c r="Z5504" s="77"/>
      <c r="AA5504" s="77"/>
      <c r="AB5504" s="77"/>
      <c r="AC5504" s="77"/>
    </row>
    <row r="5505" spans="1:29" s="97" customFormat="1" ht="13" x14ac:dyDescent="0.3">
      <c r="A5505" s="77"/>
      <c r="B5505" s="75"/>
      <c r="C5505" s="76"/>
      <c r="D5505" s="78"/>
      <c r="E5505" s="76"/>
      <c r="F5505" s="76"/>
      <c r="G5505" s="76"/>
      <c r="H5505" s="79"/>
      <c r="I5505" s="79"/>
      <c r="J5505" s="79"/>
      <c r="K5505" s="79"/>
      <c r="L5505" s="75"/>
      <c r="M5505" s="75"/>
      <c r="N5505" s="75"/>
      <c r="O5505" s="75"/>
      <c r="P5505" s="76"/>
      <c r="Q5505" s="77"/>
      <c r="R5505" s="77"/>
      <c r="S5505" s="77"/>
      <c r="T5505" s="77"/>
      <c r="U5505" s="77"/>
      <c r="V5505" s="77"/>
      <c r="W5505" s="77"/>
      <c r="X5505" s="77"/>
      <c r="Y5505" s="77"/>
      <c r="Z5505" s="77"/>
      <c r="AA5505" s="77"/>
      <c r="AB5505" s="77"/>
      <c r="AC5505" s="77"/>
    </row>
    <row r="5506" spans="1:29" s="97" customFormat="1" ht="13" x14ac:dyDescent="0.3">
      <c r="A5506" s="77"/>
      <c r="B5506" s="75"/>
      <c r="C5506" s="76"/>
      <c r="D5506" s="78"/>
      <c r="E5506" s="76"/>
      <c r="F5506" s="76"/>
      <c r="G5506" s="76"/>
      <c r="H5506" s="79"/>
      <c r="I5506" s="79"/>
      <c r="J5506" s="79"/>
      <c r="K5506" s="79"/>
      <c r="L5506" s="75"/>
      <c r="M5506" s="75"/>
      <c r="N5506" s="75"/>
      <c r="O5506" s="75"/>
      <c r="P5506" s="76"/>
      <c r="Q5506" s="77"/>
      <c r="R5506" s="77"/>
      <c r="S5506" s="77"/>
      <c r="T5506" s="77"/>
      <c r="U5506" s="77"/>
      <c r="V5506" s="77"/>
      <c r="W5506" s="77"/>
      <c r="X5506" s="77"/>
      <c r="Y5506" s="77"/>
      <c r="Z5506" s="77"/>
      <c r="AA5506" s="77"/>
      <c r="AB5506" s="77"/>
      <c r="AC5506" s="77"/>
    </row>
    <row r="5507" spans="1:29" s="97" customFormat="1" ht="13" x14ac:dyDescent="0.3">
      <c r="A5507" s="77"/>
      <c r="B5507" s="75"/>
      <c r="C5507" s="76"/>
      <c r="D5507" s="78"/>
      <c r="E5507" s="76"/>
      <c r="F5507" s="76"/>
      <c r="G5507" s="76"/>
      <c r="H5507" s="79"/>
      <c r="I5507" s="79"/>
      <c r="J5507" s="79"/>
      <c r="K5507" s="79"/>
      <c r="L5507" s="75"/>
      <c r="M5507" s="75"/>
      <c r="N5507" s="75"/>
      <c r="O5507" s="75"/>
      <c r="P5507" s="76"/>
      <c r="Q5507" s="77"/>
      <c r="R5507" s="77"/>
      <c r="S5507" s="77"/>
      <c r="T5507" s="77"/>
      <c r="U5507" s="77"/>
      <c r="V5507" s="77"/>
      <c r="W5507" s="77"/>
      <c r="X5507" s="77"/>
      <c r="Y5507" s="77"/>
      <c r="Z5507" s="77"/>
      <c r="AA5507" s="77"/>
      <c r="AB5507" s="77"/>
      <c r="AC5507" s="77"/>
    </row>
    <row r="5508" spans="1:29" s="97" customFormat="1" ht="13" x14ac:dyDescent="0.3">
      <c r="A5508" s="77"/>
      <c r="B5508" s="75"/>
      <c r="C5508" s="76"/>
      <c r="D5508" s="78"/>
      <c r="E5508" s="76"/>
      <c r="F5508" s="76"/>
      <c r="G5508" s="76"/>
      <c r="H5508" s="79"/>
      <c r="I5508" s="79"/>
      <c r="J5508" s="79"/>
      <c r="K5508" s="79"/>
      <c r="L5508" s="75"/>
      <c r="M5508" s="75"/>
      <c r="N5508" s="75"/>
      <c r="O5508" s="75"/>
      <c r="P5508" s="76"/>
      <c r="Q5508" s="77"/>
      <c r="R5508" s="77"/>
      <c r="S5508" s="77"/>
      <c r="T5508" s="77"/>
      <c r="U5508" s="77"/>
      <c r="V5508" s="77"/>
      <c r="W5508" s="77"/>
      <c r="X5508" s="77"/>
      <c r="Y5508" s="77"/>
      <c r="Z5508" s="77"/>
      <c r="AA5508" s="77"/>
      <c r="AB5508" s="77"/>
      <c r="AC5508" s="77"/>
    </row>
    <row r="5509" spans="1:29" s="97" customFormat="1" ht="13" x14ac:dyDescent="0.3">
      <c r="A5509" s="77"/>
      <c r="B5509" s="75"/>
      <c r="C5509" s="76"/>
      <c r="D5509" s="78"/>
      <c r="E5509" s="76"/>
      <c r="F5509" s="76"/>
      <c r="G5509" s="76"/>
      <c r="H5509" s="79"/>
      <c r="I5509" s="79"/>
      <c r="J5509" s="79"/>
      <c r="K5509" s="79"/>
      <c r="L5509" s="75"/>
      <c r="M5509" s="75"/>
      <c r="N5509" s="75"/>
      <c r="O5509" s="75"/>
      <c r="P5509" s="76"/>
      <c r="Q5509" s="77"/>
      <c r="R5509" s="77"/>
      <c r="S5509" s="77"/>
      <c r="T5509" s="77"/>
      <c r="U5509" s="77"/>
      <c r="V5509" s="77"/>
      <c r="W5509" s="77"/>
      <c r="X5509" s="77"/>
      <c r="Y5509" s="77"/>
      <c r="Z5509" s="77"/>
      <c r="AA5509" s="77"/>
      <c r="AB5509" s="77"/>
      <c r="AC5509" s="77"/>
    </row>
    <row r="5510" spans="1:29" s="97" customFormat="1" ht="13" x14ac:dyDescent="0.3">
      <c r="A5510" s="77"/>
      <c r="B5510" s="75"/>
      <c r="C5510" s="76"/>
      <c r="D5510" s="78"/>
      <c r="E5510" s="76"/>
      <c r="F5510" s="76"/>
      <c r="G5510" s="76"/>
      <c r="H5510" s="79"/>
      <c r="I5510" s="79"/>
      <c r="J5510" s="79"/>
      <c r="K5510" s="79"/>
      <c r="L5510" s="75"/>
      <c r="M5510" s="75"/>
      <c r="N5510" s="75"/>
      <c r="O5510" s="75"/>
      <c r="P5510" s="76"/>
      <c r="Q5510" s="77"/>
      <c r="R5510" s="77"/>
      <c r="S5510" s="77"/>
      <c r="T5510" s="77"/>
      <c r="U5510" s="77"/>
      <c r="V5510" s="77"/>
      <c r="W5510" s="77"/>
      <c r="X5510" s="77"/>
      <c r="Y5510" s="77"/>
      <c r="Z5510" s="77"/>
      <c r="AA5510" s="77"/>
      <c r="AB5510" s="77"/>
      <c r="AC5510" s="77"/>
    </row>
    <row r="5511" spans="1:29" s="97" customFormat="1" ht="13" x14ac:dyDescent="0.3">
      <c r="A5511" s="77"/>
      <c r="B5511" s="75"/>
      <c r="C5511" s="76"/>
      <c r="D5511" s="78"/>
      <c r="E5511" s="76"/>
      <c r="F5511" s="76"/>
      <c r="G5511" s="76"/>
      <c r="H5511" s="79"/>
      <c r="I5511" s="79"/>
      <c r="J5511" s="79"/>
      <c r="K5511" s="79"/>
      <c r="L5511" s="75"/>
      <c r="M5511" s="75"/>
      <c r="N5511" s="75"/>
      <c r="O5511" s="75"/>
      <c r="P5511" s="76"/>
      <c r="Q5511" s="77"/>
      <c r="R5511" s="77"/>
      <c r="S5511" s="77"/>
      <c r="T5511" s="77"/>
      <c r="U5511" s="77"/>
      <c r="V5511" s="77"/>
      <c r="W5511" s="77"/>
      <c r="X5511" s="77"/>
      <c r="Y5511" s="77"/>
      <c r="Z5511" s="77"/>
      <c r="AA5511" s="77"/>
      <c r="AB5511" s="77"/>
      <c r="AC5511" s="77"/>
    </row>
    <row r="5512" spans="1:29" s="97" customFormat="1" ht="13" x14ac:dyDescent="0.3">
      <c r="A5512" s="77"/>
      <c r="B5512" s="75"/>
      <c r="C5512" s="76"/>
      <c r="D5512" s="78"/>
      <c r="E5512" s="76"/>
      <c r="F5512" s="76"/>
      <c r="G5512" s="76"/>
      <c r="H5512" s="79"/>
      <c r="I5512" s="79"/>
      <c r="J5512" s="79"/>
      <c r="K5512" s="79"/>
      <c r="L5512" s="75"/>
      <c r="M5512" s="75"/>
      <c r="N5512" s="75"/>
      <c r="O5512" s="75"/>
      <c r="P5512" s="76"/>
      <c r="Q5512" s="77"/>
      <c r="R5512" s="77"/>
      <c r="S5512" s="77"/>
      <c r="T5512" s="77"/>
      <c r="U5512" s="77"/>
      <c r="V5512" s="77"/>
      <c r="W5512" s="77"/>
      <c r="X5512" s="77"/>
      <c r="Y5512" s="77"/>
      <c r="Z5512" s="77"/>
      <c r="AA5512" s="77"/>
      <c r="AB5512" s="77"/>
      <c r="AC5512" s="77"/>
    </row>
    <row r="5513" spans="1:29" s="97" customFormat="1" ht="13" x14ac:dyDescent="0.3">
      <c r="A5513" s="77"/>
      <c r="B5513" s="75"/>
      <c r="C5513" s="76"/>
      <c r="D5513" s="78"/>
      <c r="E5513" s="76"/>
      <c r="F5513" s="76"/>
      <c r="G5513" s="76"/>
      <c r="H5513" s="79"/>
      <c r="I5513" s="79"/>
      <c r="J5513" s="79"/>
      <c r="K5513" s="79"/>
      <c r="L5513" s="75"/>
      <c r="M5513" s="75"/>
      <c r="N5513" s="75"/>
      <c r="O5513" s="75"/>
      <c r="P5513" s="76"/>
      <c r="Q5513" s="77"/>
      <c r="R5513" s="77"/>
      <c r="S5513" s="77"/>
      <c r="T5513" s="77"/>
      <c r="U5513" s="77"/>
      <c r="V5513" s="77"/>
      <c r="W5513" s="77"/>
      <c r="X5513" s="77"/>
      <c r="Y5513" s="77"/>
      <c r="Z5513" s="77"/>
      <c r="AA5513" s="77"/>
      <c r="AB5513" s="77"/>
      <c r="AC5513" s="77"/>
    </row>
    <row r="5514" spans="1:29" s="97" customFormat="1" ht="13" x14ac:dyDescent="0.3">
      <c r="A5514" s="77"/>
      <c r="B5514" s="75"/>
      <c r="C5514" s="76"/>
      <c r="D5514" s="78"/>
      <c r="E5514" s="76"/>
      <c r="F5514" s="76"/>
      <c r="G5514" s="76"/>
      <c r="H5514" s="79"/>
      <c r="I5514" s="79"/>
      <c r="J5514" s="79"/>
      <c r="K5514" s="79"/>
      <c r="L5514" s="75"/>
      <c r="M5514" s="75"/>
      <c r="N5514" s="75"/>
      <c r="O5514" s="75"/>
      <c r="P5514" s="76"/>
      <c r="Q5514" s="77"/>
      <c r="R5514" s="77"/>
      <c r="S5514" s="77"/>
      <c r="T5514" s="77"/>
      <c r="U5514" s="77"/>
      <c r="V5514" s="77"/>
      <c r="W5514" s="77"/>
      <c r="X5514" s="77"/>
      <c r="Y5514" s="77"/>
      <c r="Z5514" s="77"/>
      <c r="AA5514" s="77"/>
      <c r="AB5514" s="77"/>
      <c r="AC5514" s="77"/>
    </row>
    <row r="5515" spans="1:29" s="97" customFormat="1" ht="13" x14ac:dyDescent="0.3">
      <c r="A5515" s="77"/>
      <c r="B5515" s="75"/>
      <c r="C5515" s="76"/>
      <c r="D5515" s="78"/>
      <c r="E5515" s="76"/>
      <c r="F5515" s="76"/>
      <c r="G5515" s="76"/>
      <c r="H5515" s="79"/>
      <c r="I5515" s="79"/>
      <c r="J5515" s="79"/>
      <c r="K5515" s="79"/>
      <c r="L5515" s="75"/>
      <c r="M5515" s="75"/>
      <c r="N5515" s="75"/>
      <c r="O5515" s="75"/>
      <c r="P5515" s="76"/>
      <c r="Q5515" s="77"/>
      <c r="R5515" s="77"/>
      <c r="S5515" s="77"/>
      <c r="T5515" s="77"/>
      <c r="U5515" s="77"/>
      <c r="V5515" s="77"/>
      <c r="W5515" s="77"/>
      <c r="X5515" s="77"/>
      <c r="Y5515" s="77"/>
      <c r="Z5515" s="77"/>
      <c r="AA5515" s="77"/>
      <c r="AB5515" s="77"/>
      <c r="AC5515" s="77"/>
    </row>
    <row r="5516" spans="1:29" s="97" customFormat="1" ht="13" x14ac:dyDescent="0.3">
      <c r="A5516" s="77"/>
      <c r="B5516" s="75"/>
      <c r="C5516" s="76"/>
      <c r="D5516" s="78"/>
      <c r="E5516" s="76"/>
      <c r="F5516" s="76"/>
      <c r="G5516" s="76"/>
      <c r="H5516" s="79"/>
      <c r="I5516" s="79"/>
      <c r="J5516" s="79"/>
      <c r="K5516" s="79"/>
      <c r="L5516" s="75"/>
      <c r="M5516" s="75"/>
      <c r="N5516" s="75"/>
      <c r="O5516" s="75"/>
      <c r="P5516" s="76"/>
      <c r="Q5516" s="77"/>
      <c r="R5516" s="77"/>
      <c r="S5516" s="77"/>
      <c r="T5516" s="77"/>
      <c r="U5516" s="77"/>
      <c r="V5516" s="77"/>
      <c r="W5516" s="77"/>
      <c r="X5516" s="77"/>
      <c r="Y5516" s="77"/>
      <c r="Z5516" s="77"/>
      <c r="AA5516" s="77"/>
      <c r="AB5516" s="77"/>
      <c r="AC5516" s="77"/>
    </row>
    <row r="5517" spans="1:29" s="97" customFormat="1" ht="13" x14ac:dyDescent="0.3">
      <c r="A5517" s="77"/>
      <c r="B5517" s="75"/>
      <c r="C5517" s="76"/>
      <c r="D5517" s="78"/>
      <c r="E5517" s="76"/>
      <c r="F5517" s="76"/>
      <c r="G5517" s="76"/>
      <c r="H5517" s="79"/>
      <c r="I5517" s="79"/>
      <c r="J5517" s="79"/>
      <c r="K5517" s="79"/>
      <c r="L5517" s="75"/>
      <c r="M5517" s="75"/>
      <c r="N5517" s="75"/>
      <c r="O5517" s="75"/>
      <c r="P5517" s="76"/>
      <c r="Q5517" s="77"/>
      <c r="R5517" s="77"/>
      <c r="S5517" s="77"/>
      <c r="T5517" s="77"/>
      <c r="U5517" s="77"/>
      <c r="V5517" s="77"/>
      <c r="W5517" s="77"/>
      <c r="X5517" s="77"/>
      <c r="Y5517" s="77"/>
      <c r="Z5517" s="77"/>
      <c r="AA5517" s="77"/>
      <c r="AB5517" s="77"/>
      <c r="AC5517" s="77"/>
    </row>
    <row r="5518" spans="1:29" s="97" customFormat="1" ht="13" x14ac:dyDescent="0.3">
      <c r="A5518" s="77"/>
      <c r="B5518" s="75"/>
      <c r="C5518" s="76"/>
      <c r="D5518" s="78"/>
      <c r="E5518" s="76"/>
      <c r="F5518" s="76"/>
      <c r="G5518" s="76"/>
      <c r="H5518" s="79"/>
      <c r="I5518" s="79"/>
      <c r="J5518" s="79"/>
      <c r="K5518" s="79"/>
      <c r="L5518" s="75"/>
      <c r="M5518" s="75"/>
      <c r="N5518" s="75"/>
      <c r="O5518" s="75"/>
      <c r="P5518" s="76"/>
      <c r="Q5518" s="77"/>
      <c r="R5518" s="77"/>
      <c r="S5518" s="77"/>
      <c r="T5518" s="77"/>
      <c r="U5518" s="77"/>
      <c r="V5518" s="77"/>
      <c r="W5518" s="77"/>
      <c r="X5518" s="77"/>
      <c r="Y5518" s="77"/>
      <c r="Z5518" s="77"/>
      <c r="AA5518" s="77"/>
      <c r="AB5518" s="77"/>
      <c r="AC5518" s="77"/>
    </row>
    <row r="5519" spans="1:29" s="97" customFormat="1" ht="13" x14ac:dyDescent="0.3">
      <c r="A5519" s="77"/>
      <c r="B5519" s="75"/>
      <c r="C5519" s="76"/>
      <c r="D5519" s="78"/>
      <c r="E5519" s="76"/>
      <c r="F5519" s="76"/>
      <c r="G5519" s="76"/>
      <c r="H5519" s="79"/>
      <c r="I5519" s="79"/>
      <c r="J5519" s="79"/>
      <c r="K5519" s="79"/>
      <c r="L5519" s="75"/>
      <c r="M5519" s="75"/>
      <c r="N5519" s="75"/>
      <c r="O5519" s="75"/>
      <c r="P5519" s="76"/>
      <c r="Q5519" s="77"/>
      <c r="R5519" s="77"/>
      <c r="S5519" s="77"/>
      <c r="T5519" s="77"/>
      <c r="U5519" s="77"/>
      <c r="V5519" s="77"/>
      <c r="W5519" s="77"/>
      <c r="X5519" s="77"/>
      <c r="Y5519" s="77"/>
      <c r="Z5519" s="77"/>
      <c r="AA5519" s="77"/>
      <c r="AB5519" s="77"/>
      <c r="AC5519" s="77"/>
    </row>
    <row r="5520" spans="1:29" s="97" customFormat="1" ht="13" x14ac:dyDescent="0.3">
      <c r="A5520" s="77"/>
      <c r="B5520" s="75"/>
      <c r="C5520" s="76"/>
      <c r="D5520" s="78"/>
      <c r="E5520" s="76"/>
      <c r="F5520" s="76"/>
      <c r="G5520" s="76"/>
      <c r="H5520" s="79"/>
      <c r="I5520" s="79"/>
      <c r="J5520" s="79"/>
      <c r="K5520" s="79"/>
      <c r="L5520" s="75"/>
      <c r="M5520" s="75"/>
      <c r="N5520" s="75"/>
      <c r="O5520" s="75"/>
      <c r="P5520" s="76"/>
      <c r="Q5520" s="77"/>
      <c r="R5520" s="77"/>
      <c r="S5520" s="77"/>
      <c r="T5520" s="77"/>
      <c r="U5520" s="77"/>
      <c r="V5520" s="77"/>
      <c r="W5520" s="77"/>
      <c r="X5520" s="77"/>
      <c r="Y5520" s="77"/>
      <c r="Z5520" s="77"/>
      <c r="AA5520" s="77"/>
      <c r="AB5520" s="77"/>
      <c r="AC5520" s="77"/>
    </row>
    <row r="5521" spans="1:34" s="97" customFormat="1" ht="13" x14ac:dyDescent="0.3">
      <c r="A5521" s="77"/>
      <c r="B5521" s="75"/>
      <c r="C5521" s="76"/>
      <c r="D5521" s="78"/>
      <c r="E5521" s="76"/>
      <c r="F5521" s="76"/>
      <c r="G5521" s="76"/>
      <c r="H5521" s="79"/>
      <c r="I5521" s="79"/>
      <c r="J5521" s="79"/>
      <c r="K5521" s="79"/>
      <c r="L5521" s="75"/>
      <c r="M5521" s="75"/>
      <c r="N5521" s="75"/>
      <c r="O5521" s="75"/>
      <c r="P5521" s="76"/>
      <c r="Q5521" s="77"/>
      <c r="R5521" s="77"/>
      <c r="S5521" s="77"/>
      <c r="T5521" s="77"/>
      <c r="U5521" s="77"/>
      <c r="V5521" s="77"/>
      <c r="W5521" s="77"/>
      <c r="X5521" s="77"/>
      <c r="Y5521" s="77"/>
      <c r="Z5521" s="77"/>
      <c r="AA5521" s="77"/>
      <c r="AB5521" s="77"/>
      <c r="AC5521" s="77"/>
    </row>
    <row r="5522" spans="1:34" s="97" customFormat="1" ht="13" x14ac:dyDescent="0.3">
      <c r="A5522" s="77"/>
      <c r="B5522" s="75"/>
      <c r="C5522" s="76"/>
      <c r="D5522" s="78"/>
      <c r="E5522" s="76"/>
      <c r="F5522" s="76"/>
      <c r="G5522" s="76"/>
      <c r="H5522" s="79"/>
      <c r="I5522" s="79"/>
      <c r="J5522" s="79"/>
      <c r="K5522" s="79"/>
      <c r="L5522" s="75"/>
      <c r="M5522" s="75"/>
      <c r="N5522" s="75"/>
      <c r="O5522" s="75"/>
      <c r="P5522" s="76"/>
      <c r="Q5522" s="77"/>
      <c r="R5522" s="77"/>
      <c r="S5522" s="77"/>
      <c r="T5522" s="77"/>
      <c r="U5522" s="77"/>
      <c r="V5522" s="77"/>
      <c r="W5522" s="77"/>
      <c r="X5522" s="77"/>
      <c r="Y5522" s="77"/>
      <c r="Z5522" s="77"/>
      <c r="AA5522" s="77"/>
      <c r="AB5522" s="77"/>
      <c r="AC5522" s="77"/>
    </row>
    <row r="5523" spans="1:34" s="97" customFormat="1" ht="13" x14ac:dyDescent="0.3">
      <c r="A5523" s="77"/>
      <c r="B5523" s="75"/>
      <c r="C5523" s="76"/>
      <c r="D5523" s="78"/>
      <c r="E5523" s="76"/>
      <c r="F5523" s="76"/>
      <c r="G5523" s="76"/>
      <c r="H5523" s="79"/>
      <c r="I5523" s="79"/>
      <c r="J5523" s="79"/>
      <c r="K5523" s="79"/>
      <c r="L5523" s="75"/>
      <c r="M5523" s="75"/>
      <c r="N5523" s="75"/>
      <c r="O5523" s="75"/>
      <c r="P5523" s="76"/>
      <c r="Q5523" s="77"/>
      <c r="R5523" s="77"/>
      <c r="S5523" s="77"/>
      <c r="T5523" s="77"/>
      <c r="U5523" s="77"/>
      <c r="V5523" s="77"/>
      <c r="W5523" s="77"/>
      <c r="X5523" s="77"/>
      <c r="Y5523" s="77"/>
      <c r="Z5523" s="77"/>
      <c r="AA5523" s="77"/>
      <c r="AB5523" s="77"/>
      <c r="AC5523" s="77"/>
    </row>
    <row r="5524" spans="1:34" x14ac:dyDescent="0.35">
      <c r="B5524" s="75"/>
      <c r="C5524" s="76"/>
      <c r="D5524" s="78"/>
      <c r="E5524" s="76"/>
      <c r="F5524" s="76"/>
      <c r="G5524" s="76"/>
      <c r="H5524" s="79"/>
      <c r="I5524" s="79"/>
      <c r="J5524" s="79"/>
      <c r="K5524" s="79"/>
      <c r="L5524" s="75"/>
      <c r="M5524" s="75"/>
      <c r="N5524" s="75"/>
      <c r="O5524" s="75"/>
      <c r="P5524" s="76"/>
      <c r="AH5524">
        <v>18</v>
      </c>
    </row>
    <row r="5525" spans="1:34" x14ac:dyDescent="0.35">
      <c r="B5525" s="75"/>
      <c r="C5525" s="76"/>
      <c r="D5525" s="78"/>
      <c r="E5525" s="76"/>
      <c r="F5525" s="76"/>
      <c r="G5525" s="76"/>
      <c r="H5525" s="79"/>
      <c r="I5525" s="79"/>
      <c r="J5525" s="79"/>
      <c r="K5525" s="79"/>
      <c r="L5525" s="75"/>
      <c r="M5525" s="75"/>
      <c r="N5525" s="75"/>
      <c r="O5525" s="75"/>
      <c r="P5525" s="76"/>
      <c r="AH5525">
        <v>18</v>
      </c>
    </row>
    <row r="5526" spans="1:34" x14ac:dyDescent="0.35">
      <c r="B5526" s="75"/>
      <c r="C5526" s="76"/>
      <c r="D5526" s="78"/>
      <c r="E5526" s="76"/>
      <c r="F5526" s="76"/>
      <c r="G5526" s="76"/>
      <c r="H5526" s="79"/>
      <c r="I5526" s="79"/>
      <c r="J5526" s="79"/>
      <c r="K5526" s="79"/>
      <c r="L5526" s="75"/>
      <c r="M5526" s="75"/>
      <c r="N5526" s="75"/>
      <c r="O5526" s="75"/>
      <c r="P5526" s="76"/>
      <c r="AH5526">
        <v>18</v>
      </c>
    </row>
    <row r="5527" spans="1:34" x14ac:dyDescent="0.35">
      <c r="B5527" s="75"/>
      <c r="C5527" s="76"/>
      <c r="D5527" s="78"/>
      <c r="E5527" s="76"/>
      <c r="F5527" s="76"/>
      <c r="G5527" s="76"/>
      <c r="H5527" s="79"/>
      <c r="I5527" s="79"/>
      <c r="J5527" s="79"/>
      <c r="K5527" s="79"/>
      <c r="L5527" s="75"/>
      <c r="M5527" s="75"/>
      <c r="N5527" s="75"/>
      <c r="O5527" s="75"/>
      <c r="P5527" s="76"/>
      <c r="AH5527">
        <v>18</v>
      </c>
    </row>
    <row r="5528" spans="1:34" x14ac:dyDescent="0.35">
      <c r="B5528" s="75"/>
      <c r="C5528" s="76"/>
      <c r="D5528" s="78"/>
      <c r="E5528" s="76"/>
      <c r="F5528" s="76"/>
      <c r="G5528" s="76"/>
      <c r="H5528" s="79"/>
      <c r="I5528" s="79"/>
      <c r="J5528" s="79"/>
      <c r="K5528" s="79"/>
      <c r="L5528" s="75"/>
      <c r="M5528" s="75"/>
      <c r="N5528" s="75"/>
      <c r="O5528" s="75"/>
      <c r="P5528" s="76"/>
      <c r="AH5528">
        <v>18</v>
      </c>
    </row>
    <row r="5529" spans="1:34" x14ac:dyDescent="0.35">
      <c r="B5529" s="75"/>
      <c r="C5529" s="76"/>
      <c r="D5529" s="78"/>
      <c r="E5529" s="76"/>
      <c r="F5529" s="76"/>
      <c r="G5529" s="76"/>
      <c r="H5529" s="79"/>
      <c r="I5529" s="79"/>
      <c r="J5529" s="79"/>
      <c r="K5529" s="79"/>
      <c r="L5529" s="75"/>
      <c r="M5529" s="75"/>
      <c r="N5529" s="75"/>
      <c r="O5529" s="75"/>
      <c r="P5529" s="76"/>
      <c r="AH5529">
        <v>18</v>
      </c>
    </row>
    <row r="5530" spans="1:34" x14ac:dyDescent="0.35">
      <c r="B5530" s="75"/>
      <c r="C5530" s="76"/>
      <c r="D5530" s="78"/>
      <c r="E5530" s="76"/>
      <c r="F5530" s="76"/>
      <c r="G5530" s="76"/>
      <c r="H5530" s="79"/>
      <c r="I5530" s="79"/>
      <c r="J5530" s="79"/>
      <c r="K5530" s="79"/>
      <c r="L5530" s="75"/>
      <c r="M5530" s="75"/>
      <c r="N5530" s="75"/>
      <c r="O5530" s="75"/>
      <c r="P5530" s="76"/>
      <c r="AH5530">
        <v>18</v>
      </c>
    </row>
    <row r="5531" spans="1:34" x14ac:dyDescent="0.35">
      <c r="B5531" s="75"/>
      <c r="C5531" s="76"/>
      <c r="D5531" s="78"/>
      <c r="E5531" s="76"/>
      <c r="F5531" s="76"/>
      <c r="G5531" s="76"/>
      <c r="H5531" s="79"/>
      <c r="I5531" s="79"/>
      <c r="J5531" s="79"/>
      <c r="K5531" s="79"/>
      <c r="L5531" s="75"/>
      <c r="M5531" s="75"/>
      <c r="N5531" s="75"/>
      <c r="O5531" s="75"/>
      <c r="P5531" s="76"/>
      <c r="AH5531">
        <v>18</v>
      </c>
    </row>
    <row r="5532" spans="1:34" x14ac:dyDescent="0.35">
      <c r="B5532" s="75"/>
      <c r="C5532" s="76"/>
      <c r="D5532" s="78"/>
      <c r="E5532" s="76"/>
      <c r="F5532" s="76"/>
      <c r="G5532" s="76"/>
      <c r="H5532" s="79"/>
      <c r="I5532" s="79"/>
      <c r="J5532" s="79"/>
      <c r="K5532" s="79"/>
      <c r="L5532" s="75"/>
      <c r="M5532" s="75"/>
      <c r="N5532" s="75"/>
      <c r="O5532" s="75"/>
      <c r="P5532" s="76"/>
      <c r="AH5532">
        <v>18</v>
      </c>
    </row>
    <row r="5533" spans="1:34" x14ac:dyDescent="0.35">
      <c r="B5533" s="75"/>
      <c r="C5533" s="76"/>
      <c r="D5533" s="78"/>
      <c r="E5533" s="76"/>
      <c r="F5533" s="76"/>
      <c r="G5533" s="76"/>
      <c r="H5533" s="79"/>
      <c r="I5533" s="79"/>
      <c r="J5533" s="79"/>
      <c r="K5533" s="79"/>
      <c r="L5533" s="75"/>
      <c r="M5533" s="75"/>
      <c r="N5533" s="75"/>
      <c r="O5533" s="75"/>
      <c r="P5533" s="76"/>
      <c r="AH5533">
        <v>18</v>
      </c>
    </row>
    <row r="5534" spans="1:34" x14ac:dyDescent="0.35">
      <c r="B5534" s="75"/>
      <c r="C5534" s="76"/>
      <c r="D5534" s="78"/>
      <c r="E5534" s="76"/>
      <c r="F5534" s="76"/>
      <c r="G5534" s="76"/>
      <c r="H5534" s="79"/>
      <c r="I5534" s="79"/>
      <c r="J5534" s="79"/>
      <c r="K5534" s="79"/>
      <c r="L5534" s="75"/>
      <c r="M5534" s="75"/>
      <c r="N5534" s="75"/>
      <c r="O5534" s="75"/>
      <c r="P5534" s="76"/>
      <c r="AH5534">
        <v>18</v>
      </c>
    </row>
    <row r="5535" spans="1:34" x14ac:dyDescent="0.35">
      <c r="B5535" s="75"/>
      <c r="C5535" s="76"/>
      <c r="D5535" s="78"/>
      <c r="E5535" s="76"/>
      <c r="F5535" s="76"/>
      <c r="G5535" s="76"/>
      <c r="H5535" s="79"/>
      <c r="I5535" s="79"/>
      <c r="J5535" s="79"/>
      <c r="K5535" s="79"/>
      <c r="L5535" s="75"/>
      <c r="M5535" s="75"/>
      <c r="N5535" s="75"/>
      <c r="O5535" s="75"/>
      <c r="P5535" s="76"/>
      <c r="AH5535">
        <v>18</v>
      </c>
    </row>
    <row r="5536" spans="1:34" x14ac:dyDescent="0.35">
      <c r="B5536" s="75"/>
      <c r="C5536" s="76"/>
      <c r="D5536" s="78"/>
      <c r="E5536" s="76"/>
      <c r="F5536" s="76"/>
      <c r="G5536" s="76"/>
      <c r="H5536" s="79"/>
      <c r="I5536" s="79"/>
      <c r="J5536" s="79"/>
      <c r="K5536" s="79"/>
      <c r="L5536" s="75"/>
      <c r="M5536" s="75"/>
      <c r="N5536" s="75"/>
      <c r="O5536" s="75"/>
      <c r="P5536" s="76"/>
      <c r="AH5536">
        <v>18</v>
      </c>
    </row>
    <row r="5537" spans="2:34" x14ac:dyDescent="0.35">
      <c r="B5537" s="75"/>
      <c r="C5537" s="76"/>
      <c r="D5537" s="78"/>
      <c r="E5537" s="76"/>
      <c r="F5537" s="76"/>
      <c r="G5537" s="76"/>
      <c r="H5537" s="79"/>
      <c r="I5537" s="79"/>
      <c r="J5537" s="79"/>
      <c r="K5537" s="79"/>
      <c r="L5537" s="75"/>
      <c r="M5537" s="75"/>
      <c r="N5537" s="75"/>
      <c r="O5537" s="75"/>
      <c r="P5537" s="76"/>
      <c r="AH5537">
        <v>18</v>
      </c>
    </row>
    <row r="5538" spans="2:34" x14ac:dyDescent="0.35">
      <c r="B5538" s="75"/>
      <c r="C5538" s="76"/>
      <c r="D5538" s="78"/>
      <c r="E5538" s="76"/>
      <c r="F5538" s="76"/>
      <c r="G5538" s="76"/>
      <c r="H5538" s="79"/>
      <c r="I5538" s="79"/>
      <c r="J5538" s="79"/>
      <c r="K5538" s="79"/>
      <c r="L5538" s="75"/>
      <c r="M5538" s="75"/>
      <c r="N5538" s="75"/>
      <c r="O5538" s="75"/>
      <c r="P5538" s="76"/>
      <c r="AH5538">
        <v>18</v>
      </c>
    </row>
    <row r="5539" spans="2:34" x14ac:dyDescent="0.35">
      <c r="B5539" s="75"/>
      <c r="C5539" s="76"/>
      <c r="D5539" s="78"/>
      <c r="E5539" s="76"/>
      <c r="F5539" s="76"/>
      <c r="G5539" s="76"/>
      <c r="H5539" s="79"/>
      <c r="I5539" s="79"/>
      <c r="J5539" s="79"/>
      <c r="K5539" s="79"/>
      <c r="L5539" s="75"/>
      <c r="M5539" s="75"/>
      <c r="N5539" s="75"/>
      <c r="O5539" s="75"/>
      <c r="P5539" s="76"/>
      <c r="AH5539">
        <v>18</v>
      </c>
    </row>
    <row r="5540" spans="2:34" x14ac:dyDescent="0.35">
      <c r="B5540" s="75"/>
      <c r="C5540" s="76"/>
      <c r="D5540" s="78"/>
      <c r="E5540" s="76"/>
      <c r="F5540" s="76"/>
      <c r="G5540" s="76"/>
      <c r="H5540" s="79"/>
      <c r="I5540" s="79"/>
      <c r="J5540" s="79"/>
      <c r="K5540" s="79"/>
      <c r="L5540" s="75"/>
      <c r="M5540" s="75"/>
      <c r="N5540" s="75"/>
      <c r="O5540" s="75"/>
      <c r="P5540" s="76"/>
      <c r="AH5540">
        <v>18</v>
      </c>
    </row>
    <row r="5541" spans="2:34" x14ac:dyDescent="0.35">
      <c r="B5541" s="75"/>
      <c r="C5541" s="76"/>
      <c r="D5541" s="78"/>
      <c r="E5541" s="76"/>
      <c r="F5541" s="76"/>
      <c r="G5541" s="76"/>
      <c r="H5541" s="79"/>
      <c r="I5541" s="79"/>
      <c r="J5541" s="79"/>
      <c r="K5541" s="79"/>
      <c r="L5541" s="75"/>
      <c r="M5541" s="75"/>
      <c r="N5541" s="75"/>
      <c r="O5541" s="75"/>
      <c r="P5541" s="76"/>
      <c r="AH5541">
        <v>18</v>
      </c>
    </row>
    <row r="5542" spans="2:34" x14ac:dyDescent="0.35">
      <c r="B5542" s="75"/>
      <c r="C5542" s="76"/>
      <c r="D5542" s="78"/>
      <c r="E5542" s="76"/>
      <c r="F5542" s="76"/>
      <c r="G5542" s="76"/>
      <c r="H5542" s="79"/>
      <c r="I5542" s="79"/>
      <c r="J5542" s="79"/>
      <c r="K5542" s="79"/>
      <c r="L5542" s="75"/>
      <c r="M5542" s="75"/>
      <c r="N5542" s="75"/>
      <c r="O5542" s="75"/>
      <c r="P5542" s="76"/>
      <c r="AH5542">
        <v>18</v>
      </c>
    </row>
    <row r="5543" spans="2:34" x14ac:dyDescent="0.35">
      <c r="B5543" s="75"/>
      <c r="C5543" s="76"/>
      <c r="D5543" s="78"/>
      <c r="E5543" s="76"/>
      <c r="F5543" s="76"/>
      <c r="G5543" s="76"/>
      <c r="H5543" s="79"/>
      <c r="I5543" s="79"/>
      <c r="J5543" s="79"/>
      <c r="K5543" s="79"/>
      <c r="L5543" s="75"/>
      <c r="M5543" s="75"/>
      <c r="N5543" s="75"/>
      <c r="O5543" s="75"/>
      <c r="P5543" s="76"/>
      <c r="AH5543">
        <v>18</v>
      </c>
    </row>
    <row r="5544" spans="2:34" x14ac:dyDescent="0.35">
      <c r="B5544" s="75"/>
      <c r="C5544" s="76"/>
      <c r="D5544" s="78"/>
      <c r="E5544" s="76"/>
      <c r="F5544" s="76"/>
      <c r="G5544" s="76"/>
      <c r="H5544" s="79"/>
      <c r="I5544" s="79"/>
      <c r="J5544" s="79"/>
      <c r="K5544" s="79"/>
      <c r="L5544" s="75"/>
      <c r="M5544" s="75"/>
      <c r="N5544" s="75"/>
      <c r="O5544" s="75"/>
      <c r="P5544" s="76"/>
      <c r="AH5544">
        <v>18</v>
      </c>
    </row>
    <row r="5545" spans="2:34" x14ac:dyDescent="0.35">
      <c r="B5545" s="75"/>
      <c r="C5545" s="76"/>
      <c r="D5545" s="78"/>
      <c r="E5545" s="76"/>
      <c r="F5545" s="76"/>
      <c r="G5545" s="76"/>
      <c r="H5545" s="79"/>
      <c r="I5545" s="79"/>
      <c r="J5545" s="79"/>
      <c r="K5545" s="79"/>
      <c r="L5545" s="75"/>
      <c r="M5545" s="75"/>
      <c r="N5545" s="75"/>
      <c r="O5545" s="75"/>
      <c r="P5545" s="76"/>
      <c r="AH5545">
        <v>18</v>
      </c>
    </row>
    <row r="5546" spans="2:34" x14ac:dyDescent="0.35">
      <c r="B5546" s="75"/>
      <c r="C5546" s="76"/>
      <c r="D5546" s="78"/>
      <c r="E5546" s="76"/>
      <c r="F5546" s="76"/>
      <c r="G5546" s="76"/>
      <c r="H5546" s="79"/>
      <c r="I5546" s="79"/>
      <c r="J5546" s="79"/>
      <c r="K5546" s="79"/>
      <c r="L5546" s="75"/>
      <c r="M5546" s="75"/>
      <c r="N5546" s="75"/>
      <c r="O5546" s="75"/>
      <c r="P5546" s="76"/>
      <c r="AH5546">
        <v>18</v>
      </c>
    </row>
    <row r="5547" spans="2:34" x14ac:dyDescent="0.35">
      <c r="B5547" s="75"/>
      <c r="C5547" s="76"/>
      <c r="D5547" s="78"/>
      <c r="E5547" s="76"/>
      <c r="F5547" s="76"/>
      <c r="G5547" s="76"/>
      <c r="H5547" s="79"/>
      <c r="I5547" s="79"/>
      <c r="J5547" s="79"/>
      <c r="K5547" s="79"/>
      <c r="L5547" s="75"/>
      <c r="M5547" s="75"/>
      <c r="N5547" s="75"/>
      <c r="O5547" s="75"/>
      <c r="P5547" s="76"/>
      <c r="AH5547">
        <v>18</v>
      </c>
    </row>
    <row r="5548" spans="2:34" x14ac:dyDescent="0.35">
      <c r="B5548" s="75"/>
      <c r="C5548" s="76"/>
      <c r="D5548" s="78"/>
      <c r="E5548" s="76"/>
      <c r="F5548" s="76"/>
      <c r="G5548" s="76"/>
      <c r="H5548" s="79"/>
      <c r="I5548" s="79"/>
      <c r="J5548" s="79"/>
      <c r="K5548" s="79"/>
      <c r="L5548" s="75"/>
      <c r="M5548" s="75"/>
      <c r="N5548" s="75"/>
      <c r="O5548" s="75"/>
      <c r="P5548" s="76"/>
      <c r="AH5548">
        <v>18</v>
      </c>
    </row>
    <row r="5549" spans="2:34" x14ac:dyDescent="0.35">
      <c r="B5549" s="75"/>
      <c r="C5549" s="76"/>
      <c r="D5549" s="78"/>
      <c r="E5549" s="76"/>
      <c r="F5549" s="76"/>
      <c r="G5549" s="76"/>
      <c r="H5549" s="79"/>
      <c r="I5549" s="79"/>
      <c r="J5549" s="79"/>
      <c r="K5549" s="79"/>
      <c r="L5549" s="75"/>
      <c r="M5549" s="75"/>
      <c r="N5549" s="75"/>
      <c r="O5549" s="75"/>
      <c r="P5549" s="76"/>
      <c r="AH5549">
        <v>18</v>
      </c>
    </row>
    <row r="5550" spans="2:34" x14ac:dyDescent="0.35">
      <c r="B5550" s="75"/>
      <c r="C5550" s="76"/>
      <c r="D5550" s="78"/>
      <c r="E5550" s="76"/>
      <c r="F5550" s="76"/>
      <c r="G5550" s="76"/>
      <c r="H5550" s="79"/>
      <c r="I5550" s="79"/>
      <c r="J5550" s="79"/>
      <c r="K5550" s="79"/>
      <c r="L5550" s="75"/>
      <c r="M5550" s="75"/>
      <c r="N5550" s="75"/>
      <c r="O5550" s="75"/>
      <c r="P5550" s="76"/>
      <c r="AH5550">
        <v>18</v>
      </c>
    </row>
    <row r="5551" spans="2:34" x14ac:dyDescent="0.35">
      <c r="B5551" s="75"/>
      <c r="C5551" s="76"/>
      <c r="D5551" s="78"/>
      <c r="E5551" s="76"/>
      <c r="F5551" s="76"/>
      <c r="G5551" s="76"/>
      <c r="H5551" s="79"/>
      <c r="I5551" s="79"/>
      <c r="J5551" s="79"/>
      <c r="K5551" s="79"/>
      <c r="L5551" s="75"/>
      <c r="M5551" s="75"/>
      <c r="N5551" s="75"/>
      <c r="O5551" s="75"/>
      <c r="P5551" s="76"/>
      <c r="AH5551">
        <v>18</v>
      </c>
    </row>
    <row r="5552" spans="2:34" x14ac:dyDescent="0.35">
      <c r="B5552" s="75"/>
      <c r="C5552" s="76"/>
      <c r="D5552" s="78"/>
      <c r="E5552" s="76"/>
      <c r="F5552" s="76"/>
      <c r="G5552" s="76"/>
      <c r="H5552" s="79"/>
      <c r="I5552" s="79"/>
      <c r="J5552" s="79"/>
      <c r="K5552" s="79"/>
      <c r="L5552" s="75"/>
      <c r="M5552" s="75"/>
      <c r="N5552" s="75"/>
      <c r="O5552" s="75"/>
      <c r="P5552" s="76"/>
      <c r="AH5552">
        <v>18</v>
      </c>
    </row>
    <row r="5553" spans="2:34" x14ac:dyDescent="0.35">
      <c r="B5553" s="75"/>
      <c r="C5553" s="76"/>
      <c r="D5553" s="78"/>
      <c r="E5553" s="76"/>
      <c r="F5553" s="76"/>
      <c r="G5553" s="76"/>
      <c r="H5553" s="79"/>
      <c r="I5553" s="79"/>
      <c r="J5553" s="79"/>
      <c r="K5553" s="79"/>
      <c r="L5553" s="75"/>
      <c r="M5553" s="75"/>
      <c r="N5553" s="75"/>
      <c r="O5553" s="75"/>
      <c r="P5553" s="76"/>
      <c r="AH5553">
        <v>18</v>
      </c>
    </row>
    <row r="5554" spans="2:34" x14ac:dyDescent="0.35">
      <c r="B5554" s="75"/>
      <c r="C5554" s="76"/>
      <c r="D5554" s="78"/>
      <c r="E5554" s="76"/>
      <c r="F5554" s="76"/>
      <c r="G5554" s="76"/>
      <c r="H5554" s="79"/>
      <c r="I5554" s="79"/>
      <c r="J5554" s="79"/>
      <c r="K5554" s="79"/>
      <c r="L5554" s="75"/>
      <c r="M5554" s="75"/>
      <c r="N5554" s="75"/>
      <c r="O5554" s="75"/>
      <c r="P5554" s="76"/>
      <c r="AH5554">
        <v>18</v>
      </c>
    </row>
    <row r="5555" spans="2:34" x14ac:dyDescent="0.35">
      <c r="B5555" s="75"/>
      <c r="C5555" s="76"/>
      <c r="D5555" s="78"/>
      <c r="E5555" s="76"/>
      <c r="F5555" s="76"/>
      <c r="G5555" s="76"/>
      <c r="H5555" s="79"/>
      <c r="I5555" s="79"/>
      <c r="J5555" s="79"/>
      <c r="K5555" s="79"/>
      <c r="L5555" s="75"/>
      <c r="M5555" s="75"/>
      <c r="N5555" s="75"/>
      <c r="O5555" s="75"/>
      <c r="P5555" s="76"/>
      <c r="AH5555">
        <v>18</v>
      </c>
    </row>
    <row r="5556" spans="2:34" x14ac:dyDescent="0.35">
      <c r="B5556" s="75"/>
      <c r="C5556" s="76"/>
      <c r="D5556" s="78"/>
      <c r="E5556" s="76"/>
      <c r="F5556" s="76"/>
      <c r="G5556" s="76"/>
      <c r="H5556" s="79"/>
      <c r="I5556" s="79"/>
      <c r="J5556" s="79"/>
      <c r="K5556" s="79"/>
      <c r="L5556" s="75"/>
      <c r="M5556" s="75"/>
      <c r="N5556" s="75"/>
      <c r="O5556" s="75"/>
      <c r="P5556" s="76"/>
      <c r="AH5556">
        <v>18</v>
      </c>
    </row>
    <row r="5557" spans="2:34" x14ac:dyDescent="0.35">
      <c r="B5557" s="75"/>
      <c r="C5557" s="76"/>
      <c r="D5557" s="78"/>
      <c r="E5557" s="76"/>
      <c r="F5557" s="76"/>
      <c r="G5557" s="76"/>
      <c r="H5557" s="79"/>
      <c r="I5557" s="79"/>
      <c r="J5557" s="79"/>
      <c r="K5557" s="79"/>
      <c r="L5557" s="75"/>
      <c r="M5557" s="75"/>
      <c r="N5557" s="75"/>
      <c r="O5557" s="75"/>
      <c r="P5557" s="76"/>
      <c r="AH5557">
        <v>18</v>
      </c>
    </row>
    <row r="5558" spans="2:34" x14ac:dyDescent="0.35">
      <c r="B5558" s="75"/>
      <c r="C5558" s="76"/>
      <c r="D5558" s="78"/>
      <c r="E5558" s="76"/>
      <c r="F5558" s="76"/>
      <c r="G5558" s="76"/>
      <c r="H5558" s="79"/>
      <c r="I5558" s="79"/>
      <c r="J5558" s="79"/>
      <c r="K5558" s="79"/>
      <c r="L5558" s="75"/>
      <c r="M5558" s="75"/>
      <c r="N5558" s="75"/>
      <c r="O5558" s="75"/>
      <c r="P5558" s="76"/>
      <c r="AH5558">
        <v>18</v>
      </c>
    </row>
    <row r="5559" spans="2:34" x14ac:dyDescent="0.35">
      <c r="B5559" s="75"/>
      <c r="C5559" s="76"/>
      <c r="D5559" s="78"/>
      <c r="E5559" s="76"/>
      <c r="F5559" s="76"/>
      <c r="G5559" s="76"/>
      <c r="H5559" s="79"/>
      <c r="I5559" s="79"/>
      <c r="J5559" s="79"/>
      <c r="K5559" s="79"/>
      <c r="L5559" s="75"/>
      <c r="M5559" s="75"/>
      <c r="N5559" s="75"/>
      <c r="O5559" s="75"/>
      <c r="P5559" s="76"/>
      <c r="AH5559">
        <v>18</v>
      </c>
    </row>
    <row r="5560" spans="2:34" x14ac:dyDescent="0.35">
      <c r="B5560" s="75"/>
      <c r="C5560" s="76"/>
      <c r="D5560" s="78"/>
      <c r="E5560" s="76"/>
      <c r="F5560" s="76"/>
      <c r="G5560" s="76"/>
      <c r="H5560" s="79"/>
      <c r="I5560" s="79"/>
      <c r="J5560" s="79"/>
      <c r="K5560" s="79"/>
      <c r="L5560" s="75"/>
      <c r="M5560" s="75"/>
      <c r="N5560" s="75"/>
      <c r="O5560" s="75"/>
      <c r="P5560" s="76"/>
      <c r="AH5560">
        <v>18</v>
      </c>
    </row>
    <row r="5561" spans="2:34" x14ac:dyDescent="0.35">
      <c r="B5561" s="75"/>
      <c r="C5561" s="76"/>
      <c r="D5561" s="78"/>
      <c r="E5561" s="76"/>
      <c r="F5561" s="76"/>
      <c r="G5561" s="76"/>
      <c r="H5561" s="79"/>
      <c r="I5561" s="79"/>
      <c r="J5561" s="79"/>
      <c r="K5561" s="79"/>
      <c r="L5561" s="75"/>
      <c r="M5561" s="75"/>
      <c r="N5561" s="75"/>
      <c r="O5561" s="75"/>
      <c r="P5561" s="76"/>
      <c r="AH5561">
        <v>18</v>
      </c>
    </row>
    <row r="5562" spans="2:34" x14ac:dyDescent="0.35">
      <c r="B5562" s="75"/>
      <c r="C5562" s="76"/>
      <c r="D5562" s="78"/>
      <c r="E5562" s="76"/>
      <c r="F5562" s="76"/>
      <c r="G5562" s="76"/>
      <c r="H5562" s="79"/>
      <c r="I5562" s="79"/>
      <c r="J5562" s="79"/>
      <c r="K5562" s="79"/>
      <c r="L5562" s="75"/>
      <c r="M5562" s="75"/>
      <c r="N5562" s="75"/>
      <c r="O5562" s="75"/>
      <c r="P5562" s="76"/>
      <c r="AH5562">
        <v>18</v>
      </c>
    </row>
    <row r="5563" spans="2:34" x14ac:dyDescent="0.35">
      <c r="B5563" s="75"/>
      <c r="C5563" s="76"/>
      <c r="D5563" s="78"/>
      <c r="E5563" s="76"/>
      <c r="F5563" s="76"/>
      <c r="G5563" s="76"/>
      <c r="H5563" s="79"/>
      <c r="I5563" s="79"/>
      <c r="J5563" s="79"/>
      <c r="K5563" s="79"/>
      <c r="L5563" s="75"/>
      <c r="M5563" s="75"/>
      <c r="N5563" s="75"/>
      <c r="O5563" s="75"/>
      <c r="P5563" s="76"/>
      <c r="AH5563">
        <v>18</v>
      </c>
    </row>
    <row r="5564" spans="2:34" x14ac:dyDescent="0.35">
      <c r="B5564" s="75"/>
      <c r="C5564" s="76"/>
      <c r="D5564" s="78"/>
      <c r="E5564" s="76"/>
      <c r="F5564" s="76"/>
      <c r="G5564" s="76"/>
      <c r="H5564" s="79"/>
      <c r="I5564" s="79"/>
      <c r="J5564" s="79"/>
      <c r="K5564" s="79"/>
      <c r="L5564" s="75"/>
      <c r="M5564" s="75"/>
      <c r="N5564" s="75"/>
      <c r="O5564" s="75"/>
      <c r="P5564" s="76"/>
      <c r="AH5564">
        <v>18</v>
      </c>
    </row>
    <row r="5565" spans="2:34" x14ac:dyDescent="0.35">
      <c r="B5565" s="75"/>
      <c r="C5565" s="76"/>
      <c r="D5565" s="78"/>
      <c r="E5565" s="76"/>
      <c r="F5565" s="76"/>
      <c r="G5565" s="76"/>
      <c r="H5565" s="79"/>
      <c r="I5565" s="79"/>
      <c r="J5565" s="79"/>
      <c r="K5565" s="79"/>
      <c r="L5565" s="75"/>
      <c r="M5565" s="75"/>
      <c r="N5565" s="75"/>
      <c r="O5565" s="75"/>
      <c r="P5565" s="76"/>
      <c r="AH5565">
        <v>18</v>
      </c>
    </row>
    <row r="5566" spans="2:34" x14ac:dyDescent="0.35">
      <c r="B5566" s="75"/>
      <c r="C5566" s="76"/>
      <c r="D5566" s="78"/>
      <c r="E5566" s="76"/>
      <c r="F5566" s="76"/>
      <c r="G5566" s="76"/>
      <c r="H5566" s="79"/>
      <c r="I5566" s="79"/>
      <c r="J5566" s="79"/>
      <c r="K5566" s="79"/>
      <c r="L5566" s="75"/>
      <c r="M5566" s="75"/>
      <c r="N5566" s="75"/>
      <c r="O5566" s="75"/>
      <c r="P5566" s="76"/>
      <c r="AH5566">
        <v>18</v>
      </c>
    </row>
    <row r="5567" spans="2:34" x14ac:dyDescent="0.35">
      <c r="B5567" s="75"/>
      <c r="C5567" s="76"/>
      <c r="D5567" s="78"/>
      <c r="E5567" s="76"/>
      <c r="F5567" s="76"/>
      <c r="G5567" s="76"/>
      <c r="H5567" s="79"/>
      <c r="I5567" s="79"/>
      <c r="J5567" s="79"/>
      <c r="K5567" s="79"/>
      <c r="L5567" s="75"/>
      <c r="M5567" s="75"/>
      <c r="N5567" s="75"/>
      <c r="O5567" s="75"/>
      <c r="P5567" s="76"/>
      <c r="AH5567">
        <v>18</v>
      </c>
    </row>
    <row r="5568" spans="2:34" x14ac:dyDescent="0.35">
      <c r="B5568" s="75"/>
      <c r="C5568" s="76"/>
      <c r="D5568" s="78"/>
      <c r="E5568" s="76"/>
      <c r="F5568" s="76"/>
      <c r="G5568" s="76"/>
      <c r="H5568" s="79"/>
      <c r="I5568" s="79"/>
      <c r="J5568" s="79"/>
      <c r="K5568" s="79"/>
      <c r="L5568" s="75"/>
      <c r="M5568" s="75"/>
      <c r="N5568" s="75"/>
      <c r="O5568" s="75"/>
      <c r="P5568" s="76"/>
      <c r="AH5568">
        <v>18</v>
      </c>
    </row>
    <row r="5569" spans="2:34" x14ac:dyDescent="0.35">
      <c r="B5569" s="75"/>
      <c r="C5569" s="76"/>
      <c r="D5569" s="78"/>
      <c r="E5569" s="76"/>
      <c r="F5569" s="76"/>
      <c r="G5569" s="76"/>
      <c r="H5569" s="79"/>
      <c r="I5569" s="79"/>
      <c r="J5569" s="79"/>
      <c r="K5569" s="79"/>
      <c r="L5569" s="75"/>
      <c r="M5569" s="75"/>
      <c r="N5569" s="75"/>
      <c r="O5569" s="75"/>
      <c r="P5569" s="76"/>
      <c r="AH5569">
        <v>18</v>
      </c>
    </row>
    <row r="5570" spans="2:34" x14ac:dyDescent="0.35">
      <c r="B5570" s="75"/>
      <c r="C5570" s="76"/>
      <c r="D5570" s="78"/>
      <c r="E5570" s="76"/>
      <c r="F5570" s="76"/>
      <c r="G5570" s="76"/>
      <c r="H5570" s="79"/>
      <c r="I5570" s="79"/>
      <c r="J5570" s="79"/>
      <c r="K5570" s="79"/>
      <c r="L5570" s="75"/>
      <c r="M5570" s="75"/>
      <c r="N5570" s="75"/>
      <c r="O5570" s="75"/>
      <c r="P5570" s="76"/>
      <c r="AH5570">
        <v>18</v>
      </c>
    </row>
    <row r="5571" spans="2:34" x14ac:dyDescent="0.35">
      <c r="B5571" s="75"/>
      <c r="C5571" s="76"/>
      <c r="D5571" s="78"/>
      <c r="E5571" s="76"/>
      <c r="F5571" s="76"/>
      <c r="G5571" s="76"/>
      <c r="H5571" s="79"/>
      <c r="I5571" s="79"/>
      <c r="J5571" s="79"/>
      <c r="K5571" s="79"/>
      <c r="L5571" s="75"/>
      <c r="M5571" s="75"/>
      <c r="N5571" s="75"/>
      <c r="O5571" s="75"/>
      <c r="P5571" s="76"/>
      <c r="AH5571">
        <v>18</v>
      </c>
    </row>
    <row r="5572" spans="2:34" x14ac:dyDescent="0.35">
      <c r="B5572" s="75"/>
      <c r="C5572" s="76"/>
      <c r="D5572" s="78"/>
      <c r="E5572" s="76"/>
      <c r="F5572" s="76"/>
      <c r="G5572" s="76"/>
      <c r="H5572" s="79"/>
      <c r="I5572" s="79"/>
      <c r="J5572" s="79"/>
      <c r="K5572" s="79"/>
      <c r="L5572" s="75"/>
      <c r="M5572" s="75"/>
      <c r="N5572" s="75"/>
      <c r="O5572" s="75"/>
      <c r="P5572" s="76"/>
      <c r="AH5572">
        <v>18</v>
      </c>
    </row>
    <row r="5573" spans="2:34" x14ac:dyDescent="0.35">
      <c r="B5573" s="75"/>
      <c r="C5573" s="76"/>
      <c r="D5573" s="78"/>
      <c r="E5573" s="76"/>
      <c r="F5573" s="76"/>
      <c r="G5573" s="76"/>
      <c r="H5573" s="79"/>
      <c r="I5573" s="79"/>
      <c r="J5573" s="79"/>
      <c r="K5573" s="79"/>
      <c r="L5573" s="75"/>
      <c r="M5573" s="75"/>
      <c r="N5573" s="75"/>
      <c r="O5573" s="75"/>
      <c r="P5573" s="76"/>
      <c r="AH5573">
        <v>18</v>
      </c>
    </row>
    <row r="5574" spans="2:34" x14ac:dyDescent="0.35">
      <c r="B5574" s="75"/>
      <c r="C5574" s="76"/>
      <c r="D5574" s="78"/>
      <c r="E5574" s="76"/>
      <c r="F5574" s="76"/>
      <c r="G5574" s="76"/>
      <c r="H5574" s="79"/>
      <c r="I5574" s="79"/>
      <c r="J5574" s="79"/>
      <c r="K5574" s="79"/>
      <c r="L5574" s="75"/>
      <c r="M5574" s="75"/>
      <c r="N5574" s="75"/>
      <c r="O5574" s="75"/>
      <c r="P5574" s="76"/>
      <c r="AH5574">
        <v>18</v>
      </c>
    </row>
    <row r="5575" spans="2:34" x14ac:dyDescent="0.35">
      <c r="B5575" s="75"/>
      <c r="C5575" s="76"/>
      <c r="D5575" s="78"/>
      <c r="E5575" s="76"/>
      <c r="F5575" s="76"/>
      <c r="G5575" s="76"/>
      <c r="H5575" s="79"/>
      <c r="I5575" s="79"/>
      <c r="J5575" s="79"/>
      <c r="K5575" s="79"/>
      <c r="L5575" s="75"/>
      <c r="M5575" s="75"/>
      <c r="N5575" s="75"/>
      <c r="O5575" s="75"/>
      <c r="P5575" s="76"/>
      <c r="AH5575">
        <v>18</v>
      </c>
    </row>
    <row r="5576" spans="2:34" x14ac:dyDescent="0.35">
      <c r="B5576" s="75"/>
      <c r="C5576" s="76"/>
      <c r="D5576" s="78"/>
      <c r="E5576" s="76"/>
      <c r="F5576" s="76"/>
      <c r="G5576" s="76"/>
      <c r="H5576" s="79"/>
      <c r="I5576" s="79"/>
      <c r="J5576" s="79"/>
      <c r="K5576" s="79"/>
      <c r="L5576" s="75"/>
      <c r="M5576" s="75"/>
      <c r="N5576" s="75"/>
      <c r="O5576" s="75"/>
      <c r="P5576" s="76"/>
      <c r="AH5576">
        <v>18</v>
      </c>
    </row>
    <row r="5577" spans="2:34" x14ac:dyDescent="0.35">
      <c r="B5577" s="75"/>
      <c r="C5577" s="76"/>
      <c r="D5577" s="78"/>
      <c r="E5577" s="76"/>
      <c r="F5577" s="76"/>
      <c r="G5577" s="76"/>
      <c r="H5577" s="79"/>
      <c r="I5577" s="79"/>
      <c r="J5577" s="79"/>
      <c r="K5577" s="79"/>
      <c r="L5577" s="75"/>
      <c r="M5577" s="75"/>
      <c r="N5577" s="75"/>
      <c r="O5577" s="75"/>
      <c r="P5577" s="76"/>
      <c r="AH5577">
        <v>18</v>
      </c>
    </row>
    <row r="5578" spans="2:34" x14ac:dyDescent="0.35">
      <c r="B5578" s="75"/>
      <c r="C5578" s="76"/>
      <c r="D5578" s="78"/>
      <c r="E5578" s="76"/>
      <c r="F5578" s="76"/>
      <c r="G5578" s="76"/>
      <c r="H5578" s="79"/>
      <c r="I5578" s="79"/>
      <c r="J5578" s="79"/>
      <c r="K5578" s="79"/>
      <c r="L5578" s="75"/>
      <c r="M5578" s="75"/>
      <c r="N5578" s="75"/>
      <c r="O5578" s="75"/>
      <c r="P5578" s="76"/>
      <c r="AH5578">
        <v>18</v>
      </c>
    </row>
    <row r="5579" spans="2:34" x14ac:dyDescent="0.35">
      <c r="B5579" s="75"/>
      <c r="C5579" s="76"/>
      <c r="D5579" s="78"/>
      <c r="E5579" s="76"/>
      <c r="F5579" s="76"/>
      <c r="G5579" s="76"/>
      <c r="H5579" s="79"/>
      <c r="I5579" s="79"/>
      <c r="J5579" s="79"/>
      <c r="K5579" s="79"/>
      <c r="L5579" s="75"/>
      <c r="M5579" s="75"/>
      <c r="N5579" s="75"/>
      <c r="O5579" s="75"/>
      <c r="P5579" s="76"/>
      <c r="AH5579">
        <v>18</v>
      </c>
    </row>
    <row r="5580" spans="2:34" x14ac:dyDescent="0.35">
      <c r="B5580" s="75"/>
      <c r="C5580" s="76"/>
      <c r="D5580" s="78"/>
      <c r="E5580" s="76"/>
      <c r="F5580" s="76"/>
      <c r="G5580" s="76"/>
      <c r="H5580" s="79"/>
      <c r="I5580" s="79"/>
      <c r="J5580" s="79"/>
      <c r="K5580" s="79"/>
      <c r="L5580" s="75"/>
      <c r="M5580" s="75"/>
      <c r="N5580" s="75"/>
      <c r="O5580" s="75"/>
      <c r="P5580" s="76"/>
      <c r="AH5580">
        <v>18</v>
      </c>
    </row>
    <row r="5581" spans="2:34" x14ac:dyDescent="0.35">
      <c r="B5581" s="75"/>
      <c r="C5581" s="76"/>
      <c r="D5581" s="78"/>
      <c r="E5581" s="76"/>
      <c r="F5581" s="76"/>
      <c r="G5581" s="76"/>
      <c r="H5581" s="79"/>
      <c r="I5581" s="79"/>
      <c r="J5581" s="79"/>
      <c r="K5581" s="79"/>
      <c r="L5581" s="75"/>
      <c r="M5581" s="75"/>
      <c r="N5581" s="75"/>
      <c r="O5581" s="75"/>
      <c r="P5581" s="76"/>
      <c r="AH5581">
        <v>18</v>
      </c>
    </row>
    <row r="5582" spans="2:34" x14ac:dyDescent="0.35">
      <c r="B5582" s="75"/>
      <c r="C5582" s="76"/>
      <c r="D5582" s="78"/>
      <c r="E5582" s="76"/>
      <c r="F5582" s="76"/>
      <c r="G5582" s="76"/>
      <c r="H5582" s="79"/>
      <c r="I5582" s="79"/>
      <c r="J5582" s="79"/>
      <c r="K5582" s="79"/>
      <c r="L5582" s="75"/>
      <c r="M5582" s="75"/>
      <c r="N5582" s="75"/>
      <c r="O5582" s="75"/>
      <c r="P5582" s="76"/>
      <c r="AH5582">
        <v>18</v>
      </c>
    </row>
    <row r="5583" spans="2:34" x14ac:dyDescent="0.35">
      <c r="B5583" s="75"/>
      <c r="C5583" s="76"/>
      <c r="D5583" s="78"/>
      <c r="E5583" s="76"/>
      <c r="F5583" s="76"/>
      <c r="G5583" s="76"/>
      <c r="H5583" s="79"/>
      <c r="I5583" s="79"/>
      <c r="J5583" s="79"/>
      <c r="K5583" s="79"/>
      <c r="L5583" s="75"/>
      <c r="M5583" s="75"/>
      <c r="N5583" s="75"/>
      <c r="O5583" s="75"/>
      <c r="P5583" s="76"/>
      <c r="AH5583">
        <v>18</v>
      </c>
    </row>
    <row r="5584" spans="2:34" x14ac:dyDescent="0.35">
      <c r="B5584" s="75"/>
      <c r="C5584" s="76"/>
      <c r="D5584" s="78"/>
      <c r="E5584" s="76"/>
      <c r="F5584" s="76"/>
      <c r="G5584" s="76"/>
      <c r="H5584" s="79"/>
      <c r="I5584" s="79"/>
      <c r="J5584" s="79"/>
      <c r="K5584" s="79"/>
      <c r="L5584" s="75"/>
      <c r="M5584" s="75"/>
      <c r="N5584" s="75"/>
      <c r="O5584" s="75"/>
      <c r="P5584" s="76"/>
      <c r="AH5584">
        <v>18</v>
      </c>
    </row>
    <row r="5585" spans="2:34" x14ac:dyDescent="0.35">
      <c r="B5585" s="75"/>
      <c r="C5585" s="76"/>
      <c r="D5585" s="78"/>
      <c r="E5585" s="76"/>
      <c r="F5585" s="76"/>
      <c r="G5585" s="76"/>
      <c r="H5585" s="79"/>
      <c r="I5585" s="79"/>
      <c r="J5585" s="79"/>
      <c r="K5585" s="79"/>
      <c r="L5585" s="75"/>
      <c r="M5585" s="75"/>
      <c r="N5585" s="75"/>
      <c r="O5585" s="75"/>
      <c r="P5585" s="76"/>
      <c r="AH5585">
        <v>18</v>
      </c>
    </row>
    <row r="5586" spans="2:34" x14ac:dyDescent="0.35">
      <c r="B5586" s="75"/>
      <c r="C5586" s="76"/>
      <c r="D5586" s="78"/>
      <c r="E5586" s="76"/>
      <c r="F5586" s="76"/>
      <c r="G5586" s="76"/>
      <c r="H5586" s="79"/>
      <c r="I5586" s="79"/>
      <c r="J5586" s="79"/>
      <c r="K5586" s="79"/>
      <c r="L5586" s="75"/>
      <c r="M5586" s="75"/>
      <c r="N5586" s="75"/>
      <c r="O5586" s="75"/>
      <c r="P5586" s="76"/>
      <c r="AH5586">
        <v>18</v>
      </c>
    </row>
    <row r="5587" spans="2:34" x14ac:dyDescent="0.35">
      <c r="B5587" s="75"/>
      <c r="C5587" s="76"/>
      <c r="D5587" s="78"/>
      <c r="E5587" s="76"/>
      <c r="F5587" s="76"/>
      <c r="G5587" s="76"/>
      <c r="H5587" s="79"/>
      <c r="I5587" s="79"/>
      <c r="J5587" s="79"/>
      <c r="K5587" s="79"/>
      <c r="L5587" s="75"/>
      <c r="M5587" s="75"/>
      <c r="N5587" s="75"/>
      <c r="O5587" s="75"/>
      <c r="P5587" s="76"/>
      <c r="AH5587">
        <v>18</v>
      </c>
    </row>
    <row r="5588" spans="2:34" x14ac:dyDescent="0.35">
      <c r="B5588" s="75"/>
      <c r="C5588" s="76"/>
      <c r="D5588" s="78"/>
      <c r="E5588" s="76"/>
      <c r="F5588" s="76"/>
      <c r="G5588" s="76"/>
      <c r="H5588" s="79"/>
      <c r="I5588" s="79"/>
      <c r="J5588" s="79"/>
      <c r="K5588" s="79"/>
      <c r="L5588" s="75"/>
      <c r="M5588" s="75"/>
      <c r="N5588" s="75"/>
      <c r="O5588" s="75"/>
      <c r="P5588" s="76"/>
      <c r="AH5588">
        <v>18</v>
      </c>
    </row>
    <row r="5589" spans="2:34" x14ac:dyDescent="0.35">
      <c r="B5589" s="75"/>
      <c r="C5589" s="76"/>
      <c r="D5589" s="78"/>
      <c r="E5589" s="76"/>
      <c r="F5589" s="76"/>
      <c r="G5589" s="76"/>
      <c r="H5589" s="79"/>
      <c r="I5589" s="79"/>
      <c r="J5589" s="79"/>
      <c r="K5589" s="79"/>
      <c r="L5589" s="75"/>
      <c r="M5589" s="75"/>
      <c r="N5589" s="75"/>
      <c r="O5589" s="75"/>
      <c r="P5589" s="76"/>
      <c r="AH5589">
        <v>18</v>
      </c>
    </row>
    <row r="5590" spans="2:34" x14ac:dyDescent="0.35">
      <c r="B5590" s="75"/>
      <c r="C5590" s="76"/>
      <c r="D5590" s="78"/>
      <c r="E5590" s="76"/>
      <c r="F5590" s="76"/>
      <c r="G5590" s="76"/>
      <c r="H5590" s="79"/>
      <c r="I5590" s="79"/>
      <c r="J5590" s="79"/>
      <c r="K5590" s="79"/>
      <c r="L5590" s="75"/>
      <c r="M5590" s="75"/>
      <c r="N5590" s="75"/>
      <c r="O5590" s="75"/>
      <c r="P5590" s="76"/>
      <c r="AH5590">
        <v>18</v>
      </c>
    </row>
    <row r="5591" spans="2:34" x14ac:dyDescent="0.35">
      <c r="B5591" s="75"/>
      <c r="C5591" s="76"/>
      <c r="D5591" s="78"/>
      <c r="E5591" s="76"/>
      <c r="F5591" s="76"/>
      <c r="G5591" s="76"/>
      <c r="H5591" s="79"/>
      <c r="I5591" s="79"/>
      <c r="J5591" s="79"/>
      <c r="K5591" s="79"/>
      <c r="L5591" s="75"/>
      <c r="M5591" s="75"/>
      <c r="N5591" s="75"/>
      <c r="O5591" s="75"/>
      <c r="P5591" s="76"/>
      <c r="AH5591">
        <v>18</v>
      </c>
    </row>
    <row r="5592" spans="2:34" x14ac:dyDescent="0.35">
      <c r="B5592" s="75"/>
      <c r="C5592" s="76"/>
      <c r="D5592" s="78"/>
      <c r="E5592" s="76"/>
      <c r="F5592" s="76"/>
      <c r="G5592" s="76"/>
      <c r="H5592" s="79"/>
      <c r="I5592" s="79"/>
      <c r="J5592" s="79"/>
      <c r="K5592" s="79"/>
      <c r="L5592" s="75"/>
      <c r="M5592" s="75"/>
      <c r="N5592" s="75"/>
      <c r="O5592" s="75"/>
      <c r="P5592" s="76"/>
      <c r="AH5592">
        <v>18</v>
      </c>
    </row>
    <row r="5593" spans="2:34" x14ac:dyDescent="0.35">
      <c r="B5593" s="75"/>
      <c r="C5593" s="76"/>
      <c r="D5593" s="78"/>
      <c r="E5593" s="76"/>
      <c r="F5593" s="76"/>
      <c r="G5593" s="76"/>
      <c r="H5593" s="79"/>
      <c r="I5593" s="79"/>
      <c r="J5593" s="79"/>
      <c r="K5593" s="79"/>
      <c r="L5593" s="75"/>
      <c r="M5593" s="75"/>
      <c r="N5593" s="75"/>
      <c r="O5593" s="75"/>
      <c r="P5593" s="76"/>
      <c r="AH5593">
        <v>18</v>
      </c>
    </row>
    <row r="5594" spans="2:34" x14ac:dyDescent="0.35">
      <c r="B5594" s="75"/>
      <c r="C5594" s="76"/>
      <c r="D5594" s="78"/>
      <c r="E5594" s="76"/>
      <c r="F5594" s="76"/>
      <c r="G5594" s="76"/>
      <c r="H5594" s="79"/>
      <c r="I5594" s="79"/>
      <c r="J5594" s="79"/>
      <c r="K5594" s="79"/>
      <c r="L5594" s="75"/>
      <c r="M5594" s="75"/>
      <c r="N5594" s="75"/>
      <c r="O5594" s="75"/>
      <c r="P5594" s="76"/>
      <c r="AH5594">
        <v>18</v>
      </c>
    </row>
    <row r="5595" spans="2:34" x14ac:dyDescent="0.35">
      <c r="B5595" s="75"/>
      <c r="C5595" s="76"/>
      <c r="D5595" s="78"/>
      <c r="E5595" s="76"/>
      <c r="F5595" s="76"/>
      <c r="G5595" s="76"/>
      <c r="H5595" s="79"/>
      <c r="I5595" s="79"/>
      <c r="J5595" s="79"/>
      <c r="K5595" s="79"/>
      <c r="L5595" s="75"/>
      <c r="M5595" s="75"/>
      <c r="N5595" s="75"/>
      <c r="O5595" s="75"/>
      <c r="P5595" s="76"/>
      <c r="AH5595">
        <v>18</v>
      </c>
    </row>
    <row r="5596" spans="2:34" x14ac:dyDescent="0.35">
      <c r="B5596" s="75"/>
      <c r="C5596" s="76"/>
      <c r="D5596" s="78"/>
      <c r="E5596" s="76"/>
      <c r="F5596" s="76"/>
      <c r="G5596" s="76"/>
      <c r="H5596" s="79"/>
      <c r="I5596" s="79"/>
      <c r="J5596" s="79"/>
      <c r="K5596" s="79"/>
      <c r="L5596" s="75"/>
      <c r="M5596" s="75"/>
      <c r="N5596" s="75"/>
      <c r="O5596" s="75"/>
      <c r="P5596" s="76"/>
      <c r="AH5596">
        <v>18</v>
      </c>
    </row>
    <row r="5597" spans="2:34" x14ac:dyDescent="0.35">
      <c r="B5597" s="75"/>
      <c r="C5597" s="76"/>
      <c r="D5597" s="78"/>
      <c r="E5597" s="76"/>
      <c r="F5597" s="76"/>
      <c r="G5597" s="76"/>
      <c r="H5597" s="79"/>
      <c r="I5597" s="79"/>
      <c r="J5597" s="79"/>
      <c r="K5597" s="79"/>
      <c r="L5597" s="75"/>
      <c r="M5597" s="75"/>
      <c r="N5597" s="75"/>
      <c r="O5597" s="75"/>
      <c r="P5597" s="76"/>
      <c r="AH5597">
        <v>18</v>
      </c>
    </row>
    <row r="5598" spans="2:34" x14ac:dyDescent="0.35">
      <c r="B5598" s="75"/>
      <c r="C5598" s="76"/>
      <c r="D5598" s="78"/>
      <c r="E5598" s="76"/>
      <c r="F5598" s="76"/>
      <c r="G5598" s="76"/>
      <c r="H5598" s="79"/>
      <c r="I5598" s="79"/>
      <c r="J5598" s="79"/>
      <c r="K5598" s="79"/>
      <c r="L5598" s="75"/>
      <c r="M5598" s="75"/>
      <c r="N5598" s="75"/>
      <c r="O5598" s="75"/>
      <c r="P5598" s="76"/>
      <c r="AH5598">
        <v>18</v>
      </c>
    </row>
    <row r="5599" spans="2:34" x14ac:dyDescent="0.35">
      <c r="B5599" s="75"/>
      <c r="C5599" s="76"/>
      <c r="D5599" s="78"/>
      <c r="E5599" s="76"/>
      <c r="F5599" s="76"/>
      <c r="G5599" s="76"/>
      <c r="H5599" s="79"/>
      <c r="I5599" s="79"/>
      <c r="J5599" s="79"/>
      <c r="K5599" s="79"/>
      <c r="L5599" s="75"/>
      <c r="M5599" s="75"/>
      <c r="N5599" s="75"/>
      <c r="O5599" s="75"/>
      <c r="P5599" s="76"/>
      <c r="AH5599">
        <v>18</v>
      </c>
    </row>
    <row r="5600" spans="2:34" x14ac:dyDescent="0.35">
      <c r="B5600" s="75"/>
      <c r="C5600" s="76"/>
      <c r="D5600" s="78"/>
      <c r="E5600" s="76"/>
      <c r="F5600" s="76"/>
      <c r="G5600" s="76"/>
      <c r="H5600" s="79"/>
      <c r="I5600" s="79"/>
      <c r="J5600" s="79"/>
      <c r="K5600" s="79"/>
      <c r="L5600" s="75"/>
      <c r="M5600" s="75"/>
      <c r="N5600" s="75"/>
      <c r="O5600" s="75"/>
      <c r="P5600" s="76"/>
      <c r="AH5600">
        <v>18</v>
      </c>
    </row>
    <row r="5601" spans="2:34" x14ac:dyDescent="0.35">
      <c r="B5601" s="75"/>
      <c r="C5601" s="76"/>
      <c r="D5601" s="78"/>
      <c r="E5601" s="76"/>
      <c r="F5601" s="76"/>
      <c r="G5601" s="76"/>
      <c r="H5601" s="79"/>
      <c r="I5601" s="79"/>
      <c r="J5601" s="79"/>
      <c r="K5601" s="79"/>
      <c r="L5601" s="75"/>
      <c r="M5601" s="75"/>
      <c r="N5601" s="75"/>
      <c r="O5601" s="75"/>
      <c r="P5601" s="76"/>
      <c r="AH5601">
        <v>18</v>
      </c>
    </row>
    <row r="5602" spans="2:34" x14ac:dyDescent="0.35">
      <c r="B5602" s="75"/>
      <c r="C5602" s="76"/>
      <c r="D5602" s="78"/>
      <c r="E5602" s="76"/>
      <c r="F5602" s="76"/>
      <c r="G5602" s="76"/>
      <c r="H5602" s="79"/>
      <c r="I5602" s="79"/>
      <c r="J5602" s="79"/>
      <c r="K5602" s="79"/>
      <c r="L5602" s="75"/>
      <c r="M5602" s="75"/>
      <c r="N5602" s="75"/>
      <c r="O5602" s="75"/>
      <c r="P5602" s="76"/>
      <c r="AH5602">
        <v>18</v>
      </c>
    </row>
    <row r="5603" spans="2:34" x14ac:dyDescent="0.35">
      <c r="B5603" s="75"/>
      <c r="C5603" s="76"/>
      <c r="D5603" s="78"/>
      <c r="E5603" s="76"/>
      <c r="F5603" s="76"/>
      <c r="G5603" s="76"/>
      <c r="H5603" s="79"/>
      <c r="I5603" s="79"/>
      <c r="J5603" s="79"/>
      <c r="K5603" s="79"/>
      <c r="L5603" s="75"/>
      <c r="M5603" s="75"/>
      <c r="N5603" s="75"/>
      <c r="O5603" s="75"/>
      <c r="P5603" s="76"/>
      <c r="AH5603">
        <v>18</v>
      </c>
    </row>
    <row r="5604" spans="2:34" x14ac:dyDescent="0.35">
      <c r="B5604" s="75"/>
      <c r="C5604" s="76"/>
      <c r="D5604" s="78"/>
      <c r="E5604" s="76"/>
      <c r="F5604" s="76"/>
      <c r="G5604" s="76"/>
      <c r="H5604" s="79"/>
      <c r="I5604" s="79"/>
      <c r="J5604" s="79"/>
      <c r="K5604" s="79"/>
      <c r="L5604" s="75"/>
      <c r="M5604" s="75"/>
      <c r="N5604" s="75"/>
      <c r="O5604" s="75"/>
      <c r="P5604" s="76"/>
      <c r="AH5604">
        <v>18</v>
      </c>
    </row>
    <row r="5605" spans="2:34" x14ac:dyDescent="0.35">
      <c r="B5605" s="75"/>
      <c r="C5605" s="76"/>
      <c r="D5605" s="78"/>
      <c r="E5605" s="76"/>
      <c r="F5605" s="76"/>
      <c r="G5605" s="76"/>
      <c r="H5605" s="79"/>
      <c r="I5605" s="79"/>
      <c r="J5605" s="79"/>
      <c r="K5605" s="79"/>
      <c r="L5605" s="75"/>
      <c r="M5605" s="75"/>
      <c r="N5605" s="75"/>
      <c r="O5605" s="75"/>
      <c r="P5605" s="76"/>
      <c r="AH5605">
        <v>18</v>
      </c>
    </row>
    <row r="5606" spans="2:34" x14ac:dyDescent="0.35">
      <c r="B5606" s="75"/>
      <c r="C5606" s="76"/>
      <c r="D5606" s="78"/>
      <c r="E5606" s="76"/>
      <c r="F5606" s="76"/>
      <c r="G5606" s="76"/>
      <c r="H5606" s="79"/>
      <c r="I5606" s="79"/>
      <c r="J5606" s="79"/>
      <c r="K5606" s="79"/>
      <c r="L5606" s="75"/>
      <c r="M5606" s="75"/>
      <c r="N5606" s="75"/>
      <c r="O5606" s="75"/>
      <c r="P5606" s="76"/>
      <c r="AH5606">
        <v>18</v>
      </c>
    </row>
    <row r="5607" spans="2:34" x14ac:dyDescent="0.35">
      <c r="B5607" s="75"/>
      <c r="C5607" s="76"/>
      <c r="D5607" s="78"/>
      <c r="E5607" s="76"/>
      <c r="F5607" s="76"/>
      <c r="G5607" s="76"/>
      <c r="H5607" s="79"/>
      <c r="I5607" s="79"/>
      <c r="J5607" s="79"/>
      <c r="K5607" s="79"/>
      <c r="L5607" s="75"/>
      <c r="M5607" s="75"/>
      <c r="N5607" s="75"/>
      <c r="O5607" s="75"/>
      <c r="P5607" s="76"/>
      <c r="AH5607">
        <v>18</v>
      </c>
    </row>
    <row r="5608" spans="2:34" x14ac:dyDescent="0.35">
      <c r="B5608" s="75"/>
      <c r="C5608" s="76"/>
      <c r="D5608" s="78"/>
      <c r="E5608" s="76"/>
      <c r="F5608" s="76"/>
      <c r="G5608" s="76"/>
      <c r="H5608" s="79"/>
      <c r="I5608" s="79"/>
      <c r="J5608" s="79"/>
      <c r="K5608" s="79"/>
      <c r="L5608" s="75"/>
      <c r="M5608" s="75"/>
      <c r="N5608" s="75"/>
      <c r="O5608" s="75"/>
      <c r="P5608" s="76"/>
      <c r="AH5608">
        <v>18</v>
      </c>
    </row>
    <row r="5609" spans="2:34" x14ac:dyDescent="0.35">
      <c r="B5609" s="75"/>
      <c r="C5609" s="76"/>
      <c r="D5609" s="78"/>
      <c r="E5609" s="76"/>
      <c r="F5609" s="76"/>
      <c r="G5609" s="76"/>
      <c r="H5609" s="79"/>
      <c r="I5609" s="79"/>
      <c r="J5609" s="79"/>
      <c r="K5609" s="79"/>
      <c r="L5609" s="75"/>
      <c r="M5609" s="75"/>
      <c r="N5609" s="75"/>
      <c r="O5609" s="75"/>
      <c r="P5609" s="76"/>
      <c r="AH5609">
        <v>18</v>
      </c>
    </row>
    <row r="5610" spans="2:34" x14ac:dyDescent="0.35">
      <c r="B5610" s="75"/>
      <c r="C5610" s="76"/>
      <c r="D5610" s="78"/>
      <c r="E5610" s="76"/>
      <c r="F5610" s="76"/>
      <c r="G5610" s="76"/>
      <c r="H5610" s="79"/>
      <c r="I5610" s="79"/>
      <c r="J5610" s="79"/>
      <c r="K5610" s="79"/>
      <c r="L5610" s="75"/>
      <c r="M5610" s="75"/>
      <c r="N5610" s="75"/>
      <c r="O5610" s="75"/>
      <c r="P5610" s="76"/>
      <c r="AH5610">
        <v>18</v>
      </c>
    </row>
    <row r="5611" spans="2:34" x14ac:dyDescent="0.35">
      <c r="B5611" s="75"/>
      <c r="C5611" s="76"/>
      <c r="D5611" s="78"/>
      <c r="E5611" s="76"/>
      <c r="F5611" s="76"/>
      <c r="G5611" s="76"/>
      <c r="H5611" s="79"/>
      <c r="I5611" s="79"/>
      <c r="J5611" s="79"/>
      <c r="K5611" s="79"/>
      <c r="L5611" s="75"/>
      <c r="M5611" s="75"/>
      <c r="N5611" s="75"/>
      <c r="O5611" s="75"/>
      <c r="P5611" s="76"/>
      <c r="AH5611">
        <v>18</v>
      </c>
    </row>
    <row r="5612" spans="2:34" x14ac:dyDescent="0.35">
      <c r="B5612" s="75"/>
      <c r="C5612" s="76"/>
      <c r="D5612" s="78"/>
      <c r="E5612" s="76"/>
      <c r="F5612" s="76"/>
      <c r="G5612" s="76"/>
      <c r="H5612" s="79"/>
      <c r="I5612" s="79"/>
      <c r="J5612" s="79"/>
      <c r="K5612" s="79"/>
      <c r="L5612" s="75"/>
      <c r="M5612" s="75"/>
      <c r="N5612" s="75"/>
      <c r="O5612" s="75"/>
      <c r="P5612" s="76"/>
      <c r="AH5612">
        <v>18</v>
      </c>
    </row>
    <row r="5613" spans="2:34" x14ac:dyDescent="0.35">
      <c r="B5613" s="75"/>
      <c r="C5613" s="76"/>
      <c r="D5613" s="78"/>
      <c r="E5613" s="76"/>
      <c r="F5613" s="76"/>
      <c r="G5613" s="76"/>
      <c r="H5613" s="79"/>
      <c r="I5613" s="79"/>
      <c r="J5613" s="79"/>
      <c r="K5613" s="79"/>
      <c r="L5613" s="75"/>
      <c r="M5613" s="75"/>
      <c r="N5613" s="75"/>
      <c r="O5613" s="75"/>
      <c r="P5613" s="76"/>
      <c r="AH5613">
        <v>18</v>
      </c>
    </row>
    <row r="5614" spans="2:34" x14ac:dyDescent="0.35">
      <c r="B5614" s="75"/>
      <c r="C5614" s="76"/>
      <c r="D5614" s="78"/>
      <c r="E5614" s="76"/>
      <c r="F5614" s="76"/>
      <c r="G5614" s="76"/>
      <c r="H5614" s="79"/>
      <c r="I5614" s="79"/>
      <c r="J5614" s="79"/>
      <c r="K5614" s="79"/>
      <c r="L5614" s="75"/>
      <c r="M5614" s="75"/>
      <c r="N5614" s="75"/>
      <c r="O5614" s="75"/>
      <c r="P5614" s="76"/>
      <c r="AH5614">
        <v>18</v>
      </c>
    </row>
    <row r="5615" spans="2:34" x14ac:dyDescent="0.35">
      <c r="B5615" s="75"/>
      <c r="C5615" s="76"/>
      <c r="D5615" s="78"/>
      <c r="E5615" s="76"/>
      <c r="F5615" s="76"/>
      <c r="G5615" s="76"/>
      <c r="H5615" s="79"/>
      <c r="I5615" s="79"/>
      <c r="J5615" s="79"/>
      <c r="K5615" s="79"/>
      <c r="L5615" s="75"/>
      <c r="M5615" s="75"/>
      <c r="N5615" s="75"/>
      <c r="O5615" s="75"/>
      <c r="P5615" s="76"/>
      <c r="AH5615">
        <v>18</v>
      </c>
    </row>
    <row r="5616" spans="2:34" x14ac:dyDescent="0.35">
      <c r="B5616" s="75"/>
      <c r="C5616" s="76"/>
      <c r="D5616" s="78"/>
      <c r="E5616" s="76"/>
      <c r="F5616" s="76"/>
      <c r="G5616" s="76"/>
      <c r="H5616" s="79"/>
      <c r="I5616" s="79"/>
      <c r="J5616" s="79"/>
      <c r="K5616" s="79"/>
      <c r="L5616" s="75"/>
      <c r="M5616" s="75"/>
      <c r="N5616" s="75"/>
      <c r="O5616" s="75"/>
      <c r="P5616" s="76"/>
      <c r="AH5616">
        <v>18</v>
      </c>
    </row>
    <row r="5617" spans="2:34" x14ac:dyDescent="0.35">
      <c r="B5617" s="75"/>
      <c r="C5617" s="76"/>
      <c r="D5617" s="78"/>
      <c r="E5617" s="76"/>
      <c r="F5617" s="76"/>
      <c r="G5617" s="76"/>
      <c r="H5617" s="79"/>
      <c r="I5617" s="79"/>
      <c r="J5617" s="79"/>
      <c r="K5617" s="79"/>
      <c r="L5617" s="75"/>
      <c r="M5617" s="75"/>
      <c r="N5617" s="75"/>
      <c r="O5617" s="75"/>
      <c r="P5617" s="76"/>
      <c r="AH5617">
        <v>18</v>
      </c>
    </row>
    <row r="5618" spans="2:34" x14ac:dyDescent="0.35">
      <c r="B5618" s="75"/>
      <c r="C5618" s="76"/>
      <c r="D5618" s="78"/>
      <c r="E5618" s="76"/>
      <c r="F5618" s="76"/>
      <c r="G5618" s="76"/>
      <c r="H5618" s="79"/>
      <c r="I5618" s="79"/>
      <c r="J5618" s="79"/>
      <c r="K5618" s="79"/>
      <c r="L5618" s="75"/>
      <c r="M5618" s="75"/>
      <c r="N5618" s="75"/>
      <c r="O5618" s="75"/>
      <c r="P5618" s="76"/>
      <c r="AH5618">
        <v>18</v>
      </c>
    </row>
    <row r="5619" spans="2:34" x14ac:dyDescent="0.35">
      <c r="B5619" s="75"/>
      <c r="C5619" s="76"/>
      <c r="D5619" s="78"/>
      <c r="E5619" s="76"/>
      <c r="F5619" s="76"/>
      <c r="G5619" s="76"/>
      <c r="H5619" s="79"/>
      <c r="I5619" s="79"/>
      <c r="J5619" s="79"/>
      <c r="K5619" s="79"/>
      <c r="L5619" s="75"/>
      <c r="M5619" s="75"/>
      <c r="N5619" s="75"/>
      <c r="O5619" s="75"/>
      <c r="P5619" s="76"/>
      <c r="AH5619">
        <v>18</v>
      </c>
    </row>
    <row r="5620" spans="2:34" x14ac:dyDescent="0.35">
      <c r="B5620" s="75"/>
      <c r="C5620" s="76"/>
      <c r="D5620" s="78"/>
      <c r="E5620" s="76"/>
      <c r="F5620" s="76"/>
      <c r="G5620" s="76"/>
      <c r="H5620" s="79"/>
      <c r="I5620" s="79"/>
      <c r="J5620" s="79"/>
      <c r="K5620" s="79"/>
      <c r="L5620" s="75"/>
      <c r="M5620" s="75"/>
      <c r="N5620" s="75"/>
      <c r="O5620" s="75"/>
      <c r="P5620" s="76"/>
      <c r="AH5620">
        <v>18</v>
      </c>
    </row>
    <row r="5621" spans="2:34" x14ac:dyDescent="0.35">
      <c r="B5621" s="75"/>
      <c r="C5621" s="76"/>
      <c r="D5621" s="78"/>
      <c r="E5621" s="76"/>
      <c r="F5621" s="76"/>
      <c r="G5621" s="76"/>
      <c r="H5621" s="79"/>
      <c r="I5621" s="79"/>
      <c r="J5621" s="79"/>
      <c r="K5621" s="79"/>
      <c r="L5621" s="75"/>
      <c r="M5621" s="75"/>
      <c r="N5621" s="75"/>
      <c r="O5621" s="75"/>
      <c r="P5621" s="76"/>
      <c r="AH5621">
        <v>18</v>
      </c>
    </row>
    <row r="5622" spans="2:34" x14ac:dyDescent="0.35">
      <c r="B5622" s="75"/>
      <c r="C5622" s="76"/>
      <c r="D5622" s="78"/>
      <c r="E5622" s="76"/>
      <c r="F5622" s="76"/>
      <c r="G5622" s="76"/>
      <c r="H5622" s="79"/>
      <c r="I5622" s="79"/>
      <c r="J5622" s="79"/>
      <c r="K5622" s="79"/>
      <c r="L5622" s="75"/>
      <c r="M5622" s="75"/>
      <c r="N5622" s="75"/>
      <c r="O5622" s="75"/>
      <c r="P5622" s="76"/>
      <c r="AH5622">
        <v>18</v>
      </c>
    </row>
    <row r="5623" spans="2:34" x14ac:dyDescent="0.35">
      <c r="B5623" s="75"/>
      <c r="C5623" s="76"/>
      <c r="D5623" s="78"/>
      <c r="E5623" s="76"/>
      <c r="F5623" s="76"/>
      <c r="G5623" s="76"/>
      <c r="H5623" s="79"/>
      <c r="I5623" s="79"/>
      <c r="J5623" s="79"/>
      <c r="K5623" s="79"/>
      <c r="L5623" s="75"/>
      <c r="M5623" s="75"/>
      <c r="N5623" s="75"/>
      <c r="O5623" s="75"/>
      <c r="P5623" s="76"/>
      <c r="AH5623">
        <v>18</v>
      </c>
    </row>
    <row r="5624" spans="2:34" x14ac:dyDescent="0.35">
      <c r="B5624" s="75"/>
      <c r="C5624" s="76"/>
      <c r="D5624" s="78"/>
      <c r="E5624" s="76"/>
      <c r="F5624" s="76"/>
      <c r="G5624" s="76"/>
      <c r="H5624" s="79"/>
      <c r="I5624" s="79"/>
      <c r="J5624" s="79"/>
      <c r="K5624" s="79"/>
      <c r="L5624" s="75"/>
      <c r="M5624" s="75"/>
      <c r="N5624" s="75"/>
      <c r="O5624" s="75"/>
      <c r="P5624" s="76"/>
      <c r="AH5624">
        <v>18</v>
      </c>
    </row>
    <row r="5625" spans="2:34" x14ac:dyDescent="0.35">
      <c r="B5625" s="75"/>
      <c r="C5625" s="76"/>
      <c r="D5625" s="78"/>
      <c r="E5625" s="76"/>
      <c r="F5625" s="76"/>
      <c r="G5625" s="76"/>
      <c r="H5625" s="79"/>
      <c r="I5625" s="79"/>
      <c r="J5625" s="79"/>
      <c r="K5625" s="79"/>
      <c r="L5625" s="75"/>
      <c r="M5625" s="75"/>
      <c r="N5625" s="75"/>
      <c r="O5625" s="75"/>
      <c r="P5625" s="76"/>
      <c r="AH5625">
        <v>18</v>
      </c>
    </row>
    <row r="5626" spans="2:34" x14ac:dyDescent="0.35">
      <c r="B5626" s="75"/>
      <c r="C5626" s="76"/>
      <c r="D5626" s="78"/>
      <c r="E5626" s="76"/>
      <c r="F5626" s="76"/>
      <c r="G5626" s="76"/>
      <c r="H5626" s="79"/>
      <c r="I5626" s="79"/>
      <c r="J5626" s="79"/>
      <c r="K5626" s="79"/>
      <c r="L5626" s="75"/>
      <c r="M5626" s="75"/>
      <c r="N5626" s="75"/>
      <c r="O5626" s="75"/>
      <c r="P5626" s="76"/>
      <c r="AH5626">
        <v>18</v>
      </c>
    </row>
    <row r="5627" spans="2:34" x14ac:dyDescent="0.35">
      <c r="B5627" s="75"/>
      <c r="C5627" s="76"/>
      <c r="D5627" s="78"/>
      <c r="E5627" s="76"/>
      <c r="F5627" s="76"/>
      <c r="G5627" s="76"/>
      <c r="H5627" s="79"/>
      <c r="I5627" s="79"/>
      <c r="J5627" s="79"/>
      <c r="K5627" s="79"/>
      <c r="L5627" s="75"/>
      <c r="M5627" s="75"/>
      <c r="N5627" s="75"/>
      <c r="O5627" s="75"/>
      <c r="P5627" s="76"/>
      <c r="AH5627">
        <v>18</v>
      </c>
    </row>
    <row r="5628" spans="2:34" x14ac:dyDescent="0.35">
      <c r="B5628" s="75"/>
      <c r="C5628" s="76"/>
      <c r="D5628" s="78"/>
      <c r="E5628" s="76"/>
      <c r="F5628" s="76"/>
      <c r="G5628" s="76"/>
      <c r="H5628" s="79"/>
      <c r="I5628" s="79"/>
      <c r="J5628" s="79"/>
      <c r="K5628" s="79"/>
      <c r="L5628" s="75"/>
      <c r="M5628" s="75"/>
      <c r="N5628" s="75"/>
      <c r="O5628" s="75"/>
      <c r="P5628" s="76"/>
      <c r="AH5628">
        <v>18</v>
      </c>
    </row>
    <row r="5629" spans="2:34" x14ac:dyDescent="0.35">
      <c r="B5629" s="75"/>
      <c r="C5629" s="76"/>
      <c r="D5629" s="78"/>
      <c r="E5629" s="76"/>
      <c r="F5629" s="76"/>
      <c r="G5629" s="76"/>
      <c r="H5629" s="79"/>
      <c r="I5629" s="79"/>
      <c r="J5629" s="79"/>
      <c r="K5629" s="79"/>
      <c r="L5629" s="75"/>
      <c r="M5629" s="75"/>
      <c r="N5629" s="75"/>
      <c r="O5629" s="75"/>
      <c r="P5629" s="76"/>
      <c r="AH5629">
        <v>18</v>
      </c>
    </row>
    <row r="5630" spans="2:34" x14ac:dyDescent="0.35">
      <c r="B5630" s="75"/>
      <c r="C5630" s="76"/>
      <c r="D5630" s="78"/>
      <c r="E5630" s="76"/>
      <c r="F5630" s="76"/>
      <c r="G5630" s="76"/>
      <c r="H5630" s="79"/>
      <c r="I5630" s="79"/>
      <c r="J5630" s="79"/>
      <c r="K5630" s="79"/>
      <c r="L5630" s="75"/>
      <c r="M5630" s="75"/>
      <c r="N5630" s="75"/>
      <c r="O5630" s="75"/>
      <c r="P5630" s="76"/>
      <c r="AH5630">
        <v>18</v>
      </c>
    </row>
    <row r="5631" spans="2:34" x14ac:dyDescent="0.35">
      <c r="B5631" s="75"/>
      <c r="C5631" s="76"/>
      <c r="D5631" s="78"/>
      <c r="E5631" s="76"/>
      <c r="F5631" s="76"/>
      <c r="G5631" s="76"/>
      <c r="H5631" s="79"/>
      <c r="I5631" s="79"/>
      <c r="J5631" s="79"/>
      <c r="K5631" s="79"/>
      <c r="L5631" s="75"/>
      <c r="M5631" s="75"/>
      <c r="N5631" s="75"/>
      <c r="O5631" s="75"/>
      <c r="P5631" s="76"/>
      <c r="AH5631">
        <v>18</v>
      </c>
    </row>
    <row r="5632" spans="2:34" x14ac:dyDescent="0.35">
      <c r="B5632" s="75"/>
      <c r="C5632" s="76"/>
      <c r="D5632" s="78"/>
      <c r="E5632" s="76"/>
      <c r="F5632" s="76"/>
      <c r="G5632" s="76"/>
      <c r="H5632" s="79"/>
      <c r="I5632" s="79"/>
      <c r="J5632" s="79"/>
      <c r="K5632" s="79"/>
      <c r="L5632" s="75"/>
      <c r="M5632" s="75"/>
      <c r="N5632" s="75"/>
      <c r="O5632" s="75"/>
      <c r="P5632" s="76"/>
      <c r="AH5632">
        <v>18</v>
      </c>
    </row>
    <row r="5633" spans="2:34" x14ac:dyDescent="0.35">
      <c r="B5633" s="75"/>
      <c r="C5633" s="76"/>
      <c r="D5633" s="78"/>
      <c r="E5633" s="76"/>
      <c r="F5633" s="76"/>
      <c r="G5633" s="76"/>
      <c r="H5633" s="79"/>
      <c r="I5633" s="79"/>
      <c r="J5633" s="79"/>
      <c r="K5633" s="79"/>
      <c r="L5633" s="75"/>
      <c r="M5633" s="75"/>
      <c r="N5633" s="75"/>
      <c r="O5633" s="75"/>
      <c r="P5633" s="76"/>
      <c r="AH5633">
        <v>18</v>
      </c>
    </row>
    <row r="5634" spans="2:34" x14ac:dyDescent="0.35">
      <c r="B5634" s="75"/>
      <c r="C5634" s="76"/>
      <c r="D5634" s="78"/>
      <c r="E5634" s="76"/>
      <c r="F5634" s="76"/>
      <c r="G5634" s="76"/>
      <c r="H5634" s="79"/>
      <c r="I5634" s="79"/>
      <c r="J5634" s="79"/>
      <c r="K5634" s="79"/>
      <c r="L5634" s="75"/>
      <c r="M5634" s="75"/>
      <c r="N5634" s="75"/>
      <c r="O5634" s="75"/>
      <c r="P5634" s="76"/>
      <c r="AH5634">
        <v>18</v>
      </c>
    </row>
    <row r="5635" spans="2:34" x14ac:dyDescent="0.35">
      <c r="B5635" s="75"/>
      <c r="C5635" s="76"/>
      <c r="D5635" s="78"/>
      <c r="E5635" s="76"/>
      <c r="F5635" s="76"/>
      <c r="G5635" s="76"/>
      <c r="H5635" s="79"/>
      <c r="I5635" s="79"/>
      <c r="J5635" s="79"/>
      <c r="K5635" s="79"/>
      <c r="L5635" s="75"/>
      <c r="M5635" s="75"/>
      <c r="N5635" s="75"/>
      <c r="O5635" s="75"/>
      <c r="P5635" s="76"/>
      <c r="AH5635">
        <v>18</v>
      </c>
    </row>
    <row r="5636" spans="2:34" x14ac:dyDescent="0.35">
      <c r="B5636" s="75"/>
      <c r="C5636" s="76"/>
      <c r="D5636" s="78"/>
      <c r="E5636" s="76"/>
      <c r="F5636" s="76"/>
      <c r="G5636" s="76"/>
      <c r="H5636" s="79"/>
      <c r="I5636" s="79"/>
      <c r="J5636" s="79"/>
      <c r="K5636" s="79"/>
      <c r="L5636" s="75"/>
      <c r="M5636" s="75"/>
      <c r="N5636" s="75"/>
      <c r="O5636" s="75"/>
      <c r="P5636" s="76"/>
      <c r="AH5636">
        <v>18</v>
      </c>
    </row>
    <row r="5637" spans="2:34" x14ac:dyDescent="0.35">
      <c r="B5637" s="75"/>
      <c r="C5637" s="76"/>
      <c r="D5637" s="78"/>
      <c r="E5637" s="76"/>
      <c r="F5637" s="76"/>
      <c r="G5637" s="76"/>
      <c r="H5637" s="79"/>
      <c r="I5637" s="79"/>
      <c r="J5637" s="79"/>
      <c r="K5637" s="79"/>
      <c r="L5637" s="75"/>
      <c r="M5637" s="75"/>
      <c r="N5637" s="75"/>
      <c r="O5637" s="75"/>
      <c r="P5637" s="76"/>
      <c r="AH5637">
        <v>18</v>
      </c>
    </row>
    <row r="5638" spans="2:34" x14ac:dyDescent="0.35">
      <c r="B5638" s="75"/>
      <c r="C5638" s="76"/>
      <c r="D5638" s="78"/>
      <c r="E5638" s="76"/>
      <c r="F5638" s="76"/>
      <c r="G5638" s="76"/>
      <c r="H5638" s="79"/>
      <c r="I5638" s="79"/>
      <c r="J5638" s="79"/>
      <c r="K5638" s="79"/>
      <c r="L5638" s="75"/>
      <c r="M5638" s="75"/>
      <c r="N5638" s="75"/>
      <c r="O5638" s="75"/>
      <c r="P5638" s="76"/>
      <c r="AH5638">
        <v>18</v>
      </c>
    </row>
    <row r="5639" spans="2:34" x14ac:dyDescent="0.35">
      <c r="B5639" s="75"/>
      <c r="C5639" s="76"/>
      <c r="D5639" s="78"/>
      <c r="E5639" s="76"/>
      <c r="F5639" s="76"/>
      <c r="G5639" s="76"/>
      <c r="H5639" s="79"/>
      <c r="I5639" s="79"/>
      <c r="J5639" s="79"/>
      <c r="K5639" s="79"/>
      <c r="L5639" s="75"/>
      <c r="M5639" s="75"/>
      <c r="N5639" s="75"/>
      <c r="O5639" s="75"/>
      <c r="P5639" s="76"/>
      <c r="AH5639">
        <v>18</v>
      </c>
    </row>
    <row r="5640" spans="2:34" x14ac:dyDescent="0.35">
      <c r="B5640" s="75"/>
      <c r="C5640" s="76"/>
      <c r="D5640" s="78"/>
      <c r="E5640" s="76"/>
      <c r="F5640" s="76"/>
      <c r="G5640" s="76"/>
      <c r="H5640" s="79"/>
      <c r="I5640" s="79"/>
      <c r="J5640" s="79"/>
      <c r="K5640" s="79"/>
      <c r="L5640" s="75"/>
      <c r="M5640" s="75"/>
      <c r="N5640" s="75"/>
      <c r="O5640" s="75"/>
      <c r="P5640" s="76"/>
      <c r="AH5640">
        <v>18</v>
      </c>
    </row>
    <row r="5641" spans="2:34" x14ac:dyDescent="0.35">
      <c r="B5641" s="75"/>
      <c r="C5641" s="76"/>
      <c r="D5641" s="78"/>
      <c r="E5641" s="76"/>
      <c r="F5641" s="76"/>
      <c r="G5641" s="76"/>
      <c r="H5641" s="79"/>
      <c r="I5641" s="79"/>
      <c r="J5641" s="79"/>
      <c r="K5641" s="79"/>
      <c r="L5641" s="75"/>
      <c r="M5641" s="75"/>
      <c r="N5641" s="75"/>
      <c r="O5641" s="75"/>
      <c r="P5641" s="76"/>
      <c r="AH5641">
        <v>18</v>
      </c>
    </row>
    <row r="5642" spans="2:34" x14ac:dyDescent="0.35">
      <c r="B5642" s="75"/>
      <c r="C5642" s="76"/>
      <c r="D5642" s="78"/>
      <c r="E5642" s="76"/>
      <c r="F5642" s="76"/>
      <c r="G5642" s="76"/>
      <c r="H5642" s="79"/>
      <c r="I5642" s="79"/>
      <c r="J5642" s="79"/>
      <c r="K5642" s="79"/>
      <c r="L5642" s="75"/>
      <c r="M5642" s="75"/>
      <c r="N5642" s="75"/>
      <c r="O5642" s="75"/>
      <c r="P5642" s="76"/>
      <c r="AH5642">
        <v>18</v>
      </c>
    </row>
    <row r="5643" spans="2:34" x14ac:dyDescent="0.35">
      <c r="B5643" s="75"/>
      <c r="C5643" s="76"/>
      <c r="D5643" s="78"/>
      <c r="E5643" s="76"/>
      <c r="F5643" s="76"/>
      <c r="G5643" s="76"/>
      <c r="H5643" s="79"/>
      <c r="I5643" s="79"/>
      <c r="J5643" s="79"/>
      <c r="K5643" s="79"/>
      <c r="L5643" s="75"/>
      <c r="M5643" s="75"/>
      <c r="N5643" s="75"/>
      <c r="O5643" s="75"/>
      <c r="P5643" s="76"/>
      <c r="AH5643">
        <v>18</v>
      </c>
    </row>
    <row r="5644" spans="2:34" x14ac:dyDescent="0.35">
      <c r="B5644" s="75"/>
      <c r="C5644" s="76"/>
      <c r="D5644" s="78"/>
      <c r="E5644" s="76"/>
      <c r="F5644" s="76"/>
      <c r="G5644" s="76"/>
      <c r="H5644" s="79"/>
      <c r="I5644" s="79"/>
      <c r="J5644" s="79"/>
      <c r="K5644" s="79"/>
      <c r="L5644" s="75"/>
      <c r="M5644" s="75"/>
      <c r="N5644" s="75"/>
      <c r="O5644" s="75"/>
      <c r="P5644" s="76"/>
      <c r="AH5644">
        <v>18</v>
      </c>
    </row>
    <row r="5645" spans="2:34" x14ac:dyDescent="0.35">
      <c r="B5645" s="75"/>
      <c r="C5645" s="76"/>
      <c r="D5645" s="78"/>
      <c r="E5645" s="76"/>
      <c r="F5645" s="76"/>
      <c r="G5645" s="76"/>
      <c r="H5645" s="79"/>
      <c r="I5645" s="79"/>
      <c r="J5645" s="79"/>
      <c r="K5645" s="79"/>
      <c r="L5645" s="75"/>
      <c r="M5645" s="75"/>
      <c r="N5645" s="75"/>
      <c r="O5645" s="75"/>
      <c r="P5645" s="76"/>
      <c r="AH5645">
        <v>18</v>
      </c>
    </row>
    <row r="5646" spans="2:34" x14ac:dyDescent="0.35">
      <c r="B5646" s="75"/>
      <c r="C5646" s="76"/>
      <c r="D5646" s="78"/>
      <c r="E5646" s="76"/>
      <c r="F5646" s="76"/>
      <c r="G5646" s="76"/>
      <c r="H5646" s="79"/>
      <c r="I5646" s="79"/>
      <c r="J5646" s="79"/>
      <c r="K5646" s="79"/>
      <c r="L5646" s="75"/>
      <c r="M5646" s="75"/>
      <c r="N5646" s="75"/>
      <c r="O5646" s="75"/>
      <c r="P5646" s="76"/>
      <c r="AH5646">
        <v>18</v>
      </c>
    </row>
    <row r="5647" spans="2:34" x14ac:dyDescent="0.35">
      <c r="B5647" s="75"/>
      <c r="C5647" s="76"/>
      <c r="D5647" s="78"/>
      <c r="E5647" s="76"/>
      <c r="F5647" s="76"/>
      <c r="G5647" s="76"/>
      <c r="H5647" s="79"/>
      <c r="I5647" s="79"/>
      <c r="J5647" s="79"/>
      <c r="K5647" s="79"/>
      <c r="L5647" s="75"/>
      <c r="M5647" s="75"/>
      <c r="N5647" s="75"/>
      <c r="O5647" s="75"/>
      <c r="P5647" s="76"/>
      <c r="AH5647">
        <v>18</v>
      </c>
    </row>
    <row r="5648" spans="2:34" x14ac:dyDescent="0.35">
      <c r="B5648" s="75"/>
      <c r="C5648" s="76"/>
      <c r="D5648" s="78"/>
      <c r="E5648" s="76"/>
      <c r="F5648" s="76"/>
      <c r="G5648" s="76"/>
      <c r="H5648" s="79"/>
      <c r="I5648" s="79"/>
      <c r="J5648" s="79"/>
      <c r="K5648" s="79"/>
      <c r="L5648" s="75"/>
      <c r="M5648" s="75"/>
      <c r="N5648" s="75"/>
      <c r="O5648" s="75"/>
      <c r="P5648" s="76"/>
      <c r="AH5648">
        <v>18</v>
      </c>
    </row>
    <row r="5649" spans="2:34" x14ac:dyDescent="0.35">
      <c r="B5649" s="75"/>
      <c r="C5649" s="76"/>
      <c r="D5649" s="78"/>
      <c r="E5649" s="76"/>
      <c r="F5649" s="76"/>
      <c r="G5649" s="76"/>
      <c r="H5649" s="79"/>
      <c r="I5649" s="79"/>
      <c r="J5649" s="79"/>
      <c r="K5649" s="79"/>
      <c r="L5649" s="75"/>
      <c r="M5649" s="75"/>
      <c r="N5649" s="75"/>
      <c r="O5649" s="75"/>
      <c r="P5649" s="76"/>
      <c r="AH5649">
        <v>18</v>
      </c>
    </row>
    <row r="5650" spans="2:34" x14ac:dyDescent="0.35">
      <c r="B5650" s="75"/>
      <c r="C5650" s="76"/>
      <c r="D5650" s="78"/>
      <c r="E5650" s="76"/>
      <c r="F5650" s="76"/>
      <c r="G5650" s="76"/>
      <c r="H5650" s="79"/>
      <c r="I5650" s="79"/>
      <c r="J5650" s="79"/>
      <c r="K5650" s="79"/>
      <c r="L5650" s="75"/>
      <c r="M5650" s="75"/>
      <c r="N5650" s="75"/>
      <c r="O5650" s="75"/>
      <c r="P5650" s="76"/>
      <c r="AH5650">
        <v>18</v>
      </c>
    </row>
    <row r="5651" spans="2:34" x14ac:dyDescent="0.35">
      <c r="B5651" s="75"/>
      <c r="C5651" s="76"/>
      <c r="D5651" s="78"/>
      <c r="E5651" s="76"/>
      <c r="F5651" s="76"/>
      <c r="G5651" s="76"/>
      <c r="H5651" s="79"/>
      <c r="I5651" s="79"/>
      <c r="J5651" s="79"/>
      <c r="K5651" s="79"/>
      <c r="L5651" s="75"/>
      <c r="M5651" s="75"/>
      <c r="N5651" s="75"/>
      <c r="O5651" s="75"/>
      <c r="P5651" s="76"/>
      <c r="AH5651">
        <v>18</v>
      </c>
    </row>
    <row r="5652" spans="2:34" x14ac:dyDescent="0.35">
      <c r="B5652" s="75"/>
      <c r="C5652" s="76"/>
      <c r="D5652" s="78"/>
      <c r="E5652" s="76"/>
      <c r="F5652" s="76"/>
      <c r="G5652" s="76"/>
      <c r="H5652" s="79"/>
      <c r="I5652" s="79"/>
      <c r="J5652" s="79"/>
      <c r="K5652" s="79"/>
      <c r="L5652" s="75"/>
      <c r="M5652" s="75"/>
      <c r="N5652" s="75"/>
      <c r="O5652" s="75"/>
      <c r="P5652" s="76"/>
      <c r="AH5652">
        <v>18</v>
      </c>
    </row>
    <row r="5653" spans="2:34" x14ac:dyDescent="0.35">
      <c r="B5653" s="75"/>
      <c r="C5653" s="76"/>
      <c r="D5653" s="78"/>
      <c r="E5653" s="76"/>
      <c r="F5653" s="76"/>
      <c r="G5653" s="76"/>
      <c r="H5653" s="79"/>
      <c r="I5653" s="79"/>
      <c r="J5653" s="79"/>
      <c r="K5653" s="79"/>
      <c r="L5653" s="75"/>
      <c r="M5653" s="75"/>
      <c r="N5653" s="75"/>
      <c r="O5653" s="75"/>
      <c r="P5653" s="76"/>
      <c r="AH5653">
        <v>18</v>
      </c>
    </row>
    <row r="5654" spans="2:34" x14ac:dyDescent="0.35">
      <c r="B5654" s="75"/>
      <c r="C5654" s="76"/>
      <c r="D5654" s="78"/>
      <c r="E5654" s="76"/>
      <c r="F5654" s="76"/>
      <c r="G5654" s="76"/>
      <c r="H5654" s="79"/>
      <c r="I5654" s="79"/>
      <c r="J5654" s="79"/>
      <c r="K5654" s="79"/>
      <c r="L5654" s="75"/>
      <c r="M5654" s="75"/>
      <c r="N5654" s="75"/>
      <c r="O5654" s="75"/>
      <c r="P5654" s="76"/>
      <c r="AH5654">
        <v>18</v>
      </c>
    </row>
    <row r="5655" spans="2:34" x14ac:dyDescent="0.35">
      <c r="B5655" s="75"/>
      <c r="C5655" s="76"/>
      <c r="D5655" s="78"/>
      <c r="E5655" s="76"/>
      <c r="F5655" s="76"/>
      <c r="G5655" s="76"/>
      <c r="H5655" s="79"/>
      <c r="I5655" s="79"/>
      <c r="J5655" s="79"/>
      <c r="K5655" s="79"/>
      <c r="L5655" s="75"/>
      <c r="M5655" s="75"/>
      <c r="N5655" s="75"/>
      <c r="O5655" s="75"/>
      <c r="P5655" s="76"/>
      <c r="AH5655">
        <v>18</v>
      </c>
    </row>
    <row r="5656" spans="2:34" x14ac:dyDescent="0.35">
      <c r="B5656" s="75"/>
      <c r="C5656" s="76"/>
      <c r="D5656" s="78"/>
      <c r="E5656" s="76"/>
      <c r="F5656" s="76"/>
      <c r="G5656" s="76"/>
      <c r="H5656" s="79"/>
      <c r="I5656" s="79"/>
      <c r="J5656" s="79"/>
      <c r="K5656" s="79"/>
      <c r="L5656" s="75"/>
      <c r="M5656" s="75"/>
      <c r="N5656" s="75"/>
      <c r="O5656" s="75"/>
      <c r="P5656" s="76"/>
      <c r="AH5656">
        <v>18</v>
      </c>
    </row>
    <row r="5657" spans="2:34" x14ac:dyDescent="0.35">
      <c r="B5657" s="75"/>
      <c r="C5657" s="76"/>
      <c r="D5657" s="78"/>
      <c r="E5657" s="76"/>
      <c r="F5657" s="76"/>
      <c r="G5657" s="76"/>
      <c r="H5657" s="79"/>
      <c r="I5657" s="79"/>
      <c r="J5657" s="79"/>
      <c r="K5657" s="79"/>
      <c r="L5657" s="75"/>
      <c r="M5657" s="75"/>
      <c r="N5657" s="75"/>
      <c r="O5657" s="75"/>
      <c r="P5657" s="76"/>
      <c r="AH5657">
        <v>18</v>
      </c>
    </row>
    <row r="5658" spans="2:34" x14ac:dyDescent="0.35">
      <c r="B5658" s="75"/>
      <c r="C5658" s="76"/>
      <c r="D5658" s="78"/>
      <c r="E5658" s="76"/>
      <c r="F5658" s="76"/>
      <c r="G5658" s="76"/>
      <c r="H5658" s="79"/>
      <c r="I5658" s="79"/>
      <c r="J5658" s="79"/>
      <c r="K5658" s="79"/>
      <c r="L5658" s="75"/>
      <c r="M5658" s="75"/>
      <c r="N5658" s="75"/>
      <c r="O5658" s="75"/>
      <c r="P5658" s="76"/>
      <c r="AH5658">
        <v>18</v>
      </c>
    </row>
    <row r="5659" spans="2:34" x14ac:dyDescent="0.35">
      <c r="B5659" s="75"/>
      <c r="C5659" s="76"/>
      <c r="D5659" s="78"/>
      <c r="E5659" s="76"/>
      <c r="F5659" s="76"/>
      <c r="G5659" s="76"/>
      <c r="H5659" s="79"/>
      <c r="I5659" s="79"/>
      <c r="J5659" s="79"/>
      <c r="K5659" s="79"/>
      <c r="L5659" s="75"/>
      <c r="M5659" s="75"/>
      <c r="N5659" s="75"/>
      <c r="O5659" s="75"/>
      <c r="P5659" s="76"/>
      <c r="AH5659">
        <v>18</v>
      </c>
    </row>
    <row r="5660" spans="2:34" x14ac:dyDescent="0.35">
      <c r="B5660" s="75"/>
      <c r="C5660" s="76"/>
      <c r="D5660" s="78"/>
      <c r="E5660" s="76"/>
      <c r="F5660" s="76"/>
      <c r="G5660" s="76"/>
      <c r="H5660" s="79"/>
      <c r="I5660" s="79"/>
      <c r="J5660" s="79"/>
      <c r="K5660" s="79"/>
      <c r="L5660" s="75"/>
      <c r="M5660" s="75"/>
      <c r="N5660" s="75"/>
      <c r="O5660" s="75"/>
      <c r="P5660" s="76"/>
      <c r="AH5660">
        <v>18</v>
      </c>
    </row>
    <row r="5661" spans="2:34" x14ac:dyDescent="0.35">
      <c r="B5661" s="75"/>
      <c r="C5661" s="76"/>
      <c r="D5661" s="78"/>
      <c r="E5661" s="76"/>
      <c r="F5661" s="76"/>
      <c r="G5661" s="76"/>
      <c r="H5661" s="79"/>
      <c r="I5661" s="79"/>
      <c r="J5661" s="79"/>
      <c r="K5661" s="79"/>
      <c r="L5661" s="75"/>
      <c r="M5661" s="75"/>
      <c r="N5661" s="75"/>
      <c r="O5661" s="75"/>
      <c r="P5661" s="76"/>
      <c r="AH5661">
        <v>18</v>
      </c>
    </row>
    <row r="5662" spans="2:34" x14ac:dyDescent="0.35">
      <c r="B5662" s="75"/>
      <c r="C5662" s="76"/>
      <c r="D5662" s="78"/>
      <c r="E5662" s="76"/>
      <c r="F5662" s="76"/>
      <c r="G5662" s="76"/>
      <c r="H5662" s="79"/>
      <c r="I5662" s="79"/>
      <c r="J5662" s="79"/>
      <c r="K5662" s="79"/>
      <c r="L5662" s="75"/>
      <c r="M5662" s="75"/>
      <c r="N5662" s="75"/>
      <c r="O5662" s="75"/>
      <c r="P5662" s="76"/>
      <c r="AH5662">
        <v>18</v>
      </c>
    </row>
    <row r="5663" spans="2:34" x14ac:dyDescent="0.35">
      <c r="B5663" s="75"/>
      <c r="C5663" s="76"/>
      <c r="D5663" s="78"/>
      <c r="E5663" s="76"/>
      <c r="F5663" s="76"/>
      <c r="G5663" s="76"/>
      <c r="H5663" s="79"/>
      <c r="I5663" s="79"/>
      <c r="J5663" s="79"/>
      <c r="K5663" s="79"/>
      <c r="L5663" s="75"/>
      <c r="M5663" s="75"/>
      <c r="N5663" s="75"/>
      <c r="O5663" s="75"/>
      <c r="P5663" s="76"/>
      <c r="AH5663">
        <v>18</v>
      </c>
    </row>
    <row r="5664" spans="2:34" x14ac:dyDescent="0.35">
      <c r="B5664" s="75"/>
      <c r="C5664" s="76"/>
      <c r="D5664" s="78"/>
      <c r="E5664" s="76"/>
      <c r="F5664" s="76"/>
      <c r="G5664" s="76"/>
      <c r="H5664" s="79"/>
      <c r="I5664" s="79"/>
      <c r="J5664" s="79"/>
      <c r="K5664" s="79"/>
      <c r="L5664" s="75"/>
      <c r="M5664" s="75"/>
      <c r="N5664" s="75"/>
      <c r="O5664" s="75"/>
      <c r="P5664" s="76"/>
      <c r="AH5664">
        <v>18</v>
      </c>
    </row>
    <row r="5665" spans="2:34" x14ac:dyDescent="0.35">
      <c r="B5665" s="75"/>
      <c r="C5665" s="76"/>
      <c r="D5665" s="78"/>
      <c r="E5665" s="76"/>
      <c r="F5665" s="76"/>
      <c r="G5665" s="76"/>
      <c r="H5665" s="79"/>
      <c r="I5665" s="79"/>
      <c r="J5665" s="79"/>
      <c r="K5665" s="79"/>
      <c r="L5665" s="75"/>
      <c r="M5665" s="75"/>
      <c r="N5665" s="75"/>
      <c r="O5665" s="75"/>
      <c r="P5665" s="76"/>
      <c r="AH5665">
        <v>18</v>
      </c>
    </row>
    <row r="5666" spans="2:34" x14ac:dyDescent="0.35">
      <c r="B5666" s="75"/>
      <c r="C5666" s="76"/>
      <c r="D5666" s="78"/>
      <c r="E5666" s="76"/>
      <c r="F5666" s="76"/>
      <c r="G5666" s="76"/>
      <c r="H5666" s="79"/>
      <c r="I5666" s="79"/>
      <c r="J5666" s="79"/>
      <c r="K5666" s="79"/>
      <c r="L5666" s="75"/>
      <c r="M5666" s="75"/>
      <c r="N5666" s="75"/>
      <c r="O5666" s="75"/>
      <c r="P5666" s="76"/>
      <c r="AH5666">
        <v>18</v>
      </c>
    </row>
    <row r="5667" spans="2:34" x14ac:dyDescent="0.35">
      <c r="B5667" s="75"/>
      <c r="C5667" s="76"/>
      <c r="D5667" s="78"/>
      <c r="E5667" s="76"/>
      <c r="F5667" s="76"/>
      <c r="G5667" s="76"/>
      <c r="H5667" s="79"/>
      <c r="I5667" s="79"/>
      <c r="J5667" s="79"/>
      <c r="K5667" s="79"/>
      <c r="L5667" s="75"/>
      <c r="M5667" s="75"/>
      <c r="N5667" s="75"/>
      <c r="O5667" s="75"/>
      <c r="P5667" s="76"/>
      <c r="AH5667">
        <v>18</v>
      </c>
    </row>
    <row r="5668" spans="2:34" x14ac:dyDescent="0.35">
      <c r="B5668" s="75"/>
      <c r="C5668" s="76"/>
      <c r="D5668" s="78"/>
      <c r="E5668" s="76"/>
      <c r="F5668" s="76"/>
      <c r="G5668" s="76"/>
      <c r="H5668" s="79"/>
      <c r="I5668" s="79"/>
      <c r="J5668" s="79"/>
      <c r="K5668" s="79"/>
      <c r="L5668" s="75"/>
      <c r="M5668" s="75"/>
      <c r="N5668" s="75"/>
      <c r="O5668" s="75"/>
      <c r="P5668" s="76"/>
      <c r="AH5668">
        <v>18</v>
      </c>
    </row>
    <row r="5669" spans="2:34" x14ac:dyDescent="0.35">
      <c r="B5669" s="75"/>
      <c r="C5669" s="76"/>
      <c r="D5669" s="78"/>
      <c r="E5669" s="76"/>
      <c r="F5669" s="76"/>
      <c r="G5669" s="76"/>
      <c r="H5669" s="79"/>
      <c r="I5669" s="79"/>
      <c r="J5669" s="79"/>
      <c r="K5669" s="79"/>
      <c r="L5669" s="75"/>
      <c r="M5669" s="75"/>
      <c r="N5669" s="75"/>
      <c r="O5669" s="75"/>
      <c r="P5669" s="76"/>
      <c r="AH5669">
        <v>18</v>
      </c>
    </row>
    <row r="5670" spans="2:34" x14ac:dyDescent="0.35">
      <c r="B5670" s="75"/>
      <c r="C5670" s="76"/>
      <c r="D5670" s="78"/>
      <c r="E5670" s="76"/>
      <c r="F5670" s="76"/>
      <c r="G5670" s="76"/>
      <c r="H5670" s="79"/>
      <c r="I5670" s="79"/>
      <c r="J5670" s="79"/>
      <c r="K5670" s="79"/>
      <c r="L5670" s="75"/>
      <c r="M5670" s="75"/>
      <c r="N5670" s="75"/>
      <c r="O5670" s="75"/>
      <c r="P5670" s="76"/>
      <c r="AH5670">
        <v>18</v>
      </c>
    </row>
    <row r="5671" spans="2:34" x14ac:dyDescent="0.35">
      <c r="B5671" s="75"/>
      <c r="C5671" s="76"/>
      <c r="D5671" s="78"/>
      <c r="E5671" s="76"/>
      <c r="F5671" s="76"/>
      <c r="G5671" s="76"/>
      <c r="H5671" s="79"/>
      <c r="I5671" s="79"/>
      <c r="J5671" s="79"/>
      <c r="K5671" s="79"/>
      <c r="L5671" s="75"/>
      <c r="M5671" s="75"/>
      <c r="N5671" s="75"/>
      <c r="O5671" s="75"/>
      <c r="P5671" s="76"/>
      <c r="AH5671">
        <v>18</v>
      </c>
    </row>
    <row r="5672" spans="2:34" x14ac:dyDescent="0.35">
      <c r="B5672" s="75"/>
      <c r="C5672" s="76"/>
      <c r="D5672" s="78"/>
      <c r="E5672" s="76"/>
      <c r="F5672" s="76"/>
      <c r="G5672" s="76"/>
      <c r="H5672" s="79"/>
      <c r="I5672" s="79"/>
      <c r="J5672" s="79"/>
      <c r="K5672" s="79"/>
      <c r="L5672" s="75"/>
      <c r="M5672" s="75"/>
      <c r="N5672" s="75"/>
      <c r="O5672" s="75"/>
      <c r="P5672" s="76"/>
      <c r="AH5672">
        <v>18</v>
      </c>
    </row>
    <row r="5673" spans="2:34" x14ac:dyDescent="0.35">
      <c r="B5673" s="75"/>
      <c r="C5673" s="76"/>
      <c r="D5673" s="78"/>
      <c r="E5673" s="76"/>
      <c r="F5673" s="76"/>
      <c r="G5673" s="76"/>
      <c r="H5673" s="79"/>
      <c r="I5673" s="79"/>
      <c r="J5673" s="79"/>
      <c r="K5673" s="79"/>
      <c r="L5673" s="75"/>
      <c r="M5673" s="75"/>
      <c r="N5673" s="75"/>
      <c r="O5673" s="75"/>
      <c r="P5673" s="76"/>
      <c r="AH5673">
        <v>18</v>
      </c>
    </row>
    <row r="5674" spans="2:34" x14ac:dyDescent="0.35">
      <c r="B5674" s="75"/>
      <c r="C5674" s="76"/>
      <c r="D5674" s="78"/>
      <c r="E5674" s="76"/>
      <c r="F5674" s="76"/>
      <c r="G5674" s="76"/>
      <c r="H5674" s="79"/>
      <c r="I5674" s="79"/>
      <c r="J5674" s="79"/>
      <c r="K5674" s="79"/>
      <c r="L5674" s="75"/>
      <c r="M5674" s="75"/>
      <c r="N5674" s="75"/>
      <c r="O5674" s="75"/>
      <c r="P5674" s="76"/>
      <c r="AH5674">
        <v>18</v>
      </c>
    </row>
    <row r="5675" spans="2:34" x14ac:dyDescent="0.35">
      <c r="B5675" s="75"/>
      <c r="C5675" s="76"/>
      <c r="D5675" s="78"/>
      <c r="E5675" s="76"/>
      <c r="F5675" s="76"/>
      <c r="G5675" s="76"/>
      <c r="H5675" s="79"/>
      <c r="I5675" s="79"/>
      <c r="J5675" s="79"/>
      <c r="K5675" s="79"/>
      <c r="L5675" s="75"/>
      <c r="M5675" s="75"/>
      <c r="N5675" s="75"/>
      <c r="O5675" s="75"/>
      <c r="P5675" s="76"/>
      <c r="AH5675">
        <v>18</v>
      </c>
    </row>
    <row r="5676" spans="2:34" x14ac:dyDescent="0.35">
      <c r="B5676" s="75"/>
      <c r="C5676" s="76"/>
      <c r="D5676" s="78"/>
      <c r="E5676" s="76"/>
      <c r="F5676" s="76"/>
      <c r="G5676" s="76"/>
      <c r="H5676" s="79"/>
      <c r="I5676" s="79"/>
      <c r="J5676" s="79"/>
      <c r="K5676" s="79"/>
      <c r="L5676" s="75"/>
      <c r="M5676" s="75"/>
      <c r="N5676" s="75"/>
      <c r="O5676" s="75"/>
      <c r="P5676" s="76"/>
      <c r="AH5676">
        <v>18</v>
      </c>
    </row>
    <row r="5677" spans="2:34" x14ac:dyDescent="0.35">
      <c r="B5677" s="75"/>
      <c r="C5677" s="76"/>
      <c r="D5677" s="78"/>
      <c r="E5677" s="76"/>
      <c r="F5677" s="76"/>
      <c r="G5677" s="76"/>
      <c r="H5677" s="79"/>
      <c r="I5677" s="79"/>
      <c r="J5677" s="79"/>
      <c r="K5677" s="79"/>
      <c r="L5677" s="75"/>
      <c r="M5677" s="75"/>
      <c r="N5677" s="75"/>
      <c r="O5677" s="75"/>
      <c r="P5677" s="76"/>
      <c r="AH5677">
        <v>18</v>
      </c>
    </row>
    <row r="5678" spans="2:34" x14ac:dyDescent="0.35">
      <c r="B5678" s="75"/>
      <c r="C5678" s="76"/>
      <c r="D5678" s="78"/>
      <c r="E5678" s="76"/>
      <c r="F5678" s="76"/>
      <c r="G5678" s="76"/>
      <c r="H5678" s="79"/>
      <c r="I5678" s="79"/>
      <c r="J5678" s="79"/>
      <c r="K5678" s="79"/>
      <c r="L5678" s="75"/>
      <c r="M5678" s="75"/>
      <c r="N5678" s="75"/>
      <c r="O5678" s="75"/>
      <c r="P5678" s="76"/>
      <c r="AH5678">
        <v>18</v>
      </c>
    </row>
    <row r="5679" spans="2:34" x14ac:dyDescent="0.35">
      <c r="B5679" s="75"/>
      <c r="C5679" s="76"/>
      <c r="D5679" s="78"/>
      <c r="E5679" s="76"/>
      <c r="F5679" s="76"/>
      <c r="G5679" s="76"/>
      <c r="H5679" s="79"/>
      <c r="I5679" s="79"/>
      <c r="J5679" s="79"/>
      <c r="K5679" s="79"/>
      <c r="L5679" s="75"/>
      <c r="M5679" s="75"/>
      <c r="N5679" s="75"/>
      <c r="O5679" s="75"/>
      <c r="P5679" s="76"/>
      <c r="AH5679">
        <v>18</v>
      </c>
    </row>
    <row r="5680" spans="2:34" x14ac:dyDescent="0.35">
      <c r="B5680" s="75"/>
      <c r="C5680" s="76"/>
      <c r="D5680" s="78"/>
      <c r="E5680" s="76"/>
      <c r="F5680" s="76"/>
      <c r="G5680" s="76"/>
      <c r="H5680" s="79"/>
      <c r="I5680" s="79"/>
      <c r="J5680" s="79"/>
      <c r="K5680" s="79"/>
      <c r="L5680" s="75"/>
      <c r="M5680" s="75"/>
      <c r="N5680" s="75"/>
      <c r="O5680" s="75"/>
      <c r="P5680" s="76"/>
      <c r="AH5680">
        <v>18</v>
      </c>
    </row>
    <row r="5681" spans="2:34" x14ac:dyDescent="0.35">
      <c r="B5681" s="75"/>
      <c r="C5681" s="76"/>
      <c r="D5681" s="78"/>
      <c r="E5681" s="76"/>
      <c r="F5681" s="76"/>
      <c r="G5681" s="76"/>
      <c r="H5681" s="79"/>
      <c r="I5681" s="79"/>
      <c r="J5681" s="79"/>
      <c r="K5681" s="79"/>
      <c r="L5681" s="75"/>
      <c r="M5681" s="75"/>
      <c r="N5681" s="75"/>
      <c r="O5681" s="75"/>
      <c r="P5681" s="76"/>
      <c r="AH5681">
        <v>18</v>
      </c>
    </row>
    <row r="5682" spans="2:34" x14ac:dyDescent="0.35">
      <c r="B5682" s="75"/>
      <c r="C5682" s="76"/>
      <c r="D5682" s="78"/>
      <c r="E5682" s="76"/>
      <c r="F5682" s="76"/>
      <c r="G5682" s="76"/>
      <c r="H5682" s="79"/>
      <c r="I5682" s="79"/>
      <c r="J5682" s="79"/>
      <c r="K5682" s="79"/>
      <c r="L5682" s="75"/>
      <c r="M5682" s="75"/>
      <c r="N5682" s="75"/>
      <c r="O5682" s="75"/>
      <c r="P5682" s="76"/>
      <c r="AH5682">
        <v>18</v>
      </c>
    </row>
    <row r="5683" spans="2:34" x14ac:dyDescent="0.35">
      <c r="B5683" s="75"/>
      <c r="C5683" s="76"/>
      <c r="D5683" s="78"/>
      <c r="E5683" s="76"/>
      <c r="F5683" s="76"/>
      <c r="G5683" s="76"/>
      <c r="H5683" s="79"/>
      <c r="I5683" s="79"/>
      <c r="J5683" s="79"/>
      <c r="K5683" s="79"/>
      <c r="L5683" s="75"/>
      <c r="M5683" s="75"/>
      <c r="N5683" s="75"/>
      <c r="O5683" s="75"/>
      <c r="P5683" s="76"/>
      <c r="AH5683">
        <v>18</v>
      </c>
    </row>
    <row r="5684" spans="2:34" x14ac:dyDescent="0.35">
      <c r="B5684" s="75"/>
      <c r="C5684" s="76"/>
      <c r="D5684" s="78"/>
      <c r="E5684" s="76"/>
      <c r="F5684" s="76"/>
      <c r="G5684" s="76"/>
      <c r="H5684" s="79"/>
      <c r="I5684" s="79"/>
      <c r="J5684" s="79"/>
      <c r="K5684" s="79"/>
      <c r="L5684" s="75"/>
      <c r="M5684" s="75"/>
      <c r="N5684" s="75"/>
      <c r="O5684" s="75"/>
      <c r="P5684" s="76"/>
      <c r="AH5684">
        <v>18</v>
      </c>
    </row>
    <row r="5685" spans="2:34" x14ac:dyDescent="0.35">
      <c r="B5685" s="75"/>
      <c r="C5685" s="76"/>
      <c r="D5685" s="78"/>
      <c r="E5685" s="76"/>
      <c r="F5685" s="76"/>
      <c r="G5685" s="76"/>
      <c r="H5685" s="79"/>
      <c r="I5685" s="79"/>
      <c r="J5685" s="79"/>
      <c r="K5685" s="79"/>
      <c r="L5685" s="75"/>
      <c r="M5685" s="75"/>
      <c r="N5685" s="75"/>
      <c r="O5685" s="75"/>
      <c r="P5685" s="76"/>
      <c r="AH5685">
        <v>18</v>
      </c>
    </row>
    <row r="5686" spans="2:34" x14ac:dyDescent="0.35">
      <c r="B5686" s="75"/>
      <c r="C5686" s="76"/>
      <c r="D5686" s="78"/>
      <c r="E5686" s="76"/>
      <c r="F5686" s="76"/>
      <c r="G5686" s="76"/>
      <c r="H5686" s="79"/>
      <c r="I5686" s="79"/>
      <c r="J5686" s="79"/>
      <c r="K5686" s="79"/>
      <c r="L5686" s="75"/>
      <c r="M5686" s="75"/>
      <c r="N5686" s="75"/>
      <c r="O5686" s="75"/>
      <c r="P5686" s="76"/>
      <c r="AH5686">
        <v>18</v>
      </c>
    </row>
    <row r="5687" spans="2:34" x14ac:dyDescent="0.35">
      <c r="B5687" s="75"/>
      <c r="C5687" s="76"/>
      <c r="D5687" s="78"/>
      <c r="E5687" s="76"/>
      <c r="F5687" s="76"/>
      <c r="G5687" s="76"/>
      <c r="H5687" s="79"/>
      <c r="I5687" s="79"/>
      <c r="J5687" s="79"/>
      <c r="K5687" s="79"/>
      <c r="L5687" s="75"/>
      <c r="M5687" s="75"/>
      <c r="N5687" s="75"/>
      <c r="O5687" s="75"/>
      <c r="P5687" s="76"/>
      <c r="AH5687">
        <v>18</v>
      </c>
    </row>
    <row r="5688" spans="2:34" x14ac:dyDescent="0.35">
      <c r="B5688" s="75"/>
      <c r="C5688" s="76"/>
      <c r="D5688" s="78"/>
      <c r="E5688" s="76"/>
      <c r="F5688" s="76"/>
      <c r="G5688" s="76"/>
      <c r="H5688" s="79"/>
      <c r="I5688" s="79"/>
      <c r="J5688" s="79"/>
      <c r="K5688" s="79"/>
      <c r="L5688" s="75"/>
      <c r="M5688" s="75"/>
      <c r="N5688" s="75"/>
      <c r="O5688" s="75"/>
      <c r="P5688" s="76"/>
      <c r="AH5688">
        <v>18</v>
      </c>
    </row>
    <row r="5689" spans="2:34" x14ac:dyDescent="0.35">
      <c r="B5689" s="75"/>
      <c r="C5689" s="76"/>
      <c r="D5689" s="78"/>
      <c r="E5689" s="76"/>
      <c r="F5689" s="76"/>
      <c r="G5689" s="76"/>
      <c r="H5689" s="79"/>
      <c r="I5689" s="79"/>
      <c r="J5689" s="79"/>
      <c r="K5689" s="79"/>
      <c r="L5689" s="75"/>
      <c r="M5689" s="75"/>
      <c r="N5689" s="75"/>
      <c r="O5689" s="75"/>
      <c r="P5689" s="76"/>
      <c r="AH5689">
        <v>18</v>
      </c>
    </row>
    <row r="5690" spans="2:34" x14ac:dyDescent="0.35">
      <c r="B5690" s="75"/>
      <c r="C5690" s="76"/>
      <c r="D5690" s="78"/>
      <c r="E5690" s="76"/>
      <c r="F5690" s="76"/>
      <c r="G5690" s="76"/>
      <c r="H5690" s="79"/>
      <c r="I5690" s="79"/>
      <c r="J5690" s="79"/>
      <c r="K5690" s="79"/>
      <c r="L5690" s="75"/>
      <c r="M5690" s="75"/>
      <c r="N5690" s="75"/>
      <c r="O5690" s="75"/>
      <c r="P5690" s="76"/>
      <c r="AH5690">
        <v>18</v>
      </c>
    </row>
    <row r="5691" spans="2:34" x14ac:dyDescent="0.35">
      <c r="B5691" s="75"/>
      <c r="C5691" s="76"/>
      <c r="D5691" s="78"/>
      <c r="E5691" s="76"/>
      <c r="F5691" s="76"/>
      <c r="G5691" s="76"/>
      <c r="H5691" s="79"/>
      <c r="I5691" s="79"/>
      <c r="J5691" s="79"/>
      <c r="K5691" s="79"/>
      <c r="L5691" s="75"/>
      <c r="M5691" s="75"/>
      <c r="N5691" s="75"/>
      <c r="O5691" s="75"/>
      <c r="P5691" s="76"/>
      <c r="AH5691">
        <v>18</v>
      </c>
    </row>
    <row r="5692" spans="2:34" x14ac:dyDescent="0.35">
      <c r="B5692" s="75"/>
      <c r="C5692" s="76"/>
      <c r="D5692" s="78"/>
      <c r="E5692" s="76"/>
      <c r="F5692" s="76"/>
      <c r="G5692" s="76"/>
      <c r="H5692" s="79"/>
      <c r="I5692" s="79"/>
      <c r="J5692" s="79"/>
      <c r="K5692" s="79"/>
      <c r="L5692" s="75"/>
      <c r="M5692" s="75"/>
      <c r="N5692" s="75"/>
      <c r="O5692" s="75"/>
      <c r="P5692" s="76"/>
      <c r="AH5692">
        <v>18</v>
      </c>
    </row>
    <row r="5693" spans="2:34" x14ac:dyDescent="0.35">
      <c r="B5693" s="75"/>
      <c r="C5693" s="76"/>
      <c r="D5693" s="78"/>
      <c r="E5693" s="76"/>
      <c r="F5693" s="76"/>
      <c r="G5693" s="76"/>
      <c r="H5693" s="79"/>
      <c r="I5693" s="79"/>
      <c r="J5693" s="79"/>
      <c r="K5693" s="79"/>
      <c r="L5693" s="75"/>
      <c r="M5693" s="75"/>
      <c r="N5693" s="75"/>
      <c r="O5693" s="75"/>
      <c r="P5693" s="76"/>
      <c r="AH5693">
        <v>18</v>
      </c>
    </row>
    <row r="5694" spans="2:34" x14ac:dyDescent="0.35">
      <c r="B5694" s="75"/>
      <c r="C5694" s="76"/>
      <c r="D5694" s="78"/>
      <c r="E5694" s="76"/>
      <c r="F5694" s="76"/>
      <c r="G5694" s="76"/>
      <c r="H5694" s="79"/>
      <c r="I5694" s="79"/>
      <c r="J5694" s="79"/>
      <c r="K5694" s="79"/>
      <c r="L5694" s="75"/>
      <c r="M5694" s="75"/>
      <c r="N5694" s="75"/>
      <c r="O5694" s="75"/>
      <c r="P5694" s="76"/>
      <c r="AH5694">
        <v>18</v>
      </c>
    </row>
    <row r="5695" spans="2:34" x14ac:dyDescent="0.35">
      <c r="B5695" s="75"/>
      <c r="C5695" s="76"/>
      <c r="D5695" s="78"/>
      <c r="E5695" s="76"/>
      <c r="F5695" s="76"/>
      <c r="G5695" s="76"/>
      <c r="H5695" s="79"/>
      <c r="I5695" s="79"/>
      <c r="J5695" s="79"/>
      <c r="K5695" s="79"/>
      <c r="L5695" s="75"/>
      <c r="M5695" s="75"/>
      <c r="N5695" s="75"/>
      <c r="O5695" s="75"/>
      <c r="P5695" s="76"/>
      <c r="AH5695">
        <v>18</v>
      </c>
    </row>
    <row r="5696" spans="2:34" x14ac:dyDescent="0.35">
      <c r="B5696" s="75"/>
      <c r="C5696" s="76"/>
      <c r="D5696" s="78"/>
      <c r="E5696" s="76"/>
      <c r="F5696" s="76"/>
      <c r="G5696" s="76"/>
      <c r="H5696" s="79"/>
      <c r="I5696" s="79"/>
      <c r="J5696" s="79"/>
      <c r="K5696" s="79"/>
      <c r="L5696" s="75"/>
      <c r="M5696" s="75"/>
      <c r="N5696" s="75"/>
      <c r="O5696" s="75"/>
      <c r="P5696" s="76"/>
      <c r="AH5696">
        <v>18</v>
      </c>
    </row>
    <row r="5697" spans="2:34" x14ac:dyDescent="0.35">
      <c r="B5697" s="75"/>
      <c r="C5697" s="76"/>
      <c r="D5697" s="78"/>
      <c r="E5697" s="76"/>
      <c r="F5697" s="76"/>
      <c r="G5697" s="76"/>
      <c r="H5697" s="79"/>
      <c r="I5697" s="79"/>
      <c r="J5697" s="79"/>
      <c r="K5697" s="79"/>
      <c r="L5697" s="75"/>
      <c r="M5697" s="75"/>
      <c r="N5697" s="75"/>
      <c r="O5697" s="75"/>
      <c r="P5697" s="76"/>
      <c r="AH5697">
        <v>18</v>
      </c>
    </row>
    <row r="5698" spans="2:34" x14ac:dyDescent="0.35">
      <c r="B5698" s="75"/>
      <c r="C5698" s="76"/>
      <c r="D5698" s="78"/>
      <c r="E5698" s="76"/>
      <c r="F5698" s="76"/>
      <c r="G5698" s="76"/>
      <c r="H5698" s="79"/>
      <c r="I5698" s="79"/>
      <c r="J5698" s="79"/>
      <c r="K5698" s="79"/>
      <c r="L5698" s="75"/>
      <c r="M5698" s="75"/>
      <c r="N5698" s="75"/>
      <c r="O5698" s="75"/>
      <c r="P5698" s="76"/>
      <c r="AH5698">
        <v>18</v>
      </c>
    </row>
    <row r="5699" spans="2:34" x14ac:dyDescent="0.35">
      <c r="B5699" s="75"/>
      <c r="C5699" s="76"/>
      <c r="D5699" s="78"/>
      <c r="E5699" s="76"/>
      <c r="F5699" s="76"/>
      <c r="G5699" s="76"/>
      <c r="H5699" s="79"/>
      <c r="I5699" s="79"/>
      <c r="J5699" s="79"/>
      <c r="K5699" s="79"/>
      <c r="L5699" s="75"/>
      <c r="M5699" s="75"/>
      <c r="N5699" s="75"/>
      <c r="O5699" s="75"/>
      <c r="P5699" s="76"/>
      <c r="AH5699">
        <v>18</v>
      </c>
    </row>
    <row r="5700" spans="2:34" x14ac:dyDescent="0.35">
      <c r="B5700" s="75"/>
      <c r="C5700" s="76"/>
      <c r="D5700" s="78"/>
      <c r="E5700" s="76"/>
      <c r="F5700" s="76"/>
      <c r="G5700" s="76"/>
      <c r="H5700" s="79"/>
      <c r="I5700" s="79"/>
      <c r="J5700" s="79"/>
      <c r="K5700" s="79"/>
      <c r="L5700" s="75"/>
      <c r="M5700" s="75"/>
      <c r="N5700" s="75"/>
      <c r="O5700" s="75"/>
      <c r="P5700" s="76"/>
      <c r="AH5700">
        <v>18</v>
      </c>
    </row>
    <row r="5701" spans="2:34" x14ac:dyDescent="0.35">
      <c r="B5701" s="75"/>
      <c r="C5701" s="76"/>
      <c r="D5701" s="78"/>
      <c r="E5701" s="76"/>
      <c r="F5701" s="76"/>
      <c r="G5701" s="76"/>
      <c r="H5701" s="79"/>
      <c r="I5701" s="79"/>
      <c r="J5701" s="79"/>
      <c r="K5701" s="79"/>
      <c r="L5701" s="75"/>
      <c r="M5701" s="75"/>
      <c r="N5701" s="75"/>
      <c r="O5701" s="75"/>
      <c r="P5701" s="76"/>
      <c r="AH5701">
        <v>18</v>
      </c>
    </row>
    <row r="5702" spans="2:34" x14ac:dyDescent="0.35">
      <c r="B5702" s="75"/>
      <c r="C5702" s="76"/>
      <c r="D5702" s="78"/>
      <c r="E5702" s="76"/>
      <c r="F5702" s="76"/>
      <c r="G5702" s="76"/>
      <c r="H5702" s="79"/>
      <c r="I5702" s="79"/>
      <c r="J5702" s="79"/>
      <c r="K5702" s="79"/>
      <c r="L5702" s="75"/>
      <c r="M5702" s="75"/>
      <c r="N5702" s="75"/>
      <c r="O5702" s="75"/>
      <c r="P5702" s="76"/>
      <c r="AH5702">
        <v>18</v>
      </c>
    </row>
    <row r="5703" spans="2:34" x14ac:dyDescent="0.35">
      <c r="B5703" s="75"/>
      <c r="C5703" s="76"/>
      <c r="D5703" s="78"/>
      <c r="E5703" s="76"/>
      <c r="F5703" s="76"/>
      <c r="G5703" s="76"/>
      <c r="H5703" s="79"/>
      <c r="I5703" s="79"/>
      <c r="J5703" s="79"/>
      <c r="K5703" s="79"/>
      <c r="L5703" s="75"/>
      <c r="M5703" s="75"/>
      <c r="N5703" s="75"/>
      <c r="O5703" s="75"/>
      <c r="P5703" s="76"/>
      <c r="AH5703">
        <v>18</v>
      </c>
    </row>
    <row r="5704" spans="2:34" x14ac:dyDescent="0.35">
      <c r="B5704" s="75"/>
      <c r="C5704" s="76"/>
      <c r="D5704" s="78"/>
      <c r="E5704" s="76"/>
      <c r="F5704" s="76"/>
      <c r="G5704" s="76"/>
      <c r="H5704" s="79"/>
      <c r="I5704" s="79"/>
      <c r="J5704" s="79"/>
      <c r="K5704" s="79"/>
      <c r="L5704" s="75"/>
      <c r="M5704" s="75"/>
      <c r="N5704" s="75"/>
      <c r="O5704" s="75"/>
      <c r="P5704" s="76"/>
      <c r="AH5704">
        <v>18</v>
      </c>
    </row>
    <row r="5705" spans="2:34" x14ac:dyDescent="0.35">
      <c r="B5705" s="75"/>
      <c r="C5705" s="76"/>
      <c r="D5705" s="78"/>
      <c r="E5705" s="76"/>
      <c r="F5705" s="76"/>
      <c r="G5705" s="76"/>
      <c r="H5705" s="79"/>
      <c r="I5705" s="79"/>
      <c r="J5705" s="79"/>
      <c r="K5705" s="79"/>
      <c r="L5705" s="75"/>
      <c r="M5705" s="75"/>
      <c r="N5705" s="75"/>
      <c r="O5705" s="75"/>
      <c r="P5705" s="76"/>
      <c r="AH5705">
        <v>18</v>
      </c>
    </row>
    <row r="5706" spans="2:34" x14ac:dyDescent="0.35">
      <c r="B5706" s="75"/>
      <c r="C5706" s="76"/>
      <c r="D5706" s="78"/>
      <c r="E5706" s="76"/>
      <c r="F5706" s="76"/>
      <c r="G5706" s="76"/>
      <c r="H5706" s="79"/>
      <c r="I5706" s="79"/>
      <c r="J5706" s="79"/>
      <c r="K5706" s="79"/>
      <c r="L5706" s="75"/>
      <c r="M5706" s="75"/>
      <c r="N5706" s="75"/>
      <c r="O5706" s="75"/>
      <c r="P5706" s="76"/>
      <c r="AH5706">
        <v>18</v>
      </c>
    </row>
    <row r="5707" spans="2:34" x14ac:dyDescent="0.35">
      <c r="B5707" s="75"/>
      <c r="C5707" s="76"/>
      <c r="D5707" s="78"/>
      <c r="E5707" s="76"/>
      <c r="F5707" s="76"/>
      <c r="G5707" s="76"/>
      <c r="H5707" s="79"/>
      <c r="I5707" s="79"/>
      <c r="J5707" s="79"/>
      <c r="K5707" s="79"/>
      <c r="L5707" s="75"/>
      <c r="M5707" s="75"/>
      <c r="N5707" s="75"/>
      <c r="O5707" s="75"/>
      <c r="P5707" s="76"/>
      <c r="AH5707">
        <v>18</v>
      </c>
    </row>
    <row r="5708" spans="2:34" x14ac:dyDescent="0.35">
      <c r="B5708" s="75"/>
      <c r="C5708" s="76"/>
      <c r="D5708" s="78"/>
      <c r="E5708" s="76"/>
      <c r="F5708" s="76"/>
      <c r="G5708" s="76"/>
      <c r="H5708" s="79"/>
      <c r="I5708" s="79"/>
      <c r="J5708" s="79"/>
      <c r="K5708" s="79"/>
      <c r="L5708" s="75"/>
      <c r="M5708" s="75"/>
      <c r="N5708" s="75"/>
      <c r="O5708" s="75"/>
      <c r="P5708" s="76"/>
      <c r="AH5708">
        <v>18</v>
      </c>
    </row>
    <row r="5709" spans="2:34" x14ac:dyDescent="0.35">
      <c r="B5709" s="75"/>
      <c r="C5709" s="76"/>
      <c r="D5709" s="78"/>
      <c r="E5709" s="76"/>
      <c r="F5709" s="76"/>
      <c r="G5709" s="76"/>
      <c r="H5709" s="79"/>
      <c r="I5709" s="79"/>
      <c r="J5709" s="79"/>
      <c r="K5709" s="79"/>
      <c r="L5709" s="75"/>
      <c r="M5709" s="75"/>
      <c r="N5709" s="75"/>
      <c r="O5709" s="75"/>
      <c r="P5709" s="76"/>
      <c r="AH5709">
        <v>18</v>
      </c>
    </row>
    <row r="5710" spans="2:34" x14ac:dyDescent="0.35">
      <c r="B5710" s="75"/>
      <c r="C5710" s="76"/>
      <c r="D5710" s="78"/>
      <c r="E5710" s="76"/>
      <c r="F5710" s="76"/>
      <c r="G5710" s="76"/>
      <c r="H5710" s="79"/>
      <c r="I5710" s="79"/>
      <c r="J5710" s="79"/>
      <c r="K5710" s="79"/>
      <c r="L5710" s="75"/>
      <c r="M5710" s="75"/>
      <c r="N5710" s="75"/>
      <c r="O5710" s="75"/>
      <c r="P5710" s="76"/>
      <c r="AH5710">
        <v>18</v>
      </c>
    </row>
    <row r="5711" spans="2:34" x14ac:dyDescent="0.35">
      <c r="B5711" s="75"/>
      <c r="C5711" s="76"/>
      <c r="D5711" s="78"/>
      <c r="E5711" s="76"/>
      <c r="F5711" s="76"/>
      <c r="G5711" s="76"/>
      <c r="H5711" s="79"/>
      <c r="I5711" s="79"/>
      <c r="J5711" s="79"/>
      <c r="K5711" s="79"/>
      <c r="L5711" s="75"/>
      <c r="M5711" s="75"/>
      <c r="N5711" s="75"/>
      <c r="O5711" s="75"/>
      <c r="P5711" s="76"/>
      <c r="AH5711">
        <v>18</v>
      </c>
    </row>
    <row r="5712" spans="2:34" x14ac:dyDescent="0.35">
      <c r="B5712" s="75"/>
      <c r="C5712" s="76"/>
      <c r="D5712" s="78"/>
      <c r="E5712" s="76"/>
      <c r="F5712" s="76"/>
      <c r="G5712" s="76"/>
      <c r="H5712" s="79"/>
      <c r="I5712" s="79"/>
      <c r="J5712" s="79"/>
      <c r="K5712" s="79"/>
      <c r="L5712" s="75"/>
      <c r="M5712" s="75"/>
      <c r="N5712" s="75"/>
      <c r="O5712" s="75"/>
      <c r="P5712" s="76"/>
      <c r="AH5712">
        <v>18</v>
      </c>
    </row>
    <row r="5713" spans="2:34" x14ac:dyDescent="0.35">
      <c r="B5713" s="75"/>
      <c r="C5713" s="76"/>
      <c r="D5713" s="78"/>
      <c r="E5713" s="76"/>
      <c r="F5713" s="76"/>
      <c r="G5713" s="76"/>
      <c r="H5713" s="79"/>
      <c r="I5713" s="79"/>
      <c r="J5713" s="79"/>
      <c r="K5713" s="79"/>
      <c r="L5713" s="75"/>
      <c r="M5713" s="75"/>
      <c r="N5713" s="75"/>
      <c r="O5713" s="75"/>
      <c r="P5713" s="76"/>
      <c r="AH5713">
        <v>18</v>
      </c>
    </row>
    <row r="5714" spans="2:34" x14ac:dyDescent="0.35">
      <c r="B5714" s="75"/>
      <c r="C5714" s="76"/>
      <c r="D5714" s="78"/>
      <c r="E5714" s="76"/>
      <c r="F5714" s="76"/>
      <c r="G5714" s="76"/>
      <c r="H5714" s="79"/>
      <c r="I5714" s="79"/>
      <c r="J5714" s="79"/>
      <c r="K5714" s="79"/>
      <c r="L5714" s="75"/>
      <c r="M5714" s="75"/>
      <c r="N5714" s="75"/>
      <c r="O5714" s="75"/>
      <c r="P5714" s="76"/>
      <c r="AH5714">
        <v>18</v>
      </c>
    </row>
    <row r="5715" spans="2:34" x14ac:dyDescent="0.35">
      <c r="B5715" s="75"/>
      <c r="C5715" s="76"/>
      <c r="D5715" s="78"/>
      <c r="E5715" s="76"/>
      <c r="F5715" s="76"/>
      <c r="G5715" s="76"/>
      <c r="H5715" s="79"/>
      <c r="I5715" s="79"/>
      <c r="J5715" s="79"/>
      <c r="K5715" s="79"/>
      <c r="L5715" s="75"/>
      <c r="M5715" s="75"/>
      <c r="N5715" s="75"/>
      <c r="O5715" s="75"/>
      <c r="P5715" s="76"/>
      <c r="AH5715">
        <v>18</v>
      </c>
    </row>
    <row r="5716" spans="2:34" x14ac:dyDescent="0.35">
      <c r="B5716" s="75"/>
      <c r="C5716" s="76"/>
      <c r="D5716" s="78"/>
      <c r="E5716" s="76"/>
      <c r="F5716" s="76"/>
      <c r="G5716" s="76"/>
      <c r="H5716" s="79"/>
      <c r="I5716" s="79"/>
      <c r="J5716" s="79"/>
      <c r="K5716" s="79"/>
      <c r="L5716" s="75"/>
      <c r="M5716" s="75"/>
      <c r="N5716" s="75"/>
      <c r="O5716" s="75"/>
      <c r="P5716" s="76"/>
      <c r="AH5716">
        <v>18</v>
      </c>
    </row>
    <row r="5717" spans="2:34" x14ac:dyDescent="0.35">
      <c r="B5717" s="75"/>
      <c r="C5717" s="76"/>
      <c r="D5717" s="78"/>
      <c r="E5717" s="76"/>
      <c r="F5717" s="76"/>
      <c r="G5717" s="76"/>
      <c r="H5717" s="79"/>
      <c r="I5717" s="79"/>
      <c r="J5717" s="79"/>
      <c r="K5717" s="79"/>
      <c r="L5717" s="75"/>
      <c r="M5717" s="75"/>
      <c r="N5717" s="75"/>
      <c r="O5717" s="75"/>
      <c r="P5717" s="76"/>
      <c r="AH5717">
        <v>18</v>
      </c>
    </row>
    <row r="5718" spans="2:34" x14ac:dyDescent="0.35">
      <c r="B5718" s="75"/>
      <c r="C5718" s="76"/>
      <c r="D5718" s="78"/>
      <c r="E5718" s="76"/>
      <c r="F5718" s="76"/>
      <c r="G5718" s="76"/>
      <c r="H5718" s="79"/>
      <c r="I5718" s="79"/>
      <c r="J5718" s="79"/>
      <c r="K5718" s="79"/>
      <c r="L5718" s="75"/>
      <c r="M5718" s="75"/>
      <c r="N5718" s="75"/>
      <c r="O5718" s="75"/>
      <c r="P5718" s="76"/>
      <c r="AH5718">
        <v>18</v>
      </c>
    </row>
    <row r="5719" spans="2:34" x14ac:dyDescent="0.35">
      <c r="B5719" s="75"/>
      <c r="C5719" s="76"/>
      <c r="D5719" s="78"/>
      <c r="E5719" s="76"/>
      <c r="F5719" s="76"/>
      <c r="G5719" s="76"/>
      <c r="H5719" s="79"/>
      <c r="I5719" s="79"/>
      <c r="J5719" s="79"/>
      <c r="K5719" s="79"/>
      <c r="L5719" s="75"/>
      <c r="M5719" s="75"/>
      <c r="N5719" s="75"/>
      <c r="O5719" s="75"/>
      <c r="P5719" s="76"/>
      <c r="AH5719">
        <v>18</v>
      </c>
    </row>
    <row r="5720" spans="2:34" x14ac:dyDescent="0.35">
      <c r="B5720" s="75"/>
      <c r="C5720" s="76"/>
      <c r="D5720" s="78"/>
      <c r="E5720" s="76"/>
      <c r="F5720" s="76"/>
      <c r="G5720" s="76"/>
      <c r="H5720" s="79"/>
      <c r="I5720" s="79"/>
      <c r="J5720" s="79"/>
      <c r="K5720" s="79"/>
      <c r="L5720" s="75"/>
      <c r="M5720" s="75"/>
      <c r="N5720" s="75"/>
      <c r="O5720" s="75"/>
      <c r="P5720" s="76"/>
      <c r="AH5720">
        <v>18</v>
      </c>
    </row>
    <row r="5721" spans="2:34" x14ac:dyDescent="0.35">
      <c r="B5721" s="75"/>
      <c r="C5721" s="76"/>
      <c r="D5721" s="78"/>
      <c r="E5721" s="76"/>
      <c r="F5721" s="76"/>
      <c r="G5721" s="76"/>
      <c r="H5721" s="79"/>
      <c r="I5721" s="79"/>
      <c r="J5721" s="79"/>
      <c r="K5721" s="79"/>
      <c r="L5721" s="75"/>
      <c r="M5721" s="75"/>
      <c r="N5721" s="75"/>
      <c r="O5721" s="75"/>
      <c r="P5721" s="76"/>
      <c r="AH5721">
        <v>18</v>
      </c>
    </row>
    <row r="5722" spans="2:34" x14ac:dyDescent="0.35">
      <c r="B5722" s="75"/>
      <c r="C5722" s="76"/>
      <c r="D5722" s="78"/>
      <c r="E5722" s="76"/>
      <c r="F5722" s="76"/>
      <c r="G5722" s="76"/>
      <c r="H5722" s="79"/>
      <c r="I5722" s="79"/>
      <c r="J5722" s="79"/>
      <c r="K5722" s="79"/>
      <c r="L5722" s="75"/>
      <c r="M5722" s="75"/>
      <c r="N5722" s="75"/>
      <c r="O5722" s="75"/>
      <c r="P5722" s="76"/>
      <c r="AH5722">
        <v>18</v>
      </c>
    </row>
    <row r="5723" spans="2:34" x14ac:dyDescent="0.35">
      <c r="B5723" s="75"/>
      <c r="C5723" s="76"/>
      <c r="D5723" s="78"/>
      <c r="E5723" s="76"/>
      <c r="F5723" s="76"/>
      <c r="G5723" s="76"/>
      <c r="H5723" s="79"/>
      <c r="I5723" s="79"/>
      <c r="J5723" s="79"/>
      <c r="K5723" s="79"/>
      <c r="L5723" s="75"/>
      <c r="M5723" s="75"/>
      <c r="N5723" s="75"/>
      <c r="O5723" s="75"/>
      <c r="P5723" s="76"/>
      <c r="AH5723">
        <v>18</v>
      </c>
    </row>
    <row r="5724" spans="2:34" x14ac:dyDescent="0.35">
      <c r="B5724" s="75"/>
      <c r="C5724" s="76"/>
      <c r="D5724" s="78"/>
      <c r="E5724" s="76"/>
      <c r="F5724" s="76"/>
      <c r="G5724" s="76"/>
      <c r="H5724" s="79"/>
      <c r="I5724" s="79"/>
      <c r="J5724" s="79"/>
      <c r="K5724" s="79"/>
      <c r="L5724" s="75"/>
      <c r="M5724" s="75"/>
      <c r="N5724" s="75"/>
      <c r="O5724" s="75"/>
      <c r="P5724" s="76"/>
      <c r="AH5724">
        <v>18</v>
      </c>
    </row>
    <row r="5725" spans="2:34" x14ac:dyDescent="0.35">
      <c r="B5725" s="75"/>
      <c r="C5725" s="76"/>
      <c r="D5725" s="78"/>
      <c r="E5725" s="76"/>
      <c r="F5725" s="76"/>
      <c r="G5725" s="76"/>
      <c r="H5725" s="79"/>
      <c r="I5725" s="79"/>
      <c r="J5725" s="79"/>
      <c r="K5725" s="79"/>
      <c r="L5725" s="75"/>
      <c r="M5725" s="75"/>
      <c r="N5725" s="75"/>
      <c r="O5725" s="75"/>
      <c r="P5725" s="76"/>
      <c r="AH5725">
        <v>18</v>
      </c>
    </row>
    <row r="5726" spans="2:34" x14ac:dyDescent="0.35">
      <c r="B5726" s="75"/>
      <c r="C5726" s="76"/>
      <c r="D5726" s="78"/>
      <c r="E5726" s="76"/>
      <c r="F5726" s="76"/>
      <c r="G5726" s="76"/>
      <c r="H5726" s="79"/>
      <c r="I5726" s="79"/>
      <c r="J5726" s="79"/>
      <c r="K5726" s="79"/>
      <c r="L5726" s="75"/>
      <c r="M5726" s="75"/>
      <c r="N5726" s="75"/>
      <c r="O5726" s="75"/>
      <c r="P5726" s="76"/>
      <c r="AH5726">
        <v>18</v>
      </c>
    </row>
    <row r="5727" spans="2:34" x14ac:dyDescent="0.35">
      <c r="B5727" s="75"/>
      <c r="C5727" s="76"/>
      <c r="D5727" s="78"/>
      <c r="E5727" s="76"/>
      <c r="F5727" s="76"/>
      <c r="G5727" s="76"/>
      <c r="H5727" s="79"/>
      <c r="I5727" s="79"/>
      <c r="J5727" s="79"/>
      <c r="K5727" s="79"/>
      <c r="L5727" s="75"/>
      <c r="M5727" s="75"/>
      <c r="N5727" s="75"/>
      <c r="O5727" s="75"/>
      <c r="P5727" s="76"/>
      <c r="AH5727">
        <v>18</v>
      </c>
    </row>
    <row r="5728" spans="2:34" x14ac:dyDescent="0.35">
      <c r="B5728" s="75"/>
      <c r="C5728" s="76"/>
      <c r="D5728" s="78"/>
      <c r="E5728" s="76"/>
      <c r="F5728" s="76"/>
      <c r="G5728" s="76"/>
      <c r="H5728" s="79"/>
      <c r="I5728" s="79"/>
      <c r="J5728" s="79"/>
      <c r="K5728" s="79"/>
      <c r="L5728" s="75"/>
      <c r="M5728" s="75"/>
      <c r="N5728" s="75"/>
      <c r="O5728" s="75"/>
      <c r="P5728" s="76"/>
      <c r="AH5728">
        <v>18</v>
      </c>
    </row>
    <row r="5729" spans="2:34" x14ac:dyDescent="0.35">
      <c r="B5729" s="75"/>
      <c r="C5729" s="76"/>
      <c r="D5729" s="78"/>
      <c r="E5729" s="76"/>
      <c r="F5729" s="76"/>
      <c r="G5729" s="76"/>
      <c r="H5729" s="79"/>
      <c r="I5729" s="79"/>
      <c r="J5729" s="79"/>
      <c r="K5729" s="79"/>
      <c r="L5729" s="75"/>
      <c r="M5729" s="75"/>
      <c r="N5729" s="75"/>
      <c r="O5729" s="75"/>
      <c r="P5729" s="76"/>
      <c r="AH5729">
        <v>18</v>
      </c>
    </row>
    <row r="5730" spans="2:34" x14ac:dyDescent="0.35">
      <c r="B5730" s="75"/>
      <c r="C5730" s="76"/>
      <c r="D5730" s="78"/>
      <c r="E5730" s="76"/>
      <c r="F5730" s="76"/>
      <c r="G5730" s="76"/>
      <c r="H5730" s="79"/>
      <c r="I5730" s="79"/>
      <c r="J5730" s="79"/>
      <c r="K5730" s="79"/>
      <c r="L5730" s="75"/>
      <c r="M5730" s="75"/>
      <c r="N5730" s="75"/>
      <c r="O5730" s="75"/>
      <c r="P5730" s="76"/>
      <c r="AH5730">
        <v>18</v>
      </c>
    </row>
    <row r="5731" spans="2:34" x14ac:dyDescent="0.35">
      <c r="B5731" s="75"/>
      <c r="C5731" s="76"/>
      <c r="D5731" s="78"/>
      <c r="E5731" s="76"/>
      <c r="F5731" s="76"/>
      <c r="G5731" s="76"/>
      <c r="H5731" s="79"/>
      <c r="I5731" s="79"/>
      <c r="J5731" s="79"/>
      <c r="K5731" s="79"/>
      <c r="L5731" s="75"/>
      <c r="M5731" s="75"/>
      <c r="N5731" s="75"/>
      <c r="O5731" s="75"/>
      <c r="P5731" s="76"/>
      <c r="AH5731">
        <v>18</v>
      </c>
    </row>
    <row r="5732" spans="2:34" x14ac:dyDescent="0.35">
      <c r="B5732" s="75"/>
      <c r="C5732" s="76"/>
      <c r="D5732" s="78"/>
      <c r="E5732" s="76"/>
      <c r="F5732" s="76"/>
      <c r="G5732" s="76"/>
      <c r="H5732" s="79"/>
      <c r="I5732" s="79"/>
      <c r="J5732" s="79"/>
      <c r="K5732" s="79"/>
      <c r="L5732" s="75"/>
      <c r="M5732" s="75"/>
      <c r="N5732" s="75"/>
      <c r="O5732" s="75"/>
      <c r="P5732" s="76"/>
      <c r="AH5732">
        <v>18</v>
      </c>
    </row>
    <row r="5733" spans="2:34" x14ac:dyDescent="0.35">
      <c r="B5733" s="75"/>
      <c r="C5733" s="76"/>
      <c r="D5733" s="78"/>
      <c r="E5733" s="76"/>
      <c r="F5733" s="76"/>
      <c r="G5733" s="76"/>
      <c r="H5733" s="79"/>
      <c r="I5733" s="79"/>
      <c r="J5733" s="79"/>
      <c r="K5733" s="79"/>
      <c r="L5733" s="75"/>
      <c r="M5733" s="75"/>
      <c r="N5733" s="75"/>
      <c r="O5733" s="75"/>
      <c r="P5733" s="76"/>
      <c r="AH5733">
        <v>18</v>
      </c>
    </row>
    <row r="5734" spans="2:34" x14ac:dyDescent="0.35">
      <c r="B5734" s="75"/>
      <c r="C5734" s="76"/>
      <c r="D5734" s="78"/>
      <c r="E5734" s="76"/>
      <c r="F5734" s="76"/>
      <c r="G5734" s="76"/>
      <c r="H5734" s="79"/>
      <c r="I5734" s="79"/>
      <c r="J5734" s="79"/>
      <c r="K5734" s="79"/>
      <c r="L5734" s="75"/>
      <c r="M5734" s="75"/>
      <c r="N5734" s="75"/>
      <c r="O5734" s="75"/>
      <c r="P5734" s="76"/>
      <c r="AH5734">
        <v>18</v>
      </c>
    </row>
    <row r="5735" spans="2:34" x14ac:dyDescent="0.35">
      <c r="B5735" s="75"/>
      <c r="C5735" s="76"/>
      <c r="D5735" s="78"/>
      <c r="E5735" s="76"/>
      <c r="F5735" s="76"/>
      <c r="G5735" s="76"/>
      <c r="H5735" s="79"/>
      <c r="I5735" s="79"/>
      <c r="J5735" s="79"/>
      <c r="K5735" s="79"/>
      <c r="L5735" s="75"/>
      <c r="M5735" s="75"/>
      <c r="N5735" s="75"/>
      <c r="O5735" s="75"/>
      <c r="P5735" s="76"/>
      <c r="AH5735">
        <v>18</v>
      </c>
    </row>
    <row r="5736" spans="2:34" x14ac:dyDescent="0.35">
      <c r="B5736" s="75"/>
      <c r="C5736" s="76"/>
      <c r="D5736" s="78"/>
      <c r="E5736" s="76"/>
      <c r="F5736" s="76"/>
      <c r="G5736" s="76"/>
      <c r="H5736" s="79"/>
      <c r="I5736" s="79"/>
      <c r="J5736" s="79"/>
      <c r="K5736" s="79"/>
      <c r="L5736" s="75"/>
      <c r="M5736" s="75"/>
      <c r="N5736" s="75"/>
      <c r="O5736" s="75"/>
      <c r="P5736" s="76"/>
      <c r="AH5736">
        <v>18</v>
      </c>
    </row>
    <row r="5737" spans="2:34" x14ac:dyDescent="0.35">
      <c r="B5737" s="75"/>
      <c r="C5737" s="76"/>
      <c r="D5737" s="78"/>
      <c r="E5737" s="76"/>
      <c r="F5737" s="76"/>
      <c r="G5737" s="76"/>
      <c r="H5737" s="79"/>
      <c r="I5737" s="79"/>
      <c r="J5737" s="79"/>
      <c r="K5737" s="79"/>
      <c r="L5737" s="75"/>
      <c r="M5737" s="75"/>
      <c r="N5737" s="75"/>
      <c r="O5737" s="75"/>
      <c r="P5737" s="76"/>
      <c r="AH5737">
        <v>18</v>
      </c>
    </row>
    <row r="5738" spans="2:34" x14ac:dyDescent="0.35">
      <c r="B5738" s="75"/>
      <c r="C5738" s="76"/>
      <c r="D5738" s="78"/>
      <c r="E5738" s="76"/>
      <c r="F5738" s="76"/>
      <c r="G5738" s="76"/>
      <c r="H5738" s="79"/>
      <c r="I5738" s="79"/>
      <c r="J5738" s="79"/>
      <c r="K5738" s="79"/>
      <c r="L5738" s="75"/>
      <c r="M5738" s="75"/>
      <c r="N5738" s="75"/>
      <c r="O5738" s="75"/>
      <c r="P5738" s="76"/>
      <c r="AH5738">
        <v>18</v>
      </c>
    </row>
    <row r="5739" spans="2:34" x14ac:dyDescent="0.35">
      <c r="B5739" s="75"/>
      <c r="C5739" s="76"/>
      <c r="D5739" s="78"/>
      <c r="E5739" s="76"/>
      <c r="F5739" s="76"/>
      <c r="G5739" s="76"/>
      <c r="H5739" s="79"/>
      <c r="I5739" s="79"/>
      <c r="J5739" s="79"/>
      <c r="K5739" s="79"/>
      <c r="L5739" s="75"/>
      <c r="M5739" s="75"/>
      <c r="N5739" s="75"/>
      <c r="O5739" s="75"/>
      <c r="P5739" s="76"/>
      <c r="AH5739">
        <v>18</v>
      </c>
    </row>
    <row r="5740" spans="2:34" x14ac:dyDescent="0.35">
      <c r="B5740" s="75"/>
      <c r="C5740" s="76"/>
      <c r="D5740" s="78"/>
      <c r="E5740" s="76"/>
      <c r="F5740" s="76"/>
      <c r="G5740" s="76"/>
      <c r="H5740" s="79"/>
      <c r="I5740" s="79"/>
      <c r="J5740" s="79"/>
      <c r="K5740" s="79"/>
      <c r="L5740" s="75"/>
      <c r="M5740" s="75"/>
      <c r="N5740" s="75"/>
      <c r="O5740" s="75"/>
      <c r="P5740" s="76"/>
      <c r="AH5740">
        <v>18</v>
      </c>
    </row>
    <row r="5741" spans="2:34" x14ac:dyDescent="0.35">
      <c r="B5741" s="75"/>
      <c r="C5741" s="76"/>
      <c r="D5741" s="78"/>
      <c r="E5741" s="76"/>
      <c r="F5741" s="76"/>
      <c r="G5741" s="76"/>
      <c r="H5741" s="79"/>
      <c r="I5741" s="79"/>
      <c r="J5741" s="79"/>
      <c r="K5741" s="79"/>
      <c r="L5741" s="75"/>
      <c r="M5741" s="75"/>
      <c r="N5741" s="75"/>
      <c r="O5741" s="75"/>
      <c r="P5741" s="76"/>
      <c r="AH5741">
        <v>18</v>
      </c>
    </row>
    <row r="5742" spans="2:34" x14ac:dyDescent="0.35">
      <c r="B5742" s="75"/>
      <c r="C5742" s="76"/>
      <c r="D5742" s="78"/>
      <c r="E5742" s="76"/>
      <c r="F5742" s="76"/>
      <c r="G5742" s="76"/>
      <c r="H5742" s="79"/>
      <c r="I5742" s="79"/>
      <c r="J5742" s="79"/>
      <c r="K5742" s="79"/>
      <c r="L5742" s="75"/>
      <c r="M5742" s="75"/>
      <c r="N5742" s="75"/>
      <c r="O5742" s="75"/>
      <c r="P5742" s="76"/>
      <c r="AH5742">
        <v>18</v>
      </c>
    </row>
    <row r="5743" spans="2:34" x14ac:dyDescent="0.35">
      <c r="B5743" s="75"/>
      <c r="C5743" s="76"/>
      <c r="D5743" s="78"/>
      <c r="E5743" s="76"/>
      <c r="F5743" s="76"/>
      <c r="G5743" s="76"/>
      <c r="H5743" s="79"/>
      <c r="I5743" s="79"/>
      <c r="J5743" s="79"/>
      <c r="K5743" s="79"/>
      <c r="L5743" s="75"/>
      <c r="M5743" s="75"/>
      <c r="N5743" s="75"/>
      <c r="O5743" s="75"/>
      <c r="P5743" s="76"/>
      <c r="AH5743">
        <v>18</v>
      </c>
    </row>
    <row r="5744" spans="2:34" x14ac:dyDescent="0.35">
      <c r="B5744" s="75"/>
      <c r="C5744" s="76"/>
      <c r="D5744" s="78"/>
      <c r="E5744" s="76"/>
      <c r="F5744" s="76"/>
      <c r="G5744" s="76"/>
      <c r="H5744" s="79"/>
      <c r="I5744" s="79"/>
      <c r="J5744" s="79"/>
      <c r="K5744" s="79"/>
      <c r="L5744" s="75"/>
      <c r="M5744" s="75"/>
      <c r="N5744" s="75"/>
      <c r="O5744" s="75"/>
      <c r="P5744" s="76"/>
      <c r="AH5744">
        <v>18</v>
      </c>
    </row>
    <row r="5745" spans="2:34" x14ac:dyDescent="0.35">
      <c r="B5745" s="75"/>
      <c r="C5745" s="76"/>
      <c r="D5745" s="78"/>
      <c r="E5745" s="76"/>
      <c r="F5745" s="76"/>
      <c r="G5745" s="76"/>
      <c r="H5745" s="79"/>
      <c r="I5745" s="79"/>
      <c r="J5745" s="79"/>
      <c r="K5745" s="79"/>
      <c r="L5745" s="75"/>
      <c r="M5745" s="75"/>
      <c r="N5745" s="75"/>
      <c r="O5745" s="75"/>
      <c r="P5745" s="76"/>
      <c r="AH5745">
        <v>18</v>
      </c>
    </row>
    <row r="5746" spans="2:34" x14ac:dyDescent="0.35">
      <c r="B5746" s="75"/>
      <c r="C5746" s="76"/>
      <c r="D5746" s="78"/>
      <c r="E5746" s="76"/>
      <c r="F5746" s="76"/>
      <c r="G5746" s="76"/>
      <c r="H5746" s="79"/>
      <c r="I5746" s="79"/>
      <c r="J5746" s="79"/>
      <c r="K5746" s="79"/>
      <c r="L5746" s="75"/>
      <c r="M5746" s="75"/>
      <c r="N5746" s="75"/>
      <c r="O5746" s="75"/>
      <c r="P5746" s="76"/>
      <c r="AH5746">
        <v>18</v>
      </c>
    </row>
    <row r="5747" spans="2:34" x14ac:dyDescent="0.35">
      <c r="B5747" s="75"/>
      <c r="C5747" s="76"/>
      <c r="D5747" s="78"/>
      <c r="E5747" s="76"/>
      <c r="F5747" s="76"/>
      <c r="G5747" s="76"/>
      <c r="H5747" s="79"/>
      <c r="I5747" s="79"/>
      <c r="J5747" s="79"/>
      <c r="K5747" s="79"/>
      <c r="L5747" s="75"/>
      <c r="M5747" s="75"/>
      <c r="N5747" s="75"/>
      <c r="O5747" s="75"/>
      <c r="P5747" s="76"/>
      <c r="AH5747">
        <v>18</v>
      </c>
    </row>
    <row r="5748" spans="2:34" x14ac:dyDescent="0.35">
      <c r="B5748" s="75"/>
      <c r="C5748" s="76"/>
      <c r="D5748" s="78"/>
      <c r="E5748" s="76"/>
      <c r="F5748" s="76"/>
      <c r="G5748" s="76"/>
      <c r="H5748" s="79"/>
      <c r="I5748" s="79"/>
      <c r="J5748" s="79"/>
      <c r="K5748" s="79"/>
      <c r="L5748" s="75"/>
      <c r="M5748" s="75"/>
      <c r="N5748" s="75"/>
      <c r="O5748" s="75"/>
      <c r="P5748" s="76"/>
      <c r="AH5748">
        <v>18</v>
      </c>
    </row>
    <row r="5749" spans="2:34" x14ac:dyDescent="0.35">
      <c r="B5749" s="75"/>
      <c r="C5749" s="76"/>
      <c r="D5749" s="78"/>
      <c r="E5749" s="76"/>
      <c r="F5749" s="76"/>
      <c r="G5749" s="76"/>
      <c r="H5749" s="79"/>
      <c r="I5749" s="79"/>
      <c r="J5749" s="79"/>
      <c r="K5749" s="79"/>
      <c r="L5749" s="75"/>
      <c r="M5749" s="75"/>
      <c r="N5749" s="75"/>
      <c r="O5749" s="75"/>
      <c r="P5749" s="76"/>
      <c r="AH5749">
        <v>18</v>
      </c>
    </row>
    <row r="5750" spans="2:34" x14ac:dyDescent="0.35">
      <c r="B5750" s="75"/>
      <c r="C5750" s="76"/>
      <c r="D5750" s="78"/>
      <c r="E5750" s="76"/>
      <c r="F5750" s="76"/>
      <c r="G5750" s="76"/>
      <c r="H5750" s="79"/>
      <c r="I5750" s="79"/>
      <c r="J5750" s="79"/>
      <c r="K5750" s="79"/>
      <c r="L5750" s="75"/>
      <c r="M5750" s="75"/>
      <c r="N5750" s="75"/>
      <c r="O5750" s="75"/>
      <c r="P5750" s="76"/>
      <c r="AH5750">
        <v>18</v>
      </c>
    </row>
    <row r="5751" spans="2:34" x14ac:dyDescent="0.35">
      <c r="B5751" s="75"/>
      <c r="C5751" s="76"/>
      <c r="D5751" s="78"/>
      <c r="E5751" s="76"/>
      <c r="F5751" s="76"/>
      <c r="G5751" s="76"/>
      <c r="H5751" s="79"/>
      <c r="I5751" s="79"/>
      <c r="J5751" s="79"/>
      <c r="K5751" s="79"/>
      <c r="L5751" s="75"/>
      <c r="M5751" s="75"/>
      <c r="N5751" s="75"/>
      <c r="O5751" s="75"/>
      <c r="P5751" s="76"/>
      <c r="AH5751">
        <v>18</v>
      </c>
    </row>
    <row r="5752" spans="2:34" x14ac:dyDescent="0.35">
      <c r="B5752" s="75"/>
      <c r="C5752" s="76"/>
      <c r="D5752" s="78"/>
      <c r="E5752" s="76"/>
      <c r="F5752" s="76"/>
      <c r="G5752" s="76"/>
      <c r="H5752" s="79"/>
      <c r="I5752" s="79"/>
      <c r="J5752" s="79"/>
      <c r="K5752" s="79"/>
      <c r="L5752" s="75"/>
      <c r="M5752" s="75"/>
      <c r="N5752" s="75"/>
      <c r="O5752" s="75"/>
      <c r="P5752" s="76"/>
      <c r="AH5752">
        <v>18</v>
      </c>
    </row>
    <row r="5753" spans="2:34" x14ac:dyDescent="0.35">
      <c r="B5753" s="75"/>
      <c r="C5753" s="76"/>
      <c r="D5753" s="78"/>
      <c r="E5753" s="76"/>
      <c r="F5753" s="76"/>
      <c r="G5753" s="76"/>
      <c r="H5753" s="79"/>
      <c r="I5753" s="79"/>
      <c r="J5753" s="79"/>
      <c r="K5753" s="79"/>
      <c r="L5753" s="75"/>
      <c r="M5753" s="75"/>
      <c r="N5753" s="75"/>
      <c r="O5753" s="75"/>
      <c r="P5753" s="76"/>
      <c r="AH5753">
        <v>18</v>
      </c>
    </row>
    <row r="5754" spans="2:34" x14ac:dyDescent="0.35">
      <c r="B5754" s="75"/>
      <c r="C5754" s="76"/>
      <c r="D5754" s="78"/>
      <c r="E5754" s="76"/>
      <c r="F5754" s="76"/>
      <c r="G5754" s="76"/>
      <c r="H5754" s="79"/>
      <c r="I5754" s="79"/>
      <c r="J5754" s="79"/>
      <c r="K5754" s="79"/>
      <c r="L5754" s="75"/>
      <c r="M5754" s="75"/>
      <c r="N5754" s="75"/>
      <c r="O5754" s="75"/>
      <c r="P5754" s="76"/>
      <c r="AH5754">
        <v>18</v>
      </c>
    </row>
    <row r="5755" spans="2:34" x14ac:dyDescent="0.35">
      <c r="B5755" s="75"/>
      <c r="C5755" s="76"/>
      <c r="D5755" s="78"/>
      <c r="E5755" s="76"/>
      <c r="F5755" s="76"/>
      <c r="G5755" s="76"/>
      <c r="H5755" s="79"/>
      <c r="I5755" s="79"/>
      <c r="J5755" s="79"/>
      <c r="K5755" s="79"/>
      <c r="L5755" s="75"/>
      <c r="M5755" s="75"/>
      <c r="N5755" s="75"/>
      <c r="O5755" s="75"/>
      <c r="P5755" s="76"/>
      <c r="AH5755">
        <v>18</v>
      </c>
    </row>
    <row r="5756" spans="2:34" x14ac:dyDescent="0.35">
      <c r="B5756" s="75"/>
      <c r="C5756" s="76"/>
      <c r="D5756" s="78"/>
      <c r="E5756" s="76"/>
      <c r="F5756" s="76"/>
      <c r="G5756" s="76"/>
      <c r="H5756" s="79"/>
      <c r="I5756" s="79"/>
      <c r="J5756" s="79"/>
      <c r="K5756" s="79"/>
      <c r="L5756" s="75"/>
      <c r="M5756" s="75"/>
      <c r="N5756" s="75"/>
      <c r="O5756" s="75"/>
      <c r="P5756" s="76"/>
      <c r="AH5756">
        <v>18</v>
      </c>
    </row>
    <row r="5757" spans="2:34" x14ac:dyDescent="0.35">
      <c r="B5757" s="75"/>
      <c r="C5757" s="76"/>
      <c r="D5757" s="78"/>
      <c r="E5757" s="76"/>
      <c r="F5757" s="76"/>
      <c r="G5757" s="76"/>
      <c r="H5757" s="79"/>
      <c r="I5757" s="79"/>
      <c r="J5757" s="79"/>
      <c r="K5757" s="79"/>
      <c r="L5757" s="75"/>
      <c r="M5757" s="75"/>
      <c r="N5757" s="75"/>
      <c r="O5757" s="75"/>
      <c r="P5757" s="76"/>
      <c r="AH5757">
        <v>18</v>
      </c>
    </row>
    <row r="5758" spans="2:34" x14ac:dyDescent="0.35">
      <c r="B5758" s="75"/>
      <c r="C5758" s="76"/>
      <c r="D5758" s="78"/>
      <c r="E5758" s="76"/>
      <c r="F5758" s="76"/>
      <c r="G5758" s="76"/>
      <c r="H5758" s="79"/>
      <c r="I5758" s="79"/>
      <c r="J5758" s="79"/>
      <c r="K5758" s="79"/>
      <c r="L5758" s="75"/>
      <c r="M5758" s="75"/>
      <c r="N5758" s="75"/>
      <c r="O5758" s="75"/>
      <c r="P5758" s="76"/>
      <c r="AH5758">
        <v>18</v>
      </c>
    </row>
    <row r="5759" spans="2:34" x14ac:dyDescent="0.35">
      <c r="B5759" s="75"/>
      <c r="C5759" s="76"/>
      <c r="D5759" s="78"/>
      <c r="E5759" s="76"/>
      <c r="F5759" s="76"/>
      <c r="G5759" s="76"/>
      <c r="H5759" s="79"/>
      <c r="I5759" s="79"/>
      <c r="J5759" s="79"/>
      <c r="K5759" s="79"/>
      <c r="L5759" s="75"/>
      <c r="M5759" s="75"/>
      <c r="N5759" s="75"/>
      <c r="O5759" s="75"/>
      <c r="P5759" s="76"/>
      <c r="AH5759">
        <v>18</v>
      </c>
    </row>
    <row r="5760" spans="2:34" x14ac:dyDescent="0.35">
      <c r="B5760" s="75"/>
      <c r="C5760" s="76"/>
      <c r="D5760" s="78"/>
      <c r="E5760" s="76"/>
      <c r="F5760" s="76"/>
      <c r="G5760" s="76"/>
      <c r="H5760" s="79"/>
      <c r="I5760" s="79"/>
      <c r="J5760" s="79"/>
      <c r="K5760" s="79"/>
      <c r="L5760" s="75"/>
      <c r="M5760" s="75"/>
      <c r="N5760" s="75"/>
      <c r="O5760" s="75"/>
      <c r="P5760" s="76"/>
      <c r="AH5760">
        <v>18</v>
      </c>
    </row>
    <row r="5761" spans="2:34" x14ac:dyDescent="0.35">
      <c r="B5761" s="75"/>
      <c r="C5761" s="76"/>
      <c r="D5761" s="78"/>
      <c r="E5761" s="76"/>
      <c r="F5761" s="76"/>
      <c r="G5761" s="76"/>
      <c r="H5761" s="79"/>
      <c r="I5761" s="79"/>
      <c r="J5761" s="79"/>
      <c r="K5761" s="79"/>
      <c r="L5761" s="75"/>
      <c r="M5761" s="75"/>
      <c r="N5761" s="75"/>
      <c r="O5761" s="75"/>
      <c r="P5761" s="76"/>
      <c r="AH5761">
        <v>18</v>
      </c>
    </row>
    <row r="5762" spans="2:34" x14ac:dyDescent="0.35">
      <c r="B5762" s="75"/>
      <c r="C5762" s="76"/>
      <c r="D5762" s="78"/>
      <c r="E5762" s="76"/>
      <c r="F5762" s="76"/>
      <c r="G5762" s="76"/>
      <c r="H5762" s="79"/>
      <c r="I5762" s="79"/>
      <c r="J5762" s="79"/>
      <c r="K5762" s="79"/>
      <c r="L5762" s="75"/>
      <c r="M5762" s="75"/>
      <c r="N5762" s="75"/>
      <c r="O5762" s="75"/>
      <c r="P5762" s="76"/>
      <c r="AH5762">
        <v>18</v>
      </c>
    </row>
    <row r="5763" spans="2:34" x14ac:dyDescent="0.35">
      <c r="B5763" s="75"/>
      <c r="C5763" s="76"/>
      <c r="D5763" s="78"/>
      <c r="E5763" s="76"/>
      <c r="F5763" s="76"/>
      <c r="G5763" s="76"/>
      <c r="H5763" s="79"/>
      <c r="I5763" s="79"/>
      <c r="J5763" s="79"/>
      <c r="K5763" s="79"/>
      <c r="L5763" s="75"/>
      <c r="M5763" s="75"/>
      <c r="N5763" s="75"/>
      <c r="O5763" s="75"/>
      <c r="P5763" s="76"/>
      <c r="AH5763">
        <v>18</v>
      </c>
    </row>
    <row r="5764" spans="2:34" x14ac:dyDescent="0.35">
      <c r="B5764" s="75"/>
      <c r="C5764" s="76"/>
      <c r="D5764" s="78"/>
      <c r="E5764" s="76"/>
      <c r="F5764" s="76"/>
      <c r="G5764" s="76"/>
      <c r="H5764" s="79"/>
      <c r="I5764" s="79"/>
      <c r="J5764" s="79"/>
      <c r="K5764" s="79"/>
      <c r="L5764" s="75"/>
      <c r="M5764" s="75"/>
      <c r="N5764" s="75"/>
      <c r="O5764" s="75"/>
      <c r="P5764" s="76"/>
      <c r="AH5764">
        <v>18</v>
      </c>
    </row>
    <row r="5765" spans="2:34" x14ac:dyDescent="0.35">
      <c r="B5765" s="75"/>
      <c r="C5765" s="76"/>
      <c r="D5765" s="78"/>
      <c r="E5765" s="76"/>
      <c r="F5765" s="76"/>
      <c r="G5765" s="76"/>
      <c r="H5765" s="79"/>
      <c r="I5765" s="79"/>
      <c r="J5765" s="79"/>
      <c r="K5765" s="79"/>
      <c r="L5765" s="75"/>
      <c r="M5765" s="75"/>
      <c r="N5765" s="75"/>
      <c r="O5765" s="75"/>
      <c r="P5765" s="76"/>
      <c r="AH5765">
        <v>18</v>
      </c>
    </row>
    <row r="5766" spans="2:34" x14ac:dyDescent="0.35">
      <c r="B5766" s="75"/>
      <c r="C5766" s="76"/>
      <c r="D5766" s="78"/>
      <c r="E5766" s="76"/>
      <c r="F5766" s="76"/>
      <c r="G5766" s="76"/>
      <c r="H5766" s="79"/>
      <c r="I5766" s="79"/>
      <c r="J5766" s="79"/>
      <c r="K5766" s="79"/>
      <c r="L5766" s="75"/>
      <c r="M5766" s="75"/>
      <c r="N5766" s="75"/>
      <c r="O5766" s="75"/>
      <c r="P5766" s="76"/>
      <c r="AH5766">
        <v>18</v>
      </c>
    </row>
    <row r="5767" spans="2:34" x14ac:dyDescent="0.35">
      <c r="B5767" s="75"/>
      <c r="C5767" s="76"/>
      <c r="D5767" s="78"/>
      <c r="E5767" s="76"/>
      <c r="F5767" s="76"/>
      <c r="G5767" s="76"/>
      <c r="H5767" s="79"/>
      <c r="I5767" s="79"/>
      <c r="J5767" s="79"/>
      <c r="K5767" s="79"/>
      <c r="L5767" s="75"/>
      <c r="M5767" s="75"/>
      <c r="N5767" s="75"/>
      <c r="O5767" s="75"/>
      <c r="P5767" s="76"/>
      <c r="AH5767">
        <v>18</v>
      </c>
    </row>
    <row r="5768" spans="2:34" x14ac:dyDescent="0.35">
      <c r="B5768" s="75"/>
      <c r="C5768" s="76"/>
      <c r="D5768" s="78"/>
      <c r="E5768" s="76"/>
      <c r="F5768" s="76"/>
      <c r="G5768" s="76"/>
      <c r="H5768" s="79"/>
      <c r="I5768" s="79"/>
      <c r="J5768" s="79"/>
      <c r="K5768" s="79"/>
      <c r="L5768" s="75"/>
      <c r="M5768" s="75"/>
      <c r="N5768" s="75"/>
      <c r="O5768" s="75"/>
      <c r="P5768" s="76"/>
      <c r="AH5768">
        <v>18</v>
      </c>
    </row>
    <row r="5769" spans="2:34" x14ac:dyDescent="0.35">
      <c r="B5769" s="75"/>
      <c r="C5769" s="76"/>
      <c r="D5769" s="78"/>
      <c r="E5769" s="76"/>
      <c r="F5769" s="76"/>
      <c r="G5769" s="76"/>
      <c r="H5769" s="79"/>
      <c r="I5769" s="79"/>
      <c r="J5769" s="79"/>
      <c r="K5769" s="79"/>
      <c r="L5769" s="75"/>
      <c r="M5769" s="75"/>
      <c r="N5769" s="75"/>
      <c r="O5769" s="75"/>
      <c r="P5769" s="76"/>
      <c r="AH5769">
        <v>18</v>
      </c>
    </row>
    <row r="5770" spans="2:34" x14ac:dyDescent="0.35">
      <c r="B5770" s="75"/>
      <c r="C5770" s="76"/>
      <c r="D5770" s="78"/>
      <c r="E5770" s="76"/>
      <c r="F5770" s="76"/>
      <c r="G5770" s="76"/>
      <c r="H5770" s="79"/>
      <c r="I5770" s="79"/>
      <c r="J5770" s="79"/>
      <c r="K5770" s="79"/>
      <c r="L5770" s="75"/>
      <c r="M5770" s="75"/>
      <c r="N5770" s="75"/>
      <c r="O5770" s="75"/>
      <c r="P5770" s="76"/>
      <c r="AH5770">
        <v>18</v>
      </c>
    </row>
    <row r="5771" spans="2:34" x14ac:dyDescent="0.35">
      <c r="B5771" s="75"/>
      <c r="C5771" s="76"/>
      <c r="D5771" s="78"/>
      <c r="E5771" s="76"/>
      <c r="F5771" s="76"/>
      <c r="G5771" s="76"/>
      <c r="H5771" s="79"/>
      <c r="I5771" s="79"/>
      <c r="J5771" s="79"/>
      <c r="K5771" s="79"/>
      <c r="L5771" s="75"/>
      <c r="M5771" s="75"/>
      <c r="N5771" s="75"/>
      <c r="O5771" s="75"/>
      <c r="P5771" s="76"/>
      <c r="AH5771">
        <v>18</v>
      </c>
    </row>
    <row r="5772" spans="2:34" x14ac:dyDescent="0.35">
      <c r="B5772" s="75"/>
      <c r="C5772" s="76"/>
      <c r="D5772" s="78"/>
      <c r="E5772" s="76"/>
      <c r="F5772" s="76"/>
      <c r="G5772" s="76"/>
      <c r="H5772" s="79"/>
      <c r="I5772" s="79"/>
      <c r="J5772" s="79"/>
      <c r="K5772" s="79"/>
      <c r="L5772" s="75"/>
      <c r="M5772" s="75"/>
      <c r="N5772" s="75"/>
      <c r="O5772" s="75"/>
      <c r="P5772" s="76"/>
      <c r="AH5772">
        <v>18</v>
      </c>
    </row>
    <row r="5773" spans="2:34" x14ac:dyDescent="0.35">
      <c r="B5773" s="75"/>
      <c r="C5773" s="76"/>
      <c r="D5773" s="78"/>
      <c r="E5773" s="76"/>
      <c r="F5773" s="76"/>
      <c r="G5773" s="76"/>
      <c r="H5773" s="79"/>
      <c r="I5773" s="79"/>
      <c r="J5773" s="79"/>
      <c r="K5773" s="79"/>
      <c r="L5773" s="75"/>
      <c r="M5773" s="75"/>
      <c r="N5773" s="75"/>
      <c r="O5773" s="75"/>
      <c r="P5773" s="76"/>
      <c r="AH5773">
        <v>18</v>
      </c>
    </row>
    <row r="5774" spans="2:34" x14ac:dyDescent="0.35">
      <c r="B5774" s="75"/>
      <c r="C5774" s="76"/>
      <c r="D5774" s="78"/>
      <c r="E5774" s="76"/>
      <c r="F5774" s="76"/>
      <c r="G5774" s="76"/>
      <c r="H5774" s="79"/>
      <c r="I5774" s="79"/>
      <c r="J5774" s="79"/>
      <c r="K5774" s="79"/>
      <c r="L5774" s="75"/>
      <c r="M5774" s="75"/>
      <c r="N5774" s="75"/>
      <c r="O5774" s="75"/>
      <c r="P5774" s="76"/>
      <c r="AH5774">
        <v>18</v>
      </c>
    </row>
    <row r="5775" spans="2:34" x14ac:dyDescent="0.35">
      <c r="B5775" s="75"/>
      <c r="C5775" s="76"/>
      <c r="D5775" s="78"/>
      <c r="E5775" s="76"/>
      <c r="F5775" s="76"/>
      <c r="G5775" s="76"/>
      <c r="H5775" s="79"/>
      <c r="I5775" s="79"/>
      <c r="J5775" s="79"/>
      <c r="K5775" s="79"/>
      <c r="L5775" s="75"/>
      <c r="M5775" s="75"/>
      <c r="N5775" s="75"/>
      <c r="O5775" s="75"/>
      <c r="P5775" s="76"/>
      <c r="AH5775">
        <v>18</v>
      </c>
    </row>
    <row r="5776" spans="2:34" x14ac:dyDescent="0.35">
      <c r="B5776" s="75"/>
      <c r="C5776" s="76"/>
      <c r="D5776" s="78"/>
      <c r="E5776" s="76"/>
      <c r="F5776" s="76"/>
      <c r="G5776" s="76"/>
      <c r="H5776" s="79"/>
      <c r="I5776" s="79"/>
      <c r="J5776" s="79"/>
      <c r="K5776" s="79"/>
      <c r="L5776" s="75"/>
      <c r="M5776" s="75"/>
      <c r="N5776" s="75"/>
      <c r="O5776" s="75"/>
      <c r="P5776" s="76"/>
      <c r="AH5776">
        <v>18</v>
      </c>
    </row>
    <row r="5777" spans="2:34" x14ac:dyDescent="0.35">
      <c r="B5777" s="75"/>
      <c r="C5777" s="76"/>
      <c r="D5777" s="78"/>
      <c r="E5777" s="76"/>
      <c r="F5777" s="76"/>
      <c r="G5777" s="76"/>
      <c r="H5777" s="79"/>
      <c r="I5777" s="79"/>
      <c r="J5777" s="79"/>
      <c r="K5777" s="79"/>
      <c r="L5777" s="75"/>
      <c r="M5777" s="75"/>
      <c r="N5777" s="75"/>
      <c r="O5777" s="75"/>
      <c r="P5777" s="76"/>
      <c r="AH5777">
        <v>18</v>
      </c>
    </row>
    <row r="5778" spans="2:34" x14ac:dyDescent="0.35">
      <c r="B5778" s="75"/>
      <c r="C5778" s="76"/>
      <c r="D5778" s="78"/>
      <c r="E5778" s="76"/>
      <c r="F5778" s="76"/>
      <c r="G5778" s="76"/>
      <c r="H5778" s="79"/>
      <c r="I5778" s="79"/>
      <c r="J5778" s="79"/>
      <c r="K5778" s="79"/>
      <c r="L5778" s="75"/>
      <c r="M5778" s="75"/>
      <c r="N5778" s="75"/>
      <c r="O5778" s="75"/>
      <c r="P5778" s="76"/>
      <c r="AH5778">
        <v>18</v>
      </c>
    </row>
    <row r="5779" spans="2:34" x14ac:dyDescent="0.35">
      <c r="B5779" s="75"/>
      <c r="C5779" s="76"/>
      <c r="D5779" s="78"/>
      <c r="E5779" s="76"/>
      <c r="F5779" s="76"/>
      <c r="G5779" s="76"/>
      <c r="H5779" s="79"/>
      <c r="I5779" s="79"/>
      <c r="J5779" s="79"/>
      <c r="K5779" s="79"/>
      <c r="L5779" s="75"/>
      <c r="M5779" s="75"/>
      <c r="N5779" s="75"/>
      <c r="O5779" s="75"/>
      <c r="P5779" s="76"/>
      <c r="AH5779">
        <v>18</v>
      </c>
    </row>
    <row r="5780" spans="2:34" x14ac:dyDescent="0.35">
      <c r="B5780" s="75"/>
      <c r="C5780" s="76"/>
      <c r="D5780" s="78"/>
      <c r="E5780" s="76"/>
      <c r="F5780" s="76"/>
      <c r="G5780" s="76"/>
      <c r="H5780" s="79"/>
      <c r="I5780" s="79"/>
      <c r="J5780" s="79"/>
      <c r="K5780" s="79"/>
      <c r="L5780" s="75"/>
      <c r="M5780" s="75"/>
      <c r="N5780" s="75"/>
      <c r="O5780" s="75"/>
      <c r="P5780" s="76"/>
      <c r="AH5780">
        <v>18</v>
      </c>
    </row>
    <row r="5781" spans="2:34" x14ac:dyDescent="0.35">
      <c r="B5781" s="75"/>
      <c r="C5781" s="76"/>
      <c r="D5781" s="78"/>
      <c r="E5781" s="76"/>
      <c r="F5781" s="76"/>
      <c r="G5781" s="76"/>
      <c r="H5781" s="79"/>
      <c r="I5781" s="79"/>
      <c r="J5781" s="79"/>
      <c r="K5781" s="79"/>
      <c r="L5781" s="75"/>
      <c r="M5781" s="75"/>
      <c r="N5781" s="75"/>
      <c r="O5781" s="75"/>
      <c r="P5781" s="76"/>
      <c r="AH5781">
        <v>18</v>
      </c>
    </row>
    <row r="5782" spans="2:34" x14ac:dyDescent="0.35">
      <c r="B5782" s="75"/>
      <c r="C5782" s="76"/>
      <c r="D5782" s="78"/>
      <c r="E5782" s="76"/>
      <c r="F5782" s="76"/>
      <c r="G5782" s="76"/>
      <c r="H5782" s="79"/>
      <c r="I5782" s="79"/>
      <c r="J5782" s="79"/>
      <c r="K5782" s="79"/>
      <c r="L5782" s="75"/>
      <c r="M5782" s="75"/>
      <c r="N5782" s="75"/>
      <c r="O5782" s="75"/>
      <c r="P5782" s="76"/>
      <c r="AH5782">
        <v>18</v>
      </c>
    </row>
    <row r="5783" spans="2:34" x14ac:dyDescent="0.35">
      <c r="B5783" s="75"/>
      <c r="C5783" s="76"/>
      <c r="D5783" s="78"/>
      <c r="E5783" s="76"/>
      <c r="F5783" s="76"/>
      <c r="G5783" s="76"/>
      <c r="H5783" s="79"/>
      <c r="I5783" s="79"/>
      <c r="J5783" s="79"/>
      <c r="K5783" s="79"/>
      <c r="L5783" s="75"/>
      <c r="M5783" s="75"/>
      <c r="N5783" s="75"/>
      <c r="O5783" s="75"/>
      <c r="P5783" s="76"/>
      <c r="AH5783">
        <v>18</v>
      </c>
    </row>
    <row r="5784" spans="2:34" x14ac:dyDescent="0.35">
      <c r="B5784" s="75"/>
      <c r="C5784" s="76"/>
      <c r="D5784" s="78"/>
      <c r="E5784" s="76"/>
      <c r="F5784" s="76"/>
      <c r="G5784" s="76"/>
      <c r="H5784" s="79"/>
      <c r="I5784" s="79"/>
      <c r="J5784" s="79"/>
      <c r="K5784" s="79"/>
      <c r="L5784" s="75"/>
      <c r="M5784" s="75"/>
      <c r="N5784" s="75"/>
      <c r="O5784" s="75"/>
      <c r="P5784" s="76"/>
      <c r="AH5784">
        <v>18</v>
      </c>
    </row>
    <row r="5785" spans="2:34" x14ac:dyDescent="0.35">
      <c r="B5785" s="75"/>
      <c r="C5785" s="76"/>
      <c r="D5785" s="78"/>
      <c r="E5785" s="76"/>
      <c r="F5785" s="76"/>
      <c r="G5785" s="76"/>
      <c r="H5785" s="79"/>
      <c r="I5785" s="79"/>
      <c r="J5785" s="79"/>
      <c r="K5785" s="79"/>
      <c r="L5785" s="75"/>
      <c r="M5785" s="75"/>
      <c r="N5785" s="75"/>
      <c r="O5785" s="75"/>
      <c r="P5785" s="76"/>
      <c r="AH5785">
        <v>18</v>
      </c>
    </row>
    <row r="5786" spans="2:34" x14ac:dyDescent="0.35">
      <c r="B5786" s="75"/>
      <c r="C5786" s="76"/>
      <c r="D5786" s="78"/>
      <c r="E5786" s="76"/>
      <c r="F5786" s="76"/>
      <c r="G5786" s="76"/>
      <c r="H5786" s="79"/>
      <c r="I5786" s="79"/>
      <c r="J5786" s="79"/>
      <c r="K5786" s="79"/>
      <c r="L5786" s="75"/>
      <c r="M5786" s="75"/>
      <c r="N5786" s="75"/>
      <c r="O5786" s="75"/>
      <c r="P5786" s="76"/>
      <c r="AH5786">
        <v>18</v>
      </c>
    </row>
    <row r="5787" spans="2:34" x14ac:dyDescent="0.35">
      <c r="B5787" s="75"/>
      <c r="C5787" s="76"/>
      <c r="D5787" s="78"/>
      <c r="E5787" s="76"/>
      <c r="F5787" s="76"/>
      <c r="G5787" s="76"/>
      <c r="H5787" s="79"/>
      <c r="I5787" s="79"/>
      <c r="J5787" s="79"/>
      <c r="K5787" s="79"/>
      <c r="L5787" s="75"/>
      <c r="M5787" s="75"/>
      <c r="N5787" s="75"/>
      <c r="O5787" s="75"/>
      <c r="P5787" s="76"/>
      <c r="AH5787">
        <v>18</v>
      </c>
    </row>
    <row r="5788" spans="2:34" x14ac:dyDescent="0.35">
      <c r="B5788" s="75"/>
      <c r="C5788" s="76"/>
      <c r="D5788" s="78"/>
      <c r="E5788" s="76"/>
      <c r="F5788" s="76"/>
      <c r="G5788" s="76"/>
      <c r="H5788" s="79"/>
      <c r="I5788" s="79"/>
      <c r="J5788" s="79"/>
      <c r="K5788" s="79"/>
      <c r="L5788" s="75"/>
      <c r="M5788" s="75"/>
      <c r="N5788" s="75"/>
      <c r="O5788" s="75"/>
      <c r="P5788" s="76"/>
      <c r="AH5788">
        <v>18</v>
      </c>
    </row>
    <row r="5789" spans="2:34" x14ac:dyDescent="0.35">
      <c r="B5789" s="75"/>
      <c r="C5789" s="76"/>
      <c r="D5789" s="78"/>
      <c r="E5789" s="76"/>
      <c r="F5789" s="76"/>
      <c r="G5789" s="76"/>
      <c r="H5789" s="79"/>
      <c r="I5789" s="79"/>
      <c r="J5789" s="79"/>
      <c r="K5789" s="79"/>
      <c r="L5789" s="75"/>
      <c r="M5789" s="75"/>
      <c r="N5789" s="75"/>
      <c r="O5789" s="75"/>
      <c r="P5789" s="76"/>
      <c r="AH5789">
        <v>18</v>
      </c>
    </row>
    <row r="5790" spans="2:34" x14ac:dyDescent="0.35">
      <c r="B5790" s="75"/>
      <c r="C5790" s="76"/>
      <c r="D5790" s="78"/>
      <c r="E5790" s="76"/>
      <c r="F5790" s="76"/>
      <c r="G5790" s="76"/>
      <c r="H5790" s="79"/>
      <c r="I5790" s="79"/>
      <c r="J5790" s="79"/>
      <c r="K5790" s="79"/>
      <c r="L5790" s="75"/>
      <c r="M5790" s="75"/>
      <c r="N5790" s="75"/>
      <c r="O5790" s="75"/>
      <c r="P5790" s="76"/>
      <c r="AH5790">
        <v>18</v>
      </c>
    </row>
    <row r="5791" spans="2:34" x14ac:dyDescent="0.35">
      <c r="B5791" s="75"/>
      <c r="C5791" s="76"/>
      <c r="D5791" s="78"/>
      <c r="E5791" s="76"/>
      <c r="F5791" s="76"/>
      <c r="G5791" s="76"/>
      <c r="H5791" s="79"/>
      <c r="I5791" s="79"/>
      <c r="J5791" s="79"/>
      <c r="K5791" s="79"/>
      <c r="L5791" s="75"/>
      <c r="M5791" s="75"/>
      <c r="N5791" s="75"/>
      <c r="O5791" s="75"/>
      <c r="P5791" s="76"/>
      <c r="AH5791">
        <v>18</v>
      </c>
    </row>
    <row r="5792" spans="2:34" x14ac:dyDescent="0.35">
      <c r="B5792" s="75"/>
      <c r="C5792" s="76"/>
      <c r="D5792" s="78"/>
      <c r="E5792" s="76"/>
      <c r="F5792" s="76"/>
      <c r="G5792" s="76"/>
      <c r="H5792" s="79"/>
      <c r="I5792" s="79"/>
      <c r="J5792" s="79"/>
      <c r="K5792" s="79"/>
      <c r="L5792" s="75"/>
      <c r="M5792" s="75"/>
      <c r="N5792" s="75"/>
      <c r="O5792" s="75"/>
      <c r="P5792" s="76"/>
      <c r="AH5792">
        <v>18</v>
      </c>
    </row>
    <row r="5793" spans="2:34" x14ac:dyDescent="0.35">
      <c r="B5793" s="75"/>
      <c r="C5793" s="76"/>
      <c r="D5793" s="78"/>
      <c r="E5793" s="76"/>
      <c r="F5793" s="76"/>
      <c r="G5793" s="76"/>
      <c r="H5793" s="79"/>
      <c r="I5793" s="79"/>
      <c r="J5793" s="79"/>
      <c r="K5793" s="79"/>
      <c r="L5793" s="75"/>
      <c r="M5793" s="75"/>
      <c r="N5793" s="75"/>
      <c r="O5793" s="75"/>
      <c r="P5793" s="76"/>
      <c r="AH5793">
        <v>18</v>
      </c>
    </row>
    <row r="5794" spans="2:34" x14ac:dyDescent="0.35">
      <c r="B5794" s="75"/>
      <c r="C5794" s="76"/>
      <c r="D5794" s="78"/>
      <c r="E5794" s="76"/>
      <c r="F5794" s="76"/>
      <c r="G5794" s="76"/>
      <c r="H5794" s="79"/>
      <c r="I5794" s="79"/>
      <c r="J5794" s="79"/>
      <c r="K5794" s="79"/>
      <c r="L5794" s="75"/>
      <c r="M5794" s="75"/>
      <c r="N5794" s="75"/>
      <c r="O5794" s="75"/>
      <c r="P5794" s="76"/>
      <c r="AH5794">
        <v>18</v>
      </c>
    </row>
    <row r="5795" spans="2:34" x14ac:dyDescent="0.35">
      <c r="B5795" s="75"/>
      <c r="C5795" s="76"/>
      <c r="D5795" s="78"/>
      <c r="E5795" s="76"/>
      <c r="F5795" s="76"/>
      <c r="G5795" s="76"/>
      <c r="H5795" s="79"/>
      <c r="I5795" s="79"/>
      <c r="J5795" s="79"/>
      <c r="K5795" s="79"/>
      <c r="L5795" s="75"/>
      <c r="M5795" s="75"/>
      <c r="N5795" s="75"/>
      <c r="O5795" s="75"/>
      <c r="P5795" s="76"/>
      <c r="AH5795">
        <v>18</v>
      </c>
    </row>
    <row r="5796" spans="2:34" x14ac:dyDescent="0.35">
      <c r="B5796" s="75"/>
      <c r="C5796" s="76"/>
      <c r="D5796" s="78"/>
      <c r="E5796" s="76"/>
      <c r="F5796" s="76"/>
      <c r="G5796" s="76"/>
      <c r="H5796" s="79"/>
      <c r="I5796" s="79"/>
      <c r="J5796" s="79"/>
      <c r="K5796" s="79"/>
      <c r="L5796" s="75"/>
      <c r="M5796" s="75"/>
      <c r="N5796" s="75"/>
      <c r="O5796" s="75"/>
      <c r="P5796" s="76"/>
      <c r="AH5796">
        <v>18</v>
      </c>
    </row>
    <row r="5797" spans="2:34" x14ac:dyDescent="0.35">
      <c r="B5797" s="75"/>
      <c r="C5797" s="76"/>
      <c r="D5797" s="78"/>
      <c r="E5797" s="76"/>
      <c r="F5797" s="76"/>
      <c r="G5797" s="76"/>
      <c r="H5797" s="79"/>
      <c r="I5797" s="79"/>
      <c r="J5797" s="79"/>
      <c r="K5797" s="79"/>
      <c r="L5797" s="75"/>
      <c r="M5797" s="75"/>
      <c r="N5797" s="75"/>
      <c r="O5797" s="75"/>
      <c r="P5797" s="76"/>
      <c r="AH5797">
        <v>18</v>
      </c>
    </row>
    <row r="5798" spans="2:34" x14ac:dyDescent="0.35">
      <c r="B5798" s="75"/>
      <c r="C5798" s="76"/>
      <c r="D5798" s="78"/>
      <c r="E5798" s="76"/>
      <c r="F5798" s="76"/>
      <c r="G5798" s="76"/>
      <c r="H5798" s="79"/>
      <c r="I5798" s="79"/>
      <c r="J5798" s="79"/>
      <c r="K5798" s="79"/>
      <c r="L5798" s="75"/>
      <c r="M5798" s="75"/>
      <c r="N5798" s="75"/>
      <c r="O5798" s="75"/>
      <c r="P5798" s="76"/>
      <c r="AH5798">
        <v>18</v>
      </c>
    </row>
    <row r="5799" spans="2:34" x14ac:dyDescent="0.35">
      <c r="B5799" s="75"/>
      <c r="C5799" s="76"/>
      <c r="D5799" s="78"/>
      <c r="E5799" s="76"/>
      <c r="F5799" s="76"/>
      <c r="G5799" s="76"/>
      <c r="H5799" s="79"/>
      <c r="I5799" s="79"/>
      <c r="J5799" s="79"/>
      <c r="K5799" s="79"/>
      <c r="L5799" s="75"/>
      <c r="M5799" s="75"/>
      <c r="N5799" s="75"/>
      <c r="O5799" s="75"/>
      <c r="P5799" s="76"/>
      <c r="AH5799">
        <v>18</v>
      </c>
    </row>
    <row r="5800" spans="2:34" x14ac:dyDescent="0.35">
      <c r="B5800" s="75"/>
      <c r="C5800" s="76"/>
      <c r="D5800" s="78"/>
      <c r="E5800" s="76"/>
      <c r="F5800" s="76"/>
      <c r="G5800" s="76"/>
      <c r="H5800" s="79"/>
      <c r="I5800" s="79"/>
      <c r="J5800" s="79"/>
      <c r="K5800" s="79"/>
      <c r="L5800" s="75"/>
      <c r="M5800" s="75"/>
      <c r="N5800" s="75"/>
      <c r="O5800" s="75"/>
      <c r="P5800" s="76"/>
      <c r="AH5800">
        <v>18</v>
      </c>
    </row>
    <row r="5801" spans="2:34" x14ac:dyDescent="0.35">
      <c r="B5801" s="75"/>
      <c r="C5801" s="76"/>
      <c r="D5801" s="78"/>
      <c r="E5801" s="76"/>
      <c r="F5801" s="76"/>
      <c r="G5801" s="76"/>
      <c r="H5801" s="79"/>
      <c r="I5801" s="79"/>
      <c r="J5801" s="79"/>
      <c r="K5801" s="79"/>
      <c r="L5801" s="75"/>
      <c r="M5801" s="75"/>
      <c r="N5801" s="75"/>
      <c r="O5801" s="75"/>
      <c r="P5801" s="76"/>
      <c r="AH5801">
        <v>18</v>
      </c>
    </row>
    <row r="5802" spans="2:34" x14ac:dyDescent="0.35">
      <c r="B5802" s="75"/>
      <c r="C5802" s="76"/>
      <c r="D5802" s="78"/>
      <c r="E5802" s="76"/>
      <c r="F5802" s="76"/>
      <c r="G5802" s="76"/>
      <c r="H5802" s="79"/>
      <c r="I5802" s="79"/>
      <c r="J5802" s="79"/>
      <c r="K5802" s="79"/>
      <c r="L5802" s="75"/>
      <c r="M5802" s="75"/>
      <c r="N5802" s="75"/>
      <c r="O5802" s="75"/>
      <c r="P5802" s="76"/>
      <c r="AH5802">
        <v>18</v>
      </c>
    </row>
    <row r="5803" spans="2:34" x14ac:dyDescent="0.35">
      <c r="B5803" s="75"/>
      <c r="C5803" s="76"/>
      <c r="D5803" s="78"/>
      <c r="E5803" s="76"/>
      <c r="F5803" s="76"/>
      <c r="G5803" s="76"/>
      <c r="H5803" s="79"/>
      <c r="I5803" s="79"/>
      <c r="J5803" s="79"/>
      <c r="K5803" s="79"/>
      <c r="L5803" s="75"/>
      <c r="M5803" s="75"/>
      <c r="N5803" s="75"/>
      <c r="O5803" s="75"/>
      <c r="P5803" s="76"/>
      <c r="AH5803">
        <v>18</v>
      </c>
    </row>
    <row r="5804" spans="2:34" x14ac:dyDescent="0.35">
      <c r="B5804" s="75"/>
      <c r="C5804" s="76"/>
      <c r="D5804" s="78"/>
      <c r="E5804" s="76"/>
      <c r="F5804" s="76"/>
      <c r="G5804" s="76"/>
      <c r="H5804" s="79"/>
      <c r="I5804" s="79"/>
      <c r="J5804" s="79"/>
      <c r="K5804" s="79"/>
      <c r="L5804" s="75"/>
      <c r="M5804" s="75"/>
      <c r="N5804" s="75"/>
      <c r="O5804" s="75"/>
      <c r="P5804" s="76"/>
      <c r="AH5804">
        <v>18</v>
      </c>
    </row>
    <row r="5805" spans="2:34" x14ac:dyDescent="0.35">
      <c r="B5805" s="75"/>
      <c r="C5805" s="76"/>
      <c r="D5805" s="78"/>
      <c r="E5805" s="76"/>
      <c r="F5805" s="76"/>
      <c r="G5805" s="76"/>
      <c r="H5805" s="79"/>
      <c r="I5805" s="79"/>
      <c r="J5805" s="79"/>
      <c r="K5805" s="79"/>
      <c r="L5805" s="75"/>
      <c r="M5805" s="75"/>
      <c r="N5805" s="75"/>
      <c r="O5805" s="75"/>
      <c r="P5805" s="76"/>
      <c r="AH5805">
        <v>18</v>
      </c>
    </row>
    <row r="5806" spans="2:34" x14ac:dyDescent="0.35">
      <c r="B5806" s="75"/>
      <c r="C5806" s="76"/>
      <c r="D5806" s="78"/>
      <c r="E5806" s="76"/>
      <c r="F5806" s="76"/>
      <c r="G5806" s="76"/>
      <c r="H5806" s="79"/>
      <c r="I5806" s="79"/>
      <c r="J5806" s="79"/>
      <c r="K5806" s="79"/>
      <c r="L5806" s="75"/>
      <c r="M5806" s="75"/>
      <c r="N5806" s="75"/>
      <c r="O5806" s="75"/>
      <c r="P5806" s="76"/>
      <c r="AH5806">
        <v>18</v>
      </c>
    </row>
    <row r="5807" spans="2:34" x14ac:dyDescent="0.35">
      <c r="B5807" s="75"/>
      <c r="C5807" s="76"/>
      <c r="D5807" s="78"/>
      <c r="E5807" s="76"/>
      <c r="F5807" s="76"/>
      <c r="G5807" s="76"/>
      <c r="H5807" s="79"/>
      <c r="I5807" s="79"/>
      <c r="J5807" s="79"/>
      <c r="K5807" s="79"/>
      <c r="L5807" s="75"/>
      <c r="M5807" s="75"/>
      <c r="N5807" s="75"/>
      <c r="O5807" s="75"/>
      <c r="P5807" s="76"/>
      <c r="AH5807">
        <v>18</v>
      </c>
    </row>
    <row r="5808" spans="2:34" x14ac:dyDescent="0.35">
      <c r="B5808" s="75"/>
      <c r="C5808" s="76"/>
      <c r="D5808" s="78"/>
      <c r="E5808" s="76"/>
      <c r="F5808" s="76"/>
      <c r="G5808" s="76"/>
      <c r="H5808" s="79"/>
      <c r="I5808" s="79"/>
      <c r="J5808" s="79"/>
      <c r="K5808" s="79"/>
      <c r="L5808" s="75"/>
      <c r="M5808" s="75"/>
      <c r="N5808" s="75"/>
      <c r="O5808" s="75"/>
      <c r="P5808" s="76"/>
      <c r="AH5808">
        <v>18</v>
      </c>
    </row>
    <row r="5809" spans="2:34" x14ac:dyDescent="0.35">
      <c r="B5809" s="75"/>
      <c r="C5809" s="76"/>
      <c r="D5809" s="78"/>
      <c r="E5809" s="76"/>
      <c r="F5809" s="76"/>
      <c r="G5809" s="76"/>
      <c r="H5809" s="79"/>
      <c r="I5809" s="79"/>
      <c r="J5809" s="79"/>
      <c r="K5809" s="79"/>
      <c r="L5809" s="75"/>
      <c r="M5809" s="75"/>
      <c r="N5809" s="75"/>
      <c r="O5809" s="75"/>
      <c r="P5809" s="76"/>
      <c r="AH5809">
        <v>18</v>
      </c>
    </row>
    <row r="5810" spans="2:34" x14ac:dyDescent="0.35">
      <c r="B5810" s="75"/>
      <c r="C5810" s="76"/>
      <c r="D5810" s="78"/>
      <c r="E5810" s="76"/>
      <c r="F5810" s="76"/>
      <c r="G5810" s="76"/>
      <c r="H5810" s="79"/>
      <c r="I5810" s="79"/>
      <c r="J5810" s="79"/>
      <c r="K5810" s="79"/>
      <c r="L5810" s="75"/>
      <c r="M5810" s="75"/>
      <c r="N5810" s="75"/>
      <c r="O5810" s="75"/>
      <c r="P5810" s="76"/>
      <c r="AH5810">
        <v>18</v>
      </c>
    </row>
    <row r="5811" spans="2:34" x14ac:dyDescent="0.35">
      <c r="B5811" s="75"/>
      <c r="C5811" s="76"/>
      <c r="D5811" s="78"/>
      <c r="E5811" s="76"/>
      <c r="F5811" s="76"/>
      <c r="G5811" s="76"/>
      <c r="H5811" s="79"/>
      <c r="I5811" s="79"/>
      <c r="J5811" s="79"/>
      <c r="K5811" s="79"/>
      <c r="L5811" s="75"/>
      <c r="M5811" s="75"/>
      <c r="N5811" s="75"/>
      <c r="O5811" s="75"/>
      <c r="P5811" s="76"/>
      <c r="AH5811">
        <v>18</v>
      </c>
    </row>
    <row r="5812" spans="2:34" x14ac:dyDescent="0.35">
      <c r="B5812" s="75"/>
      <c r="C5812" s="76"/>
      <c r="D5812" s="78"/>
      <c r="E5812" s="76"/>
      <c r="F5812" s="76"/>
      <c r="G5812" s="76"/>
      <c r="H5812" s="79"/>
      <c r="I5812" s="79"/>
      <c r="J5812" s="79"/>
      <c r="K5812" s="79"/>
      <c r="L5812" s="75"/>
      <c r="M5812" s="75"/>
      <c r="N5812" s="75"/>
      <c r="O5812" s="75"/>
      <c r="P5812" s="76"/>
      <c r="AH5812">
        <v>18</v>
      </c>
    </row>
    <row r="5813" spans="2:34" x14ac:dyDescent="0.35">
      <c r="B5813" s="75"/>
      <c r="C5813" s="76"/>
      <c r="D5813" s="78"/>
      <c r="E5813" s="76"/>
      <c r="F5813" s="76"/>
      <c r="G5813" s="76"/>
      <c r="H5813" s="79"/>
      <c r="I5813" s="79"/>
      <c r="J5813" s="79"/>
      <c r="K5813" s="79"/>
      <c r="L5813" s="75"/>
      <c r="M5813" s="75"/>
      <c r="N5813" s="75"/>
      <c r="O5813" s="75"/>
      <c r="P5813" s="76"/>
      <c r="AH5813">
        <v>18</v>
      </c>
    </row>
    <row r="5814" spans="2:34" x14ac:dyDescent="0.35">
      <c r="B5814" s="75"/>
      <c r="C5814" s="76"/>
      <c r="D5814" s="78"/>
      <c r="E5814" s="76"/>
      <c r="F5814" s="76"/>
      <c r="G5814" s="76"/>
      <c r="H5814" s="79"/>
      <c r="I5814" s="79"/>
      <c r="J5814" s="79"/>
      <c r="K5814" s="79"/>
      <c r="L5814" s="75"/>
      <c r="M5814" s="75"/>
      <c r="N5814" s="75"/>
      <c r="O5814" s="75"/>
      <c r="P5814" s="76"/>
      <c r="AH5814">
        <v>18</v>
      </c>
    </row>
    <row r="5815" spans="2:34" x14ac:dyDescent="0.35">
      <c r="B5815" s="75"/>
      <c r="C5815" s="76"/>
      <c r="D5815" s="78"/>
      <c r="E5815" s="76"/>
      <c r="F5815" s="76"/>
      <c r="G5815" s="76"/>
      <c r="H5815" s="79"/>
      <c r="I5815" s="79"/>
      <c r="J5815" s="79"/>
      <c r="K5815" s="79"/>
      <c r="L5815" s="75"/>
      <c r="M5815" s="75"/>
      <c r="N5815" s="75"/>
      <c r="O5815" s="75"/>
      <c r="P5815" s="76"/>
      <c r="AH5815">
        <v>18</v>
      </c>
    </row>
    <row r="5816" spans="2:34" x14ac:dyDescent="0.35">
      <c r="B5816" s="75"/>
      <c r="C5816" s="76"/>
      <c r="D5816" s="78"/>
      <c r="E5816" s="76"/>
      <c r="F5816" s="76"/>
      <c r="G5816" s="76"/>
      <c r="H5816" s="79"/>
      <c r="I5816" s="79"/>
      <c r="J5816" s="79"/>
      <c r="K5816" s="79"/>
      <c r="L5816" s="75"/>
      <c r="M5816" s="75"/>
      <c r="N5816" s="75"/>
      <c r="O5816" s="75"/>
      <c r="P5816" s="76"/>
      <c r="AH5816">
        <v>18</v>
      </c>
    </row>
    <row r="5817" spans="2:34" x14ac:dyDescent="0.35">
      <c r="B5817" s="75"/>
      <c r="C5817" s="76"/>
      <c r="D5817" s="78"/>
      <c r="E5817" s="76"/>
      <c r="F5817" s="76"/>
      <c r="G5817" s="76"/>
      <c r="H5817" s="79"/>
      <c r="I5817" s="79"/>
      <c r="J5817" s="79"/>
      <c r="K5817" s="79"/>
      <c r="L5817" s="75"/>
      <c r="M5817" s="75"/>
      <c r="N5817" s="75"/>
      <c r="O5817" s="75"/>
      <c r="P5817" s="76"/>
      <c r="AH5817">
        <v>18</v>
      </c>
    </row>
    <row r="5818" spans="2:34" x14ac:dyDescent="0.35">
      <c r="B5818" s="75"/>
      <c r="C5818" s="76"/>
      <c r="D5818" s="78"/>
      <c r="E5818" s="76"/>
      <c r="F5818" s="76"/>
      <c r="G5818" s="76"/>
      <c r="H5818" s="79"/>
      <c r="I5818" s="79"/>
      <c r="J5818" s="79"/>
      <c r="K5818" s="79"/>
      <c r="L5818" s="75"/>
      <c r="M5818" s="75"/>
      <c r="N5818" s="75"/>
      <c r="O5818" s="75"/>
      <c r="P5818" s="76"/>
      <c r="AH5818">
        <v>18</v>
      </c>
    </row>
    <row r="5819" spans="2:34" x14ac:dyDescent="0.35">
      <c r="B5819" s="75"/>
      <c r="C5819" s="76"/>
      <c r="D5819" s="78"/>
      <c r="E5819" s="76"/>
      <c r="F5819" s="76"/>
      <c r="G5819" s="76"/>
      <c r="H5819" s="79"/>
      <c r="I5819" s="79"/>
      <c r="J5819" s="79"/>
      <c r="K5819" s="79"/>
      <c r="L5819" s="75"/>
      <c r="M5819" s="75"/>
      <c r="N5819" s="75"/>
      <c r="O5819" s="75"/>
      <c r="P5819" s="76"/>
      <c r="AH5819">
        <v>18</v>
      </c>
    </row>
    <row r="5820" spans="2:34" x14ac:dyDescent="0.35">
      <c r="B5820" s="75"/>
      <c r="C5820" s="76"/>
      <c r="D5820" s="78"/>
      <c r="E5820" s="76"/>
      <c r="F5820" s="76"/>
      <c r="G5820" s="76"/>
      <c r="H5820" s="79"/>
      <c r="I5820" s="79"/>
      <c r="J5820" s="79"/>
      <c r="K5820" s="79"/>
      <c r="L5820" s="75"/>
      <c r="M5820" s="75"/>
      <c r="N5820" s="75"/>
      <c r="O5820" s="75"/>
      <c r="P5820" s="76"/>
      <c r="AH5820">
        <v>18</v>
      </c>
    </row>
    <row r="5821" spans="2:34" x14ac:dyDescent="0.35">
      <c r="B5821" s="75"/>
      <c r="C5821" s="76"/>
      <c r="D5821" s="78"/>
      <c r="E5821" s="76"/>
      <c r="F5821" s="76"/>
      <c r="G5821" s="76"/>
      <c r="H5821" s="79"/>
      <c r="I5821" s="79"/>
      <c r="J5821" s="79"/>
      <c r="K5821" s="79"/>
      <c r="L5821" s="75"/>
      <c r="M5821" s="75"/>
      <c r="N5821" s="75"/>
      <c r="O5821" s="75"/>
      <c r="P5821" s="76"/>
      <c r="AH5821">
        <v>18</v>
      </c>
    </row>
    <row r="5822" spans="2:34" x14ac:dyDescent="0.35">
      <c r="B5822" s="75"/>
      <c r="C5822" s="76"/>
      <c r="D5822" s="78"/>
      <c r="E5822" s="76"/>
      <c r="F5822" s="76"/>
      <c r="G5822" s="76"/>
      <c r="H5822" s="79"/>
      <c r="I5822" s="79"/>
      <c r="J5822" s="79"/>
      <c r="K5822" s="79"/>
      <c r="L5822" s="75"/>
      <c r="M5822" s="75"/>
      <c r="N5822" s="75"/>
      <c r="O5822" s="75"/>
      <c r="P5822" s="76"/>
      <c r="AH5822">
        <v>18</v>
      </c>
    </row>
    <row r="5823" spans="2:34" x14ac:dyDescent="0.35">
      <c r="B5823" s="75"/>
      <c r="C5823" s="76"/>
      <c r="D5823" s="78"/>
      <c r="E5823" s="76"/>
      <c r="F5823" s="76"/>
      <c r="G5823" s="76"/>
      <c r="H5823" s="79"/>
      <c r="I5823" s="79"/>
      <c r="J5823" s="79"/>
      <c r="K5823" s="79"/>
      <c r="L5823" s="75"/>
      <c r="M5823" s="75"/>
      <c r="N5823" s="75"/>
      <c r="O5823" s="75"/>
      <c r="P5823" s="76"/>
      <c r="AH5823">
        <v>18</v>
      </c>
    </row>
    <row r="5824" spans="2:34" x14ac:dyDescent="0.35">
      <c r="B5824" s="75"/>
      <c r="C5824" s="76"/>
      <c r="D5824" s="78"/>
      <c r="E5824" s="76"/>
      <c r="F5824" s="76"/>
      <c r="G5824" s="76"/>
      <c r="H5824" s="79"/>
      <c r="I5824" s="79"/>
      <c r="J5824" s="79"/>
      <c r="K5824" s="79"/>
      <c r="L5824" s="75"/>
      <c r="M5824" s="75"/>
      <c r="N5824" s="75"/>
      <c r="O5824" s="75"/>
      <c r="P5824" s="76"/>
      <c r="AH5824">
        <v>18</v>
      </c>
    </row>
    <row r="5825" spans="2:34" x14ac:dyDescent="0.35">
      <c r="B5825" s="75"/>
      <c r="C5825" s="76"/>
      <c r="D5825" s="78"/>
      <c r="E5825" s="76"/>
      <c r="F5825" s="76"/>
      <c r="G5825" s="76"/>
      <c r="H5825" s="79"/>
      <c r="I5825" s="79"/>
      <c r="J5825" s="79"/>
      <c r="K5825" s="79"/>
      <c r="L5825" s="75"/>
      <c r="M5825" s="75"/>
      <c r="N5825" s="75"/>
      <c r="O5825" s="75"/>
      <c r="P5825" s="76"/>
      <c r="AH5825">
        <v>18</v>
      </c>
    </row>
    <row r="5826" spans="2:34" x14ac:dyDescent="0.35">
      <c r="B5826" s="75"/>
      <c r="C5826" s="76"/>
      <c r="D5826" s="78"/>
      <c r="E5826" s="76"/>
      <c r="F5826" s="76"/>
      <c r="G5826" s="76"/>
      <c r="H5826" s="79"/>
      <c r="I5826" s="79"/>
      <c r="J5826" s="79"/>
      <c r="K5826" s="79"/>
      <c r="L5826" s="75"/>
      <c r="M5826" s="75"/>
      <c r="N5826" s="75"/>
      <c r="O5826" s="75"/>
      <c r="P5826" s="76"/>
      <c r="AH5826">
        <v>18</v>
      </c>
    </row>
    <row r="5827" spans="2:34" x14ac:dyDescent="0.35">
      <c r="B5827" s="75"/>
      <c r="C5827" s="76"/>
      <c r="D5827" s="78"/>
      <c r="E5827" s="76"/>
      <c r="F5827" s="76"/>
      <c r="G5827" s="76"/>
      <c r="H5827" s="79"/>
      <c r="I5827" s="79"/>
      <c r="J5827" s="79"/>
      <c r="K5827" s="79"/>
      <c r="L5827" s="75"/>
      <c r="M5827" s="75"/>
      <c r="N5827" s="75"/>
      <c r="O5827" s="75"/>
      <c r="P5827" s="76"/>
      <c r="AH5827">
        <v>18</v>
      </c>
    </row>
    <row r="5828" spans="2:34" x14ac:dyDescent="0.35">
      <c r="B5828" s="75"/>
      <c r="C5828" s="76"/>
      <c r="D5828" s="78"/>
      <c r="E5828" s="76"/>
      <c r="F5828" s="76"/>
      <c r="G5828" s="76"/>
      <c r="H5828" s="79"/>
      <c r="I5828" s="79"/>
      <c r="J5828" s="79"/>
      <c r="K5828" s="79"/>
      <c r="L5828" s="75"/>
      <c r="M5828" s="75"/>
      <c r="N5828" s="75"/>
      <c r="O5828" s="75"/>
      <c r="P5828" s="76"/>
      <c r="AH5828">
        <v>18</v>
      </c>
    </row>
    <row r="5829" spans="2:34" x14ac:dyDescent="0.35">
      <c r="B5829" s="75"/>
      <c r="C5829" s="76"/>
      <c r="D5829" s="78"/>
      <c r="E5829" s="76"/>
      <c r="F5829" s="76"/>
      <c r="G5829" s="76"/>
      <c r="H5829" s="79"/>
      <c r="I5829" s="79"/>
      <c r="J5829" s="79"/>
      <c r="K5829" s="79"/>
      <c r="L5829" s="75"/>
      <c r="M5829" s="75"/>
      <c r="N5829" s="75"/>
      <c r="O5829" s="75"/>
      <c r="P5829" s="76"/>
      <c r="AH5829">
        <v>18</v>
      </c>
    </row>
    <row r="5830" spans="2:34" x14ac:dyDescent="0.35">
      <c r="B5830" s="75"/>
      <c r="C5830" s="76"/>
      <c r="D5830" s="78"/>
      <c r="E5830" s="76"/>
      <c r="F5830" s="76"/>
      <c r="G5830" s="76"/>
      <c r="H5830" s="79"/>
      <c r="I5830" s="79"/>
      <c r="J5830" s="79"/>
      <c r="K5830" s="79"/>
      <c r="L5830" s="75"/>
      <c r="M5830" s="75"/>
      <c r="N5830" s="75"/>
      <c r="O5830" s="75"/>
      <c r="P5830" s="76"/>
      <c r="AH5830">
        <v>18</v>
      </c>
    </row>
    <row r="5831" spans="2:34" x14ac:dyDescent="0.35">
      <c r="B5831" s="75"/>
      <c r="C5831" s="76"/>
      <c r="D5831" s="78"/>
      <c r="E5831" s="76"/>
      <c r="F5831" s="76"/>
      <c r="G5831" s="76"/>
      <c r="H5831" s="79"/>
      <c r="I5831" s="79"/>
      <c r="J5831" s="79"/>
      <c r="K5831" s="79"/>
      <c r="L5831" s="75"/>
      <c r="M5831" s="75"/>
      <c r="N5831" s="75"/>
      <c r="O5831" s="75"/>
      <c r="P5831" s="76"/>
      <c r="AH5831">
        <v>18</v>
      </c>
    </row>
    <row r="5832" spans="2:34" x14ac:dyDescent="0.35">
      <c r="B5832" s="75"/>
      <c r="C5832" s="76"/>
      <c r="D5832" s="78"/>
      <c r="E5832" s="76"/>
      <c r="F5832" s="76"/>
      <c r="G5832" s="76"/>
      <c r="H5832" s="79"/>
      <c r="I5832" s="79"/>
      <c r="J5832" s="79"/>
      <c r="K5832" s="79"/>
      <c r="L5832" s="75"/>
      <c r="M5832" s="75"/>
      <c r="N5832" s="75"/>
      <c r="O5832" s="75"/>
      <c r="P5832" s="76"/>
      <c r="AH5832">
        <v>18</v>
      </c>
    </row>
    <row r="5833" spans="2:34" x14ac:dyDescent="0.35">
      <c r="B5833" s="75"/>
      <c r="C5833" s="76"/>
      <c r="D5833" s="78"/>
      <c r="E5833" s="76"/>
      <c r="F5833" s="76"/>
      <c r="G5833" s="76"/>
      <c r="H5833" s="79"/>
      <c r="I5833" s="79"/>
      <c r="J5833" s="79"/>
      <c r="K5833" s="79"/>
      <c r="L5833" s="75"/>
      <c r="M5833" s="75"/>
      <c r="N5833" s="75"/>
      <c r="O5833" s="75"/>
      <c r="P5833" s="76"/>
      <c r="AH5833">
        <v>18</v>
      </c>
    </row>
    <row r="5834" spans="2:34" x14ac:dyDescent="0.35">
      <c r="B5834" s="75"/>
      <c r="C5834" s="76"/>
      <c r="D5834" s="78"/>
      <c r="E5834" s="76"/>
      <c r="F5834" s="76"/>
      <c r="G5834" s="76"/>
      <c r="H5834" s="79"/>
      <c r="I5834" s="79"/>
      <c r="J5834" s="79"/>
      <c r="K5834" s="79"/>
      <c r="L5834" s="75"/>
      <c r="M5834" s="75"/>
      <c r="N5834" s="75"/>
      <c r="O5834" s="75"/>
      <c r="P5834" s="76"/>
      <c r="AH5834">
        <v>18</v>
      </c>
    </row>
    <row r="5835" spans="2:34" x14ac:dyDescent="0.35">
      <c r="B5835" s="75"/>
      <c r="C5835" s="76"/>
      <c r="D5835" s="78"/>
      <c r="E5835" s="76"/>
      <c r="F5835" s="76"/>
      <c r="G5835" s="76"/>
      <c r="H5835" s="79"/>
      <c r="I5835" s="79"/>
      <c r="J5835" s="79"/>
      <c r="K5835" s="79"/>
      <c r="L5835" s="75"/>
      <c r="M5835" s="75"/>
      <c r="N5835" s="75"/>
      <c r="O5835" s="75"/>
      <c r="P5835" s="76"/>
      <c r="AH5835">
        <v>18</v>
      </c>
    </row>
    <row r="5836" spans="2:34" x14ac:dyDescent="0.35">
      <c r="B5836" s="75"/>
      <c r="C5836" s="76"/>
      <c r="D5836" s="78"/>
      <c r="E5836" s="76"/>
      <c r="F5836" s="76"/>
      <c r="G5836" s="76"/>
      <c r="H5836" s="79"/>
      <c r="I5836" s="79"/>
      <c r="J5836" s="79"/>
      <c r="K5836" s="79"/>
      <c r="L5836" s="75"/>
      <c r="M5836" s="75"/>
      <c r="N5836" s="75"/>
      <c r="O5836" s="75"/>
      <c r="P5836" s="76"/>
      <c r="AH5836">
        <v>18</v>
      </c>
    </row>
    <row r="5837" spans="2:34" x14ac:dyDescent="0.35">
      <c r="B5837" s="75"/>
      <c r="C5837" s="76"/>
      <c r="D5837" s="78"/>
      <c r="E5837" s="76"/>
      <c r="F5837" s="76"/>
      <c r="G5837" s="76"/>
      <c r="H5837" s="79"/>
      <c r="I5837" s="79"/>
      <c r="J5837" s="79"/>
      <c r="K5837" s="79"/>
      <c r="L5837" s="75"/>
      <c r="M5837" s="75"/>
      <c r="N5837" s="75"/>
      <c r="O5837" s="75"/>
      <c r="P5837" s="76"/>
      <c r="AH5837">
        <v>18</v>
      </c>
    </row>
    <row r="5838" spans="2:34" x14ac:dyDescent="0.35">
      <c r="B5838" s="75"/>
      <c r="C5838" s="76"/>
      <c r="D5838" s="78"/>
      <c r="E5838" s="76"/>
      <c r="F5838" s="76"/>
      <c r="G5838" s="76"/>
      <c r="H5838" s="79"/>
      <c r="I5838" s="79"/>
      <c r="J5838" s="79"/>
      <c r="K5838" s="79"/>
      <c r="L5838" s="75"/>
      <c r="M5838" s="75"/>
      <c r="N5838" s="75"/>
      <c r="O5838" s="75"/>
      <c r="P5838" s="76"/>
      <c r="AH5838">
        <v>18</v>
      </c>
    </row>
    <row r="5839" spans="2:34" x14ac:dyDescent="0.35">
      <c r="B5839" s="75"/>
      <c r="C5839" s="76"/>
      <c r="D5839" s="78"/>
      <c r="E5839" s="76"/>
      <c r="F5839" s="76"/>
      <c r="G5839" s="76"/>
      <c r="H5839" s="79"/>
      <c r="I5839" s="79"/>
      <c r="J5839" s="79"/>
      <c r="K5839" s="79"/>
      <c r="L5839" s="75"/>
      <c r="M5839" s="75"/>
      <c r="N5839" s="75"/>
      <c r="O5839" s="75"/>
      <c r="P5839" s="76"/>
      <c r="AH5839">
        <v>18</v>
      </c>
    </row>
    <row r="5840" spans="2:34" x14ac:dyDescent="0.35">
      <c r="B5840" s="75"/>
      <c r="C5840" s="76"/>
      <c r="D5840" s="78"/>
      <c r="E5840" s="76"/>
      <c r="F5840" s="76"/>
      <c r="G5840" s="76"/>
      <c r="H5840" s="79"/>
      <c r="I5840" s="79"/>
      <c r="J5840" s="79"/>
      <c r="K5840" s="79"/>
      <c r="L5840" s="75"/>
      <c r="M5840" s="75"/>
      <c r="N5840" s="75"/>
      <c r="O5840" s="75"/>
      <c r="P5840" s="76"/>
      <c r="AH5840">
        <v>18</v>
      </c>
    </row>
    <row r="5841" spans="2:34" x14ac:dyDescent="0.35">
      <c r="B5841" s="75"/>
      <c r="C5841" s="76"/>
      <c r="D5841" s="78"/>
      <c r="E5841" s="76"/>
      <c r="F5841" s="76"/>
      <c r="G5841" s="76"/>
      <c r="H5841" s="79"/>
      <c r="I5841" s="79"/>
      <c r="J5841" s="79"/>
      <c r="K5841" s="79"/>
      <c r="L5841" s="75"/>
      <c r="M5841" s="75"/>
      <c r="N5841" s="75"/>
      <c r="O5841" s="75"/>
      <c r="P5841" s="76"/>
      <c r="AH5841">
        <v>18</v>
      </c>
    </row>
    <row r="5842" spans="2:34" x14ac:dyDescent="0.35">
      <c r="B5842" s="75"/>
      <c r="C5842" s="76"/>
      <c r="D5842" s="78"/>
      <c r="E5842" s="76"/>
      <c r="F5842" s="76"/>
      <c r="G5842" s="76"/>
      <c r="H5842" s="79"/>
      <c r="I5842" s="79"/>
      <c r="J5842" s="79"/>
      <c r="K5842" s="79"/>
      <c r="L5842" s="75"/>
      <c r="M5842" s="75"/>
      <c r="N5842" s="75"/>
      <c r="O5842" s="75"/>
      <c r="P5842" s="76"/>
      <c r="AH5842">
        <v>18</v>
      </c>
    </row>
    <row r="5843" spans="2:34" x14ac:dyDescent="0.35">
      <c r="B5843" s="75"/>
      <c r="C5843" s="76"/>
      <c r="D5843" s="78"/>
      <c r="E5843" s="76"/>
      <c r="F5843" s="76"/>
      <c r="G5843" s="76"/>
      <c r="H5843" s="79"/>
      <c r="I5843" s="79"/>
      <c r="J5843" s="79"/>
      <c r="K5843" s="79"/>
      <c r="L5843" s="75"/>
      <c r="M5843" s="75"/>
      <c r="N5843" s="75"/>
      <c r="O5843" s="75"/>
      <c r="P5843" s="76"/>
      <c r="AH5843">
        <v>18</v>
      </c>
    </row>
    <row r="5844" spans="2:34" x14ac:dyDescent="0.35">
      <c r="B5844" s="75"/>
      <c r="C5844" s="76"/>
      <c r="D5844" s="78"/>
      <c r="E5844" s="76"/>
      <c r="F5844" s="76"/>
      <c r="G5844" s="76"/>
      <c r="H5844" s="79"/>
      <c r="I5844" s="79"/>
      <c r="J5844" s="79"/>
      <c r="K5844" s="79"/>
      <c r="L5844" s="75"/>
      <c r="M5844" s="75"/>
      <c r="N5844" s="75"/>
      <c r="O5844" s="75"/>
      <c r="P5844" s="76"/>
      <c r="AH5844">
        <v>18</v>
      </c>
    </row>
    <row r="5845" spans="2:34" x14ac:dyDescent="0.35">
      <c r="B5845" s="75"/>
      <c r="C5845" s="76"/>
      <c r="D5845" s="78"/>
      <c r="E5845" s="76"/>
      <c r="F5845" s="76"/>
      <c r="G5845" s="76"/>
      <c r="H5845" s="79"/>
      <c r="I5845" s="79"/>
      <c r="J5845" s="79"/>
      <c r="K5845" s="79"/>
      <c r="L5845" s="75"/>
      <c r="M5845" s="75"/>
      <c r="N5845" s="75"/>
      <c r="O5845" s="75"/>
      <c r="P5845" s="76"/>
      <c r="AH5845">
        <v>18</v>
      </c>
    </row>
    <row r="5846" spans="2:34" x14ac:dyDescent="0.35">
      <c r="B5846" s="75"/>
      <c r="C5846" s="76"/>
      <c r="D5846" s="78"/>
      <c r="E5846" s="76"/>
      <c r="F5846" s="76"/>
      <c r="G5846" s="76"/>
      <c r="H5846" s="79"/>
      <c r="I5846" s="79"/>
      <c r="J5846" s="79"/>
      <c r="K5846" s="79"/>
      <c r="L5846" s="75"/>
      <c r="M5846" s="75"/>
      <c r="N5846" s="75"/>
      <c r="O5846" s="75"/>
      <c r="P5846" s="76"/>
      <c r="AH5846">
        <v>18</v>
      </c>
    </row>
    <row r="5847" spans="2:34" x14ac:dyDescent="0.35">
      <c r="B5847" s="75"/>
      <c r="C5847" s="76"/>
      <c r="D5847" s="78"/>
      <c r="E5847" s="76"/>
      <c r="F5847" s="76"/>
      <c r="G5847" s="76"/>
      <c r="H5847" s="79"/>
      <c r="I5847" s="79"/>
      <c r="J5847" s="79"/>
      <c r="K5847" s="79"/>
      <c r="L5847" s="75"/>
      <c r="M5847" s="75"/>
      <c r="N5847" s="75"/>
      <c r="O5847" s="75"/>
      <c r="P5847" s="76"/>
      <c r="AH5847">
        <v>18</v>
      </c>
    </row>
    <row r="5848" spans="2:34" x14ac:dyDescent="0.35">
      <c r="B5848" s="75"/>
      <c r="C5848" s="76"/>
      <c r="D5848" s="78"/>
      <c r="E5848" s="76"/>
      <c r="F5848" s="76"/>
      <c r="G5848" s="76"/>
      <c r="H5848" s="79"/>
      <c r="I5848" s="79"/>
      <c r="J5848" s="79"/>
      <c r="K5848" s="79"/>
      <c r="L5848" s="75"/>
      <c r="M5848" s="75"/>
      <c r="N5848" s="75"/>
      <c r="O5848" s="75"/>
      <c r="P5848" s="76"/>
      <c r="AH5848">
        <v>18</v>
      </c>
    </row>
    <row r="5849" spans="2:34" x14ac:dyDescent="0.35">
      <c r="B5849" s="75"/>
      <c r="C5849" s="76"/>
      <c r="D5849" s="78"/>
      <c r="E5849" s="76"/>
      <c r="F5849" s="76"/>
      <c r="G5849" s="76"/>
      <c r="H5849" s="79"/>
      <c r="I5849" s="79"/>
      <c r="J5849" s="79"/>
      <c r="K5849" s="79"/>
      <c r="L5849" s="75"/>
      <c r="M5849" s="75"/>
      <c r="N5849" s="75"/>
      <c r="O5849" s="75"/>
      <c r="P5849" s="76"/>
      <c r="AH5849">
        <v>18</v>
      </c>
    </row>
    <row r="5850" spans="2:34" x14ac:dyDescent="0.35">
      <c r="B5850" s="75"/>
      <c r="C5850" s="76"/>
      <c r="D5850" s="78"/>
      <c r="E5850" s="76"/>
      <c r="F5850" s="76"/>
      <c r="G5850" s="76"/>
      <c r="H5850" s="79"/>
      <c r="I5850" s="79"/>
      <c r="J5850" s="79"/>
      <c r="K5850" s="79"/>
      <c r="L5850" s="75"/>
      <c r="M5850" s="75"/>
      <c r="N5850" s="75"/>
      <c r="O5850" s="75"/>
      <c r="P5850" s="76"/>
      <c r="AH5850">
        <v>18</v>
      </c>
    </row>
    <row r="5851" spans="2:34" x14ac:dyDescent="0.35">
      <c r="B5851" s="75"/>
      <c r="C5851" s="76"/>
      <c r="D5851" s="78"/>
      <c r="E5851" s="76"/>
      <c r="F5851" s="76"/>
      <c r="G5851" s="76"/>
      <c r="H5851" s="79"/>
      <c r="I5851" s="79"/>
      <c r="J5851" s="79"/>
      <c r="K5851" s="79"/>
      <c r="L5851" s="75"/>
      <c r="M5851" s="75"/>
      <c r="N5851" s="75"/>
      <c r="O5851" s="75"/>
      <c r="P5851" s="76"/>
      <c r="AH5851">
        <v>18</v>
      </c>
    </row>
    <row r="5852" spans="2:34" x14ac:dyDescent="0.35">
      <c r="B5852" s="75"/>
      <c r="C5852" s="76"/>
      <c r="D5852" s="78"/>
      <c r="E5852" s="76"/>
      <c r="F5852" s="76"/>
      <c r="G5852" s="76"/>
      <c r="H5852" s="79"/>
      <c r="I5852" s="79"/>
      <c r="J5852" s="79"/>
      <c r="K5852" s="79"/>
      <c r="L5852" s="75"/>
      <c r="M5852" s="75"/>
      <c r="N5852" s="75"/>
      <c r="O5852" s="75"/>
      <c r="P5852" s="76"/>
      <c r="AH5852">
        <v>18</v>
      </c>
    </row>
    <row r="5853" spans="2:34" x14ac:dyDescent="0.35">
      <c r="B5853" s="75"/>
      <c r="C5853" s="76"/>
      <c r="D5853" s="78"/>
      <c r="E5853" s="76"/>
      <c r="F5853" s="76"/>
      <c r="G5853" s="76"/>
      <c r="H5853" s="79"/>
      <c r="I5853" s="79"/>
      <c r="J5853" s="79"/>
      <c r="K5853" s="79"/>
      <c r="L5853" s="75"/>
      <c r="M5853" s="75"/>
      <c r="N5853" s="75"/>
      <c r="O5853" s="75"/>
      <c r="P5853" s="76"/>
      <c r="AH5853">
        <v>18</v>
      </c>
    </row>
    <row r="5854" spans="2:34" x14ac:dyDescent="0.35">
      <c r="B5854" s="75"/>
      <c r="C5854" s="76"/>
      <c r="D5854" s="78"/>
      <c r="E5854" s="76"/>
      <c r="F5854" s="76"/>
      <c r="G5854" s="76"/>
      <c r="H5854" s="79"/>
      <c r="I5854" s="79"/>
      <c r="J5854" s="79"/>
      <c r="K5854" s="79"/>
      <c r="L5854" s="75"/>
      <c r="M5854" s="75"/>
      <c r="N5854" s="75"/>
      <c r="O5854" s="75"/>
      <c r="P5854" s="76"/>
      <c r="AH5854">
        <v>18</v>
      </c>
    </row>
    <row r="5855" spans="2:34" x14ac:dyDescent="0.35">
      <c r="B5855" s="75"/>
      <c r="C5855" s="76"/>
      <c r="D5855" s="78"/>
      <c r="E5855" s="76"/>
      <c r="F5855" s="76"/>
      <c r="G5855" s="76"/>
      <c r="H5855" s="79"/>
      <c r="I5855" s="79"/>
      <c r="J5855" s="79"/>
      <c r="K5855" s="79"/>
      <c r="L5855" s="75"/>
      <c r="M5855" s="75"/>
      <c r="N5855" s="75"/>
      <c r="O5855" s="75"/>
      <c r="P5855" s="76"/>
      <c r="AH5855">
        <v>18</v>
      </c>
    </row>
    <row r="5856" spans="2:34" x14ac:dyDescent="0.35">
      <c r="B5856" s="75"/>
      <c r="C5856" s="76"/>
      <c r="D5856" s="78"/>
      <c r="E5856" s="76"/>
      <c r="F5856" s="76"/>
      <c r="G5856" s="76"/>
      <c r="H5856" s="79"/>
      <c r="I5856" s="79"/>
      <c r="J5856" s="79"/>
      <c r="K5856" s="79"/>
      <c r="L5856" s="75"/>
      <c r="M5856" s="75"/>
      <c r="N5856" s="75"/>
      <c r="O5856" s="75"/>
      <c r="P5856" s="76"/>
      <c r="AH5856">
        <v>18</v>
      </c>
    </row>
    <row r="5857" spans="2:34" x14ac:dyDescent="0.35">
      <c r="B5857" s="75"/>
      <c r="C5857" s="76"/>
      <c r="D5857" s="78"/>
      <c r="E5857" s="76"/>
      <c r="F5857" s="76"/>
      <c r="G5857" s="76"/>
      <c r="H5857" s="79"/>
      <c r="I5857" s="79"/>
      <c r="J5857" s="79"/>
      <c r="K5857" s="79"/>
      <c r="L5857" s="75"/>
      <c r="M5857" s="75"/>
      <c r="N5857" s="75"/>
      <c r="O5857" s="75"/>
      <c r="P5857" s="76"/>
      <c r="AH5857">
        <v>18</v>
      </c>
    </row>
    <row r="5858" spans="2:34" x14ac:dyDescent="0.35">
      <c r="B5858" s="75"/>
      <c r="C5858" s="76"/>
      <c r="D5858" s="78"/>
      <c r="E5858" s="76"/>
      <c r="F5858" s="76"/>
      <c r="G5858" s="76"/>
      <c r="H5858" s="79"/>
      <c r="I5858" s="79"/>
      <c r="J5858" s="79"/>
      <c r="K5858" s="79"/>
      <c r="L5858" s="75"/>
      <c r="M5858" s="75"/>
      <c r="N5858" s="75"/>
      <c r="O5858" s="75"/>
      <c r="P5858" s="76"/>
      <c r="AH5858">
        <v>18</v>
      </c>
    </row>
    <row r="5859" spans="2:34" x14ac:dyDescent="0.35">
      <c r="B5859" s="75"/>
      <c r="C5859" s="76"/>
      <c r="D5859" s="78"/>
      <c r="E5859" s="76"/>
      <c r="F5859" s="76"/>
      <c r="G5859" s="76"/>
      <c r="H5859" s="79"/>
      <c r="I5859" s="79"/>
      <c r="J5859" s="79"/>
      <c r="K5859" s="79"/>
      <c r="L5859" s="75"/>
      <c r="M5859" s="75"/>
      <c r="N5859" s="75"/>
      <c r="O5859" s="75"/>
      <c r="P5859" s="76"/>
      <c r="AH5859">
        <v>18</v>
      </c>
    </row>
    <row r="5860" spans="2:34" x14ac:dyDescent="0.35">
      <c r="B5860" s="75"/>
      <c r="C5860" s="76"/>
      <c r="D5860" s="78"/>
      <c r="E5860" s="76"/>
      <c r="F5860" s="76"/>
      <c r="G5860" s="76"/>
      <c r="H5860" s="79"/>
      <c r="I5860" s="79"/>
      <c r="J5860" s="79"/>
      <c r="K5860" s="79"/>
      <c r="L5860" s="75"/>
      <c r="M5860" s="75"/>
      <c r="N5860" s="75"/>
      <c r="O5860" s="75"/>
      <c r="P5860" s="76"/>
      <c r="AH5860">
        <v>18</v>
      </c>
    </row>
    <row r="5861" spans="2:34" x14ac:dyDescent="0.35">
      <c r="B5861" s="75"/>
      <c r="C5861" s="76"/>
      <c r="D5861" s="78"/>
      <c r="E5861" s="76"/>
      <c r="F5861" s="76"/>
      <c r="G5861" s="76"/>
      <c r="H5861" s="79"/>
      <c r="I5861" s="79"/>
      <c r="J5861" s="79"/>
      <c r="K5861" s="79"/>
      <c r="L5861" s="75"/>
      <c r="M5861" s="75"/>
      <c r="N5861" s="75"/>
      <c r="O5861" s="75"/>
      <c r="P5861" s="76"/>
      <c r="AH5861">
        <v>18</v>
      </c>
    </row>
    <row r="5862" spans="2:34" x14ac:dyDescent="0.35">
      <c r="B5862" s="75"/>
      <c r="C5862" s="76"/>
      <c r="D5862" s="78"/>
      <c r="E5862" s="76"/>
      <c r="F5862" s="76"/>
      <c r="G5862" s="76"/>
      <c r="H5862" s="79"/>
      <c r="I5862" s="79"/>
      <c r="J5862" s="79"/>
      <c r="K5862" s="79"/>
      <c r="L5862" s="75"/>
      <c r="M5862" s="75"/>
      <c r="N5862" s="75"/>
      <c r="O5862" s="75"/>
      <c r="P5862" s="76"/>
      <c r="AH5862">
        <v>18</v>
      </c>
    </row>
    <row r="5863" spans="2:34" x14ac:dyDescent="0.35">
      <c r="B5863" s="75"/>
      <c r="C5863" s="76"/>
      <c r="D5863" s="78"/>
      <c r="E5863" s="76"/>
      <c r="F5863" s="76"/>
      <c r="G5863" s="76"/>
      <c r="H5863" s="79"/>
      <c r="I5863" s="79"/>
      <c r="J5863" s="79"/>
      <c r="K5863" s="79"/>
      <c r="L5863" s="75"/>
      <c r="M5863" s="75"/>
      <c r="N5863" s="75"/>
      <c r="O5863" s="75"/>
      <c r="P5863" s="76"/>
      <c r="AH5863">
        <v>18</v>
      </c>
    </row>
    <row r="5864" spans="2:34" x14ac:dyDescent="0.35">
      <c r="B5864" s="75"/>
      <c r="C5864" s="76"/>
      <c r="D5864" s="78"/>
      <c r="E5864" s="76"/>
      <c r="F5864" s="76"/>
      <c r="G5864" s="76"/>
      <c r="H5864" s="79"/>
      <c r="I5864" s="79"/>
      <c r="J5864" s="79"/>
      <c r="K5864" s="79"/>
      <c r="L5864" s="75"/>
      <c r="M5864" s="75"/>
      <c r="N5864" s="75"/>
      <c r="O5864" s="75"/>
      <c r="P5864" s="76"/>
      <c r="AH5864">
        <v>18</v>
      </c>
    </row>
    <row r="5865" spans="2:34" x14ac:dyDescent="0.35">
      <c r="B5865" s="75"/>
      <c r="C5865" s="76"/>
      <c r="D5865" s="78"/>
      <c r="E5865" s="76"/>
      <c r="F5865" s="76"/>
      <c r="G5865" s="76"/>
      <c r="H5865" s="79"/>
      <c r="I5865" s="79"/>
      <c r="J5865" s="79"/>
      <c r="K5865" s="79"/>
      <c r="L5865" s="75"/>
      <c r="M5865" s="75"/>
      <c r="N5865" s="75"/>
      <c r="O5865" s="75"/>
      <c r="P5865" s="76"/>
      <c r="AH5865">
        <v>18</v>
      </c>
    </row>
    <row r="5866" spans="2:34" x14ac:dyDescent="0.35">
      <c r="B5866" s="75"/>
      <c r="C5866" s="76"/>
      <c r="D5866" s="78"/>
      <c r="E5866" s="76"/>
      <c r="F5866" s="76"/>
      <c r="G5866" s="76"/>
      <c r="H5866" s="79"/>
      <c r="I5866" s="79"/>
      <c r="J5866" s="79"/>
      <c r="K5866" s="79"/>
      <c r="L5866" s="75"/>
      <c r="M5866" s="75"/>
      <c r="N5866" s="75"/>
      <c r="O5866" s="75"/>
      <c r="P5866" s="76"/>
      <c r="AH5866">
        <v>18</v>
      </c>
    </row>
    <row r="5867" spans="2:34" x14ac:dyDescent="0.35">
      <c r="B5867" s="75"/>
      <c r="C5867" s="76"/>
      <c r="D5867" s="78"/>
      <c r="E5867" s="76"/>
      <c r="F5867" s="76"/>
      <c r="G5867" s="76"/>
      <c r="H5867" s="79"/>
      <c r="I5867" s="79"/>
      <c r="J5867" s="79"/>
      <c r="K5867" s="79"/>
      <c r="L5867" s="75"/>
      <c r="M5867" s="75"/>
      <c r="N5867" s="75"/>
      <c r="O5867" s="75"/>
      <c r="P5867" s="76"/>
      <c r="AH5867">
        <v>18</v>
      </c>
    </row>
    <row r="5868" spans="2:34" x14ac:dyDescent="0.35">
      <c r="B5868" s="75"/>
      <c r="C5868" s="76"/>
      <c r="D5868" s="78"/>
      <c r="E5868" s="76"/>
      <c r="F5868" s="76"/>
      <c r="G5868" s="76"/>
      <c r="H5868" s="79"/>
      <c r="I5868" s="79"/>
      <c r="J5868" s="79"/>
      <c r="K5868" s="79"/>
      <c r="L5868" s="75"/>
      <c r="M5868" s="75"/>
      <c r="N5868" s="75"/>
      <c r="O5868" s="75"/>
      <c r="P5868" s="76"/>
      <c r="AH5868">
        <v>18</v>
      </c>
    </row>
    <row r="5869" spans="2:34" x14ac:dyDescent="0.35">
      <c r="B5869" s="75"/>
      <c r="C5869" s="76"/>
      <c r="D5869" s="78"/>
      <c r="E5869" s="76"/>
      <c r="F5869" s="76"/>
      <c r="G5869" s="76"/>
      <c r="H5869" s="79"/>
      <c r="I5869" s="79"/>
      <c r="J5869" s="79"/>
      <c r="K5869" s="79"/>
      <c r="L5869" s="75"/>
      <c r="M5869" s="75"/>
      <c r="N5869" s="75"/>
      <c r="O5869" s="75"/>
      <c r="P5869" s="76"/>
      <c r="AH5869">
        <v>18</v>
      </c>
    </row>
    <row r="5870" spans="2:34" x14ac:dyDescent="0.35">
      <c r="B5870" s="75"/>
      <c r="C5870" s="76"/>
      <c r="D5870" s="78"/>
      <c r="E5870" s="76"/>
      <c r="F5870" s="76"/>
      <c r="G5870" s="76"/>
      <c r="H5870" s="79"/>
      <c r="I5870" s="79"/>
      <c r="J5870" s="79"/>
      <c r="K5870" s="79"/>
      <c r="L5870" s="75"/>
      <c r="M5870" s="75"/>
      <c r="N5870" s="75"/>
      <c r="O5870" s="75"/>
      <c r="P5870" s="76"/>
      <c r="AH5870">
        <v>18</v>
      </c>
    </row>
    <row r="5871" spans="2:34" x14ac:dyDescent="0.35">
      <c r="B5871" s="75"/>
      <c r="C5871" s="76"/>
      <c r="D5871" s="78"/>
      <c r="E5871" s="76"/>
      <c r="F5871" s="76"/>
      <c r="G5871" s="76"/>
      <c r="H5871" s="79"/>
      <c r="I5871" s="79"/>
      <c r="J5871" s="79"/>
      <c r="K5871" s="79"/>
      <c r="L5871" s="75"/>
      <c r="M5871" s="75"/>
      <c r="N5871" s="75"/>
      <c r="O5871" s="75"/>
      <c r="P5871" s="76"/>
      <c r="AH5871">
        <v>18</v>
      </c>
    </row>
    <row r="5872" spans="2:34" x14ac:dyDescent="0.35">
      <c r="B5872" s="75"/>
      <c r="C5872" s="76"/>
      <c r="D5872" s="78"/>
      <c r="E5872" s="76"/>
      <c r="F5872" s="76"/>
      <c r="G5872" s="76"/>
      <c r="H5872" s="79"/>
      <c r="I5872" s="79"/>
      <c r="J5872" s="79"/>
      <c r="K5872" s="79"/>
      <c r="L5872" s="75"/>
      <c r="M5872" s="75"/>
      <c r="N5872" s="75"/>
      <c r="O5872" s="75"/>
      <c r="P5872" s="76"/>
      <c r="AH5872">
        <v>18</v>
      </c>
    </row>
    <row r="5873" spans="2:34" x14ac:dyDescent="0.35">
      <c r="B5873" s="75"/>
      <c r="C5873" s="76"/>
      <c r="D5873" s="78"/>
      <c r="E5873" s="76"/>
      <c r="F5873" s="76"/>
      <c r="G5873" s="76"/>
      <c r="H5873" s="79"/>
      <c r="I5873" s="79"/>
      <c r="J5873" s="79"/>
      <c r="K5873" s="79"/>
      <c r="L5873" s="75"/>
      <c r="M5873" s="75"/>
      <c r="N5873" s="75"/>
      <c r="O5873" s="75"/>
      <c r="P5873" s="76"/>
      <c r="AH5873">
        <v>18</v>
      </c>
    </row>
    <row r="5874" spans="2:34" x14ac:dyDescent="0.35">
      <c r="B5874" s="75"/>
      <c r="C5874" s="76"/>
      <c r="D5874" s="78"/>
      <c r="E5874" s="76"/>
      <c r="F5874" s="76"/>
      <c r="G5874" s="76"/>
      <c r="H5874" s="79"/>
      <c r="I5874" s="79"/>
      <c r="J5874" s="79"/>
      <c r="K5874" s="79"/>
      <c r="L5874" s="75"/>
      <c r="M5874" s="75"/>
      <c r="N5874" s="75"/>
      <c r="O5874" s="75"/>
      <c r="P5874" s="76"/>
      <c r="AH5874">
        <v>18</v>
      </c>
    </row>
    <row r="5875" spans="2:34" x14ac:dyDescent="0.35">
      <c r="B5875" s="75"/>
      <c r="C5875" s="76"/>
      <c r="D5875" s="78"/>
      <c r="E5875" s="76"/>
      <c r="F5875" s="76"/>
      <c r="G5875" s="76"/>
      <c r="H5875" s="79"/>
      <c r="I5875" s="79"/>
      <c r="J5875" s="79"/>
      <c r="K5875" s="79"/>
      <c r="L5875" s="75"/>
      <c r="M5875" s="75"/>
      <c r="N5875" s="75"/>
      <c r="O5875" s="75"/>
      <c r="P5875" s="76"/>
      <c r="AH5875">
        <v>18</v>
      </c>
    </row>
    <row r="5876" spans="2:34" x14ac:dyDescent="0.35">
      <c r="B5876" s="75"/>
      <c r="C5876" s="76"/>
      <c r="D5876" s="78"/>
      <c r="E5876" s="76"/>
      <c r="F5876" s="76"/>
      <c r="G5876" s="76"/>
      <c r="H5876" s="79"/>
      <c r="I5876" s="79"/>
      <c r="J5876" s="79"/>
      <c r="K5876" s="79"/>
      <c r="L5876" s="75"/>
      <c r="M5876" s="75"/>
      <c r="N5876" s="75"/>
      <c r="O5876" s="75"/>
      <c r="P5876" s="76"/>
      <c r="AH5876">
        <v>18</v>
      </c>
    </row>
    <row r="5877" spans="2:34" x14ac:dyDescent="0.35">
      <c r="B5877" s="75"/>
      <c r="C5877" s="76"/>
      <c r="D5877" s="78"/>
      <c r="E5877" s="76"/>
      <c r="F5877" s="76"/>
      <c r="G5877" s="76"/>
      <c r="H5877" s="79"/>
      <c r="I5877" s="79"/>
      <c r="J5877" s="79"/>
      <c r="K5877" s="79"/>
      <c r="L5877" s="75"/>
      <c r="M5877" s="75"/>
      <c r="N5877" s="75"/>
      <c r="O5877" s="75"/>
      <c r="P5877" s="76"/>
      <c r="AH5877">
        <v>18</v>
      </c>
    </row>
    <row r="5878" spans="2:34" x14ac:dyDescent="0.35">
      <c r="B5878" s="75"/>
      <c r="C5878" s="76"/>
      <c r="D5878" s="78"/>
      <c r="E5878" s="76"/>
      <c r="F5878" s="76"/>
      <c r="G5878" s="76"/>
      <c r="H5878" s="79"/>
      <c r="I5878" s="79"/>
      <c r="J5878" s="79"/>
      <c r="K5878" s="79"/>
      <c r="L5878" s="75"/>
      <c r="M5878" s="75"/>
      <c r="N5878" s="75"/>
      <c r="O5878" s="75"/>
      <c r="P5878" s="76"/>
      <c r="AH5878">
        <v>18</v>
      </c>
    </row>
    <row r="5879" spans="2:34" x14ac:dyDescent="0.35">
      <c r="B5879" s="75"/>
      <c r="C5879" s="76"/>
      <c r="D5879" s="78"/>
      <c r="E5879" s="76"/>
      <c r="F5879" s="76"/>
      <c r="G5879" s="76"/>
      <c r="H5879" s="79"/>
      <c r="I5879" s="79"/>
      <c r="J5879" s="79"/>
      <c r="K5879" s="79"/>
      <c r="L5879" s="75"/>
      <c r="M5879" s="75"/>
      <c r="N5879" s="75"/>
      <c r="O5879" s="75"/>
      <c r="P5879" s="76"/>
      <c r="AH5879">
        <v>18</v>
      </c>
    </row>
    <row r="5880" spans="2:34" x14ac:dyDescent="0.35">
      <c r="B5880" s="75"/>
      <c r="C5880" s="76"/>
      <c r="D5880" s="78"/>
      <c r="E5880" s="76"/>
      <c r="F5880" s="76"/>
      <c r="G5880" s="76"/>
      <c r="H5880" s="79"/>
      <c r="I5880" s="79"/>
      <c r="J5880" s="79"/>
      <c r="K5880" s="79"/>
      <c r="L5880" s="75"/>
      <c r="M5880" s="75"/>
      <c r="N5880" s="75"/>
      <c r="O5880" s="75"/>
      <c r="P5880" s="76"/>
      <c r="AH5880">
        <v>18</v>
      </c>
    </row>
    <row r="5881" spans="2:34" x14ac:dyDescent="0.35">
      <c r="B5881" s="75"/>
      <c r="C5881" s="76"/>
      <c r="D5881" s="78"/>
      <c r="E5881" s="76"/>
      <c r="F5881" s="76"/>
      <c r="G5881" s="76"/>
      <c r="H5881" s="79"/>
      <c r="I5881" s="79"/>
      <c r="J5881" s="79"/>
      <c r="K5881" s="79"/>
      <c r="L5881" s="75"/>
      <c r="M5881" s="75"/>
      <c r="N5881" s="75"/>
      <c r="O5881" s="75"/>
      <c r="P5881" s="76"/>
      <c r="AH5881">
        <v>18</v>
      </c>
    </row>
    <row r="5882" spans="2:34" x14ac:dyDescent="0.35">
      <c r="B5882" s="75"/>
      <c r="C5882" s="76"/>
      <c r="D5882" s="78"/>
      <c r="E5882" s="76"/>
      <c r="F5882" s="76"/>
      <c r="G5882" s="76"/>
      <c r="H5882" s="79"/>
      <c r="I5882" s="79"/>
      <c r="J5882" s="79"/>
      <c r="K5882" s="79"/>
      <c r="L5882" s="75"/>
      <c r="M5882" s="75"/>
      <c r="N5882" s="75"/>
      <c r="O5882" s="75"/>
      <c r="P5882" s="76"/>
      <c r="AH5882">
        <v>18</v>
      </c>
    </row>
    <row r="5883" spans="2:34" x14ac:dyDescent="0.35">
      <c r="B5883" s="75"/>
      <c r="C5883" s="76"/>
      <c r="D5883" s="78"/>
      <c r="E5883" s="76"/>
      <c r="F5883" s="76"/>
      <c r="G5883" s="76"/>
      <c r="H5883" s="79"/>
      <c r="I5883" s="79"/>
      <c r="J5883" s="79"/>
      <c r="K5883" s="79"/>
      <c r="L5883" s="75"/>
      <c r="M5883" s="75"/>
      <c r="N5883" s="75"/>
      <c r="O5883" s="75"/>
      <c r="P5883" s="76"/>
      <c r="AH5883">
        <v>18</v>
      </c>
    </row>
    <row r="5884" spans="2:34" x14ac:dyDescent="0.35">
      <c r="B5884" s="75"/>
      <c r="C5884" s="76"/>
      <c r="D5884" s="78"/>
      <c r="E5884" s="76"/>
      <c r="F5884" s="76"/>
      <c r="G5884" s="76"/>
      <c r="H5884" s="79"/>
      <c r="I5884" s="79"/>
      <c r="J5884" s="79"/>
      <c r="K5884" s="79"/>
      <c r="L5884" s="75"/>
      <c r="M5884" s="75"/>
      <c r="N5884" s="75"/>
      <c r="O5884" s="75"/>
      <c r="P5884" s="76"/>
      <c r="AH5884">
        <v>18</v>
      </c>
    </row>
    <row r="5885" spans="2:34" x14ac:dyDescent="0.35">
      <c r="B5885" s="75"/>
      <c r="C5885" s="76"/>
      <c r="D5885" s="78"/>
      <c r="E5885" s="76"/>
      <c r="F5885" s="76"/>
      <c r="G5885" s="76"/>
      <c r="H5885" s="79"/>
      <c r="I5885" s="79"/>
      <c r="J5885" s="79"/>
      <c r="K5885" s="79"/>
      <c r="L5885" s="75"/>
      <c r="M5885" s="75"/>
      <c r="N5885" s="75"/>
      <c r="O5885" s="75"/>
      <c r="P5885" s="76"/>
      <c r="AH5885">
        <v>18</v>
      </c>
    </row>
    <row r="5886" spans="2:34" x14ac:dyDescent="0.35">
      <c r="B5886" s="75"/>
      <c r="C5886" s="76"/>
      <c r="D5886" s="78"/>
      <c r="E5886" s="76"/>
      <c r="F5886" s="76"/>
      <c r="G5886" s="76"/>
      <c r="H5886" s="79"/>
      <c r="I5886" s="79"/>
      <c r="J5886" s="79"/>
      <c r="K5886" s="79"/>
      <c r="L5886" s="75"/>
      <c r="M5886" s="75"/>
      <c r="N5886" s="75"/>
      <c r="O5886" s="75"/>
      <c r="P5886" s="76"/>
      <c r="AH5886">
        <v>18</v>
      </c>
    </row>
    <row r="5887" spans="2:34" x14ac:dyDescent="0.35">
      <c r="B5887" s="75"/>
      <c r="C5887" s="76"/>
      <c r="D5887" s="78"/>
      <c r="E5887" s="76"/>
      <c r="F5887" s="76"/>
      <c r="G5887" s="76"/>
      <c r="H5887" s="79"/>
      <c r="I5887" s="79"/>
      <c r="J5887" s="79"/>
      <c r="K5887" s="79"/>
      <c r="L5887" s="75"/>
      <c r="M5887" s="75"/>
      <c r="N5887" s="75"/>
      <c r="O5887" s="75"/>
      <c r="P5887" s="76"/>
      <c r="AH5887">
        <v>18</v>
      </c>
    </row>
    <row r="5888" spans="2:34" x14ac:dyDescent="0.35">
      <c r="B5888" s="75"/>
      <c r="C5888" s="76"/>
      <c r="D5888" s="78"/>
      <c r="E5888" s="76"/>
      <c r="F5888" s="76"/>
      <c r="G5888" s="76"/>
      <c r="H5888" s="79"/>
      <c r="I5888" s="79"/>
      <c r="J5888" s="79"/>
      <c r="K5888" s="79"/>
      <c r="L5888" s="75"/>
      <c r="M5888" s="75"/>
      <c r="N5888" s="75"/>
      <c r="O5888" s="75"/>
      <c r="P5888" s="76"/>
      <c r="AH5888">
        <v>18</v>
      </c>
    </row>
    <row r="5889" spans="2:34" x14ac:dyDescent="0.35">
      <c r="B5889" s="75"/>
      <c r="C5889" s="76"/>
      <c r="D5889" s="78"/>
      <c r="E5889" s="76"/>
      <c r="F5889" s="76"/>
      <c r="G5889" s="76"/>
      <c r="H5889" s="79"/>
      <c r="I5889" s="79"/>
      <c r="J5889" s="79"/>
      <c r="K5889" s="79"/>
      <c r="L5889" s="75"/>
      <c r="M5889" s="75"/>
      <c r="N5889" s="75"/>
      <c r="O5889" s="75"/>
      <c r="P5889" s="76"/>
      <c r="AH5889">
        <v>18</v>
      </c>
    </row>
    <row r="5890" spans="2:34" x14ac:dyDescent="0.35">
      <c r="B5890" s="75"/>
      <c r="C5890" s="76"/>
      <c r="D5890" s="78"/>
      <c r="E5890" s="76"/>
      <c r="F5890" s="76"/>
      <c r="G5890" s="76"/>
      <c r="H5890" s="79"/>
      <c r="I5890" s="79"/>
      <c r="J5890" s="79"/>
      <c r="K5890" s="79"/>
      <c r="L5890" s="75"/>
      <c r="M5890" s="75"/>
      <c r="N5890" s="75"/>
      <c r="O5890" s="75"/>
      <c r="P5890" s="76"/>
      <c r="AH5890">
        <v>18</v>
      </c>
    </row>
    <row r="5891" spans="2:34" x14ac:dyDescent="0.35">
      <c r="B5891" s="75"/>
      <c r="C5891" s="76"/>
      <c r="D5891" s="78"/>
      <c r="E5891" s="76"/>
      <c r="F5891" s="76"/>
      <c r="G5891" s="76"/>
      <c r="H5891" s="79"/>
      <c r="I5891" s="79"/>
      <c r="J5891" s="79"/>
      <c r="K5891" s="79"/>
      <c r="L5891" s="75"/>
      <c r="M5891" s="75"/>
      <c r="N5891" s="75"/>
      <c r="O5891" s="75"/>
      <c r="P5891" s="76"/>
      <c r="AH5891">
        <v>18</v>
      </c>
    </row>
    <row r="5892" spans="2:34" x14ac:dyDescent="0.35">
      <c r="B5892" s="75"/>
      <c r="C5892" s="76"/>
      <c r="D5892" s="78"/>
      <c r="E5892" s="76"/>
      <c r="F5892" s="76"/>
      <c r="G5892" s="76"/>
      <c r="H5892" s="79"/>
      <c r="I5892" s="79"/>
      <c r="J5892" s="79"/>
      <c r="K5892" s="79"/>
      <c r="L5892" s="75"/>
      <c r="M5892" s="75"/>
      <c r="N5892" s="75"/>
      <c r="O5892" s="75"/>
      <c r="P5892" s="76"/>
      <c r="AH5892">
        <v>18</v>
      </c>
    </row>
    <row r="5893" spans="2:34" x14ac:dyDescent="0.35">
      <c r="B5893" s="75"/>
      <c r="C5893" s="76"/>
      <c r="D5893" s="78"/>
      <c r="E5893" s="76"/>
      <c r="F5893" s="76"/>
      <c r="G5893" s="76"/>
      <c r="H5893" s="79"/>
      <c r="I5893" s="79"/>
      <c r="J5893" s="79"/>
      <c r="K5893" s="79"/>
      <c r="L5893" s="75"/>
      <c r="M5893" s="75"/>
      <c r="N5893" s="75"/>
      <c r="O5893" s="75"/>
      <c r="P5893" s="76"/>
      <c r="AH5893">
        <v>18</v>
      </c>
    </row>
    <row r="5894" spans="2:34" x14ac:dyDescent="0.35">
      <c r="B5894" s="75"/>
      <c r="C5894" s="76"/>
      <c r="D5894" s="78"/>
      <c r="E5894" s="76"/>
      <c r="F5894" s="76"/>
      <c r="G5894" s="76"/>
      <c r="H5894" s="79"/>
      <c r="I5894" s="79"/>
      <c r="J5894" s="79"/>
      <c r="K5894" s="79"/>
      <c r="L5894" s="75"/>
      <c r="M5894" s="75"/>
      <c r="N5894" s="75"/>
      <c r="O5894" s="75"/>
      <c r="P5894" s="76"/>
      <c r="AH5894">
        <v>18</v>
      </c>
    </row>
    <row r="5895" spans="2:34" x14ac:dyDescent="0.35">
      <c r="B5895" s="75"/>
      <c r="C5895" s="76"/>
      <c r="D5895" s="78"/>
      <c r="E5895" s="76"/>
      <c r="F5895" s="76"/>
      <c r="G5895" s="76"/>
      <c r="H5895" s="79"/>
      <c r="I5895" s="79"/>
      <c r="J5895" s="79"/>
      <c r="K5895" s="79"/>
      <c r="L5895" s="75"/>
      <c r="M5895" s="75"/>
      <c r="N5895" s="75"/>
      <c r="O5895" s="75"/>
      <c r="P5895" s="76"/>
      <c r="AH5895">
        <v>18</v>
      </c>
    </row>
    <row r="5896" spans="2:34" x14ac:dyDescent="0.35">
      <c r="B5896" s="75"/>
      <c r="C5896" s="76"/>
      <c r="D5896" s="78"/>
      <c r="E5896" s="76"/>
      <c r="F5896" s="76"/>
      <c r="G5896" s="76"/>
      <c r="H5896" s="79"/>
      <c r="I5896" s="79"/>
      <c r="J5896" s="79"/>
      <c r="K5896" s="79"/>
      <c r="L5896" s="75"/>
      <c r="M5896" s="75"/>
      <c r="N5896" s="75"/>
      <c r="O5896" s="75"/>
      <c r="P5896" s="76"/>
      <c r="AH5896">
        <v>18</v>
      </c>
    </row>
    <row r="5897" spans="2:34" x14ac:dyDescent="0.35">
      <c r="B5897" s="75"/>
      <c r="C5897" s="76"/>
      <c r="D5897" s="78"/>
      <c r="E5897" s="76"/>
      <c r="F5897" s="76"/>
      <c r="G5897" s="76"/>
      <c r="H5897" s="79"/>
      <c r="I5897" s="79"/>
      <c r="J5897" s="79"/>
      <c r="K5897" s="79"/>
      <c r="L5897" s="75"/>
      <c r="M5897" s="75"/>
      <c r="N5897" s="75"/>
      <c r="O5897" s="75"/>
      <c r="P5897" s="76"/>
      <c r="AH5897">
        <v>18</v>
      </c>
    </row>
    <row r="5898" spans="2:34" x14ac:dyDescent="0.35">
      <c r="B5898" s="75"/>
      <c r="C5898" s="76"/>
      <c r="D5898" s="78"/>
      <c r="E5898" s="76"/>
      <c r="F5898" s="76"/>
      <c r="G5898" s="76"/>
      <c r="H5898" s="79"/>
      <c r="I5898" s="79"/>
      <c r="J5898" s="79"/>
      <c r="K5898" s="79"/>
      <c r="L5898" s="75"/>
      <c r="M5898" s="75"/>
      <c r="N5898" s="75"/>
      <c r="O5898" s="75"/>
      <c r="P5898" s="76"/>
      <c r="AH5898">
        <v>18</v>
      </c>
    </row>
    <row r="5899" spans="2:34" x14ac:dyDescent="0.35">
      <c r="B5899" s="75"/>
      <c r="C5899" s="76"/>
      <c r="D5899" s="78"/>
      <c r="E5899" s="76"/>
      <c r="F5899" s="76"/>
      <c r="G5899" s="76"/>
      <c r="H5899" s="79"/>
      <c r="I5899" s="79"/>
      <c r="J5899" s="79"/>
      <c r="K5899" s="79"/>
      <c r="L5899" s="75"/>
      <c r="M5899" s="75"/>
      <c r="N5899" s="75"/>
      <c r="O5899" s="75"/>
      <c r="P5899" s="76"/>
      <c r="AH5899">
        <v>18</v>
      </c>
    </row>
    <row r="5900" spans="2:34" x14ac:dyDescent="0.35">
      <c r="B5900" s="75"/>
      <c r="C5900" s="76"/>
      <c r="D5900" s="78"/>
      <c r="E5900" s="76"/>
      <c r="F5900" s="76"/>
      <c r="G5900" s="76"/>
      <c r="H5900" s="79"/>
      <c r="I5900" s="79"/>
      <c r="J5900" s="79"/>
      <c r="K5900" s="79"/>
      <c r="L5900" s="75"/>
      <c r="M5900" s="75"/>
      <c r="N5900" s="75"/>
      <c r="O5900" s="75"/>
      <c r="P5900" s="76"/>
      <c r="AH5900">
        <v>18</v>
      </c>
    </row>
    <row r="5901" spans="2:34" x14ac:dyDescent="0.35">
      <c r="B5901" s="75"/>
      <c r="C5901" s="76"/>
      <c r="D5901" s="78"/>
      <c r="E5901" s="76"/>
      <c r="F5901" s="76"/>
      <c r="G5901" s="76"/>
      <c r="H5901" s="79"/>
      <c r="I5901" s="79"/>
      <c r="J5901" s="79"/>
      <c r="K5901" s="79"/>
      <c r="L5901" s="75"/>
      <c r="M5901" s="75"/>
      <c r="N5901" s="75"/>
      <c r="O5901" s="75"/>
      <c r="P5901" s="76"/>
      <c r="AH5901">
        <v>18</v>
      </c>
    </row>
    <row r="5902" spans="2:34" x14ac:dyDescent="0.35">
      <c r="B5902" s="75"/>
      <c r="C5902" s="76"/>
      <c r="D5902" s="78"/>
      <c r="E5902" s="76"/>
      <c r="F5902" s="76"/>
      <c r="G5902" s="76"/>
      <c r="H5902" s="79"/>
      <c r="I5902" s="79"/>
      <c r="J5902" s="79"/>
      <c r="K5902" s="79"/>
      <c r="L5902" s="75"/>
      <c r="M5902" s="75"/>
      <c r="N5902" s="75"/>
      <c r="O5902" s="75"/>
      <c r="P5902" s="76"/>
      <c r="AH5902">
        <v>18</v>
      </c>
    </row>
    <row r="5903" spans="2:34" x14ac:dyDescent="0.35">
      <c r="B5903" s="75"/>
      <c r="C5903" s="76"/>
      <c r="D5903" s="78"/>
      <c r="E5903" s="76"/>
      <c r="F5903" s="76"/>
      <c r="G5903" s="76"/>
      <c r="H5903" s="79"/>
      <c r="I5903" s="79"/>
      <c r="J5903" s="79"/>
      <c r="K5903" s="79"/>
      <c r="L5903" s="75"/>
      <c r="M5903" s="75"/>
      <c r="N5903" s="75"/>
      <c r="O5903" s="75"/>
      <c r="P5903" s="76"/>
      <c r="AH5903">
        <v>18</v>
      </c>
    </row>
    <row r="5904" spans="2:34" x14ac:dyDescent="0.35">
      <c r="B5904" s="75"/>
      <c r="C5904" s="76"/>
      <c r="D5904" s="78"/>
      <c r="E5904" s="76"/>
      <c r="F5904" s="76"/>
      <c r="G5904" s="76"/>
      <c r="H5904" s="79"/>
      <c r="I5904" s="79"/>
      <c r="J5904" s="79"/>
      <c r="K5904" s="79"/>
      <c r="L5904" s="75"/>
      <c r="M5904" s="75"/>
      <c r="N5904" s="75"/>
      <c r="O5904" s="75"/>
      <c r="P5904" s="76"/>
      <c r="AH5904">
        <v>18</v>
      </c>
    </row>
    <row r="5905" spans="2:34" x14ac:dyDescent="0.35">
      <c r="B5905" s="75"/>
      <c r="C5905" s="76"/>
      <c r="D5905" s="78"/>
      <c r="E5905" s="76"/>
      <c r="F5905" s="76"/>
      <c r="G5905" s="76"/>
      <c r="H5905" s="79"/>
      <c r="I5905" s="79"/>
      <c r="J5905" s="79"/>
      <c r="K5905" s="79"/>
      <c r="L5905" s="75"/>
      <c r="M5905" s="75"/>
      <c r="N5905" s="75"/>
      <c r="O5905" s="75"/>
      <c r="P5905" s="76"/>
      <c r="AH5905">
        <v>18</v>
      </c>
    </row>
    <row r="5906" spans="2:34" x14ac:dyDescent="0.35">
      <c r="B5906" s="75"/>
      <c r="C5906" s="76"/>
      <c r="D5906" s="78"/>
      <c r="E5906" s="76"/>
      <c r="F5906" s="76"/>
      <c r="G5906" s="76"/>
      <c r="H5906" s="79"/>
      <c r="I5906" s="79"/>
      <c r="J5906" s="79"/>
      <c r="K5906" s="79"/>
      <c r="L5906" s="75"/>
      <c r="M5906" s="75"/>
      <c r="N5906" s="75"/>
      <c r="O5906" s="75"/>
      <c r="P5906" s="76"/>
      <c r="AH5906">
        <v>18</v>
      </c>
    </row>
    <row r="5907" spans="2:34" x14ac:dyDescent="0.35">
      <c r="B5907" s="75"/>
      <c r="C5907" s="76"/>
      <c r="D5907" s="78"/>
      <c r="E5907" s="76"/>
      <c r="F5907" s="76"/>
      <c r="G5907" s="76"/>
      <c r="H5907" s="79"/>
      <c r="I5907" s="79"/>
      <c r="J5907" s="79"/>
      <c r="K5907" s="79"/>
      <c r="L5907" s="75"/>
      <c r="M5907" s="75"/>
      <c r="N5907" s="75"/>
      <c r="O5907" s="75"/>
      <c r="P5907" s="76"/>
      <c r="AH5907">
        <v>18</v>
      </c>
    </row>
    <row r="5908" spans="2:34" x14ac:dyDescent="0.35">
      <c r="B5908" s="75"/>
      <c r="C5908" s="76"/>
      <c r="D5908" s="78"/>
      <c r="E5908" s="76"/>
      <c r="F5908" s="76"/>
      <c r="G5908" s="76"/>
      <c r="H5908" s="79"/>
      <c r="I5908" s="79"/>
      <c r="J5908" s="79"/>
      <c r="K5908" s="79"/>
      <c r="L5908" s="75"/>
      <c r="M5908" s="75"/>
      <c r="N5908" s="75"/>
      <c r="O5908" s="75"/>
      <c r="P5908" s="76"/>
      <c r="AH5908">
        <v>18</v>
      </c>
    </row>
    <row r="5909" spans="2:34" x14ac:dyDescent="0.35">
      <c r="B5909" s="75"/>
      <c r="C5909" s="76"/>
      <c r="D5909" s="78"/>
      <c r="E5909" s="76"/>
      <c r="F5909" s="76"/>
      <c r="G5909" s="76"/>
      <c r="H5909" s="79"/>
      <c r="I5909" s="79"/>
      <c r="J5909" s="79"/>
      <c r="K5909" s="79"/>
      <c r="L5909" s="75"/>
      <c r="M5909" s="75"/>
      <c r="N5909" s="75"/>
      <c r="O5909" s="75"/>
      <c r="P5909" s="76"/>
      <c r="AH5909">
        <v>18</v>
      </c>
    </row>
    <row r="5910" spans="2:34" x14ac:dyDescent="0.35">
      <c r="B5910" s="75"/>
      <c r="C5910" s="76"/>
      <c r="D5910" s="78"/>
      <c r="E5910" s="76"/>
      <c r="F5910" s="76"/>
      <c r="G5910" s="76"/>
      <c r="H5910" s="79"/>
      <c r="I5910" s="79"/>
      <c r="J5910" s="79"/>
      <c r="K5910" s="79"/>
      <c r="L5910" s="75"/>
      <c r="M5910" s="75"/>
      <c r="N5910" s="75"/>
      <c r="O5910" s="75"/>
      <c r="P5910" s="76"/>
      <c r="AH5910">
        <v>18</v>
      </c>
    </row>
    <row r="5911" spans="2:34" x14ac:dyDescent="0.35">
      <c r="B5911" s="75"/>
      <c r="C5911" s="76"/>
      <c r="D5911" s="78"/>
      <c r="E5911" s="76"/>
      <c r="F5911" s="76"/>
      <c r="G5911" s="76"/>
      <c r="H5911" s="79"/>
      <c r="I5911" s="79"/>
      <c r="J5911" s="79"/>
      <c r="K5911" s="79"/>
      <c r="L5911" s="75"/>
      <c r="M5911" s="75"/>
      <c r="N5911" s="75"/>
      <c r="O5911" s="75"/>
      <c r="P5911" s="76"/>
      <c r="AH5911">
        <v>18</v>
      </c>
    </row>
    <row r="5912" spans="2:34" x14ac:dyDescent="0.35">
      <c r="B5912" s="75"/>
      <c r="C5912" s="76"/>
      <c r="D5912" s="78"/>
      <c r="E5912" s="76"/>
      <c r="F5912" s="76"/>
      <c r="G5912" s="76"/>
      <c r="H5912" s="79"/>
      <c r="I5912" s="79"/>
      <c r="J5912" s="79"/>
      <c r="K5912" s="79"/>
      <c r="L5912" s="75"/>
      <c r="M5912" s="75"/>
      <c r="N5912" s="75"/>
      <c r="O5912" s="75"/>
      <c r="P5912" s="76"/>
      <c r="AH5912">
        <v>18</v>
      </c>
    </row>
    <row r="5913" spans="2:34" x14ac:dyDescent="0.35">
      <c r="B5913" s="75"/>
      <c r="C5913" s="76"/>
      <c r="D5913" s="78"/>
      <c r="E5913" s="76"/>
      <c r="F5913" s="76"/>
      <c r="G5913" s="76"/>
      <c r="H5913" s="79"/>
      <c r="I5913" s="79"/>
      <c r="J5913" s="79"/>
      <c r="K5913" s="79"/>
      <c r="L5913" s="75"/>
      <c r="M5913" s="75"/>
      <c r="N5913" s="75"/>
      <c r="O5913" s="75"/>
      <c r="P5913" s="76"/>
      <c r="AH5913">
        <v>18</v>
      </c>
    </row>
    <row r="5914" spans="2:34" x14ac:dyDescent="0.35">
      <c r="B5914" s="75"/>
      <c r="C5914" s="76"/>
      <c r="D5914" s="78"/>
      <c r="E5914" s="76"/>
      <c r="F5914" s="76"/>
      <c r="G5914" s="76"/>
      <c r="H5914" s="79"/>
      <c r="I5914" s="79"/>
      <c r="J5914" s="79"/>
      <c r="K5914" s="79"/>
      <c r="L5914" s="75"/>
      <c r="M5914" s="75"/>
      <c r="N5914" s="75"/>
      <c r="O5914" s="75"/>
      <c r="P5914" s="76"/>
      <c r="AH5914">
        <v>18</v>
      </c>
    </row>
    <row r="5915" spans="2:34" x14ac:dyDescent="0.35">
      <c r="B5915" s="75"/>
      <c r="C5915" s="76"/>
      <c r="D5915" s="78"/>
      <c r="E5915" s="76"/>
      <c r="F5915" s="76"/>
      <c r="G5915" s="76"/>
      <c r="H5915" s="79"/>
      <c r="I5915" s="79"/>
      <c r="J5915" s="79"/>
      <c r="K5915" s="79"/>
      <c r="L5915" s="75"/>
      <c r="M5915" s="75"/>
      <c r="N5915" s="75"/>
      <c r="O5915" s="75"/>
      <c r="P5915" s="76"/>
      <c r="AH5915">
        <v>18</v>
      </c>
    </row>
    <row r="5916" spans="2:34" x14ac:dyDescent="0.35">
      <c r="B5916" s="75"/>
      <c r="C5916" s="76"/>
      <c r="D5916" s="78"/>
      <c r="E5916" s="76"/>
      <c r="F5916" s="76"/>
      <c r="G5916" s="76"/>
      <c r="H5916" s="79"/>
      <c r="I5916" s="79"/>
      <c r="J5916" s="79"/>
      <c r="K5916" s="79"/>
      <c r="L5916" s="75"/>
      <c r="M5916" s="75"/>
      <c r="N5916" s="75"/>
      <c r="O5916" s="75"/>
      <c r="P5916" s="76"/>
      <c r="AH5916">
        <v>18</v>
      </c>
    </row>
    <row r="5917" spans="2:34" x14ac:dyDescent="0.35">
      <c r="B5917" s="75"/>
      <c r="C5917" s="76"/>
      <c r="D5917" s="78"/>
      <c r="E5917" s="76"/>
      <c r="F5917" s="76"/>
      <c r="G5917" s="76"/>
      <c r="H5917" s="79"/>
      <c r="I5917" s="79"/>
      <c r="J5917" s="79"/>
      <c r="K5917" s="79"/>
      <c r="L5917" s="75"/>
      <c r="M5917" s="75"/>
      <c r="N5917" s="75"/>
      <c r="O5917" s="75"/>
      <c r="P5917" s="76"/>
      <c r="AH5917">
        <v>18</v>
      </c>
    </row>
    <row r="5918" spans="2:34" x14ac:dyDescent="0.35">
      <c r="B5918" s="75"/>
      <c r="C5918" s="76"/>
      <c r="D5918" s="78"/>
      <c r="E5918" s="76"/>
      <c r="F5918" s="76"/>
      <c r="G5918" s="76"/>
      <c r="H5918" s="79"/>
      <c r="I5918" s="79"/>
      <c r="J5918" s="79"/>
      <c r="K5918" s="79"/>
      <c r="L5918" s="75"/>
      <c r="M5918" s="75"/>
      <c r="N5918" s="75"/>
      <c r="O5918" s="75"/>
      <c r="P5918" s="76"/>
      <c r="AH5918">
        <v>18</v>
      </c>
    </row>
    <row r="5919" spans="2:34" x14ac:dyDescent="0.35">
      <c r="B5919" s="75"/>
      <c r="C5919" s="76"/>
      <c r="D5919" s="78"/>
      <c r="E5919" s="76"/>
      <c r="F5919" s="76"/>
      <c r="G5919" s="76"/>
      <c r="H5919" s="79"/>
      <c r="I5919" s="79"/>
      <c r="J5919" s="79"/>
      <c r="K5919" s="79"/>
      <c r="L5919" s="75"/>
      <c r="M5919" s="75"/>
      <c r="N5919" s="75"/>
      <c r="O5919" s="75"/>
      <c r="P5919" s="76"/>
      <c r="AH5919">
        <v>18</v>
      </c>
    </row>
    <row r="5920" spans="2:34" x14ac:dyDescent="0.35">
      <c r="B5920" s="75"/>
      <c r="C5920" s="76"/>
      <c r="D5920" s="78"/>
      <c r="E5920" s="76"/>
      <c r="F5920" s="76"/>
      <c r="G5920" s="76"/>
      <c r="H5920" s="79"/>
      <c r="I5920" s="79"/>
      <c r="J5920" s="79"/>
      <c r="K5920" s="79"/>
      <c r="L5920" s="75"/>
      <c r="M5920" s="75"/>
      <c r="N5920" s="75"/>
      <c r="O5920" s="75"/>
      <c r="P5920" s="76"/>
      <c r="AH5920">
        <v>18</v>
      </c>
    </row>
    <row r="5921" spans="2:34" x14ac:dyDescent="0.35">
      <c r="B5921" s="75"/>
      <c r="C5921" s="76"/>
      <c r="D5921" s="78"/>
      <c r="E5921" s="76"/>
      <c r="F5921" s="76"/>
      <c r="G5921" s="76"/>
      <c r="H5921" s="79"/>
      <c r="I5921" s="79"/>
      <c r="J5921" s="79"/>
      <c r="K5921" s="79"/>
      <c r="L5921" s="75"/>
      <c r="M5921" s="75"/>
      <c r="N5921" s="75"/>
      <c r="O5921" s="75"/>
      <c r="P5921" s="76"/>
      <c r="AH5921">
        <v>18</v>
      </c>
    </row>
    <row r="5922" spans="2:34" x14ac:dyDescent="0.35">
      <c r="B5922" s="75"/>
      <c r="C5922" s="76"/>
      <c r="D5922" s="78"/>
      <c r="E5922" s="76"/>
      <c r="F5922" s="76"/>
      <c r="G5922" s="76"/>
      <c r="H5922" s="79"/>
      <c r="I5922" s="79"/>
      <c r="J5922" s="79"/>
      <c r="K5922" s="79"/>
      <c r="L5922" s="75"/>
      <c r="M5922" s="75"/>
      <c r="N5922" s="75"/>
      <c r="O5922" s="75"/>
      <c r="P5922" s="76"/>
      <c r="AH5922">
        <v>18</v>
      </c>
    </row>
    <row r="5923" spans="2:34" x14ac:dyDescent="0.35">
      <c r="B5923" s="75"/>
      <c r="C5923" s="76"/>
      <c r="D5923" s="78"/>
      <c r="E5923" s="76"/>
      <c r="F5923" s="76"/>
      <c r="G5923" s="76"/>
      <c r="H5923" s="79"/>
      <c r="I5923" s="79"/>
      <c r="J5923" s="79"/>
      <c r="K5923" s="79"/>
      <c r="L5923" s="75"/>
      <c r="M5923" s="75"/>
      <c r="N5923" s="75"/>
      <c r="O5923" s="75"/>
      <c r="P5923" s="76"/>
      <c r="AH5923">
        <v>18</v>
      </c>
    </row>
    <row r="5924" spans="2:34" x14ac:dyDescent="0.35">
      <c r="B5924" s="75"/>
      <c r="C5924" s="76"/>
      <c r="D5924" s="78"/>
      <c r="E5924" s="76"/>
      <c r="F5924" s="76"/>
      <c r="G5924" s="76"/>
      <c r="H5924" s="79"/>
      <c r="I5924" s="79"/>
      <c r="J5924" s="79"/>
      <c r="K5924" s="79"/>
      <c r="L5924" s="75"/>
      <c r="M5924" s="75"/>
      <c r="N5924" s="75"/>
      <c r="O5924" s="75"/>
      <c r="P5924" s="76"/>
      <c r="AH5924">
        <v>18</v>
      </c>
    </row>
    <row r="5925" spans="2:34" x14ac:dyDescent="0.35">
      <c r="B5925" s="75"/>
      <c r="C5925" s="76"/>
      <c r="D5925" s="78"/>
      <c r="E5925" s="76"/>
      <c r="F5925" s="76"/>
      <c r="G5925" s="76"/>
      <c r="H5925" s="79"/>
      <c r="I5925" s="79"/>
      <c r="J5925" s="79"/>
      <c r="K5925" s="79"/>
      <c r="L5925" s="75"/>
      <c r="M5925" s="75"/>
      <c r="N5925" s="75"/>
      <c r="O5925" s="75"/>
      <c r="P5925" s="76"/>
      <c r="AH5925">
        <v>18</v>
      </c>
    </row>
    <row r="5926" spans="2:34" x14ac:dyDescent="0.35">
      <c r="B5926" s="75"/>
      <c r="C5926" s="76"/>
      <c r="D5926" s="78"/>
      <c r="E5926" s="76"/>
      <c r="F5926" s="76"/>
      <c r="G5926" s="76"/>
      <c r="H5926" s="79"/>
      <c r="I5926" s="79"/>
      <c r="J5926" s="79"/>
      <c r="K5926" s="79"/>
      <c r="L5926" s="75"/>
      <c r="M5926" s="75"/>
      <c r="N5926" s="75"/>
      <c r="O5926" s="75"/>
      <c r="P5926" s="76"/>
      <c r="AH5926">
        <v>18</v>
      </c>
    </row>
    <row r="5927" spans="2:34" x14ac:dyDescent="0.35">
      <c r="B5927" s="75"/>
      <c r="C5927" s="76"/>
      <c r="D5927" s="78"/>
      <c r="E5927" s="76"/>
      <c r="F5927" s="76"/>
      <c r="G5927" s="76"/>
      <c r="H5927" s="79"/>
      <c r="I5927" s="79"/>
      <c r="J5927" s="79"/>
      <c r="K5927" s="79"/>
      <c r="L5927" s="75"/>
      <c r="M5927" s="75"/>
      <c r="N5927" s="75"/>
      <c r="O5927" s="75"/>
      <c r="P5927" s="76"/>
      <c r="AH5927">
        <v>18</v>
      </c>
    </row>
    <row r="5928" spans="2:34" x14ac:dyDescent="0.35">
      <c r="B5928" s="75"/>
      <c r="C5928" s="76"/>
      <c r="D5928" s="78"/>
      <c r="E5928" s="76"/>
      <c r="F5928" s="76"/>
      <c r="G5928" s="76"/>
      <c r="H5928" s="79"/>
      <c r="I5928" s="79"/>
      <c r="J5928" s="79"/>
      <c r="K5928" s="79"/>
      <c r="L5928" s="75"/>
      <c r="M5928" s="75"/>
      <c r="N5928" s="75"/>
      <c r="O5928" s="75"/>
      <c r="P5928" s="76"/>
      <c r="AH5928">
        <v>18</v>
      </c>
    </row>
    <row r="5929" spans="2:34" x14ac:dyDescent="0.35">
      <c r="B5929" s="75"/>
      <c r="C5929" s="76"/>
      <c r="D5929" s="78"/>
      <c r="E5929" s="76"/>
      <c r="F5929" s="76"/>
      <c r="G5929" s="76"/>
      <c r="H5929" s="79"/>
      <c r="I5929" s="79"/>
      <c r="J5929" s="79"/>
      <c r="K5929" s="79"/>
      <c r="L5929" s="75"/>
      <c r="M5929" s="75"/>
      <c r="N5929" s="75"/>
      <c r="O5929" s="75"/>
      <c r="P5929" s="76"/>
      <c r="AH5929">
        <v>18</v>
      </c>
    </row>
    <row r="5930" spans="2:34" x14ac:dyDescent="0.35">
      <c r="B5930" s="75"/>
      <c r="C5930" s="76"/>
      <c r="D5930" s="78"/>
      <c r="E5930" s="76"/>
      <c r="F5930" s="76"/>
      <c r="G5930" s="76"/>
      <c r="H5930" s="79"/>
      <c r="I5930" s="79"/>
      <c r="J5930" s="79"/>
      <c r="K5930" s="79"/>
      <c r="L5930" s="75"/>
      <c r="M5930" s="75"/>
      <c r="N5930" s="75"/>
      <c r="O5930" s="75"/>
      <c r="P5930" s="76"/>
      <c r="AH5930">
        <v>18</v>
      </c>
    </row>
    <row r="5931" spans="2:34" x14ac:dyDescent="0.35">
      <c r="B5931" s="75"/>
      <c r="C5931" s="76"/>
      <c r="D5931" s="78"/>
      <c r="E5931" s="76"/>
      <c r="F5931" s="76"/>
      <c r="G5931" s="76"/>
      <c r="H5931" s="79"/>
      <c r="I5931" s="79"/>
      <c r="J5931" s="79"/>
      <c r="K5931" s="79"/>
      <c r="L5931" s="75"/>
      <c r="M5931" s="75"/>
      <c r="N5931" s="75"/>
      <c r="O5931" s="75"/>
      <c r="P5931" s="76"/>
      <c r="AH5931">
        <v>18</v>
      </c>
    </row>
    <row r="5932" spans="2:34" x14ac:dyDescent="0.35">
      <c r="B5932" s="75"/>
      <c r="C5932" s="76"/>
      <c r="D5932" s="78"/>
      <c r="E5932" s="76"/>
      <c r="F5932" s="76"/>
      <c r="G5932" s="76"/>
      <c r="H5932" s="79"/>
      <c r="I5932" s="79"/>
      <c r="J5932" s="79"/>
      <c r="K5932" s="79"/>
      <c r="L5932" s="75"/>
      <c r="M5932" s="75"/>
      <c r="N5932" s="75"/>
      <c r="O5932" s="75"/>
      <c r="P5932" s="76"/>
      <c r="AH5932">
        <v>18</v>
      </c>
    </row>
    <row r="5933" spans="2:34" x14ac:dyDescent="0.35">
      <c r="B5933" s="75"/>
      <c r="C5933" s="76"/>
      <c r="D5933" s="78"/>
      <c r="E5933" s="76"/>
      <c r="F5933" s="76"/>
      <c r="G5933" s="76"/>
      <c r="H5933" s="79"/>
      <c r="I5933" s="79"/>
      <c r="J5933" s="79"/>
      <c r="K5933" s="79"/>
      <c r="L5933" s="75"/>
      <c r="M5933" s="75"/>
      <c r="N5933" s="75"/>
      <c r="O5933" s="75"/>
      <c r="P5933" s="76"/>
      <c r="AH5933">
        <v>18</v>
      </c>
    </row>
    <row r="5934" spans="2:34" x14ac:dyDescent="0.35">
      <c r="B5934" s="75"/>
      <c r="C5934" s="76"/>
      <c r="D5934" s="78"/>
      <c r="E5934" s="76"/>
      <c r="F5934" s="76"/>
      <c r="G5934" s="76"/>
      <c r="H5934" s="79"/>
      <c r="I5934" s="79"/>
      <c r="J5934" s="79"/>
      <c r="K5934" s="79"/>
      <c r="L5934" s="75"/>
      <c r="M5934" s="75"/>
      <c r="N5934" s="75"/>
      <c r="O5934" s="75"/>
      <c r="P5934" s="76"/>
      <c r="AH5934">
        <v>18</v>
      </c>
    </row>
    <row r="5935" spans="2:34" x14ac:dyDescent="0.35">
      <c r="B5935" s="75"/>
      <c r="C5935" s="76"/>
      <c r="D5935" s="78"/>
      <c r="E5935" s="76"/>
      <c r="F5935" s="76"/>
      <c r="G5935" s="76"/>
      <c r="H5935" s="79"/>
      <c r="I5935" s="79"/>
      <c r="J5935" s="79"/>
      <c r="K5935" s="79"/>
      <c r="L5935" s="75"/>
      <c r="M5935" s="75"/>
      <c r="N5935" s="75"/>
      <c r="O5935" s="75"/>
      <c r="P5935" s="76"/>
      <c r="AH5935">
        <v>18</v>
      </c>
    </row>
    <row r="5936" spans="2:34" x14ac:dyDescent="0.35">
      <c r="B5936" s="75"/>
      <c r="C5936" s="76"/>
      <c r="D5936" s="78"/>
      <c r="E5936" s="76"/>
      <c r="F5936" s="76"/>
      <c r="G5936" s="76"/>
      <c r="H5936" s="79"/>
      <c r="I5936" s="79"/>
      <c r="J5936" s="79"/>
      <c r="K5936" s="79"/>
      <c r="L5936" s="75"/>
      <c r="M5936" s="75"/>
      <c r="N5936" s="75"/>
      <c r="O5936" s="75"/>
      <c r="P5936" s="76"/>
      <c r="AH5936">
        <v>18</v>
      </c>
    </row>
    <row r="5937" spans="2:34" x14ac:dyDescent="0.35">
      <c r="B5937" s="75"/>
      <c r="C5937" s="76"/>
      <c r="D5937" s="78"/>
      <c r="E5937" s="76"/>
      <c r="F5937" s="76"/>
      <c r="G5937" s="76"/>
      <c r="H5937" s="79"/>
      <c r="I5937" s="79"/>
      <c r="J5937" s="79"/>
      <c r="K5937" s="79"/>
      <c r="L5937" s="75"/>
      <c r="M5937" s="75"/>
      <c r="N5937" s="75"/>
      <c r="O5937" s="75"/>
      <c r="P5937" s="76"/>
      <c r="AH5937">
        <v>18</v>
      </c>
    </row>
    <row r="5938" spans="2:34" x14ac:dyDescent="0.35">
      <c r="B5938" s="75"/>
      <c r="C5938" s="76"/>
      <c r="D5938" s="78"/>
      <c r="E5938" s="76"/>
      <c r="F5938" s="76"/>
      <c r="G5938" s="76"/>
      <c r="H5938" s="79"/>
      <c r="I5938" s="79"/>
      <c r="J5938" s="79"/>
      <c r="K5938" s="79"/>
      <c r="L5938" s="75"/>
      <c r="M5938" s="75"/>
      <c r="N5938" s="75"/>
      <c r="O5938" s="75"/>
      <c r="P5938" s="76"/>
      <c r="AH5938">
        <v>18</v>
      </c>
    </row>
    <row r="5939" spans="2:34" x14ac:dyDescent="0.35">
      <c r="B5939" s="75"/>
      <c r="C5939" s="76"/>
      <c r="D5939" s="78"/>
      <c r="E5939" s="76"/>
      <c r="F5939" s="76"/>
      <c r="G5939" s="76"/>
      <c r="H5939" s="79"/>
      <c r="I5939" s="79"/>
      <c r="J5939" s="79"/>
      <c r="K5939" s="79"/>
      <c r="L5939" s="75"/>
      <c r="M5939" s="75"/>
      <c r="N5939" s="75"/>
      <c r="O5939" s="75"/>
      <c r="P5939" s="76"/>
      <c r="AH5939">
        <v>18</v>
      </c>
    </row>
    <row r="5940" spans="2:34" x14ac:dyDescent="0.35">
      <c r="B5940" s="75"/>
      <c r="C5940" s="76"/>
      <c r="D5940" s="78"/>
      <c r="E5940" s="76"/>
      <c r="F5940" s="76"/>
      <c r="G5940" s="76"/>
      <c r="H5940" s="79"/>
      <c r="I5940" s="79"/>
      <c r="J5940" s="79"/>
      <c r="K5940" s="79"/>
      <c r="L5940" s="75"/>
      <c r="M5940" s="75"/>
      <c r="N5940" s="75"/>
      <c r="O5940" s="75"/>
      <c r="P5940" s="76"/>
      <c r="AH5940">
        <v>18</v>
      </c>
    </row>
    <row r="5941" spans="2:34" x14ac:dyDescent="0.35">
      <c r="B5941" s="75"/>
      <c r="C5941" s="76"/>
      <c r="D5941" s="78"/>
      <c r="E5941" s="76"/>
      <c r="F5941" s="76"/>
      <c r="G5941" s="76"/>
      <c r="H5941" s="79"/>
      <c r="I5941" s="79"/>
      <c r="J5941" s="79"/>
      <c r="K5941" s="79"/>
      <c r="L5941" s="75"/>
      <c r="M5941" s="75"/>
      <c r="N5941" s="75"/>
      <c r="O5941" s="75"/>
      <c r="P5941" s="76"/>
      <c r="AH5941">
        <v>18</v>
      </c>
    </row>
    <row r="5942" spans="2:34" x14ac:dyDescent="0.35">
      <c r="B5942" s="75"/>
      <c r="C5942" s="76"/>
      <c r="D5942" s="78"/>
      <c r="E5942" s="76"/>
      <c r="F5942" s="76"/>
      <c r="G5942" s="76"/>
      <c r="H5942" s="79"/>
      <c r="I5942" s="79"/>
      <c r="J5942" s="79"/>
      <c r="K5942" s="79"/>
      <c r="L5942" s="75"/>
      <c r="M5942" s="75"/>
      <c r="N5942" s="75"/>
      <c r="O5942" s="75"/>
      <c r="P5942" s="76"/>
      <c r="AH5942">
        <v>18</v>
      </c>
    </row>
    <row r="5943" spans="2:34" x14ac:dyDescent="0.35">
      <c r="B5943" s="75"/>
      <c r="C5943" s="76"/>
      <c r="D5943" s="78"/>
      <c r="E5943" s="76"/>
      <c r="F5943" s="76"/>
      <c r="G5943" s="76"/>
      <c r="H5943" s="79"/>
      <c r="I5943" s="79"/>
      <c r="J5943" s="79"/>
      <c r="K5943" s="79"/>
      <c r="L5943" s="75"/>
      <c r="M5943" s="75"/>
      <c r="N5943" s="75"/>
      <c r="O5943" s="75"/>
      <c r="P5943" s="76"/>
      <c r="AH5943">
        <v>18</v>
      </c>
    </row>
    <row r="5944" spans="2:34" x14ac:dyDescent="0.35">
      <c r="B5944" s="75"/>
      <c r="C5944" s="76"/>
      <c r="D5944" s="78"/>
      <c r="E5944" s="76"/>
      <c r="F5944" s="76"/>
      <c r="G5944" s="76"/>
      <c r="H5944" s="79"/>
      <c r="I5944" s="79"/>
      <c r="J5944" s="79"/>
      <c r="K5944" s="79"/>
      <c r="L5944" s="75"/>
      <c r="M5944" s="75"/>
      <c r="N5944" s="75"/>
      <c r="O5944" s="75"/>
      <c r="P5944" s="76"/>
      <c r="AH5944">
        <v>18</v>
      </c>
    </row>
    <row r="5945" spans="2:34" x14ac:dyDescent="0.35">
      <c r="B5945" s="75"/>
      <c r="C5945" s="76"/>
      <c r="D5945" s="78"/>
      <c r="E5945" s="76"/>
      <c r="F5945" s="76"/>
      <c r="G5945" s="76"/>
      <c r="H5945" s="79"/>
      <c r="I5945" s="79"/>
      <c r="J5945" s="79"/>
      <c r="K5945" s="79"/>
      <c r="L5945" s="75"/>
      <c r="M5945" s="75"/>
      <c r="N5945" s="75"/>
      <c r="O5945" s="75"/>
      <c r="P5945" s="76"/>
      <c r="AH5945">
        <v>18</v>
      </c>
    </row>
    <row r="5946" spans="2:34" x14ac:dyDescent="0.35">
      <c r="B5946" s="75"/>
      <c r="C5946" s="76"/>
      <c r="D5946" s="78"/>
      <c r="E5946" s="76"/>
      <c r="F5946" s="76"/>
      <c r="G5946" s="76"/>
      <c r="H5946" s="79"/>
      <c r="I5946" s="79"/>
      <c r="J5946" s="79"/>
      <c r="K5946" s="79"/>
      <c r="L5946" s="75"/>
      <c r="M5946" s="75"/>
      <c r="N5946" s="75"/>
      <c r="O5946" s="75"/>
      <c r="P5946" s="76"/>
      <c r="AH5946">
        <v>18</v>
      </c>
    </row>
    <row r="5947" spans="2:34" x14ac:dyDescent="0.35">
      <c r="B5947" s="75"/>
      <c r="C5947" s="76"/>
      <c r="D5947" s="78"/>
      <c r="E5947" s="76"/>
      <c r="F5947" s="76"/>
      <c r="G5947" s="76"/>
      <c r="H5947" s="79"/>
      <c r="I5947" s="79"/>
      <c r="J5947" s="79"/>
      <c r="K5947" s="79"/>
      <c r="L5947" s="75"/>
      <c r="M5947" s="75"/>
      <c r="N5947" s="75"/>
      <c r="O5947" s="75"/>
      <c r="P5947" s="76"/>
      <c r="AH5947">
        <v>18</v>
      </c>
    </row>
    <row r="5948" spans="2:34" x14ac:dyDescent="0.35">
      <c r="B5948" s="75"/>
      <c r="C5948" s="76"/>
      <c r="D5948" s="78"/>
      <c r="E5948" s="76"/>
      <c r="F5948" s="76"/>
      <c r="G5948" s="76"/>
      <c r="H5948" s="79"/>
      <c r="I5948" s="79"/>
      <c r="J5948" s="79"/>
      <c r="K5948" s="79"/>
      <c r="L5948" s="75"/>
      <c r="M5948" s="75"/>
      <c r="N5948" s="75"/>
      <c r="O5948" s="75"/>
      <c r="P5948" s="76"/>
      <c r="AH5948">
        <v>18</v>
      </c>
    </row>
    <row r="5949" spans="2:34" x14ac:dyDescent="0.35">
      <c r="B5949" s="75"/>
      <c r="C5949" s="76"/>
      <c r="D5949" s="78"/>
      <c r="E5949" s="76"/>
      <c r="F5949" s="76"/>
      <c r="G5949" s="76"/>
      <c r="H5949" s="79"/>
      <c r="I5949" s="79"/>
      <c r="J5949" s="79"/>
      <c r="K5949" s="79"/>
      <c r="L5949" s="75"/>
      <c r="M5949" s="75"/>
      <c r="N5949" s="75"/>
      <c r="O5949" s="75"/>
      <c r="P5949" s="76"/>
      <c r="AH5949">
        <v>18</v>
      </c>
    </row>
    <row r="5950" spans="2:34" x14ac:dyDescent="0.35">
      <c r="B5950" s="75"/>
      <c r="C5950" s="76"/>
      <c r="D5950" s="78"/>
      <c r="E5950" s="76"/>
      <c r="F5950" s="76"/>
      <c r="G5950" s="76"/>
      <c r="H5950" s="79"/>
      <c r="I5950" s="79"/>
      <c r="J5950" s="79"/>
      <c r="K5950" s="79"/>
      <c r="L5950" s="75"/>
      <c r="M5950" s="75"/>
      <c r="N5950" s="75"/>
      <c r="O5950" s="75"/>
      <c r="P5950" s="76"/>
      <c r="AH5950">
        <v>18</v>
      </c>
    </row>
    <row r="5951" spans="2:34" x14ac:dyDescent="0.35">
      <c r="B5951" s="75"/>
      <c r="C5951" s="76"/>
      <c r="D5951" s="78"/>
      <c r="E5951" s="76"/>
      <c r="F5951" s="76"/>
      <c r="G5951" s="76"/>
      <c r="H5951" s="79"/>
      <c r="I5951" s="79"/>
      <c r="J5951" s="79"/>
      <c r="K5951" s="79"/>
      <c r="L5951" s="75"/>
      <c r="M5951" s="75"/>
      <c r="N5951" s="75"/>
      <c r="O5951" s="75"/>
      <c r="P5951" s="76"/>
      <c r="AH5951">
        <v>18</v>
      </c>
    </row>
    <row r="5952" spans="2:34" x14ac:dyDescent="0.35">
      <c r="B5952" s="75"/>
      <c r="C5952" s="76"/>
      <c r="D5952" s="78"/>
      <c r="E5952" s="76"/>
      <c r="F5952" s="76"/>
      <c r="G5952" s="76"/>
      <c r="H5952" s="79"/>
      <c r="I5952" s="79"/>
      <c r="J5952" s="79"/>
      <c r="K5952" s="79"/>
      <c r="L5952" s="75"/>
      <c r="M5952" s="75"/>
      <c r="N5952" s="75"/>
      <c r="O5952" s="75"/>
      <c r="P5952" s="76"/>
      <c r="AH5952">
        <v>18</v>
      </c>
    </row>
    <row r="5953" spans="2:34" x14ac:dyDescent="0.35">
      <c r="B5953" s="75"/>
      <c r="C5953" s="76"/>
      <c r="D5953" s="78"/>
      <c r="E5953" s="76"/>
      <c r="F5953" s="76"/>
      <c r="G5953" s="76"/>
      <c r="H5953" s="79"/>
      <c r="I5953" s="79"/>
      <c r="J5953" s="79"/>
      <c r="K5953" s="79"/>
      <c r="L5953" s="75"/>
      <c r="M5953" s="75"/>
      <c r="N5953" s="75"/>
      <c r="O5953" s="75"/>
      <c r="P5953" s="76"/>
      <c r="AH5953">
        <v>18</v>
      </c>
    </row>
    <row r="5954" spans="2:34" x14ac:dyDescent="0.35">
      <c r="B5954" s="75"/>
      <c r="C5954" s="76"/>
      <c r="D5954" s="78"/>
      <c r="E5954" s="76"/>
      <c r="F5954" s="76"/>
      <c r="G5954" s="76"/>
      <c r="H5954" s="79"/>
      <c r="I5954" s="79"/>
      <c r="J5954" s="79"/>
      <c r="K5954" s="79"/>
      <c r="L5954" s="75"/>
      <c r="M5954" s="75"/>
      <c r="N5954" s="75"/>
      <c r="O5954" s="75"/>
      <c r="P5954" s="76"/>
      <c r="AH5954">
        <v>18</v>
      </c>
    </row>
    <row r="5955" spans="2:34" x14ac:dyDescent="0.35">
      <c r="B5955" s="75"/>
      <c r="C5955" s="76"/>
      <c r="D5955" s="78"/>
      <c r="E5955" s="76"/>
      <c r="F5955" s="76"/>
      <c r="G5955" s="76"/>
      <c r="H5955" s="79"/>
      <c r="I5955" s="79"/>
      <c r="J5955" s="79"/>
      <c r="K5955" s="79"/>
      <c r="L5955" s="75"/>
      <c r="M5955" s="75"/>
      <c r="N5955" s="75"/>
      <c r="O5955" s="75"/>
      <c r="P5955" s="76"/>
      <c r="AH5955">
        <v>18</v>
      </c>
    </row>
    <row r="5956" spans="2:34" x14ac:dyDescent="0.35">
      <c r="B5956" s="75"/>
      <c r="C5956" s="76"/>
      <c r="D5956" s="78"/>
      <c r="E5956" s="76"/>
      <c r="F5956" s="76"/>
      <c r="G5956" s="76"/>
      <c r="H5956" s="79"/>
      <c r="I5956" s="79"/>
      <c r="J5956" s="79"/>
      <c r="K5956" s="79"/>
      <c r="L5956" s="75"/>
      <c r="M5956" s="75"/>
      <c r="N5956" s="75"/>
      <c r="O5956" s="75"/>
      <c r="P5956" s="76"/>
      <c r="AH5956">
        <v>18</v>
      </c>
    </row>
    <row r="5957" spans="2:34" x14ac:dyDescent="0.35">
      <c r="B5957" s="75"/>
      <c r="C5957" s="76"/>
      <c r="D5957" s="78"/>
      <c r="E5957" s="76"/>
      <c r="F5957" s="76"/>
      <c r="G5957" s="76"/>
      <c r="H5957" s="79"/>
      <c r="I5957" s="79"/>
      <c r="J5957" s="79"/>
      <c r="K5957" s="79"/>
      <c r="L5957" s="75"/>
      <c r="M5957" s="75"/>
      <c r="N5957" s="75"/>
      <c r="O5957" s="75"/>
      <c r="P5957" s="76"/>
      <c r="AH5957">
        <v>18</v>
      </c>
    </row>
    <row r="5958" spans="2:34" x14ac:dyDescent="0.35">
      <c r="B5958" s="75"/>
      <c r="C5958" s="76"/>
      <c r="D5958" s="78"/>
      <c r="E5958" s="76"/>
      <c r="F5958" s="76"/>
      <c r="G5958" s="76"/>
      <c r="H5958" s="79"/>
      <c r="I5958" s="79"/>
      <c r="J5958" s="79"/>
      <c r="K5958" s="79"/>
      <c r="L5958" s="75"/>
      <c r="M5958" s="75"/>
      <c r="N5958" s="75"/>
      <c r="O5958" s="75"/>
      <c r="P5958" s="76"/>
      <c r="AH5958">
        <v>18</v>
      </c>
    </row>
    <row r="5959" spans="2:34" x14ac:dyDescent="0.35">
      <c r="B5959" s="75"/>
      <c r="C5959" s="76"/>
      <c r="D5959" s="78"/>
      <c r="E5959" s="76"/>
      <c r="F5959" s="76"/>
      <c r="G5959" s="76"/>
      <c r="H5959" s="79"/>
      <c r="I5959" s="79"/>
      <c r="J5959" s="79"/>
      <c r="K5959" s="79"/>
      <c r="L5959" s="75"/>
      <c r="M5959" s="75"/>
      <c r="N5959" s="75"/>
      <c r="O5959" s="75"/>
      <c r="P5959" s="76"/>
      <c r="AH5959">
        <v>18</v>
      </c>
    </row>
    <row r="5960" spans="2:34" x14ac:dyDescent="0.35">
      <c r="B5960" s="75"/>
      <c r="C5960" s="76"/>
      <c r="D5960" s="78"/>
      <c r="E5960" s="76"/>
      <c r="F5960" s="76"/>
      <c r="G5960" s="76"/>
      <c r="H5960" s="79"/>
      <c r="I5960" s="79"/>
      <c r="J5960" s="79"/>
      <c r="K5960" s="79"/>
      <c r="L5960" s="75"/>
      <c r="M5960" s="75"/>
      <c r="N5960" s="75"/>
      <c r="O5960" s="75"/>
      <c r="P5960" s="76"/>
      <c r="AH5960">
        <v>18</v>
      </c>
    </row>
    <row r="5961" spans="2:34" x14ac:dyDescent="0.35">
      <c r="B5961" s="75"/>
      <c r="C5961" s="76"/>
      <c r="D5961" s="78"/>
      <c r="E5961" s="76"/>
      <c r="F5961" s="76"/>
      <c r="G5961" s="76"/>
      <c r="H5961" s="79"/>
      <c r="I5961" s="79"/>
      <c r="J5961" s="79"/>
      <c r="K5961" s="79"/>
      <c r="L5961" s="75"/>
      <c r="M5961" s="75"/>
      <c r="N5961" s="75"/>
      <c r="O5961" s="75"/>
      <c r="P5961" s="76"/>
      <c r="AH5961">
        <v>18</v>
      </c>
    </row>
    <row r="5962" spans="2:34" x14ac:dyDescent="0.35">
      <c r="B5962" s="75"/>
      <c r="C5962" s="76"/>
      <c r="D5962" s="78"/>
      <c r="E5962" s="76"/>
      <c r="F5962" s="76"/>
      <c r="G5962" s="76"/>
      <c r="H5962" s="79"/>
      <c r="I5962" s="79"/>
      <c r="J5962" s="79"/>
      <c r="K5962" s="79"/>
      <c r="L5962" s="75"/>
      <c r="M5962" s="75"/>
      <c r="N5962" s="75"/>
      <c r="O5962" s="75"/>
      <c r="P5962" s="76"/>
      <c r="AH5962">
        <v>18</v>
      </c>
    </row>
    <row r="5963" spans="2:34" x14ac:dyDescent="0.35">
      <c r="B5963" s="75"/>
      <c r="C5963" s="76"/>
      <c r="D5963" s="78"/>
      <c r="E5963" s="76"/>
      <c r="F5963" s="76"/>
      <c r="G5963" s="76"/>
      <c r="H5963" s="79"/>
      <c r="I5963" s="79"/>
      <c r="J5963" s="79"/>
      <c r="K5963" s="79"/>
      <c r="L5963" s="75"/>
      <c r="M5963" s="75"/>
      <c r="N5963" s="75"/>
      <c r="O5963" s="75"/>
      <c r="P5963" s="76"/>
      <c r="AH5963">
        <v>18</v>
      </c>
    </row>
    <row r="5964" spans="2:34" x14ac:dyDescent="0.35">
      <c r="B5964" s="75"/>
      <c r="C5964" s="76"/>
      <c r="D5964" s="78"/>
      <c r="E5964" s="76"/>
      <c r="F5964" s="76"/>
      <c r="G5964" s="76"/>
      <c r="H5964" s="79"/>
      <c r="I5964" s="79"/>
      <c r="J5964" s="79"/>
      <c r="K5964" s="79"/>
      <c r="L5964" s="75"/>
      <c r="M5964" s="75"/>
      <c r="N5964" s="75"/>
      <c r="O5964" s="75"/>
      <c r="P5964" s="76"/>
      <c r="AH5964">
        <v>18</v>
      </c>
    </row>
    <row r="5965" spans="2:34" x14ac:dyDescent="0.35">
      <c r="B5965" s="75"/>
      <c r="C5965" s="76"/>
      <c r="D5965" s="78"/>
      <c r="E5965" s="76"/>
      <c r="F5965" s="76"/>
      <c r="G5965" s="76"/>
      <c r="H5965" s="79"/>
      <c r="I5965" s="79"/>
      <c r="J5965" s="79"/>
      <c r="K5965" s="79"/>
      <c r="L5965" s="75"/>
      <c r="M5965" s="75"/>
      <c r="N5965" s="75"/>
      <c r="O5965" s="75"/>
      <c r="P5965" s="76"/>
      <c r="AH5965">
        <v>18</v>
      </c>
    </row>
    <row r="5966" spans="2:34" x14ac:dyDescent="0.35">
      <c r="B5966" s="75"/>
      <c r="C5966" s="76"/>
      <c r="D5966" s="78"/>
      <c r="E5966" s="76"/>
      <c r="F5966" s="76"/>
      <c r="G5966" s="76"/>
      <c r="H5966" s="79"/>
      <c r="I5966" s="79"/>
      <c r="J5966" s="79"/>
      <c r="K5966" s="79"/>
      <c r="L5966" s="75"/>
      <c r="M5966" s="75"/>
      <c r="N5966" s="75"/>
      <c r="O5966" s="75"/>
      <c r="P5966" s="76"/>
      <c r="AH5966">
        <v>18</v>
      </c>
    </row>
    <row r="5967" spans="2:34" x14ac:dyDescent="0.35">
      <c r="B5967" s="75"/>
      <c r="C5967" s="76"/>
      <c r="D5967" s="78"/>
      <c r="E5967" s="76"/>
      <c r="F5967" s="76"/>
      <c r="G5967" s="76"/>
      <c r="H5967" s="79"/>
      <c r="I5967" s="79"/>
      <c r="J5967" s="79"/>
      <c r="K5967" s="79"/>
      <c r="L5967" s="75"/>
      <c r="M5967" s="75"/>
      <c r="N5967" s="75"/>
      <c r="O5967" s="75"/>
      <c r="P5967" s="76"/>
      <c r="AH5967">
        <v>18</v>
      </c>
    </row>
    <row r="5968" spans="2:34" x14ac:dyDescent="0.35">
      <c r="B5968" s="75"/>
      <c r="C5968" s="76"/>
      <c r="D5968" s="78"/>
      <c r="E5968" s="76"/>
      <c r="F5968" s="76"/>
      <c r="G5968" s="76"/>
      <c r="H5968" s="79"/>
      <c r="I5968" s="79"/>
      <c r="J5968" s="79"/>
      <c r="K5968" s="79"/>
      <c r="L5968" s="75"/>
      <c r="M5968" s="75"/>
      <c r="N5968" s="75"/>
      <c r="O5968" s="75"/>
      <c r="P5968" s="76"/>
      <c r="AH5968">
        <v>18</v>
      </c>
    </row>
    <row r="5969" spans="2:34" x14ac:dyDescent="0.35">
      <c r="B5969" s="75"/>
      <c r="C5969" s="76"/>
      <c r="D5969" s="78"/>
      <c r="E5969" s="76"/>
      <c r="F5969" s="76"/>
      <c r="G5969" s="76"/>
      <c r="H5969" s="79"/>
      <c r="I5969" s="79"/>
      <c r="J5969" s="79"/>
      <c r="K5969" s="79"/>
      <c r="L5969" s="75"/>
      <c r="M5969" s="75"/>
      <c r="N5969" s="75"/>
      <c r="O5969" s="75"/>
      <c r="P5969" s="76"/>
      <c r="AH5969">
        <v>18</v>
      </c>
    </row>
    <row r="5970" spans="2:34" x14ac:dyDescent="0.35">
      <c r="B5970" s="75"/>
      <c r="C5970" s="76"/>
      <c r="D5970" s="78"/>
      <c r="E5970" s="76"/>
      <c r="F5970" s="76"/>
      <c r="G5970" s="76"/>
      <c r="H5970" s="79"/>
      <c r="I5970" s="79"/>
      <c r="J5970" s="79"/>
      <c r="K5970" s="79"/>
      <c r="L5970" s="75"/>
      <c r="M5970" s="75"/>
      <c r="N5970" s="75"/>
      <c r="O5970" s="75"/>
      <c r="P5970" s="76"/>
      <c r="AH5970">
        <v>18</v>
      </c>
    </row>
    <row r="5971" spans="2:34" x14ac:dyDescent="0.35">
      <c r="B5971" s="75"/>
      <c r="C5971" s="76"/>
      <c r="D5971" s="78"/>
      <c r="E5971" s="76"/>
      <c r="F5971" s="76"/>
      <c r="G5971" s="76"/>
      <c r="H5971" s="79"/>
      <c r="I5971" s="79"/>
      <c r="J5971" s="79"/>
      <c r="K5971" s="79"/>
      <c r="L5971" s="75"/>
      <c r="M5971" s="75"/>
      <c r="N5971" s="75"/>
      <c r="O5971" s="75"/>
      <c r="P5971" s="76"/>
      <c r="AH5971">
        <v>18</v>
      </c>
    </row>
    <row r="5972" spans="2:34" x14ac:dyDescent="0.35">
      <c r="B5972" s="75"/>
      <c r="C5972" s="76"/>
      <c r="D5972" s="78"/>
      <c r="E5972" s="76"/>
      <c r="F5972" s="76"/>
      <c r="G5972" s="76"/>
      <c r="H5972" s="79"/>
      <c r="I5972" s="79"/>
      <c r="J5972" s="79"/>
      <c r="K5972" s="79"/>
      <c r="L5972" s="75"/>
      <c r="M5972" s="75"/>
      <c r="N5972" s="75"/>
      <c r="O5972" s="75"/>
      <c r="P5972" s="76"/>
      <c r="AH5972">
        <v>18</v>
      </c>
    </row>
    <row r="5973" spans="2:34" x14ac:dyDescent="0.35">
      <c r="B5973" s="75"/>
      <c r="C5973" s="76"/>
      <c r="D5973" s="78"/>
      <c r="E5973" s="76"/>
      <c r="F5973" s="76"/>
      <c r="G5973" s="76"/>
      <c r="H5973" s="79"/>
      <c r="I5973" s="79"/>
      <c r="J5973" s="79"/>
      <c r="K5973" s="79"/>
      <c r="L5973" s="75"/>
      <c r="M5973" s="75"/>
      <c r="N5973" s="75"/>
      <c r="O5973" s="75"/>
      <c r="P5973" s="76"/>
      <c r="AH5973">
        <v>18</v>
      </c>
    </row>
    <row r="5974" spans="2:34" x14ac:dyDescent="0.35">
      <c r="B5974" s="75"/>
      <c r="C5974" s="76"/>
      <c r="D5974" s="78"/>
      <c r="E5974" s="76"/>
      <c r="F5974" s="76"/>
      <c r="G5974" s="76"/>
      <c r="H5974" s="79"/>
      <c r="I5974" s="79"/>
      <c r="J5974" s="79"/>
      <c r="K5974" s="79"/>
      <c r="L5974" s="75"/>
      <c r="M5974" s="75"/>
      <c r="N5974" s="75"/>
      <c r="O5974" s="75"/>
      <c r="P5974" s="76"/>
      <c r="AH5974">
        <v>18</v>
      </c>
    </row>
    <row r="5975" spans="2:34" x14ac:dyDescent="0.35">
      <c r="B5975" s="75"/>
      <c r="C5975" s="76"/>
      <c r="D5975" s="78"/>
      <c r="E5975" s="76"/>
      <c r="F5975" s="76"/>
      <c r="G5975" s="76"/>
      <c r="H5975" s="79"/>
      <c r="I5975" s="79"/>
      <c r="J5975" s="79"/>
      <c r="K5975" s="79"/>
      <c r="L5975" s="75"/>
      <c r="M5975" s="75"/>
      <c r="N5975" s="75"/>
      <c r="O5975" s="75"/>
      <c r="P5975" s="76"/>
      <c r="AH5975">
        <v>18</v>
      </c>
    </row>
    <row r="5976" spans="2:34" x14ac:dyDescent="0.35">
      <c r="B5976" s="75"/>
      <c r="C5976" s="76"/>
      <c r="D5976" s="78"/>
      <c r="E5976" s="76"/>
      <c r="F5976" s="76"/>
      <c r="G5976" s="76"/>
      <c r="H5976" s="79"/>
      <c r="I5976" s="79"/>
      <c r="J5976" s="79"/>
      <c r="K5976" s="79"/>
      <c r="L5976" s="75"/>
      <c r="M5976" s="75"/>
      <c r="N5976" s="75"/>
      <c r="O5976" s="75"/>
      <c r="P5976" s="76"/>
      <c r="AH5976">
        <v>18</v>
      </c>
    </row>
    <row r="5977" spans="2:34" x14ac:dyDescent="0.35">
      <c r="B5977" s="75"/>
      <c r="C5977" s="76"/>
      <c r="D5977" s="78"/>
      <c r="E5977" s="76"/>
      <c r="F5977" s="76"/>
      <c r="G5977" s="76"/>
      <c r="H5977" s="79"/>
      <c r="I5977" s="79"/>
      <c r="J5977" s="79"/>
      <c r="K5977" s="79"/>
      <c r="L5977" s="75"/>
      <c r="M5977" s="75"/>
      <c r="N5977" s="75"/>
      <c r="O5977" s="75"/>
      <c r="P5977" s="76"/>
      <c r="AH5977">
        <v>18</v>
      </c>
    </row>
    <row r="5978" spans="2:34" x14ac:dyDescent="0.35">
      <c r="B5978" s="75"/>
      <c r="C5978" s="76"/>
      <c r="D5978" s="78"/>
      <c r="E5978" s="76"/>
      <c r="F5978" s="76"/>
      <c r="G5978" s="76"/>
      <c r="H5978" s="79"/>
      <c r="I5978" s="79"/>
      <c r="J5978" s="79"/>
      <c r="K5978" s="79"/>
      <c r="L5978" s="75"/>
      <c r="M5978" s="75"/>
      <c r="N5978" s="75"/>
      <c r="O5978" s="75"/>
      <c r="P5978" s="76"/>
      <c r="AH5978">
        <v>18</v>
      </c>
    </row>
    <row r="5979" spans="2:34" x14ac:dyDescent="0.35">
      <c r="B5979" s="75"/>
      <c r="C5979" s="76"/>
      <c r="D5979" s="78"/>
      <c r="E5979" s="76"/>
      <c r="F5979" s="76"/>
      <c r="G5979" s="76"/>
      <c r="H5979" s="79"/>
      <c r="I5979" s="79"/>
      <c r="J5979" s="79"/>
      <c r="K5979" s="79"/>
      <c r="L5979" s="75"/>
      <c r="M5979" s="75"/>
      <c r="N5979" s="75"/>
      <c r="O5979" s="75"/>
      <c r="P5979" s="76"/>
      <c r="AH5979">
        <v>18</v>
      </c>
    </row>
    <row r="5980" spans="2:34" x14ac:dyDescent="0.35">
      <c r="B5980" s="75"/>
      <c r="C5980" s="76"/>
      <c r="D5980" s="78"/>
      <c r="E5980" s="76"/>
      <c r="F5980" s="76"/>
      <c r="G5980" s="76"/>
      <c r="H5980" s="79"/>
      <c r="I5980" s="79"/>
      <c r="J5980" s="79"/>
      <c r="K5980" s="79"/>
      <c r="L5980" s="75"/>
      <c r="M5980" s="75"/>
      <c r="N5980" s="75"/>
      <c r="O5980" s="75"/>
      <c r="P5980" s="76"/>
      <c r="AH5980">
        <v>18</v>
      </c>
    </row>
    <row r="5981" spans="2:34" x14ac:dyDescent="0.35">
      <c r="B5981" s="75"/>
      <c r="C5981" s="76"/>
      <c r="D5981" s="78"/>
      <c r="E5981" s="76"/>
      <c r="F5981" s="76"/>
      <c r="G5981" s="76"/>
      <c r="H5981" s="79"/>
      <c r="I5981" s="79"/>
      <c r="J5981" s="79"/>
      <c r="K5981" s="79"/>
      <c r="L5981" s="75"/>
      <c r="M5981" s="75"/>
      <c r="N5981" s="75"/>
      <c r="O5981" s="75"/>
      <c r="P5981" s="76"/>
      <c r="AH5981">
        <v>18</v>
      </c>
    </row>
    <row r="5982" spans="2:34" x14ac:dyDescent="0.35">
      <c r="B5982" s="75"/>
      <c r="C5982" s="76"/>
      <c r="D5982" s="78"/>
      <c r="E5982" s="76"/>
      <c r="F5982" s="76"/>
      <c r="G5982" s="76"/>
      <c r="H5982" s="79"/>
      <c r="I5982" s="79"/>
      <c r="J5982" s="79"/>
      <c r="K5982" s="79"/>
      <c r="L5982" s="75"/>
      <c r="M5982" s="75"/>
      <c r="N5982" s="75"/>
      <c r="O5982" s="75"/>
      <c r="P5982" s="76"/>
      <c r="AH5982">
        <v>18</v>
      </c>
    </row>
    <row r="5983" spans="2:34" x14ac:dyDescent="0.35">
      <c r="B5983" s="75"/>
      <c r="C5983" s="76"/>
      <c r="D5983" s="78"/>
      <c r="E5983" s="76"/>
      <c r="F5983" s="76"/>
      <c r="G5983" s="76"/>
      <c r="H5983" s="79"/>
      <c r="I5983" s="79"/>
      <c r="J5983" s="79"/>
      <c r="K5983" s="79"/>
      <c r="L5983" s="75"/>
      <c r="M5983" s="75"/>
      <c r="N5983" s="75"/>
      <c r="O5983" s="75"/>
      <c r="P5983" s="76"/>
      <c r="AH5983">
        <v>18</v>
      </c>
    </row>
    <row r="5984" spans="2:34" x14ac:dyDescent="0.35">
      <c r="B5984" s="75"/>
      <c r="C5984" s="76"/>
      <c r="D5984" s="78"/>
      <c r="E5984" s="76"/>
      <c r="F5984" s="76"/>
      <c r="G5984" s="76"/>
      <c r="H5984" s="79"/>
      <c r="I5984" s="79"/>
      <c r="J5984" s="79"/>
      <c r="K5984" s="79"/>
      <c r="L5984" s="75"/>
      <c r="M5984" s="75"/>
      <c r="N5984" s="75"/>
      <c r="O5984" s="75"/>
      <c r="P5984" s="76"/>
      <c r="AH5984">
        <v>18</v>
      </c>
    </row>
    <row r="5985" spans="2:34" x14ac:dyDescent="0.35">
      <c r="B5985" s="75"/>
      <c r="C5985" s="76"/>
      <c r="D5985" s="78"/>
      <c r="E5985" s="76"/>
      <c r="F5985" s="76"/>
      <c r="G5985" s="76"/>
      <c r="H5985" s="79"/>
      <c r="I5985" s="79"/>
      <c r="J5985" s="79"/>
      <c r="K5985" s="79"/>
      <c r="L5985" s="75"/>
      <c r="M5985" s="75"/>
      <c r="N5985" s="75"/>
      <c r="O5985" s="75"/>
      <c r="P5985" s="76"/>
      <c r="AH5985">
        <v>18</v>
      </c>
    </row>
    <row r="5986" spans="2:34" x14ac:dyDescent="0.35">
      <c r="B5986" s="75"/>
      <c r="C5986" s="76"/>
      <c r="D5986" s="78"/>
      <c r="E5986" s="76"/>
      <c r="F5986" s="76"/>
      <c r="G5986" s="76"/>
      <c r="H5986" s="79"/>
      <c r="I5986" s="79"/>
      <c r="J5986" s="79"/>
      <c r="K5986" s="79"/>
      <c r="L5986" s="75"/>
      <c r="M5986" s="75"/>
      <c r="N5986" s="75"/>
      <c r="O5986" s="75"/>
      <c r="P5986" s="76"/>
      <c r="AH5986">
        <v>18</v>
      </c>
    </row>
    <row r="5987" spans="2:34" x14ac:dyDescent="0.35">
      <c r="B5987" s="75"/>
      <c r="C5987" s="76"/>
      <c r="D5987" s="78"/>
      <c r="E5987" s="76"/>
      <c r="F5987" s="76"/>
      <c r="G5987" s="76"/>
      <c r="H5987" s="79"/>
      <c r="I5987" s="79"/>
      <c r="J5987" s="79"/>
      <c r="K5987" s="79"/>
      <c r="L5987" s="75"/>
      <c r="M5987" s="75"/>
      <c r="N5987" s="75"/>
      <c r="O5987" s="75"/>
      <c r="P5987" s="76"/>
      <c r="AH5987">
        <v>18</v>
      </c>
    </row>
    <row r="5988" spans="2:34" x14ac:dyDescent="0.35">
      <c r="B5988" s="75"/>
      <c r="C5988" s="76"/>
      <c r="D5988" s="78"/>
      <c r="E5988" s="76"/>
      <c r="F5988" s="76"/>
      <c r="G5988" s="76"/>
      <c r="H5988" s="79"/>
      <c r="I5988" s="79"/>
      <c r="J5988" s="79"/>
      <c r="K5988" s="79"/>
      <c r="L5988" s="75"/>
      <c r="M5988" s="75"/>
      <c r="N5988" s="75"/>
      <c r="O5988" s="75"/>
      <c r="P5988" s="76"/>
      <c r="AH5988">
        <v>18</v>
      </c>
    </row>
    <row r="5989" spans="2:34" x14ac:dyDescent="0.35">
      <c r="B5989" s="75"/>
      <c r="C5989" s="76"/>
      <c r="D5989" s="78"/>
      <c r="E5989" s="76"/>
      <c r="F5989" s="76"/>
      <c r="G5989" s="76"/>
      <c r="H5989" s="79"/>
      <c r="I5989" s="79"/>
      <c r="J5989" s="79"/>
      <c r="K5989" s="79"/>
      <c r="L5989" s="75"/>
      <c r="M5989" s="75"/>
      <c r="N5989" s="75"/>
      <c r="O5989" s="75"/>
      <c r="P5989" s="76"/>
      <c r="AH5989">
        <v>18</v>
      </c>
    </row>
    <row r="5990" spans="2:34" x14ac:dyDescent="0.35">
      <c r="B5990" s="75"/>
      <c r="C5990" s="76"/>
      <c r="D5990" s="78"/>
      <c r="E5990" s="76"/>
      <c r="F5990" s="76"/>
      <c r="G5990" s="76"/>
      <c r="H5990" s="79"/>
      <c r="I5990" s="79"/>
      <c r="J5990" s="79"/>
      <c r="K5990" s="79"/>
      <c r="L5990" s="75"/>
      <c r="M5990" s="75"/>
      <c r="N5990" s="75"/>
      <c r="O5990" s="75"/>
      <c r="P5990" s="76"/>
      <c r="AH5990">
        <v>18</v>
      </c>
    </row>
    <row r="5991" spans="2:34" x14ac:dyDescent="0.35">
      <c r="B5991" s="75"/>
      <c r="C5991" s="76"/>
      <c r="D5991" s="78"/>
      <c r="E5991" s="76"/>
      <c r="F5991" s="76"/>
      <c r="G5991" s="76"/>
      <c r="H5991" s="79"/>
      <c r="I5991" s="79"/>
      <c r="J5991" s="79"/>
      <c r="K5991" s="79"/>
      <c r="L5991" s="75"/>
      <c r="M5991" s="75"/>
      <c r="N5991" s="75"/>
      <c r="O5991" s="75"/>
      <c r="P5991" s="76"/>
      <c r="AH5991">
        <v>18</v>
      </c>
    </row>
    <row r="5992" spans="2:34" x14ac:dyDescent="0.35">
      <c r="B5992" s="75"/>
      <c r="C5992" s="76"/>
      <c r="D5992" s="78"/>
      <c r="E5992" s="76"/>
      <c r="F5992" s="76"/>
      <c r="G5992" s="76"/>
      <c r="H5992" s="79"/>
      <c r="I5992" s="79"/>
      <c r="J5992" s="79"/>
      <c r="K5992" s="79"/>
      <c r="L5992" s="75"/>
      <c r="M5992" s="75"/>
      <c r="N5992" s="75"/>
      <c r="O5992" s="75"/>
      <c r="P5992" s="76"/>
      <c r="AH5992">
        <v>18</v>
      </c>
    </row>
    <row r="5993" spans="2:34" x14ac:dyDescent="0.35">
      <c r="B5993" s="75"/>
      <c r="C5993" s="76"/>
      <c r="D5993" s="78"/>
      <c r="E5993" s="76"/>
      <c r="F5993" s="76"/>
      <c r="G5993" s="76"/>
      <c r="H5993" s="79"/>
      <c r="I5993" s="79"/>
      <c r="J5993" s="79"/>
      <c r="K5993" s="79"/>
      <c r="L5993" s="75"/>
      <c r="M5993" s="75"/>
      <c r="N5993" s="75"/>
      <c r="O5993" s="75"/>
      <c r="P5993" s="76"/>
      <c r="AH5993">
        <v>18</v>
      </c>
    </row>
    <row r="5994" spans="2:34" x14ac:dyDescent="0.35">
      <c r="B5994" s="75"/>
      <c r="C5994" s="76"/>
      <c r="D5994" s="78"/>
      <c r="E5994" s="76"/>
      <c r="F5994" s="76"/>
      <c r="G5994" s="76"/>
      <c r="H5994" s="79"/>
      <c r="I5994" s="79"/>
      <c r="J5994" s="79"/>
      <c r="K5994" s="79"/>
      <c r="L5994" s="75"/>
      <c r="M5994" s="75"/>
      <c r="N5994" s="75"/>
      <c r="O5994" s="75"/>
      <c r="P5994" s="76"/>
      <c r="AH5994">
        <v>18</v>
      </c>
    </row>
    <row r="5995" spans="2:34" x14ac:dyDescent="0.35">
      <c r="B5995" s="75"/>
      <c r="C5995" s="76"/>
      <c r="D5995" s="78"/>
      <c r="E5995" s="76"/>
      <c r="F5995" s="76"/>
      <c r="G5995" s="76"/>
      <c r="H5995" s="79"/>
      <c r="I5995" s="79"/>
      <c r="J5995" s="79"/>
      <c r="K5995" s="79"/>
      <c r="L5995" s="75"/>
      <c r="M5995" s="75"/>
      <c r="N5995" s="75"/>
      <c r="O5995" s="75"/>
      <c r="P5995" s="76"/>
      <c r="AH5995">
        <v>18</v>
      </c>
    </row>
    <row r="5996" spans="2:34" x14ac:dyDescent="0.35">
      <c r="B5996" s="75"/>
      <c r="C5996" s="76"/>
      <c r="D5996" s="78"/>
      <c r="E5996" s="76"/>
      <c r="F5996" s="76"/>
      <c r="G5996" s="76"/>
      <c r="H5996" s="79"/>
      <c r="I5996" s="79"/>
      <c r="J5996" s="79"/>
      <c r="K5996" s="79"/>
      <c r="L5996" s="75"/>
      <c r="M5996" s="75"/>
      <c r="N5996" s="75"/>
      <c r="O5996" s="75"/>
      <c r="P5996" s="76"/>
      <c r="AH5996">
        <v>18</v>
      </c>
    </row>
    <row r="5997" spans="2:34" x14ac:dyDescent="0.35">
      <c r="B5997" s="75"/>
      <c r="C5997" s="76"/>
      <c r="D5997" s="78"/>
      <c r="E5997" s="76"/>
      <c r="F5997" s="76"/>
      <c r="G5997" s="76"/>
      <c r="H5997" s="79"/>
      <c r="I5997" s="79"/>
      <c r="J5997" s="79"/>
      <c r="K5997" s="79"/>
      <c r="L5997" s="75"/>
      <c r="M5997" s="75"/>
      <c r="N5997" s="75"/>
      <c r="O5997" s="75"/>
      <c r="P5997" s="76"/>
      <c r="AH5997">
        <v>18</v>
      </c>
    </row>
    <row r="5998" spans="2:34" x14ac:dyDescent="0.35">
      <c r="B5998" s="75"/>
      <c r="C5998" s="76"/>
      <c r="D5998" s="78"/>
      <c r="E5998" s="76"/>
      <c r="F5998" s="76"/>
      <c r="G5998" s="76"/>
      <c r="H5998" s="79"/>
      <c r="I5998" s="79"/>
      <c r="J5998" s="79"/>
      <c r="K5998" s="79"/>
      <c r="L5998" s="75"/>
      <c r="M5998" s="75"/>
      <c r="N5998" s="75"/>
      <c r="O5998" s="75"/>
      <c r="P5998" s="76"/>
      <c r="AH5998">
        <v>18</v>
      </c>
    </row>
    <row r="5999" spans="2:34" x14ac:dyDescent="0.35">
      <c r="B5999" s="75"/>
      <c r="C5999" s="76"/>
      <c r="D5999" s="78"/>
      <c r="E5999" s="76"/>
      <c r="F5999" s="76"/>
      <c r="G5999" s="76"/>
      <c r="H5999" s="79"/>
      <c r="I5999" s="79"/>
      <c r="J5999" s="79"/>
      <c r="K5999" s="79"/>
      <c r="L5999" s="75"/>
      <c r="M5999" s="75"/>
      <c r="N5999" s="75"/>
      <c r="O5999" s="75"/>
      <c r="P5999" s="76"/>
      <c r="AH5999">
        <v>18</v>
      </c>
    </row>
    <row r="6000" spans="2:34" x14ac:dyDescent="0.35">
      <c r="B6000" s="75"/>
      <c r="C6000" s="76"/>
      <c r="D6000" s="78"/>
      <c r="E6000" s="76"/>
      <c r="F6000" s="76"/>
      <c r="G6000" s="76"/>
      <c r="H6000" s="79"/>
      <c r="I6000" s="79"/>
      <c r="J6000" s="79"/>
      <c r="K6000" s="79"/>
      <c r="L6000" s="75"/>
      <c r="M6000" s="75"/>
      <c r="N6000" s="75"/>
      <c r="O6000" s="75"/>
      <c r="P6000" s="76"/>
      <c r="AH6000">
        <v>18</v>
      </c>
    </row>
    <row r="6001" spans="2:34" x14ac:dyDescent="0.35">
      <c r="B6001" s="75"/>
      <c r="C6001" s="76"/>
      <c r="D6001" s="78"/>
      <c r="E6001" s="76"/>
      <c r="F6001" s="76"/>
      <c r="G6001" s="76"/>
      <c r="H6001" s="79"/>
      <c r="I6001" s="79"/>
      <c r="J6001" s="79"/>
      <c r="K6001" s="79"/>
      <c r="L6001" s="75"/>
      <c r="M6001" s="75"/>
      <c r="N6001" s="75"/>
      <c r="O6001" s="75"/>
      <c r="P6001" s="76"/>
      <c r="AH6001">
        <v>18</v>
      </c>
    </row>
    <row r="6002" spans="2:34" x14ac:dyDescent="0.35">
      <c r="B6002" s="75"/>
      <c r="C6002" s="76"/>
      <c r="D6002" s="78"/>
      <c r="E6002" s="76"/>
      <c r="F6002" s="76"/>
      <c r="G6002" s="76"/>
      <c r="H6002" s="79"/>
      <c r="I6002" s="79"/>
      <c r="J6002" s="79"/>
      <c r="K6002" s="79"/>
      <c r="L6002" s="75"/>
      <c r="M6002" s="75"/>
      <c r="N6002" s="75"/>
      <c r="O6002" s="75"/>
      <c r="P6002" s="76"/>
      <c r="AH6002">
        <v>18</v>
      </c>
    </row>
    <row r="6003" spans="2:34" x14ac:dyDescent="0.35">
      <c r="B6003" s="75"/>
      <c r="C6003" s="76"/>
      <c r="D6003" s="78"/>
      <c r="E6003" s="76"/>
      <c r="F6003" s="76"/>
      <c r="G6003" s="76"/>
      <c r="H6003" s="79"/>
      <c r="I6003" s="79"/>
      <c r="J6003" s="79"/>
      <c r="K6003" s="79"/>
      <c r="L6003" s="75"/>
      <c r="M6003" s="75"/>
      <c r="N6003" s="75"/>
      <c r="O6003" s="75"/>
      <c r="P6003" s="76"/>
      <c r="AH6003">
        <v>18</v>
      </c>
    </row>
    <row r="6004" spans="2:34" x14ac:dyDescent="0.35">
      <c r="B6004" s="75"/>
      <c r="C6004" s="76"/>
      <c r="D6004" s="78"/>
      <c r="E6004" s="76"/>
      <c r="F6004" s="76"/>
      <c r="G6004" s="76"/>
      <c r="H6004" s="79"/>
      <c r="I6004" s="79"/>
      <c r="J6004" s="79"/>
      <c r="K6004" s="79"/>
      <c r="L6004" s="75"/>
      <c r="M6004" s="75"/>
      <c r="N6004" s="75"/>
      <c r="O6004" s="75"/>
      <c r="P6004" s="76"/>
      <c r="AH6004">
        <v>18</v>
      </c>
    </row>
    <row r="6005" spans="2:34" x14ac:dyDescent="0.35">
      <c r="B6005" s="75"/>
      <c r="C6005" s="76"/>
      <c r="D6005" s="78"/>
      <c r="E6005" s="76"/>
      <c r="F6005" s="76"/>
      <c r="G6005" s="76"/>
      <c r="H6005" s="79"/>
      <c r="I6005" s="79"/>
      <c r="J6005" s="79"/>
      <c r="K6005" s="79"/>
      <c r="L6005" s="75"/>
      <c r="M6005" s="75"/>
      <c r="N6005" s="75"/>
      <c r="O6005" s="75"/>
      <c r="P6005" s="76"/>
      <c r="AH6005">
        <v>18</v>
      </c>
    </row>
    <row r="6006" spans="2:34" x14ac:dyDescent="0.35">
      <c r="B6006" s="75"/>
      <c r="C6006" s="76"/>
      <c r="D6006" s="78"/>
      <c r="E6006" s="76"/>
      <c r="F6006" s="76"/>
      <c r="G6006" s="76"/>
      <c r="H6006" s="79"/>
      <c r="I6006" s="79"/>
      <c r="J6006" s="79"/>
      <c r="K6006" s="79"/>
      <c r="L6006" s="75"/>
      <c r="M6006" s="75"/>
      <c r="N6006" s="75"/>
      <c r="O6006" s="75"/>
      <c r="P6006" s="76"/>
      <c r="AH6006">
        <v>18</v>
      </c>
    </row>
    <row r="6007" spans="2:34" x14ac:dyDescent="0.35">
      <c r="B6007" s="75"/>
      <c r="C6007" s="76"/>
      <c r="D6007" s="78"/>
      <c r="E6007" s="76"/>
      <c r="F6007" s="76"/>
      <c r="G6007" s="76"/>
      <c r="H6007" s="79"/>
      <c r="I6007" s="79"/>
      <c r="J6007" s="79"/>
      <c r="K6007" s="79"/>
      <c r="L6007" s="75"/>
      <c r="M6007" s="75"/>
      <c r="N6007" s="75"/>
      <c r="O6007" s="75"/>
      <c r="P6007" s="76"/>
      <c r="AH6007">
        <v>18</v>
      </c>
    </row>
    <row r="6008" spans="2:34" x14ac:dyDescent="0.35">
      <c r="B6008" s="75"/>
      <c r="C6008" s="76"/>
      <c r="D6008" s="78"/>
      <c r="E6008" s="76"/>
      <c r="F6008" s="76"/>
      <c r="G6008" s="76"/>
      <c r="H6008" s="79"/>
      <c r="I6008" s="79"/>
      <c r="J6008" s="79"/>
      <c r="K6008" s="79"/>
      <c r="L6008" s="75"/>
      <c r="M6008" s="75"/>
      <c r="N6008" s="75"/>
      <c r="O6008" s="75"/>
      <c r="P6008" s="76"/>
      <c r="AH6008">
        <v>18</v>
      </c>
    </row>
    <row r="6009" spans="2:34" x14ac:dyDescent="0.35">
      <c r="B6009" s="75"/>
      <c r="C6009" s="76"/>
      <c r="D6009" s="78"/>
      <c r="E6009" s="76"/>
      <c r="F6009" s="76"/>
      <c r="G6009" s="76"/>
      <c r="H6009" s="79"/>
      <c r="I6009" s="79"/>
      <c r="J6009" s="79"/>
      <c r="K6009" s="79"/>
      <c r="L6009" s="75"/>
      <c r="M6009" s="75"/>
      <c r="N6009" s="75"/>
      <c r="O6009" s="75"/>
      <c r="P6009" s="76"/>
      <c r="AH6009">
        <v>18</v>
      </c>
    </row>
    <row r="6010" spans="2:34" x14ac:dyDescent="0.35">
      <c r="B6010" s="75"/>
      <c r="C6010" s="76"/>
      <c r="D6010" s="78"/>
      <c r="E6010" s="76"/>
      <c r="F6010" s="76"/>
      <c r="G6010" s="76"/>
      <c r="H6010" s="79"/>
      <c r="I6010" s="79"/>
      <c r="J6010" s="79"/>
      <c r="K6010" s="79"/>
      <c r="L6010" s="75"/>
      <c r="M6010" s="75"/>
      <c r="N6010" s="75"/>
      <c r="O6010" s="75"/>
      <c r="P6010" s="76"/>
      <c r="AH6010">
        <v>18</v>
      </c>
    </row>
    <row r="6011" spans="2:34" x14ac:dyDescent="0.35">
      <c r="B6011" s="75"/>
      <c r="C6011" s="76"/>
      <c r="D6011" s="78"/>
      <c r="E6011" s="76"/>
      <c r="F6011" s="76"/>
      <c r="G6011" s="76"/>
      <c r="H6011" s="79"/>
      <c r="I6011" s="79"/>
      <c r="J6011" s="79"/>
      <c r="K6011" s="79"/>
      <c r="L6011" s="75"/>
      <c r="M6011" s="75"/>
      <c r="N6011" s="75"/>
      <c r="O6011" s="75"/>
      <c r="P6011" s="76"/>
      <c r="AH6011">
        <v>18</v>
      </c>
    </row>
    <row r="6012" spans="2:34" x14ac:dyDescent="0.35">
      <c r="B6012" s="75"/>
      <c r="C6012" s="76"/>
      <c r="D6012" s="78"/>
      <c r="E6012" s="76"/>
      <c r="F6012" s="76"/>
      <c r="G6012" s="76"/>
      <c r="H6012" s="79"/>
      <c r="I6012" s="79"/>
      <c r="J6012" s="79"/>
      <c r="K6012" s="79"/>
      <c r="L6012" s="75"/>
      <c r="M6012" s="75"/>
      <c r="N6012" s="75"/>
      <c r="O6012" s="75"/>
      <c r="P6012" s="76"/>
      <c r="AH6012">
        <v>18</v>
      </c>
    </row>
    <row r="6013" spans="2:34" x14ac:dyDescent="0.35">
      <c r="B6013" s="75"/>
      <c r="C6013" s="76"/>
      <c r="D6013" s="78"/>
      <c r="E6013" s="76"/>
      <c r="F6013" s="76"/>
      <c r="G6013" s="76"/>
      <c r="H6013" s="79"/>
      <c r="I6013" s="79"/>
      <c r="J6013" s="79"/>
      <c r="K6013" s="79"/>
      <c r="L6013" s="75"/>
      <c r="M6013" s="75"/>
      <c r="N6013" s="75"/>
      <c r="O6013" s="75"/>
      <c r="P6013" s="76"/>
      <c r="AH6013">
        <v>18</v>
      </c>
    </row>
    <row r="6014" spans="2:34" x14ac:dyDescent="0.35">
      <c r="B6014" s="75"/>
      <c r="C6014" s="76"/>
      <c r="D6014" s="78"/>
      <c r="E6014" s="76"/>
      <c r="F6014" s="76"/>
      <c r="G6014" s="76"/>
      <c r="H6014" s="79"/>
      <c r="I6014" s="79"/>
      <c r="J6014" s="79"/>
      <c r="K6014" s="79"/>
      <c r="L6014" s="75"/>
      <c r="M6014" s="75"/>
      <c r="N6014" s="75"/>
      <c r="O6014" s="75"/>
      <c r="P6014" s="76"/>
      <c r="AH6014">
        <v>18</v>
      </c>
    </row>
    <row r="6015" spans="2:34" x14ac:dyDescent="0.35">
      <c r="B6015" s="75"/>
      <c r="C6015" s="76"/>
      <c r="D6015" s="78"/>
      <c r="E6015" s="76"/>
      <c r="F6015" s="76"/>
      <c r="G6015" s="76"/>
      <c r="H6015" s="79"/>
      <c r="I6015" s="79"/>
      <c r="J6015" s="79"/>
      <c r="K6015" s="79"/>
      <c r="L6015" s="75"/>
      <c r="M6015" s="75"/>
      <c r="N6015" s="75"/>
      <c r="O6015" s="75"/>
      <c r="P6015" s="76"/>
      <c r="AH6015">
        <v>18</v>
      </c>
    </row>
    <row r="6016" spans="2:34" x14ac:dyDescent="0.35">
      <c r="B6016" s="75"/>
      <c r="C6016" s="76"/>
      <c r="D6016" s="78"/>
      <c r="E6016" s="76"/>
      <c r="F6016" s="76"/>
      <c r="G6016" s="76"/>
      <c r="H6016" s="79"/>
      <c r="I6016" s="79"/>
      <c r="J6016" s="79"/>
      <c r="K6016" s="79"/>
      <c r="L6016" s="75"/>
      <c r="M6016" s="75"/>
      <c r="N6016" s="75"/>
      <c r="O6016" s="75"/>
      <c r="P6016" s="76"/>
      <c r="AH6016">
        <v>18</v>
      </c>
    </row>
    <row r="6017" spans="2:34" x14ac:dyDescent="0.35">
      <c r="B6017" s="75"/>
      <c r="C6017" s="76"/>
      <c r="D6017" s="78"/>
      <c r="E6017" s="76"/>
      <c r="F6017" s="76"/>
      <c r="G6017" s="76"/>
      <c r="H6017" s="79"/>
      <c r="I6017" s="79"/>
      <c r="J6017" s="79"/>
      <c r="K6017" s="79"/>
      <c r="L6017" s="75"/>
      <c r="M6017" s="75"/>
      <c r="N6017" s="75"/>
      <c r="O6017" s="75"/>
      <c r="P6017" s="76"/>
      <c r="AH6017">
        <v>18</v>
      </c>
    </row>
    <row r="6018" spans="2:34" x14ac:dyDescent="0.35">
      <c r="B6018" s="75"/>
      <c r="C6018" s="76"/>
      <c r="D6018" s="78"/>
      <c r="E6018" s="76"/>
      <c r="F6018" s="76"/>
      <c r="G6018" s="76"/>
      <c r="H6018" s="79"/>
      <c r="I6018" s="79"/>
      <c r="J6018" s="79"/>
      <c r="K6018" s="79"/>
      <c r="L6018" s="75"/>
      <c r="M6018" s="75"/>
      <c r="N6018" s="75"/>
      <c r="O6018" s="75"/>
      <c r="P6018" s="76"/>
      <c r="AH6018">
        <v>18</v>
      </c>
    </row>
    <row r="6019" spans="2:34" x14ac:dyDescent="0.35">
      <c r="B6019" s="75"/>
      <c r="C6019" s="76"/>
      <c r="D6019" s="78"/>
      <c r="E6019" s="76"/>
      <c r="F6019" s="76"/>
      <c r="G6019" s="76"/>
      <c r="H6019" s="79"/>
      <c r="I6019" s="79"/>
      <c r="J6019" s="79"/>
      <c r="K6019" s="79"/>
      <c r="L6019" s="75"/>
      <c r="M6019" s="75"/>
      <c r="N6019" s="75"/>
      <c r="O6019" s="75"/>
      <c r="P6019" s="76"/>
      <c r="AH6019">
        <v>18</v>
      </c>
    </row>
    <row r="6020" spans="2:34" x14ac:dyDescent="0.35">
      <c r="B6020" s="75"/>
      <c r="C6020" s="76"/>
      <c r="D6020" s="78"/>
      <c r="E6020" s="76"/>
      <c r="F6020" s="76"/>
      <c r="G6020" s="76"/>
      <c r="H6020" s="79"/>
      <c r="I6020" s="79"/>
      <c r="J6020" s="79"/>
      <c r="K6020" s="79"/>
      <c r="L6020" s="75"/>
      <c r="M6020" s="75"/>
      <c r="N6020" s="75"/>
      <c r="O6020" s="75"/>
      <c r="P6020" s="76"/>
      <c r="AH6020">
        <v>18</v>
      </c>
    </row>
    <row r="6021" spans="2:34" x14ac:dyDescent="0.35">
      <c r="B6021" s="75"/>
      <c r="C6021" s="76"/>
      <c r="D6021" s="78"/>
      <c r="E6021" s="76"/>
      <c r="F6021" s="76"/>
      <c r="G6021" s="76"/>
      <c r="H6021" s="79"/>
      <c r="I6021" s="79"/>
      <c r="J6021" s="79"/>
      <c r="K6021" s="79"/>
      <c r="L6021" s="75"/>
      <c r="M6021" s="75"/>
      <c r="N6021" s="75"/>
      <c r="O6021" s="75"/>
      <c r="P6021" s="76"/>
      <c r="AH6021">
        <v>18</v>
      </c>
    </row>
    <row r="6022" spans="2:34" x14ac:dyDescent="0.35">
      <c r="B6022" s="75"/>
      <c r="C6022" s="76"/>
      <c r="D6022" s="78"/>
      <c r="E6022" s="76"/>
      <c r="F6022" s="76"/>
      <c r="G6022" s="76"/>
      <c r="H6022" s="79"/>
      <c r="I6022" s="79"/>
      <c r="J6022" s="79"/>
      <c r="K6022" s="79"/>
      <c r="L6022" s="75"/>
      <c r="M6022" s="75"/>
      <c r="N6022" s="75"/>
      <c r="O6022" s="75"/>
      <c r="P6022" s="76"/>
      <c r="AH6022">
        <v>18</v>
      </c>
    </row>
    <row r="6023" spans="2:34" x14ac:dyDescent="0.35">
      <c r="B6023" s="75"/>
      <c r="C6023" s="76"/>
      <c r="D6023" s="78"/>
      <c r="E6023" s="76"/>
      <c r="F6023" s="76"/>
      <c r="G6023" s="76"/>
      <c r="H6023" s="79"/>
      <c r="I6023" s="79"/>
      <c r="J6023" s="79"/>
      <c r="K6023" s="79"/>
      <c r="L6023" s="75"/>
      <c r="M6023" s="75"/>
      <c r="N6023" s="75"/>
      <c r="O6023" s="75"/>
      <c r="P6023" s="76"/>
      <c r="AH6023">
        <v>18</v>
      </c>
    </row>
    <row r="6024" spans="2:34" x14ac:dyDescent="0.35">
      <c r="B6024" s="75"/>
      <c r="C6024" s="76"/>
      <c r="D6024" s="78"/>
      <c r="E6024" s="76"/>
      <c r="F6024" s="76"/>
      <c r="G6024" s="76"/>
      <c r="H6024" s="79"/>
      <c r="I6024" s="79"/>
      <c r="J6024" s="79"/>
      <c r="K6024" s="79"/>
      <c r="L6024" s="75"/>
      <c r="M6024" s="75"/>
      <c r="N6024" s="75"/>
      <c r="O6024" s="75"/>
      <c r="P6024" s="76"/>
      <c r="AH6024">
        <v>18</v>
      </c>
    </row>
    <row r="6025" spans="2:34" x14ac:dyDescent="0.35">
      <c r="B6025" s="75"/>
      <c r="C6025" s="76"/>
      <c r="D6025" s="78"/>
      <c r="E6025" s="76"/>
      <c r="F6025" s="76"/>
      <c r="G6025" s="76"/>
      <c r="H6025" s="79"/>
      <c r="I6025" s="79"/>
      <c r="J6025" s="79"/>
      <c r="K6025" s="79"/>
      <c r="L6025" s="75"/>
      <c r="M6025" s="75"/>
      <c r="N6025" s="75"/>
      <c r="O6025" s="75"/>
      <c r="P6025" s="76"/>
      <c r="AH6025">
        <v>18</v>
      </c>
    </row>
    <row r="6026" spans="2:34" x14ac:dyDescent="0.35">
      <c r="B6026" s="75"/>
      <c r="C6026" s="76"/>
      <c r="D6026" s="78"/>
      <c r="E6026" s="76"/>
      <c r="F6026" s="76"/>
      <c r="G6026" s="76"/>
      <c r="H6026" s="79"/>
      <c r="I6026" s="79"/>
      <c r="J6026" s="79"/>
      <c r="K6026" s="79"/>
      <c r="L6026" s="75"/>
      <c r="M6026" s="75"/>
      <c r="N6026" s="75"/>
      <c r="O6026" s="75"/>
      <c r="P6026" s="76"/>
      <c r="AH6026">
        <v>18</v>
      </c>
    </row>
    <row r="6027" spans="2:34" x14ac:dyDescent="0.35">
      <c r="B6027" s="75"/>
      <c r="C6027" s="76"/>
      <c r="D6027" s="78"/>
      <c r="E6027" s="76"/>
      <c r="F6027" s="76"/>
      <c r="G6027" s="76"/>
      <c r="H6027" s="79"/>
      <c r="I6027" s="79"/>
      <c r="J6027" s="79"/>
      <c r="K6027" s="79"/>
      <c r="L6027" s="75"/>
      <c r="M6027" s="75"/>
      <c r="N6027" s="75"/>
      <c r="O6027" s="75"/>
      <c r="P6027" s="76"/>
      <c r="AH6027">
        <v>18</v>
      </c>
    </row>
    <row r="6028" spans="2:34" x14ac:dyDescent="0.35">
      <c r="B6028" s="75"/>
      <c r="C6028" s="76"/>
      <c r="D6028" s="78"/>
      <c r="E6028" s="76"/>
      <c r="F6028" s="76"/>
      <c r="G6028" s="76"/>
      <c r="H6028" s="79"/>
      <c r="I6028" s="79"/>
      <c r="J6028" s="79"/>
      <c r="K6028" s="79"/>
      <c r="L6028" s="75"/>
      <c r="M6028" s="75"/>
      <c r="N6028" s="75"/>
      <c r="O6028" s="75"/>
      <c r="P6028" s="76"/>
      <c r="AH6028">
        <v>18</v>
      </c>
    </row>
    <row r="6029" spans="2:34" x14ac:dyDescent="0.35">
      <c r="B6029" s="75"/>
      <c r="C6029" s="76"/>
      <c r="D6029" s="78"/>
      <c r="E6029" s="76"/>
      <c r="F6029" s="76"/>
      <c r="G6029" s="76"/>
      <c r="H6029" s="79"/>
      <c r="I6029" s="79"/>
      <c r="J6029" s="79"/>
      <c r="K6029" s="79"/>
      <c r="L6029" s="75"/>
      <c r="M6029" s="75"/>
      <c r="N6029" s="75"/>
      <c r="O6029" s="75"/>
      <c r="P6029" s="76"/>
      <c r="AH6029">
        <v>18</v>
      </c>
    </row>
    <row r="6030" spans="2:34" x14ac:dyDescent="0.35">
      <c r="B6030" s="75"/>
      <c r="C6030" s="76"/>
      <c r="D6030" s="78"/>
      <c r="E6030" s="76"/>
      <c r="F6030" s="76"/>
      <c r="G6030" s="76"/>
      <c r="H6030" s="79"/>
      <c r="I6030" s="79"/>
      <c r="J6030" s="79"/>
      <c r="K6030" s="79"/>
      <c r="L6030" s="75"/>
      <c r="M6030" s="75"/>
      <c r="N6030" s="75"/>
      <c r="O6030" s="75"/>
      <c r="P6030" s="76"/>
      <c r="AH6030">
        <v>18</v>
      </c>
    </row>
    <row r="6031" spans="2:34" x14ac:dyDescent="0.35">
      <c r="B6031" s="75"/>
      <c r="C6031" s="76"/>
      <c r="D6031" s="78"/>
      <c r="E6031" s="76"/>
      <c r="F6031" s="76"/>
      <c r="G6031" s="76"/>
      <c r="H6031" s="79"/>
      <c r="I6031" s="79"/>
      <c r="J6031" s="79"/>
      <c r="K6031" s="79"/>
      <c r="L6031" s="75"/>
      <c r="M6031" s="75"/>
      <c r="N6031" s="75"/>
      <c r="O6031" s="75"/>
      <c r="P6031" s="76"/>
      <c r="AH6031">
        <v>18</v>
      </c>
    </row>
    <row r="6032" spans="2:34" x14ac:dyDescent="0.35">
      <c r="B6032" s="75"/>
      <c r="C6032" s="76"/>
      <c r="D6032" s="78"/>
      <c r="E6032" s="76"/>
      <c r="F6032" s="76"/>
      <c r="G6032" s="76"/>
      <c r="H6032" s="79"/>
      <c r="I6032" s="79"/>
      <c r="J6032" s="79"/>
      <c r="K6032" s="79"/>
      <c r="L6032" s="75"/>
      <c r="M6032" s="75"/>
      <c r="N6032" s="75"/>
      <c r="O6032" s="75"/>
      <c r="P6032" s="76"/>
      <c r="AH6032">
        <v>18</v>
      </c>
    </row>
    <row r="6033" spans="2:34" x14ac:dyDescent="0.35">
      <c r="B6033" s="75"/>
      <c r="C6033" s="76"/>
      <c r="D6033" s="78"/>
      <c r="E6033" s="76"/>
      <c r="F6033" s="76"/>
      <c r="G6033" s="76"/>
      <c r="H6033" s="79"/>
      <c r="I6033" s="79"/>
      <c r="J6033" s="79"/>
      <c r="K6033" s="79"/>
      <c r="L6033" s="75"/>
      <c r="M6033" s="75"/>
      <c r="N6033" s="75"/>
      <c r="O6033" s="75"/>
      <c r="P6033" s="76"/>
      <c r="AH6033">
        <v>18</v>
      </c>
    </row>
    <row r="6034" spans="2:34" x14ac:dyDescent="0.35">
      <c r="B6034" s="75"/>
      <c r="C6034" s="76"/>
      <c r="D6034" s="78"/>
      <c r="E6034" s="76"/>
      <c r="F6034" s="76"/>
      <c r="G6034" s="76"/>
      <c r="H6034" s="79"/>
      <c r="I6034" s="79"/>
      <c r="J6034" s="79"/>
      <c r="K6034" s="79"/>
      <c r="L6034" s="75"/>
      <c r="M6034" s="75"/>
      <c r="N6034" s="75"/>
      <c r="O6034" s="75"/>
      <c r="P6034" s="76"/>
      <c r="AH6034">
        <v>18</v>
      </c>
    </row>
    <row r="6035" spans="2:34" x14ac:dyDescent="0.35">
      <c r="B6035" s="75"/>
      <c r="C6035" s="76"/>
      <c r="D6035" s="78"/>
      <c r="E6035" s="76"/>
      <c r="F6035" s="76"/>
      <c r="G6035" s="76"/>
      <c r="H6035" s="79"/>
      <c r="I6035" s="79"/>
      <c r="J6035" s="79"/>
      <c r="K6035" s="79"/>
      <c r="L6035" s="75"/>
      <c r="M6035" s="75"/>
      <c r="N6035" s="75"/>
      <c r="O6035" s="75"/>
      <c r="P6035" s="76"/>
      <c r="AH6035">
        <v>18</v>
      </c>
    </row>
    <row r="6036" spans="2:34" x14ac:dyDescent="0.35">
      <c r="B6036" s="75"/>
      <c r="C6036" s="76"/>
      <c r="D6036" s="78"/>
      <c r="E6036" s="76"/>
      <c r="F6036" s="76"/>
      <c r="G6036" s="76"/>
      <c r="H6036" s="79"/>
      <c r="I6036" s="79"/>
      <c r="J6036" s="79"/>
      <c r="K6036" s="79"/>
      <c r="L6036" s="75"/>
      <c r="M6036" s="75"/>
      <c r="N6036" s="75"/>
      <c r="O6036" s="75"/>
      <c r="P6036" s="76"/>
      <c r="AH6036">
        <v>18</v>
      </c>
    </row>
    <row r="6037" spans="2:34" x14ac:dyDescent="0.35">
      <c r="B6037" s="75"/>
      <c r="C6037" s="76"/>
      <c r="D6037" s="78"/>
      <c r="E6037" s="76"/>
      <c r="F6037" s="76"/>
      <c r="G6037" s="76"/>
      <c r="H6037" s="79"/>
      <c r="I6037" s="79"/>
      <c r="J6037" s="79"/>
      <c r="K6037" s="79"/>
      <c r="L6037" s="75"/>
      <c r="M6037" s="75"/>
      <c r="N6037" s="75"/>
      <c r="O6037" s="75"/>
      <c r="P6037" s="76"/>
      <c r="AH6037">
        <v>18</v>
      </c>
    </row>
    <row r="6038" spans="2:34" x14ac:dyDescent="0.35">
      <c r="B6038" s="75"/>
      <c r="C6038" s="76"/>
      <c r="D6038" s="78"/>
      <c r="E6038" s="76"/>
      <c r="F6038" s="76"/>
      <c r="G6038" s="76"/>
      <c r="H6038" s="79"/>
      <c r="I6038" s="79"/>
      <c r="J6038" s="79"/>
      <c r="K6038" s="79"/>
      <c r="L6038" s="75"/>
      <c r="M6038" s="75"/>
      <c r="N6038" s="75"/>
      <c r="O6038" s="75"/>
      <c r="P6038" s="76"/>
      <c r="AH6038">
        <v>18</v>
      </c>
    </row>
    <row r="6039" spans="2:34" x14ac:dyDescent="0.35">
      <c r="B6039" s="75"/>
      <c r="C6039" s="76"/>
      <c r="D6039" s="78"/>
      <c r="E6039" s="76"/>
      <c r="F6039" s="76"/>
      <c r="G6039" s="76"/>
      <c r="H6039" s="79"/>
      <c r="I6039" s="79"/>
      <c r="J6039" s="79"/>
      <c r="K6039" s="79"/>
      <c r="L6039" s="75"/>
      <c r="M6039" s="75"/>
      <c r="N6039" s="75"/>
      <c r="O6039" s="75"/>
      <c r="P6039" s="76"/>
      <c r="AH6039">
        <v>18</v>
      </c>
    </row>
    <row r="6040" spans="2:34" x14ac:dyDescent="0.35">
      <c r="B6040" s="75"/>
      <c r="C6040" s="76"/>
      <c r="D6040" s="78"/>
      <c r="E6040" s="76"/>
      <c r="F6040" s="76"/>
      <c r="G6040" s="76"/>
      <c r="H6040" s="79"/>
      <c r="I6040" s="79"/>
      <c r="J6040" s="79"/>
      <c r="K6040" s="79"/>
      <c r="L6040" s="75"/>
      <c r="M6040" s="75"/>
      <c r="N6040" s="75"/>
      <c r="O6040" s="75"/>
      <c r="P6040" s="76"/>
      <c r="AH6040">
        <v>18</v>
      </c>
    </row>
    <row r="6041" spans="2:34" x14ac:dyDescent="0.35">
      <c r="B6041" s="75"/>
      <c r="C6041" s="76"/>
      <c r="D6041" s="78"/>
      <c r="E6041" s="76"/>
      <c r="F6041" s="76"/>
      <c r="G6041" s="76"/>
      <c r="H6041" s="79"/>
      <c r="I6041" s="79"/>
      <c r="J6041" s="79"/>
      <c r="K6041" s="79"/>
      <c r="L6041" s="75"/>
      <c r="M6041" s="75"/>
      <c r="N6041" s="75"/>
      <c r="O6041" s="75"/>
      <c r="P6041" s="76"/>
      <c r="AH6041">
        <v>18</v>
      </c>
    </row>
    <row r="6042" spans="2:34" x14ac:dyDescent="0.35">
      <c r="B6042" s="75"/>
      <c r="C6042" s="76"/>
      <c r="D6042" s="78"/>
      <c r="E6042" s="76"/>
      <c r="F6042" s="76"/>
      <c r="G6042" s="76"/>
      <c r="H6042" s="79"/>
      <c r="I6042" s="79"/>
      <c r="J6042" s="79"/>
      <c r="K6042" s="79"/>
      <c r="L6042" s="75"/>
      <c r="M6042" s="75"/>
      <c r="N6042" s="75"/>
      <c r="O6042" s="75"/>
      <c r="P6042" s="76"/>
      <c r="AH6042">
        <v>18</v>
      </c>
    </row>
    <row r="6043" spans="2:34" x14ac:dyDescent="0.35">
      <c r="B6043" s="75"/>
      <c r="C6043" s="76"/>
      <c r="D6043" s="78"/>
      <c r="E6043" s="76"/>
      <c r="F6043" s="76"/>
      <c r="G6043" s="76"/>
      <c r="H6043" s="79"/>
      <c r="I6043" s="79"/>
      <c r="J6043" s="79"/>
      <c r="K6043" s="79"/>
      <c r="L6043" s="75"/>
      <c r="M6043" s="75"/>
      <c r="N6043" s="75"/>
      <c r="O6043" s="75"/>
      <c r="P6043" s="76"/>
      <c r="AH6043">
        <v>18</v>
      </c>
    </row>
    <row r="6044" spans="2:34" x14ac:dyDescent="0.35">
      <c r="B6044" s="75"/>
      <c r="C6044" s="76"/>
      <c r="D6044" s="78"/>
      <c r="E6044" s="76"/>
      <c r="F6044" s="76"/>
      <c r="G6044" s="76"/>
      <c r="H6044" s="79"/>
      <c r="I6044" s="79"/>
      <c r="J6044" s="79"/>
      <c r="K6044" s="79"/>
      <c r="L6044" s="75"/>
      <c r="M6044" s="75"/>
      <c r="N6044" s="75"/>
      <c r="O6044" s="75"/>
      <c r="P6044" s="76"/>
      <c r="AH6044">
        <v>18</v>
      </c>
    </row>
    <row r="6045" spans="2:34" x14ac:dyDescent="0.35">
      <c r="B6045" s="75"/>
      <c r="C6045" s="76"/>
      <c r="D6045" s="78"/>
      <c r="E6045" s="76"/>
      <c r="F6045" s="76"/>
      <c r="G6045" s="76"/>
      <c r="H6045" s="79"/>
      <c r="I6045" s="79"/>
      <c r="J6045" s="79"/>
      <c r="K6045" s="79"/>
      <c r="L6045" s="75"/>
      <c r="M6045" s="75"/>
      <c r="N6045" s="75"/>
      <c r="O6045" s="75"/>
      <c r="P6045" s="76"/>
      <c r="AH6045">
        <v>18</v>
      </c>
    </row>
    <row r="6046" spans="2:34" x14ac:dyDescent="0.35">
      <c r="B6046" s="75"/>
      <c r="C6046" s="76"/>
      <c r="D6046" s="78"/>
      <c r="E6046" s="76"/>
      <c r="F6046" s="76"/>
      <c r="G6046" s="76"/>
      <c r="H6046" s="79"/>
      <c r="I6046" s="79"/>
      <c r="J6046" s="79"/>
      <c r="K6046" s="79"/>
      <c r="L6046" s="75"/>
      <c r="M6046" s="75"/>
      <c r="N6046" s="75"/>
      <c r="O6046" s="75"/>
      <c r="P6046" s="76"/>
      <c r="AH6046">
        <v>18</v>
      </c>
    </row>
    <row r="6047" spans="2:34" x14ac:dyDescent="0.35">
      <c r="B6047" s="75"/>
      <c r="C6047" s="76"/>
      <c r="D6047" s="78"/>
      <c r="E6047" s="76"/>
      <c r="F6047" s="76"/>
      <c r="G6047" s="76"/>
      <c r="H6047" s="79"/>
      <c r="I6047" s="79"/>
      <c r="J6047" s="79"/>
      <c r="K6047" s="79"/>
      <c r="L6047" s="75"/>
      <c r="M6047" s="75"/>
      <c r="N6047" s="75"/>
      <c r="O6047" s="75"/>
      <c r="P6047" s="76"/>
      <c r="AH6047">
        <v>18</v>
      </c>
    </row>
    <row r="6048" spans="2:34" x14ac:dyDescent="0.35">
      <c r="B6048" s="75"/>
      <c r="C6048" s="76"/>
      <c r="D6048" s="78"/>
      <c r="E6048" s="76"/>
      <c r="F6048" s="76"/>
      <c r="G6048" s="76"/>
      <c r="H6048" s="79"/>
      <c r="I6048" s="79"/>
      <c r="J6048" s="79"/>
      <c r="K6048" s="79"/>
      <c r="L6048" s="75"/>
      <c r="M6048" s="75"/>
      <c r="N6048" s="75"/>
      <c r="O6048" s="75"/>
      <c r="P6048" s="76"/>
      <c r="AH6048">
        <v>18</v>
      </c>
    </row>
    <row r="6049" spans="2:34" x14ac:dyDescent="0.35">
      <c r="B6049" s="75"/>
      <c r="C6049" s="76"/>
      <c r="D6049" s="78"/>
      <c r="E6049" s="76"/>
      <c r="F6049" s="76"/>
      <c r="G6049" s="76"/>
      <c r="H6049" s="79"/>
      <c r="I6049" s="79"/>
      <c r="J6049" s="79"/>
      <c r="K6049" s="79"/>
      <c r="L6049" s="75"/>
      <c r="M6049" s="75"/>
      <c r="N6049" s="75"/>
      <c r="O6049" s="75"/>
      <c r="P6049" s="76"/>
      <c r="AH6049">
        <v>18</v>
      </c>
    </row>
    <row r="6050" spans="2:34" x14ac:dyDescent="0.35">
      <c r="B6050" s="75"/>
      <c r="C6050" s="76"/>
      <c r="D6050" s="78"/>
      <c r="E6050" s="76"/>
      <c r="F6050" s="76"/>
      <c r="G6050" s="76"/>
      <c r="H6050" s="79"/>
      <c r="I6050" s="79"/>
      <c r="J6050" s="79"/>
      <c r="K6050" s="79"/>
      <c r="L6050" s="75"/>
      <c r="M6050" s="75"/>
      <c r="N6050" s="75"/>
      <c r="O6050" s="75"/>
      <c r="P6050" s="76"/>
      <c r="AH6050">
        <v>18</v>
      </c>
    </row>
    <row r="6051" spans="2:34" x14ac:dyDescent="0.35">
      <c r="B6051" s="75"/>
      <c r="C6051" s="76"/>
      <c r="D6051" s="78"/>
      <c r="E6051" s="76"/>
      <c r="F6051" s="76"/>
      <c r="G6051" s="76"/>
      <c r="H6051" s="79"/>
      <c r="I6051" s="79"/>
      <c r="J6051" s="79"/>
      <c r="K6051" s="79"/>
      <c r="L6051" s="75"/>
      <c r="M6051" s="75"/>
      <c r="N6051" s="75"/>
      <c r="O6051" s="75"/>
      <c r="P6051" s="76"/>
      <c r="AH6051">
        <v>18</v>
      </c>
    </row>
    <row r="6052" spans="2:34" x14ac:dyDescent="0.35">
      <c r="B6052" s="75"/>
      <c r="C6052" s="76"/>
      <c r="D6052" s="78"/>
      <c r="E6052" s="76"/>
      <c r="F6052" s="76"/>
      <c r="G6052" s="76"/>
      <c r="H6052" s="79"/>
      <c r="I6052" s="79"/>
      <c r="J6052" s="79"/>
      <c r="K6052" s="79"/>
      <c r="L6052" s="75"/>
      <c r="M6052" s="75"/>
      <c r="N6052" s="75"/>
      <c r="O6052" s="75"/>
      <c r="P6052" s="76"/>
      <c r="AH6052">
        <v>18</v>
      </c>
    </row>
    <row r="6053" spans="2:34" x14ac:dyDescent="0.35">
      <c r="B6053" s="75"/>
      <c r="C6053" s="76"/>
      <c r="D6053" s="78"/>
      <c r="E6053" s="76"/>
      <c r="F6053" s="76"/>
      <c r="G6053" s="76"/>
      <c r="H6053" s="79"/>
      <c r="I6053" s="79"/>
      <c r="J6053" s="79"/>
      <c r="K6053" s="79"/>
      <c r="L6053" s="75"/>
      <c r="M6053" s="75"/>
      <c r="N6053" s="75"/>
      <c r="O6053" s="75"/>
      <c r="P6053" s="76"/>
      <c r="AH6053">
        <v>18</v>
      </c>
    </row>
    <row r="6054" spans="2:34" x14ac:dyDescent="0.35">
      <c r="B6054" s="75"/>
      <c r="C6054" s="76"/>
      <c r="D6054" s="78"/>
      <c r="E6054" s="76"/>
      <c r="F6054" s="76"/>
      <c r="G6054" s="76"/>
      <c r="H6054" s="79"/>
      <c r="I6054" s="79"/>
      <c r="J6054" s="79"/>
      <c r="K6054" s="79"/>
      <c r="L6054" s="75"/>
      <c r="M6054" s="75"/>
      <c r="N6054" s="75"/>
      <c r="O6054" s="75"/>
      <c r="P6054" s="76"/>
      <c r="AH6054">
        <v>18</v>
      </c>
    </row>
    <row r="6055" spans="2:34" x14ac:dyDescent="0.35">
      <c r="B6055" s="75"/>
      <c r="C6055" s="76"/>
      <c r="D6055" s="78"/>
      <c r="E6055" s="76"/>
      <c r="F6055" s="76"/>
      <c r="G6055" s="76"/>
      <c r="H6055" s="79"/>
      <c r="I6055" s="79"/>
      <c r="J6055" s="79"/>
      <c r="K6055" s="79"/>
      <c r="L6055" s="75"/>
      <c r="M6055" s="75"/>
      <c r="N6055" s="75"/>
      <c r="O6055" s="75"/>
      <c r="P6055" s="76"/>
      <c r="AH6055">
        <v>18</v>
      </c>
    </row>
    <row r="6056" spans="2:34" x14ac:dyDescent="0.35">
      <c r="B6056" s="75"/>
      <c r="C6056" s="76"/>
      <c r="D6056" s="78"/>
      <c r="E6056" s="76"/>
      <c r="F6056" s="76"/>
      <c r="G6056" s="76"/>
      <c r="H6056" s="79"/>
      <c r="I6056" s="79"/>
      <c r="J6056" s="79"/>
      <c r="K6056" s="79"/>
      <c r="L6056" s="75"/>
      <c r="M6056" s="75"/>
      <c r="N6056" s="75"/>
      <c r="O6056" s="75"/>
      <c r="P6056" s="76"/>
      <c r="AH6056">
        <v>18</v>
      </c>
    </row>
    <row r="6057" spans="2:34" x14ac:dyDescent="0.35">
      <c r="B6057" s="75"/>
      <c r="C6057" s="76"/>
      <c r="D6057" s="78"/>
      <c r="E6057" s="76"/>
      <c r="F6057" s="76"/>
      <c r="G6057" s="76"/>
      <c r="H6057" s="79"/>
      <c r="I6057" s="79"/>
      <c r="J6057" s="79"/>
      <c r="K6057" s="79"/>
      <c r="L6057" s="75"/>
      <c r="M6057" s="75"/>
      <c r="N6057" s="75"/>
      <c r="O6057" s="75"/>
      <c r="P6057" s="76"/>
      <c r="AH6057">
        <v>18</v>
      </c>
    </row>
    <row r="6058" spans="2:34" x14ac:dyDescent="0.35">
      <c r="B6058" s="75"/>
      <c r="C6058" s="76"/>
      <c r="D6058" s="78"/>
      <c r="E6058" s="76"/>
      <c r="F6058" s="76"/>
      <c r="G6058" s="76"/>
      <c r="H6058" s="79"/>
      <c r="I6058" s="79"/>
      <c r="J6058" s="79"/>
      <c r="K6058" s="79"/>
      <c r="L6058" s="75"/>
      <c r="M6058" s="75"/>
      <c r="N6058" s="75"/>
      <c r="O6058" s="75"/>
      <c r="P6058" s="76"/>
      <c r="AH6058">
        <v>19</v>
      </c>
    </row>
    <row r="6059" spans="2:34" x14ac:dyDescent="0.35">
      <c r="B6059" s="75"/>
      <c r="C6059" s="76"/>
      <c r="D6059" s="78"/>
      <c r="E6059" s="76"/>
      <c r="F6059" s="76"/>
      <c r="G6059" s="76"/>
      <c r="H6059" s="79"/>
      <c r="I6059" s="79"/>
      <c r="J6059" s="79"/>
      <c r="K6059" s="79"/>
      <c r="L6059" s="75"/>
      <c r="M6059" s="75"/>
      <c r="N6059" s="75"/>
      <c r="O6059" s="75"/>
      <c r="P6059" s="76"/>
      <c r="AH6059">
        <v>19</v>
      </c>
    </row>
    <row r="6060" spans="2:34" x14ac:dyDescent="0.35">
      <c r="B6060" s="75"/>
      <c r="C6060" s="76"/>
      <c r="D6060" s="78"/>
      <c r="E6060" s="76"/>
      <c r="F6060" s="76"/>
      <c r="G6060" s="76"/>
      <c r="H6060" s="79"/>
      <c r="I6060" s="79"/>
      <c r="J6060" s="79"/>
      <c r="K6060" s="79"/>
      <c r="L6060" s="75"/>
      <c r="M6060" s="75"/>
      <c r="N6060" s="75"/>
      <c r="O6060" s="75"/>
      <c r="P6060" s="76"/>
      <c r="AH6060">
        <v>19</v>
      </c>
    </row>
    <row r="6061" spans="2:34" x14ac:dyDescent="0.35">
      <c r="B6061" s="75"/>
      <c r="C6061" s="76"/>
      <c r="D6061" s="78"/>
      <c r="E6061" s="76"/>
      <c r="F6061" s="76"/>
      <c r="G6061" s="76"/>
      <c r="H6061" s="79"/>
      <c r="I6061" s="79"/>
      <c r="J6061" s="79"/>
      <c r="K6061" s="79"/>
      <c r="L6061" s="75"/>
      <c r="M6061" s="75"/>
      <c r="N6061" s="75"/>
      <c r="O6061" s="75"/>
      <c r="P6061" s="76"/>
      <c r="AH6061">
        <v>19</v>
      </c>
    </row>
    <row r="6062" spans="2:34" x14ac:dyDescent="0.35">
      <c r="B6062" s="75"/>
      <c r="C6062" s="76"/>
      <c r="D6062" s="78"/>
      <c r="E6062" s="76"/>
      <c r="F6062" s="76"/>
      <c r="G6062" s="76"/>
      <c r="H6062" s="79"/>
      <c r="I6062" s="79"/>
      <c r="J6062" s="79"/>
      <c r="K6062" s="79"/>
      <c r="L6062" s="75"/>
      <c r="M6062" s="75"/>
      <c r="N6062" s="75"/>
      <c r="O6062" s="75"/>
      <c r="P6062" s="76"/>
      <c r="AH6062">
        <v>19</v>
      </c>
    </row>
    <row r="6063" spans="2:34" x14ac:dyDescent="0.35">
      <c r="B6063" s="75"/>
      <c r="C6063" s="76"/>
      <c r="D6063" s="78"/>
      <c r="E6063" s="76"/>
      <c r="F6063" s="76"/>
      <c r="G6063" s="76"/>
      <c r="H6063" s="79"/>
      <c r="I6063" s="79"/>
      <c r="J6063" s="79"/>
      <c r="K6063" s="79"/>
      <c r="L6063" s="75"/>
      <c r="M6063" s="75"/>
      <c r="N6063" s="75"/>
      <c r="O6063" s="75"/>
      <c r="P6063" s="76"/>
      <c r="AH6063">
        <v>19</v>
      </c>
    </row>
    <row r="6064" spans="2:34" x14ac:dyDescent="0.35">
      <c r="B6064" s="75"/>
      <c r="C6064" s="76"/>
      <c r="D6064" s="78"/>
      <c r="E6064" s="76"/>
      <c r="F6064" s="76"/>
      <c r="G6064" s="76"/>
      <c r="H6064" s="79"/>
      <c r="I6064" s="79"/>
      <c r="J6064" s="79"/>
      <c r="K6064" s="79"/>
      <c r="L6064" s="75"/>
      <c r="M6064" s="75"/>
      <c r="N6064" s="75"/>
      <c r="O6064" s="75"/>
      <c r="P6064" s="76"/>
      <c r="AH6064">
        <v>19</v>
      </c>
    </row>
    <row r="6065" spans="2:34" x14ac:dyDescent="0.35">
      <c r="B6065" s="75"/>
      <c r="C6065" s="76"/>
      <c r="D6065" s="78"/>
      <c r="E6065" s="76"/>
      <c r="F6065" s="76"/>
      <c r="G6065" s="76"/>
      <c r="H6065" s="79"/>
      <c r="I6065" s="79"/>
      <c r="J6065" s="79"/>
      <c r="K6065" s="79"/>
      <c r="L6065" s="75"/>
      <c r="M6065" s="75"/>
      <c r="N6065" s="75"/>
      <c r="O6065" s="75"/>
      <c r="P6065" s="76"/>
      <c r="AH6065">
        <v>19</v>
      </c>
    </row>
    <row r="6066" spans="2:34" x14ac:dyDescent="0.35">
      <c r="B6066" s="75"/>
      <c r="C6066" s="76"/>
      <c r="D6066" s="78"/>
      <c r="E6066" s="76"/>
      <c r="F6066" s="76"/>
      <c r="G6066" s="76"/>
      <c r="H6066" s="79"/>
      <c r="I6066" s="79"/>
      <c r="J6066" s="79"/>
      <c r="K6066" s="79"/>
      <c r="L6066" s="75"/>
      <c r="M6066" s="75"/>
      <c r="N6066" s="75"/>
      <c r="O6066" s="75"/>
      <c r="P6066" s="76"/>
      <c r="AH6066">
        <v>19</v>
      </c>
    </row>
    <row r="6067" spans="2:34" x14ac:dyDescent="0.35">
      <c r="B6067" s="75"/>
      <c r="C6067" s="76"/>
      <c r="D6067" s="78"/>
      <c r="E6067" s="76"/>
      <c r="F6067" s="76"/>
      <c r="G6067" s="76"/>
      <c r="H6067" s="79"/>
      <c r="I6067" s="79"/>
      <c r="J6067" s="79"/>
      <c r="K6067" s="79"/>
      <c r="L6067" s="75"/>
      <c r="M6067" s="75"/>
      <c r="N6067" s="75"/>
      <c r="O6067" s="75"/>
      <c r="P6067" s="76"/>
      <c r="AH6067">
        <v>19</v>
      </c>
    </row>
    <row r="6068" spans="2:34" x14ac:dyDescent="0.35">
      <c r="B6068" s="75"/>
      <c r="C6068" s="76"/>
      <c r="D6068" s="78"/>
      <c r="E6068" s="76"/>
      <c r="F6068" s="76"/>
      <c r="G6068" s="76"/>
      <c r="H6068" s="79"/>
      <c r="I6068" s="79"/>
      <c r="J6068" s="79"/>
      <c r="K6068" s="79"/>
      <c r="L6068" s="75"/>
      <c r="M6068" s="75"/>
      <c r="N6068" s="75"/>
      <c r="O6068" s="75"/>
      <c r="P6068" s="76"/>
      <c r="AH6068">
        <v>19</v>
      </c>
    </row>
    <row r="6069" spans="2:34" x14ac:dyDescent="0.35">
      <c r="B6069" s="75"/>
      <c r="C6069" s="76"/>
      <c r="D6069" s="78"/>
      <c r="E6069" s="76"/>
      <c r="F6069" s="76"/>
      <c r="G6069" s="76"/>
      <c r="H6069" s="79"/>
      <c r="I6069" s="79"/>
      <c r="J6069" s="79"/>
      <c r="K6069" s="79"/>
      <c r="L6069" s="75"/>
      <c r="M6069" s="75"/>
      <c r="N6069" s="75"/>
      <c r="O6069" s="75"/>
      <c r="P6069" s="76"/>
      <c r="AH6069">
        <v>19</v>
      </c>
    </row>
    <row r="6070" spans="2:34" x14ac:dyDescent="0.35">
      <c r="B6070" s="75"/>
      <c r="C6070" s="76"/>
      <c r="D6070" s="78"/>
      <c r="E6070" s="76"/>
      <c r="F6070" s="76"/>
      <c r="G6070" s="76"/>
      <c r="H6070" s="79"/>
      <c r="I6070" s="79"/>
      <c r="J6070" s="79"/>
      <c r="K6070" s="79"/>
      <c r="L6070" s="75"/>
      <c r="M6070" s="75"/>
      <c r="N6070" s="75"/>
      <c r="O6070" s="75"/>
      <c r="P6070" s="76"/>
      <c r="AH6070">
        <v>19</v>
      </c>
    </row>
    <row r="6071" spans="2:34" x14ac:dyDescent="0.35">
      <c r="B6071" s="75"/>
      <c r="C6071" s="76"/>
      <c r="D6071" s="78"/>
      <c r="E6071" s="76"/>
      <c r="F6071" s="76"/>
      <c r="G6071" s="76"/>
      <c r="H6071" s="79"/>
      <c r="I6071" s="79"/>
      <c r="J6071" s="79"/>
      <c r="K6071" s="79"/>
      <c r="L6071" s="75"/>
      <c r="M6071" s="75"/>
      <c r="N6071" s="75"/>
      <c r="O6071" s="75"/>
      <c r="P6071" s="76"/>
      <c r="AH6071">
        <v>19</v>
      </c>
    </row>
    <row r="6072" spans="2:34" x14ac:dyDescent="0.35">
      <c r="B6072" s="75"/>
      <c r="C6072" s="76"/>
      <c r="D6072" s="78"/>
      <c r="E6072" s="76"/>
      <c r="F6072" s="76"/>
      <c r="G6072" s="76"/>
      <c r="H6072" s="79"/>
      <c r="I6072" s="79"/>
      <c r="J6072" s="79"/>
      <c r="K6072" s="79"/>
      <c r="L6072" s="75"/>
      <c r="M6072" s="75"/>
      <c r="N6072" s="75"/>
      <c r="O6072" s="75"/>
      <c r="P6072" s="76"/>
      <c r="AH6072">
        <v>19</v>
      </c>
    </row>
    <row r="6073" spans="2:34" x14ac:dyDescent="0.35">
      <c r="B6073" s="75"/>
      <c r="C6073" s="76"/>
      <c r="D6073" s="78"/>
      <c r="E6073" s="76"/>
      <c r="F6073" s="76"/>
      <c r="G6073" s="76"/>
      <c r="H6073" s="79"/>
      <c r="I6073" s="79"/>
      <c r="J6073" s="79"/>
      <c r="K6073" s="79"/>
      <c r="L6073" s="75"/>
      <c r="M6073" s="75"/>
      <c r="N6073" s="75"/>
      <c r="O6073" s="75"/>
      <c r="P6073" s="76"/>
      <c r="AH6073">
        <v>19</v>
      </c>
    </row>
    <row r="6074" spans="2:34" x14ac:dyDescent="0.35">
      <c r="B6074" s="75"/>
      <c r="C6074" s="76"/>
      <c r="D6074" s="78"/>
      <c r="E6074" s="76"/>
      <c r="F6074" s="76"/>
      <c r="G6074" s="76"/>
      <c r="H6074" s="79"/>
      <c r="I6074" s="79"/>
      <c r="J6074" s="79"/>
      <c r="K6074" s="79"/>
      <c r="L6074" s="75"/>
      <c r="M6074" s="75"/>
      <c r="N6074" s="75"/>
      <c r="O6074" s="75"/>
      <c r="P6074" s="76"/>
      <c r="AH6074">
        <v>19</v>
      </c>
    </row>
    <row r="6075" spans="2:34" x14ac:dyDescent="0.35">
      <c r="B6075" s="75"/>
      <c r="C6075" s="76"/>
      <c r="D6075" s="78"/>
      <c r="E6075" s="76"/>
      <c r="F6075" s="76"/>
      <c r="G6075" s="76"/>
      <c r="H6075" s="79"/>
      <c r="I6075" s="79"/>
      <c r="J6075" s="79"/>
      <c r="K6075" s="79"/>
      <c r="L6075" s="75"/>
      <c r="M6075" s="75"/>
      <c r="N6075" s="75"/>
      <c r="O6075" s="75"/>
      <c r="P6075" s="76"/>
      <c r="AH6075">
        <v>19</v>
      </c>
    </row>
    <row r="6076" spans="2:34" x14ac:dyDescent="0.35">
      <c r="B6076" s="75"/>
      <c r="C6076" s="76"/>
      <c r="D6076" s="78"/>
      <c r="E6076" s="76"/>
      <c r="F6076" s="76"/>
      <c r="G6076" s="76"/>
      <c r="H6076" s="79"/>
      <c r="I6076" s="79"/>
      <c r="J6076" s="79"/>
      <c r="K6076" s="79"/>
      <c r="L6076" s="75"/>
      <c r="M6076" s="75"/>
      <c r="N6076" s="75"/>
      <c r="O6076" s="75"/>
      <c r="P6076" s="76"/>
      <c r="AH6076">
        <v>19</v>
      </c>
    </row>
    <row r="6077" spans="2:34" x14ac:dyDescent="0.35">
      <c r="B6077" s="75"/>
      <c r="C6077" s="76"/>
      <c r="D6077" s="78"/>
      <c r="E6077" s="76"/>
      <c r="F6077" s="76"/>
      <c r="G6077" s="76"/>
      <c r="H6077" s="79"/>
      <c r="I6077" s="79"/>
      <c r="J6077" s="79"/>
      <c r="K6077" s="79"/>
      <c r="L6077" s="75"/>
      <c r="M6077" s="75"/>
      <c r="N6077" s="75"/>
      <c r="O6077" s="75"/>
      <c r="P6077" s="76"/>
      <c r="AH6077">
        <v>19</v>
      </c>
    </row>
    <row r="6078" spans="2:34" x14ac:dyDescent="0.35">
      <c r="B6078" s="75"/>
      <c r="C6078" s="76"/>
      <c r="D6078" s="78"/>
      <c r="E6078" s="76"/>
      <c r="F6078" s="76"/>
      <c r="G6078" s="76"/>
      <c r="H6078" s="79"/>
      <c r="I6078" s="79"/>
      <c r="J6078" s="79"/>
      <c r="K6078" s="79"/>
      <c r="L6078" s="75"/>
      <c r="M6078" s="75"/>
      <c r="N6078" s="75"/>
      <c r="O6078" s="75"/>
      <c r="P6078" s="76"/>
      <c r="AH6078">
        <v>19</v>
      </c>
    </row>
    <row r="6079" spans="2:34" x14ac:dyDescent="0.35">
      <c r="B6079" s="75"/>
      <c r="C6079" s="76"/>
      <c r="D6079" s="78"/>
      <c r="E6079" s="76"/>
      <c r="F6079" s="76"/>
      <c r="G6079" s="76"/>
      <c r="H6079" s="79"/>
      <c r="I6079" s="79"/>
      <c r="J6079" s="79"/>
      <c r="K6079" s="79"/>
      <c r="L6079" s="75"/>
      <c r="M6079" s="75"/>
      <c r="N6079" s="75"/>
      <c r="O6079" s="75"/>
      <c r="P6079" s="76"/>
      <c r="AH6079">
        <v>19</v>
      </c>
    </row>
    <row r="6080" spans="2:34" x14ac:dyDescent="0.35">
      <c r="B6080" s="75"/>
      <c r="C6080" s="76"/>
      <c r="D6080" s="78"/>
      <c r="E6080" s="76"/>
      <c r="F6080" s="76"/>
      <c r="G6080" s="76"/>
      <c r="H6080" s="79"/>
      <c r="I6080" s="79"/>
      <c r="J6080" s="79"/>
      <c r="K6080" s="79"/>
      <c r="L6080" s="75"/>
      <c r="M6080" s="75"/>
      <c r="N6080" s="75"/>
      <c r="O6080" s="75"/>
      <c r="P6080" s="76"/>
      <c r="AH6080">
        <v>19</v>
      </c>
    </row>
    <row r="6081" spans="2:34" x14ac:dyDescent="0.35">
      <c r="B6081" s="75"/>
      <c r="C6081" s="76"/>
      <c r="D6081" s="78"/>
      <c r="E6081" s="76"/>
      <c r="F6081" s="76"/>
      <c r="G6081" s="76"/>
      <c r="H6081" s="79"/>
      <c r="I6081" s="79"/>
      <c r="J6081" s="79"/>
      <c r="K6081" s="79"/>
      <c r="L6081" s="75"/>
      <c r="M6081" s="75"/>
      <c r="N6081" s="75"/>
      <c r="O6081" s="75"/>
      <c r="P6081" s="76"/>
      <c r="AH6081">
        <v>19</v>
      </c>
    </row>
    <row r="6082" spans="2:34" x14ac:dyDescent="0.35">
      <c r="B6082" s="75"/>
      <c r="C6082" s="76"/>
      <c r="D6082" s="78"/>
      <c r="E6082" s="76"/>
      <c r="F6082" s="76"/>
      <c r="G6082" s="76"/>
      <c r="H6082" s="79"/>
      <c r="I6082" s="79"/>
      <c r="J6082" s="79"/>
      <c r="K6082" s="79"/>
      <c r="L6082" s="75"/>
      <c r="M6082" s="75"/>
      <c r="N6082" s="75"/>
      <c r="O6082" s="75"/>
      <c r="P6082" s="76"/>
      <c r="AH6082">
        <v>19</v>
      </c>
    </row>
    <row r="6083" spans="2:34" x14ac:dyDescent="0.35">
      <c r="B6083" s="75"/>
      <c r="C6083" s="76"/>
      <c r="D6083" s="78"/>
      <c r="E6083" s="76"/>
      <c r="F6083" s="76"/>
      <c r="G6083" s="76"/>
      <c r="H6083" s="79"/>
      <c r="I6083" s="79"/>
      <c r="J6083" s="79"/>
      <c r="K6083" s="79"/>
      <c r="L6083" s="75"/>
      <c r="M6083" s="75"/>
      <c r="N6083" s="75"/>
      <c r="O6083" s="75"/>
      <c r="P6083" s="76"/>
      <c r="AH6083">
        <v>19</v>
      </c>
    </row>
    <row r="6084" spans="2:34" x14ac:dyDescent="0.35">
      <c r="B6084" s="75"/>
      <c r="C6084" s="76"/>
      <c r="D6084" s="78"/>
      <c r="E6084" s="76"/>
      <c r="F6084" s="76"/>
      <c r="G6084" s="76"/>
      <c r="H6084" s="79"/>
      <c r="I6084" s="79"/>
      <c r="J6084" s="79"/>
      <c r="K6084" s="79"/>
      <c r="L6084" s="75"/>
      <c r="M6084" s="75"/>
      <c r="N6084" s="75"/>
      <c r="O6084" s="75"/>
      <c r="P6084" s="76"/>
      <c r="AH6084">
        <v>19</v>
      </c>
    </row>
    <row r="6085" spans="2:34" x14ac:dyDescent="0.35">
      <c r="B6085" s="75"/>
      <c r="C6085" s="76"/>
      <c r="D6085" s="78"/>
      <c r="E6085" s="76"/>
      <c r="F6085" s="76"/>
      <c r="G6085" s="76"/>
      <c r="H6085" s="79"/>
      <c r="I6085" s="79"/>
      <c r="J6085" s="79"/>
      <c r="K6085" s="79"/>
      <c r="L6085" s="75"/>
      <c r="M6085" s="75"/>
      <c r="N6085" s="75"/>
      <c r="O6085" s="75"/>
      <c r="P6085" s="76"/>
      <c r="AH6085">
        <v>19</v>
      </c>
    </row>
    <row r="6086" spans="2:34" x14ac:dyDescent="0.35">
      <c r="B6086" s="75"/>
      <c r="C6086" s="76"/>
      <c r="D6086" s="78"/>
      <c r="E6086" s="76"/>
      <c r="F6086" s="76"/>
      <c r="G6086" s="76"/>
      <c r="H6086" s="79"/>
      <c r="I6086" s="79"/>
      <c r="J6086" s="79"/>
      <c r="K6086" s="79"/>
      <c r="L6086" s="75"/>
      <c r="M6086" s="75"/>
      <c r="N6086" s="75"/>
      <c r="O6086" s="75"/>
      <c r="P6086" s="76"/>
      <c r="AH6086">
        <v>19</v>
      </c>
    </row>
    <row r="6087" spans="2:34" x14ac:dyDescent="0.35">
      <c r="B6087" s="75"/>
      <c r="C6087" s="76"/>
      <c r="D6087" s="78"/>
      <c r="E6087" s="76"/>
      <c r="F6087" s="76"/>
      <c r="G6087" s="76"/>
      <c r="H6087" s="79"/>
      <c r="I6087" s="79"/>
      <c r="J6087" s="79"/>
      <c r="K6087" s="79"/>
      <c r="L6087" s="75"/>
      <c r="M6087" s="75"/>
      <c r="N6087" s="75"/>
      <c r="O6087" s="75"/>
      <c r="P6087" s="76"/>
      <c r="AH6087">
        <v>19</v>
      </c>
    </row>
    <row r="6088" spans="2:34" x14ac:dyDescent="0.35">
      <c r="B6088" s="75"/>
      <c r="C6088" s="76"/>
      <c r="D6088" s="78"/>
      <c r="E6088" s="76"/>
      <c r="F6088" s="76"/>
      <c r="G6088" s="76"/>
      <c r="H6088" s="79"/>
      <c r="I6088" s="79"/>
      <c r="J6088" s="79"/>
      <c r="K6088" s="79"/>
      <c r="L6088" s="75"/>
      <c r="M6088" s="75"/>
      <c r="N6088" s="75"/>
      <c r="O6088" s="75"/>
      <c r="P6088" s="76"/>
      <c r="AH6088">
        <v>19</v>
      </c>
    </row>
    <row r="6089" spans="2:34" x14ac:dyDescent="0.35">
      <c r="B6089" s="75"/>
      <c r="C6089" s="76"/>
      <c r="D6089" s="78"/>
      <c r="E6089" s="76"/>
      <c r="F6089" s="76"/>
      <c r="G6089" s="76"/>
      <c r="H6089" s="79"/>
      <c r="I6089" s="79"/>
      <c r="J6089" s="79"/>
      <c r="K6089" s="79"/>
      <c r="L6089" s="75"/>
      <c r="M6089" s="75"/>
      <c r="N6089" s="75"/>
      <c r="O6089" s="75"/>
      <c r="P6089" s="76"/>
      <c r="AH6089">
        <v>19</v>
      </c>
    </row>
    <row r="6090" spans="2:34" x14ac:dyDescent="0.35">
      <c r="B6090" s="75"/>
      <c r="C6090" s="76"/>
      <c r="D6090" s="78"/>
      <c r="E6090" s="76"/>
      <c r="F6090" s="76"/>
      <c r="G6090" s="76"/>
      <c r="H6090" s="79"/>
      <c r="I6090" s="79"/>
      <c r="J6090" s="79"/>
      <c r="K6090" s="79"/>
      <c r="L6090" s="75"/>
      <c r="M6090" s="75"/>
      <c r="N6090" s="75"/>
      <c r="O6090" s="75"/>
      <c r="P6090" s="76"/>
      <c r="AH6090">
        <v>19</v>
      </c>
    </row>
    <row r="6091" spans="2:34" x14ac:dyDescent="0.35">
      <c r="B6091" s="75"/>
      <c r="C6091" s="76"/>
      <c r="D6091" s="78"/>
      <c r="E6091" s="76"/>
      <c r="F6091" s="76"/>
      <c r="G6091" s="76"/>
      <c r="H6091" s="79"/>
      <c r="I6091" s="79"/>
      <c r="J6091" s="79"/>
      <c r="K6091" s="79"/>
      <c r="L6091" s="75"/>
      <c r="M6091" s="75"/>
      <c r="N6091" s="75"/>
      <c r="O6091" s="75"/>
      <c r="P6091" s="76"/>
      <c r="AH6091">
        <v>19</v>
      </c>
    </row>
    <row r="6092" spans="2:34" x14ac:dyDescent="0.35">
      <c r="B6092" s="75"/>
      <c r="C6092" s="76"/>
      <c r="D6092" s="78"/>
      <c r="E6092" s="76"/>
      <c r="F6092" s="76"/>
      <c r="G6092" s="76"/>
      <c r="H6092" s="79"/>
      <c r="I6092" s="79"/>
      <c r="J6092" s="79"/>
      <c r="K6092" s="79"/>
      <c r="L6092" s="75"/>
      <c r="M6092" s="75"/>
      <c r="N6092" s="75"/>
      <c r="O6092" s="75"/>
      <c r="P6092" s="76"/>
      <c r="AH6092">
        <v>19</v>
      </c>
    </row>
    <row r="6093" spans="2:34" x14ac:dyDescent="0.35">
      <c r="B6093" s="75"/>
      <c r="C6093" s="76"/>
      <c r="D6093" s="78"/>
      <c r="E6093" s="76"/>
      <c r="F6093" s="76"/>
      <c r="G6093" s="76"/>
      <c r="H6093" s="79"/>
      <c r="I6093" s="79"/>
      <c r="J6093" s="79"/>
      <c r="K6093" s="79"/>
      <c r="L6093" s="75"/>
      <c r="M6093" s="75"/>
      <c r="N6093" s="75"/>
      <c r="O6093" s="75"/>
      <c r="P6093" s="76"/>
      <c r="AH6093">
        <v>19</v>
      </c>
    </row>
    <row r="6094" spans="2:34" x14ac:dyDescent="0.35">
      <c r="B6094" s="75"/>
      <c r="C6094" s="76"/>
      <c r="D6094" s="78"/>
      <c r="E6094" s="76"/>
      <c r="F6094" s="76"/>
      <c r="G6094" s="76"/>
      <c r="H6094" s="79"/>
      <c r="I6094" s="79"/>
      <c r="J6094" s="79"/>
      <c r="K6094" s="79"/>
      <c r="L6094" s="75"/>
      <c r="M6094" s="75"/>
      <c r="N6094" s="75"/>
      <c r="O6094" s="75"/>
      <c r="P6094" s="76"/>
      <c r="AH6094">
        <v>19</v>
      </c>
    </row>
    <row r="6095" spans="2:34" x14ac:dyDescent="0.35">
      <c r="B6095" s="75"/>
      <c r="C6095" s="76"/>
      <c r="D6095" s="78"/>
      <c r="E6095" s="76"/>
      <c r="F6095" s="76"/>
      <c r="G6095" s="76"/>
      <c r="H6095" s="79"/>
      <c r="I6095" s="79"/>
      <c r="J6095" s="79"/>
      <c r="K6095" s="79"/>
      <c r="L6095" s="75"/>
      <c r="M6095" s="75"/>
      <c r="N6095" s="75"/>
      <c r="O6095" s="75"/>
      <c r="P6095" s="76"/>
      <c r="AH6095">
        <v>19</v>
      </c>
    </row>
    <row r="6096" spans="2:34" x14ac:dyDescent="0.35">
      <c r="B6096" s="75"/>
      <c r="C6096" s="76"/>
      <c r="D6096" s="78"/>
      <c r="E6096" s="76"/>
      <c r="F6096" s="76"/>
      <c r="G6096" s="76"/>
      <c r="H6096" s="79"/>
      <c r="I6096" s="79"/>
      <c r="J6096" s="79"/>
      <c r="K6096" s="79"/>
      <c r="L6096" s="75"/>
      <c r="M6096" s="75"/>
      <c r="N6096" s="75"/>
      <c r="O6096" s="75"/>
      <c r="P6096" s="76"/>
      <c r="AH6096">
        <v>19</v>
      </c>
    </row>
    <row r="6097" spans="2:34" x14ac:dyDescent="0.35">
      <c r="B6097" s="75"/>
      <c r="C6097" s="76"/>
      <c r="D6097" s="78"/>
      <c r="E6097" s="76"/>
      <c r="F6097" s="76"/>
      <c r="G6097" s="76"/>
      <c r="H6097" s="79"/>
      <c r="I6097" s="79"/>
      <c r="J6097" s="79"/>
      <c r="K6097" s="79"/>
      <c r="L6097" s="75"/>
      <c r="M6097" s="75"/>
      <c r="N6097" s="75"/>
      <c r="O6097" s="75"/>
      <c r="P6097" s="76"/>
      <c r="AH6097">
        <v>19</v>
      </c>
    </row>
    <row r="6098" spans="2:34" x14ac:dyDescent="0.35">
      <c r="B6098" s="75"/>
      <c r="C6098" s="76"/>
      <c r="D6098" s="78"/>
      <c r="E6098" s="76"/>
      <c r="F6098" s="76"/>
      <c r="G6098" s="76"/>
      <c r="H6098" s="79"/>
      <c r="I6098" s="79"/>
      <c r="J6098" s="79"/>
      <c r="K6098" s="79"/>
      <c r="L6098" s="75"/>
      <c r="M6098" s="75"/>
      <c r="N6098" s="75"/>
      <c r="O6098" s="75"/>
      <c r="P6098" s="76"/>
      <c r="AH6098">
        <v>19</v>
      </c>
    </row>
    <row r="6099" spans="2:34" x14ac:dyDescent="0.35">
      <c r="B6099" s="75"/>
      <c r="C6099" s="76"/>
      <c r="D6099" s="78"/>
      <c r="E6099" s="76"/>
      <c r="F6099" s="76"/>
      <c r="G6099" s="76"/>
      <c r="H6099" s="79"/>
      <c r="I6099" s="79"/>
      <c r="J6099" s="79"/>
      <c r="K6099" s="79"/>
      <c r="L6099" s="75"/>
      <c r="M6099" s="75"/>
      <c r="N6099" s="75"/>
      <c r="O6099" s="75"/>
      <c r="P6099" s="76"/>
      <c r="AH6099">
        <v>19</v>
      </c>
    </row>
    <row r="6100" spans="2:34" x14ac:dyDescent="0.35">
      <c r="B6100" s="75"/>
      <c r="C6100" s="76"/>
      <c r="D6100" s="78"/>
      <c r="E6100" s="76"/>
      <c r="F6100" s="76"/>
      <c r="G6100" s="76"/>
      <c r="H6100" s="79"/>
      <c r="I6100" s="79"/>
      <c r="J6100" s="79"/>
      <c r="K6100" s="79"/>
      <c r="L6100" s="75"/>
      <c r="M6100" s="75"/>
      <c r="N6100" s="75"/>
      <c r="O6100" s="75"/>
      <c r="P6100" s="76"/>
      <c r="AH6100">
        <v>19</v>
      </c>
    </row>
    <row r="6101" spans="2:34" x14ac:dyDescent="0.35">
      <c r="B6101" s="75"/>
      <c r="C6101" s="76"/>
      <c r="D6101" s="78"/>
      <c r="E6101" s="76"/>
      <c r="F6101" s="76"/>
      <c r="G6101" s="76"/>
      <c r="H6101" s="79"/>
      <c r="I6101" s="79"/>
      <c r="J6101" s="79"/>
      <c r="K6101" s="79"/>
      <c r="L6101" s="75"/>
      <c r="M6101" s="75"/>
      <c r="N6101" s="75"/>
      <c r="O6101" s="75"/>
      <c r="P6101" s="76"/>
      <c r="AH6101">
        <v>19</v>
      </c>
    </row>
    <row r="6102" spans="2:34" x14ac:dyDescent="0.35">
      <c r="B6102" s="75"/>
      <c r="C6102" s="76"/>
      <c r="D6102" s="78"/>
      <c r="E6102" s="76"/>
      <c r="F6102" s="76"/>
      <c r="G6102" s="76"/>
      <c r="H6102" s="79"/>
      <c r="I6102" s="79"/>
      <c r="J6102" s="79"/>
      <c r="K6102" s="79"/>
      <c r="L6102" s="75"/>
      <c r="M6102" s="75"/>
      <c r="N6102" s="75"/>
      <c r="O6102" s="75"/>
      <c r="P6102" s="76"/>
      <c r="AH6102">
        <v>19</v>
      </c>
    </row>
    <row r="6103" spans="2:34" x14ac:dyDescent="0.35">
      <c r="B6103" s="75"/>
      <c r="C6103" s="76"/>
      <c r="D6103" s="78"/>
      <c r="E6103" s="76"/>
      <c r="F6103" s="76"/>
      <c r="G6103" s="76"/>
      <c r="H6103" s="79"/>
      <c r="I6103" s="79"/>
      <c r="J6103" s="79"/>
      <c r="K6103" s="79"/>
      <c r="L6103" s="75"/>
      <c r="M6103" s="75"/>
      <c r="N6103" s="75"/>
      <c r="O6103" s="75"/>
      <c r="P6103" s="76"/>
      <c r="AH6103">
        <v>19</v>
      </c>
    </row>
    <row r="6104" spans="2:34" x14ac:dyDescent="0.35">
      <c r="B6104" s="75"/>
      <c r="C6104" s="76"/>
      <c r="D6104" s="78"/>
      <c r="E6104" s="76"/>
      <c r="F6104" s="76"/>
      <c r="G6104" s="76"/>
      <c r="H6104" s="79"/>
      <c r="I6104" s="79"/>
      <c r="J6104" s="79"/>
      <c r="K6104" s="79"/>
      <c r="L6104" s="75"/>
      <c r="M6104" s="75"/>
      <c r="N6104" s="75"/>
      <c r="O6104" s="75"/>
      <c r="P6104" s="76"/>
      <c r="AH6104">
        <v>19</v>
      </c>
    </row>
    <row r="6105" spans="2:34" x14ac:dyDescent="0.35">
      <c r="B6105" s="75"/>
      <c r="C6105" s="76"/>
      <c r="D6105" s="78"/>
      <c r="E6105" s="76"/>
      <c r="F6105" s="76"/>
      <c r="G6105" s="76"/>
      <c r="H6105" s="79"/>
      <c r="I6105" s="79"/>
      <c r="J6105" s="79"/>
      <c r="K6105" s="79"/>
      <c r="L6105" s="75"/>
      <c r="M6105" s="75"/>
      <c r="N6105" s="75"/>
      <c r="O6105" s="75"/>
      <c r="P6105" s="76"/>
      <c r="AH6105">
        <v>19</v>
      </c>
    </row>
    <row r="6106" spans="2:34" x14ac:dyDescent="0.35">
      <c r="B6106" s="75"/>
      <c r="C6106" s="76"/>
      <c r="D6106" s="78"/>
      <c r="E6106" s="76"/>
      <c r="F6106" s="76"/>
      <c r="G6106" s="76"/>
      <c r="H6106" s="79"/>
      <c r="I6106" s="79"/>
      <c r="J6106" s="79"/>
      <c r="K6106" s="79"/>
      <c r="L6106" s="75"/>
      <c r="M6106" s="75"/>
      <c r="N6106" s="75"/>
      <c r="O6106" s="75"/>
      <c r="P6106" s="76"/>
      <c r="AH6106">
        <v>19</v>
      </c>
    </row>
    <row r="6107" spans="2:34" x14ac:dyDescent="0.35">
      <c r="B6107" s="75"/>
      <c r="C6107" s="76"/>
      <c r="D6107" s="78"/>
      <c r="E6107" s="76"/>
      <c r="F6107" s="76"/>
      <c r="G6107" s="76"/>
      <c r="H6107" s="79"/>
      <c r="I6107" s="79"/>
      <c r="J6107" s="79"/>
      <c r="K6107" s="79"/>
      <c r="L6107" s="75"/>
      <c r="M6107" s="75"/>
      <c r="N6107" s="75"/>
      <c r="O6107" s="75"/>
      <c r="P6107" s="76"/>
      <c r="AH6107">
        <v>19</v>
      </c>
    </row>
    <row r="6108" spans="2:34" x14ac:dyDescent="0.35">
      <c r="B6108" s="75"/>
      <c r="C6108" s="76"/>
      <c r="D6108" s="78"/>
      <c r="E6108" s="76"/>
      <c r="F6108" s="76"/>
      <c r="G6108" s="76"/>
      <c r="H6108" s="79"/>
      <c r="I6108" s="79"/>
      <c r="J6108" s="79"/>
      <c r="K6108" s="79"/>
      <c r="L6108" s="75"/>
      <c r="M6108" s="75"/>
      <c r="N6108" s="75"/>
      <c r="O6108" s="75"/>
      <c r="P6108" s="76"/>
      <c r="AH6108">
        <v>19</v>
      </c>
    </row>
    <row r="6109" spans="2:34" x14ac:dyDescent="0.35">
      <c r="B6109" s="75"/>
      <c r="C6109" s="76"/>
      <c r="D6109" s="78"/>
      <c r="E6109" s="76"/>
      <c r="F6109" s="76"/>
      <c r="G6109" s="76"/>
      <c r="H6109" s="79"/>
      <c r="I6109" s="79"/>
      <c r="J6109" s="79"/>
      <c r="K6109" s="79"/>
      <c r="L6109" s="75"/>
      <c r="M6109" s="75"/>
      <c r="N6109" s="75"/>
      <c r="O6109" s="75"/>
      <c r="P6109" s="76"/>
      <c r="AH6109">
        <v>19</v>
      </c>
    </row>
    <row r="6110" spans="2:34" x14ac:dyDescent="0.35">
      <c r="B6110" s="75"/>
      <c r="C6110" s="76"/>
      <c r="D6110" s="78"/>
      <c r="E6110" s="76"/>
      <c r="F6110" s="76"/>
      <c r="G6110" s="76"/>
      <c r="H6110" s="79"/>
      <c r="I6110" s="79"/>
      <c r="J6110" s="79"/>
      <c r="K6110" s="79"/>
      <c r="L6110" s="75"/>
      <c r="M6110" s="75"/>
      <c r="N6110" s="75"/>
      <c r="O6110" s="75"/>
      <c r="P6110" s="76"/>
      <c r="AH6110">
        <v>19</v>
      </c>
    </row>
    <row r="6111" spans="2:34" x14ac:dyDescent="0.35">
      <c r="B6111" s="75"/>
      <c r="C6111" s="76"/>
      <c r="D6111" s="78"/>
      <c r="E6111" s="76"/>
      <c r="F6111" s="76"/>
      <c r="G6111" s="76"/>
      <c r="H6111" s="79"/>
      <c r="I6111" s="79"/>
      <c r="J6111" s="79"/>
      <c r="K6111" s="79"/>
      <c r="L6111" s="75"/>
      <c r="M6111" s="75"/>
      <c r="N6111" s="75"/>
      <c r="O6111" s="75"/>
      <c r="P6111" s="76"/>
      <c r="AH6111">
        <v>19</v>
      </c>
    </row>
    <row r="6112" spans="2:34" x14ac:dyDescent="0.35">
      <c r="B6112" s="75"/>
      <c r="C6112" s="76"/>
      <c r="D6112" s="78"/>
      <c r="E6112" s="76"/>
      <c r="F6112" s="76"/>
      <c r="G6112" s="76"/>
      <c r="H6112" s="79"/>
      <c r="I6112" s="79"/>
      <c r="J6112" s="79"/>
      <c r="K6112" s="79"/>
      <c r="L6112" s="75"/>
      <c r="M6112" s="75"/>
      <c r="N6112" s="75"/>
      <c r="O6112" s="75"/>
      <c r="P6112" s="76"/>
      <c r="AH6112">
        <v>19</v>
      </c>
    </row>
    <row r="6113" spans="2:34" x14ac:dyDescent="0.35">
      <c r="B6113" s="75"/>
      <c r="C6113" s="76"/>
      <c r="D6113" s="78"/>
      <c r="E6113" s="76"/>
      <c r="F6113" s="76"/>
      <c r="G6113" s="76"/>
      <c r="H6113" s="79"/>
      <c r="I6113" s="79"/>
      <c r="J6113" s="79"/>
      <c r="K6113" s="79"/>
      <c r="L6113" s="75"/>
      <c r="M6113" s="75"/>
      <c r="N6113" s="75"/>
      <c r="O6113" s="75"/>
      <c r="P6113" s="76"/>
      <c r="AH6113">
        <v>19</v>
      </c>
    </row>
    <row r="6114" spans="2:34" x14ac:dyDescent="0.35">
      <c r="B6114" s="75"/>
      <c r="C6114" s="76"/>
      <c r="D6114" s="78"/>
      <c r="E6114" s="76"/>
      <c r="F6114" s="76"/>
      <c r="G6114" s="76"/>
      <c r="H6114" s="79"/>
      <c r="I6114" s="79"/>
      <c r="J6114" s="79"/>
      <c r="K6114" s="79"/>
      <c r="L6114" s="75"/>
      <c r="M6114" s="75"/>
      <c r="N6114" s="75"/>
      <c r="O6114" s="75"/>
      <c r="P6114" s="76"/>
      <c r="AH6114">
        <v>19</v>
      </c>
    </row>
    <row r="6115" spans="2:34" x14ac:dyDescent="0.35">
      <c r="B6115" s="75"/>
      <c r="C6115" s="76"/>
      <c r="D6115" s="78"/>
      <c r="E6115" s="76"/>
      <c r="F6115" s="76"/>
      <c r="G6115" s="76"/>
      <c r="H6115" s="79"/>
      <c r="I6115" s="79"/>
      <c r="J6115" s="79"/>
      <c r="K6115" s="79"/>
      <c r="L6115" s="75"/>
      <c r="M6115" s="75"/>
      <c r="N6115" s="75"/>
      <c r="O6115" s="75"/>
      <c r="P6115" s="76"/>
      <c r="AH6115">
        <v>19</v>
      </c>
    </row>
    <row r="6116" spans="2:34" x14ac:dyDescent="0.35">
      <c r="B6116" s="75"/>
      <c r="C6116" s="76"/>
      <c r="D6116" s="78"/>
      <c r="E6116" s="76"/>
      <c r="F6116" s="76"/>
      <c r="G6116" s="76"/>
      <c r="H6116" s="79"/>
      <c r="I6116" s="79"/>
      <c r="J6116" s="79"/>
      <c r="K6116" s="79"/>
      <c r="L6116" s="75"/>
      <c r="M6116" s="75"/>
      <c r="N6116" s="75"/>
      <c r="O6116" s="75"/>
      <c r="P6116" s="76"/>
      <c r="AH6116">
        <v>19</v>
      </c>
    </row>
    <row r="6117" spans="2:34" x14ac:dyDescent="0.35">
      <c r="B6117" s="75"/>
      <c r="C6117" s="76"/>
      <c r="D6117" s="78"/>
      <c r="E6117" s="76"/>
      <c r="F6117" s="76"/>
      <c r="G6117" s="76"/>
      <c r="H6117" s="79"/>
      <c r="I6117" s="79"/>
      <c r="J6117" s="79"/>
      <c r="K6117" s="79"/>
      <c r="L6117" s="75"/>
      <c r="M6117" s="75"/>
      <c r="N6117" s="75"/>
      <c r="O6117" s="75"/>
      <c r="P6117" s="76"/>
      <c r="AH6117">
        <v>19</v>
      </c>
    </row>
    <row r="6118" spans="2:34" x14ac:dyDescent="0.35">
      <c r="B6118" s="75"/>
      <c r="C6118" s="76"/>
      <c r="D6118" s="78"/>
      <c r="E6118" s="76"/>
      <c r="F6118" s="76"/>
      <c r="G6118" s="76"/>
      <c r="H6118" s="79"/>
      <c r="I6118" s="79"/>
      <c r="J6118" s="79"/>
      <c r="K6118" s="79"/>
      <c r="L6118" s="75"/>
      <c r="M6118" s="75"/>
      <c r="N6118" s="75"/>
      <c r="O6118" s="75"/>
      <c r="P6118" s="76"/>
      <c r="AH6118">
        <v>19</v>
      </c>
    </row>
    <row r="6119" spans="2:34" x14ac:dyDescent="0.35">
      <c r="B6119" s="75"/>
      <c r="C6119" s="76"/>
      <c r="D6119" s="78"/>
      <c r="E6119" s="76"/>
      <c r="F6119" s="76"/>
      <c r="G6119" s="76"/>
      <c r="H6119" s="79"/>
      <c r="I6119" s="79"/>
      <c r="J6119" s="79"/>
      <c r="K6119" s="79"/>
      <c r="L6119" s="75"/>
      <c r="M6119" s="75"/>
      <c r="N6119" s="75"/>
      <c r="O6119" s="75"/>
      <c r="P6119" s="76"/>
      <c r="AH6119">
        <v>19</v>
      </c>
    </row>
    <row r="6120" spans="2:34" x14ac:dyDescent="0.35">
      <c r="B6120" s="75"/>
      <c r="C6120" s="76"/>
      <c r="D6120" s="78"/>
      <c r="E6120" s="76"/>
      <c r="F6120" s="76"/>
      <c r="G6120" s="76"/>
      <c r="H6120" s="79"/>
      <c r="I6120" s="79"/>
      <c r="J6120" s="79"/>
      <c r="K6120" s="79"/>
      <c r="L6120" s="75"/>
      <c r="M6120" s="75"/>
      <c r="N6120" s="75"/>
      <c r="O6120" s="75"/>
      <c r="P6120" s="76"/>
      <c r="AH6120">
        <v>19</v>
      </c>
    </row>
    <row r="6121" spans="2:34" x14ac:dyDescent="0.35">
      <c r="B6121" s="75"/>
      <c r="C6121" s="76"/>
      <c r="D6121" s="78"/>
      <c r="E6121" s="76"/>
      <c r="F6121" s="76"/>
      <c r="G6121" s="76"/>
      <c r="H6121" s="79"/>
      <c r="I6121" s="79"/>
      <c r="J6121" s="79"/>
      <c r="K6121" s="79"/>
      <c r="L6121" s="75"/>
      <c r="M6121" s="75"/>
      <c r="N6121" s="75"/>
      <c r="O6121" s="75"/>
      <c r="P6121" s="76"/>
      <c r="AH6121">
        <v>19</v>
      </c>
    </row>
    <row r="6122" spans="2:34" x14ac:dyDescent="0.35">
      <c r="B6122" s="75"/>
      <c r="C6122" s="76"/>
      <c r="D6122" s="78"/>
      <c r="E6122" s="76"/>
      <c r="F6122" s="76"/>
      <c r="G6122" s="76"/>
      <c r="H6122" s="79"/>
      <c r="I6122" s="79"/>
      <c r="J6122" s="79"/>
      <c r="K6122" s="79"/>
      <c r="L6122" s="75"/>
      <c r="M6122" s="75"/>
      <c r="N6122" s="75"/>
      <c r="O6122" s="75"/>
      <c r="P6122" s="76"/>
      <c r="AH6122">
        <v>19</v>
      </c>
    </row>
    <row r="6123" spans="2:34" x14ac:dyDescent="0.35">
      <c r="B6123" s="75"/>
      <c r="C6123" s="76"/>
      <c r="D6123" s="78"/>
      <c r="E6123" s="76"/>
      <c r="F6123" s="76"/>
      <c r="G6123" s="76"/>
      <c r="H6123" s="79"/>
      <c r="I6123" s="79"/>
      <c r="J6123" s="79"/>
      <c r="K6123" s="79"/>
      <c r="L6123" s="75"/>
      <c r="M6123" s="75"/>
      <c r="N6123" s="75"/>
      <c r="O6123" s="75"/>
      <c r="P6123" s="76"/>
      <c r="AH6123">
        <v>19</v>
      </c>
    </row>
    <row r="6124" spans="2:34" x14ac:dyDescent="0.35">
      <c r="B6124" s="75"/>
      <c r="C6124" s="76"/>
      <c r="D6124" s="78"/>
      <c r="E6124" s="76"/>
      <c r="F6124" s="76"/>
      <c r="G6124" s="76"/>
      <c r="H6124" s="79"/>
      <c r="I6124" s="79"/>
      <c r="J6124" s="79"/>
      <c r="K6124" s="79"/>
      <c r="L6124" s="75"/>
      <c r="M6124" s="75"/>
      <c r="N6124" s="75"/>
      <c r="O6124" s="75"/>
      <c r="P6124" s="76"/>
      <c r="AH6124">
        <v>19</v>
      </c>
    </row>
    <row r="6125" spans="2:34" x14ac:dyDescent="0.35">
      <c r="B6125" s="75"/>
      <c r="C6125" s="76"/>
      <c r="D6125" s="78"/>
      <c r="E6125" s="76"/>
      <c r="F6125" s="76"/>
      <c r="G6125" s="76"/>
      <c r="H6125" s="79"/>
      <c r="I6125" s="79"/>
      <c r="J6125" s="79"/>
      <c r="K6125" s="79"/>
      <c r="L6125" s="75"/>
      <c r="M6125" s="75"/>
      <c r="N6125" s="75"/>
      <c r="O6125" s="75"/>
      <c r="P6125" s="76"/>
      <c r="AH6125">
        <v>19</v>
      </c>
    </row>
    <row r="6126" spans="2:34" x14ac:dyDescent="0.35">
      <c r="B6126" s="75"/>
      <c r="C6126" s="76"/>
      <c r="D6126" s="78"/>
      <c r="E6126" s="76"/>
      <c r="F6126" s="76"/>
      <c r="G6126" s="76"/>
      <c r="H6126" s="79"/>
      <c r="I6126" s="79"/>
      <c r="J6126" s="79"/>
      <c r="K6126" s="79"/>
      <c r="L6126" s="75"/>
      <c r="M6126" s="75"/>
      <c r="N6126" s="75"/>
      <c r="O6126" s="75"/>
      <c r="P6126" s="76"/>
      <c r="AH6126">
        <v>19</v>
      </c>
    </row>
    <row r="6127" spans="2:34" x14ac:dyDescent="0.35">
      <c r="B6127" s="75"/>
      <c r="C6127" s="76"/>
      <c r="D6127" s="78"/>
      <c r="E6127" s="76"/>
      <c r="F6127" s="76"/>
      <c r="G6127" s="76"/>
      <c r="H6127" s="79"/>
      <c r="I6127" s="79"/>
      <c r="J6127" s="79"/>
      <c r="K6127" s="79"/>
      <c r="L6127" s="75"/>
      <c r="M6127" s="75"/>
      <c r="N6127" s="75"/>
      <c r="O6127" s="75"/>
      <c r="P6127" s="76"/>
      <c r="AH6127">
        <v>19</v>
      </c>
    </row>
    <row r="6128" spans="2:34" x14ac:dyDescent="0.35">
      <c r="B6128" s="75"/>
      <c r="C6128" s="76"/>
      <c r="D6128" s="78"/>
      <c r="E6128" s="76"/>
      <c r="F6128" s="76"/>
      <c r="G6128" s="76"/>
      <c r="H6128" s="79"/>
      <c r="I6128" s="79"/>
      <c r="J6128" s="79"/>
      <c r="K6128" s="79"/>
      <c r="L6128" s="75"/>
      <c r="M6128" s="75"/>
      <c r="N6128" s="75"/>
      <c r="O6128" s="75"/>
      <c r="P6128" s="76"/>
      <c r="AH6128">
        <v>19</v>
      </c>
    </row>
    <row r="6129" spans="2:34" x14ac:dyDescent="0.35">
      <c r="B6129" s="75"/>
      <c r="C6129" s="76"/>
      <c r="D6129" s="78"/>
      <c r="E6129" s="76"/>
      <c r="F6129" s="76"/>
      <c r="G6129" s="76"/>
      <c r="H6129" s="79"/>
      <c r="I6129" s="79"/>
      <c r="J6129" s="79"/>
      <c r="K6129" s="79"/>
      <c r="L6129" s="75"/>
      <c r="M6129" s="75"/>
      <c r="N6129" s="75"/>
      <c r="O6129" s="75"/>
      <c r="P6129" s="76"/>
      <c r="AH6129">
        <v>19</v>
      </c>
    </row>
    <row r="6130" spans="2:34" x14ac:dyDescent="0.35">
      <c r="B6130" s="75"/>
      <c r="C6130" s="76"/>
      <c r="D6130" s="78"/>
      <c r="E6130" s="76"/>
      <c r="F6130" s="76"/>
      <c r="G6130" s="76"/>
      <c r="H6130" s="79"/>
      <c r="I6130" s="79"/>
      <c r="J6130" s="79"/>
      <c r="K6130" s="79"/>
      <c r="L6130" s="75"/>
      <c r="M6130" s="75"/>
      <c r="N6130" s="75"/>
      <c r="O6130" s="75"/>
      <c r="P6130" s="76"/>
      <c r="AH6130">
        <v>19</v>
      </c>
    </row>
    <row r="6131" spans="2:34" x14ac:dyDescent="0.35">
      <c r="B6131" s="75"/>
      <c r="C6131" s="76"/>
      <c r="D6131" s="78"/>
      <c r="E6131" s="76"/>
      <c r="F6131" s="76"/>
      <c r="G6131" s="76"/>
      <c r="H6131" s="79"/>
      <c r="I6131" s="79"/>
      <c r="J6131" s="79"/>
      <c r="K6131" s="79"/>
      <c r="L6131" s="75"/>
      <c r="M6131" s="75"/>
      <c r="N6131" s="75"/>
      <c r="O6131" s="75"/>
      <c r="P6131" s="76"/>
      <c r="AH6131">
        <v>19</v>
      </c>
    </row>
    <row r="6132" spans="2:34" x14ac:dyDescent="0.35">
      <c r="B6132" s="75"/>
      <c r="C6132" s="76"/>
      <c r="D6132" s="78"/>
      <c r="E6132" s="76"/>
      <c r="F6132" s="76"/>
      <c r="G6132" s="76"/>
      <c r="H6132" s="79"/>
      <c r="I6132" s="79"/>
      <c r="J6132" s="79"/>
      <c r="K6132" s="79"/>
      <c r="L6132" s="75"/>
      <c r="M6132" s="75"/>
      <c r="N6132" s="75"/>
      <c r="O6132" s="75"/>
      <c r="P6132" s="76"/>
      <c r="AH6132">
        <v>19</v>
      </c>
    </row>
    <row r="6133" spans="2:34" x14ac:dyDescent="0.35">
      <c r="B6133" s="75"/>
      <c r="C6133" s="76"/>
      <c r="D6133" s="78"/>
      <c r="E6133" s="76"/>
      <c r="F6133" s="76"/>
      <c r="G6133" s="76"/>
      <c r="H6133" s="79"/>
      <c r="I6133" s="79"/>
      <c r="J6133" s="79"/>
      <c r="K6133" s="79"/>
      <c r="L6133" s="75"/>
      <c r="M6133" s="75"/>
      <c r="N6133" s="75"/>
      <c r="O6133" s="75"/>
      <c r="P6133" s="76"/>
      <c r="AH6133">
        <v>19</v>
      </c>
    </row>
    <row r="6134" spans="2:34" x14ac:dyDescent="0.35">
      <c r="B6134" s="75"/>
      <c r="C6134" s="76"/>
      <c r="D6134" s="78"/>
      <c r="E6134" s="76"/>
      <c r="F6134" s="76"/>
      <c r="G6134" s="76"/>
      <c r="H6134" s="79"/>
      <c r="I6134" s="79"/>
      <c r="J6134" s="79"/>
      <c r="K6134" s="79"/>
      <c r="L6134" s="75"/>
      <c r="M6134" s="75"/>
      <c r="N6134" s="75"/>
      <c r="O6134" s="75"/>
      <c r="P6134" s="76"/>
      <c r="AH6134">
        <v>19</v>
      </c>
    </row>
    <row r="6135" spans="2:34" x14ac:dyDescent="0.35">
      <c r="B6135" s="75"/>
      <c r="C6135" s="76"/>
      <c r="D6135" s="78"/>
      <c r="E6135" s="76"/>
      <c r="F6135" s="76"/>
      <c r="G6135" s="76"/>
      <c r="H6135" s="79"/>
      <c r="I6135" s="79"/>
      <c r="J6135" s="79"/>
      <c r="K6135" s="79"/>
      <c r="L6135" s="75"/>
      <c r="M6135" s="75"/>
      <c r="N6135" s="75"/>
      <c r="O6135" s="75"/>
      <c r="P6135" s="76"/>
      <c r="AH6135">
        <v>19</v>
      </c>
    </row>
    <row r="6136" spans="2:34" x14ac:dyDescent="0.35">
      <c r="B6136" s="75"/>
      <c r="C6136" s="76"/>
      <c r="D6136" s="78"/>
      <c r="E6136" s="76"/>
      <c r="F6136" s="76"/>
      <c r="G6136" s="76"/>
      <c r="H6136" s="79"/>
      <c r="I6136" s="79"/>
      <c r="J6136" s="79"/>
      <c r="K6136" s="79"/>
      <c r="L6136" s="75"/>
      <c r="M6136" s="75"/>
      <c r="N6136" s="75"/>
      <c r="O6136" s="75"/>
      <c r="P6136" s="76"/>
      <c r="AH6136">
        <v>19</v>
      </c>
    </row>
    <row r="6137" spans="2:34" x14ac:dyDescent="0.35">
      <c r="B6137" s="75"/>
      <c r="C6137" s="76"/>
      <c r="D6137" s="78"/>
      <c r="E6137" s="76"/>
      <c r="F6137" s="76"/>
      <c r="G6137" s="76"/>
      <c r="H6137" s="79"/>
      <c r="I6137" s="79"/>
      <c r="J6137" s="79"/>
      <c r="K6137" s="79"/>
      <c r="L6137" s="75"/>
      <c r="M6137" s="75"/>
      <c r="N6137" s="75"/>
      <c r="O6137" s="75"/>
      <c r="P6137" s="76"/>
      <c r="AH6137">
        <v>19</v>
      </c>
    </row>
    <row r="6138" spans="2:34" x14ac:dyDescent="0.35">
      <c r="B6138" s="75"/>
      <c r="C6138" s="76"/>
      <c r="D6138" s="78"/>
      <c r="E6138" s="76"/>
      <c r="F6138" s="76"/>
      <c r="G6138" s="76"/>
      <c r="H6138" s="79"/>
      <c r="I6138" s="79"/>
      <c r="J6138" s="79"/>
      <c r="K6138" s="79"/>
      <c r="L6138" s="75"/>
      <c r="M6138" s="75"/>
      <c r="N6138" s="75"/>
      <c r="O6138" s="75"/>
      <c r="P6138" s="76"/>
      <c r="AH6138">
        <v>19</v>
      </c>
    </row>
    <row r="6139" spans="2:34" x14ac:dyDescent="0.35">
      <c r="B6139" s="75"/>
      <c r="C6139" s="76"/>
      <c r="D6139" s="78"/>
      <c r="E6139" s="76"/>
      <c r="F6139" s="76"/>
      <c r="G6139" s="76"/>
      <c r="H6139" s="79"/>
      <c r="I6139" s="79"/>
      <c r="J6139" s="79"/>
      <c r="K6139" s="79"/>
      <c r="L6139" s="75"/>
      <c r="M6139" s="75"/>
      <c r="N6139" s="75"/>
      <c r="O6139" s="75"/>
      <c r="P6139" s="76"/>
      <c r="AH6139">
        <v>19</v>
      </c>
    </row>
    <row r="6140" spans="2:34" x14ac:dyDescent="0.35">
      <c r="B6140" s="75"/>
      <c r="C6140" s="76"/>
      <c r="D6140" s="78"/>
      <c r="E6140" s="76"/>
      <c r="F6140" s="76"/>
      <c r="G6140" s="76"/>
      <c r="H6140" s="79"/>
      <c r="I6140" s="79"/>
      <c r="J6140" s="79"/>
      <c r="K6140" s="79"/>
      <c r="L6140" s="75"/>
      <c r="M6140" s="75"/>
      <c r="N6140" s="75"/>
      <c r="O6140" s="75"/>
      <c r="P6140" s="76"/>
      <c r="AH6140">
        <v>19</v>
      </c>
    </row>
    <row r="6141" spans="2:34" x14ac:dyDescent="0.35">
      <c r="B6141" s="75"/>
      <c r="C6141" s="76"/>
      <c r="D6141" s="78"/>
      <c r="E6141" s="76"/>
      <c r="F6141" s="76"/>
      <c r="G6141" s="76"/>
      <c r="H6141" s="79"/>
      <c r="I6141" s="79"/>
      <c r="J6141" s="79"/>
      <c r="K6141" s="79"/>
      <c r="L6141" s="75"/>
      <c r="M6141" s="75"/>
      <c r="N6141" s="75"/>
      <c r="O6141" s="75"/>
      <c r="P6141" s="76"/>
      <c r="AH6141">
        <v>19</v>
      </c>
    </row>
    <row r="6142" spans="2:34" x14ac:dyDescent="0.35">
      <c r="B6142" s="75"/>
      <c r="C6142" s="76"/>
      <c r="D6142" s="78"/>
      <c r="E6142" s="76"/>
      <c r="F6142" s="76"/>
      <c r="G6142" s="76"/>
      <c r="H6142" s="79"/>
      <c r="I6142" s="79"/>
      <c r="J6142" s="79"/>
      <c r="K6142" s="79"/>
      <c r="L6142" s="75"/>
      <c r="M6142" s="75"/>
      <c r="N6142" s="75"/>
      <c r="O6142" s="75"/>
      <c r="P6142" s="76"/>
      <c r="AH6142">
        <v>19</v>
      </c>
    </row>
    <row r="6143" spans="2:34" x14ac:dyDescent="0.35">
      <c r="B6143" s="75"/>
      <c r="C6143" s="76"/>
      <c r="D6143" s="78"/>
      <c r="E6143" s="76"/>
      <c r="F6143" s="76"/>
      <c r="G6143" s="76"/>
      <c r="H6143" s="79"/>
      <c r="I6143" s="79"/>
      <c r="J6143" s="79"/>
      <c r="K6143" s="79"/>
      <c r="L6143" s="75"/>
      <c r="M6143" s="75"/>
      <c r="N6143" s="75"/>
      <c r="O6143" s="75"/>
      <c r="P6143" s="76"/>
      <c r="AH6143">
        <v>19</v>
      </c>
    </row>
    <row r="6144" spans="2:34" x14ac:dyDescent="0.35">
      <c r="B6144" s="75"/>
      <c r="C6144" s="76"/>
      <c r="D6144" s="78"/>
      <c r="E6144" s="76"/>
      <c r="F6144" s="76"/>
      <c r="G6144" s="76"/>
      <c r="H6144" s="79"/>
      <c r="I6144" s="79"/>
      <c r="J6144" s="79"/>
      <c r="K6144" s="79"/>
      <c r="L6144" s="75"/>
      <c r="M6144" s="75"/>
      <c r="N6144" s="75"/>
      <c r="O6144" s="75"/>
      <c r="P6144" s="76"/>
      <c r="AH6144">
        <v>19</v>
      </c>
    </row>
    <row r="6145" spans="2:34" x14ac:dyDescent="0.35">
      <c r="B6145" s="75"/>
      <c r="C6145" s="76"/>
      <c r="D6145" s="78"/>
      <c r="E6145" s="76"/>
      <c r="F6145" s="76"/>
      <c r="G6145" s="76"/>
      <c r="H6145" s="79"/>
      <c r="I6145" s="79"/>
      <c r="J6145" s="79"/>
      <c r="K6145" s="79"/>
      <c r="L6145" s="75"/>
      <c r="M6145" s="75"/>
      <c r="N6145" s="75"/>
      <c r="O6145" s="75"/>
      <c r="P6145" s="76"/>
      <c r="AH6145">
        <v>19</v>
      </c>
    </row>
    <row r="6146" spans="2:34" x14ac:dyDescent="0.35">
      <c r="B6146" s="75"/>
      <c r="C6146" s="76"/>
      <c r="D6146" s="78"/>
      <c r="E6146" s="76"/>
      <c r="F6146" s="76"/>
      <c r="G6146" s="76"/>
      <c r="H6146" s="79"/>
      <c r="I6146" s="79"/>
      <c r="J6146" s="79"/>
      <c r="K6146" s="79"/>
      <c r="L6146" s="75"/>
      <c r="M6146" s="75"/>
      <c r="N6146" s="75"/>
      <c r="O6146" s="75"/>
      <c r="P6146" s="76"/>
      <c r="AH6146">
        <v>19</v>
      </c>
    </row>
    <row r="6147" spans="2:34" x14ac:dyDescent="0.35">
      <c r="B6147" s="75"/>
      <c r="C6147" s="76"/>
      <c r="D6147" s="78"/>
      <c r="E6147" s="76"/>
      <c r="F6147" s="76"/>
      <c r="G6147" s="76"/>
      <c r="H6147" s="79"/>
      <c r="I6147" s="79"/>
      <c r="J6147" s="79"/>
      <c r="K6147" s="79"/>
      <c r="L6147" s="75"/>
      <c r="M6147" s="75"/>
      <c r="N6147" s="75"/>
      <c r="O6147" s="75"/>
      <c r="P6147" s="76"/>
      <c r="AH6147">
        <v>19</v>
      </c>
    </row>
    <row r="6148" spans="2:34" x14ac:dyDescent="0.35">
      <c r="B6148" s="75"/>
      <c r="C6148" s="76"/>
      <c r="D6148" s="78"/>
      <c r="E6148" s="76"/>
      <c r="F6148" s="76"/>
      <c r="G6148" s="76"/>
      <c r="H6148" s="79"/>
      <c r="I6148" s="79"/>
      <c r="J6148" s="79"/>
      <c r="K6148" s="79"/>
      <c r="L6148" s="75"/>
      <c r="M6148" s="75"/>
      <c r="N6148" s="75"/>
      <c r="O6148" s="75"/>
      <c r="P6148" s="76"/>
      <c r="AH6148">
        <v>19</v>
      </c>
    </row>
    <row r="6149" spans="2:34" x14ac:dyDescent="0.35">
      <c r="B6149" s="75"/>
      <c r="C6149" s="76"/>
      <c r="D6149" s="78"/>
      <c r="E6149" s="76"/>
      <c r="F6149" s="76"/>
      <c r="G6149" s="76"/>
      <c r="H6149" s="79"/>
      <c r="I6149" s="79"/>
      <c r="J6149" s="79"/>
      <c r="K6149" s="79"/>
      <c r="L6149" s="75"/>
      <c r="M6149" s="75"/>
      <c r="N6149" s="75"/>
      <c r="O6149" s="75"/>
      <c r="P6149" s="76"/>
      <c r="AH6149">
        <v>19</v>
      </c>
    </row>
    <row r="6150" spans="2:34" x14ac:dyDescent="0.35">
      <c r="B6150" s="75"/>
      <c r="C6150" s="76"/>
      <c r="D6150" s="78"/>
      <c r="E6150" s="76"/>
      <c r="F6150" s="76"/>
      <c r="G6150" s="76"/>
      <c r="H6150" s="79"/>
      <c r="I6150" s="79"/>
      <c r="J6150" s="79"/>
      <c r="K6150" s="79"/>
      <c r="L6150" s="75"/>
      <c r="M6150" s="75"/>
      <c r="N6150" s="75"/>
      <c r="O6150" s="75"/>
      <c r="P6150" s="76"/>
      <c r="AH6150">
        <v>19</v>
      </c>
    </row>
    <row r="6151" spans="2:34" x14ac:dyDescent="0.35">
      <c r="B6151" s="75"/>
      <c r="C6151" s="76"/>
      <c r="D6151" s="78"/>
      <c r="E6151" s="76"/>
      <c r="F6151" s="76"/>
      <c r="G6151" s="76"/>
      <c r="H6151" s="79"/>
      <c r="I6151" s="79"/>
      <c r="J6151" s="79"/>
      <c r="K6151" s="79"/>
      <c r="L6151" s="75"/>
      <c r="M6151" s="75"/>
      <c r="N6151" s="75"/>
      <c r="O6151" s="75"/>
      <c r="P6151" s="76"/>
      <c r="AH6151">
        <v>19</v>
      </c>
    </row>
    <row r="6152" spans="2:34" x14ac:dyDescent="0.35">
      <c r="B6152" s="75"/>
      <c r="C6152" s="76"/>
      <c r="D6152" s="78"/>
      <c r="E6152" s="76"/>
      <c r="F6152" s="76"/>
      <c r="G6152" s="76"/>
      <c r="H6152" s="79"/>
      <c r="I6152" s="79"/>
      <c r="J6152" s="79"/>
      <c r="K6152" s="79"/>
      <c r="L6152" s="75"/>
      <c r="M6152" s="75"/>
      <c r="N6152" s="75"/>
      <c r="O6152" s="75"/>
      <c r="P6152" s="76"/>
      <c r="AH6152">
        <v>19</v>
      </c>
    </row>
    <row r="6153" spans="2:34" x14ac:dyDescent="0.35">
      <c r="B6153" s="75"/>
      <c r="C6153" s="76"/>
      <c r="D6153" s="78"/>
      <c r="E6153" s="76"/>
      <c r="F6153" s="76"/>
      <c r="G6153" s="76"/>
      <c r="H6153" s="79"/>
      <c r="I6153" s="79"/>
      <c r="J6153" s="79"/>
      <c r="K6153" s="79"/>
      <c r="L6153" s="75"/>
      <c r="M6153" s="75"/>
      <c r="N6153" s="75"/>
      <c r="O6153" s="75"/>
      <c r="P6153" s="76"/>
      <c r="AH6153">
        <v>19</v>
      </c>
    </row>
    <row r="6154" spans="2:34" x14ac:dyDescent="0.35">
      <c r="B6154" s="75"/>
      <c r="C6154" s="76"/>
      <c r="D6154" s="78"/>
      <c r="E6154" s="76"/>
      <c r="F6154" s="76"/>
      <c r="G6154" s="76"/>
      <c r="H6154" s="79"/>
      <c r="I6154" s="79"/>
      <c r="J6154" s="79"/>
      <c r="K6154" s="79"/>
      <c r="L6154" s="75"/>
      <c r="M6154" s="75"/>
      <c r="N6154" s="75"/>
      <c r="O6154" s="75"/>
      <c r="P6154" s="76"/>
      <c r="AH6154">
        <v>19</v>
      </c>
    </row>
    <row r="6155" spans="2:34" x14ac:dyDescent="0.35">
      <c r="B6155" s="75"/>
      <c r="C6155" s="76"/>
      <c r="D6155" s="78"/>
      <c r="E6155" s="76"/>
      <c r="F6155" s="76"/>
      <c r="G6155" s="76"/>
      <c r="H6155" s="79"/>
      <c r="I6155" s="79"/>
      <c r="J6155" s="79"/>
      <c r="K6155" s="79"/>
      <c r="L6155" s="75"/>
      <c r="M6155" s="75"/>
      <c r="N6155" s="75"/>
      <c r="O6155" s="75"/>
      <c r="P6155" s="76"/>
      <c r="AH6155">
        <v>19</v>
      </c>
    </row>
    <row r="6156" spans="2:34" x14ac:dyDescent="0.35">
      <c r="B6156" s="75"/>
      <c r="C6156" s="76"/>
      <c r="D6156" s="78"/>
      <c r="E6156" s="76"/>
      <c r="F6156" s="76"/>
      <c r="G6156" s="76"/>
      <c r="H6156" s="79"/>
      <c r="I6156" s="79"/>
      <c r="J6156" s="79"/>
      <c r="K6156" s="79"/>
      <c r="L6156" s="75"/>
      <c r="M6156" s="75"/>
      <c r="N6156" s="75"/>
      <c r="O6156" s="75"/>
      <c r="P6156" s="76"/>
      <c r="AH6156">
        <v>19</v>
      </c>
    </row>
    <row r="6157" spans="2:34" x14ac:dyDescent="0.35">
      <c r="B6157" s="75"/>
      <c r="C6157" s="76"/>
      <c r="D6157" s="78"/>
      <c r="E6157" s="76"/>
      <c r="F6157" s="76"/>
      <c r="G6157" s="76"/>
      <c r="H6157" s="79"/>
      <c r="I6157" s="79"/>
      <c r="J6157" s="79"/>
      <c r="K6157" s="79"/>
      <c r="L6157" s="75"/>
      <c r="M6157" s="75"/>
      <c r="N6157" s="75"/>
      <c r="O6157" s="75"/>
      <c r="P6157" s="76"/>
      <c r="AH6157">
        <v>19</v>
      </c>
    </row>
    <row r="6158" spans="2:34" x14ac:dyDescent="0.35">
      <c r="B6158" s="75"/>
      <c r="C6158" s="76"/>
      <c r="D6158" s="78"/>
      <c r="E6158" s="76"/>
      <c r="F6158" s="76"/>
      <c r="G6158" s="76"/>
      <c r="H6158" s="79"/>
      <c r="I6158" s="79"/>
      <c r="J6158" s="79"/>
      <c r="K6158" s="79"/>
      <c r="L6158" s="75"/>
      <c r="M6158" s="75"/>
      <c r="N6158" s="75"/>
      <c r="O6158" s="75"/>
      <c r="P6158" s="76"/>
      <c r="AH6158">
        <v>19</v>
      </c>
    </row>
    <row r="6159" spans="2:34" x14ac:dyDescent="0.35">
      <c r="B6159" s="75"/>
      <c r="C6159" s="76"/>
      <c r="D6159" s="78"/>
      <c r="E6159" s="76"/>
      <c r="F6159" s="76"/>
      <c r="G6159" s="76"/>
      <c r="H6159" s="79"/>
      <c r="I6159" s="79"/>
      <c r="J6159" s="79"/>
      <c r="K6159" s="79"/>
      <c r="L6159" s="75"/>
      <c r="M6159" s="75"/>
      <c r="N6159" s="75"/>
      <c r="O6159" s="75"/>
      <c r="P6159" s="76"/>
      <c r="AH6159">
        <v>19</v>
      </c>
    </row>
    <row r="6160" spans="2:34" x14ac:dyDescent="0.35">
      <c r="B6160" s="75"/>
      <c r="C6160" s="76"/>
      <c r="D6160" s="78"/>
      <c r="E6160" s="76"/>
      <c r="F6160" s="76"/>
      <c r="G6160" s="76"/>
      <c r="H6160" s="79"/>
      <c r="I6160" s="79"/>
      <c r="J6160" s="79"/>
      <c r="K6160" s="79"/>
      <c r="L6160" s="75"/>
      <c r="M6160" s="75"/>
      <c r="N6160" s="75"/>
      <c r="O6160" s="75"/>
      <c r="P6160" s="76"/>
      <c r="AH6160">
        <v>19</v>
      </c>
    </row>
    <row r="6161" spans="2:34" x14ac:dyDescent="0.35">
      <c r="B6161" s="75"/>
      <c r="C6161" s="76"/>
      <c r="D6161" s="78"/>
      <c r="E6161" s="76"/>
      <c r="F6161" s="76"/>
      <c r="G6161" s="76"/>
      <c r="H6161" s="79"/>
      <c r="I6161" s="79"/>
      <c r="J6161" s="79"/>
      <c r="K6161" s="79"/>
      <c r="L6161" s="75"/>
      <c r="M6161" s="75"/>
      <c r="N6161" s="75"/>
      <c r="O6161" s="75"/>
      <c r="P6161" s="76"/>
      <c r="AH6161">
        <v>19</v>
      </c>
    </row>
    <row r="6162" spans="2:34" x14ac:dyDescent="0.35">
      <c r="B6162" s="75"/>
      <c r="C6162" s="76"/>
      <c r="D6162" s="78"/>
      <c r="E6162" s="76"/>
      <c r="F6162" s="76"/>
      <c r="G6162" s="76"/>
      <c r="H6162" s="79"/>
      <c r="I6162" s="79"/>
      <c r="J6162" s="79"/>
      <c r="K6162" s="79"/>
      <c r="L6162" s="75"/>
      <c r="M6162" s="75"/>
      <c r="N6162" s="75"/>
      <c r="O6162" s="75"/>
      <c r="P6162" s="76"/>
      <c r="AH6162">
        <v>19</v>
      </c>
    </row>
    <row r="6163" spans="2:34" x14ac:dyDescent="0.35">
      <c r="B6163" s="75"/>
      <c r="C6163" s="76"/>
      <c r="D6163" s="78"/>
      <c r="E6163" s="76"/>
      <c r="F6163" s="76"/>
      <c r="G6163" s="76"/>
      <c r="H6163" s="79"/>
      <c r="I6163" s="79"/>
      <c r="J6163" s="79"/>
      <c r="K6163" s="79"/>
      <c r="L6163" s="75"/>
      <c r="M6163" s="75"/>
      <c r="N6163" s="75"/>
      <c r="O6163" s="75"/>
      <c r="P6163" s="76"/>
      <c r="AH6163">
        <v>19</v>
      </c>
    </row>
    <row r="6164" spans="2:34" x14ac:dyDescent="0.35">
      <c r="B6164" s="75"/>
      <c r="C6164" s="76"/>
      <c r="D6164" s="78"/>
      <c r="E6164" s="76"/>
      <c r="F6164" s="76"/>
      <c r="G6164" s="76"/>
      <c r="H6164" s="79"/>
      <c r="I6164" s="79"/>
      <c r="J6164" s="79"/>
      <c r="K6164" s="79"/>
      <c r="L6164" s="75"/>
      <c r="M6164" s="75"/>
      <c r="N6164" s="75"/>
      <c r="O6164" s="75"/>
      <c r="P6164" s="76"/>
      <c r="AH6164">
        <v>19</v>
      </c>
    </row>
    <row r="6165" spans="2:34" x14ac:dyDescent="0.35">
      <c r="B6165" s="75"/>
      <c r="C6165" s="76"/>
      <c r="D6165" s="78"/>
      <c r="E6165" s="76"/>
      <c r="F6165" s="76"/>
      <c r="G6165" s="76"/>
      <c r="H6165" s="79"/>
      <c r="I6165" s="79"/>
      <c r="J6165" s="79"/>
      <c r="K6165" s="79"/>
      <c r="L6165" s="75"/>
      <c r="M6165" s="75"/>
      <c r="N6165" s="75"/>
      <c r="O6165" s="75"/>
      <c r="P6165" s="76"/>
      <c r="AH6165">
        <v>19</v>
      </c>
    </row>
    <row r="6166" spans="2:34" x14ac:dyDescent="0.35">
      <c r="B6166" s="75"/>
      <c r="C6166" s="76"/>
      <c r="D6166" s="78"/>
      <c r="E6166" s="76"/>
      <c r="F6166" s="76"/>
      <c r="G6166" s="76"/>
      <c r="H6166" s="79"/>
      <c r="I6166" s="79"/>
      <c r="J6166" s="79"/>
      <c r="K6166" s="79"/>
      <c r="L6166" s="75"/>
      <c r="M6166" s="75"/>
      <c r="N6166" s="75"/>
      <c r="O6166" s="75"/>
      <c r="P6166" s="76"/>
      <c r="AH6166">
        <v>19</v>
      </c>
    </row>
    <row r="6167" spans="2:34" x14ac:dyDescent="0.35">
      <c r="B6167" s="75"/>
      <c r="C6167" s="76"/>
      <c r="D6167" s="78"/>
      <c r="E6167" s="76"/>
      <c r="F6167" s="76"/>
      <c r="G6167" s="76"/>
      <c r="H6167" s="79"/>
      <c r="I6167" s="79"/>
      <c r="J6167" s="79"/>
      <c r="K6167" s="79"/>
      <c r="L6167" s="75"/>
      <c r="M6167" s="75"/>
      <c r="N6167" s="75"/>
      <c r="O6167" s="75"/>
      <c r="P6167" s="76"/>
      <c r="AH6167">
        <v>19</v>
      </c>
    </row>
    <row r="6168" spans="2:34" x14ac:dyDescent="0.35">
      <c r="B6168" s="75"/>
      <c r="C6168" s="76"/>
      <c r="D6168" s="78"/>
      <c r="E6168" s="76"/>
      <c r="F6168" s="76"/>
      <c r="G6168" s="76"/>
      <c r="H6168" s="79"/>
      <c r="I6168" s="79"/>
      <c r="J6168" s="79"/>
      <c r="K6168" s="79"/>
      <c r="L6168" s="75"/>
      <c r="M6168" s="75"/>
      <c r="N6168" s="75"/>
      <c r="O6168" s="75"/>
      <c r="P6168" s="76"/>
      <c r="AH6168">
        <v>19</v>
      </c>
    </row>
    <row r="6169" spans="2:34" x14ac:dyDescent="0.35">
      <c r="B6169" s="75"/>
      <c r="C6169" s="76"/>
      <c r="D6169" s="78"/>
      <c r="E6169" s="76"/>
      <c r="F6169" s="76"/>
      <c r="G6169" s="76"/>
      <c r="H6169" s="79"/>
      <c r="I6169" s="79"/>
      <c r="J6169" s="79"/>
      <c r="K6169" s="79"/>
      <c r="L6169" s="75"/>
      <c r="M6169" s="75"/>
      <c r="N6169" s="75"/>
      <c r="O6169" s="75"/>
      <c r="P6169" s="76"/>
      <c r="AH6169">
        <v>19</v>
      </c>
    </row>
    <row r="6170" spans="2:34" x14ac:dyDescent="0.35">
      <c r="B6170" s="75"/>
      <c r="C6170" s="76"/>
      <c r="D6170" s="78"/>
      <c r="E6170" s="76"/>
      <c r="F6170" s="76"/>
      <c r="G6170" s="76"/>
      <c r="H6170" s="79"/>
      <c r="I6170" s="79"/>
      <c r="J6170" s="79"/>
      <c r="K6170" s="79"/>
      <c r="L6170" s="75"/>
      <c r="M6170" s="75"/>
      <c r="N6170" s="75"/>
      <c r="O6170" s="75"/>
      <c r="P6170" s="76"/>
      <c r="AH6170">
        <v>19</v>
      </c>
    </row>
    <row r="6171" spans="2:34" x14ac:dyDescent="0.35">
      <c r="B6171" s="75"/>
      <c r="C6171" s="76"/>
      <c r="D6171" s="78"/>
      <c r="E6171" s="76"/>
      <c r="F6171" s="76"/>
      <c r="G6171" s="76"/>
      <c r="H6171" s="79"/>
      <c r="I6171" s="79"/>
      <c r="J6171" s="79"/>
      <c r="K6171" s="79"/>
      <c r="L6171" s="75"/>
      <c r="M6171" s="75"/>
      <c r="N6171" s="75"/>
      <c r="O6171" s="75"/>
      <c r="P6171" s="76"/>
      <c r="AH6171">
        <v>19</v>
      </c>
    </row>
    <row r="6172" spans="2:34" x14ac:dyDescent="0.35">
      <c r="B6172" s="75"/>
      <c r="C6172" s="76"/>
      <c r="D6172" s="78"/>
      <c r="E6172" s="76"/>
      <c r="F6172" s="76"/>
      <c r="G6172" s="76"/>
      <c r="H6172" s="79"/>
      <c r="I6172" s="79"/>
      <c r="J6172" s="79"/>
      <c r="K6172" s="79"/>
      <c r="L6172" s="75"/>
      <c r="M6172" s="75"/>
      <c r="N6172" s="75"/>
      <c r="O6172" s="75"/>
      <c r="P6172" s="76"/>
      <c r="AH6172">
        <v>19</v>
      </c>
    </row>
    <row r="6173" spans="2:34" x14ac:dyDescent="0.35">
      <c r="B6173" s="75"/>
      <c r="C6173" s="76"/>
      <c r="D6173" s="78"/>
      <c r="E6173" s="76"/>
      <c r="F6173" s="76"/>
      <c r="G6173" s="76"/>
      <c r="H6173" s="79"/>
      <c r="I6173" s="79"/>
      <c r="J6173" s="79"/>
      <c r="K6173" s="79"/>
      <c r="L6173" s="75"/>
      <c r="M6173" s="75"/>
      <c r="N6173" s="75"/>
      <c r="O6173" s="75"/>
      <c r="P6173" s="76"/>
      <c r="AH6173">
        <v>19</v>
      </c>
    </row>
    <row r="6174" spans="2:34" x14ac:dyDescent="0.35">
      <c r="B6174" s="75"/>
      <c r="C6174" s="76"/>
      <c r="D6174" s="78"/>
      <c r="E6174" s="76"/>
      <c r="F6174" s="76"/>
      <c r="G6174" s="76"/>
      <c r="H6174" s="79"/>
      <c r="I6174" s="79"/>
      <c r="J6174" s="79"/>
      <c r="K6174" s="79"/>
      <c r="L6174" s="75"/>
      <c r="M6174" s="75"/>
      <c r="N6174" s="75"/>
      <c r="O6174" s="75"/>
      <c r="P6174" s="76"/>
      <c r="AH6174">
        <v>19</v>
      </c>
    </row>
    <row r="6175" spans="2:34" x14ac:dyDescent="0.35">
      <c r="B6175" s="75"/>
      <c r="C6175" s="76"/>
      <c r="D6175" s="78"/>
      <c r="E6175" s="76"/>
      <c r="F6175" s="76"/>
      <c r="G6175" s="76"/>
      <c r="H6175" s="79"/>
      <c r="I6175" s="79"/>
      <c r="J6175" s="79"/>
      <c r="K6175" s="79"/>
      <c r="L6175" s="75"/>
      <c r="M6175" s="75"/>
      <c r="N6175" s="75"/>
      <c r="O6175" s="75"/>
      <c r="P6175" s="76"/>
      <c r="AH6175">
        <v>19</v>
      </c>
    </row>
    <row r="6176" spans="2:34" x14ac:dyDescent="0.35">
      <c r="B6176" s="75"/>
      <c r="C6176" s="76"/>
      <c r="D6176" s="78"/>
      <c r="E6176" s="76"/>
      <c r="F6176" s="76"/>
      <c r="G6176" s="76"/>
      <c r="H6176" s="79"/>
      <c r="I6176" s="79"/>
      <c r="J6176" s="79"/>
      <c r="K6176" s="79"/>
      <c r="L6176" s="75"/>
      <c r="M6176" s="75"/>
      <c r="N6176" s="75"/>
      <c r="O6176" s="75"/>
      <c r="P6176" s="76"/>
      <c r="AH6176">
        <v>19</v>
      </c>
    </row>
    <row r="6177" spans="2:34" x14ac:dyDescent="0.35">
      <c r="B6177" s="75"/>
      <c r="C6177" s="76"/>
      <c r="D6177" s="78"/>
      <c r="E6177" s="76"/>
      <c r="F6177" s="76"/>
      <c r="G6177" s="76"/>
      <c r="H6177" s="79"/>
      <c r="I6177" s="79"/>
      <c r="J6177" s="79"/>
      <c r="K6177" s="79"/>
      <c r="L6177" s="75"/>
      <c r="M6177" s="75"/>
      <c r="N6177" s="75"/>
      <c r="O6177" s="75"/>
      <c r="P6177" s="76"/>
      <c r="AH6177">
        <v>19</v>
      </c>
    </row>
    <row r="6178" spans="2:34" x14ac:dyDescent="0.35">
      <c r="B6178" s="75"/>
      <c r="C6178" s="76"/>
      <c r="D6178" s="78"/>
      <c r="E6178" s="76"/>
      <c r="F6178" s="76"/>
      <c r="G6178" s="76"/>
      <c r="H6178" s="79"/>
      <c r="I6178" s="79"/>
      <c r="J6178" s="79"/>
      <c r="K6178" s="79"/>
      <c r="L6178" s="75"/>
      <c r="M6178" s="75"/>
      <c r="N6178" s="75"/>
      <c r="O6178" s="75"/>
      <c r="P6178" s="76"/>
      <c r="AH6178">
        <v>19</v>
      </c>
    </row>
    <row r="6179" spans="2:34" x14ac:dyDescent="0.35">
      <c r="B6179" s="75"/>
      <c r="C6179" s="76"/>
      <c r="D6179" s="78"/>
      <c r="E6179" s="76"/>
      <c r="F6179" s="76"/>
      <c r="G6179" s="76"/>
      <c r="H6179" s="79"/>
      <c r="I6179" s="79"/>
      <c r="J6179" s="79"/>
      <c r="K6179" s="79"/>
      <c r="L6179" s="75"/>
      <c r="M6179" s="75"/>
      <c r="N6179" s="75"/>
      <c r="O6179" s="75"/>
      <c r="P6179" s="76"/>
      <c r="AH6179">
        <v>19</v>
      </c>
    </row>
    <row r="6180" spans="2:34" x14ac:dyDescent="0.35">
      <c r="B6180" s="75"/>
      <c r="C6180" s="76"/>
      <c r="D6180" s="78"/>
      <c r="E6180" s="76"/>
      <c r="F6180" s="76"/>
      <c r="G6180" s="76"/>
      <c r="H6180" s="79"/>
      <c r="I6180" s="79"/>
      <c r="J6180" s="79"/>
      <c r="K6180" s="79"/>
      <c r="L6180" s="75"/>
      <c r="M6180" s="75"/>
      <c r="N6180" s="75"/>
      <c r="O6180" s="75"/>
      <c r="P6180" s="76"/>
      <c r="AH6180">
        <v>19</v>
      </c>
    </row>
    <row r="6181" spans="2:34" x14ac:dyDescent="0.35">
      <c r="B6181" s="75"/>
      <c r="C6181" s="76"/>
      <c r="D6181" s="78"/>
      <c r="E6181" s="76"/>
      <c r="F6181" s="76"/>
      <c r="G6181" s="76"/>
      <c r="H6181" s="79"/>
      <c r="I6181" s="79"/>
      <c r="J6181" s="79"/>
      <c r="K6181" s="79"/>
      <c r="L6181" s="75"/>
      <c r="M6181" s="75"/>
      <c r="N6181" s="75"/>
      <c r="O6181" s="75"/>
      <c r="P6181" s="76"/>
      <c r="AH6181">
        <v>19</v>
      </c>
    </row>
    <row r="6182" spans="2:34" x14ac:dyDescent="0.35">
      <c r="B6182" s="75"/>
      <c r="C6182" s="76"/>
      <c r="D6182" s="78"/>
      <c r="E6182" s="76"/>
      <c r="F6182" s="76"/>
      <c r="G6182" s="76"/>
      <c r="H6182" s="79"/>
      <c r="I6182" s="79"/>
      <c r="J6182" s="79"/>
      <c r="K6182" s="79"/>
      <c r="L6182" s="75"/>
      <c r="M6182" s="75"/>
      <c r="N6182" s="75"/>
      <c r="O6182" s="75"/>
      <c r="P6182" s="76"/>
      <c r="AH6182">
        <v>19</v>
      </c>
    </row>
    <row r="6183" spans="2:34" x14ac:dyDescent="0.35">
      <c r="B6183" s="75"/>
      <c r="C6183" s="76"/>
      <c r="D6183" s="78"/>
      <c r="E6183" s="76"/>
      <c r="F6183" s="76"/>
      <c r="G6183" s="76"/>
      <c r="H6183" s="79"/>
      <c r="I6183" s="79"/>
      <c r="J6183" s="79"/>
      <c r="K6183" s="79"/>
      <c r="L6183" s="75"/>
      <c r="M6183" s="75"/>
      <c r="N6183" s="75"/>
      <c r="O6183" s="75"/>
      <c r="P6183" s="76"/>
      <c r="AH6183">
        <v>19</v>
      </c>
    </row>
    <row r="6184" spans="2:34" x14ac:dyDescent="0.35">
      <c r="B6184" s="75"/>
      <c r="C6184" s="76"/>
      <c r="D6184" s="78"/>
      <c r="E6184" s="76"/>
      <c r="F6184" s="76"/>
      <c r="G6184" s="76"/>
      <c r="H6184" s="79"/>
      <c r="I6184" s="79"/>
      <c r="J6184" s="79"/>
      <c r="K6184" s="79"/>
      <c r="L6184" s="75"/>
      <c r="M6184" s="75"/>
      <c r="N6184" s="75"/>
      <c r="O6184" s="75"/>
      <c r="P6184" s="76"/>
      <c r="AH6184">
        <v>19</v>
      </c>
    </row>
    <row r="6185" spans="2:34" x14ac:dyDescent="0.35">
      <c r="B6185" s="75"/>
      <c r="C6185" s="76"/>
      <c r="D6185" s="78"/>
      <c r="E6185" s="76"/>
      <c r="F6185" s="76"/>
      <c r="G6185" s="76"/>
      <c r="H6185" s="79"/>
      <c r="I6185" s="79"/>
      <c r="J6185" s="79"/>
      <c r="K6185" s="79"/>
      <c r="L6185" s="75"/>
      <c r="M6185" s="75"/>
      <c r="N6185" s="75"/>
      <c r="O6185" s="75"/>
      <c r="P6185" s="76"/>
      <c r="AH6185">
        <v>19</v>
      </c>
    </row>
    <row r="6186" spans="2:34" x14ac:dyDescent="0.35">
      <c r="B6186" s="75"/>
      <c r="C6186" s="76"/>
      <c r="D6186" s="78"/>
      <c r="E6186" s="76"/>
      <c r="F6186" s="76"/>
      <c r="G6186" s="76"/>
      <c r="H6186" s="79"/>
      <c r="I6186" s="79"/>
      <c r="J6186" s="79"/>
      <c r="K6186" s="79"/>
      <c r="L6186" s="75"/>
      <c r="M6186" s="75"/>
      <c r="N6186" s="75"/>
      <c r="O6186" s="75"/>
      <c r="P6186" s="76"/>
      <c r="AH6186">
        <v>19</v>
      </c>
    </row>
    <row r="6187" spans="2:34" x14ac:dyDescent="0.35">
      <c r="B6187" s="75"/>
      <c r="C6187" s="76"/>
      <c r="D6187" s="78"/>
      <c r="E6187" s="76"/>
      <c r="F6187" s="76"/>
      <c r="G6187" s="76"/>
      <c r="H6187" s="79"/>
      <c r="I6187" s="79"/>
      <c r="J6187" s="79"/>
      <c r="K6187" s="79"/>
      <c r="L6187" s="75"/>
      <c r="M6187" s="75"/>
      <c r="N6187" s="75"/>
      <c r="O6187" s="75"/>
      <c r="P6187" s="76"/>
      <c r="AH6187">
        <v>19</v>
      </c>
    </row>
    <row r="6188" spans="2:34" x14ac:dyDescent="0.35">
      <c r="B6188" s="75"/>
      <c r="C6188" s="76"/>
      <c r="D6188" s="78"/>
      <c r="E6188" s="76"/>
      <c r="F6188" s="76"/>
      <c r="G6188" s="76"/>
      <c r="H6188" s="79"/>
      <c r="I6188" s="79"/>
      <c r="J6188" s="79"/>
      <c r="K6188" s="79"/>
      <c r="L6188" s="75"/>
      <c r="M6188" s="75"/>
      <c r="N6188" s="75"/>
      <c r="O6188" s="75"/>
      <c r="P6188" s="76"/>
      <c r="AH6188">
        <v>19</v>
      </c>
    </row>
    <row r="6189" spans="2:34" x14ac:dyDescent="0.35">
      <c r="B6189" s="75"/>
      <c r="C6189" s="76"/>
      <c r="D6189" s="78"/>
      <c r="E6189" s="76"/>
      <c r="F6189" s="76"/>
      <c r="G6189" s="76"/>
      <c r="H6189" s="79"/>
      <c r="I6189" s="79"/>
      <c r="J6189" s="79"/>
      <c r="K6189" s="79"/>
      <c r="L6189" s="75"/>
      <c r="M6189" s="75"/>
      <c r="N6189" s="75"/>
      <c r="O6189" s="75"/>
      <c r="P6189" s="76"/>
      <c r="AH6189">
        <v>19</v>
      </c>
    </row>
    <row r="6190" spans="2:34" x14ac:dyDescent="0.35">
      <c r="B6190" s="75"/>
      <c r="C6190" s="76"/>
      <c r="D6190" s="78"/>
      <c r="E6190" s="76"/>
      <c r="F6190" s="76"/>
      <c r="G6190" s="76"/>
      <c r="H6190" s="79"/>
      <c r="I6190" s="79"/>
      <c r="J6190" s="79"/>
      <c r="K6190" s="79"/>
      <c r="L6190" s="75"/>
      <c r="M6190" s="75"/>
      <c r="N6190" s="75"/>
      <c r="O6190" s="75"/>
      <c r="P6190" s="76"/>
      <c r="AH6190">
        <v>19</v>
      </c>
    </row>
    <row r="6191" spans="2:34" x14ac:dyDescent="0.35">
      <c r="B6191" s="75"/>
      <c r="C6191" s="76"/>
      <c r="D6191" s="78"/>
      <c r="E6191" s="76"/>
      <c r="F6191" s="76"/>
      <c r="G6191" s="76"/>
      <c r="H6191" s="79"/>
      <c r="I6191" s="79"/>
      <c r="J6191" s="79"/>
      <c r="K6191" s="79"/>
      <c r="L6191" s="75"/>
      <c r="M6191" s="75"/>
      <c r="N6191" s="75"/>
      <c r="O6191" s="75"/>
      <c r="P6191" s="76"/>
      <c r="AH6191">
        <v>19</v>
      </c>
    </row>
    <row r="6192" spans="2:34" x14ac:dyDescent="0.35">
      <c r="B6192" s="75"/>
      <c r="C6192" s="76"/>
      <c r="D6192" s="78"/>
      <c r="E6192" s="76"/>
      <c r="F6192" s="76"/>
      <c r="G6192" s="76"/>
      <c r="H6192" s="79"/>
      <c r="I6192" s="79"/>
      <c r="J6192" s="79"/>
      <c r="K6192" s="79"/>
      <c r="L6192" s="75"/>
      <c r="M6192" s="75"/>
      <c r="N6192" s="75"/>
      <c r="O6192" s="75"/>
      <c r="P6192" s="76"/>
      <c r="AH6192">
        <v>19</v>
      </c>
    </row>
    <row r="6193" spans="2:34" x14ac:dyDescent="0.35">
      <c r="B6193" s="75"/>
      <c r="C6193" s="76"/>
      <c r="D6193" s="78"/>
      <c r="E6193" s="76"/>
      <c r="F6193" s="76"/>
      <c r="G6193" s="76"/>
      <c r="H6193" s="79"/>
      <c r="I6193" s="79"/>
      <c r="J6193" s="79"/>
      <c r="K6193" s="79"/>
      <c r="L6193" s="75"/>
      <c r="M6193" s="75"/>
      <c r="N6193" s="75"/>
      <c r="O6193" s="75"/>
      <c r="P6193" s="76"/>
      <c r="AH6193">
        <v>19</v>
      </c>
    </row>
    <row r="6194" spans="2:34" x14ac:dyDescent="0.35">
      <c r="B6194" s="75"/>
      <c r="C6194" s="76"/>
      <c r="D6194" s="78"/>
      <c r="E6194" s="76"/>
      <c r="F6194" s="76"/>
      <c r="G6194" s="76"/>
      <c r="H6194" s="79"/>
      <c r="I6194" s="79"/>
      <c r="J6194" s="79"/>
      <c r="K6194" s="79"/>
      <c r="L6194" s="75"/>
      <c r="M6194" s="75"/>
      <c r="N6194" s="75"/>
      <c r="O6194" s="75"/>
      <c r="P6194" s="76"/>
      <c r="AH6194">
        <v>19</v>
      </c>
    </row>
    <row r="6195" spans="2:34" x14ac:dyDescent="0.35">
      <c r="B6195" s="75"/>
      <c r="C6195" s="76"/>
      <c r="D6195" s="78"/>
      <c r="E6195" s="76"/>
      <c r="F6195" s="76"/>
      <c r="G6195" s="76"/>
      <c r="H6195" s="79"/>
      <c r="I6195" s="79"/>
      <c r="J6195" s="79"/>
      <c r="K6195" s="79"/>
      <c r="L6195" s="75"/>
      <c r="M6195" s="75"/>
      <c r="N6195" s="75"/>
      <c r="O6195" s="75"/>
      <c r="P6195" s="76"/>
      <c r="AH6195">
        <v>19</v>
      </c>
    </row>
    <row r="6196" spans="2:34" x14ac:dyDescent="0.35">
      <c r="B6196" s="75"/>
      <c r="C6196" s="76"/>
      <c r="D6196" s="78"/>
      <c r="E6196" s="76"/>
      <c r="F6196" s="76"/>
      <c r="G6196" s="76"/>
      <c r="H6196" s="79"/>
      <c r="I6196" s="79"/>
      <c r="J6196" s="79"/>
      <c r="K6196" s="79"/>
      <c r="L6196" s="75"/>
      <c r="M6196" s="75"/>
      <c r="N6196" s="75"/>
      <c r="O6196" s="75"/>
      <c r="P6196" s="76"/>
      <c r="AH6196">
        <v>19</v>
      </c>
    </row>
    <row r="6197" spans="2:34" x14ac:dyDescent="0.35">
      <c r="B6197" s="75"/>
      <c r="C6197" s="76"/>
      <c r="D6197" s="78"/>
      <c r="E6197" s="76"/>
      <c r="F6197" s="76"/>
      <c r="G6197" s="76"/>
      <c r="H6197" s="79"/>
      <c r="I6197" s="79"/>
      <c r="J6197" s="79"/>
      <c r="K6197" s="79"/>
      <c r="L6197" s="75"/>
      <c r="M6197" s="75"/>
      <c r="N6197" s="75"/>
      <c r="O6197" s="75"/>
      <c r="P6197" s="76"/>
      <c r="AH6197">
        <v>19</v>
      </c>
    </row>
    <row r="6198" spans="2:34" x14ac:dyDescent="0.35">
      <c r="B6198" s="75"/>
      <c r="C6198" s="76"/>
      <c r="D6198" s="78"/>
      <c r="E6198" s="76"/>
      <c r="F6198" s="76"/>
      <c r="G6198" s="76"/>
      <c r="H6198" s="79"/>
      <c r="I6198" s="79"/>
      <c r="J6198" s="79"/>
      <c r="K6198" s="79"/>
      <c r="L6198" s="75"/>
      <c r="M6198" s="75"/>
      <c r="N6198" s="75"/>
      <c r="O6198" s="75"/>
      <c r="P6198" s="76"/>
      <c r="AH6198">
        <v>19</v>
      </c>
    </row>
    <row r="6199" spans="2:34" x14ac:dyDescent="0.35">
      <c r="B6199" s="75"/>
      <c r="C6199" s="76"/>
      <c r="D6199" s="78"/>
      <c r="E6199" s="76"/>
      <c r="F6199" s="76"/>
      <c r="G6199" s="76"/>
      <c r="H6199" s="79"/>
      <c r="I6199" s="79"/>
      <c r="J6199" s="79"/>
      <c r="K6199" s="79"/>
      <c r="L6199" s="75"/>
      <c r="M6199" s="75"/>
      <c r="N6199" s="75"/>
      <c r="O6199" s="75"/>
      <c r="P6199" s="76"/>
      <c r="AH6199">
        <v>19</v>
      </c>
    </row>
    <row r="6200" spans="2:34" x14ac:dyDescent="0.35">
      <c r="B6200" s="75"/>
      <c r="C6200" s="76"/>
      <c r="D6200" s="78"/>
      <c r="E6200" s="76"/>
      <c r="F6200" s="76"/>
      <c r="G6200" s="76"/>
      <c r="H6200" s="79"/>
      <c r="I6200" s="79"/>
      <c r="J6200" s="79"/>
      <c r="K6200" s="79"/>
      <c r="L6200" s="75"/>
      <c r="M6200" s="75"/>
      <c r="N6200" s="75"/>
      <c r="O6200" s="75"/>
      <c r="P6200" s="76"/>
      <c r="AH6200">
        <v>19</v>
      </c>
    </row>
    <row r="6201" spans="2:34" x14ac:dyDescent="0.35">
      <c r="B6201" s="75"/>
      <c r="C6201" s="76"/>
      <c r="D6201" s="78"/>
      <c r="E6201" s="76"/>
      <c r="F6201" s="76"/>
      <c r="G6201" s="76"/>
      <c r="H6201" s="79"/>
      <c r="I6201" s="79"/>
      <c r="J6201" s="79"/>
      <c r="K6201" s="79"/>
      <c r="L6201" s="75"/>
      <c r="M6201" s="75"/>
      <c r="N6201" s="75"/>
      <c r="O6201" s="75"/>
      <c r="P6201" s="76"/>
      <c r="AH6201">
        <v>19</v>
      </c>
    </row>
    <row r="6202" spans="2:34" x14ac:dyDescent="0.35">
      <c r="B6202" s="75"/>
      <c r="C6202" s="76"/>
      <c r="D6202" s="78"/>
      <c r="E6202" s="76"/>
      <c r="F6202" s="76"/>
      <c r="G6202" s="76"/>
      <c r="H6202" s="79"/>
      <c r="I6202" s="79"/>
      <c r="J6202" s="79"/>
      <c r="K6202" s="79"/>
      <c r="L6202" s="75"/>
      <c r="M6202" s="75"/>
      <c r="N6202" s="75"/>
      <c r="O6202" s="75"/>
      <c r="P6202" s="76"/>
      <c r="AH6202">
        <v>19</v>
      </c>
    </row>
    <row r="6203" spans="2:34" x14ac:dyDescent="0.35">
      <c r="B6203" s="75"/>
      <c r="C6203" s="76"/>
      <c r="D6203" s="78"/>
      <c r="E6203" s="76"/>
      <c r="F6203" s="76"/>
      <c r="G6203" s="76"/>
      <c r="H6203" s="79"/>
      <c r="I6203" s="79"/>
      <c r="J6203" s="79"/>
      <c r="K6203" s="79"/>
      <c r="L6203" s="75"/>
      <c r="M6203" s="75"/>
      <c r="N6203" s="75"/>
      <c r="O6203" s="75"/>
      <c r="P6203" s="76"/>
      <c r="AH6203">
        <v>19</v>
      </c>
    </row>
    <row r="6204" spans="2:34" x14ac:dyDescent="0.35">
      <c r="B6204" s="75"/>
      <c r="C6204" s="76"/>
      <c r="D6204" s="78"/>
      <c r="E6204" s="76"/>
      <c r="F6204" s="76"/>
      <c r="G6204" s="76"/>
      <c r="H6204" s="79"/>
      <c r="I6204" s="79"/>
      <c r="J6204" s="79"/>
      <c r="K6204" s="79"/>
      <c r="L6204" s="75"/>
      <c r="M6204" s="75"/>
      <c r="N6204" s="75"/>
      <c r="O6204" s="75"/>
      <c r="P6204" s="76"/>
      <c r="AH6204">
        <v>19</v>
      </c>
    </row>
    <row r="6205" spans="2:34" x14ac:dyDescent="0.35">
      <c r="B6205" s="75"/>
      <c r="C6205" s="76"/>
      <c r="D6205" s="78"/>
      <c r="E6205" s="76"/>
      <c r="F6205" s="76"/>
      <c r="G6205" s="76"/>
      <c r="H6205" s="79"/>
      <c r="I6205" s="79"/>
      <c r="J6205" s="79"/>
      <c r="K6205" s="79"/>
      <c r="L6205" s="75"/>
      <c r="M6205" s="75"/>
      <c r="N6205" s="75"/>
      <c r="O6205" s="75"/>
      <c r="P6205" s="76"/>
      <c r="AH6205">
        <v>19</v>
      </c>
    </row>
    <row r="6206" spans="2:34" x14ac:dyDescent="0.35">
      <c r="B6206" s="75"/>
      <c r="C6206" s="76"/>
      <c r="D6206" s="78"/>
      <c r="E6206" s="76"/>
      <c r="F6206" s="76"/>
      <c r="G6206" s="76"/>
      <c r="H6206" s="79"/>
      <c r="I6206" s="79"/>
      <c r="J6206" s="79"/>
      <c r="K6206" s="79"/>
      <c r="L6206" s="75"/>
      <c r="M6206" s="75"/>
      <c r="N6206" s="75"/>
      <c r="O6206" s="75"/>
      <c r="P6206" s="76"/>
      <c r="AH6206">
        <v>19</v>
      </c>
    </row>
    <row r="6207" spans="2:34" x14ac:dyDescent="0.35">
      <c r="B6207" s="75"/>
      <c r="C6207" s="76"/>
      <c r="D6207" s="78"/>
      <c r="E6207" s="76"/>
      <c r="F6207" s="76"/>
      <c r="G6207" s="76"/>
      <c r="H6207" s="79"/>
      <c r="I6207" s="79"/>
      <c r="J6207" s="79"/>
      <c r="K6207" s="79"/>
      <c r="L6207" s="75"/>
      <c r="M6207" s="75"/>
      <c r="N6207" s="75"/>
      <c r="O6207" s="75"/>
      <c r="P6207" s="76"/>
      <c r="AH6207">
        <v>19</v>
      </c>
    </row>
    <row r="6208" spans="2:34" x14ac:dyDescent="0.35">
      <c r="B6208" s="75"/>
      <c r="C6208" s="76"/>
      <c r="D6208" s="78"/>
      <c r="E6208" s="76"/>
      <c r="F6208" s="76"/>
      <c r="G6208" s="76"/>
      <c r="H6208" s="79"/>
      <c r="I6208" s="79"/>
      <c r="J6208" s="79"/>
      <c r="K6208" s="79"/>
      <c r="L6208" s="75"/>
      <c r="M6208" s="75"/>
      <c r="N6208" s="75"/>
      <c r="O6208" s="75"/>
      <c r="P6208" s="76"/>
      <c r="AH6208">
        <v>19</v>
      </c>
    </row>
    <row r="6209" spans="2:34" x14ac:dyDescent="0.35">
      <c r="B6209" s="75"/>
      <c r="C6209" s="76"/>
      <c r="D6209" s="78"/>
      <c r="E6209" s="76"/>
      <c r="F6209" s="76"/>
      <c r="G6209" s="76"/>
      <c r="H6209" s="79"/>
      <c r="I6209" s="79"/>
      <c r="J6209" s="79"/>
      <c r="K6209" s="79"/>
      <c r="L6209" s="75"/>
      <c r="M6209" s="75"/>
      <c r="N6209" s="75"/>
      <c r="O6209" s="75"/>
      <c r="P6209" s="76"/>
      <c r="AH6209">
        <v>19</v>
      </c>
    </row>
    <row r="6210" spans="2:34" x14ac:dyDescent="0.35">
      <c r="B6210" s="75"/>
      <c r="C6210" s="76"/>
      <c r="D6210" s="78"/>
      <c r="E6210" s="76"/>
      <c r="F6210" s="76"/>
      <c r="G6210" s="76"/>
      <c r="H6210" s="79"/>
      <c r="I6210" s="79"/>
      <c r="J6210" s="79"/>
      <c r="K6210" s="79"/>
      <c r="L6210" s="75"/>
      <c r="M6210" s="75"/>
      <c r="N6210" s="75"/>
      <c r="O6210" s="75"/>
      <c r="P6210" s="76"/>
      <c r="AH6210">
        <v>19</v>
      </c>
    </row>
    <row r="6211" spans="2:34" x14ac:dyDescent="0.35">
      <c r="B6211" s="75"/>
      <c r="C6211" s="76"/>
      <c r="D6211" s="78"/>
      <c r="E6211" s="76"/>
      <c r="F6211" s="76"/>
      <c r="G6211" s="76"/>
      <c r="H6211" s="79"/>
      <c r="I6211" s="79"/>
      <c r="J6211" s="79"/>
      <c r="K6211" s="79"/>
      <c r="L6211" s="75"/>
      <c r="M6211" s="75"/>
      <c r="N6211" s="75"/>
      <c r="O6211" s="75"/>
      <c r="P6211" s="76"/>
      <c r="AH6211">
        <v>19</v>
      </c>
    </row>
    <row r="6212" spans="2:34" x14ac:dyDescent="0.35">
      <c r="B6212" s="75"/>
      <c r="C6212" s="76"/>
      <c r="D6212" s="78"/>
      <c r="E6212" s="76"/>
      <c r="F6212" s="76"/>
      <c r="G6212" s="76"/>
      <c r="H6212" s="79"/>
      <c r="I6212" s="79"/>
      <c r="J6212" s="79"/>
      <c r="K6212" s="79"/>
      <c r="L6212" s="75"/>
      <c r="M6212" s="75"/>
      <c r="N6212" s="75"/>
      <c r="O6212" s="75"/>
      <c r="P6212" s="76"/>
      <c r="AH6212">
        <v>19</v>
      </c>
    </row>
    <row r="6213" spans="2:34" x14ac:dyDescent="0.35">
      <c r="B6213" s="75"/>
      <c r="C6213" s="76"/>
      <c r="D6213" s="78"/>
      <c r="E6213" s="76"/>
      <c r="F6213" s="76"/>
      <c r="G6213" s="76"/>
      <c r="H6213" s="79"/>
      <c r="I6213" s="79"/>
      <c r="J6213" s="79"/>
      <c r="K6213" s="79"/>
      <c r="L6213" s="75"/>
      <c r="M6213" s="75"/>
      <c r="N6213" s="75"/>
      <c r="O6213" s="75"/>
      <c r="P6213" s="76"/>
      <c r="AH6213">
        <v>19</v>
      </c>
    </row>
    <row r="6214" spans="2:34" x14ac:dyDescent="0.35">
      <c r="B6214" s="75"/>
      <c r="C6214" s="76"/>
      <c r="D6214" s="78"/>
      <c r="E6214" s="76"/>
      <c r="F6214" s="76"/>
      <c r="G6214" s="76"/>
      <c r="H6214" s="79"/>
      <c r="I6214" s="79"/>
      <c r="J6214" s="79"/>
      <c r="K6214" s="79"/>
      <c r="L6214" s="75"/>
      <c r="M6214" s="75"/>
      <c r="N6214" s="75"/>
      <c r="O6214" s="75"/>
      <c r="P6214" s="76"/>
      <c r="AH6214">
        <v>19</v>
      </c>
    </row>
    <row r="6215" spans="2:34" x14ac:dyDescent="0.35">
      <c r="B6215" s="75"/>
      <c r="C6215" s="76"/>
      <c r="D6215" s="78"/>
      <c r="E6215" s="76"/>
      <c r="F6215" s="76"/>
      <c r="G6215" s="76"/>
      <c r="H6215" s="79"/>
      <c r="I6215" s="79"/>
      <c r="J6215" s="79"/>
      <c r="K6215" s="79"/>
      <c r="L6215" s="75"/>
      <c r="M6215" s="75"/>
      <c r="N6215" s="75"/>
      <c r="O6215" s="75"/>
      <c r="P6215" s="76"/>
      <c r="AH6215">
        <v>19</v>
      </c>
    </row>
    <row r="6216" spans="2:34" x14ac:dyDescent="0.35">
      <c r="B6216" s="75"/>
      <c r="C6216" s="76"/>
      <c r="D6216" s="78"/>
      <c r="E6216" s="76"/>
      <c r="F6216" s="76"/>
      <c r="G6216" s="76"/>
      <c r="H6216" s="79"/>
      <c r="I6216" s="79"/>
      <c r="J6216" s="79"/>
      <c r="K6216" s="79"/>
      <c r="L6216" s="75"/>
      <c r="M6216" s="75"/>
      <c r="N6216" s="75"/>
      <c r="O6216" s="75"/>
      <c r="P6216" s="76"/>
      <c r="AH6216">
        <v>19</v>
      </c>
    </row>
    <row r="6217" spans="2:34" x14ac:dyDescent="0.35">
      <c r="B6217" s="75"/>
      <c r="C6217" s="76"/>
      <c r="D6217" s="78"/>
      <c r="E6217" s="76"/>
      <c r="F6217" s="76"/>
      <c r="G6217" s="76"/>
      <c r="H6217" s="79"/>
      <c r="I6217" s="79"/>
      <c r="J6217" s="79"/>
      <c r="K6217" s="79"/>
      <c r="L6217" s="75"/>
      <c r="M6217" s="75"/>
      <c r="N6217" s="75"/>
      <c r="O6217" s="75"/>
      <c r="P6217" s="76"/>
      <c r="AH6217">
        <v>19</v>
      </c>
    </row>
    <row r="6218" spans="2:34" x14ac:dyDescent="0.35">
      <c r="B6218" s="75"/>
      <c r="C6218" s="76"/>
      <c r="D6218" s="78"/>
      <c r="E6218" s="76"/>
      <c r="F6218" s="76"/>
      <c r="G6218" s="76"/>
      <c r="H6218" s="79"/>
      <c r="I6218" s="79"/>
      <c r="J6218" s="79"/>
      <c r="K6218" s="79"/>
      <c r="L6218" s="75"/>
      <c r="M6218" s="75"/>
      <c r="N6218" s="75"/>
      <c r="O6218" s="75"/>
      <c r="P6218" s="76"/>
      <c r="AH6218">
        <v>19</v>
      </c>
    </row>
    <row r="6219" spans="2:34" x14ac:dyDescent="0.35">
      <c r="B6219" s="75"/>
      <c r="C6219" s="76"/>
      <c r="D6219" s="78"/>
      <c r="E6219" s="76"/>
      <c r="F6219" s="76"/>
      <c r="G6219" s="76"/>
      <c r="H6219" s="79"/>
      <c r="I6219" s="79"/>
      <c r="J6219" s="79"/>
      <c r="K6219" s="79"/>
      <c r="L6219" s="75"/>
      <c r="M6219" s="75"/>
      <c r="N6219" s="75"/>
      <c r="O6219" s="75"/>
      <c r="P6219" s="76"/>
      <c r="AH6219">
        <v>19</v>
      </c>
    </row>
    <row r="6220" spans="2:34" x14ac:dyDescent="0.35">
      <c r="B6220" s="75"/>
      <c r="C6220" s="76"/>
      <c r="D6220" s="78"/>
      <c r="E6220" s="76"/>
      <c r="F6220" s="76"/>
      <c r="G6220" s="76"/>
      <c r="H6220" s="79"/>
      <c r="I6220" s="79"/>
      <c r="J6220" s="79"/>
      <c r="K6220" s="79"/>
      <c r="L6220" s="75"/>
      <c r="M6220" s="75"/>
      <c r="N6220" s="75"/>
      <c r="O6220" s="75"/>
      <c r="P6220" s="76"/>
      <c r="AH6220">
        <v>19</v>
      </c>
    </row>
    <row r="6221" spans="2:34" x14ac:dyDescent="0.35">
      <c r="B6221" s="75"/>
      <c r="C6221" s="76"/>
      <c r="D6221" s="78"/>
      <c r="E6221" s="76"/>
      <c r="F6221" s="76"/>
      <c r="G6221" s="76"/>
      <c r="H6221" s="79"/>
      <c r="I6221" s="79"/>
      <c r="J6221" s="79"/>
      <c r="K6221" s="79"/>
      <c r="L6221" s="75"/>
      <c r="M6221" s="75"/>
      <c r="N6221" s="75"/>
      <c r="O6221" s="75"/>
      <c r="P6221" s="76"/>
      <c r="AH6221">
        <v>19</v>
      </c>
    </row>
    <row r="6222" spans="2:34" x14ac:dyDescent="0.35">
      <c r="B6222" s="75"/>
      <c r="C6222" s="76"/>
      <c r="D6222" s="78"/>
      <c r="E6222" s="76"/>
      <c r="F6222" s="76"/>
      <c r="G6222" s="76"/>
      <c r="H6222" s="79"/>
      <c r="I6222" s="79"/>
      <c r="J6222" s="79"/>
      <c r="K6222" s="79"/>
      <c r="L6222" s="75"/>
      <c r="M6222" s="75"/>
      <c r="N6222" s="75"/>
      <c r="O6222" s="75"/>
      <c r="P6222" s="76"/>
      <c r="AH6222">
        <v>19</v>
      </c>
    </row>
    <row r="6223" spans="2:34" x14ac:dyDescent="0.35">
      <c r="B6223" s="75"/>
      <c r="C6223" s="76"/>
      <c r="D6223" s="78"/>
      <c r="E6223" s="76"/>
      <c r="F6223" s="76"/>
      <c r="G6223" s="76"/>
      <c r="H6223" s="79"/>
      <c r="I6223" s="79"/>
      <c r="J6223" s="79"/>
      <c r="K6223" s="79"/>
      <c r="L6223" s="75"/>
      <c r="M6223" s="75"/>
      <c r="N6223" s="75"/>
      <c r="O6223" s="75"/>
      <c r="P6223" s="76"/>
      <c r="AH6223">
        <v>19</v>
      </c>
    </row>
    <row r="6224" spans="2:34" x14ac:dyDescent="0.35">
      <c r="B6224" s="75"/>
      <c r="C6224" s="76"/>
      <c r="D6224" s="78"/>
      <c r="E6224" s="76"/>
      <c r="F6224" s="76"/>
      <c r="G6224" s="76"/>
      <c r="H6224" s="79"/>
      <c r="I6224" s="79"/>
      <c r="J6224" s="79"/>
      <c r="K6224" s="79"/>
      <c r="L6224" s="75"/>
      <c r="M6224" s="75"/>
      <c r="N6224" s="75"/>
      <c r="O6224" s="75"/>
      <c r="P6224" s="76"/>
      <c r="AH6224">
        <v>19</v>
      </c>
    </row>
    <row r="6225" spans="2:34" x14ac:dyDescent="0.35">
      <c r="B6225" s="75"/>
      <c r="C6225" s="76"/>
      <c r="D6225" s="78"/>
      <c r="E6225" s="76"/>
      <c r="F6225" s="76"/>
      <c r="G6225" s="76"/>
      <c r="H6225" s="79"/>
      <c r="I6225" s="79"/>
      <c r="J6225" s="79"/>
      <c r="K6225" s="79"/>
      <c r="L6225" s="75"/>
      <c r="M6225" s="75"/>
      <c r="N6225" s="75"/>
      <c r="O6225" s="75"/>
      <c r="P6225" s="76"/>
      <c r="AH6225">
        <v>19</v>
      </c>
    </row>
    <row r="6226" spans="2:34" x14ac:dyDescent="0.35">
      <c r="B6226" s="75"/>
      <c r="C6226" s="76"/>
      <c r="D6226" s="78"/>
      <c r="E6226" s="76"/>
      <c r="F6226" s="76"/>
      <c r="G6226" s="76"/>
      <c r="H6226" s="79"/>
      <c r="I6226" s="79"/>
      <c r="J6226" s="79"/>
      <c r="K6226" s="79"/>
      <c r="L6226" s="75"/>
      <c r="M6226" s="75"/>
      <c r="N6226" s="75"/>
      <c r="O6226" s="75"/>
      <c r="P6226" s="76"/>
      <c r="AH6226">
        <v>19</v>
      </c>
    </row>
    <row r="6227" spans="2:34" x14ac:dyDescent="0.35">
      <c r="B6227" s="75"/>
      <c r="C6227" s="76"/>
      <c r="D6227" s="78"/>
      <c r="E6227" s="76"/>
      <c r="F6227" s="76"/>
      <c r="G6227" s="76"/>
      <c r="H6227" s="79"/>
      <c r="I6227" s="79"/>
      <c r="J6227" s="79"/>
      <c r="K6227" s="79"/>
      <c r="L6227" s="75"/>
      <c r="M6227" s="75"/>
      <c r="N6227" s="75"/>
      <c r="O6227" s="75"/>
      <c r="P6227" s="76"/>
      <c r="AH6227">
        <v>19</v>
      </c>
    </row>
    <row r="6228" spans="2:34" x14ac:dyDescent="0.35">
      <c r="B6228" s="75"/>
      <c r="C6228" s="76"/>
      <c r="D6228" s="78"/>
      <c r="E6228" s="76"/>
      <c r="F6228" s="76"/>
      <c r="G6228" s="76"/>
      <c r="H6228" s="79"/>
      <c r="I6228" s="79"/>
      <c r="J6228" s="79"/>
      <c r="K6228" s="79"/>
      <c r="L6228" s="75"/>
      <c r="M6228" s="75"/>
      <c r="N6228" s="75"/>
      <c r="O6228" s="75"/>
      <c r="P6228" s="76"/>
      <c r="AH6228">
        <v>19</v>
      </c>
    </row>
    <row r="6229" spans="2:34" x14ac:dyDescent="0.35">
      <c r="B6229" s="75"/>
      <c r="C6229" s="76"/>
      <c r="D6229" s="78"/>
      <c r="E6229" s="76"/>
      <c r="F6229" s="76"/>
      <c r="G6229" s="76"/>
      <c r="H6229" s="79"/>
      <c r="I6229" s="79"/>
      <c r="J6229" s="79"/>
      <c r="K6229" s="79"/>
      <c r="L6229" s="75"/>
      <c r="M6229" s="75"/>
      <c r="N6229" s="75"/>
      <c r="O6229" s="75"/>
      <c r="P6229" s="76"/>
      <c r="AH6229">
        <v>19</v>
      </c>
    </row>
    <row r="6230" spans="2:34" x14ac:dyDescent="0.35">
      <c r="B6230" s="75"/>
      <c r="C6230" s="76"/>
      <c r="D6230" s="78"/>
      <c r="E6230" s="76"/>
      <c r="F6230" s="76"/>
      <c r="G6230" s="76"/>
      <c r="H6230" s="79"/>
      <c r="I6230" s="79"/>
      <c r="J6230" s="79"/>
      <c r="K6230" s="79"/>
      <c r="L6230" s="75"/>
      <c r="M6230" s="75"/>
      <c r="N6230" s="75"/>
      <c r="O6230" s="75"/>
      <c r="P6230" s="76"/>
      <c r="AH6230">
        <v>19</v>
      </c>
    </row>
    <row r="6231" spans="2:34" x14ac:dyDescent="0.35">
      <c r="B6231" s="75"/>
      <c r="C6231" s="76"/>
      <c r="D6231" s="78"/>
      <c r="E6231" s="76"/>
      <c r="F6231" s="76"/>
      <c r="G6231" s="76"/>
      <c r="H6231" s="79"/>
      <c r="I6231" s="79"/>
      <c r="J6231" s="79"/>
      <c r="K6231" s="79"/>
      <c r="L6231" s="75"/>
      <c r="M6231" s="75"/>
      <c r="N6231" s="75"/>
      <c r="O6231" s="75"/>
      <c r="P6231" s="76"/>
      <c r="AH6231">
        <v>19</v>
      </c>
    </row>
    <row r="6232" spans="2:34" x14ac:dyDescent="0.35">
      <c r="B6232" s="75"/>
      <c r="C6232" s="76"/>
      <c r="D6232" s="78"/>
      <c r="E6232" s="76"/>
      <c r="F6232" s="76"/>
      <c r="G6232" s="76"/>
      <c r="H6232" s="79"/>
      <c r="I6232" s="79"/>
      <c r="J6232" s="79"/>
      <c r="K6232" s="79"/>
      <c r="L6232" s="75"/>
      <c r="M6232" s="75"/>
      <c r="N6232" s="75"/>
      <c r="O6232" s="75"/>
      <c r="P6232" s="76"/>
      <c r="AH6232">
        <v>19</v>
      </c>
    </row>
    <row r="6233" spans="2:34" x14ac:dyDescent="0.35">
      <c r="B6233" s="75"/>
      <c r="C6233" s="76"/>
      <c r="D6233" s="78"/>
      <c r="E6233" s="76"/>
      <c r="F6233" s="76"/>
      <c r="G6233" s="76"/>
      <c r="H6233" s="79"/>
      <c r="I6233" s="79"/>
      <c r="J6233" s="79"/>
      <c r="K6233" s="79"/>
      <c r="L6233" s="75"/>
      <c r="M6233" s="75"/>
      <c r="N6233" s="75"/>
      <c r="O6233" s="75"/>
      <c r="P6233" s="76"/>
      <c r="AH6233">
        <v>19</v>
      </c>
    </row>
    <row r="6234" spans="2:34" x14ac:dyDescent="0.35">
      <c r="B6234" s="75"/>
      <c r="C6234" s="76"/>
      <c r="D6234" s="78"/>
      <c r="E6234" s="76"/>
      <c r="F6234" s="76"/>
      <c r="G6234" s="76"/>
      <c r="H6234" s="79"/>
      <c r="I6234" s="79"/>
      <c r="J6234" s="79"/>
      <c r="K6234" s="79"/>
      <c r="L6234" s="75"/>
      <c r="M6234" s="75"/>
      <c r="N6234" s="75"/>
      <c r="O6234" s="75"/>
      <c r="P6234" s="76"/>
      <c r="AH6234">
        <v>19</v>
      </c>
    </row>
    <row r="6235" spans="2:34" x14ac:dyDescent="0.35">
      <c r="B6235" s="75"/>
      <c r="C6235" s="76"/>
      <c r="D6235" s="78"/>
      <c r="E6235" s="76"/>
      <c r="F6235" s="76"/>
      <c r="G6235" s="76"/>
      <c r="H6235" s="79"/>
      <c r="I6235" s="79"/>
      <c r="J6235" s="79"/>
      <c r="K6235" s="79"/>
      <c r="L6235" s="75"/>
      <c r="M6235" s="75"/>
      <c r="N6235" s="75"/>
      <c r="O6235" s="75"/>
      <c r="P6235" s="76"/>
      <c r="AH6235">
        <v>19</v>
      </c>
    </row>
    <row r="6236" spans="2:34" x14ac:dyDescent="0.35">
      <c r="B6236" s="75"/>
      <c r="C6236" s="76"/>
      <c r="D6236" s="78"/>
      <c r="E6236" s="76"/>
      <c r="F6236" s="76"/>
      <c r="G6236" s="76"/>
      <c r="H6236" s="79"/>
      <c r="I6236" s="79"/>
      <c r="J6236" s="79"/>
      <c r="K6236" s="79"/>
      <c r="L6236" s="75"/>
      <c r="M6236" s="75"/>
      <c r="N6236" s="75"/>
      <c r="O6236" s="75"/>
      <c r="P6236" s="76"/>
      <c r="AH6236">
        <v>19</v>
      </c>
    </row>
    <row r="6237" spans="2:34" x14ac:dyDescent="0.35">
      <c r="B6237" s="75"/>
      <c r="C6237" s="76"/>
      <c r="D6237" s="78"/>
      <c r="E6237" s="76"/>
      <c r="F6237" s="76"/>
      <c r="G6237" s="76"/>
      <c r="H6237" s="79"/>
      <c r="I6237" s="79"/>
      <c r="J6237" s="79"/>
      <c r="K6237" s="79"/>
      <c r="L6237" s="75"/>
      <c r="M6237" s="75"/>
      <c r="N6237" s="75"/>
      <c r="O6237" s="75"/>
      <c r="P6237" s="76"/>
      <c r="AH6237">
        <v>19</v>
      </c>
    </row>
    <row r="6238" spans="2:34" x14ac:dyDescent="0.35">
      <c r="B6238" s="75"/>
      <c r="C6238" s="76"/>
      <c r="D6238" s="78"/>
      <c r="E6238" s="76"/>
      <c r="F6238" s="76"/>
      <c r="G6238" s="76"/>
      <c r="H6238" s="79"/>
      <c r="I6238" s="79"/>
      <c r="J6238" s="79"/>
      <c r="K6238" s="79"/>
      <c r="L6238" s="75"/>
      <c r="M6238" s="75"/>
      <c r="N6238" s="75"/>
      <c r="O6238" s="75"/>
      <c r="P6238" s="76"/>
      <c r="AH6238">
        <v>19</v>
      </c>
    </row>
    <row r="6239" spans="2:34" x14ac:dyDescent="0.35">
      <c r="B6239" s="75"/>
      <c r="C6239" s="76"/>
      <c r="D6239" s="78"/>
      <c r="E6239" s="76"/>
      <c r="F6239" s="76"/>
      <c r="G6239" s="76"/>
      <c r="H6239" s="79"/>
      <c r="I6239" s="79"/>
      <c r="J6239" s="79"/>
      <c r="K6239" s="79"/>
      <c r="L6239" s="75"/>
      <c r="M6239" s="75"/>
      <c r="N6239" s="75"/>
      <c r="O6239" s="75"/>
      <c r="P6239" s="76"/>
      <c r="AH6239">
        <v>19</v>
      </c>
    </row>
    <row r="6240" spans="2:34" x14ac:dyDescent="0.35">
      <c r="B6240" s="75"/>
      <c r="C6240" s="76"/>
      <c r="D6240" s="78"/>
      <c r="E6240" s="76"/>
      <c r="F6240" s="76"/>
      <c r="G6240" s="76"/>
      <c r="H6240" s="79"/>
      <c r="I6240" s="79"/>
      <c r="J6240" s="79"/>
      <c r="K6240" s="79"/>
      <c r="L6240" s="75"/>
      <c r="M6240" s="75"/>
      <c r="N6240" s="75"/>
      <c r="O6240" s="75"/>
      <c r="P6240" s="76"/>
      <c r="AH6240">
        <v>19</v>
      </c>
    </row>
    <row r="6241" spans="2:34" x14ac:dyDescent="0.35">
      <c r="B6241" s="75"/>
      <c r="C6241" s="76"/>
      <c r="D6241" s="78"/>
      <c r="E6241" s="76"/>
      <c r="F6241" s="76"/>
      <c r="G6241" s="76"/>
      <c r="H6241" s="79"/>
      <c r="I6241" s="79"/>
      <c r="J6241" s="79"/>
      <c r="K6241" s="79"/>
      <c r="L6241" s="75"/>
      <c r="M6241" s="75"/>
      <c r="N6241" s="75"/>
      <c r="O6241" s="75"/>
      <c r="P6241" s="76"/>
      <c r="AH6241">
        <v>19</v>
      </c>
    </row>
    <row r="6242" spans="2:34" x14ac:dyDescent="0.35">
      <c r="B6242" s="75"/>
      <c r="C6242" s="76"/>
      <c r="D6242" s="78"/>
      <c r="E6242" s="76"/>
      <c r="F6242" s="76"/>
      <c r="G6242" s="76"/>
      <c r="H6242" s="79"/>
      <c r="I6242" s="79"/>
      <c r="J6242" s="79"/>
      <c r="K6242" s="79"/>
      <c r="L6242" s="75"/>
      <c r="M6242" s="75"/>
      <c r="N6242" s="75"/>
      <c r="O6242" s="75"/>
      <c r="P6242" s="76"/>
      <c r="AH6242">
        <v>19</v>
      </c>
    </row>
    <row r="6243" spans="2:34" x14ac:dyDescent="0.35">
      <c r="B6243" s="75"/>
      <c r="C6243" s="76"/>
      <c r="D6243" s="78"/>
      <c r="E6243" s="76"/>
      <c r="F6243" s="76"/>
      <c r="G6243" s="76"/>
      <c r="H6243" s="79"/>
      <c r="I6243" s="79"/>
      <c r="J6243" s="79"/>
      <c r="K6243" s="79"/>
      <c r="L6243" s="75"/>
      <c r="M6243" s="75"/>
      <c r="N6243" s="75"/>
      <c r="O6243" s="75"/>
      <c r="P6243" s="76"/>
      <c r="AH6243">
        <v>19</v>
      </c>
    </row>
    <row r="6244" spans="2:34" x14ac:dyDescent="0.35">
      <c r="B6244" s="75"/>
      <c r="C6244" s="76"/>
      <c r="D6244" s="78"/>
      <c r="E6244" s="76"/>
      <c r="F6244" s="76"/>
      <c r="G6244" s="76"/>
      <c r="H6244" s="79"/>
      <c r="I6244" s="79"/>
      <c r="J6244" s="79"/>
      <c r="K6244" s="79"/>
      <c r="L6244" s="75"/>
      <c r="M6244" s="75"/>
      <c r="N6244" s="75"/>
      <c r="O6244" s="75"/>
      <c r="P6244" s="76"/>
      <c r="AH6244">
        <v>19</v>
      </c>
    </row>
    <row r="6245" spans="2:34" x14ac:dyDescent="0.35">
      <c r="B6245" s="75"/>
      <c r="C6245" s="76"/>
      <c r="D6245" s="78"/>
      <c r="E6245" s="76"/>
      <c r="F6245" s="76"/>
      <c r="G6245" s="76"/>
      <c r="H6245" s="79"/>
      <c r="I6245" s="79"/>
      <c r="J6245" s="79"/>
      <c r="K6245" s="79"/>
      <c r="L6245" s="75"/>
      <c r="M6245" s="75"/>
      <c r="N6245" s="75"/>
      <c r="O6245" s="75"/>
      <c r="P6245" s="76"/>
      <c r="AH6245">
        <v>19</v>
      </c>
    </row>
    <row r="6246" spans="2:34" x14ac:dyDescent="0.35">
      <c r="B6246" s="75"/>
      <c r="C6246" s="76"/>
      <c r="D6246" s="78"/>
      <c r="E6246" s="76"/>
      <c r="F6246" s="76"/>
      <c r="G6246" s="76"/>
      <c r="H6246" s="79"/>
      <c r="I6246" s="79"/>
      <c r="J6246" s="79"/>
      <c r="K6246" s="79"/>
      <c r="L6246" s="75"/>
      <c r="M6246" s="75"/>
      <c r="N6246" s="75"/>
      <c r="O6246" s="75"/>
      <c r="P6246" s="76"/>
      <c r="AH6246">
        <v>19</v>
      </c>
    </row>
    <row r="6247" spans="2:34" x14ac:dyDescent="0.35">
      <c r="B6247" s="75"/>
      <c r="C6247" s="76"/>
      <c r="D6247" s="78"/>
      <c r="E6247" s="76"/>
      <c r="F6247" s="76"/>
      <c r="G6247" s="76"/>
      <c r="H6247" s="79"/>
      <c r="I6247" s="79"/>
      <c r="J6247" s="79"/>
      <c r="K6247" s="79"/>
      <c r="L6247" s="75"/>
      <c r="M6247" s="75"/>
      <c r="N6247" s="75"/>
      <c r="O6247" s="75"/>
      <c r="P6247" s="76"/>
      <c r="AH6247">
        <v>19</v>
      </c>
    </row>
    <row r="6248" spans="2:34" x14ac:dyDescent="0.35">
      <c r="B6248" s="75"/>
      <c r="C6248" s="76"/>
      <c r="D6248" s="78"/>
      <c r="E6248" s="76"/>
      <c r="F6248" s="76"/>
      <c r="G6248" s="76"/>
      <c r="H6248" s="79"/>
      <c r="I6248" s="79"/>
      <c r="J6248" s="79"/>
      <c r="K6248" s="79"/>
      <c r="L6248" s="75"/>
      <c r="M6248" s="75"/>
      <c r="N6248" s="75"/>
      <c r="O6248" s="75"/>
      <c r="P6248" s="76"/>
      <c r="AH6248">
        <v>19</v>
      </c>
    </row>
    <row r="6249" spans="2:34" x14ac:dyDescent="0.35">
      <c r="B6249" s="75"/>
      <c r="C6249" s="76"/>
      <c r="D6249" s="78"/>
      <c r="E6249" s="76"/>
      <c r="F6249" s="76"/>
      <c r="G6249" s="76"/>
      <c r="H6249" s="79"/>
      <c r="I6249" s="79"/>
      <c r="J6249" s="79"/>
      <c r="K6249" s="79"/>
      <c r="L6249" s="75"/>
      <c r="M6249" s="75"/>
      <c r="N6249" s="75"/>
      <c r="O6249" s="75"/>
      <c r="P6249" s="76"/>
      <c r="AH6249">
        <v>19</v>
      </c>
    </row>
    <row r="6250" spans="2:34" x14ac:dyDescent="0.35">
      <c r="B6250" s="75"/>
      <c r="C6250" s="76"/>
      <c r="D6250" s="78"/>
      <c r="E6250" s="76"/>
      <c r="F6250" s="76"/>
      <c r="G6250" s="76"/>
      <c r="H6250" s="79"/>
      <c r="I6250" s="79"/>
      <c r="J6250" s="79"/>
      <c r="K6250" s="79"/>
      <c r="L6250" s="75"/>
      <c r="M6250" s="75"/>
      <c r="N6250" s="75"/>
      <c r="O6250" s="75"/>
      <c r="P6250" s="76"/>
      <c r="AH6250">
        <v>19</v>
      </c>
    </row>
    <row r="6251" spans="2:34" x14ac:dyDescent="0.35">
      <c r="B6251" s="75"/>
      <c r="C6251" s="76"/>
      <c r="D6251" s="78"/>
      <c r="E6251" s="76"/>
      <c r="F6251" s="76"/>
      <c r="G6251" s="76"/>
      <c r="H6251" s="79"/>
      <c r="I6251" s="79"/>
      <c r="J6251" s="79"/>
      <c r="K6251" s="79"/>
      <c r="L6251" s="75"/>
      <c r="M6251" s="75"/>
      <c r="N6251" s="75"/>
      <c r="O6251" s="75"/>
      <c r="P6251" s="76"/>
      <c r="AH6251">
        <v>19</v>
      </c>
    </row>
    <row r="6252" spans="2:34" x14ac:dyDescent="0.35">
      <c r="B6252" s="75"/>
      <c r="C6252" s="76"/>
      <c r="D6252" s="78"/>
      <c r="E6252" s="76"/>
      <c r="F6252" s="76"/>
      <c r="G6252" s="76"/>
      <c r="H6252" s="79"/>
      <c r="I6252" s="79"/>
      <c r="J6252" s="79"/>
      <c r="K6252" s="79"/>
      <c r="L6252" s="75"/>
      <c r="M6252" s="75"/>
      <c r="N6252" s="75"/>
      <c r="O6252" s="75"/>
      <c r="P6252" s="76"/>
      <c r="AH6252">
        <v>19</v>
      </c>
    </row>
    <row r="6253" spans="2:34" x14ac:dyDescent="0.35">
      <c r="B6253" s="75"/>
      <c r="C6253" s="76"/>
      <c r="D6253" s="78"/>
      <c r="E6253" s="76"/>
      <c r="F6253" s="76"/>
      <c r="G6253" s="76"/>
      <c r="H6253" s="79"/>
      <c r="I6253" s="79"/>
      <c r="J6253" s="79"/>
      <c r="K6253" s="79"/>
      <c r="L6253" s="75"/>
      <c r="M6253" s="75"/>
      <c r="N6253" s="75"/>
      <c r="O6253" s="75"/>
      <c r="P6253" s="76"/>
      <c r="AH6253">
        <v>19</v>
      </c>
    </row>
    <row r="6254" spans="2:34" x14ac:dyDescent="0.35">
      <c r="B6254" s="75"/>
      <c r="C6254" s="76"/>
      <c r="D6254" s="78"/>
      <c r="E6254" s="76"/>
      <c r="F6254" s="76"/>
      <c r="G6254" s="76"/>
      <c r="H6254" s="79"/>
      <c r="I6254" s="79"/>
      <c r="J6254" s="79"/>
      <c r="K6254" s="79"/>
      <c r="L6254" s="75"/>
      <c r="M6254" s="75"/>
      <c r="N6254" s="75"/>
      <c r="O6254" s="75"/>
      <c r="P6254" s="76"/>
      <c r="AH6254">
        <v>19</v>
      </c>
    </row>
    <row r="6255" spans="2:34" x14ac:dyDescent="0.35">
      <c r="B6255" s="75"/>
      <c r="C6255" s="76"/>
      <c r="D6255" s="78"/>
      <c r="E6255" s="76"/>
      <c r="F6255" s="76"/>
      <c r="G6255" s="76"/>
      <c r="H6255" s="79"/>
      <c r="I6255" s="79"/>
      <c r="J6255" s="79"/>
      <c r="K6255" s="79"/>
      <c r="L6255" s="75"/>
      <c r="M6255" s="75"/>
      <c r="N6255" s="75"/>
      <c r="O6255" s="75"/>
      <c r="P6255" s="76"/>
      <c r="AH6255">
        <v>19</v>
      </c>
    </row>
    <row r="6256" spans="2:34" x14ac:dyDescent="0.35">
      <c r="B6256" s="75"/>
      <c r="C6256" s="76"/>
      <c r="D6256" s="78"/>
      <c r="E6256" s="76"/>
      <c r="F6256" s="76"/>
      <c r="G6256" s="76"/>
      <c r="H6256" s="79"/>
      <c r="I6256" s="79"/>
      <c r="J6256" s="79"/>
      <c r="K6256" s="79"/>
      <c r="L6256" s="75"/>
      <c r="M6256" s="75"/>
      <c r="N6256" s="75"/>
      <c r="O6256" s="75"/>
      <c r="P6256" s="76"/>
      <c r="AH6256">
        <v>19</v>
      </c>
    </row>
    <row r="6257" spans="2:34" x14ac:dyDescent="0.35">
      <c r="B6257" s="75"/>
      <c r="C6257" s="76"/>
      <c r="D6257" s="78"/>
      <c r="E6257" s="76"/>
      <c r="F6257" s="76"/>
      <c r="G6257" s="76"/>
      <c r="H6257" s="79"/>
      <c r="I6257" s="79"/>
      <c r="J6257" s="79"/>
      <c r="K6257" s="79"/>
      <c r="L6257" s="75"/>
      <c r="M6257" s="75"/>
      <c r="N6257" s="75"/>
      <c r="O6257" s="75"/>
      <c r="P6257" s="76"/>
      <c r="AH6257">
        <v>19</v>
      </c>
    </row>
    <row r="6258" spans="2:34" x14ac:dyDescent="0.35">
      <c r="B6258" s="75"/>
      <c r="C6258" s="76"/>
      <c r="D6258" s="78"/>
      <c r="E6258" s="76"/>
      <c r="F6258" s="76"/>
      <c r="G6258" s="76"/>
      <c r="H6258" s="79"/>
      <c r="I6258" s="79"/>
      <c r="J6258" s="79"/>
      <c r="K6258" s="79"/>
      <c r="L6258" s="75"/>
      <c r="M6258" s="75"/>
      <c r="N6258" s="75"/>
      <c r="O6258" s="75"/>
      <c r="P6258" s="76"/>
      <c r="AH6258">
        <v>19</v>
      </c>
    </row>
    <row r="6259" spans="2:34" x14ac:dyDescent="0.35">
      <c r="B6259" s="75"/>
      <c r="C6259" s="76"/>
      <c r="D6259" s="78"/>
      <c r="E6259" s="76"/>
      <c r="F6259" s="76"/>
      <c r="G6259" s="76"/>
      <c r="H6259" s="79"/>
      <c r="I6259" s="79"/>
      <c r="J6259" s="79"/>
      <c r="K6259" s="79"/>
      <c r="L6259" s="75"/>
      <c r="M6259" s="75"/>
      <c r="N6259" s="75"/>
      <c r="O6259" s="75"/>
      <c r="P6259" s="76"/>
      <c r="AH6259">
        <v>19</v>
      </c>
    </row>
    <row r="6260" spans="2:34" x14ac:dyDescent="0.35">
      <c r="B6260" s="75"/>
      <c r="C6260" s="76"/>
      <c r="D6260" s="78"/>
      <c r="E6260" s="76"/>
      <c r="F6260" s="76"/>
      <c r="G6260" s="76"/>
      <c r="H6260" s="79"/>
      <c r="I6260" s="79"/>
      <c r="J6260" s="79"/>
      <c r="K6260" s="79"/>
      <c r="L6260" s="75"/>
      <c r="M6260" s="75"/>
      <c r="N6260" s="75"/>
      <c r="O6260" s="75"/>
      <c r="P6260" s="76"/>
      <c r="AH6260">
        <v>19</v>
      </c>
    </row>
    <row r="6261" spans="2:34" x14ac:dyDescent="0.35">
      <c r="B6261" s="75"/>
      <c r="C6261" s="76"/>
      <c r="D6261" s="78"/>
      <c r="E6261" s="76"/>
      <c r="F6261" s="76"/>
      <c r="G6261" s="76"/>
      <c r="H6261" s="79"/>
      <c r="I6261" s="79"/>
      <c r="J6261" s="79"/>
      <c r="K6261" s="79"/>
      <c r="L6261" s="75"/>
      <c r="M6261" s="75"/>
      <c r="N6261" s="75"/>
      <c r="O6261" s="75"/>
      <c r="P6261" s="76"/>
      <c r="AH6261">
        <v>19</v>
      </c>
    </row>
    <row r="6262" spans="2:34" x14ac:dyDescent="0.35">
      <c r="B6262" s="75"/>
      <c r="C6262" s="76"/>
      <c r="D6262" s="78"/>
      <c r="E6262" s="76"/>
      <c r="F6262" s="76"/>
      <c r="G6262" s="76"/>
      <c r="H6262" s="79"/>
      <c r="I6262" s="79"/>
      <c r="J6262" s="79"/>
      <c r="K6262" s="79"/>
      <c r="L6262" s="75"/>
      <c r="M6262" s="75"/>
      <c r="N6262" s="75"/>
      <c r="O6262" s="75"/>
      <c r="P6262" s="76"/>
      <c r="AH6262">
        <v>19</v>
      </c>
    </row>
    <row r="6263" spans="2:34" x14ac:dyDescent="0.35">
      <c r="B6263" s="75"/>
      <c r="C6263" s="76"/>
      <c r="D6263" s="78"/>
      <c r="E6263" s="76"/>
      <c r="F6263" s="76"/>
      <c r="G6263" s="76"/>
      <c r="H6263" s="79"/>
      <c r="I6263" s="79"/>
      <c r="J6263" s="79"/>
      <c r="K6263" s="79"/>
      <c r="L6263" s="75"/>
      <c r="M6263" s="75"/>
      <c r="N6263" s="75"/>
      <c r="O6263" s="75"/>
      <c r="P6263" s="76"/>
      <c r="AH6263">
        <v>19</v>
      </c>
    </row>
    <row r="6264" spans="2:34" x14ac:dyDescent="0.35">
      <c r="B6264" s="75"/>
      <c r="C6264" s="76"/>
      <c r="D6264" s="78"/>
      <c r="E6264" s="76"/>
      <c r="F6264" s="76"/>
      <c r="G6264" s="76"/>
      <c r="H6264" s="79"/>
      <c r="I6264" s="79"/>
      <c r="J6264" s="79"/>
      <c r="K6264" s="79"/>
      <c r="L6264" s="75"/>
      <c r="M6264" s="75"/>
      <c r="N6264" s="75"/>
      <c r="O6264" s="75"/>
      <c r="P6264" s="76"/>
      <c r="AH6264">
        <v>19</v>
      </c>
    </row>
    <row r="6265" spans="2:34" x14ac:dyDescent="0.35">
      <c r="B6265" s="75"/>
      <c r="C6265" s="76"/>
      <c r="D6265" s="78"/>
      <c r="E6265" s="76"/>
      <c r="F6265" s="76"/>
      <c r="G6265" s="76"/>
      <c r="H6265" s="79"/>
      <c r="I6265" s="79"/>
      <c r="J6265" s="79"/>
      <c r="K6265" s="79"/>
      <c r="L6265" s="75"/>
      <c r="M6265" s="75"/>
      <c r="N6265" s="75"/>
      <c r="O6265" s="75"/>
      <c r="P6265" s="76"/>
      <c r="AH6265">
        <v>19</v>
      </c>
    </row>
    <row r="6266" spans="2:34" x14ac:dyDescent="0.35">
      <c r="B6266" s="75"/>
      <c r="C6266" s="76"/>
      <c r="D6266" s="78"/>
      <c r="E6266" s="76"/>
      <c r="F6266" s="76"/>
      <c r="G6266" s="76"/>
      <c r="H6266" s="79"/>
      <c r="I6266" s="79"/>
      <c r="J6266" s="79"/>
      <c r="K6266" s="79"/>
      <c r="L6266" s="75"/>
      <c r="M6266" s="75"/>
      <c r="N6266" s="75"/>
      <c r="O6266" s="75"/>
      <c r="P6266" s="76"/>
      <c r="AH6266">
        <v>19</v>
      </c>
    </row>
    <row r="6267" spans="2:34" x14ac:dyDescent="0.35">
      <c r="B6267" s="75"/>
      <c r="C6267" s="76"/>
      <c r="D6267" s="78"/>
      <c r="E6267" s="76"/>
      <c r="F6267" s="76"/>
      <c r="G6267" s="76"/>
      <c r="H6267" s="79"/>
      <c r="I6267" s="79"/>
      <c r="J6267" s="79"/>
      <c r="K6267" s="79"/>
      <c r="L6267" s="75"/>
      <c r="M6267" s="75"/>
      <c r="N6267" s="75"/>
      <c r="O6267" s="75"/>
      <c r="P6267" s="76"/>
      <c r="AH6267">
        <v>19</v>
      </c>
    </row>
    <row r="6268" spans="2:34" x14ac:dyDescent="0.35">
      <c r="B6268" s="75"/>
      <c r="C6268" s="76"/>
      <c r="D6268" s="78"/>
      <c r="E6268" s="76"/>
      <c r="F6268" s="76"/>
      <c r="G6268" s="76"/>
      <c r="H6268" s="79"/>
      <c r="I6268" s="79"/>
      <c r="J6268" s="79"/>
      <c r="K6268" s="79"/>
      <c r="L6268" s="75"/>
      <c r="M6268" s="75"/>
      <c r="N6268" s="75"/>
      <c r="O6268" s="75"/>
      <c r="P6268" s="76"/>
      <c r="AH6268">
        <v>19</v>
      </c>
    </row>
    <row r="6269" spans="2:34" x14ac:dyDescent="0.35">
      <c r="B6269" s="75"/>
      <c r="C6269" s="76"/>
      <c r="D6269" s="78"/>
      <c r="E6269" s="76"/>
      <c r="F6269" s="76"/>
      <c r="G6269" s="76"/>
      <c r="H6269" s="79"/>
      <c r="I6269" s="79"/>
      <c r="J6269" s="79"/>
      <c r="K6269" s="79"/>
      <c r="L6269" s="75"/>
      <c r="M6269" s="75"/>
      <c r="N6269" s="75"/>
      <c r="O6269" s="75"/>
      <c r="P6269" s="76"/>
      <c r="AH6269">
        <v>19</v>
      </c>
    </row>
    <row r="6270" spans="2:34" x14ac:dyDescent="0.35">
      <c r="B6270" s="75"/>
      <c r="C6270" s="76"/>
      <c r="D6270" s="78"/>
      <c r="E6270" s="76"/>
      <c r="F6270" s="76"/>
      <c r="G6270" s="76"/>
      <c r="H6270" s="79"/>
      <c r="I6270" s="79"/>
      <c r="J6270" s="79"/>
      <c r="K6270" s="79"/>
      <c r="L6270" s="75"/>
      <c r="M6270" s="75"/>
      <c r="N6270" s="75"/>
      <c r="O6270" s="75"/>
      <c r="P6270" s="76"/>
      <c r="AH6270">
        <v>19</v>
      </c>
    </row>
    <row r="6271" spans="2:34" x14ac:dyDescent="0.35">
      <c r="B6271" s="75"/>
      <c r="C6271" s="76"/>
      <c r="D6271" s="78"/>
      <c r="E6271" s="76"/>
      <c r="F6271" s="76"/>
      <c r="G6271" s="76"/>
      <c r="H6271" s="79"/>
      <c r="I6271" s="79"/>
      <c r="J6271" s="79"/>
      <c r="K6271" s="79"/>
      <c r="L6271" s="75"/>
      <c r="M6271" s="75"/>
      <c r="N6271" s="75"/>
      <c r="O6271" s="75"/>
      <c r="P6271" s="76"/>
      <c r="AH6271">
        <v>19</v>
      </c>
    </row>
    <row r="6272" spans="2:34" x14ac:dyDescent="0.35">
      <c r="B6272" s="75"/>
      <c r="C6272" s="76"/>
      <c r="D6272" s="78"/>
      <c r="E6272" s="76"/>
      <c r="F6272" s="76"/>
      <c r="G6272" s="76"/>
      <c r="H6272" s="79"/>
      <c r="I6272" s="79"/>
      <c r="J6272" s="79"/>
      <c r="K6272" s="79"/>
      <c r="L6272" s="75"/>
      <c r="M6272" s="75"/>
      <c r="N6272" s="75"/>
      <c r="O6272" s="75"/>
      <c r="P6272" s="76"/>
      <c r="AH6272">
        <v>19</v>
      </c>
    </row>
    <row r="6273" spans="2:34" x14ac:dyDescent="0.35">
      <c r="B6273" s="75"/>
      <c r="C6273" s="76"/>
      <c r="D6273" s="78"/>
      <c r="E6273" s="76"/>
      <c r="F6273" s="76"/>
      <c r="G6273" s="76"/>
      <c r="H6273" s="79"/>
      <c r="I6273" s="79"/>
      <c r="J6273" s="79"/>
      <c r="K6273" s="79"/>
      <c r="L6273" s="75"/>
      <c r="M6273" s="75"/>
      <c r="N6273" s="75"/>
      <c r="O6273" s="75"/>
      <c r="P6273" s="76"/>
      <c r="AH6273">
        <v>19</v>
      </c>
    </row>
    <row r="6274" spans="2:34" x14ac:dyDescent="0.35">
      <c r="B6274" s="75"/>
      <c r="C6274" s="76"/>
      <c r="D6274" s="78"/>
      <c r="E6274" s="76"/>
      <c r="F6274" s="76"/>
      <c r="G6274" s="76"/>
      <c r="H6274" s="79"/>
      <c r="I6274" s="79"/>
      <c r="J6274" s="79"/>
      <c r="K6274" s="79"/>
      <c r="L6274" s="75"/>
      <c r="M6274" s="75"/>
      <c r="N6274" s="75"/>
      <c r="O6274" s="75"/>
      <c r="P6274" s="76"/>
      <c r="AH6274">
        <v>19</v>
      </c>
    </row>
    <row r="6275" spans="2:34" x14ac:dyDescent="0.35">
      <c r="B6275" s="75"/>
      <c r="C6275" s="76"/>
      <c r="D6275" s="78"/>
      <c r="E6275" s="76"/>
      <c r="F6275" s="76"/>
      <c r="G6275" s="76"/>
      <c r="H6275" s="79"/>
      <c r="I6275" s="79"/>
      <c r="J6275" s="79"/>
      <c r="K6275" s="79"/>
      <c r="L6275" s="75"/>
      <c r="M6275" s="75"/>
      <c r="N6275" s="75"/>
      <c r="O6275" s="75"/>
      <c r="P6275" s="76"/>
      <c r="AH6275">
        <v>19</v>
      </c>
    </row>
    <row r="6276" spans="2:34" x14ac:dyDescent="0.35">
      <c r="B6276" s="75"/>
      <c r="C6276" s="76"/>
      <c r="D6276" s="78"/>
      <c r="E6276" s="76"/>
      <c r="F6276" s="76"/>
      <c r="G6276" s="76"/>
      <c r="H6276" s="79"/>
      <c r="I6276" s="79"/>
      <c r="J6276" s="79"/>
      <c r="K6276" s="79"/>
      <c r="L6276" s="75"/>
      <c r="M6276" s="75"/>
      <c r="N6276" s="75"/>
      <c r="O6276" s="75"/>
      <c r="P6276" s="76"/>
      <c r="AH6276">
        <v>19</v>
      </c>
    </row>
    <row r="6277" spans="2:34" x14ac:dyDescent="0.35">
      <c r="B6277" s="75"/>
      <c r="C6277" s="76"/>
      <c r="D6277" s="78"/>
      <c r="E6277" s="76"/>
      <c r="F6277" s="76"/>
      <c r="G6277" s="76"/>
      <c r="H6277" s="79"/>
      <c r="I6277" s="79"/>
      <c r="J6277" s="79"/>
      <c r="K6277" s="79"/>
      <c r="L6277" s="75"/>
      <c r="M6277" s="75"/>
      <c r="N6277" s="75"/>
      <c r="O6277" s="75"/>
      <c r="P6277" s="76"/>
      <c r="AH6277">
        <v>19</v>
      </c>
    </row>
    <row r="6278" spans="2:34" x14ac:dyDescent="0.35">
      <c r="B6278" s="75"/>
      <c r="C6278" s="76"/>
      <c r="D6278" s="78"/>
      <c r="E6278" s="76"/>
      <c r="F6278" s="76"/>
      <c r="G6278" s="76"/>
      <c r="H6278" s="79"/>
      <c r="I6278" s="79"/>
      <c r="J6278" s="79"/>
      <c r="K6278" s="79"/>
      <c r="L6278" s="75"/>
      <c r="M6278" s="75"/>
      <c r="N6278" s="75"/>
      <c r="O6278" s="75"/>
      <c r="P6278" s="76"/>
      <c r="AH6278">
        <v>19</v>
      </c>
    </row>
    <row r="6279" spans="2:34" x14ac:dyDescent="0.35">
      <c r="B6279" s="75"/>
      <c r="C6279" s="76"/>
      <c r="D6279" s="78"/>
      <c r="E6279" s="76"/>
      <c r="F6279" s="76"/>
      <c r="G6279" s="76"/>
      <c r="H6279" s="79"/>
      <c r="I6279" s="79"/>
      <c r="J6279" s="79"/>
      <c r="K6279" s="79"/>
      <c r="L6279" s="75"/>
      <c r="M6279" s="75"/>
      <c r="N6279" s="75"/>
      <c r="O6279" s="75"/>
      <c r="P6279" s="76"/>
      <c r="AH6279">
        <v>19</v>
      </c>
    </row>
    <row r="6280" spans="2:34" x14ac:dyDescent="0.35">
      <c r="B6280" s="75"/>
      <c r="C6280" s="76"/>
      <c r="D6280" s="78"/>
      <c r="E6280" s="76"/>
      <c r="F6280" s="76"/>
      <c r="G6280" s="76"/>
      <c r="H6280" s="79"/>
      <c r="I6280" s="79"/>
      <c r="J6280" s="79"/>
      <c r="K6280" s="79"/>
      <c r="L6280" s="75"/>
      <c r="M6280" s="75"/>
      <c r="N6280" s="75"/>
      <c r="O6280" s="75"/>
      <c r="P6280" s="76"/>
      <c r="AH6280">
        <v>19</v>
      </c>
    </row>
    <row r="6281" spans="2:34" x14ac:dyDescent="0.35">
      <c r="B6281" s="75"/>
      <c r="C6281" s="76"/>
      <c r="D6281" s="78"/>
      <c r="E6281" s="76"/>
      <c r="F6281" s="76"/>
      <c r="G6281" s="76"/>
      <c r="H6281" s="79"/>
      <c r="I6281" s="79"/>
      <c r="J6281" s="79"/>
      <c r="K6281" s="79"/>
      <c r="L6281" s="75"/>
      <c r="M6281" s="75"/>
      <c r="N6281" s="75"/>
      <c r="O6281" s="75"/>
      <c r="P6281" s="76"/>
      <c r="AH6281">
        <v>19</v>
      </c>
    </row>
    <row r="6282" spans="2:34" x14ac:dyDescent="0.35">
      <c r="B6282" s="75"/>
      <c r="C6282" s="76"/>
      <c r="D6282" s="78"/>
      <c r="E6282" s="76"/>
      <c r="F6282" s="76"/>
      <c r="G6282" s="76"/>
      <c r="H6282" s="79"/>
      <c r="I6282" s="79"/>
      <c r="J6282" s="79"/>
      <c r="K6282" s="79"/>
      <c r="L6282" s="75"/>
      <c r="M6282" s="75"/>
      <c r="N6282" s="75"/>
      <c r="O6282" s="75"/>
      <c r="P6282" s="76"/>
      <c r="AH6282">
        <v>19</v>
      </c>
    </row>
    <row r="6283" spans="2:34" x14ac:dyDescent="0.35">
      <c r="B6283" s="75"/>
      <c r="C6283" s="76"/>
      <c r="D6283" s="78"/>
      <c r="E6283" s="76"/>
      <c r="F6283" s="76"/>
      <c r="G6283" s="76"/>
      <c r="H6283" s="79"/>
      <c r="I6283" s="79"/>
      <c r="J6283" s="79"/>
      <c r="K6283" s="79"/>
      <c r="L6283" s="75"/>
      <c r="M6283" s="75"/>
      <c r="N6283" s="75"/>
      <c r="O6283" s="75"/>
      <c r="P6283" s="76"/>
      <c r="AH6283">
        <v>19</v>
      </c>
    </row>
    <row r="6284" spans="2:34" x14ac:dyDescent="0.35">
      <c r="B6284" s="75"/>
      <c r="C6284" s="76"/>
      <c r="D6284" s="78"/>
      <c r="E6284" s="76"/>
      <c r="F6284" s="76"/>
      <c r="G6284" s="76"/>
      <c r="H6284" s="79"/>
      <c r="I6284" s="79"/>
      <c r="J6284" s="79"/>
      <c r="K6284" s="79"/>
      <c r="L6284" s="75"/>
      <c r="M6284" s="75"/>
      <c r="N6284" s="75"/>
      <c r="O6284" s="75"/>
      <c r="P6284" s="76"/>
      <c r="AH6284">
        <v>19</v>
      </c>
    </row>
    <row r="6285" spans="2:34" x14ac:dyDescent="0.35">
      <c r="B6285" s="75"/>
      <c r="C6285" s="76"/>
      <c r="D6285" s="78"/>
      <c r="E6285" s="76"/>
      <c r="F6285" s="76"/>
      <c r="G6285" s="76"/>
      <c r="H6285" s="79"/>
      <c r="I6285" s="79"/>
      <c r="J6285" s="79"/>
      <c r="K6285" s="79"/>
      <c r="L6285" s="75"/>
      <c r="M6285" s="75"/>
      <c r="N6285" s="75"/>
      <c r="O6285" s="75"/>
      <c r="P6285" s="76"/>
      <c r="AH6285">
        <v>19</v>
      </c>
    </row>
    <row r="6286" spans="2:34" x14ac:dyDescent="0.35">
      <c r="B6286" s="75"/>
      <c r="C6286" s="76"/>
      <c r="D6286" s="78"/>
      <c r="E6286" s="76"/>
      <c r="F6286" s="76"/>
      <c r="G6286" s="76"/>
      <c r="H6286" s="79"/>
      <c r="I6286" s="79"/>
      <c r="J6286" s="79"/>
      <c r="K6286" s="79"/>
      <c r="L6286" s="75"/>
      <c r="M6286" s="75"/>
      <c r="N6286" s="75"/>
      <c r="O6286" s="75"/>
      <c r="P6286" s="76"/>
      <c r="AH6286">
        <v>19</v>
      </c>
    </row>
    <row r="6287" spans="2:34" x14ac:dyDescent="0.35">
      <c r="B6287" s="75"/>
      <c r="C6287" s="76"/>
      <c r="D6287" s="78"/>
      <c r="E6287" s="76"/>
      <c r="F6287" s="76"/>
      <c r="G6287" s="76"/>
      <c r="H6287" s="79"/>
      <c r="I6287" s="79"/>
      <c r="J6287" s="79"/>
      <c r="K6287" s="79"/>
      <c r="L6287" s="75"/>
      <c r="M6287" s="75"/>
      <c r="N6287" s="75"/>
      <c r="O6287" s="75"/>
      <c r="P6287" s="76"/>
      <c r="AH6287">
        <v>19</v>
      </c>
    </row>
    <row r="6288" spans="2:34" x14ac:dyDescent="0.35">
      <c r="B6288" s="75"/>
      <c r="C6288" s="76"/>
      <c r="D6288" s="78"/>
      <c r="E6288" s="76"/>
      <c r="F6288" s="76"/>
      <c r="G6288" s="76"/>
      <c r="H6288" s="79"/>
      <c r="I6288" s="79"/>
      <c r="J6288" s="79"/>
      <c r="K6288" s="79"/>
      <c r="L6288" s="75"/>
      <c r="M6288" s="75"/>
      <c r="N6288" s="75"/>
      <c r="O6288" s="75"/>
      <c r="P6288" s="76"/>
      <c r="AH6288">
        <v>19</v>
      </c>
    </row>
    <row r="6289" spans="2:34" x14ac:dyDescent="0.35">
      <c r="B6289" s="75"/>
      <c r="C6289" s="76"/>
      <c r="D6289" s="78"/>
      <c r="E6289" s="76"/>
      <c r="F6289" s="76"/>
      <c r="G6289" s="76"/>
      <c r="H6289" s="79"/>
      <c r="I6289" s="79"/>
      <c r="J6289" s="79"/>
      <c r="K6289" s="79"/>
      <c r="L6289" s="75"/>
      <c r="M6289" s="75"/>
      <c r="N6289" s="75"/>
      <c r="O6289" s="75"/>
      <c r="P6289" s="76"/>
      <c r="AH6289">
        <v>19</v>
      </c>
    </row>
    <row r="6290" spans="2:34" x14ac:dyDescent="0.35">
      <c r="B6290" s="75"/>
      <c r="C6290" s="76"/>
      <c r="D6290" s="78"/>
      <c r="E6290" s="76"/>
      <c r="F6290" s="76"/>
      <c r="G6290" s="76"/>
      <c r="H6290" s="79"/>
      <c r="I6290" s="79"/>
      <c r="J6290" s="79"/>
      <c r="K6290" s="79"/>
      <c r="L6290" s="75"/>
      <c r="M6290" s="75"/>
      <c r="N6290" s="75"/>
      <c r="O6290" s="75"/>
      <c r="P6290" s="76"/>
      <c r="AH6290">
        <v>19</v>
      </c>
    </row>
    <row r="6291" spans="2:34" x14ac:dyDescent="0.35">
      <c r="B6291" s="75"/>
      <c r="C6291" s="76"/>
      <c r="D6291" s="78"/>
      <c r="E6291" s="76"/>
      <c r="F6291" s="76"/>
      <c r="G6291" s="76"/>
      <c r="H6291" s="79"/>
      <c r="I6291" s="79"/>
      <c r="J6291" s="79"/>
      <c r="K6291" s="79"/>
      <c r="L6291" s="75"/>
      <c r="M6291" s="75"/>
      <c r="N6291" s="75"/>
      <c r="O6291" s="75"/>
      <c r="P6291" s="76"/>
      <c r="AH6291">
        <v>19</v>
      </c>
    </row>
    <row r="6292" spans="2:34" x14ac:dyDescent="0.35">
      <c r="B6292" s="75"/>
      <c r="C6292" s="76"/>
      <c r="D6292" s="78"/>
      <c r="E6292" s="76"/>
      <c r="F6292" s="76"/>
      <c r="G6292" s="76"/>
      <c r="H6292" s="79"/>
      <c r="I6292" s="79"/>
      <c r="J6292" s="79"/>
      <c r="K6292" s="79"/>
      <c r="L6292" s="75"/>
      <c r="M6292" s="75"/>
      <c r="N6292" s="75"/>
      <c r="O6292" s="75"/>
      <c r="P6292" s="76"/>
      <c r="AH6292">
        <v>19</v>
      </c>
    </row>
    <row r="6293" spans="2:34" x14ac:dyDescent="0.35">
      <c r="B6293" s="75"/>
      <c r="C6293" s="76"/>
      <c r="D6293" s="78"/>
      <c r="E6293" s="76"/>
      <c r="F6293" s="76"/>
      <c r="G6293" s="76"/>
      <c r="H6293" s="79"/>
      <c r="I6293" s="79"/>
      <c r="J6293" s="79"/>
      <c r="K6293" s="79"/>
      <c r="L6293" s="75"/>
      <c r="M6293" s="75"/>
      <c r="N6293" s="75"/>
      <c r="O6293" s="75"/>
      <c r="P6293" s="76"/>
      <c r="AH6293">
        <v>19</v>
      </c>
    </row>
    <row r="6294" spans="2:34" x14ac:dyDescent="0.35">
      <c r="B6294" s="75"/>
      <c r="C6294" s="76"/>
      <c r="D6294" s="78"/>
      <c r="E6294" s="76"/>
      <c r="F6294" s="76"/>
      <c r="G6294" s="76"/>
      <c r="H6294" s="79"/>
      <c r="I6294" s="79"/>
      <c r="J6294" s="79"/>
      <c r="K6294" s="79"/>
      <c r="L6294" s="75"/>
      <c r="M6294" s="75"/>
      <c r="N6294" s="75"/>
      <c r="O6294" s="75"/>
      <c r="P6294" s="76"/>
      <c r="AH6294">
        <v>19</v>
      </c>
    </row>
    <row r="6295" spans="2:34" x14ac:dyDescent="0.35">
      <c r="B6295" s="75"/>
      <c r="C6295" s="76"/>
      <c r="D6295" s="78"/>
      <c r="E6295" s="76"/>
      <c r="F6295" s="76"/>
      <c r="G6295" s="76"/>
      <c r="H6295" s="79"/>
      <c r="I6295" s="79"/>
      <c r="J6295" s="79"/>
      <c r="K6295" s="79"/>
      <c r="L6295" s="75"/>
      <c r="M6295" s="75"/>
      <c r="N6295" s="75"/>
      <c r="O6295" s="75"/>
      <c r="P6295" s="76"/>
      <c r="AH6295">
        <v>19</v>
      </c>
    </row>
    <row r="6296" spans="2:34" x14ac:dyDescent="0.35">
      <c r="B6296" s="75"/>
      <c r="C6296" s="76"/>
      <c r="D6296" s="78"/>
      <c r="E6296" s="76"/>
      <c r="F6296" s="76"/>
      <c r="G6296" s="76"/>
      <c r="H6296" s="79"/>
      <c r="I6296" s="79"/>
      <c r="J6296" s="79"/>
      <c r="K6296" s="79"/>
      <c r="L6296" s="75"/>
      <c r="M6296" s="75"/>
      <c r="N6296" s="75"/>
      <c r="O6296" s="75"/>
      <c r="P6296" s="76"/>
      <c r="AH6296">
        <v>19</v>
      </c>
    </row>
    <row r="6297" spans="2:34" x14ac:dyDescent="0.35">
      <c r="B6297" s="75"/>
      <c r="C6297" s="76"/>
      <c r="D6297" s="78"/>
      <c r="E6297" s="76"/>
      <c r="F6297" s="76"/>
      <c r="G6297" s="76"/>
      <c r="H6297" s="79"/>
      <c r="I6297" s="79"/>
      <c r="J6297" s="79"/>
      <c r="K6297" s="79"/>
      <c r="L6297" s="75"/>
      <c r="M6297" s="75"/>
      <c r="N6297" s="75"/>
      <c r="O6297" s="75"/>
      <c r="P6297" s="76"/>
      <c r="AH6297">
        <v>19</v>
      </c>
    </row>
    <row r="6298" spans="2:34" x14ac:dyDescent="0.35">
      <c r="B6298" s="75"/>
      <c r="C6298" s="76"/>
      <c r="D6298" s="78"/>
      <c r="E6298" s="76"/>
      <c r="F6298" s="76"/>
      <c r="G6298" s="76"/>
      <c r="H6298" s="79"/>
      <c r="I6298" s="79"/>
      <c r="J6298" s="79"/>
      <c r="K6298" s="79"/>
      <c r="L6298" s="75"/>
      <c r="M6298" s="75"/>
      <c r="N6298" s="75"/>
      <c r="O6298" s="75"/>
      <c r="P6298" s="76"/>
      <c r="AH6298">
        <v>19</v>
      </c>
    </row>
    <row r="6299" spans="2:34" x14ac:dyDescent="0.35">
      <c r="B6299" s="75"/>
      <c r="C6299" s="76"/>
      <c r="D6299" s="78"/>
      <c r="E6299" s="76"/>
      <c r="F6299" s="76"/>
      <c r="G6299" s="76"/>
      <c r="H6299" s="79"/>
      <c r="I6299" s="79"/>
      <c r="J6299" s="79"/>
      <c r="K6299" s="79"/>
      <c r="L6299" s="75"/>
      <c r="M6299" s="75"/>
      <c r="N6299" s="75"/>
      <c r="O6299" s="75"/>
      <c r="P6299" s="76"/>
      <c r="AH6299">
        <v>19</v>
      </c>
    </row>
    <row r="6300" spans="2:34" x14ac:dyDescent="0.35">
      <c r="B6300" s="75"/>
      <c r="C6300" s="76"/>
      <c r="D6300" s="78"/>
      <c r="E6300" s="76"/>
      <c r="F6300" s="76"/>
      <c r="G6300" s="76"/>
      <c r="H6300" s="79"/>
      <c r="I6300" s="79"/>
      <c r="J6300" s="79"/>
      <c r="K6300" s="79"/>
      <c r="L6300" s="75"/>
      <c r="M6300" s="75"/>
      <c r="N6300" s="75"/>
      <c r="O6300" s="75"/>
      <c r="P6300" s="76"/>
      <c r="AH6300">
        <v>19</v>
      </c>
    </row>
    <row r="6301" spans="2:34" x14ac:dyDescent="0.35">
      <c r="B6301" s="75"/>
      <c r="C6301" s="76"/>
      <c r="D6301" s="78"/>
      <c r="E6301" s="76"/>
      <c r="F6301" s="76"/>
      <c r="G6301" s="76"/>
      <c r="H6301" s="79"/>
      <c r="I6301" s="79"/>
      <c r="J6301" s="79"/>
      <c r="K6301" s="79"/>
      <c r="L6301" s="75"/>
      <c r="M6301" s="75"/>
      <c r="N6301" s="75"/>
      <c r="O6301" s="75"/>
      <c r="P6301" s="76"/>
      <c r="AH6301">
        <v>19</v>
      </c>
    </row>
    <row r="6302" spans="2:34" x14ac:dyDescent="0.35">
      <c r="B6302" s="75"/>
      <c r="C6302" s="76"/>
      <c r="D6302" s="78"/>
      <c r="E6302" s="76"/>
      <c r="F6302" s="76"/>
      <c r="G6302" s="76"/>
      <c r="H6302" s="79"/>
      <c r="I6302" s="79"/>
      <c r="J6302" s="79"/>
      <c r="K6302" s="79"/>
      <c r="L6302" s="75"/>
      <c r="M6302" s="75"/>
      <c r="N6302" s="75"/>
      <c r="O6302" s="75"/>
      <c r="P6302" s="76"/>
      <c r="AH6302">
        <v>19</v>
      </c>
    </row>
    <row r="6303" spans="2:34" x14ac:dyDescent="0.35">
      <c r="B6303" s="75"/>
      <c r="C6303" s="76"/>
      <c r="D6303" s="78"/>
      <c r="E6303" s="76"/>
      <c r="F6303" s="76"/>
      <c r="G6303" s="76"/>
      <c r="H6303" s="79"/>
      <c r="I6303" s="79"/>
      <c r="J6303" s="79"/>
      <c r="K6303" s="79"/>
      <c r="L6303" s="75"/>
      <c r="M6303" s="75"/>
      <c r="N6303" s="75"/>
      <c r="O6303" s="75"/>
      <c r="P6303" s="76"/>
      <c r="AH6303">
        <v>19</v>
      </c>
    </row>
    <row r="6304" spans="2:34" x14ac:dyDescent="0.35">
      <c r="B6304" s="75"/>
      <c r="C6304" s="76"/>
      <c r="D6304" s="78"/>
      <c r="E6304" s="76"/>
      <c r="F6304" s="76"/>
      <c r="G6304" s="76"/>
      <c r="H6304" s="79"/>
      <c r="I6304" s="79"/>
      <c r="J6304" s="79"/>
      <c r="K6304" s="79"/>
      <c r="L6304" s="75"/>
      <c r="M6304" s="75"/>
      <c r="N6304" s="75"/>
      <c r="O6304" s="75"/>
      <c r="P6304" s="76"/>
      <c r="AH6304">
        <v>19</v>
      </c>
    </row>
    <row r="6305" spans="2:34" x14ac:dyDescent="0.35">
      <c r="B6305" s="75"/>
      <c r="C6305" s="76"/>
      <c r="D6305" s="78"/>
      <c r="E6305" s="76"/>
      <c r="F6305" s="76"/>
      <c r="G6305" s="76"/>
      <c r="H6305" s="79"/>
      <c r="I6305" s="79"/>
      <c r="J6305" s="79"/>
      <c r="K6305" s="79"/>
      <c r="L6305" s="75"/>
      <c r="M6305" s="75"/>
      <c r="N6305" s="75"/>
      <c r="O6305" s="75"/>
      <c r="P6305" s="76"/>
      <c r="AH6305">
        <v>19</v>
      </c>
    </row>
    <row r="6306" spans="2:34" x14ac:dyDescent="0.35">
      <c r="B6306" s="75"/>
      <c r="C6306" s="76"/>
      <c r="D6306" s="78"/>
      <c r="E6306" s="76"/>
      <c r="F6306" s="76"/>
      <c r="G6306" s="76"/>
      <c r="H6306" s="79"/>
      <c r="I6306" s="79"/>
      <c r="J6306" s="79"/>
      <c r="K6306" s="79"/>
      <c r="L6306" s="75"/>
      <c r="M6306" s="75"/>
      <c r="N6306" s="75"/>
      <c r="O6306" s="75"/>
      <c r="P6306" s="76"/>
      <c r="AH6306">
        <v>19</v>
      </c>
    </row>
    <row r="6307" spans="2:34" x14ac:dyDescent="0.35">
      <c r="B6307" s="75"/>
      <c r="C6307" s="76"/>
      <c r="D6307" s="78"/>
      <c r="E6307" s="76"/>
      <c r="F6307" s="76"/>
      <c r="G6307" s="76"/>
      <c r="H6307" s="79"/>
      <c r="I6307" s="79"/>
      <c r="J6307" s="79"/>
      <c r="K6307" s="79"/>
      <c r="L6307" s="75"/>
      <c r="M6307" s="75"/>
      <c r="N6307" s="75"/>
      <c r="O6307" s="75"/>
      <c r="P6307" s="76"/>
      <c r="AH6307">
        <v>19</v>
      </c>
    </row>
    <row r="6308" spans="2:34" x14ac:dyDescent="0.35">
      <c r="B6308" s="75"/>
      <c r="C6308" s="76"/>
      <c r="D6308" s="78"/>
      <c r="E6308" s="76"/>
      <c r="F6308" s="76"/>
      <c r="G6308" s="76"/>
      <c r="H6308" s="79"/>
      <c r="I6308" s="79"/>
      <c r="J6308" s="79"/>
      <c r="K6308" s="79"/>
      <c r="L6308" s="75"/>
      <c r="M6308" s="75"/>
      <c r="N6308" s="75"/>
      <c r="O6308" s="75"/>
      <c r="P6308" s="76"/>
      <c r="AH6308">
        <v>19</v>
      </c>
    </row>
    <row r="6309" spans="2:34" x14ac:dyDescent="0.35">
      <c r="B6309" s="75"/>
      <c r="C6309" s="76"/>
      <c r="D6309" s="78"/>
      <c r="E6309" s="76"/>
      <c r="F6309" s="76"/>
      <c r="G6309" s="76"/>
      <c r="H6309" s="79"/>
      <c r="I6309" s="79"/>
      <c r="J6309" s="79"/>
      <c r="K6309" s="79"/>
      <c r="L6309" s="75"/>
      <c r="M6309" s="75"/>
      <c r="N6309" s="75"/>
      <c r="O6309" s="75"/>
      <c r="P6309" s="76"/>
      <c r="AH6309">
        <v>19</v>
      </c>
    </row>
    <row r="6310" spans="2:34" x14ac:dyDescent="0.35">
      <c r="B6310" s="75"/>
      <c r="C6310" s="76"/>
      <c r="D6310" s="78"/>
      <c r="E6310" s="76"/>
      <c r="F6310" s="76"/>
      <c r="G6310" s="76"/>
      <c r="H6310" s="79"/>
      <c r="I6310" s="79"/>
      <c r="J6310" s="79"/>
      <c r="K6310" s="79"/>
      <c r="L6310" s="75"/>
      <c r="M6310" s="75"/>
      <c r="N6310" s="75"/>
      <c r="O6310" s="75"/>
      <c r="P6310" s="76"/>
      <c r="AH6310">
        <v>19</v>
      </c>
    </row>
    <row r="6311" spans="2:34" x14ac:dyDescent="0.35">
      <c r="B6311" s="75"/>
      <c r="C6311" s="76"/>
      <c r="D6311" s="78"/>
      <c r="E6311" s="76"/>
      <c r="F6311" s="76"/>
      <c r="G6311" s="76"/>
      <c r="H6311" s="79"/>
      <c r="I6311" s="79"/>
      <c r="J6311" s="79"/>
      <c r="K6311" s="79"/>
      <c r="L6311" s="75"/>
      <c r="M6311" s="75"/>
      <c r="N6311" s="75"/>
      <c r="O6311" s="75"/>
      <c r="P6311" s="76"/>
      <c r="AH6311">
        <v>19</v>
      </c>
    </row>
    <row r="6312" spans="2:34" x14ac:dyDescent="0.35">
      <c r="B6312" s="75"/>
      <c r="C6312" s="76"/>
      <c r="D6312" s="78"/>
      <c r="E6312" s="76"/>
      <c r="F6312" s="76"/>
      <c r="G6312" s="76"/>
      <c r="H6312" s="79"/>
      <c r="I6312" s="79"/>
      <c r="J6312" s="79"/>
      <c r="K6312" s="79"/>
      <c r="L6312" s="75"/>
      <c r="M6312" s="75"/>
      <c r="N6312" s="75"/>
      <c r="O6312" s="75"/>
      <c r="P6312" s="76"/>
      <c r="AH6312">
        <v>19</v>
      </c>
    </row>
    <row r="6313" spans="2:34" x14ac:dyDescent="0.35">
      <c r="B6313" s="75"/>
      <c r="C6313" s="76"/>
      <c r="D6313" s="78"/>
      <c r="E6313" s="76"/>
      <c r="F6313" s="76"/>
      <c r="G6313" s="76"/>
      <c r="H6313" s="79"/>
      <c r="I6313" s="79"/>
      <c r="J6313" s="79"/>
      <c r="K6313" s="79"/>
      <c r="L6313" s="75"/>
      <c r="M6313" s="75"/>
      <c r="N6313" s="75"/>
      <c r="O6313" s="75"/>
      <c r="P6313" s="76"/>
      <c r="AH6313">
        <v>19</v>
      </c>
    </row>
    <row r="6314" spans="2:34" x14ac:dyDescent="0.35">
      <c r="B6314" s="75"/>
      <c r="C6314" s="76"/>
      <c r="D6314" s="78"/>
      <c r="E6314" s="76"/>
      <c r="F6314" s="76"/>
      <c r="G6314" s="76"/>
      <c r="H6314" s="79"/>
      <c r="I6314" s="79"/>
      <c r="J6314" s="79"/>
      <c r="K6314" s="79"/>
      <c r="L6314" s="75"/>
      <c r="M6314" s="75"/>
      <c r="N6314" s="75"/>
      <c r="O6314" s="75"/>
      <c r="P6314" s="76"/>
      <c r="AH6314">
        <v>19</v>
      </c>
    </row>
    <row r="6315" spans="2:34" x14ac:dyDescent="0.35">
      <c r="B6315" s="75"/>
      <c r="C6315" s="76"/>
      <c r="D6315" s="78"/>
      <c r="E6315" s="76"/>
      <c r="F6315" s="76"/>
      <c r="G6315" s="76"/>
      <c r="H6315" s="79"/>
      <c r="I6315" s="79"/>
      <c r="J6315" s="79"/>
      <c r="K6315" s="79"/>
      <c r="L6315" s="75"/>
      <c r="M6315" s="75"/>
      <c r="N6315" s="75"/>
      <c r="O6315" s="75"/>
      <c r="P6315" s="76"/>
      <c r="AH6315">
        <v>19</v>
      </c>
    </row>
    <row r="6316" spans="2:34" x14ac:dyDescent="0.35">
      <c r="B6316" s="75"/>
      <c r="C6316" s="76"/>
      <c r="D6316" s="78"/>
      <c r="E6316" s="76"/>
      <c r="F6316" s="76"/>
      <c r="G6316" s="76"/>
      <c r="H6316" s="79"/>
      <c r="I6316" s="79"/>
      <c r="J6316" s="79"/>
      <c r="K6316" s="79"/>
      <c r="L6316" s="75"/>
      <c r="M6316" s="75"/>
      <c r="N6316" s="75"/>
      <c r="O6316" s="75"/>
      <c r="P6316" s="76"/>
      <c r="AH6316">
        <v>19</v>
      </c>
    </row>
    <row r="6317" spans="2:34" x14ac:dyDescent="0.35">
      <c r="B6317" s="75"/>
      <c r="C6317" s="76"/>
      <c r="D6317" s="78"/>
      <c r="E6317" s="76"/>
      <c r="F6317" s="76"/>
      <c r="G6317" s="76"/>
      <c r="H6317" s="79"/>
      <c r="I6317" s="79"/>
      <c r="J6317" s="79"/>
      <c r="K6317" s="79"/>
      <c r="L6317" s="75"/>
      <c r="M6317" s="75"/>
      <c r="N6317" s="75"/>
      <c r="O6317" s="75"/>
      <c r="P6317" s="76"/>
      <c r="AH6317">
        <v>19</v>
      </c>
    </row>
    <row r="6318" spans="2:34" x14ac:dyDescent="0.35">
      <c r="B6318" s="75"/>
      <c r="C6318" s="76"/>
      <c r="D6318" s="78"/>
      <c r="E6318" s="76"/>
      <c r="F6318" s="76"/>
      <c r="G6318" s="76"/>
      <c r="H6318" s="79"/>
      <c r="I6318" s="79"/>
      <c r="J6318" s="79"/>
      <c r="K6318" s="79"/>
      <c r="L6318" s="75"/>
      <c r="M6318" s="75"/>
      <c r="N6318" s="75"/>
      <c r="O6318" s="75"/>
      <c r="P6318" s="76"/>
      <c r="AH6318">
        <v>19</v>
      </c>
    </row>
    <row r="6319" spans="2:34" x14ac:dyDescent="0.35">
      <c r="B6319" s="75"/>
      <c r="C6319" s="76"/>
      <c r="D6319" s="78"/>
      <c r="E6319" s="76"/>
      <c r="F6319" s="76"/>
      <c r="G6319" s="76"/>
      <c r="H6319" s="79"/>
      <c r="I6319" s="79"/>
      <c r="J6319" s="79"/>
      <c r="K6319" s="79"/>
      <c r="L6319" s="75"/>
      <c r="M6319" s="75"/>
      <c r="N6319" s="75"/>
      <c r="O6319" s="75"/>
      <c r="P6319" s="76"/>
      <c r="AH6319">
        <v>19</v>
      </c>
    </row>
    <row r="6320" spans="2:34" x14ac:dyDescent="0.35">
      <c r="B6320" s="75"/>
      <c r="C6320" s="76"/>
      <c r="D6320" s="78"/>
      <c r="E6320" s="76"/>
      <c r="F6320" s="76"/>
      <c r="G6320" s="76"/>
      <c r="H6320" s="79"/>
      <c r="I6320" s="79"/>
      <c r="J6320" s="79"/>
      <c r="K6320" s="79"/>
      <c r="L6320" s="75"/>
      <c r="M6320" s="75"/>
      <c r="N6320" s="75"/>
      <c r="O6320" s="75"/>
      <c r="P6320" s="76"/>
      <c r="AH6320">
        <v>19</v>
      </c>
    </row>
    <row r="6321" spans="2:34" x14ac:dyDescent="0.35">
      <c r="B6321" s="75"/>
      <c r="C6321" s="76"/>
      <c r="D6321" s="78"/>
      <c r="E6321" s="76"/>
      <c r="F6321" s="76"/>
      <c r="G6321" s="76"/>
      <c r="H6321" s="79"/>
      <c r="I6321" s="79"/>
      <c r="J6321" s="79"/>
      <c r="K6321" s="79"/>
      <c r="L6321" s="75"/>
      <c r="M6321" s="75"/>
      <c r="N6321" s="75"/>
      <c r="O6321" s="75"/>
      <c r="P6321" s="76"/>
      <c r="AH6321">
        <v>19</v>
      </c>
    </row>
    <row r="6322" spans="2:34" x14ac:dyDescent="0.35">
      <c r="B6322" s="75"/>
      <c r="C6322" s="76"/>
      <c r="D6322" s="78"/>
      <c r="E6322" s="76"/>
      <c r="F6322" s="76"/>
      <c r="G6322" s="76"/>
      <c r="H6322" s="79"/>
      <c r="I6322" s="79"/>
      <c r="J6322" s="79"/>
      <c r="K6322" s="79"/>
      <c r="L6322" s="75"/>
      <c r="M6322" s="75"/>
      <c r="N6322" s="75"/>
      <c r="O6322" s="75"/>
      <c r="P6322" s="76"/>
      <c r="AH6322">
        <v>19</v>
      </c>
    </row>
    <row r="6323" spans="2:34" x14ac:dyDescent="0.35">
      <c r="B6323" s="75"/>
      <c r="C6323" s="76"/>
      <c r="D6323" s="78"/>
      <c r="E6323" s="76"/>
      <c r="F6323" s="76"/>
      <c r="G6323" s="76"/>
      <c r="H6323" s="79"/>
      <c r="I6323" s="79"/>
      <c r="J6323" s="79"/>
      <c r="K6323" s="79"/>
      <c r="L6323" s="75"/>
      <c r="M6323" s="75"/>
      <c r="N6323" s="75"/>
      <c r="O6323" s="75"/>
      <c r="P6323" s="76"/>
      <c r="AH6323">
        <v>19</v>
      </c>
    </row>
    <row r="6324" spans="2:34" x14ac:dyDescent="0.35">
      <c r="B6324" s="75"/>
      <c r="C6324" s="76"/>
      <c r="D6324" s="78"/>
      <c r="E6324" s="76"/>
      <c r="F6324" s="76"/>
      <c r="G6324" s="76"/>
      <c r="H6324" s="79"/>
      <c r="I6324" s="79"/>
      <c r="J6324" s="79"/>
      <c r="K6324" s="79"/>
      <c r="L6324" s="75"/>
      <c r="M6324" s="75"/>
      <c r="N6324" s="75"/>
      <c r="O6324" s="75"/>
      <c r="P6324" s="76"/>
      <c r="AH6324">
        <v>19</v>
      </c>
    </row>
    <row r="6325" spans="2:34" x14ac:dyDescent="0.35">
      <c r="B6325" s="75"/>
      <c r="C6325" s="76"/>
      <c r="D6325" s="78"/>
      <c r="E6325" s="76"/>
      <c r="F6325" s="76"/>
      <c r="G6325" s="76"/>
      <c r="H6325" s="79"/>
      <c r="I6325" s="79"/>
      <c r="J6325" s="79"/>
      <c r="K6325" s="79"/>
      <c r="L6325" s="75"/>
      <c r="M6325" s="75"/>
      <c r="N6325" s="75"/>
      <c r="O6325" s="75"/>
      <c r="P6325" s="76"/>
      <c r="AH6325">
        <v>19</v>
      </c>
    </row>
    <row r="6326" spans="2:34" x14ac:dyDescent="0.35">
      <c r="B6326" s="75"/>
      <c r="C6326" s="76"/>
      <c r="D6326" s="78"/>
      <c r="E6326" s="76"/>
      <c r="F6326" s="76"/>
      <c r="G6326" s="76"/>
      <c r="H6326" s="79"/>
      <c r="I6326" s="79"/>
      <c r="J6326" s="79"/>
      <c r="K6326" s="79"/>
      <c r="L6326" s="75"/>
      <c r="M6326" s="75"/>
      <c r="N6326" s="75"/>
      <c r="O6326" s="75"/>
      <c r="P6326" s="76"/>
      <c r="AH6326">
        <v>19</v>
      </c>
    </row>
    <row r="6327" spans="2:34" x14ac:dyDescent="0.35">
      <c r="B6327" s="75"/>
      <c r="C6327" s="76"/>
      <c r="D6327" s="78"/>
      <c r="E6327" s="76"/>
      <c r="F6327" s="76"/>
      <c r="G6327" s="76"/>
      <c r="H6327" s="79"/>
      <c r="I6327" s="79"/>
      <c r="J6327" s="79"/>
      <c r="K6327" s="79"/>
      <c r="L6327" s="75"/>
      <c r="M6327" s="75"/>
      <c r="N6327" s="75"/>
      <c r="O6327" s="75"/>
      <c r="P6327" s="76"/>
      <c r="AH6327">
        <v>19</v>
      </c>
    </row>
    <row r="6328" spans="2:34" x14ac:dyDescent="0.35">
      <c r="B6328" s="75"/>
      <c r="C6328" s="76"/>
      <c r="D6328" s="78"/>
      <c r="E6328" s="76"/>
      <c r="F6328" s="76"/>
      <c r="G6328" s="76"/>
      <c r="H6328" s="79"/>
      <c r="I6328" s="79"/>
      <c r="J6328" s="79"/>
      <c r="K6328" s="79"/>
      <c r="L6328" s="75"/>
      <c r="M6328" s="75"/>
      <c r="N6328" s="75"/>
      <c r="O6328" s="75"/>
      <c r="P6328" s="76"/>
      <c r="AH6328">
        <v>19</v>
      </c>
    </row>
    <row r="6329" spans="2:34" x14ac:dyDescent="0.35">
      <c r="B6329" s="75"/>
      <c r="C6329" s="76"/>
      <c r="D6329" s="78"/>
      <c r="E6329" s="76"/>
      <c r="F6329" s="76"/>
      <c r="G6329" s="76"/>
      <c r="H6329" s="79"/>
      <c r="I6329" s="79"/>
      <c r="J6329" s="79"/>
      <c r="K6329" s="79"/>
      <c r="L6329" s="75"/>
      <c r="M6329" s="75"/>
      <c r="N6329" s="75"/>
      <c r="O6329" s="75"/>
      <c r="P6329" s="76"/>
      <c r="AH6329">
        <v>19</v>
      </c>
    </row>
    <row r="6330" spans="2:34" x14ac:dyDescent="0.35">
      <c r="B6330" s="75"/>
      <c r="C6330" s="76"/>
      <c r="D6330" s="78"/>
      <c r="E6330" s="76"/>
      <c r="F6330" s="76"/>
      <c r="G6330" s="76"/>
      <c r="H6330" s="79"/>
      <c r="I6330" s="79"/>
      <c r="J6330" s="79"/>
      <c r="K6330" s="79"/>
      <c r="L6330" s="75"/>
      <c r="M6330" s="75"/>
      <c r="N6330" s="75"/>
      <c r="O6330" s="75"/>
      <c r="P6330" s="76"/>
      <c r="AH6330">
        <v>19</v>
      </c>
    </row>
    <row r="6331" spans="2:34" x14ac:dyDescent="0.35">
      <c r="B6331" s="75"/>
      <c r="C6331" s="76"/>
      <c r="D6331" s="78"/>
      <c r="E6331" s="76"/>
      <c r="F6331" s="76"/>
      <c r="G6331" s="76"/>
      <c r="H6331" s="79"/>
      <c r="I6331" s="79"/>
      <c r="J6331" s="79"/>
      <c r="K6331" s="79"/>
      <c r="L6331" s="75"/>
      <c r="M6331" s="75"/>
      <c r="N6331" s="75"/>
      <c r="O6331" s="75"/>
      <c r="P6331" s="76"/>
      <c r="AH6331">
        <v>19</v>
      </c>
    </row>
    <row r="6332" spans="2:34" x14ac:dyDescent="0.35">
      <c r="B6332" s="75"/>
      <c r="C6332" s="76"/>
      <c r="D6332" s="78"/>
      <c r="E6332" s="76"/>
      <c r="F6332" s="76"/>
      <c r="G6332" s="76"/>
      <c r="H6332" s="79"/>
      <c r="I6332" s="79"/>
      <c r="J6332" s="79"/>
      <c r="K6332" s="79"/>
      <c r="L6332" s="75"/>
      <c r="M6332" s="75"/>
      <c r="N6332" s="75"/>
      <c r="O6332" s="75"/>
      <c r="P6332" s="76"/>
      <c r="AH6332">
        <v>19</v>
      </c>
    </row>
    <row r="6333" spans="2:34" x14ac:dyDescent="0.35">
      <c r="B6333" s="75"/>
      <c r="C6333" s="76"/>
      <c r="D6333" s="78"/>
      <c r="E6333" s="76"/>
      <c r="F6333" s="76"/>
      <c r="G6333" s="76"/>
      <c r="H6333" s="79"/>
      <c r="I6333" s="79"/>
      <c r="J6333" s="79"/>
      <c r="K6333" s="79"/>
      <c r="L6333" s="75"/>
      <c r="M6333" s="75"/>
      <c r="N6333" s="75"/>
      <c r="O6333" s="75"/>
      <c r="P6333" s="76"/>
      <c r="AH6333">
        <v>19</v>
      </c>
    </row>
    <row r="6334" spans="2:34" x14ac:dyDescent="0.35">
      <c r="B6334" s="75"/>
      <c r="C6334" s="76"/>
      <c r="D6334" s="78"/>
      <c r="E6334" s="76"/>
      <c r="F6334" s="76"/>
      <c r="G6334" s="76"/>
      <c r="H6334" s="79"/>
      <c r="I6334" s="79"/>
      <c r="J6334" s="79"/>
      <c r="K6334" s="79"/>
      <c r="L6334" s="75"/>
      <c r="M6334" s="75"/>
      <c r="N6334" s="75"/>
      <c r="O6334" s="75"/>
      <c r="P6334" s="76"/>
      <c r="AH6334">
        <v>19</v>
      </c>
    </row>
    <row r="6335" spans="2:34" x14ac:dyDescent="0.35">
      <c r="B6335" s="75"/>
      <c r="C6335" s="76"/>
      <c r="D6335" s="78"/>
      <c r="E6335" s="76"/>
      <c r="F6335" s="76"/>
      <c r="G6335" s="76"/>
      <c r="H6335" s="79"/>
      <c r="I6335" s="79"/>
      <c r="J6335" s="79"/>
      <c r="K6335" s="79"/>
      <c r="L6335" s="75"/>
      <c r="M6335" s="75"/>
      <c r="N6335" s="75"/>
      <c r="O6335" s="75"/>
      <c r="P6335" s="76"/>
      <c r="AH6335">
        <v>19</v>
      </c>
    </row>
    <row r="6336" spans="2:34" x14ac:dyDescent="0.35">
      <c r="B6336" s="75"/>
      <c r="C6336" s="76"/>
      <c r="D6336" s="78"/>
      <c r="E6336" s="76"/>
      <c r="F6336" s="76"/>
      <c r="G6336" s="76"/>
      <c r="H6336" s="79"/>
      <c r="I6336" s="79"/>
      <c r="J6336" s="79"/>
      <c r="K6336" s="79"/>
      <c r="L6336" s="75"/>
      <c r="M6336" s="75"/>
      <c r="N6336" s="75"/>
      <c r="O6336" s="75"/>
      <c r="P6336" s="76"/>
      <c r="AH6336">
        <v>19</v>
      </c>
    </row>
    <row r="6337" spans="2:34" x14ac:dyDescent="0.35">
      <c r="B6337" s="75"/>
      <c r="C6337" s="76"/>
      <c r="D6337" s="78"/>
      <c r="E6337" s="76"/>
      <c r="F6337" s="76"/>
      <c r="G6337" s="76"/>
      <c r="H6337" s="79"/>
      <c r="I6337" s="79"/>
      <c r="J6337" s="79"/>
      <c r="K6337" s="79"/>
      <c r="L6337" s="75"/>
      <c r="M6337" s="75"/>
      <c r="N6337" s="75"/>
      <c r="O6337" s="75"/>
      <c r="P6337" s="76"/>
      <c r="AH6337">
        <v>19</v>
      </c>
    </row>
    <row r="6338" spans="2:34" x14ac:dyDescent="0.35">
      <c r="B6338" s="75"/>
      <c r="C6338" s="76"/>
      <c r="D6338" s="78"/>
      <c r="E6338" s="76"/>
      <c r="F6338" s="76"/>
      <c r="G6338" s="76"/>
      <c r="H6338" s="79"/>
      <c r="I6338" s="79"/>
      <c r="J6338" s="79"/>
      <c r="K6338" s="79"/>
      <c r="L6338" s="75"/>
      <c r="M6338" s="75"/>
      <c r="N6338" s="75"/>
      <c r="O6338" s="75"/>
      <c r="P6338" s="76"/>
      <c r="AH6338">
        <v>19</v>
      </c>
    </row>
    <row r="6339" spans="2:34" x14ac:dyDescent="0.35">
      <c r="B6339" s="75"/>
      <c r="C6339" s="76"/>
      <c r="D6339" s="78"/>
      <c r="E6339" s="76"/>
      <c r="F6339" s="76"/>
      <c r="G6339" s="76"/>
      <c r="H6339" s="79"/>
      <c r="I6339" s="79"/>
      <c r="J6339" s="79"/>
      <c r="K6339" s="79"/>
      <c r="L6339" s="75"/>
      <c r="M6339" s="75"/>
      <c r="N6339" s="75"/>
      <c r="O6339" s="75"/>
      <c r="P6339" s="76"/>
      <c r="AH6339">
        <v>19</v>
      </c>
    </row>
    <row r="6340" spans="2:34" x14ac:dyDescent="0.35">
      <c r="B6340" s="75"/>
      <c r="C6340" s="76"/>
      <c r="D6340" s="78"/>
      <c r="E6340" s="76"/>
      <c r="F6340" s="76"/>
      <c r="G6340" s="76"/>
      <c r="H6340" s="79"/>
      <c r="I6340" s="79"/>
      <c r="J6340" s="79"/>
      <c r="K6340" s="79"/>
      <c r="L6340" s="75"/>
      <c r="M6340" s="75"/>
      <c r="N6340" s="75"/>
      <c r="O6340" s="75"/>
      <c r="P6340" s="76"/>
      <c r="AH6340">
        <v>19</v>
      </c>
    </row>
    <row r="6341" spans="2:34" x14ac:dyDescent="0.35">
      <c r="B6341" s="75"/>
      <c r="C6341" s="76"/>
      <c r="D6341" s="78"/>
      <c r="E6341" s="76"/>
      <c r="F6341" s="76"/>
      <c r="G6341" s="76"/>
      <c r="H6341" s="79"/>
      <c r="I6341" s="79"/>
      <c r="J6341" s="79"/>
      <c r="K6341" s="79"/>
      <c r="L6341" s="75"/>
      <c r="M6341" s="75"/>
      <c r="N6341" s="75"/>
      <c r="O6341" s="75"/>
      <c r="P6341" s="76"/>
      <c r="AH6341">
        <v>19</v>
      </c>
    </row>
    <row r="6342" spans="2:34" x14ac:dyDescent="0.35">
      <c r="B6342" s="75"/>
      <c r="C6342" s="76"/>
      <c r="D6342" s="78"/>
      <c r="E6342" s="76"/>
      <c r="F6342" s="76"/>
      <c r="G6342" s="76"/>
      <c r="H6342" s="79"/>
      <c r="I6342" s="79"/>
      <c r="J6342" s="79"/>
      <c r="K6342" s="79"/>
      <c r="L6342" s="75"/>
      <c r="M6342" s="75"/>
      <c r="N6342" s="75"/>
      <c r="O6342" s="75"/>
      <c r="P6342" s="76"/>
      <c r="AH6342">
        <v>19</v>
      </c>
    </row>
    <row r="6343" spans="2:34" x14ac:dyDescent="0.35">
      <c r="B6343" s="75"/>
      <c r="C6343" s="76"/>
      <c r="D6343" s="78"/>
      <c r="E6343" s="76"/>
      <c r="F6343" s="76"/>
      <c r="G6343" s="76"/>
      <c r="H6343" s="79"/>
      <c r="I6343" s="79"/>
      <c r="J6343" s="79"/>
      <c r="K6343" s="79"/>
      <c r="L6343" s="75"/>
      <c r="M6343" s="75"/>
      <c r="N6343" s="75"/>
      <c r="O6343" s="75"/>
      <c r="P6343" s="76"/>
      <c r="AH6343">
        <v>19</v>
      </c>
    </row>
    <row r="6344" spans="2:34" x14ac:dyDescent="0.35">
      <c r="B6344" s="75"/>
      <c r="C6344" s="76"/>
      <c r="D6344" s="78"/>
      <c r="E6344" s="76"/>
      <c r="F6344" s="76"/>
      <c r="G6344" s="76"/>
      <c r="H6344" s="79"/>
      <c r="I6344" s="79"/>
      <c r="J6344" s="79"/>
      <c r="K6344" s="79"/>
      <c r="L6344" s="75"/>
      <c r="M6344" s="75"/>
      <c r="N6344" s="75"/>
      <c r="O6344" s="75"/>
      <c r="P6344" s="76"/>
      <c r="AH6344">
        <v>19</v>
      </c>
    </row>
    <row r="6345" spans="2:34" x14ac:dyDescent="0.35">
      <c r="B6345" s="75"/>
      <c r="C6345" s="76"/>
      <c r="D6345" s="78"/>
      <c r="E6345" s="76"/>
      <c r="F6345" s="76"/>
      <c r="G6345" s="76"/>
      <c r="H6345" s="79"/>
      <c r="I6345" s="79"/>
      <c r="J6345" s="79"/>
      <c r="K6345" s="79"/>
      <c r="L6345" s="75"/>
      <c r="M6345" s="75"/>
      <c r="N6345" s="75"/>
      <c r="O6345" s="75"/>
      <c r="P6345" s="76"/>
      <c r="AH6345">
        <v>19</v>
      </c>
    </row>
    <row r="6346" spans="2:34" x14ac:dyDescent="0.35">
      <c r="B6346" s="75"/>
      <c r="C6346" s="76"/>
      <c r="D6346" s="78"/>
      <c r="E6346" s="76"/>
      <c r="F6346" s="76"/>
      <c r="G6346" s="76"/>
      <c r="H6346" s="79"/>
      <c r="I6346" s="79"/>
      <c r="J6346" s="79"/>
      <c r="K6346" s="79"/>
      <c r="L6346" s="75"/>
      <c r="M6346" s="75"/>
      <c r="N6346" s="75"/>
      <c r="O6346" s="75"/>
      <c r="P6346" s="76"/>
      <c r="AH6346">
        <v>19</v>
      </c>
    </row>
    <row r="6347" spans="2:34" x14ac:dyDescent="0.35">
      <c r="B6347" s="75"/>
      <c r="C6347" s="76"/>
      <c r="D6347" s="78"/>
      <c r="E6347" s="76"/>
      <c r="F6347" s="76"/>
      <c r="G6347" s="76"/>
      <c r="H6347" s="79"/>
      <c r="I6347" s="79"/>
      <c r="J6347" s="79"/>
      <c r="K6347" s="79"/>
      <c r="L6347" s="75"/>
      <c r="M6347" s="75"/>
      <c r="N6347" s="75"/>
      <c r="O6347" s="75"/>
      <c r="P6347" s="76"/>
      <c r="AH6347">
        <v>19</v>
      </c>
    </row>
    <row r="6348" spans="2:34" x14ac:dyDescent="0.35">
      <c r="B6348" s="75"/>
      <c r="C6348" s="76"/>
      <c r="D6348" s="78"/>
      <c r="E6348" s="76"/>
      <c r="F6348" s="76"/>
      <c r="G6348" s="76"/>
      <c r="H6348" s="79"/>
      <c r="I6348" s="79"/>
      <c r="J6348" s="79"/>
      <c r="K6348" s="79"/>
      <c r="L6348" s="75"/>
      <c r="M6348" s="75"/>
      <c r="N6348" s="75"/>
      <c r="O6348" s="75"/>
      <c r="P6348" s="76"/>
      <c r="AH6348">
        <v>19</v>
      </c>
    </row>
    <row r="6349" spans="2:34" x14ac:dyDescent="0.35">
      <c r="B6349" s="75"/>
      <c r="C6349" s="76"/>
      <c r="D6349" s="78"/>
      <c r="E6349" s="76"/>
      <c r="F6349" s="76"/>
      <c r="G6349" s="76"/>
      <c r="H6349" s="79"/>
      <c r="I6349" s="79"/>
      <c r="J6349" s="79"/>
      <c r="K6349" s="79"/>
      <c r="L6349" s="75"/>
      <c r="M6349" s="75"/>
      <c r="N6349" s="75"/>
      <c r="O6349" s="75"/>
      <c r="P6349" s="76"/>
      <c r="AH6349">
        <v>19</v>
      </c>
    </row>
    <row r="6350" spans="2:34" x14ac:dyDescent="0.35">
      <c r="B6350" s="75"/>
      <c r="C6350" s="76"/>
      <c r="D6350" s="78"/>
      <c r="E6350" s="76"/>
      <c r="F6350" s="76"/>
      <c r="G6350" s="76"/>
      <c r="H6350" s="79"/>
      <c r="I6350" s="79"/>
      <c r="J6350" s="79"/>
      <c r="K6350" s="79"/>
      <c r="L6350" s="75"/>
      <c r="M6350" s="75"/>
      <c r="N6350" s="75"/>
      <c r="O6350" s="75"/>
      <c r="P6350" s="76"/>
      <c r="AH6350">
        <v>19</v>
      </c>
    </row>
    <row r="6351" spans="2:34" x14ac:dyDescent="0.35">
      <c r="B6351" s="75"/>
      <c r="C6351" s="76"/>
      <c r="D6351" s="78"/>
      <c r="E6351" s="76"/>
      <c r="F6351" s="76"/>
      <c r="G6351" s="76"/>
      <c r="H6351" s="79"/>
      <c r="I6351" s="79"/>
      <c r="J6351" s="79"/>
      <c r="K6351" s="79"/>
      <c r="L6351" s="75"/>
      <c r="M6351" s="75"/>
      <c r="N6351" s="75"/>
      <c r="O6351" s="75"/>
      <c r="P6351" s="76"/>
      <c r="AH6351">
        <v>19</v>
      </c>
    </row>
    <row r="6352" spans="2:34" x14ac:dyDescent="0.35">
      <c r="B6352" s="75"/>
      <c r="C6352" s="76"/>
      <c r="D6352" s="78"/>
      <c r="E6352" s="76"/>
      <c r="F6352" s="76"/>
      <c r="G6352" s="76"/>
      <c r="H6352" s="79"/>
      <c r="I6352" s="79"/>
      <c r="J6352" s="79"/>
      <c r="K6352" s="79"/>
      <c r="L6352" s="75"/>
      <c r="M6352" s="75"/>
      <c r="N6352" s="75"/>
      <c r="O6352" s="75"/>
      <c r="P6352" s="76"/>
      <c r="AH6352">
        <v>19</v>
      </c>
    </row>
    <row r="6353" spans="2:34" x14ac:dyDescent="0.35">
      <c r="B6353" s="75"/>
      <c r="C6353" s="76"/>
      <c r="D6353" s="78"/>
      <c r="E6353" s="76"/>
      <c r="F6353" s="76"/>
      <c r="G6353" s="76"/>
      <c r="H6353" s="79"/>
      <c r="I6353" s="79"/>
      <c r="J6353" s="79"/>
      <c r="K6353" s="79"/>
      <c r="L6353" s="75"/>
      <c r="M6353" s="75"/>
      <c r="N6353" s="75"/>
      <c r="O6353" s="75"/>
      <c r="P6353" s="76"/>
      <c r="AH6353">
        <v>19</v>
      </c>
    </row>
    <row r="6354" spans="2:34" x14ac:dyDescent="0.35">
      <c r="B6354" s="75"/>
      <c r="C6354" s="76"/>
      <c r="D6354" s="78"/>
      <c r="E6354" s="76"/>
      <c r="F6354" s="76"/>
      <c r="G6354" s="76"/>
      <c r="H6354" s="79"/>
      <c r="I6354" s="79"/>
      <c r="J6354" s="79"/>
      <c r="K6354" s="79"/>
      <c r="L6354" s="75"/>
      <c r="M6354" s="75"/>
      <c r="N6354" s="75"/>
      <c r="O6354" s="75"/>
      <c r="P6354" s="76"/>
      <c r="AH6354">
        <v>19</v>
      </c>
    </row>
    <row r="6355" spans="2:34" x14ac:dyDescent="0.35">
      <c r="B6355" s="75"/>
      <c r="C6355" s="76"/>
      <c r="D6355" s="78"/>
      <c r="E6355" s="76"/>
      <c r="F6355" s="76"/>
      <c r="G6355" s="76"/>
      <c r="H6355" s="79"/>
      <c r="I6355" s="79"/>
      <c r="J6355" s="79"/>
      <c r="K6355" s="79"/>
      <c r="L6355" s="75"/>
      <c r="M6355" s="75"/>
      <c r="N6355" s="75"/>
      <c r="O6355" s="75"/>
      <c r="P6355" s="76"/>
      <c r="AH6355">
        <v>19</v>
      </c>
    </row>
    <row r="6356" spans="2:34" x14ac:dyDescent="0.35">
      <c r="B6356" s="75"/>
      <c r="C6356" s="76"/>
      <c r="D6356" s="78"/>
      <c r="E6356" s="76"/>
      <c r="F6356" s="76"/>
      <c r="G6356" s="76"/>
      <c r="H6356" s="79"/>
      <c r="I6356" s="79"/>
      <c r="J6356" s="79"/>
      <c r="K6356" s="79"/>
      <c r="L6356" s="75"/>
      <c r="M6356" s="75"/>
      <c r="N6356" s="75"/>
      <c r="O6356" s="75"/>
      <c r="P6356" s="76"/>
      <c r="AH6356">
        <v>19</v>
      </c>
    </row>
    <row r="6357" spans="2:34" x14ac:dyDescent="0.35">
      <c r="B6357" s="75"/>
      <c r="C6357" s="76"/>
      <c r="D6357" s="78"/>
      <c r="E6357" s="76"/>
      <c r="F6357" s="76"/>
      <c r="G6357" s="76"/>
      <c r="H6357" s="79"/>
      <c r="I6357" s="79"/>
      <c r="J6357" s="79"/>
      <c r="K6357" s="79"/>
      <c r="L6357" s="75"/>
      <c r="M6357" s="75"/>
      <c r="N6357" s="75"/>
      <c r="O6357" s="75"/>
      <c r="P6357" s="76"/>
      <c r="AH6357">
        <v>19</v>
      </c>
    </row>
    <row r="6358" spans="2:34" x14ac:dyDescent="0.35">
      <c r="B6358" s="75"/>
      <c r="C6358" s="76"/>
      <c r="D6358" s="78"/>
      <c r="E6358" s="76"/>
      <c r="F6358" s="76"/>
      <c r="G6358" s="76"/>
      <c r="H6358" s="79"/>
      <c r="I6358" s="79"/>
      <c r="J6358" s="79"/>
      <c r="K6358" s="79"/>
      <c r="L6358" s="75"/>
      <c r="M6358" s="75"/>
      <c r="N6358" s="75"/>
      <c r="O6358" s="75"/>
      <c r="P6358" s="76"/>
      <c r="AH6358">
        <v>19</v>
      </c>
    </row>
    <row r="6359" spans="2:34" x14ac:dyDescent="0.35">
      <c r="B6359" s="75"/>
      <c r="C6359" s="76"/>
      <c r="D6359" s="78"/>
      <c r="E6359" s="76"/>
      <c r="F6359" s="76"/>
      <c r="G6359" s="76"/>
      <c r="H6359" s="79"/>
      <c r="I6359" s="79"/>
      <c r="J6359" s="79"/>
      <c r="K6359" s="79"/>
      <c r="L6359" s="75"/>
      <c r="M6359" s="75"/>
      <c r="N6359" s="75"/>
      <c r="O6359" s="75"/>
      <c r="P6359" s="76"/>
      <c r="AH6359">
        <v>19</v>
      </c>
    </row>
    <row r="6360" spans="2:34" x14ac:dyDescent="0.35">
      <c r="B6360" s="75"/>
      <c r="C6360" s="76"/>
      <c r="D6360" s="78"/>
      <c r="E6360" s="76"/>
      <c r="F6360" s="76"/>
      <c r="G6360" s="76"/>
      <c r="H6360" s="79"/>
      <c r="I6360" s="79"/>
      <c r="J6360" s="79"/>
      <c r="K6360" s="79"/>
      <c r="L6360" s="75"/>
      <c r="M6360" s="75"/>
      <c r="N6360" s="75"/>
      <c r="O6360" s="75"/>
      <c r="P6360" s="76"/>
      <c r="AH6360">
        <v>19</v>
      </c>
    </row>
    <row r="6361" spans="2:34" x14ac:dyDescent="0.35">
      <c r="B6361" s="75"/>
      <c r="C6361" s="76"/>
      <c r="D6361" s="78"/>
      <c r="E6361" s="76"/>
      <c r="F6361" s="76"/>
      <c r="G6361" s="76"/>
      <c r="H6361" s="79"/>
      <c r="I6361" s="79"/>
      <c r="J6361" s="79"/>
      <c r="K6361" s="79"/>
      <c r="L6361" s="75"/>
      <c r="M6361" s="75"/>
      <c r="N6361" s="75"/>
      <c r="O6361" s="75"/>
      <c r="P6361" s="76"/>
      <c r="AH6361">
        <v>19</v>
      </c>
    </row>
    <row r="6362" spans="2:34" x14ac:dyDescent="0.35">
      <c r="B6362" s="75"/>
      <c r="C6362" s="76"/>
      <c r="D6362" s="78"/>
      <c r="E6362" s="76"/>
      <c r="F6362" s="76"/>
      <c r="G6362" s="76"/>
      <c r="H6362" s="79"/>
      <c r="I6362" s="79"/>
      <c r="J6362" s="79"/>
      <c r="K6362" s="79"/>
      <c r="L6362" s="75"/>
      <c r="M6362" s="75"/>
      <c r="N6362" s="75"/>
      <c r="O6362" s="75"/>
      <c r="P6362" s="76"/>
      <c r="AH6362">
        <v>19</v>
      </c>
    </row>
    <row r="6363" spans="2:34" x14ac:dyDescent="0.35">
      <c r="B6363" s="75"/>
      <c r="C6363" s="76"/>
      <c r="D6363" s="78"/>
      <c r="E6363" s="76"/>
      <c r="F6363" s="76"/>
      <c r="G6363" s="76"/>
      <c r="H6363" s="79"/>
      <c r="I6363" s="79"/>
      <c r="J6363" s="79"/>
      <c r="K6363" s="79"/>
      <c r="L6363" s="75"/>
      <c r="M6363" s="75"/>
      <c r="N6363" s="75"/>
      <c r="O6363" s="75"/>
      <c r="P6363" s="76"/>
      <c r="AH6363">
        <v>19</v>
      </c>
    </row>
    <row r="6364" spans="2:34" x14ac:dyDescent="0.35">
      <c r="B6364" s="75"/>
      <c r="C6364" s="76"/>
      <c r="D6364" s="78"/>
      <c r="E6364" s="76"/>
      <c r="F6364" s="76"/>
      <c r="G6364" s="76"/>
      <c r="H6364" s="79"/>
      <c r="I6364" s="79"/>
      <c r="J6364" s="79"/>
      <c r="K6364" s="79"/>
      <c r="L6364" s="75"/>
      <c r="M6364" s="75"/>
      <c r="N6364" s="75"/>
      <c r="O6364" s="75"/>
      <c r="P6364" s="76"/>
      <c r="AH6364">
        <v>19</v>
      </c>
    </row>
    <row r="6365" spans="2:34" x14ac:dyDescent="0.35">
      <c r="B6365" s="75"/>
      <c r="C6365" s="76"/>
      <c r="D6365" s="78"/>
      <c r="E6365" s="76"/>
      <c r="F6365" s="76"/>
      <c r="G6365" s="76"/>
      <c r="H6365" s="79"/>
      <c r="I6365" s="79"/>
      <c r="J6365" s="79"/>
      <c r="K6365" s="79"/>
      <c r="L6365" s="75"/>
      <c r="M6365" s="75"/>
      <c r="N6365" s="75"/>
      <c r="O6365" s="75"/>
      <c r="P6365" s="76"/>
      <c r="AH6365">
        <v>19</v>
      </c>
    </row>
    <row r="6366" spans="2:34" x14ac:dyDescent="0.35">
      <c r="B6366" s="75"/>
      <c r="C6366" s="76"/>
      <c r="D6366" s="78"/>
      <c r="E6366" s="76"/>
      <c r="F6366" s="76"/>
      <c r="G6366" s="76"/>
      <c r="H6366" s="79"/>
      <c r="I6366" s="79"/>
      <c r="J6366" s="79"/>
      <c r="K6366" s="79"/>
      <c r="L6366" s="75"/>
      <c r="M6366" s="75"/>
      <c r="N6366" s="75"/>
      <c r="O6366" s="75"/>
      <c r="P6366" s="76"/>
      <c r="AH6366">
        <v>19</v>
      </c>
    </row>
    <row r="6367" spans="2:34" x14ac:dyDescent="0.35">
      <c r="B6367" s="75"/>
      <c r="C6367" s="76"/>
      <c r="D6367" s="78"/>
      <c r="E6367" s="76"/>
      <c r="F6367" s="76"/>
      <c r="G6367" s="76"/>
      <c r="H6367" s="79"/>
      <c r="I6367" s="79"/>
      <c r="J6367" s="79"/>
      <c r="K6367" s="79"/>
      <c r="L6367" s="75"/>
      <c r="M6367" s="75"/>
      <c r="N6367" s="75"/>
      <c r="O6367" s="75"/>
      <c r="P6367" s="76"/>
      <c r="AH6367">
        <v>19</v>
      </c>
    </row>
    <row r="6368" spans="2:34" x14ac:dyDescent="0.35">
      <c r="B6368" s="75"/>
      <c r="C6368" s="76"/>
      <c r="D6368" s="78"/>
      <c r="E6368" s="76"/>
      <c r="F6368" s="76"/>
      <c r="G6368" s="76"/>
      <c r="H6368" s="79"/>
      <c r="I6368" s="79"/>
      <c r="J6368" s="79"/>
      <c r="K6368" s="79"/>
      <c r="L6368" s="75"/>
      <c r="M6368" s="75"/>
      <c r="N6368" s="75"/>
      <c r="O6368" s="75"/>
      <c r="P6368" s="76"/>
      <c r="AH6368">
        <v>19</v>
      </c>
    </row>
    <row r="6369" spans="2:34" x14ac:dyDescent="0.35">
      <c r="B6369" s="75"/>
      <c r="C6369" s="76"/>
      <c r="D6369" s="78"/>
      <c r="E6369" s="76"/>
      <c r="F6369" s="76"/>
      <c r="G6369" s="76"/>
      <c r="H6369" s="79"/>
      <c r="I6369" s="79"/>
      <c r="J6369" s="79"/>
      <c r="K6369" s="79"/>
      <c r="L6369" s="75"/>
      <c r="M6369" s="75"/>
      <c r="N6369" s="75"/>
      <c r="O6369" s="75"/>
      <c r="P6369" s="76"/>
      <c r="AH6369">
        <v>19</v>
      </c>
    </row>
    <row r="6370" spans="2:34" x14ac:dyDescent="0.35">
      <c r="B6370" s="75"/>
      <c r="C6370" s="76"/>
      <c r="D6370" s="78"/>
      <c r="E6370" s="76"/>
      <c r="F6370" s="76"/>
      <c r="G6370" s="76"/>
      <c r="H6370" s="79"/>
      <c r="I6370" s="79"/>
      <c r="J6370" s="79"/>
      <c r="K6370" s="79"/>
      <c r="L6370" s="75"/>
      <c r="M6370" s="75"/>
      <c r="N6370" s="75"/>
      <c r="O6370" s="75"/>
      <c r="P6370" s="76"/>
      <c r="AH6370">
        <v>19</v>
      </c>
    </row>
    <row r="6371" spans="2:34" x14ac:dyDescent="0.35">
      <c r="B6371" s="75"/>
      <c r="C6371" s="76"/>
      <c r="D6371" s="78"/>
      <c r="E6371" s="76"/>
      <c r="F6371" s="76"/>
      <c r="G6371" s="76"/>
      <c r="H6371" s="79"/>
      <c r="I6371" s="79"/>
      <c r="J6371" s="79"/>
      <c r="K6371" s="79"/>
      <c r="L6371" s="75"/>
      <c r="M6371" s="75"/>
      <c r="N6371" s="75"/>
      <c r="O6371" s="75"/>
      <c r="P6371" s="76"/>
      <c r="AH6371">
        <v>19</v>
      </c>
    </row>
    <row r="6372" spans="2:34" x14ac:dyDescent="0.35">
      <c r="B6372" s="75"/>
      <c r="C6372" s="76"/>
      <c r="D6372" s="78"/>
      <c r="E6372" s="76"/>
      <c r="F6372" s="76"/>
      <c r="G6372" s="76"/>
      <c r="H6372" s="79"/>
      <c r="I6372" s="79"/>
      <c r="J6372" s="79"/>
      <c r="K6372" s="79"/>
      <c r="L6372" s="75"/>
      <c r="M6372" s="75"/>
      <c r="N6372" s="75"/>
      <c r="O6372" s="75"/>
      <c r="P6372" s="76"/>
      <c r="AH6372">
        <v>19</v>
      </c>
    </row>
    <row r="6373" spans="2:34" x14ac:dyDescent="0.35">
      <c r="B6373" s="75"/>
      <c r="C6373" s="76"/>
      <c r="D6373" s="78"/>
      <c r="E6373" s="76"/>
      <c r="F6373" s="76"/>
      <c r="G6373" s="76"/>
      <c r="H6373" s="79"/>
      <c r="I6373" s="79"/>
      <c r="J6373" s="79"/>
      <c r="K6373" s="79"/>
      <c r="L6373" s="75"/>
      <c r="M6373" s="75"/>
      <c r="N6373" s="75"/>
      <c r="O6373" s="75"/>
      <c r="P6373" s="76"/>
      <c r="AH6373">
        <v>19</v>
      </c>
    </row>
    <row r="6374" spans="2:34" x14ac:dyDescent="0.35">
      <c r="B6374" s="75"/>
      <c r="C6374" s="76"/>
      <c r="D6374" s="78"/>
      <c r="E6374" s="76"/>
      <c r="F6374" s="76"/>
      <c r="G6374" s="76"/>
      <c r="H6374" s="79"/>
      <c r="I6374" s="79"/>
      <c r="J6374" s="79"/>
      <c r="K6374" s="79"/>
      <c r="L6374" s="75"/>
      <c r="M6374" s="75"/>
      <c r="N6374" s="75"/>
      <c r="O6374" s="75"/>
      <c r="P6374" s="76"/>
      <c r="AH6374">
        <v>19</v>
      </c>
    </row>
    <row r="6375" spans="2:34" x14ac:dyDescent="0.35">
      <c r="B6375" s="75"/>
      <c r="C6375" s="76"/>
      <c r="D6375" s="78"/>
      <c r="E6375" s="76"/>
      <c r="F6375" s="76"/>
      <c r="G6375" s="76"/>
      <c r="H6375" s="79"/>
      <c r="I6375" s="79"/>
      <c r="J6375" s="79"/>
      <c r="K6375" s="79"/>
      <c r="L6375" s="75"/>
      <c r="M6375" s="75"/>
      <c r="N6375" s="75"/>
      <c r="O6375" s="75"/>
      <c r="P6375" s="76"/>
      <c r="AH6375">
        <v>19</v>
      </c>
    </row>
    <row r="6376" spans="2:34" x14ac:dyDescent="0.35">
      <c r="B6376" s="75"/>
      <c r="C6376" s="76"/>
      <c r="D6376" s="78"/>
      <c r="E6376" s="76"/>
      <c r="F6376" s="76"/>
      <c r="G6376" s="76"/>
      <c r="H6376" s="79"/>
      <c r="I6376" s="79"/>
      <c r="J6376" s="79"/>
      <c r="K6376" s="79"/>
      <c r="L6376" s="75"/>
      <c r="M6376" s="75"/>
      <c r="N6376" s="75"/>
      <c r="O6376" s="75"/>
      <c r="P6376" s="76"/>
      <c r="AH6376">
        <v>19</v>
      </c>
    </row>
    <row r="6377" spans="2:34" x14ac:dyDescent="0.35">
      <c r="B6377" s="75"/>
      <c r="C6377" s="76"/>
      <c r="D6377" s="78"/>
      <c r="E6377" s="76"/>
      <c r="F6377" s="76"/>
      <c r="G6377" s="76"/>
      <c r="H6377" s="79"/>
      <c r="I6377" s="79"/>
      <c r="J6377" s="79"/>
      <c r="K6377" s="79"/>
      <c r="L6377" s="75"/>
      <c r="M6377" s="75"/>
      <c r="N6377" s="75"/>
      <c r="O6377" s="75"/>
      <c r="P6377" s="76"/>
      <c r="AH6377">
        <v>19</v>
      </c>
    </row>
    <row r="6378" spans="2:34" x14ac:dyDescent="0.35">
      <c r="B6378" s="75"/>
      <c r="C6378" s="76"/>
      <c r="D6378" s="78"/>
      <c r="E6378" s="76"/>
      <c r="F6378" s="76"/>
      <c r="G6378" s="76"/>
      <c r="H6378" s="79"/>
      <c r="I6378" s="79"/>
      <c r="J6378" s="79"/>
      <c r="K6378" s="79"/>
      <c r="L6378" s="75"/>
      <c r="M6378" s="75"/>
      <c r="N6378" s="75"/>
      <c r="O6378" s="75"/>
      <c r="P6378" s="76"/>
      <c r="AH6378">
        <v>19</v>
      </c>
    </row>
    <row r="6379" spans="2:34" x14ac:dyDescent="0.35">
      <c r="B6379" s="75"/>
      <c r="C6379" s="76"/>
      <c r="D6379" s="78"/>
      <c r="E6379" s="76"/>
      <c r="F6379" s="76"/>
      <c r="G6379" s="76"/>
      <c r="H6379" s="79"/>
      <c r="I6379" s="79"/>
      <c r="J6379" s="79"/>
      <c r="K6379" s="79"/>
      <c r="L6379" s="75"/>
      <c r="M6379" s="75"/>
      <c r="N6379" s="75"/>
      <c r="O6379" s="75"/>
      <c r="P6379" s="76"/>
      <c r="AH6379">
        <v>19</v>
      </c>
    </row>
    <row r="6380" spans="2:34" x14ac:dyDescent="0.35">
      <c r="B6380" s="75"/>
      <c r="C6380" s="76"/>
      <c r="D6380" s="78"/>
      <c r="E6380" s="76"/>
      <c r="F6380" s="76"/>
      <c r="G6380" s="76"/>
      <c r="H6380" s="79"/>
      <c r="I6380" s="79"/>
      <c r="J6380" s="79"/>
      <c r="K6380" s="79"/>
      <c r="L6380" s="75"/>
      <c r="M6380" s="75"/>
      <c r="N6380" s="75"/>
      <c r="O6380" s="75"/>
      <c r="P6380" s="76"/>
      <c r="AH6380">
        <v>19</v>
      </c>
    </row>
    <row r="6381" spans="2:34" x14ac:dyDescent="0.35">
      <c r="B6381" s="75"/>
      <c r="C6381" s="76"/>
      <c r="D6381" s="78"/>
      <c r="E6381" s="76"/>
      <c r="F6381" s="76"/>
      <c r="G6381" s="76"/>
      <c r="H6381" s="79"/>
      <c r="I6381" s="79"/>
      <c r="J6381" s="79"/>
      <c r="K6381" s="79"/>
      <c r="L6381" s="75"/>
      <c r="M6381" s="75"/>
      <c r="N6381" s="75"/>
      <c r="O6381" s="75"/>
      <c r="P6381" s="76"/>
      <c r="AH6381">
        <v>19</v>
      </c>
    </row>
    <row r="6382" spans="2:34" x14ac:dyDescent="0.35">
      <c r="B6382" s="75"/>
      <c r="C6382" s="76"/>
      <c r="D6382" s="78"/>
      <c r="E6382" s="76"/>
      <c r="F6382" s="76"/>
      <c r="G6382" s="76"/>
      <c r="H6382" s="79"/>
      <c r="I6382" s="79"/>
      <c r="J6382" s="79"/>
      <c r="K6382" s="79"/>
      <c r="L6382" s="75"/>
      <c r="M6382" s="75"/>
      <c r="N6382" s="75"/>
      <c r="O6382" s="75"/>
      <c r="P6382" s="76"/>
      <c r="AH6382">
        <v>19</v>
      </c>
    </row>
    <row r="6383" spans="2:34" x14ac:dyDescent="0.35">
      <c r="B6383" s="75"/>
      <c r="C6383" s="76"/>
      <c r="D6383" s="78"/>
      <c r="E6383" s="76"/>
      <c r="F6383" s="76"/>
      <c r="G6383" s="76"/>
      <c r="H6383" s="79"/>
      <c r="I6383" s="79"/>
      <c r="J6383" s="79"/>
      <c r="K6383" s="79"/>
      <c r="L6383" s="75"/>
      <c r="M6383" s="75"/>
      <c r="N6383" s="75"/>
      <c r="O6383" s="75"/>
      <c r="P6383" s="76"/>
      <c r="AH6383">
        <v>19</v>
      </c>
    </row>
    <row r="6384" spans="2:34" x14ac:dyDescent="0.35">
      <c r="B6384" s="75"/>
      <c r="C6384" s="76"/>
      <c r="D6384" s="78"/>
      <c r="E6384" s="76"/>
      <c r="F6384" s="76"/>
      <c r="G6384" s="76"/>
      <c r="H6384" s="79"/>
      <c r="I6384" s="79"/>
      <c r="J6384" s="79"/>
      <c r="K6384" s="79"/>
      <c r="L6384" s="75"/>
      <c r="M6384" s="75"/>
      <c r="N6384" s="75"/>
      <c r="O6384" s="75"/>
      <c r="P6384" s="76"/>
      <c r="AH6384">
        <v>19</v>
      </c>
    </row>
    <row r="6385" spans="2:34" x14ac:dyDescent="0.35">
      <c r="B6385" s="75"/>
      <c r="C6385" s="76"/>
      <c r="D6385" s="78"/>
      <c r="E6385" s="76"/>
      <c r="F6385" s="76"/>
      <c r="G6385" s="76"/>
      <c r="H6385" s="79"/>
      <c r="I6385" s="79"/>
      <c r="J6385" s="79"/>
      <c r="K6385" s="79"/>
      <c r="L6385" s="75"/>
      <c r="M6385" s="75"/>
      <c r="N6385" s="75"/>
      <c r="O6385" s="75"/>
      <c r="P6385" s="76"/>
      <c r="AH6385">
        <v>19</v>
      </c>
    </row>
    <row r="6386" spans="2:34" x14ac:dyDescent="0.35">
      <c r="B6386" s="75"/>
      <c r="C6386" s="76"/>
      <c r="D6386" s="78"/>
      <c r="E6386" s="76"/>
      <c r="F6386" s="76"/>
      <c r="G6386" s="76"/>
      <c r="H6386" s="79"/>
      <c r="I6386" s="79"/>
      <c r="J6386" s="79"/>
      <c r="K6386" s="79"/>
      <c r="L6386" s="75"/>
      <c r="M6386" s="75"/>
      <c r="N6386" s="75"/>
      <c r="O6386" s="75"/>
      <c r="P6386" s="76"/>
      <c r="AH6386">
        <v>19</v>
      </c>
    </row>
    <row r="6387" spans="2:34" x14ac:dyDescent="0.35">
      <c r="B6387" s="75"/>
      <c r="C6387" s="76"/>
      <c r="D6387" s="78"/>
      <c r="E6387" s="76"/>
      <c r="F6387" s="76"/>
      <c r="G6387" s="76"/>
      <c r="H6387" s="79"/>
      <c r="I6387" s="79"/>
      <c r="J6387" s="79"/>
      <c r="K6387" s="79"/>
      <c r="L6387" s="75"/>
      <c r="M6387" s="75"/>
      <c r="N6387" s="75"/>
      <c r="O6387" s="75"/>
      <c r="P6387" s="76"/>
      <c r="AH6387">
        <v>19</v>
      </c>
    </row>
    <row r="6388" spans="2:34" x14ac:dyDescent="0.35">
      <c r="B6388" s="75"/>
      <c r="C6388" s="76"/>
      <c r="D6388" s="78"/>
      <c r="E6388" s="76"/>
      <c r="F6388" s="76"/>
      <c r="G6388" s="76"/>
      <c r="H6388" s="79"/>
      <c r="I6388" s="79"/>
      <c r="J6388" s="79"/>
      <c r="K6388" s="79"/>
      <c r="L6388" s="75"/>
      <c r="M6388" s="75"/>
      <c r="N6388" s="75"/>
      <c r="O6388" s="75"/>
      <c r="P6388" s="76"/>
      <c r="AH6388">
        <v>19</v>
      </c>
    </row>
    <row r="6389" spans="2:34" x14ac:dyDescent="0.35">
      <c r="B6389" s="75"/>
      <c r="C6389" s="76"/>
      <c r="D6389" s="78"/>
      <c r="E6389" s="76"/>
      <c r="F6389" s="76"/>
      <c r="G6389" s="76"/>
      <c r="H6389" s="79"/>
      <c r="I6389" s="79"/>
      <c r="J6389" s="79"/>
      <c r="K6389" s="79"/>
      <c r="L6389" s="75"/>
      <c r="M6389" s="75"/>
      <c r="N6389" s="75"/>
      <c r="O6389" s="75"/>
      <c r="P6389" s="76"/>
      <c r="AH6389">
        <v>19</v>
      </c>
    </row>
    <row r="6390" spans="2:34" x14ac:dyDescent="0.35">
      <c r="B6390" s="75"/>
      <c r="C6390" s="76"/>
      <c r="D6390" s="78"/>
      <c r="E6390" s="76"/>
      <c r="F6390" s="76"/>
      <c r="G6390" s="76"/>
      <c r="H6390" s="79"/>
      <c r="I6390" s="79"/>
      <c r="J6390" s="79"/>
      <c r="K6390" s="79"/>
      <c r="L6390" s="75"/>
      <c r="M6390" s="75"/>
      <c r="N6390" s="75"/>
      <c r="O6390" s="75"/>
      <c r="P6390" s="76"/>
      <c r="AH6390">
        <v>19</v>
      </c>
    </row>
    <row r="6391" spans="2:34" x14ac:dyDescent="0.35">
      <c r="B6391" s="75"/>
      <c r="C6391" s="76"/>
      <c r="D6391" s="78"/>
      <c r="E6391" s="76"/>
      <c r="F6391" s="76"/>
      <c r="G6391" s="76"/>
      <c r="H6391" s="79"/>
      <c r="I6391" s="79"/>
      <c r="J6391" s="79"/>
      <c r="K6391" s="79"/>
      <c r="L6391" s="75"/>
      <c r="M6391" s="75"/>
      <c r="N6391" s="75"/>
      <c r="O6391" s="75"/>
      <c r="P6391" s="76"/>
      <c r="AH6391">
        <v>19</v>
      </c>
    </row>
    <row r="6392" spans="2:34" x14ac:dyDescent="0.35">
      <c r="B6392" s="75"/>
      <c r="C6392" s="76"/>
      <c r="D6392" s="78"/>
      <c r="E6392" s="76"/>
      <c r="F6392" s="76"/>
      <c r="G6392" s="76"/>
      <c r="H6392" s="79"/>
      <c r="I6392" s="79"/>
      <c r="J6392" s="79"/>
      <c r="K6392" s="79"/>
      <c r="L6392" s="75"/>
      <c r="M6392" s="75"/>
      <c r="N6392" s="75"/>
      <c r="O6392" s="75"/>
      <c r="P6392" s="76"/>
      <c r="AH6392">
        <v>19</v>
      </c>
    </row>
    <row r="6393" spans="2:34" x14ac:dyDescent="0.35">
      <c r="B6393" s="75"/>
      <c r="C6393" s="76"/>
      <c r="D6393" s="78"/>
      <c r="E6393" s="76"/>
      <c r="F6393" s="76"/>
      <c r="G6393" s="76"/>
      <c r="H6393" s="79"/>
      <c r="I6393" s="79"/>
      <c r="J6393" s="79"/>
      <c r="K6393" s="79"/>
      <c r="L6393" s="75"/>
      <c r="M6393" s="75"/>
      <c r="N6393" s="75"/>
      <c r="O6393" s="75"/>
      <c r="P6393" s="76"/>
      <c r="AH6393">
        <v>19</v>
      </c>
    </row>
    <row r="6394" spans="2:34" x14ac:dyDescent="0.35">
      <c r="B6394" s="75"/>
      <c r="C6394" s="76"/>
      <c r="D6394" s="78"/>
      <c r="E6394" s="76"/>
      <c r="F6394" s="76"/>
      <c r="G6394" s="76"/>
      <c r="H6394" s="79"/>
      <c r="I6394" s="79"/>
      <c r="J6394" s="79"/>
      <c r="K6394" s="79"/>
      <c r="L6394" s="75"/>
      <c r="M6394" s="75"/>
      <c r="N6394" s="75"/>
      <c r="O6394" s="75"/>
      <c r="P6394" s="76"/>
      <c r="AH6394">
        <v>19</v>
      </c>
    </row>
    <row r="6395" spans="2:34" x14ac:dyDescent="0.35">
      <c r="B6395" s="75"/>
      <c r="C6395" s="76"/>
      <c r="D6395" s="78"/>
      <c r="E6395" s="76"/>
      <c r="F6395" s="76"/>
      <c r="G6395" s="76"/>
      <c r="H6395" s="79"/>
      <c r="I6395" s="79"/>
      <c r="J6395" s="79"/>
      <c r="K6395" s="79"/>
      <c r="L6395" s="75"/>
      <c r="M6395" s="75"/>
      <c r="N6395" s="75"/>
      <c r="O6395" s="75"/>
      <c r="P6395" s="76"/>
      <c r="AH6395">
        <v>19</v>
      </c>
    </row>
    <row r="6396" spans="2:34" x14ac:dyDescent="0.35">
      <c r="B6396" s="75"/>
      <c r="C6396" s="76"/>
      <c r="D6396" s="78"/>
      <c r="E6396" s="76"/>
      <c r="F6396" s="76"/>
      <c r="G6396" s="76"/>
      <c r="H6396" s="79"/>
      <c r="I6396" s="79"/>
      <c r="J6396" s="79"/>
      <c r="K6396" s="79"/>
      <c r="L6396" s="75"/>
      <c r="M6396" s="75"/>
      <c r="N6396" s="75"/>
      <c r="O6396" s="75"/>
      <c r="P6396" s="76"/>
      <c r="AH6396">
        <v>19</v>
      </c>
    </row>
    <row r="6397" spans="2:34" x14ac:dyDescent="0.35">
      <c r="B6397" s="75"/>
      <c r="C6397" s="76"/>
      <c r="D6397" s="78"/>
      <c r="E6397" s="76"/>
      <c r="F6397" s="76"/>
      <c r="G6397" s="76"/>
      <c r="H6397" s="79"/>
      <c r="I6397" s="79"/>
      <c r="J6397" s="79"/>
      <c r="K6397" s="79"/>
      <c r="L6397" s="75"/>
      <c r="M6397" s="75"/>
      <c r="N6397" s="75"/>
      <c r="O6397" s="75"/>
      <c r="P6397" s="76"/>
      <c r="AH6397">
        <v>19</v>
      </c>
    </row>
    <row r="6398" spans="2:34" x14ac:dyDescent="0.35">
      <c r="B6398" s="75"/>
      <c r="C6398" s="76"/>
      <c r="D6398" s="78"/>
      <c r="E6398" s="76"/>
      <c r="F6398" s="76"/>
      <c r="G6398" s="76"/>
      <c r="H6398" s="79"/>
      <c r="I6398" s="79"/>
      <c r="J6398" s="79"/>
      <c r="K6398" s="79"/>
      <c r="L6398" s="75"/>
      <c r="M6398" s="75"/>
      <c r="N6398" s="75"/>
      <c r="O6398" s="75"/>
      <c r="P6398" s="76"/>
      <c r="AH6398">
        <v>19</v>
      </c>
    </row>
    <row r="6399" spans="2:34" x14ac:dyDescent="0.35">
      <c r="B6399" s="75"/>
      <c r="C6399" s="76"/>
      <c r="D6399" s="78"/>
      <c r="E6399" s="76"/>
      <c r="F6399" s="76"/>
      <c r="G6399" s="76"/>
      <c r="H6399" s="79"/>
      <c r="I6399" s="79"/>
      <c r="J6399" s="79"/>
      <c r="K6399" s="79"/>
      <c r="L6399" s="75"/>
      <c r="M6399" s="75"/>
      <c r="N6399" s="75"/>
      <c r="O6399" s="75"/>
      <c r="P6399" s="76"/>
      <c r="AH6399">
        <v>19</v>
      </c>
    </row>
    <row r="6400" spans="2:34" x14ac:dyDescent="0.35">
      <c r="B6400" s="75"/>
      <c r="C6400" s="76"/>
      <c r="D6400" s="78"/>
      <c r="E6400" s="76"/>
      <c r="F6400" s="76"/>
      <c r="G6400" s="76"/>
      <c r="H6400" s="79"/>
      <c r="I6400" s="79"/>
      <c r="J6400" s="79"/>
      <c r="K6400" s="79"/>
      <c r="L6400" s="75"/>
      <c r="M6400" s="75"/>
      <c r="N6400" s="75"/>
      <c r="O6400" s="75"/>
      <c r="P6400" s="76"/>
      <c r="AH6400">
        <v>19</v>
      </c>
    </row>
    <row r="6401" spans="2:34" x14ac:dyDescent="0.35">
      <c r="B6401" s="75"/>
      <c r="C6401" s="76"/>
      <c r="D6401" s="78"/>
      <c r="E6401" s="76"/>
      <c r="F6401" s="76"/>
      <c r="G6401" s="76"/>
      <c r="H6401" s="79"/>
      <c r="I6401" s="79"/>
      <c r="J6401" s="79"/>
      <c r="K6401" s="79"/>
      <c r="L6401" s="75"/>
      <c r="M6401" s="75"/>
      <c r="N6401" s="75"/>
      <c r="O6401" s="75"/>
      <c r="P6401" s="76"/>
      <c r="AH6401">
        <v>19</v>
      </c>
    </row>
    <row r="6402" spans="2:34" x14ac:dyDescent="0.35">
      <c r="B6402" s="75"/>
      <c r="C6402" s="76"/>
      <c r="D6402" s="78"/>
      <c r="E6402" s="76"/>
      <c r="F6402" s="76"/>
      <c r="G6402" s="76"/>
      <c r="H6402" s="79"/>
      <c r="I6402" s="79"/>
      <c r="J6402" s="79"/>
      <c r="K6402" s="79"/>
      <c r="L6402" s="75"/>
      <c r="M6402" s="75"/>
      <c r="N6402" s="75"/>
      <c r="O6402" s="75"/>
      <c r="P6402" s="76"/>
      <c r="AH6402">
        <v>19</v>
      </c>
    </row>
    <row r="6403" spans="2:34" x14ac:dyDescent="0.35">
      <c r="B6403" s="75"/>
      <c r="C6403" s="76"/>
      <c r="D6403" s="78"/>
      <c r="E6403" s="76"/>
      <c r="F6403" s="76"/>
      <c r="G6403" s="76"/>
      <c r="H6403" s="79"/>
      <c r="I6403" s="79"/>
      <c r="J6403" s="79"/>
      <c r="K6403" s="79"/>
      <c r="L6403" s="75"/>
      <c r="M6403" s="75"/>
      <c r="N6403" s="75"/>
      <c r="O6403" s="75"/>
      <c r="P6403" s="76"/>
      <c r="AH6403">
        <v>19</v>
      </c>
    </row>
    <row r="6404" spans="2:34" x14ac:dyDescent="0.35">
      <c r="B6404" s="75"/>
      <c r="C6404" s="76"/>
      <c r="D6404" s="78"/>
      <c r="E6404" s="76"/>
      <c r="F6404" s="76"/>
      <c r="G6404" s="76"/>
      <c r="H6404" s="79"/>
      <c r="I6404" s="79"/>
      <c r="J6404" s="79"/>
      <c r="K6404" s="79"/>
      <c r="L6404" s="75"/>
      <c r="M6404" s="75"/>
      <c r="N6404" s="75"/>
      <c r="O6404" s="75"/>
      <c r="P6404" s="76"/>
      <c r="AH6404">
        <v>19</v>
      </c>
    </row>
    <row r="6405" spans="2:34" x14ac:dyDescent="0.35">
      <c r="B6405" s="75"/>
      <c r="C6405" s="76"/>
      <c r="D6405" s="78"/>
      <c r="E6405" s="76"/>
      <c r="F6405" s="76"/>
      <c r="G6405" s="76"/>
      <c r="H6405" s="79"/>
      <c r="I6405" s="79"/>
      <c r="J6405" s="79"/>
      <c r="K6405" s="79"/>
      <c r="L6405" s="75"/>
      <c r="M6405" s="75"/>
      <c r="N6405" s="75"/>
      <c r="O6405" s="75"/>
      <c r="P6405" s="76"/>
      <c r="AH6405">
        <v>19</v>
      </c>
    </row>
    <row r="6406" spans="2:34" x14ac:dyDescent="0.35">
      <c r="B6406" s="75"/>
      <c r="C6406" s="76"/>
      <c r="D6406" s="78"/>
      <c r="E6406" s="76"/>
      <c r="F6406" s="76"/>
      <c r="G6406" s="76"/>
      <c r="H6406" s="79"/>
      <c r="I6406" s="79"/>
      <c r="J6406" s="79"/>
      <c r="K6406" s="79"/>
      <c r="L6406" s="75"/>
      <c r="M6406" s="75"/>
      <c r="N6406" s="75"/>
      <c r="O6406" s="75"/>
      <c r="P6406" s="76"/>
      <c r="AH6406">
        <v>19</v>
      </c>
    </row>
    <row r="6407" spans="2:34" x14ac:dyDescent="0.35">
      <c r="B6407" s="75"/>
      <c r="C6407" s="76"/>
      <c r="D6407" s="78"/>
      <c r="E6407" s="76"/>
      <c r="F6407" s="76"/>
      <c r="G6407" s="76"/>
      <c r="H6407" s="79"/>
      <c r="I6407" s="79"/>
      <c r="J6407" s="79"/>
      <c r="K6407" s="79"/>
      <c r="L6407" s="75"/>
      <c r="M6407" s="75"/>
      <c r="N6407" s="75"/>
      <c r="O6407" s="75"/>
      <c r="P6407" s="76"/>
      <c r="AH6407">
        <v>19</v>
      </c>
    </row>
    <row r="6408" spans="2:34" x14ac:dyDescent="0.35">
      <c r="B6408" s="75"/>
      <c r="C6408" s="76"/>
      <c r="D6408" s="78"/>
      <c r="E6408" s="76"/>
      <c r="F6408" s="76"/>
      <c r="G6408" s="76"/>
      <c r="H6408" s="79"/>
      <c r="I6408" s="79"/>
      <c r="J6408" s="79"/>
      <c r="K6408" s="79"/>
      <c r="L6408" s="75"/>
      <c r="M6408" s="75"/>
      <c r="N6408" s="75"/>
      <c r="O6408" s="75"/>
      <c r="P6408" s="76"/>
      <c r="AH6408">
        <v>19</v>
      </c>
    </row>
    <row r="6409" spans="2:34" x14ac:dyDescent="0.35">
      <c r="B6409" s="75"/>
      <c r="C6409" s="76"/>
      <c r="D6409" s="78"/>
      <c r="E6409" s="76"/>
      <c r="F6409" s="76"/>
      <c r="G6409" s="76"/>
      <c r="H6409" s="79"/>
      <c r="I6409" s="79"/>
      <c r="J6409" s="79"/>
      <c r="K6409" s="79"/>
      <c r="L6409" s="75"/>
      <c r="M6409" s="75"/>
      <c r="N6409" s="75"/>
      <c r="O6409" s="75"/>
      <c r="P6409" s="76"/>
      <c r="AH6409">
        <v>19</v>
      </c>
    </row>
    <row r="6410" spans="2:34" x14ac:dyDescent="0.35">
      <c r="B6410" s="75"/>
      <c r="C6410" s="76"/>
      <c r="D6410" s="78"/>
      <c r="E6410" s="76"/>
      <c r="F6410" s="76"/>
      <c r="G6410" s="76"/>
      <c r="H6410" s="79"/>
      <c r="I6410" s="79"/>
      <c r="J6410" s="79"/>
      <c r="K6410" s="79"/>
      <c r="L6410" s="75"/>
      <c r="M6410" s="75"/>
      <c r="N6410" s="75"/>
      <c r="O6410" s="75"/>
      <c r="P6410" s="76"/>
      <c r="AH6410">
        <v>19</v>
      </c>
    </row>
    <row r="6411" spans="2:34" x14ac:dyDescent="0.35">
      <c r="B6411" s="75"/>
      <c r="C6411" s="76"/>
      <c r="D6411" s="78"/>
      <c r="E6411" s="76"/>
      <c r="F6411" s="76"/>
      <c r="G6411" s="76"/>
      <c r="H6411" s="79"/>
      <c r="I6411" s="79"/>
      <c r="J6411" s="79"/>
      <c r="K6411" s="79"/>
      <c r="L6411" s="75"/>
      <c r="M6411" s="75"/>
      <c r="N6411" s="75"/>
      <c r="O6411" s="75"/>
      <c r="P6411" s="76"/>
      <c r="AH6411">
        <v>19</v>
      </c>
    </row>
    <row r="6412" spans="2:34" x14ac:dyDescent="0.35">
      <c r="B6412" s="75"/>
      <c r="C6412" s="76"/>
      <c r="D6412" s="78"/>
      <c r="E6412" s="76"/>
      <c r="F6412" s="76"/>
      <c r="G6412" s="76"/>
      <c r="H6412" s="79"/>
      <c r="I6412" s="79"/>
      <c r="J6412" s="79"/>
      <c r="K6412" s="79"/>
      <c r="L6412" s="75"/>
      <c r="M6412" s="75"/>
      <c r="N6412" s="75"/>
      <c r="O6412" s="75"/>
      <c r="P6412" s="76"/>
      <c r="AH6412">
        <v>19</v>
      </c>
    </row>
    <row r="6413" spans="2:34" x14ac:dyDescent="0.35">
      <c r="B6413" s="75"/>
      <c r="C6413" s="76"/>
      <c r="D6413" s="78"/>
      <c r="E6413" s="76"/>
      <c r="F6413" s="76"/>
      <c r="G6413" s="76"/>
      <c r="H6413" s="79"/>
      <c r="I6413" s="79"/>
      <c r="J6413" s="79"/>
      <c r="K6413" s="79"/>
      <c r="L6413" s="75"/>
      <c r="M6413" s="75"/>
      <c r="N6413" s="75"/>
      <c r="O6413" s="75"/>
      <c r="P6413" s="76"/>
      <c r="AH6413">
        <v>19</v>
      </c>
    </row>
    <row r="6414" spans="2:34" x14ac:dyDescent="0.35">
      <c r="B6414" s="75"/>
      <c r="C6414" s="76"/>
      <c r="D6414" s="78"/>
      <c r="E6414" s="76"/>
      <c r="F6414" s="76"/>
      <c r="G6414" s="76"/>
      <c r="H6414" s="79"/>
      <c r="I6414" s="79"/>
      <c r="J6414" s="79"/>
      <c r="K6414" s="79"/>
      <c r="L6414" s="75"/>
      <c r="M6414" s="75"/>
      <c r="N6414" s="75"/>
      <c r="O6414" s="75"/>
      <c r="P6414" s="76"/>
      <c r="AH6414">
        <v>19</v>
      </c>
    </row>
    <row r="6415" spans="2:34" x14ac:dyDescent="0.35">
      <c r="B6415" s="75"/>
      <c r="C6415" s="76"/>
      <c r="D6415" s="78"/>
      <c r="E6415" s="76"/>
      <c r="F6415" s="76"/>
      <c r="G6415" s="76"/>
      <c r="H6415" s="79"/>
      <c r="I6415" s="79"/>
      <c r="J6415" s="79"/>
      <c r="K6415" s="79"/>
      <c r="L6415" s="75"/>
      <c r="M6415" s="75"/>
      <c r="N6415" s="75"/>
      <c r="O6415" s="75"/>
      <c r="P6415" s="76"/>
      <c r="AH6415">
        <v>19</v>
      </c>
    </row>
    <row r="6416" spans="2:34" x14ac:dyDescent="0.35">
      <c r="B6416" s="75"/>
      <c r="C6416" s="76"/>
      <c r="D6416" s="78"/>
      <c r="E6416" s="76"/>
      <c r="F6416" s="76"/>
      <c r="G6416" s="76"/>
      <c r="H6416" s="79"/>
      <c r="I6416" s="79"/>
      <c r="J6416" s="79"/>
      <c r="K6416" s="79"/>
      <c r="L6416" s="75"/>
      <c r="M6416" s="75"/>
      <c r="N6416" s="75"/>
      <c r="O6416" s="75"/>
      <c r="P6416" s="76"/>
      <c r="AH6416">
        <v>19</v>
      </c>
    </row>
    <row r="6417" spans="2:34" x14ac:dyDescent="0.35">
      <c r="B6417" s="75"/>
      <c r="C6417" s="76"/>
      <c r="D6417" s="78"/>
      <c r="E6417" s="76"/>
      <c r="F6417" s="76"/>
      <c r="G6417" s="76"/>
      <c r="H6417" s="79"/>
      <c r="I6417" s="79"/>
      <c r="J6417" s="79"/>
      <c r="K6417" s="79"/>
      <c r="L6417" s="75"/>
      <c r="M6417" s="75"/>
      <c r="N6417" s="75"/>
      <c r="O6417" s="75"/>
      <c r="P6417" s="76"/>
      <c r="AH6417">
        <v>19</v>
      </c>
    </row>
    <row r="6418" spans="2:34" x14ac:dyDescent="0.35">
      <c r="B6418" s="75"/>
      <c r="C6418" s="76"/>
      <c r="D6418" s="78"/>
      <c r="E6418" s="76"/>
      <c r="F6418" s="76"/>
      <c r="G6418" s="76"/>
      <c r="H6418" s="79"/>
      <c r="I6418" s="79"/>
      <c r="J6418" s="79"/>
      <c r="K6418" s="79"/>
      <c r="L6418" s="75"/>
      <c r="M6418" s="75"/>
      <c r="N6418" s="75"/>
      <c r="O6418" s="75"/>
      <c r="P6418" s="76"/>
      <c r="AH6418">
        <v>19</v>
      </c>
    </row>
    <row r="6419" spans="2:34" x14ac:dyDescent="0.35">
      <c r="B6419" s="75"/>
      <c r="C6419" s="76"/>
      <c r="D6419" s="78"/>
      <c r="E6419" s="76"/>
      <c r="F6419" s="76"/>
      <c r="G6419" s="76"/>
      <c r="H6419" s="79"/>
      <c r="I6419" s="79"/>
      <c r="J6419" s="79"/>
      <c r="K6419" s="79"/>
      <c r="L6419" s="75"/>
      <c r="M6419" s="75"/>
      <c r="N6419" s="75"/>
      <c r="O6419" s="75"/>
      <c r="P6419" s="76"/>
      <c r="AH6419">
        <v>19</v>
      </c>
    </row>
    <row r="6420" spans="2:34" x14ac:dyDescent="0.35">
      <c r="B6420" s="75"/>
      <c r="C6420" s="76"/>
      <c r="D6420" s="78"/>
      <c r="E6420" s="76"/>
      <c r="F6420" s="76"/>
      <c r="G6420" s="76"/>
      <c r="H6420" s="79"/>
      <c r="I6420" s="79"/>
      <c r="J6420" s="79"/>
      <c r="K6420" s="79"/>
      <c r="L6420" s="75"/>
      <c r="M6420" s="75"/>
      <c r="N6420" s="75"/>
      <c r="O6420" s="75"/>
      <c r="P6420" s="76"/>
      <c r="AH6420">
        <v>19</v>
      </c>
    </row>
    <row r="6421" spans="2:34" x14ac:dyDescent="0.35">
      <c r="B6421" s="75"/>
      <c r="C6421" s="76"/>
      <c r="D6421" s="78"/>
      <c r="E6421" s="76"/>
      <c r="F6421" s="76"/>
      <c r="G6421" s="76"/>
      <c r="H6421" s="79"/>
      <c r="I6421" s="79"/>
      <c r="J6421" s="79"/>
      <c r="K6421" s="79"/>
      <c r="L6421" s="75"/>
      <c r="M6421" s="75"/>
      <c r="N6421" s="75"/>
      <c r="O6421" s="75"/>
      <c r="P6421" s="76"/>
      <c r="AH6421">
        <v>19</v>
      </c>
    </row>
    <row r="6422" spans="2:34" x14ac:dyDescent="0.35">
      <c r="B6422" s="75"/>
      <c r="C6422" s="76"/>
      <c r="D6422" s="78"/>
      <c r="E6422" s="76"/>
      <c r="F6422" s="76"/>
      <c r="G6422" s="76"/>
      <c r="H6422" s="79"/>
      <c r="I6422" s="79"/>
      <c r="J6422" s="79"/>
      <c r="K6422" s="79"/>
      <c r="L6422" s="75"/>
      <c r="M6422" s="75"/>
      <c r="N6422" s="75"/>
      <c r="O6422" s="75"/>
      <c r="P6422" s="76"/>
      <c r="AH6422">
        <v>19</v>
      </c>
    </row>
    <row r="6423" spans="2:34" x14ac:dyDescent="0.35">
      <c r="B6423" s="75"/>
      <c r="C6423" s="76"/>
      <c r="D6423" s="78"/>
      <c r="E6423" s="76"/>
      <c r="F6423" s="76"/>
      <c r="G6423" s="76"/>
      <c r="H6423" s="79"/>
      <c r="I6423" s="79"/>
      <c r="J6423" s="79"/>
      <c r="K6423" s="79"/>
      <c r="L6423" s="75"/>
      <c r="M6423" s="75"/>
      <c r="N6423" s="75"/>
      <c r="O6423" s="75"/>
      <c r="P6423" s="76"/>
      <c r="AH6423">
        <v>19</v>
      </c>
    </row>
    <row r="6424" spans="2:34" x14ac:dyDescent="0.35">
      <c r="B6424" s="75"/>
      <c r="C6424" s="76"/>
      <c r="D6424" s="78"/>
      <c r="E6424" s="76"/>
      <c r="F6424" s="76"/>
      <c r="G6424" s="76"/>
      <c r="H6424" s="79"/>
      <c r="I6424" s="79"/>
      <c r="J6424" s="79"/>
      <c r="K6424" s="79"/>
      <c r="L6424" s="75"/>
      <c r="M6424" s="75"/>
      <c r="N6424" s="75"/>
      <c r="O6424" s="75"/>
      <c r="P6424" s="76"/>
      <c r="AH6424">
        <v>19</v>
      </c>
    </row>
    <row r="6425" spans="2:34" x14ac:dyDescent="0.35">
      <c r="B6425" s="75"/>
      <c r="C6425" s="76"/>
      <c r="D6425" s="78"/>
      <c r="E6425" s="76"/>
      <c r="F6425" s="76"/>
      <c r="G6425" s="76"/>
      <c r="H6425" s="79"/>
      <c r="I6425" s="79"/>
      <c r="J6425" s="79"/>
      <c r="K6425" s="79"/>
      <c r="L6425" s="75"/>
      <c r="M6425" s="75"/>
      <c r="N6425" s="75"/>
      <c r="O6425" s="75"/>
      <c r="P6425" s="76"/>
      <c r="AH6425">
        <v>19</v>
      </c>
    </row>
    <row r="6426" spans="2:34" x14ac:dyDescent="0.35">
      <c r="B6426" s="75"/>
      <c r="C6426" s="76"/>
      <c r="D6426" s="78"/>
      <c r="E6426" s="76"/>
      <c r="F6426" s="76"/>
      <c r="G6426" s="76"/>
      <c r="H6426" s="79"/>
      <c r="I6426" s="79"/>
      <c r="J6426" s="79"/>
      <c r="K6426" s="79"/>
      <c r="L6426" s="75"/>
      <c r="M6426" s="75"/>
      <c r="N6426" s="75"/>
      <c r="O6426" s="75"/>
      <c r="P6426" s="76"/>
      <c r="AH6426">
        <v>19</v>
      </c>
    </row>
    <row r="6427" spans="2:34" x14ac:dyDescent="0.35">
      <c r="B6427" s="75"/>
      <c r="C6427" s="76"/>
      <c r="D6427" s="78"/>
      <c r="E6427" s="76"/>
      <c r="F6427" s="76"/>
      <c r="G6427" s="76"/>
      <c r="H6427" s="79"/>
      <c r="I6427" s="79"/>
      <c r="J6427" s="79"/>
      <c r="K6427" s="79"/>
      <c r="L6427" s="75"/>
      <c r="M6427" s="75"/>
      <c r="N6427" s="75"/>
      <c r="O6427" s="75"/>
      <c r="P6427" s="76"/>
      <c r="AH6427">
        <v>19</v>
      </c>
    </row>
    <row r="6428" spans="2:34" x14ac:dyDescent="0.35">
      <c r="B6428" s="75"/>
      <c r="C6428" s="76"/>
      <c r="D6428" s="78"/>
      <c r="E6428" s="76"/>
      <c r="F6428" s="76"/>
      <c r="G6428" s="76"/>
      <c r="H6428" s="79"/>
      <c r="I6428" s="79"/>
      <c r="J6428" s="79"/>
      <c r="K6428" s="79"/>
      <c r="L6428" s="75"/>
      <c r="M6428" s="75"/>
      <c r="N6428" s="75"/>
      <c r="O6428" s="75"/>
      <c r="P6428" s="76"/>
      <c r="AH6428">
        <v>19</v>
      </c>
    </row>
    <row r="6429" spans="2:34" x14ac:dyDescent="0.35">
      <c r="B6429" s="75"/>
      <c r="C6429" s="76"/>
      <c r="D6429" s="78"/>
      <c r="E6429" s="76"/>
      <c r="F6429" s="76"/>
      <c r="G6429" s="76"/>
      <c r="H6429" s="79"/>
      <c r="I6429" s="79"/>
      <c r="J6429" s="79"/>
      <c r="K6429" s="79"/>
      <c r="L6429" s="75"/>
      <c r="M6429" s="75"/>
      <c r="N6429" s="75"/>
      <c r="O6429" s="75"/>
      <c r="P6429" s="76"/>
      <c r="AH6429">
        <v>19</v>
      </c>
    </row>
    <row r="6430" spans="2:34" x14ac:dyDescent="0.35">
      <c r="B6430" s="75"/>
      <c r="C6430" s="76"/>
      <c r="D6430" s="78"/>
      <c r="E6430" s="76"/>
      <c r="F6430" s="76"/>
      <c r="G6430" s="76"/>
      <c r="H6430" s="79"/>
      <c r="I6430" s="79"/>
      <c r="J6430" s="79"/>
      <c r="K6430" s="79"/>
      <c r="L6430" s="75"/>
      <c r="M6430" s="75"/>
      <c r="N6430" s="75"/>
      <c r="O6430" s="75"/>
      <c r="P6430" s="76"/>
      <c r="AH6430">
        <v>19</v>
      </c>
    </row>
    <row r="6431" spans="2:34" x14ac:dyDescent="0.35">
      <c r="B6431" s="75"/>
      <c r="C6431" s="76"/>
      <c r="D6431" s="78"/>
      <c r="E6431" s="76"/>
      <c r="F6431" s="76"/>
      <c r="G6431" s="76"/>
      <c r="H6431" s="79"/>
      <c r="I6431" s="79"/>
      <c r="J6431" s="79"/>
      <c r="K6431" s="79"/>
      <c r="L6431" s="75"/>
      <c r="M6431" s="75"/>
      <c r="N6431" s="75"/>
      <c r="O6431" s="75"/>
      <c r="P6431" s="76"/>
      <c r="AH6431">
        <v>19</v>
      </c>
    </row>
    <row r="6432" spans="2:34" x14ac:dyDescent="0.35">
      <c r="B6432" s="75"/>
      <c r="C6432" s="76"/>
      <c r="D6432" s="78"/>
      <c r="E6432" s="76"/>
      <c r="F6432" s="76"/>
      <c r="G6432" s="76"/>
      <c r="H6432" s="79"/>
      <c r="I6432" s="79"/>
      <c r="J6432" s="79"/>
      <c r="K6432" s="79"/>
      <c r="L6432" s="75"/>
      <c r="M6432" s="75"/>
      <c r="N6432" s="75"/>
      <c r="O6432" s="75"/>
      <c r="P6432" s="76"/>
      <c r="AH6432">
        <v>19</v>
      </c>
    </row>
    <row r="6433" spans="2:34" x14ac:dyDescent="0.35">
      <c r="B6433" s="75"/>
      <c r="C6433" s="76"/>
      <c r="D6433" s="78"/>
      <c r="E6433" s="76"/>
      <c r="F6433" s="76"/>
      <c r="G6433" s="76"/>
      <c r="H6433" s="79"/>
      <c r="I6433" s="79"/>
      <c r="J6433" s="79"/>
      <c r="K6433" s="79"/>
      <c r="L6433" s="75"/>
      <c r="M6433" s="75"/>
      <c r="N6433" s="75"/>
      <c r="O6433" s="75"/>
      <c r="P6433" s="76"/>
      <c r="AH6433">
        <v>19</v>
      </c>
    </row>
    <row r="6434" spans="2:34" x14ac:dyDescent="0.35">
      <c r="B6434" s="75"/>
      <c r="C6434" s="76"/>
      <c r="D6434" s="78"/>
      <c r="E6434" s="76"/>
      <c r="F6434" s="76"/>
      <c r="G6434" s="76"/>
      <c r="H6434" s="79"/>
      <c r="I6434" s="79"/>
      <c r="J6434" s="79"/>
      <c r="K6434" s="79"/>
      <c r="L6434" s="75"/>
      <c r="M6434" s="75"/>
      <c r="N6434" s="75"/>
      <c r="O6434" s="75"/>
      <c r="P6434" s="76"/>
      <c r="AH6434">
        <v>19</v>
      </c>
    </row>
    <row r="6435" spans="2:34" x14ac:dyDescent="0.35">
      <c r="B6435" s="75"/>
      <c r="C6435" s="76"/>
      <c r="D6435" s="78"/>
      <c r="E6435" s="76"/>
      <c r="F6435" s="76"/>
      <c r="G6435" s="76"/>
      <c r="H6435" s="79"/>
      <c r="I6435" s="79"/>
      <c r="J6435" s="79"/>
      <c r="K6435" s="79"/>
      <c r="L6435" s="75"/>
      <c r="M6435" s="75"/>
      <c r="N6435" s="75"/>
      <c r="O6435" s="75"/>
      <c r="P6435" s="76"/>
      <c r="AH6435">
        <v>19</v>
      </c>
    </row>
    <row r="6436" spans="2:34" x14ac:dyDescent="0.35">
      <c r="B6436" s="75"/>
      <c r="C6436" s="76"/>
      <c r="D6436" s="78"/>
      <c r="E6436" s="76"/>
      <c r="F6436" s="76"/>
      <c r="G6436" s="76"/>
      <c r="H6436" s="79"/>
      <c r="I6436" s="79"/>
      <c r="J6436" s="79"/>
      <c r="K6436" s="79"/>
      <c r="L6436" s="75"/>
      <c r="M6436" s="75"/>
      <c r="N6436" s="75"/>
      <c r="O6436" s="75"/>
      <c r="P6436" s="76"/>
      <c r="AH6436">
        <v>19</v>
      </c>
    </row>
    <row r="6437" spans="2:34" x14ac:dyDescent="0.35">
      <c r="B6437" s="75"/>
      <c r="C6437" s="76"/>
      <c r="D6437" s="78"/>
      <c r="E6437" s="76"/>
      <c r="F6437" s="76"/>
      <c r="G6437" s="76"/>
      <c r="H6437" s="79"/>
      <c r="I6437" s="79"/>
      <c r="J6437" s="79"/>
      <c r="K6437" s="79"/>
      <c r="L6437" s="75"/>
      <c r="M6437" s="75"/>
      <c r="N6437" s="75"/>
      <c r="O6437" s="75"/>
      <c r="P6437" s="76"/>
      <c r="AH6437">
        <v>19</v>
      </c>
    </row>
    <row r="6438" spans="2:34" x14ac:dyDescent="0.35">
      <c r="B6438" s="75"/>
      <c r="C6438" s="76"/>
      <c r="D6438" s="78"/>
      <c r="E6438" s="76"/>
      <c r="F6438" s="76"/>
      <c r="G6438" s="76"/>
      <c r="H6438" s="79"/>
      <c r="I6438" s="79"/>
      <c r="J6438" s="79"/>
      <c r="K6438" s="79"/>
      <c r="L6438" s="75"/>
      <c r="M6438" s="75"/>
      <c r="N6438" s="75"/>
      <c r="O6438" s="75"/>
      <c r="P6438" s="76"/>
      <c r="AH6438">
        <v>19</v>
      </c>
    </row>
    <row r="6439" spans="2:34" x14ac:dyDescent="0.35">
      <c r="B6439" s="75"/>
      <c r="C6439" s="76"/>
      <c r="D6439" s="78"/>
      <c r="E6439" s="76"/>
      <c r="F6439" s="76"/>
      <c r="G6439" s="76"/>
      <c r="H6439" s="79"/>
      <c r="I6439" s="79"/>
      <c r="J6439" s="79"/>
      <c r="K6439" s="79"/>
      <c r="L6439" s="75"/>
      <c r="M6439" s="75"/>
      <c r="N6439" s="75"/>
      <c r="O6439" s="75"/>
      <c r="P6439" s="76"/>
      <c r="AH6439">
        <v>19</v>
      </c>
    </row>
    <row r="6440" spans="2:34" x14ac:dyDescent="0.35">
      <c r="B6440" s="75"/>
      <c r="C6440" s="76"/>
      <c r="D6440" s="78"/>
      <c r="E6440" s="76"/>
      <c r="F6440" s="76"/>
      <c r="G6440" s="76"/>
      <c r="H6440" s="79"/>
      <c r="I6440" s="79"/>
      <c r="J6440" s="79"/>
      <c r="K6440" s="79"/>
      <c r="L6440" s="75"/>
      <c r="M6440" s="75"/>
      <c r="N6440" s="75"/>
      <c r="O6440" s="75"/>
      <c r="P6440" s="76"/>
      <c r="AH6440">
        <v>19</v>
      </c>
    </row>
    <row r="6441" spans="2:34" x14ac:dyDescent="0.35">
      <c r="B6441" s="75"/>
      <c r="C6441" s="76"/>
      <c r="D6441" s="78"/>
      <c r="E6441" s="76"/>
      <c r="F6441" s="76"/>
      <c r="G6441" s="76"/>
      <c r="H6441" s="79"/>
      <c r="I6441" s="79"/>
      <c r="J6441" s="79"/>
      <c r="K6441" s="79"/>
      <c r="L6441" s="75"/>
      <c r="M6441" s="75"/>
      <c r="N6441" s="75"/>
      <c r="O6441" s="75"/>
      <c r="P6441" s="76"/>
      <c r="AH6441">
        <v>19</v>
      </c>
    </row>
    <row r="6442" spans="2:34" x14ac:dyDescent="0.35">
      <c r="B6442" s="75"/>
      <c r="C6442" s="76"/>
      <c r="D6442" s="78"/>
      <c r="E6442" s="76"/>
      <c r="F6442" s="76"/>
      <c r="G6442" s="76"/>
      <c r="H6442" s="79"/>
      <c r="I6442" s="79"/>
      <c r="J6442" s="79"/>
      <c r="K6442" s="79"/>
      <c r="L6442" s="75"/>
      <c r="M6442" s="75"/>
      <c r="N6442" s="75"/>
      <c r="O6442" s="75"/>
      <c r="P6442" s="76"/>
      <c r="AH6442">
        <v>19</v>
      </c>
    </row>
    <row r="6443" spans="2:34" x14ac:dyDescent="0.35">
      <c r="B6443" s="75"/>
      <c r="C6443" s="76"/>
      <c r="D6443" s="78"/>
      <c r="E6443" s="76"/>
      <c r="F6443" s="76"/>
      <c r="G6443" s="76"/>
      <c r="H6443" s="79"/>
      <c r="I6443" s="79"/>
      <c r="J6443" s="79"/>
      <c r="K6443" s="79"/>
      <c r="L6443" s="75"/>
      <c r="M6443" s="75"/>
      <c r="N6443" s="75"/>
      <c r="O6443" s="75"/>
      <c r="P6443" s="76"/>
      <c r="AH6443">
        <v>19</v>
      </c>
    </row>
    <row r="6444" spans="2:34" x14ac:dyDescent="0.35">
      <c r="B6444" s="75"/>
      <c r="C6444" s="76"/>
      <c r="D6444" s="78"/>
      <c r="E6444" s="76"/>
      <c r="F6444" s="76"/>
      <c r="G6444" s="76"/>
      <c r="H6444" s="79"/>
      <c r="I6444" s="79"/>
      <c r="J6444" s="79"/>
      <c r="K6444" s="79"/>
      <c r="L6444" s="75"/>
      <c r="M6444" s="75"/>
      <c r="N6444" s="75"/>
      <c r="O6444" s="75"/>
      <c r="P6444" s="76"/>
      <c r="AH6444">
        <v>19</v>
      </c>
    </row>
    <row r="6445" spans="2:34" x14ac:dyDescent="0.35">
      <c r="B6445" s="75"/>
      <c r="C6445" s="76"/>
      <c r="D6445" s="78"/>
      <c r="E6445" s="76"/>
      <c r="F6445" s="76"/>
      <c r="G6445" s="76"/>
      <c r="H6445" s="79"/>
      <c r="I6445" s="79"/>
      <c r="J6445" s="79"/>
      <c r="K6445" s="79"/>
      <c r="L6445" s="75"/>
      <c r="M6445" s="75"/>
      <c r="N6445" s="75"/>
      <c r="O6445" s="75"/>
      <c r="P6445" s="76"/>
      <c r="AH6445">
        <v>19</v>
      </c>
    </row>
    <row r="6446" spans="2:34" x14ac:dyDescent="0.35">
      <c r="B6446" s="75"/>
      <c r="C6446" s="76"/>
      <c r="D6446" s="78"/>
      <c r="E6446" s="76"/>
      <c r="F6446" s="76"/>
      <c r="G6446" s="76"/>
      <c r="H6446" s="79"/>
      <c r="I6446" s="79"/>
      <c r="J6446" s="79"/>
      <c r="K6446" s="79"/>
      <c r="L6446" s="75"/>
      <c r="M6446" s="75"/>
      <c r="N6446" s="75"/>
      <c r="O6446" s="75"/>
      <c r="P6446" s="76"/>
      <c r="AH6446">
        <v>19</v>
      </c>
    </row>
    <row r="6447" spans="2:34" x14ac:dyDescent="0.35">
      <c r="B6447" s="75"/>
      <c r="C6447" s="76"/>
      <c r="D6447" s="78"/>
      <c r="E6447" s="76"/>
      <c r="F6447" s="76"/>
      <c r="G6447" s="76"/>
      <c r="H6447" s="79"/>
      <c r="I6447" s="79"/>
      <c r="J6447" s="79"/>
      <c r="K6447" s="79"/>
      <c r="L6447" s="75"/>
      <c r="M6447" s="75"/>
      <c r="N6447" s="75"/>
      <c r="O6447" s="75"/>
      <c r="P6447" s="76"/>
      <c r="AH6447">
        <v>19</v>
      </c>
    </row>
    <row r="6448" spans="2:34" x14ac:dyDescent="0.35">
      <c r="B6448" s="75"/>
      <c r="C6448" s="76"/>
      <c r="D6448" s="78"/>
      <c r="E6448" s="76"/>
      <c r="F6448" s="76"/>
      <c r="G6448" s="76"/>
      <c r="H6448" s="79"/>
      <c r="I6448" s="79"/>
      <c r="J6448" s="79"/>
      <c r="K6448" s="79"/>
      <c r="L6448" s="75"/>
      <c r="M6448" s="75"/>
      <c r="N6448" s="75"/>
      <c r="O6448" s="75"/>
      <c r="P6448" s="76"/>
      <c r="AH6448">
        <v>19</v>
      </c>
    </row>
    <row r="6449" spans="2:34" x14ac:dyDescent="0.35">
      <c r="B6449" s="75"/>
      <c r="C6449" s="76"/>
      <c r="D6449" s="78"/>
      <c r="E6449" s="76"/>
      <c r="F6449" s="76"/>
      <c r="G6449" s="76"/>
      <c r="H6449" s="79"/>
      <c r="I6449" s="79"/>
      <c r="J6449" s="79"/>
      <c r="K6449" s="79"/>
      <c r="L6449" s="75"/>
      <c r="M6449" s="75"/>
      <c r="N6449" s="75"/>
      <c r="O6449" s="75"/>
      <c r="P6449" s="76"/>
      <c r="AH6449">
        <v>19</v>
      </c>
    </row>
    <row r="6450" spans="2:34" x14ac:dyDescent="0.35">
      <c r="B6450" s="75"/>
      <c r="C6450" s="76"/>
      <c r="D6450" s="78"/>
      <c r="E6450" s="76"/>
      <c r="F6450" s="76"/>
      <c r="G6450" s="76"/>
      <c r="H6450" s="79"/>
      <c r="I6450" s="79"/>
      <c r="J6450" s="79"/>
      <c r="K6450" s="79"/>
      <c r="L6450" s="75"/>
      <c r="M6450" s="75"/>
      <c r="N6450" s="75"/>
      <c r="O6450" s="75"/>
      <c r="P6450" s="76"/>
      <c r="AH6450">
        <v>19</v>
      </c>
    </row>
    <row r="6451" spans="2:34" x14ac:dyDescent="0.35">
      <c r="B6451" s="75"/>
      <c r="C6451" s="76"/>
      <c r="D6451" s="78"/>
      <c r="E6451" s="76"/>
      <c r="F6451" s="76"/>
      <c r="G6451" s="76"/>
      <c r="H6451" s="79"/>
      <c r="I6451" s="79"/>
      <c r="J6451" s="79"/>
      <c r="K6451" s="79"/>
      <c r="L6451" s="75"/>
      <c r="M6451" s="75"/>
      <c r="N6451" s="75"/>
      <c r="O6451" s="75"/>
      <c r="P6451" s="76"/>
      <c r="AH6451">
        <v>19</v>
      </c>
    </row>
    <row r="6452" spans="2:34" x14ac:dyDescent="0.35">
      <c r="B6452" s="75"/>
      <c r="C6452" s="76"/>
      <c r="D6452" s="78"/>
      <c r="E6452" s="76"/>
      <c r="F6452" s="76"/>
      <c r="G6452" s="76"/>
      <c r="H6452" s="79"/>
      <c r="I6452" s="79"/>
      <c r="J6452" s="79"/>
      <c r="K6452" s="79"/>
      <c r="L6452" s="75"/>
      <c r="M6452" s="75"/>
      <c r="N6452" s="75"/>
      <c r="O6452" s="75"/>
      <c r="P6452" s="76"/>
      <c r="AH6452">
        <v>19</v>
      </c>
    </row>
    <row r="6453" spans="2:34" x14ac:dyDescent="0.35">
      <c r="B6453" s="75"/>
      <c r="C6453" s="76"/>
      <c r="D6453" s="78"/>
      <c r="E6453" s="76"/>
      <c r="F6453" s="76"/>
      <c r="G6453" s="76"/>
      <c r="H6453" s="79"/>
      <c r="I6453" s="79"/>
      <c r="J6453" s="79"/>
      <c r="K6453" s="79"/>
      <c r="L6453" s="75"/>
      <c r="M6453" s="75"/>
      <c r="N6453" s="75"/>
      <c r="O6453" s="75"/>
      <c r="P6453" s="76"/>
      <c r="AH6453">
        <v>19</v>
      </c>
    </row>
    <row r="6454" spans="2:34" x14ac:dyDescent="0.35">
      <c r="B6454" s="75"/>
      <c r="C6454" s="76"/>
      <c r="D6454" s="78"/>
      <c r="E6454" s="76"/>
      <c r="F6454" s="76"/>
      <c r="G6454" s="76"/>
      <c r="H6454" s="79"/>
      <c r="I6454" s="79"/>
      <c r="J6454" s="79"/>
      <c r="K6454" s="79"/>
      <c r="L6454" s="75"/>
      <c r="M6454" s="75"/>
      <c r="N6454" s="75"/>
      <c r="O6454" s="75"/>
      <c r="P6454" s="76"/>
      <c r="AH6454">
        <v>19</v>
      </c>
    </row>
    <row r="6455" spans="2:34" x14ac:dyDescent="0.35">
      <c r="B6455" s="75"/>
      <c r="C6455" s="76"/>
      <c r="D6455" s="78"/>
      <c r="E6455" s="76"/>
      <c r="F6455" s="76"/>
      <c r="G6455" s="76"/>
      <c r="H6455" s="79"/>
      <c r="I6455" s="79"/>
      <c r="J6455" s="79"/>
      <c r="K6455" s="79"/>
      <c r="L6455" s="75"/>
      <c r="M6455" s="75"/>
      <c r="N6455" s="75"/>
      <c r="O6455" s="75"/>
      <c r="P6455" s="76"/>
      <c r="AH6455">
        <v>19</v>
      </c>
    </row>
    <row r="6456" spans="2:34" x14ac:dyDescent="0.35">
      <c r="B6456" s="75"/>
      <c r="C6456" s="76"/>
      <c r="D6456" s="78"/>
      <c r="E6456" s="76"/>
      <c r="F6456" s="76"/>
      <c r="G6456" s="76"/>
      <c r="H6456" s="79"/>
      <c r="I6456" s="79"/>
      <c r="J6456" s="79"/>
      <c r="K6456" s="79"/>
      <c r="L6456" s="75"/>
      <c r="M6456" s="75"/>
      <c r="N6456" s="75"/>
      <c r="O6456" s="75"/>
      <c r="P6456" s="76"/>
      <c r="AH6456">
        <v>19</v>
      </c>
    </row>
    <row r="6457" spans="2:34" x14ac:dyDescent="0.35">
      <c r="B6457" s="75"/>
      <c r="C6457" s="76"/>
      <c r="D6457" s="78"/>
      <c r="E6457" s="76"/>
      <c r="F6457" s="76"/>
      <c r="G6457" s="76"/>
      <c r="H6457" s="79"/>
      <c r="I6457" s="79"/>
      <c r="J6457" s="79"/>
      <c r="K6457" s="79"/>
      <c r="L6457" s="75"/>
      <c r="M6457" s="75"/>
      <c r="N6457" s="75"/>
      <c r="O6457" s="75"/>
      <c r="P6457" s="76"/>
      <c r="AH6457">
        <v>19</v>
      </c>
    </row>
    <row r="6458" spans="2:34" x14ac:dyDescent="0.35">
      <c r="B6458" s="75"/>
      <c r="C6458" s="76"/>
      <c r="D6458" s="78"/>
      <c r="E6458" s="76"/>
      <c r="F6458" s="76"/>
      <c r="G6458" s="76"/>
      <c r="H6458" s="79"/>
      <c r="I6458" s="79"/>
      <c r="J6458" s="79"/>
      <c r="K6458" s="79"/>
      <c r="L6458" s="75"/>
      <c r="M6458" s="75"/>
      <c r="N6458" s="75"/>
      <c r="O6458" s="75"/>
      <c r="P6458" s="76"/>
      <c r="AH6458">
        <v>19</v>
      </c>
    </row>
    <row r="6459" spans="2:34" x14ac:dyDescent="0.35">
      <c r="B6459" s="75"/>
      <c r="C6459" s="76"/>
      <c r="D6459" s="78"/>
      <c r="E6459" s="76"/>
      <c r="F6459" s="76"/>
      <c r="G6459" s="76"/>
      <c r="H6459" s="79"/>
      <c r="I6459" s="79"/>
      <c r="J6459" s="79"/>
      <c r="K6459" s="79"/>
      <c r="L6459" s="75"/>
      <c r="M6459" s="75"/>
      <c r="N6459" s="75"/>
      <c r="O6459" s="75"/>
      <c r="P6459" s="76"/>
      <c r="AH6459">
        <v>19</v>
      </c>
    </row>
    <row r="6460" spans="2:34" x14ac:dyDescent="0.35">
      <c r="B6460" s="75"/>
      <c r="C6460" s="76"/>
      <c r="D6460" s="78"/>
      <c r="E6460" s="76"/>
      <c r="F6460" s="76"/>
      <c r="G6460" s="76"/>
      <c r="H6460" s="79"/>
      <c r="I6460" s="79"/>
      <c r="J6460" s="79"/>
      <c r="K6460" s="79"/>
      <c r="L6460" s="75"/>
      <c r="M6460" s="75"/>
      <c r="N6460" s="75"/>
      <c r="O6460" s="75"/>
      <c r="P6460" s="76"/>
      <c r="AH6460">
        <v>19</v>
      </c>
    </row>
    <row r="6461" spans="2:34" x14ac:dyDescent="0.35">
      <c r="B6461" s="75"/>
      <c r="C6461" s="76"/>
      <c r="D6461" s="78"/>
      <c r="E6461" s="76"/>
      <c r="F6461" s="76"/>
      <c r="G6461" s="76"/>
      <c r="H6461" s="79"/>
      <c r="I6461" s="79"/>
      <c r="J6461" s="79"/>
      <c r="K6461" s="79"/>
      <c r="L6461" s="75"/>
      <c r="M6461" s="75"/>
      <c r="N6461" s="75"/>
      <c r="O6461" s="75"/>
      <c r="P6461" s="76"/>
      <c r="AH6461">
        <v>19</v>
      </c>
    </row>
    <row r="6462" spans="2:34" x14ac:dyDescent="0.35">
      <c r="B6462" s="75"/>
      <c r="C6462" s="76"/>
      <c r="D6462" s="78"/>
      <c r="E6462" s="76"/>
      <c r="F6462" s="76"/>
      <c r="G6462" s="76"/>
      <c r="H6462" s="79"/>
      <c r="I6462" s="79"/>
      <c r="J6462" s="79"/>
      <c r="K6462" s="79"/>
      <c r="L6462" s="75"/>
      <c r="M6462" s="75"/>
      <c r="N6462" s="75"/>
      <c r="O6462" s="75"/>
      <c r="P6462" s="76"/>
      <c r="AH6462">
        <v>19</v>
      </c>
    </row>
    <row r="6463" spans="2:34" x14ac:dyDescent="0.35">
      <c r="B6463" s="75"/>
      <c r="C6463" s="76"/>
      <c r="D6463" s="78"/>
      <c r="E6463" s="76"/>
      <c r="F6463" s="76"/>
      <c r="G6463" s="76"/>
      <c r="H6463" s="79"/>
      <c r="I6463" s="79"/>
      <c r="J6463" s="79"/>
      <c r="K6463" s="79"/>
      <c r="L6463" s="75"/>
      <c r="M6463" s="75"/>
      <c r="N6463" s="75"/>
      <c r="O6463" s="75"/>
      <c r="P6463" s="76"/>
      <c r="AH6463">
        <v>19</v>
      </c>
    </row>
    <row r="6464" spans="2:34" x14ac:dyDescent="0.35">
      <c r="B6464" s="75"/>
      <c r="C6464" s="76"/>
      <c r="D6464" s="78"/>
      <c r="E6464" s="76"/>
      <c r="F6464" s="76"/>
      <c r="G6464" s="76"/>
      <c r="H6464" s="79"/>
      <c r="I6464" s="79"/>
      <c r="J6464" s="79"/>
      <c r="K6464" s="79"/>
      <c r="L6464" s="75"/>
      <c r="M6464" s="75"/>
      <c r="N6464" s="75"/>
      <c r="O6464" s="75"/>
      <c r="P6464" s="76"/>
      <c r="AH6464">
        <v>19</v>
      </c>
    </row>
    <row r="6465" spans="2:34" x14ac:dyDescent="0.35">
      <c r="B6465" s="75"/>
      <c r="C6465" s="76"/>
      <c r="D6465" s="78"/>
      <c r="E6465" s="76"/>
      <c r="F6465" s="76"/>
      <c r="G6465" s="76"/>
      <c r="H6465" s="79"/>
      <c r="I6465" s="79"/>
      <c r="J6465" s="79"/>
      <c r="K6465" s="79"/>
      <c r="L6465" s="75"/>
      <c r="M6465" s="75"/>
      <c r="N6465" s="75"/>
      <c r="O6465" s="75"/>
      <c r="P6465" s="76"/>
      <c r="AH6465">
        <v>19</v>
      </c>
    </row>
    <row r="6466" spans="2:34" x14ac:dyDescent="0.35">
      <c r="B6466" s="75"/>
      <c r="C6466" s="76"/>
      <c r="D6466" s="78"/>
      <c r="E6466" s="76"/>
      <c r="F6466" s="76"/>
      <c r="G6466" s="76"/>
      <c r="H6466" s="79"/>
      <c r="I6466" s="79"/>
      <c r="J6466" s="79"/>
      <c r="K6466" s="79"/>
      <c r="L6466" s="75"/>
      <c r="M6466" s="75"/>
      <c r="N6466" s="75"/>
      <c r="O6466" s="75"/>
      <c r="P6466" s="76"/>
      <c r="AH6466">
        <v>19</v>
      </c>
    </row>
    <row r="6467" spans="2:34" x14ac:dyDescent="0.35">
      <c r="B6467" s="75"/>
      <c r="C6467" s="76"/>
      <c r="D6467" s="78"/>
      <c r="E6467" s="76"/>
      <c r="F6467" s="76"/>
      <c r="G6467" s="76"/>
      <c r="H6467" s="79"/>
      <c r="I6467" s="79"/>
      <c r="J6467" s="79"/>
      <c r="K6467" s="79"/>
      <c r="L6467" s="75"/>
      <c r="M6467" s="75"/>
      <c r="N6467" s="75"/>
      <c r="O6467" s="75"/>
      <c r="P6467" s="76"/>
      <c r="AH6467">
        <v>19</v>
      </c>
    </row>
    <row r="6468" spans="2:34" x14ac:dyDescent="0.35">
      <c r="B6468" s="75"/>
      <c r="C6468" s="76"/>
      <c r="D6468" s="78"/>
      <c r="E6468" s="76"/>
      <c r="F6468" s="76"/>
      <c r="G6468" s="76"/>
      <c r="H6468" s="79"/>
      <c r="I6468" s="79"/>
      <c r="J6468" s="79"/>
      <c r="K6468" s="79"/>
      <c r="L6468" s="75"/>
      <c r="M6468" s="75"/>
      <c r="N6468" s="75"/>
      <c r="O6468" s="75"/>
      <c r="P6468" s="76"/>
      <c r="AH6468">
        <v>19</v>
      </c>
    </row>
    <row r="6469" spans="2:34" x14ac:dyDescent="0.35">
      <c r="B6469" s="75"/>
      <c r="C6469" s="76"/>
      <c r="D6469" s="78"/>
      <c r="E6469" s="76"/>
      <c r="F6469" s="76"/>
      <c r="G6469" s="76"/>
      <c r="H6469" s="79"/>
      <c r="I6469" s="79"/>
      <c r="J6469" s="79"/>
      <c r="K6469" s="79"/>
      <c r="L6469" s="75"/>
      <c r="M6469" s="75"/>
      <c r="N6469" s="75"/>
      <c r="O6469" s="75"/>
      <c r="P6469" s="76"/>
      <c r="AH6469">
        <v>19</v>
      </c>
    </row>
    <row r="6470" spans="2:34" x14ac:dyDescent="0.35">
      <c r="B6470" s="75"/>
      <c r="C6470" s="76"/>
      <c r="D6470" s="78"/>
      <c r="E6470" s="76"/>
      <c r="F6470" s="76"/>
      <c r="G6470" s="76"/>
      <c r="H6470" s="79"/>
      <c r="I6470" s="79"/>
      <c r="J6470" s="79"/>
      <c r="K6470" s="79"/>
      <c r="L6470" s="75"/>
      <c r="M6470" s="75"/>
      <c r="N6470" s="75"/>
      <c r="O6470" s="75"/>
      <c r="P6470" s="76"/>
      <c r="AH6470">
        <v>19</v>
      </c>
    </row>
    <row r="6471" spans="2:34" x14ac:dyDescent="0.35">
      <c r="B6471" s="75"/>
      <c r="C6471" s="76"/>
      <c r="D6471" s="78"/>
      <c r="E6471" s="76"/>
      <c r="F6471" s="76"/>
      <c r="G6471" s="76"/>
      <c r="H6471" s="79"/>
      <c r="I6471" s="79"/>
      <c r="J6471" s="79"/>
      <c r="K6471" s="79"/>
      <c r="L6471" s="75"/>
      <c r="M6471" s="75"/>
      <c r="N6471" s="75"/>
      <c r="O6471" s="75"/>
      <c r="P6471" s="76"/>
      <c r="AH6471">
        <v>19</v>
      </c>
    </row>
    <row r="6472" spans="2:34" x14ac:dyDescent="0.35">
      <c r="B6472" s="75"/>
      <c r="C6472" s="76"/>
      <c r="D6472" s="78"/>
      <c r="E6472" s="76"/>
      <c r="F6472" s="76"/>
      <c r="G6472" s="76"/>
      <c r="H6472" s="79"/>
      <c r="I6472" s="79"/>
      <c r="J6472" s="79"/>
      <c r="K6472" s="79"/>
      <c r="L6472" s="75"/>
      <c r="M6472" s="75"/>
      <c r="N6472" s="75"/>
      <c r="O6472" s="75"/>
      <c r="P6472" s="76"/>
      <c r="AH6472">
        <v>19</v>
      </c>
    </row>
    <row r="6473" spans="2:34" x14ac:dyDescent="0.35">
      <c r="B6473" s="75"/>
      <c r="C6473" s="76"/>
      <c r="D6473" s="78"/>
      <c r="E6473" s="76"/>
      <c r="F6473" s="76"/>
      <c r="G6473" s="76"/>
      <c r="H6473" s="79"/>
      <c r="I6473" s="79"/>
      <c r="J6473" s="79"/>
      <c r="K6473" s="79"/>
      <c r="L6473" s="75"/>
      <c r="M6473" s="75"/>
      <c r="N6473" s="75"/>
      <c r="O6473" s="75"/>
      <c r="P6473" s="76"/>
      <c r="AH6473">
        <v>19</v>
      </c>
    </row>
    <row r="6474" spans="2:34" x14ac:dyDescent="0.35">
      <c r="B6474" s="75"/>
      <c r="C6474" s="76"/>
      <c r="D6474" s="78"/>
      <c r="E6474" s="76"/>
      <c r="F6474" s="76"/>
      <c r="G6474" s="76"/>
      <c r="H6474" s="79"/>
      <c r="I6474" s="79"/>
      <c r="J6474" s="79"/>
      <c r="K6474" s="79"/>
      <c r="L6474" s="75"/>
      <c r="M6474" s="75"/>
      <c r="N6474" s="75"/>
      <c r="O6474" s="75"/>
      <c r="P6474" s="76"/>
      <c r="AH6474">
        <v>19</v>
      </c>
    </row>
    <row r="6475" spans="2:34" x14ac:dyDescent="0.35">
      <c r="B6475" s="75"/>
      <c r="C6475" s="76"/>
      <c r="D6475" s="78"/>
      <c r="E6475" s="76"/>
      <c r="F6475" s="76"/>
      <c r="G6475" s="76"/>
      <c r="H6475" s="79"/>
      <c r="I6475" s="79"/>
      <c r="J6475" s="79"/>
      <c r="K6475" s="79"/>
      <c r="L6475" s="75"/>
      <c r="M6475" s="75"/>
      <c r="N6475" s="75"/>
      <c r="O6475" s="75"/>
      <c r="P6475" s="76"/>
      <c r="AH6475">
        <v>19</v>
      </c>
    </row>
    <row r="6476" spans="2:34" x14ac:dyDescent="0.35">
      <c r="B6476" s="75"/>
      <c r="C6476" s="76"/>
      <c r="D6476" s="78"/>
      <c r="E6476" s="76"/>
      <c r="F6476" s="76"/>
      <c r="G6476" s="76"/>
      <c r="H6476" s="79"/>
      <c r="I6476" s="79"/>
      <c r="J6476" s="79"/>
      <c r="K6476" s="79"/>
      <c r="L6476" s="75"/>
      <c r="M6476" s="75"/>
      <c r="N6476" s="75"/>
      <c r="O6476" s="75"/>
      <c r="P6476" s="76"/>
      <c r="AH6476">
        <v>19</v>
      </c>
    </row>
    <row r="6477" spans="2:34" x14ac:dyDescent="0.35">
      <c r="B6477" s="75"/>
      <c r="C6477" s="76"/>
      <c r="D6477" s="78"/>
      <c r="E6477" s="76"/>
      <c r="F6477" s="76"/>
      <c r="G6477" s="76"/>
      <c r="H6477" s="79"/>
      <c r="I6477" s="79"/>
      <c r="J6477" s="79"/>
      <c r="K6477" s="79"/>
      <c r="L6477" s="75"/>
      <c r="M6477" s="75"/>
      <c r="N6477" s="75"/>
      <c r="O6477" s="75"/>
      <c r="P6477" s="76"/>
      <c r="AH6477">
        <v>19</v>
      </c>
    </row>
    <row r="6478" spans="2:34" x14ac:dyDescent="0.35">
      <c r="B6478" s="75"/>
      <c r="C6478" s="76"/>
      <c r="D6478" s="78"/>
      <c r="E6478" s="76"/>
      <c r="F6478" s="76"/>
      <c r="G6478" s="76"/>
      <c r="H6478" s="79"/>
      <c r="I6478" s="79"/>
      <c r="J6478" s="79"/>
      <c r="K6478" s="79"/>
      <c r="L6478" s="75"/>
      <c r="M6478" s="75"/>
      <c r="N6478" s="75"/>
      <c r="O6478" s="75"/>
      <c r="P6478" s="76"/>
      <c r="AH6478">
        <v>19</v>
      </c>
    </row>
    <row r="6479" spans="2:34" x14ac:dyDescent="0.35">
      <c r="B6479" s="75"/>
      <c r="C6479" s="76"/>
      <c r="D6479" s="78"/>
      <c r="E6479" s="76"/>
      <c r="F6479" s="76"/>
      <c r="G6479" s="76"/>
      <c r="H6479" s="79"/>
      <c r="I6479" s="79"/>
      <c r="J6479" s="79"/>
      <c r="K6479" s="79"/>
      <c r="L6479" s="75"/>
      <c r="M6479" s="75"/>
      <c r="N6479" s="75"/>
      <c r="O6479" s="75"/>
      <c r="P6479" s="76"/>
      <c r="AH6479">
        <v>19</v>
      </c>
    </row>
    <row r="6480" spans="2:34" x14ac:dyDescent="0.35">
      <c r="B6480" s="75"/>
      <c r="C6480" s="76"/>
      <c r="D6480" s="78"/>
      <c r="E6480" s="76"/>
      <c r="F6480" s="76"/>
      <c r="G6480" s="76"/>
      <c r="H6480" s="79"/>
      <c r="I6480" s="79"/>
      <c r="J6480" s="79"/>
      <c r="K6480" s="79"/>
      <c r="L6480" s="75"/>
      <c r="M6480" s="75"/>
      <c r="N6480" s="75"/>
      <c r="O6480" s="75"/>
      <c r="P6480" s="76"/>
      <c r="AH6480">
        <v>19</v>
      </c>
    </row>
    <row r="6481" spans="2:34" x14ac:dyDescent="0.35">
      <c r="B6481" s="75"/>
      <c r="C6481" s="76"/>
      <c r="D6481" s="78"/>
      <c r="E6481" s="76"/>
      <c r="F6481" s="76"/>
      <c r="G6481" s="76"/>
      <c r="H6481" s="79"/>
      <c r="I6481" s="79"/>
      <c r="J6481" s="79"/>
      <c r="K6481" s="79"/>
      <c r="L6481" s="75"/>
      <c r="M6481" s="75"/>
      <c r="N6481" s="75"/>
      <c r="O6481" s="75"/>
      <c r="P6481" s="76"/>
      <c r="AH6481">
        <v>19</v>
      </c>
    </row>
    <row r="6482" spans="2:34" x14ac:dyDescent="0.35">
      <c r="B6482" s="75"/>
      <c r="C6482" s="76"/>
      <c r="D6482" s="78"/>
      <c r="E6482" s="76"/>
      <c r="F6482" s="76"/>
      <c r="G6482" s="76"/>
      <c r="H6482" s="79"/>
      <c r="I6482" s="79"/>
      <c r="J6482" s="79"/>
      <c r="K6482" s="79"/>
      <c r="L6482" s="75"/>
      <c r="M6482" s="75"/>
      <c r="N6482" s="75"/>
      <c r="O6482" s="75"/>
      <c r="P6482" s="76"/>
      <c r="AH6482">
        <v>19</v>
      </c>
    </row>
    <row r="6483" spans="2:34" x14ac:dyDescent="0.35">
      <c r="B6483" s="75"/>
      <c r="C6483" s="76"/>
      <c r="D6483" s="78"/>
      <c r="E6483" s="76"/>
      <c r="F6483" s="76"/>
      <c r="G6483" s="76"/>
      <c r="H6483" s="79"/>
      <c r="I6483" s="79"/>
      <c r="J6483" s="79"/>
      <c r="K6483" s="79"/>
      <c r="L6483" s="75"/>
      <c r="M6483" s="75"/>
      <c r="N6483" s="75"/>
      <c r="O6483" s="75"/>
      <c r="P6483" s="76"/>
      <c r="AH6483">
        <v>19</v>
      </c>
    </row>
    <row r="6484" spans="2:34" x14ac:dyDescent="0.35">
      <c r="B6484" s="75"/>
      <c r="C6484" s="76"/>
      <c r="D6484" s="78"/>
      <c r="E6484" s="76"/>
      <c r="F6484" s="76"/>
      <c r="G6484" s="76"/>
      <c r="H6484" s="79"/>
      <c r="I6484" s="79"/>
      <c r="J6484" s="79"/>
      <c r="K6484" s="79"/>
      <c r="L6484" s="75"/>
      <c r="M6484" s="75"/>
      <c r="N6484" s="75"/>
      <c r="O6484" s="75"/>
      <c r="P6484" s="76"/>
      <c r="AH6484">
        <v>19</v>
      </c>
    </row>
    <row r="6485" spans="2:34" x14ac:dyDescent="0.35">
      <c r="B6485" s="75"/>
      <c r="C6485" s="76"/>
      <c r="D6485" s="78"/>
      <c r="E6485" s="76"/>
      <c r="F6485" s="76"/>
      <c r="G6485" s="76"/>
      <c r="H6485" s="79"/>
      <c r="I6485" s="79"/>
      <c r="J6485" s="79"/>
      <c r="K6485" s="79"/>
      <c r="L6485" s="75"/>
      <c r="M6485" s="75"/>
      <c r="N6485" s="75"/>
      <c r="O6485" s="75"/>
      <c r="P6485" s="76"/>
      <c r="AH6485">
        <v>19</v>
      </c>
    </row>
    <row r="6486" spans="2:34" x14ac:dyDescent="0.35">
      <c r="B6486" s="75"/>
      <c r="C6486" s="76"/>
      <c r="D6486" s="78"/>
      <c r="E6486" s="76"/>
      <c r="F6486" s="76"/>
      <c r="G6486" s="76"/>
      <c r="H6486" s="79"/>
      <c r="I6486" s="79"/>
      <c r="J6486" s="79"/>
      <c r="K6486" s="79"/>
      <c r="L6486" s="75"/>
      <c r="M6486" s="75"/>
      <c r="N6486" s="75"/>
      <c r="O6486" s="75"/>
      <c r="P6486" s="76"/>
      <c r="AH6486">
        <v>19</v>
      </c>
    </row>
    <row r="6487" spans="2:34" x14ac:dyDescent="0.35">
      <c r="B6487" s="75"/>
      <c r="C6487" s="76"/>
      <c r="D6487" s="78"/>
      <c r="E6487" s="76"/>
      <c r="F6487" s="76"/>
      <c r="G6487" s="76"/>
      <c r="H6487" s="79"/>
      <c r="I6487" s="79"/>
      <c r="J6487" s="79"/>
      <c r="K6487" s="79"/>
      <c r="L6487" s="75"/>
      <c r="M6487" s="75"/>
      <c r="N6487" s="75"/>
      <c r="O6487" s="75"/>
      <c r="P6487" s="76"/>
      <c r="AH6487">
        <v>19</v>
      </c>
    </row>
    <row r="6488" spans="2:34" x14ac:dyDescent="0.35">
      <c r="B6488" s="75"/>
      <c r="C6488" s="76"/>
      <c r="D6488" s="78"/>
      <c r="E6488" s="76"/>
      <c r="F6488" s="76"/>
      <c r="G6488" s="76"/>
      <c r="H6488" s="79"/>
      <c r="I6488" s="79"/>
      <c r="J6488" s="79"/>
      <c r="K6488" s="79"/>
      <c r="L6488" s="75"/>
      <c r="M6488" s="75"/>
      <c r="N6488" s="75"/>
      <c r="O6488" s="75"/>
      <c r="P6488" s="76"/>
      <c r="AH6488">
        <v>19</v>
      </c>
    </row>
    <row r="6489" spans="2:34" x14ac:dyDescent="0.35">
      <c r="B6489" s="75"/>
      <c r="C6489" s="76"/>
      <c r="D6489" s="78"/>
      <c r="E6489" s="76"/>
      <c r="F6489" s="76"/>
      <c r="G6489" s="76"/>
      <c r="H6489" s="79"/>
      <c r="I6489" s="79"/>
      <c r="J6489" s="79"/>
      <c r="K6489" s="79"/>
      <c r="L6489" s="75"/>
      <c r="M6489" s="75"/>
      <c r="N6489" s="75"/>
      <c r="O6489" s="75"/>
      <c r="P6489" s="76"/>
      <c r="AH6489">
        <v>19</v>
      </c>
    </row>
    <row r="6490" spans="2:34" x14ac:dyDescent="0.35">
      <c r="B6490" s="75"/>
      <c r="C6490" s="76"/>
      <c r="D6490" s="78"/>
      <c r="E6490" s="76"/>
      <c r="F6490" s="76"/>
      <c r="G6490" s="76"/>
      <c r="H6490" s="79"/>
      <c r="I6490" s="79"/>
      <c r="J6490" s="79"/>
      <c r="K6490" s="79"/>
      <c r="L6490" s="75"/>
      <c r="M6490" s="75"/>
      <c r="N6490" s="75"/>
      <c r="O6490" s="75"/>
      <c r="P6490" s="76"/>
      <c r="AH6490">
        <v>19</v>
      </c>
    </row>
    <row r="6491" spans="2:34" x14ac:dyDescent="0.35">
      <c r="B6491" s="75"/>
      <c r="C6491" s="76"/>
      <c r="D6491" s="78"/>
      <c r="E6491" s="76"/>
      <c r="F6491" s="76"/>
      <c r="G6491" s="76"/>
      <c r="H6491" s="79"/>
      <c r="I6491" s="79"/>
      <c r="J6491" s="79"/>
      <c r="K6491" s="79"/>
      <c r="L6491" s="75"/>
      <c r="M6491" s="75"/>
      <c r="N6491" s="75"/>
      <c r="O6491" s="75"/>
      <c r="P6491" s="76"/>
      <c r="AH6491">
        <v>19</v>
      </c>
    </row>
    <row r="6492" spans="2:34" x14ac:dyDescent="0.35">
      <c r="B6492" s="75"/>
      <c r="C6492" s="76"/>
      <c r="D6492" s="78"/>
      <c r="E6492" s="76"/>
      <c r="F6492" s="76"/>
      <c r="G6492" s="76"/>
      <c r="H6492" s="79"/>
      <c r="I6492" s="79"/>
      <c r="J6492" s="79"/>
      <c r="K6492" s="79"/>
      <c r="L6492" s="75"/>
      <c r="M6492" s="75"/>
      <c r="N6492" s="75"/>
      <c r="O6492" s="75"/>
      <c r="P6492" s="76"/>
      <c r="AH6492">
        <v>19</v>
      </c>
    </row>
    <row r="6493" spans="2:34" x14ac:dyDescent="0.35">
      <c r="B6493" s="75"/>
      <c r="C6493" s="76"/>
      <c r="D6493" s="78"/>
      <c r="E6493" s="76"/>
      <c r="F6493" s="76"/>
      <c r="G6493" s="76"/>
      <c r="H6493" s="79"/>
      <c r="I6493" s="79"/>
      <c r="J6493" s="79"/>
      <c r="K6493" s="79"/>
      <c r="L6493" s="75"/>
      <c r="M6493" s="75"/>
      <c r="N6493" s="75"/>
      <c r="O6493" s="75"/>
      <c r="P6493" s="76"/>
      <c r="AH6493">
        <v>19</v>
      </c>
    </row>
    <row r="6494" spans="2:34" x14ac:dyDescent="0.35">
      <c r="B6494" s="75"/>
      <c r="C6494" s="76"/>
      <c r="D6494" s="78"/>
      <c r="E6494" s="76"/>
      <c r="F6494" s="76"/>
      <c r="G6494" s="76"/>
      <c r="H6494" s="79"/>
      <c r="I6494" s="79"/>
      <c r="J6494" s="79"/>
      <c r="K6494" s="79"/>
      <c r="L6494" s="75"/>
      <c r="M6494" s="75"/>
      <c r="N6494" s="75"/>
      <c r="O6494" s="75"/>
      <c r="P6494" s="76"/>
      <c r="AH6494">
        <v>19</v>
      </c>
    </row>
    <row r="6495" spans="2:34" x14ac:dyDescent="0.35">
      <c r="B6495" s="75"/>
      <c r="C6495" s="76"/>
      <c r="D6495" s="78"/>
      <c r="E6495" s="76"/>
      <c r="F6495" s="76"/>
      <c r="G6495" s="76"/>
      <c r="H6495" s="79"/>
      <c r="I6495" s="79"/>
      <c r="J6495" s="79"/>
      <c r="K6495" s="79"/>
      <c r="L6495" s="75"/>
      <c r="M6495" s="75"/>
      <c r="N6495" s="75"/>
      <c r="O6495" s="75"/>
      <c r="P6495" s="76"/>
      <c r="AH6495">
        <v>19</v>
      </c>
    </row>
    <row r="6496" spans="2:34" x14ac:dyDescent="0.35">
      <c r="B6496" s="75"/>
      <c r="C6496" s="76"/>
      <c r="D6496" s="78"/>
      <c r="E6496" s="76"/>
      <c r="F6496" s="76"/>
      <c r="G6496" s="76"/>
      <c r="H6496" s="79"/>
      <c r="I6496" s="79"/>
      <c r="J6496" s="79"/>
      <c r="K6496" s="79"/>
      <c r="L6496" s="75"/>
      <c r="M6496" s="75"/>
      <c r="N6496" s="75"/>
      <c r="O6496" s="75"/>
      <c r="P6496" s="76"/>
      <c r="AH6496">
        <v>19</v>
      </c>
    </row>
    <row r="6497" spans="2:34" x14ac:dyDescent="0.35">
      <c r="B6497" s="75"/>
      <c r="C6497" s="76"/>
      <c r="D6497" s="78"/>
      <c r="E6497" s="76"/>
      <c r="F6497" s="76"/>
      <c r="G6497" s="76"/>
      <c r="H6497" s="79"/>
      <c r="I6497" s="79"/>
      <c r="J6497" s="79"/>
      <c r="K6497" s="79"/>
      <c r="L6497" s="75"/>
      <c r="M6497" s="75"/>
      <c r="N6497" s="75"/>
      <c r="O6497" s="75"/>
      <c r="P6497" s="76"/>
      <c r="AH6497">
        <v>19</v>
      </c>
    </row>
    <row r="6498" spans="2:34" x14ac:dyDescent="0.35">
      <c r="B6498" s="75"/>
      <c r="C6498" s="76"/>
      <c r="D6498" s="78"/>
      <c r="E6498" s="76"/>
      <c r="F6498" s="76"/>
      <c r="G6498" s="76"/>
      <c r="H6498" s="79"/>
      <c r="I6498" s="79"/>
      <c r="J6498" s="79"/>
      <c r="K6498" s="79"/>
      <c r="L6498" s="75"/>
      <c r="M6498" s="75"/>
      <c r="N6498" s="75"/>
      <c r="O6498" s="75"/>
      <c r="P6498" s="76"/>
      <c r="AH6498">
        <v>19</v>
      </c>
    </row>
    <row r="6499" spans="2:34" x14ac:dyDescent="0.35">
      <c r="B6499" s="75"/>
      <c r="C6499" s="76"/>
      <c r="D6499" s="78"/>
      <c r="E6499" s="76"/>
      <c r="F6499" s="76"/>
      <c r="G6499" s="76"/>
      <c r="H6499" s="79"/>
      <c r="I6499" s="79"/>
      <c r="J6499" s="79"/>
      <c r="K6499" s="79"/>
      <c r="L6499" s="75"/>
      <c r="M6499" s="75"/>
      <c r="N6499" s="75"/>
      <c r="O6499" s="75"/>
      <c r="P6499" s="76"/>
      <c r="AH6499">
        <v>19</v>
      </c>
    </row>
    <row r="6500" spans="2:34" x14ac:dyDescent="0.35">
      <c r="B6500" s="75"/>
      <c r="C6500" s="76"/>
      <c r="D6500" s="78"/>
      <c r="E6500" s="76"/>
      <c r="F6500" s="76"/>
      <c r="G6500" s="76"/>
      <c r="H6500" s="79"/>
      <c r="I6500" s="79"/>
      <c r="J6500" s="79"/>
      <c r="K6500" s="79"/>
      <c r="L6500" s="75"/>
      <c r="M6500" s="75"/>
      <c r="N6500" s="75"/>
      <c r="O6500" s="75"/>
      <c r="P6500" s="76"/>
      <c r="AH6500">
        <v>19</v>
      </c>
    </row>
    <row r="6501" spans="2:34" x14ac:dyDescent="0.35">
      <c r="B6501" s="75"/>
      <c r="C6501" s="76"/>
      <c r="D6501" s="78"/>
      <c r="E6501" s="76"/>
      <c r="F6501" s="76"/>
      <c r="G6501" s="76"/>
      <c r="H6501" s="79"/>
      <c r="I6501" s="79"/>
      <c r="J6501" s="79"/>
      <c r="K6501" s="79"/>
      <c r="L6501" s="75"/>
      <c r="M6501" s="75"/>
      <c r="N6501" s="75"/>
      <c r="O6501" s="75"/>
      <c r="P6501" s="76"/>
      <c r="AH6501">
        <v>19</v>
      </c>
    </row>
    <row r="6502" spans="2:34" x14ac:dyDescent="0.35">
      <c r="B6502" s="75"/>
      <c r="C6502" s="76"/>
      <c r="D6502" s="78"/>
      <c r="E6502" s="76"/>
      <c r="F6502" s="76"/>
      <c r="G6502" s="76"/>
      <c r="H6502" s="79"/>
      <c r="I6502" s="79"/>
      <c r="J6502" s="79"/>
      <c r="K6502" s="79"/>
      <c r="L6502" s="75"/>
      <c r="M6502" s="75"/>
      <c r="N6502" s="75"/>
      <c r="O6502" s="75"/>
      <c r="P6502" s="76"/>
      <c r="AH6502">
        <v>19</v>
      </c>
    </row>
    <row r="6503" spans="2:34" x14ac:dyDescent="0.35">
      <c r="B6503" s="75"/>
      <c r="C6503" s="76"/>
      <c r="D6503" s="78"/>
      <c r="E6503" s="76"/>
      <c r="F6503" s="76"/>
      <c r="G6503" s="76"/>
      <c r="H6503" s="79"/>
      <c r="I6503" s="79"/>
      <c r="J6503" s="79"/>
      <c r="K6503" s="79"/>
      <c r="L6503" s="75"/>
      <c r="M6503" s="75"/>
      <c r="N6503" s="75"/>
      <c r="O6503" s="75"/>
      <c r="P6503" s="76"/>
      <c r="AH6503">
        <v>19</v>
      </c>
    </row>
    <row r="6504" spans="2:34" x14ac:dyDescent="0.35">
      <c r="B6504" s="75"/>
      <c r="C6504" s="76"/>
      <c r="D6504" s="78"/>
      <c r="E6504" s="76"/>
      <c r="F6504" s="76"/>
      <c r="G6504" s="76"/>
      <c r="H6504" s="79"/>
      <c r="I6504" s="79"/>
      <c r="J6504" s="79"/>
      <c r="K6504" s="79"/>
      <c r="L6504" s="75"/>
      <c r="M6504" s="75"/>
      <c r="N6504" s="75"/>
      <c r="O6504" s="75"/>
      <c r="P6504" s="76"/>
      <c r="AH6504">
        <v>19</v>
      </c>
    </row>
    <row r="6505" spans="2:34" x14ac:dyDescent="0.35">
      <c r="B6505" s="75"/>
      <c r="C6505" s="76"/>
      <c r="D6505" s="78"/>
      <c r="E6505" s="76"/>
      <c r="F6505" s="76"/>
      <c r="G6505" s="76"/>
      <c r="H6505" s="79"/>
      <c r="I6505" s="79"/>
      <c r="J6505" s="79"/>
      <c r="K6505" s="79"/>
      <c r="L6505" s="75"/>
      <c r="M6505" s="75"/>
      <c r="N6505" s="75"/>
      <c r="O6505" s="75"/>
      <c r="P6505" s="76"/>
      <c r="AH6505">
        <v>19</v>
      </c>
    </row>
    <row r="6506" spans="2:34" x14ac:dyDescent="0.35">
      <c r="B6506" s="75"/>
      <c r="C6506" s="76"/>
      <c r="D6506" s="78"/>
      <c r="E6506" s="76"/>
      <c r="F6506" s="76"/>
      <c r="G6506" s="76"/>
      <c r="H6506" s="79"/>
      <c r="I6506" s="79"/>
      <c r="J6506" s="79"/>
      <c r="K6506" s="79"/>
      <c r="L6506" s="75"/>
      <c r="M6506" s="75"/>
      <c r="N6506" s="75"/>
      <c r="O6506" s="75"/>
      <c r="P6506" s="76"/>
      <c r="AH6506">
        <v>19</v>
      </c>
    </row>
    <row r="6507" spans="2:34" x14ac:dyDescent="0.35">
      <c r="B6507" s="75"/>
      <c r="C6507" s="76"/>
      <c r="D6507" s="78"/>
      <c r="E6507" s="76"/>
      <c r="F6507" s="76"/>
      <c r="G6507" s="76"/>
      <c r="H6507" s="79"/>
      <c r="I6507" s="79"/>
      <c r="J6507" s="79"/>
      <c r="K6507" s="79"/>
      <c r="L6507" s="75"/>
      <c r="M6507" s="75"/>
      <c r="N6507" s="75"/>
      <c r="O6507" s="75"/>
      <c r="P6507" s="76"/>
      <c r="AH6507">
        <v>19</v>
      </c>
    </row>
    <row r="6508" spans="2:34" x14ac:dyDescent="0.35">
      <c r="B6508" s="75"/>
      <c r="C6508" s="76"/>
      <c r="D6508" s="78"/>
      <c r="E6508" s="76"/>
      <c r="F6508" s="76"/>
      <c r="G6508" s="76"/>
      <c r="H6508" s="79"/>
      <c r="I6508" s="79"/>
      <c r="J6508" s="79"/>
      <c r="K6508" s="79"/>
      <c r="L6508" s="75"/>
      <c r="M6508" s="75"/>
      <c r="N6508" s="75"/>
      <c r="O6508" s="75"/>
      <c r="P6508" s="76"/>
      <c r="AH6508">
        <v>19</v>
      </c>
    </row>
    <row r="6509" spans="2:34" x14ac:dyDescent="0.35">
      <c r="B6509" s="75"/>
      <c r="C6509" s="76"/>
      <c r="D6509" s="78"/>
      <c r="E6509" s="76"/>
      <c r="F6509" s="76"/>
      <c r="G6509" s="76"/>
      <c r="H6509" s="79"/>
      <c r="I6509" s="79"/>
      <c r="J6509" s="79"/>
      <c r="K6509" s="79"/>
      <c r="L6509" s="75"/>
      <c r="M6509" s="75"/>
      <c r="N6509" s="75"/>
      <c r="O6509" s="75"/>
      <c r="P6509" s="76"/>
      <c r="AH6509">
        <v>19</v>
      </c>
    </row>
    <row r="6510" spans="2:34" x14ac:dyDescent="0.35">
      <c r="B6510" s="75"/>
      <c r="C6510" s="76"/>
      <c r="D6510" s="78"/>
      <c r="E6510" s="76"/>
      <c r="F6510" s="76"/>
      <c r="G6510" s="76"/>
      <c r="H6510" s="79"/>
      <c r="I6510" s="79"/>
      <c r="J6510" s="79"/>
      <c r="K6510" s="79"/>
      <c r="L6510" s="75"/>
      <c r="M6510" s="75"/>
      <c r="N6510" s="75"/>
      <c r="O6510" s="75"/>
      <c r="P6510" s="76"/>
      <c r="AH6510">
        <v>19</v>
      </c>
    </row>
    <row r="6511" spans="2:34" x14ac:dyDescent="0.35">
      <c r="B6511" s="75"/>
      <c r="C6511" s="76"/>
      <c r="D6511" s="78"/>
      <c r="E6511" s="76"/>
      <c r="F6511" s="76"/>
      <c r="G6511" s="76"/>
      <c r="H6511" s="79"/>
      <c r="I6511" s="79"/>
      <c r="J6511" s="79"/>
      <c r="K6511" s="79"/>
      <c r="L6511" s="75"/>
      <c r="M6511" s="75"/>
      <c r="N6511" s="75"/>
      <c r="O6511" s="75"/>
      <c r="P6511" s="76"/>
      <c r="AH6511">
        <v>19</v>
      </c>
    </row>
    <row r="6512" spans="2:34" x14ac:dyDescent="0.35">
      <c r="B6512" s="75"/>
      <c r="C6512" s="76"/>
      <c r="D6512" s="78"/>
      <c r="E6512" s="76"/>
      <c r="F6512" s="76"/>
      <c r="G6512" s="76"/>
      <c r="H6512" s="79"/>
      <c r="I6512" s="79"/>
      <c r="J6512" s="79"/>
      <c r="K6512" s="79"/>
      <c r="L6512" s="75"/>
      <c r="M6512" s="75"/>
      <c r="N6512" s="75"/>
      <c r="O6512" s="75"/>
      <c r="P6512" s="76"/>
      <c r="AH6512">
        <v>19</v>
      </c>
    </row>
    <row r="6513" spans="2:34" x14ac:dyDescent="0.35">
      <c r="B6513" s="75"/>
      <c r="C6513" s="76"/>
      <c r="D6513" s="78"/>
      <c r="E6513" s="76"/>
      <c r="F6513" s="76"/>
      <c r="G6513" s="76"/>
      <c r="H6513" s="79"/>
      <c r="I6513" s="79"/>
      <c r="J6513" s="79"/>
      <c r="K6513" s="79"/>
      <c r="L6513" s="75"/>
      <c r="M6513" s="75"/>
      <c r="N6513" s="75"/>
      <c r="O6513" s="75"/>
      <c r="P6513" s="76"/>
      <c r="AH6513">
        <v>19</v>
      </c>
    </row>
    <row r="6514" spans="2:34" x14ac:dyDescent="0.35">
      <c r="B6514" s="75"/>
      <c r="C6514" s="76"/>
      <c r="D6514" s="78"/>
      <c r="E6514" s="76"/>
      <c r="F6514" s="76"/>
      <c r="G6514" s="76"/>
      <c r="H6514" s="79"/>
      <c r="I6514" s="79"/>
      <c r="J6514" s="79"/>
      <c r="K6514" s="79"/>
      <c r="L6514" s="75"/>
      <c r="M6514" s="75"/>
      <c r="N6514" s="75"/>
      <c r="O6514" s="75"/>
      <c r="P6514" s="76"/>
      <c r="AH6514">
        <v>19</v>
      </c>
    </row>
    <row r="6515" spans="2:34" x14ac:dyDescent="0.35">
      <c r="B6515" s="75"/>
      <c r="C6515" s="76"/>
      <c r="D6515" s="78"/>
      <c r="E6515" s="76"/>
      <c r="F6515" s="76"/>
      <c r="G6515" s="76"/>
      <c r="H6515" s="79"/>
      <c r="I6515" s="79"/>
      <c r="J6515" s="79"/>
      <c r="K6515" s="79"/>
      <c r="L6515" s="75"/>
      <c r="M6515" s="75"/>
      <c r="N6515" s="75"/>
      <c r="O6515" s="75"/>
      <c r="P6515" s="76"/>
      <c r="AH6515">
        <v>19</v>
      </c>
    </row>
    <row r="6516" spans="2:34" x14ac:dyDescent="0.35">
      <c r="B6516" s="75"/>
      <c r="C6516" s="76"/>
      <c r="D6516" s="78"/>
      <c r="E6516" s="76"/>
      <c r="F6516" s="76"/>
      <c r="G6516" s="76"/>
      <c r="H6516" s="79"/>
      <c r="I6516" s="79"/>
      <c r="J6516" s="79"/>
      <c r="K6516" s="79"/>
      <c r="L6516" s="75"/>
      <c r="M6516" s="75"/>
      <c r="N6516" s="75"/>
      <c r="O6516" s="75"/>
      <c r="P6516" s="76"/>
      <c r="AH6516">
        <v>19</v>
      </c>
    </row>
    <row r="6517" spans="2:34" x14ac:dyDescent="0.35">
      <c r="B6517" s="75"/>
      <c r="C6517" s="76"/>
      <c r="D6517" s="78"/>
      <c r="E6517" s="76"/>
      <c r="F6517" s="76"/>
      <c r="G6517" s="76"/>
      <c r="H6517" s="79"/>
      <c r="I6517" s="79"/>
      <c r="J6517" s="79"/>
      <c r="K6517" s="79"/>
      <c r="L6517" s="75"/>
      <c r="M6517" s="75"/>
      <c r="N6517" s="75"/>
      <c r="O6517" s="75"/>
      <c r="P6517" s="76"/>
      <c r="AH6517">
        <v>19</v>
      </c>
    </row>
    <row r="6518" spans="2:34" x14ac:dyDescent="0.35">
      <c r="B6518" s="75"/>
      <c r="C6518" s="76"/>
      <c r="D6518" s="78"/>
      <c r="E6518" s="76"/>
      <c r="F6518" s="76"/>
      <c r="G6518" s="76"/>
      <c r="H6518" s="79"/>
      <c r="I6518" s="79"/>
      <c r="J6518" s="79"/>
      <c r="K6518" s="79"/>
      <c r="L6518" s="75"/>
      <c r="M6518" s="75"/>
      <c r="N6518" s="75"/>
      <c r="O6518" s="75"/>
      <c r="P6518" s="76"/>
      <c r="AH6518">
        <v>19</v>
      </c>
    </row>
    <row r="6519" spans="2:34" x14ac:dyDescent="0.35">
      <c r="B6519" s="75"/>
      <c r="C6519" s="76"/>
      <c r="D6519" s="78"/>
      <c r="E6519" s="76"/>
      <c r="F6519" s="76"/>
      <c r="G6519" s="76"/>
      <c r="H6519" s="79"/>
      <c r="I6519" s="79"/>
      <c r="J6519" s="79"/>
      <c r="K6519" s="79"/>
      <c r="L6519" s="75"/>
      <c r="M6519" s="75"/>
      <c r="N6519" s="75"/>
      <c r="O6519" s="75"/>
      <c r="P6519" s="76"/>
      <c r="AH6519">
        <v>19</v>
      </c>
    </row>
    <row r="6520" spans="2:34" x14ac:dyDescent="0.35">
      <c r="B6520" s="75"/>
      <c r="C6520" s="76"/>
      <c r="D6520" s="78"/>
      <c r="E6520" s="76"/>
      <c r="F6520" s="76"/>
      <c r="G6520" s="76"/>
      <c r="H6520" s="79"/>
      <c r="I6520" s="79"/>
      <c r="J6520" s="79"/>
      <c r="K6520" s="79"/>
      <c r="L6520" s="75"/>
      <c r="M6520" s="75"/>
      <c r="N6520" s="75"/>
      <c r="O6520" s="75"/>
      <c r="P6520" s="76"/>
      <c r="AH6520">
        <v>19</v>
      </c>
    </row>
    <row r="6521" spans="2:34" x14ac:dyDescent="0.35">
      <c r="B6521" s="75"/>
      <c r="C6521" s="76"/>
      <c r="D6521" s="78"/>
      <c r="E6521" s="76"/>
      <c r="F6521" s="76"/>
      <c r="G6521" s="76"/>
      <c r="H6521" s="79"/>
      <c r="I6521" s="79"/>
      <c r="J6521" s="79"/>
      <c r="K6521" s="79"/>
      <c r="L6521" s="75"/>
      <c r="M6521" s="75"/>
      <c r="N6521" s="75"/>
      <c r="O6521" s="75"/>
      <c r="P6521" s="76"/>
      <c r="AH6521">
        <v>19</v>
      </c>
    </row>
    <row r="6522" spans="2:34" x14ac:dyDescent="0.35">
      <c r="B6522" s="75"/>
      <c r="C6522" s="76"/>
      <c r="D6522" s="78"/>
      <c r="E6522" s="76"/>
      <c r="F6522" s="76"/>
      <c r="G6522" s="76"/>
      <c r="H6522" s="79"/>
      <c r="I6522" s="79"/>
      <c r="J6522" s="79"/>
      <c r="K6522" s="79"/>
      <c r="L6522" s="75"/>
      <c r="M6522" s="75"/>
      <c r="N6522" s="75"/>
      <c r="O6522" s="75"/>
      <c r="P6522" s="76"/>
      <c r="AH6522">
        <v>19</v>
      </c>
    </row>
    <row r="6523" spans="2:34" x14ac:dyDescent="0.35">
      <c r="B6523" s="75"/>
      <c r="C6523" s="76"/>
      <c r="D6523" s="78"/>
      <c r="E6523" s="76"/>
      <c r="F6523" s="76"/>
      <c r="G6523" s="76"/>
      <c r="H6523" s="79"/>
      <c r="I6523" s="79"/>
      <c r="J6523" s="79"/>
      <c r="K6523" s="79"/>
      <c r="L6523" s="75"/>
      <c r="M6523" s="75"/>
      <c r="N6523" s="75"/>
      <c r="O6523" s="75"/>
      <c r="P6523" s="76"/>
      <c r="AH6523">
        <v>19</v>
      </c>
    </row>
    <row r="6524" spans="2:34" x14ac:dyDescent="0.35">
      <c r="B6524" s="75"/>
      <c r="C6524" s="76"/>
      <c r="D6524" s="78"/>
      <c r="E6524" s="76"/>
      <c r="F6524" s="76"/>
      <c r="G6524" s="76"/>
      <c r="H6524" s="79"/>
      <c r="I6524" s="79"/>
      <c r="J6524" s="79"/>
      <c r="K6524" s="79"/>
      <c r="L6524" s="75"/>
      <c r="M6524" s="75"/>
      <c r="N6524" s="75"/>
      <c r="O6524" s="75"/>
      <c r="P6524" s="76"/>
      <c r="AH6524">
        <v>19</v>
      </c>
    </row>
    <row r="6525" spans="2:34" x14ac:dyDescent="0.35">
      <c r="B6525" s="75"/>
      <c r="C6525" s="76"/>
      <c r="D6525" s="78"/>
      <c r="E6525" s="76"/>
      <c r="F6525" s="76"/>
      <c r="G6525" s="76"/>
      <c r="H6525" s="79"/>
      <c r="I6525" s="79"/>
      <c r="J6525" s="79"/>
      <c r="K6525" s="79"/>
      <c r="L6525" s="75"/>
      <c r="M6525" s="75"/>
      <c r="N6525" s="75"/>
      <c r="O6525" s="75"/>
      <c r="P6525" s="76"/>
      <c r="AH6525">
        <v>19</v>
      </c>
    </row>
    <row r="6526" spans="2:34" x14ac:dyDescent="0.35">
      <c r="B6526" s="75"/>
      <c r="C6526" s="76"/>
      <c r="D6526" s="78"/>
      <c r="E6526" s="76"/>
      <c r="F6526" s="76"/>
      <c r="G6526" s="76"/>
      <c r="H6526" s="79"/>
      <c r="I6526" s="79"/>
      <c r="J6526" s="79"/>
      <c r="K6526" s="79"/>
      <c r="L6526" s="75"/>
      <c r="M6526" s="75"/>
      <c r="N6526" s="75"/>
      <c r="O6526" s="75"/>
      <c r="P6526" s="76"/>
      <c r="AH6526">
        <v>19</v>
      </c>
    </row>
    <row r="6527" spans="2:34" x14ac:dyDescent="0.35">
      <c r="B6527" s="75"/>
      <c r="C6527" s="76"/>
      <c r="D6527" s="78"/>
      <c r="E6527" s="76"/>
      <c r="F6527" s="76"/>
      <c r="G6527" s="76"/>
      <c r="H6527" s="79"/>
      <c r="I6527" s="79"/>
      <c r="J6527" s="79"/>
      <c r="K6527" s="79"/>
      <c r="L6527" s="75"/>
      <c r="M6527" s="75"/>
      <c r="N6527" s="75"/>
      <c r="O6527" s="75"/>
      <c r="P6527" s="76"/>
      <c r="AH6527">
        <v>19</v>
      </c>
    </row>
    <row r="6528" spans="2:34" x14ac:dyDescent="0.35">
      <c r="B6528" s="75"/>
      <c r="C6528" s="76"/>
      <c r="D6528" s="78"/>
      <c r="E6528" s="76"/>
      <c r="F6528" s="76"/>
      <c r="G6528" s="76"/>
      <c r="H6528" s="79"/>
      <c r="I6528" s="79"/>
      <c r="J6528" s="79"/>
      <c r="K6528" s="79"/>
      <c r="L6528" s="75"/>
      <c r="M6528" s="75"/>
      <c r="N6528" s="75"/>
      <c r="O6528" s="75"/>
      <c r="P6528" s="76"/>
      <c r="AH6528">
        <v>19</v>
      </c>
    </row>
    <row r="6529" spans="2:34" x14ac:dyDescent="0.35">
      <c r="B6529" s="75"/>
      <c r="C6529" s="76"/>
      <c r="D6529" s="78"/>
      <c r="E6529" s="76"/>
      <c r="F6529" s="76"/>
      <c r="G6529" s="76"/>
      <c r="H6529" s="79"/>
      <c r="I6529" s="79"/>
      <c r="J6529" s="79"/>
      <c r="K6529" s="79"/>
      <c r="L6529" s="75"/>
      <c r="M6529" s="75"/>
      <c r="N6529" s="75"/>
      <c r="O6529" s="75"/>
      <c r="P6529" s="76"/>
      <c r="AH6529">
        <v>19</v>
      </c>
    </row>
    <row r="6530" spans="2:34" x14ac:dyDescent="0.35">
      <c r="B6530" s="75"/>
      <c r="C6530" s="76"/>
      <c r="D6530" s="78"/>
      <c r="E6530" s="76"/>
      <c r="F6530" s="76"/>
      <c r="G6530" s="76"/>
      <c r="H6530" s="79"/>
      <c r="I6530" s="79"/>
      <c r="J6530" s="79"/>
      <c r="K6530" s="79"/>
      <c r="L6530" s="75"/>
      <c r="M6530" s="75"/>
      <c r="N6530" s="75"/>
      <c r="O6530" s="75"/>
      <c r="P6530" s="76"/>
      <c r="AH6530">
        <v>19</v>
      </c>
    </row>
    <row r="6531" spans="2:34" x14ac:dyDescent="0.35">
      <c r="B6531" s="75"/>
      <c r="C6531" s="76"/>
      <c r="D6531" s="78"/>
      <c r="E6531" s="76"/>
      <c r="F6531" s="76"/>
      <c r="G6531" s="76"/>
      <c r="H6531" s="79"/>
      <c r="I6531" s="79"/>
      <c r="J6531" s="79"/>
      <c r="K6531" s="79"/>
      <c r="L6531" s="75"/>
      <c r="M6531" s="75"/>
      <c r="N6531" s="75"/>
      <c r="O6531" s="75"/>
      <c r="P6531" s="76"/>
      <c r="AH6531">
        <v>19</v>
      </c>
    </row>
    <row r="6532" spans="2:34" x14ac:dyDescent="0.35">
      <c r="B6532" s="75"/>
      <c r="C6532" s="76"/>
      <c r="D6532" s="78"/>
      <c r="E6532" s="76"/>
      <c r="F6532" s="76"/>
      <c r="G6532" s="76"/>
      <c r="H6532" s="79"/>
      <c r="I6532" s="79"/>
      <c r="J6532" s="79"/>
      <c r="K6532" s="79"/>
      <c r="L6532" s="75"/>
      <c r="M6532" s="75"/>
      <c r="N6532" s="75"/>
      <c r="O6532" s="75"/>
      <c r="P6532" s="76"/>
      <c r="AH6532">
        <v>19</v>
      </c>
    </row>
    <row r="6533" spans="2:34" x14ac:dyDescent="0.35">
      <c r="B6533" s="75"/>
      <c r="C6533" s="76"/>
      <c r="D6533" s="78"/>
      <c r="E6533" s="76"/>
      <c r="F6533" s="76"/>
      <c r="G6533" s="76"/>
      <c r="H6533" s="79"/>
      <c r="I6533" s="79"/>
      <c r="J6533" s="79"/>
      <c r="K6533" s="79"/>
      <c r="L6533" s="75"/>
      <c r="M6533" s="75"/>
      <c r="N6533" s="75"/>
      <c r="O6533" s="75"/>
      <c r="P6533" s="76"/>
      <c r="AH6533">
        <v>19</v>
      </c>
    </row>
    <row r="6534" spans="2:34" x14ac:dyDescent="0.35">
      <c r="B6534" s="75"/>
      <c r="C6534" s="76"/>
      <c r="D6534" s="78"/>
      <c r="E6534" s="76"/>
      <c r="F6534" s="76"/>
      <c r="G6534" s="76"/>
      <c r="H6534" s="79"/>
      <c r="I6534" s="79"/>
      <c r="J6534" s="79"/>
      <c r="K6534" s="79"/>
      <c r="L6534" s="75"/>
      <c r="M6534" s="75"/>
      <c r="N6534" s="75"/>
      <c r="O6534" s="75"/>
      <c r="P6534" s="76"/>
      <c r="AH6534">
        <v>19</v>
      </c>
    </row>
    <row r="6535" spans="2:34" x14ac:dyDescent="0.35">
      <c r="B6535" s="75"/>
      <c r="C6535" s="76"/>
      <c r="D6535" s="78"/>
      <c r="E6535" s="76"/>
      <c r="F6535" s="76"/>
      <c r="G6535" s="76"/>
      <c r="H6535" s="79"/>
      <c r="I6535" s="79"/>
      <c r="J6535" s="79"/>
      <c r="K6535" s="79"/>
      <c r="L6535" s="75"/>
      <c r="M6535" s="75"/>
      <c r="N6535" s="75"/>
      <c r="O6535" s="75"/>
      <c r="P6535" s="76"/>
      <c r="AH6535">
        <v>19</v>
      </c>
    </row>
    <row r="6536" spans="2:34" x14ac:dyDescent="0.35">
      <c r="B6536" s="75"/>
      <c r="C6536" s="76"/>
      <c r="D6536" s="78"/>
      <c r="E6536" s="76"/>
      <c r="F6536" s="76"/>
      <c r="G6536" s="76"/>
      <c r="H6536" s="79"/>
      <c r="I6536" s="79"/>
      <c r="J6536" s="79"/>
      <c r="K6536" s="79"/>
      <c r="L6536" s="75"/>
      <c r="M6536" s="75"/>
      <c r="N6536" s="75"/>
      <c r="O6536" s="75"/>
      <c r="P6536" s="76"/>
      <c r="AH6536">
        <v>19</v>
      </c>
    </row>
    <row r="6537" spans="2:34" x14ac:dyDescent="0.35">
      <c r="B6537" s="75"/>
      <c r="C6537" s="76"/>
      <c r="D6537" s="78"/>
      <c r="E6537" s="76"/>
      <c r="F6537" s="76"/>
      <c r="G6537" s="76"/>
      <c r="H6537" s="79"/>
      <c r="I6537" s="79"/>
      <c r="J6537" s="79"/>
      <c r="K6537" s="79"/>
      <c r="L6537" s="75"/>
      <c r="M6537" s="75"/>
      <c r="N6537" s="75"/>
      <c r="O6537" s="75"/>
      <c r="P6537" s="76"/>
      <c r="AH6537">
        <v>19</v>
      </c>
    </row>
    <row r="6538" spans="2:34" x14ac:dyDescent="0.35">
      <c r="B6538" s="75"/>
      <c r="C6538" s="76"/>
      <c r="D6538" s="78"/>
      <c r="E6538" s="76"/>
      <c r="F6538" s="76"/>
      <c r="G6538" s="76"/>
      <c r="H6538" s="79"/>
      <c r="I6538" s="79"/>
      <c r="J6538" s="79"/>
      <c r="K6538" s="79"/>
      <c r="L6538" s="75"/>
      <c r="M6538" s="75"/>
      <c r="N6538" s="75"/>
      <c r="O6538" s="75"/>
      <c r="P6538" s="76"/>
      <c r="AH6538">
        <v>19</v>
      </c>
    </row>
    <row r="6539" spans="2:34" x14ac:dyDescent="0.35">
      <c r="B6539" s="75"/>
      <c r="C6539" s="76"/>
      <c r="D6539" s="78"/>
      <c r="E6539" s="76"/>
      <c r="F6539" s="76"/>
      <c r="G6539" s="76"/>
      <c r="H6539" s="79"/>
      <c r="I6539" s="79"/>
      <c r="J6539" s="79"/>
      <c r="K6539" s="79"/>
      <c r="L6539" s="75"/>
      <c r="M6539" s="75"/>
      <c r="N6539" s="75"/>
      <c r="O6539" s="75"/>
      <c r="P6539" s="76"/>
      <c r="AH6539">
        <v>19</v>
      </c>
    </row>
    <row r="6540" spans="2:34" x14ac:dyDescent="0.35">
      <c r="B6540" s="75"/>
      <c r="C6540" s="76"/>
      <c r="D6540" s="78"/>
      <c r="E6540" s="76"/>
      <c r="F6540" s="76"/>
      <c r="G6540" s="76"/>
      <c r="H6540" s="79"/>
      <c r="I6540" s="79"/>
      <c r="J6540" s="79"/>
      <c r="K6540" s="79"/>
      <c r="L6540" s="75"/>
      <c r="M6540" s="75"/>
      <c r="N6540" s="75"/>
      <c r="O6540" s="75"/>
      <c r="P6540" s="76"/>
      <c r="AH6540">
        <v>19</v>
      </c>
    </row>
    <row r="6541" spans="2:34" x14ac:dyDescent="0.35">
      <c r="B6541" s="75"/>
      <c r="C6541" s="76"/>
      <c r="D6541" s="78"/>
      <c r="E6541" s="76"/>
      <c r="F6541" s="76"/>
      <c r="G6541" s="76"/>
      <c r="H6541" s="79"/>
      <c r="I6541" s="79"/>
      <c r="J6541" s="79"/>
      <c r="K6541" s="79"/>
      <c r="L6541" s="75"/>
      <c r="M6541" s="75"/>
      <c r="N6541" s="75"/>
      <c r="O6541" s="75"/>
      <c r="P6541" s="76"/>
      <c r="AH6541">
        <v>19</v>
      </c>
    </row>
    <row r="6542" spans="2:34" x14ac:dyDescent="0.35">
      <c r="B6542" s="75"/>
      <c r="C6542" s="76"/>
      <c r="D6542" s="78"/>
      <c r="E6542" s="76"/>
      <c r="F6542" s="76"/>
      <c r="G6542" s="76"/>
      <c r="H6542" s="79"/>
      <c r="I6542" s="79"/>
      <c r="J6542" s="79"/>
      <c r="K6542" s="79"/>
      <c r="L6542" s="75"/>
      <c r="M6542" s="75"/>
      <c r="N6542" s="75"/>
      <c r="O6542" s="75"/>
      <c r="P6542" s="76"/>
      <c r="AH6542">
        <v>19</v>
      </c>
    </row>
    <row r="6543" spans="2:34" x14ac:dyDescent="0.35">
      <c r="B6543" s="75"/>
      <c r="C6543" s="76"/>
      <c r="D6543" s="78"/>
      <c r="E6543" s="76"/>
      <c r="F6543" s="76"/>
      <c r="G6543" s="76"/>
      <c r="H6543" s="79"/>
      <c r="I6543" s="79"/>
      <c r="J6543" s="79"/>
      <c r="K6543" s="79"/>
      <c r="L6543" s="75"/>
      <c r="M6543" s="75"/>
      <c r="N6543" s="75"/>
      <c r="O6543" s="75"/>
      <c r="P6543" s="76"/>
      <c r="AH6543">
        <v>19</v>
      </c>
    </row>
    <row r="6544" spans="2:34" x14ac:dyDescent="0.35">
      <c r="B6544" s="75"/>
      <c r="C6544" s="76"/>
      <c r="D6544" s="78"/>
      <c r="E6544" s="76"/>
      <c r="F6544" s="76"/>
      <c r="G6544" s="76"/>
      <c r="H6544" s="79"/>
      <c r="I6544" s="79"/>
      <c r="J6544" s="79"/>
      <c r="K6544" s="79"/>
      <c r="L6544" s="75"/>
      <c r="M6544" s="75"/>
      <c r="N6544" s="75"/>
      <c r="O6544" s="75"/>
      <c r="P6544" s="76"/>
      <c r="AH6544">
        <v>19</v>
      </c>
    </row>
    <row r="6545" spans="2:34" x14ac:dyDescent="0.35">
      <c r="B6545" s="75"/>
      <c r="C6545" s="76"/>
      <c r="D6545" s="78"/>
      <c r="E6545" s="76"/>
      <c r="F6545" s="76"/>
      <c r="G6545" s="76"/>
      <c r="H6545" s="79"/>
      <c r="I6545" s="79"/>
      <c r="J6545" s="79"/>
      <c r="K6545" s="79"/>
      <c r="L6545" s="75"/>
      <c r="M6545" s="75"/>
      <c r="N6545" s="75"/>
      <c r="O6545" s="75"/>
      <c r="P6545" s="76"/>
      <c r="AH6545">
        <v>19</v>
      </c>
    </row>
    <row r="6546" spans="2:34" x14ac:dyDescent="0.35">
      <c r="B6546" s="75"/>
      <c r="C6546" s="76"/>
      <c r="D6546" s="78"/>
      <c r="E6546" s="76"/>
      <c r="F6546" s="76"/>
      <c r="G6546" s="76"/>
      <c r="H6546" s="79"/>
      <c r="I6546" s="79"/>
      <c r="J6546" s="79"/>
      <c r="K6546" s="79"/>
      <c r="L6546" s="75"/>
      <c r="M6546" s="75"/>
      <c r="N6546" s="75"/>
      <c r="O6546" s="75"/>
      <c r="P6546" s="76"/>
      <c r="AH6546">
        <v>19</v>
      </c>
    </row>
    <row r="6547" spans="2:34" x14ac:dyDescent="0.35">
      <c r="B6547" s="75"/>
      <c r="C6547" s="76"/>
      <c r="D6547" s="78"/>
      <c r="E6547" s="76"/>
      <c r="F6547" s="76"/>
      <c r="G6547" s="76"/>
      <c r="H6547" s="79"/>
      <c r="I6547" s="79"/>
      <c r="J6547" s="79"/>
      <c r="K6547" s="79"/>
      <c r="L6547" s="75"/>
      <c r="M6547" s="75"/>
      <c r="N6547" s="75"/>
      <c r="O6547" s="75"/>
      <c r="P6547" s="76"/>
      <c r="AH6547">
        <v>19</v>
      </c>
    </row>
    <row r="6548" spans="2:34" x14ac:dyDescent="0.35">
      <c r="B6548" s="75"/>
      <c r="C6548" s="76"/>
      <c r="D6548" s="78"/>
      <c r="E6548" s="76"/>
      <c r="F6548" s="76"/>
      <c r="G6548" s="76"/>
      <c r="H6548" s="79"/>
      <c r="I6548" s="79"/>
      <c r="J6548" s="79"/>
      <c r="K6548" s="79"/>
      <c r="L6548" s="75"/>
      <c r="M6548" s="75"/>
      <c r="N6548" s="75"/>
      <c r="O6548" s="75"/>
      <c r="P6548" s="76"/>
      <c r="AH6548">
        <v>19</v>
      </c>
    </row>
    <row r="6549" spans="2:34" x14ac:dyDescent="0.35">
      <c r="B6549" s="75"/>
      <c r="C6549" s="76"/>
      <c r="D6549" s="78"/>
      <c r="E6549" s="76"/>
      <c r="F6549" s="76"/>
      <c r="G6549" s="76"/>
      <c r="H6549" s="79"/>
      <c r="I6549" s="79"/>
      <c r="J6549" s="79"/>
      <c r="K6549" s="79"/>
      <c r="L6549" s="75"/>
      <c r="M6549" s="75"/>
      <c r="N6549" s="75"/>
      <c r="O6549" s="75"/>
      <c r="P6549" s="76"/>
      <c r="AH6549">
        <v>19</v>
      </c>
    </row>
    <row r="6550" spans="2:34" x14ac:dyDescent="0.35">
      <c r="B6550" s="75"/>
      <c r="C6550" s="76"/>
      <c r="D6550" s="78"/>
      <c r="E6550" s="76"/>
      <c r="F6550" s="76"/>
      <c r="G6550" s="76"/>
      <c r="H6550" s="79"/>
      <c r="I6550" s="79"/>
      <c r="J6550" s="79"/>
      <c r="K6550" s="79"/>
      <c r="L6550" s="75"/>
      <c r="M6550" s="75"/>
      <c r="N6550" s="75"/>
      <c r="O6550" s="75"/>
      <c r="P6550" s="76"/>
      <c r="AH6550">
        <v>19</v>
      </c>
    </row>
    <row r="6551" spans="2:34" x14ac:dyDescent="0.35">
      <c r="B6551" s="75"/>
      <c r="C6551" s="76"/>
      <c r="D6551" s="78"/>
      <c r="E6551" s="76"/>
      <c r="F6551" s="76"/>
      <c r="G6551" s="76"/>
      <c r="H6551" s="79"/>
      <c r="I6551" s="79"/>
      <c r="J6551" s="79"/>
      <c r="K6551" s="79"/>
      <c r="L6551" s="75"/>
      <c r="M6551" s="75"/>
      <c r="N6551" s="75"/>
      <c r="O6551" s="75"/>
      <c r="P6551" s="76"/>
      <c r="AH6551">
        <v>19</v>
      </c>
    </row>
    <row r="6552" spans="2:34" x14ac:dyDescent="0.35">
      <c r="B6552" s="75"/>
      <c r="C6552" s="76"/>
      <c r="D6552" s="78"/>
      <c r="E6552" s="76"/>
      <c r="F6552" s="76"/>
      <c r="G6552" s="76"/>
      <c r="H6552" s="79"/>
      <c r="I6552" s="79"/>
      <c r="J6552" s="79"/>
      <c r="K6552" s="79"/>
      <c r="L6552" s="75"/>
      <c r="M6552" s="75"/>
      <c r="N6552" s="75"/>
      <c r="O6552" s="75"/>
      <c r="P6552" s="76"/>
      <c r="AH6552">
        <v>19</v>
      </c>
    </row>
    <row r="6553" spans="2:34" x14ac:dyDescent="0.35">
      <c r="B6553" s="75"/>
      <c r="C6553" s="76"/>
      <c r="D6553" s="78"/>
      <c r="E6553" s="76"/>
      <c r="F6553" s="76"/>
      <c r="G6553" s="76"/>
      <c r="H6553" s="79"/>
      <c r="I6553" s="79"/>
      <c r="J6553" s="79"/>
      <c r="K6553" s="79"/>
      <c r="L6553" s="75"/>
      <c r="M6553" s="75"/>
      <c r="N6553" s="75"/>
      <c r="O6553" s="75"/>
      <c r="P6553" s="76"/>
      <c r="AH6553">
        <v>19</v>
      </c>
    </row>
    <row r="6554" spans="2:34" x14ac:dyDescent="0.35">
      <c r="B6554" s="75"/>
      <c r="C6554" s="76"/>
      <c r="D6554" s="78"/>
      <c r="E6554" s="76"/>
      <c r="F6554" s="76"/>
      <c r="G6554" s="76"/>
      <c r="H6554" s="79"/>
      <c r="I6554" s="79"/>
      <c r="J6554" s="79"/>
      <c r="K6554" s="79"/>
      <c r="L6554" s="75"/>
      <c r="M6554" s="75"/>
      <c r="N6554" s="75"/>
      <c r="O6554" s="75"/>
      <c r="P6554" s="76"/>
      <c r="AH6554">
        <v>19</v>
      </c>
    </row>
    <row r="6555" spans="2:34" x14ac:dyDescent="0.35">
      <c r="B6555" s="75"/>
      <c r="C6555" s="76"/>
      <c r="D6555" s="78"/>
      <c r="E6555" s="76"/>
      <c r="F6555" s="76"/>
      <c r="G6555" s="76"/>
      <c r="H6555" s="79"/>
      <c r="I6555" s="79"/>
      <c r="J6555" s="79"/>
      <c r="K6555" s="79"/>
      <c r="L6555" s="75"/>
      <c r="M6555" s="75"/>
      <c r="N6555" s="75"/>
      <c r="O6555" s="75"/>
      <c r="P6555" s="76"/>
      <c r="AH6555">
        <v>19</v>
      </c>
    </row>
    <row r="6556" spans="2:34" x14ac:dyDescent="0.35">
      <c r="B6556" s="75"/>
      <c r="C6556" s="76"/>
      <c r="D6556" s="78"/>
      <c r="E6556" s="76"/>
      <c r="F6556" s="76"/>
      <c r="G6556" s="76"/>
      <c r="H6556" s="79"/>
      <c r="I6556" s="79"/>
      <c r="J6556" s="79"/>
      <c r="K6556" s="79"/>
      <c r="L6556" s="75"/>
      <c r="M6556" s="75"/>
      <c r="N6556" s="75"/>
      <c r="O6556" s="75"/>
      <c r="P6556" s="76"/>
      <c r="AH6556">
        <v>20</v>
      </c>
    </row>
    <row r="6557" spans="2:34" x14ac:dyDescent="0.35">
      <c r="B6557" s="75"/>
      <c r="C6557" s="76"/>
      <c r="D6557" s="78"/>
      <c r="E6557" s="76"/>
      <c r="F6557" s="76"/>
      <c r="G6557" s="76"/>
      <c r="H6557" s="79"/>
      <c r="I6557" s="79"/>
      <c r="J6557" s="79"/>
      <c r="K6557" s="79"/>
      <c r="L6557" s="75"/>
      <c r="M6557" s="75"/>
      <c r="N6557" s="75"/>
      <c r="O6557" s="75"/>
      <c r="P6557" s="76"/>
      <c r="AH6557">
        <v>20</v>
      </c>
    </row>
    <row r="6558" spans="2:34" x14ac:dyDescent="0.35">
      <c r="B6558" s="75"/>
      <c r="C6558" s="76"/>
      <c r="D6558" s="78"/>
      <c r="E6558" s="76"/>
      <c r="F6558" s="76"/>
      <c r="G6558" s="76"/>
      <c r="H6558" s="79"/>
      <c r="I6558" s="79"/>
      <c r="J6558" s="79"/>
      <c r="K6558" s="79"/>
      <c r="L6558" s="75"/>
      <c r="M6558" s="75"/>
      <c r="N6558" s="75"/>
      <c r="O6558" s="75"/>
      <c r="P6558" s="76"/>
      <c r="AH6558">
        <v>20</v>
      </c>
    </row>
    <row r="6559" spans="2:34" x14ac:dyDescent="0.35">
      <c r="B6559" s="75"/>
      <c r="C6559" s="76"/>
      <c r="D6559" s="78"/>
      <c r="E6559" s="76"/>
      <c r="F6559" s="76"/>
      <c r="G6559" s="76"/>
      <c r="H6559" s="79"/>
      <c r="I6559" s="79"/>
      <c r="J6559" s="79"/>
      <c r="K6559" s="79"/>
      <c r="L6559" s="75"/>
      <c r="M6559" s="75"/>
      <c r="N6559" s="75"/>
      <c r="O6559" s="75"/>
      <c r="P6559" s="76"/>
      <c r="AH6559">
        <v>20</v>
      </c>
    </row>
    <row r="6560" spans="2:34" x14ac:dyDescent="0.35">
      <c r="B6560" s="75"/>
      <c r="C6560" s="76"/>
      <c r="D6560" s="78"/>
      <c r="E6560" s="76"/>
      <c r="F6560" s="76"/>
      <c r="G6560" s="76"/>
      <c r="H6560" s="79"/>
      <c r="I6560" s="79"/>
      <c r="J6560" s="79"/>
      <c r="K6560" s="79"/>
      <c r="L6560" s="75"/>
      <c r="M6560" s="75"/>
      <c r="N6560" s="75"/>
      <c r="O6560" s="75"/>
      <c r="P6560" s="76"/>
      <c r="AH6560">
        <v>20</v>
      </c>
    </row>
    <row r="6561" spans="2:34" x14ac:dyDescent="0.35">
      <c r="B6561" s="75"/>
      <c r="C6561" s="76"/>
      <c r="D6561" s="78"/>
      <c r="E6561" s="76"/>
      <c r="F6561" s="76"/>
      <c r="G6561" s="76"/>
      <c r="H6561" s="79"/>
      <c r="I6561" s="79"/>
      <c r="J6561" s="79"/>
      <c r="K6561" s="79"/>
      <c r="L6561" s="75"/>
      <c r="M6561" s="75"/>
      <c r="N6561" s="75"/>
      <c r="O6561" s="75"/>
      <c r="P6561" s="76"/>
      <c r="AH6561">
        <v>20</v>
      </c>
    </row>
    <row r="6562" spans="2:34" x14ac:dyDescent="0.35">
      <c r="B6562" s="75"/>
      <c r="C6562" s="76"/>
      <c r="D6562" s="78"/>
      <c r="E6562" s="76"/>
      <c r="F6562" s="76"/>
      <c r="G6562" s="76"/>
      <c r="H6562" s="79"/>
      <c r="I6562" s="79"/>
      <c r="J6562" s="79"/>
      <c r="K6562" s="79"/>
      <c r="L6562" s="75"/>
      <c r="M6562" s="75"/>
      <c r="N6562" s="75"/>
      <c r="O6562" s="75"/>
      <c r="P6562" s="76"/>
      <c r="AH6562">
        <v>20</v>
      </c>
    </row>
    <row r="6563" spans="2:34" x14ac:dyDescent="0.35">
      <c r="B6563" s="75"/>
      <c r="C6563" s="76"/>
      <c r="D6563" s="78"/>
      <c r="E6563" s="76"/>
      <c r="F6563" s="76"/>
      <c r="G6563" s="76"/>
      <c r="H6563" s="79"/>
      <c r="I6563" s="79"/>
      <c r="J6563" s="79"/>
      <c r="K6563" s="79"/>
      <c r="L6563" s="75"/>
      <c r="M6563" s="75"/>
      <c r="N6563" s="75"/>
      <c r="O6563" s="75"/>
      <c r="P6563" s="76"/>
      <c r="AH6563">
        <v>20</v>
      </c>
    </row>
    <row r="6564" spans="2:34" x14ac:dyDescent="0.35">
      <c r="B6564" s="75"/>
      <c r="C6564" s="76"/>
      <c r="D6564" s="78"/>
      <c r="E6564" s="76"/>
      <c r="F6564" s="76"/>
      <c r="G6564" s="76"/>
      <c r="H6564" s="79"/>
      <c r="I6564" s="79"/>
      <c r="J6564" s="79"/>
      <c r="K6564" s="79"/>
      <c r="L6564" s="75"/>
      <c r="M6564" s="75"/>
      <c r="N6564" s="75"/>
      <c r="O6564" s="75"/>
      <c r="P6564" s="76"/>
      <c r="AH6564">
        <v>20</v>
      </c>
    </row>
    <row r="6565" spans="2:34" x14ac:dyDescent="0.35">
      <c r="B6565" s="75"/>
      <c r="C6565" s="76"/>
      <c r="D6565" s="78"/>
      <c r="E6565" s="76"/>
      <c r="F6565" s="76"/>
      <c r="G6565" s="76"/>
      <c r="H6565" s="79"/>
      <c r="I6565" s="79"/>
      <c r="J6565" s="79"/>
      <c r="K6565" s="79"/>
      <c r="L6565" s="75"/>
      <c r="M6565" s="75"/>
      <c r="N6565" s="75"/>
      <c r="O6565" s="75"/>
      <c r="P6565" s="76"/>
      <c r="AH6565">
        <v>20</v>
      </c>
    </row>
    <row r="6566" spans="2:34" x14ac:dyDescent="0.35">
      <c r="B6566" s="75"/>
      <c r="C6566" s="76"/>
      <c r="D6566" s="78"/>
      <c r="E6566" s="76"/>
      <c r="F6566" s="76"/>
      <c r="G6566" s="76"/>
      <c r="H6566" s="79"/>
      <c r="I6566" s="79"/>
      <c r="J6566" s="79"/>
      <c r="K6566" s="79"/>
      <c r="L6566" s="75"/>
      <c r="M6566" s="75"/>
      <c r="N6566" s="75"/>
      <c r="O6566" s="75"/>
      <c r="P6566" s="76"/>
      <c r="AH6566">
        <v>20</v>
      </c>
    </row>
    <row r="6567" spans="2:34" x14ac:dyDescent="0.35">
      <c r="B6567" s="75"/>
      <c r="C6567" s="76"/>
      <c r="D6567" s="78"/>
      <c r="E6567" s="76"/>
      <c r="F6567" s="76"/>
      <c r="G6567" s="76"/>
      <c r="H6567" s="79"/>
      <c r="I6567" s="79"/>
      <c r="J6567" s="79"/>
      <c r="K6567" s="79"/>
      <c r="L6567" s="75"/>
      <c r="M6567" s="75"/>
      <c r="N6567" s="75"/>
      <c r="O6567" s="75"/>
      <c r="P6567" s="76"/>
      <c r="AH6567">
        <v>20</v>
      </c>
    </row>
    <row r="6568" spans="2:34" x14ac:dyDescent="0.35">
      <c r="B6568" s="75"/>
      <c r="C6568" s="76"/>
      <c r="D6568" s="78"/>
      <c r="E6568" s="76"/>
      <c r="F6568" s="76"/>
      <c r="G6568" s="76"/>
      <c r="H6568" s="79"/>
      <c r="I6568" s="79"/>
      <c r="J6568" s="79"/>
      <c r="K6568" s="79"/>
      <c r="L6568" s="75"/>
      <c r="M6568" s="75"/>
      <c r="N6568" s="75"/>
      <c r="O6568" s="75"/>
      <c r="P6568" s="76"/>
      <c r="AH6568">
        <v>20</v>
      </c>
    </row>
    <row r="6569" spans="2:34" x14ac:dyDescent="0.35">
      <c r="B6569" s="75"/>
      <c r="C6569" s="76"/>
      <c r="D6569" s="78"/>
      <c r="E6569" s="76"/>
      <c r="F6569" s="76"/>
      <c r="G6569" s="76"/>
      <c r="H6569" s="79"/>
      <c r="I6569" s="79"/>
      <c r="J6569" s="79"/>
      <c r="K6569" s="79"/>
      <c r="L6569" s="75"/>
      <c r="M6569" s="75"/>
      <c r="N6569" s="75"/>
      <c r="O6569" s="75"/>
      <c r="P6569" s="76"/>
      <c r="AH6569">
        <v>20</v>
      </c>
    </row>
    <row r="6570" spans="2:34" x14ac:dyDescent="0.35">
      <c r="B6570" s="75"/>
      <c r="C6570" s="76"/>
      <c r="D6570" s="78"/>
      <c r="E6570" s="76"/>
      <c r="F6570" s="76"/>
      <c r="G6570" s="76"/>
      <c r="H6570" s="79"/>
      <c r="I6570" s="79"/>
      <c r="J6570" s="79"/>
      <c r="K6570" s="79"/>
      <c r="L6570" s="75"/>
      <c r="M6570" s="75"/>
      <c r="N6570" s="75"/>
      <c r="O6570" s="75"/>
      <c r="P6570" s="76"/>
      <c r="AH6570">
        <v>20</v>
      </c>
    </row>
    <row r="6571" spans="2:34" x14ac:dyDescent="0.35">
      <c r="B6571" s="75"/>
      <c r="C6571" s="76"/>
      <c r="D6571" s="78"/>
      <c r="E6571" s="76"/>
      <c r="F6571" s="76"/>
      <c r="G6571" s="76"/>
      <c r="H6571" s="79"/>
      <c r="I6571" s="79"/>
      <c r="J6571" s="79"/>
      <c r="K6571" s="79"/>
      <c r="L6571" s="75"/>
      <c r="M6571" s="75"/>
      <c r="N6571" s="75"/>
      <c r="O6571" s="75"/>
      <c r="P6571" s="76"/>
      <c r="AH6571">
        <v>20</v>
      </c>
    </row>
    <row r="6572" spans="2:34" x14ac:dyDescent="0.35">
      <c r="B6572" s="75"/>
      <c r="C6572" s="76"/>
      <c r="D6572" s="78"/>
      <c r="E6572" s="76"/>
      <c r="F6572" s="76"/>
      <c r="G6572" s="76"/>
      <c r="H6572" s="79"/>
      <c r="I6572" s="79"/>
      <c r="J6572" s="79"/>
      <c r="K6572" s="79"/>
      <c r="L6572" s="75"/>
      <c r="M6572" s="75"/>
      <c r="N6572" s="75"/>
      <c r="O6572" s="75"/>
      <c r="P6572" s="76"/>
      <c r="AH6572">
        <v>20</v>
      </c>
    </row>
    <row r="6573" spans="2:34" x14ac:dyDescent="0.35">
      <c r="B6573" s="75"/>
      <c r="C6573" s="76"/>
      <c r="D6573" s="78"/>
      <c r="E6573" s="76"/>
      <c r="F6573" s="76"/>
      <c r="G6573" s="76"/>
      <c r="H6573" s="79"/>
      <c r="I6573" s="79"/>
      <c r="J6573" s="79"/>
      <c r="K6573" s="79"/>
      <c r="L6573" s="75"/>
      <c r="M6573" s="75"/>
      <c r="N6573" s="75"/>
      <c r="O6573" s="75"/>
      <c r="P6573" s="76"/>
      <c r="AH6573">
        <v>20</v>
      </c>
    </row>
    <row r="6574" spans="2:34" x14ac:dyDescent="0.35">
      <c r="B6574" s="75"/>
      <c r="C6574" s="76"/>
      <c r="D6574" s="78"/>
      <c r="E6574" s="76"/>
      <c r="F6574" s="76"/>
      <c r="G6574" s="76"/>
      <c r="H6574" s="79"/>
      <c r="I6574" s="79"/>
      <c r="J6574" s="79"/>
      <c r="K6574" s="79"/>
      <c r="L6574" s="75"/>
      <c r="M6574" s="75"/>
      <c r="N6574" s="75"/>
      <c r="O6574" s="75"/>
      <c r="P6574" s="76"/>
      <c r="AH6574">
        <v>20</v>
      </c>
    </row>
    <row r="6575" spans="2:34" x14ac:dyDescent="0.35">
      <c r="B6575" s="75"/>
      <c r="C6575" s="76"/>
      <c r="D6575" s="78"/>
      <c r="E6575" s="76"/>
      <c r="F6575" s="76"/>
      <c r="G6575" s="76"/>
      <c r="H6575" s="79"/>
      <c r="I6575" s="79"/>
      <c r="J6575" s="79"/>
      <c r="K6575" s="79"/>
      <c r="L6575" s="75"/>
      <c r="M6575" s="75"/>
      <c r="N6575" s="75"/>
      <c r="O6575" s="75"/>
      <c r="P6575" s="76"/>
      <c r="AH6575">
        <v>20</v>
      </c>
    </row>
    <row r="6576" spans="2:34" x14ac:dyDescent="0.35">
      <c r="B6576" s="75"/>
      <c r="C6576" s="76"/>
      <c r="D6576" s="78"/>
      <c r="E6576" s="76"/>
      <c r="F6576" s="76"/>
      <c r="G6576" s="76"/>
      <c r="H6576" s="79"/>
      <c r="I6576" s="79"/>
      <c r="J6576" s="79"/>
      <c r="K6576" s="79"/>
      <c r="L6576" s="75"/>
      <c r="M6576" s="75"/>
      <c r="N6576" s="75"/>
      <c r="O6576" s="75"/>
      <c r="P6576" s="76"/>
      <c r="AH6576">
        <v>20</v>
      </c>
    </row>
    <row r="6577" spans="2:34" x14ac:dyDescent="0.35">
      <c r="B6577" s="75"/>
      <c r="C6577" s="76"/>
      <c r="D6577" s="78"/>
      <c r="E6577" s="76"/>
      <c r="F6577" s="76"/>
      <c r="G6577" s="76"/>
      <c r="H6577" s="79"/>
      <c r="I6577" s="79"/>
      <c r="J6577" s="79"/>
      <c r="K6577" s="79"/>
      <c r="L6577" s="75"/>
      <c r="M6577" s="75"/>
      <c r="N6577" s="75"/>
      <c r="O6577" s="75"/>
      <c r="P6577" s="76"/>
      <c r="AH6577">
        <v>20</v>
      </c>
    </row>
    <row r="6578" spans="2:34" x14ac:dyDescent="0.35">
      <c r="B6578" s="75"/>
      <c r="C6578" s="76"/>
      <c r="D6578" s="78"/>
      <c r="E6578" s="76"/>
      <c r="F6578" s="76"/>
      <c r="G6578" s="76"/>
      <c r="H6578" s="79"/>
      <c r="I6578" s="79"/>
      <c r="J6578" s="79"/>
      <c r="K6578" s="79"/>
      <c r="L6578" s="75"/>
      <c r="M6578" s="75"/>
      <c r="N6578" s="75"/>
      <c r="O6578" s="75"/>
      <c r="P6578" s="76"/>
      <c r="AH6578">
        <v>20</v>
      </c>
    </row>
    <row r="6579" spans="2:34" x14ac:dyDescent="0.35">
      <c r="B6579" s="75"/>
      <c r="C6579" s="76"/>
      <c r="D6579" s="78"/>
      <c r="E6579" s="76"/>
      <c r="F6579" s="76"/>
      <c r="G6579" s="76"/>
      <c r="H6579" s="79"/>
      <c r="I6579" s="79"/>
      <c r="J6579" s="79"/>
      <c r="K6579" s="79"/>
      <c r="L6579" s="75"/>
      <c r="M6579" s="75"/>
      <c r="N6579" s="75"/>
      <c r="O6579" s="75"/>
      <c r="P6579" s="76"/>
      <c r="AH6579">
        <v>20</v>
      </c>
    </row>
    <row r="6580" spans="2:34" x14ac:dyDescent="0.35">
      <c r="B6580" s="75"/>
      <c r="C6580" s="76"/>
      <c r="D6580" s="78"/>
      <c r="E6580" s="76"/>
      <c r="F6580" s="76"/>
      <c r="G6580" s="76"/>
      <c r="H6580" s="79"/>
      <c r="I6580" s="79"/>
      <c r="J6580" s="79"/>
      <c r="K6580" s="79"/>
      <c r="L6580" s="75"/>
      <c r="M6580" s="75"/>
      <c r="N6580" s="75"/>
      <c r="O6580" s="75"/>
      <c r="P6580" s="76"/>
      <c r="AH6580">
        <v>20</v>
      </c>
    </row>
    <row r="6581" spans="2:34" x14ac:dyDescent="0.35">
      <c r="B6581" s="75"/>
      <c r="C6581" s="76"/>
      <c r="D6581" s="78"/>
      <c r="E6581" s="76"/>
      <c r="F6581" s="76"/>
      <c r="G6581" s="76"/>
      <c r="H6581" s="79"/>
      <c r="I6581" s="79"/>
      <c r="J6581" s="79"/>
      <c r="K6581" s="79"/>
      <c r="L6581" s="75"/>
      <c r="M6581" s="75"/>
      <c r="N6581" s="75"/>
      <c r="O6581" s="75"/>
      <c r="P6581" s="76"/>
      <c r="AH6581">
        <v>20</v>
      </c>
    </row>
    <row r="6582" spans="2:34" x14ac:dyDescent="0.35">
      <c r="B6582" s="75"/>
      <c r="C6582" s="76"/>
      <c r="D6582" s="78"/>
      <c r="E6582" s="76"/>
      <c r="F6582" s="76"/>
      <c r="G6582" s="76"/>
      <c r="H6582" s="79"/>
      <c r="I6582" s="79"/>
      <c r="J6582" s="79"/>
      <c r="K6582" s="79"/>
      <c r="L6582" s="75"/>
      <c r="M6582" s="75"/>
      <c r="N6582" s="75"/>
      <c r="O6582" s="75"/>
      <c r="P6582" s="76"/>
      <c r="AH6582">
        <v>20</v>
      </c>
    </row>
    <row r="6583" spans="2:34" x14ac:dyDescent="0.35">
      <c r="B6583" s="75"/>
      <c r="C6583" s="76"/>
      <c r="D6583" s="78"/>
      <c r="E6583" s="76"/>
      <c r="F6583" s="76"/>
      <c r="G6583" s="76"/>
      <c r="H6583" s="79"/>
      <c r="I6583" s="79"/>
      <c r="J6583" s="79"/>
      <c r="K6583" s="79"/>
      <c r="L6583" s="75"/>
      <c r="M6583" s="75"/>
      <c r="N6583" s="75"/>
      <c r="O6583" s="75"/>
      <c r="P6583" s="76"/>
      <c r="AH6583">
        <v>20</v>
      </c>
    </row>
    <row r="6584" spans="2:34" x14ac:dyDescent="0.35">
      <c r="B6584" s="75"/>
      <c r="C6584" s="76"/>
      <c r="D6584" s="78"/>
      <c r="E6584" s="76"/>
      <c r="F6584" s="76"/>
      <c r="G6584" s="76"/>
      <c r="H6584" s="79"/>
      <c r="I6584" s="79"/>
      <c r="J6584" s="79"/>
      <c r="K6584" s="79"/>
      <c r="L6584" s="75"/>
      <c r="M6584" s="75"/>
      <c r="N6584" s="75"/>
      <c r="O6584" s="75"/>
      <c r="P6584" s="76"/>
      <c r="AH6584">
        <v>20</v>
      </c>
    </row>
    <row r="6585" spans="2:34" x14ac:dyDescent="0.35">
      <c r="B6585" s="75"/>
      <c r="C6585" s="76"/>
      <c r="D6585" s="78"/>
      <c r="E6585" s="76"/>
      <c r="F6585" s="76"/>
      <c r="G6585" s="76"/>
      <c r="H6585" s="79"/>
      <c r="I6585" s="79"/>
      <c r="J6585" s="79"/>
      <c r="K6585" s="79"/>
      <c r="L6585" s="75"/>
      <c r="M6585" s="75"/>
      <c r="N6585" s="75"/>
      <c r="O6585" s="75"/>
      <c r="P6585" s="76"/>
      <c r="AH6585">
        <v>20</v>
      </c>
    </row>
    <row r="6586" spans="2:34" x14ac:dyDescent="0.35">
      <c r="B6586" s="75"/>
      <c r="C6586" s="76"/>
      <c r="D6586" s="78"/>
      <c r="E6586" s="76"/>
      <c r="F6586" s="76"/>
      <c r="G6586" s="76"/>
      <c r="H6586" s="79"/>
      <c r="I6586" s="79"/>
      <c r="J6586" s="79"/>
      <c r="K6586" s="79"/>
      <c r="L6586" s="75"/>
      <c r="M6586" s="75"/>
      <c r="N6586" s="75"/>
      <c r="O6586" s="75"/>
      <c r="P6586" s="76"/>
      <c r="AH6586">
        <v>20</v>
      </c>
    </row>
    <row r="6587" spans="2:34" x14ac:dyDescent="0.35">
      <c r="B6587" s="75"/>
      <c r="C6587" s="76"/>
      <c r="D6587" s="78"/>
      <c r="E6587" s="76"/>
      <c r="F6587" s="76"/>
      <c r="G6587" s="76"/>
      <c r="H6587" s="79"/>
      <c r="I6587" s="79"/>
      <c r="J6587" s="79"/>
      <c r="K6587" s="79"/>
      <c r="L6587" s="75"/>
      <c r="M6587" s="75"/>
      <c r="N6587" s="75"/>
      <c r="O6587" s="75"/>
      <c r="P6587" s="76"/>
      <c r="AH6587">
        <v>20</v>
      </c>
    </row>
    <row r="6588" spans="2:34" x14ac:dyDescent="0.35">
      <c r="B6588" s="75"/>
      <c r="C6588" s="76"/>
      <c r="D6588" s="78"/>
      <c r="E6588" s="76"/>
      <c r="F6588" s="76"/>
      <c r="G6588" s="76"/>
      <c r="H6588" s="79"/>
      <c r="I6588" s="79"/>
      <c r="J6588" s="79"/>
      <c r="K6588" s="79"/>
      <c r="L6588" s="75"/>
      <c r="M6588" s="75"/>
      <c r="N6588" s="75"/>
      <c r="O6588" s="75"/>
      <c r="P6588" s="76"/>
      <c r="AH6588">
        <v>20</v>
      </c>
    </row>
    <row r="6589" spans="2:34" x14ac:dyDescent="0.35">
      <c r="B6589" s="75"/>
      <c r="C6589" s="76"/>
      <c r="D6589" s="78"/>
      <c r="E6589" s="76"/>
      <c r="F6589" s="76"/>
      <c r="G6589" s="76"/>
      <c r="H6589" s="79"/>
      <c r="I6589" s="79"/>
      <c r="J6589" s="79"/>
      <c r="K6589" s="79"/>
      <c r="L6589" s="75"/>
      <c r="M6589" s="75"/>
      <c r="N6589" s="75"/>
      <c r="O6589" s="75"/>
      <c r="P6589" s="76"/>
      <c r="AH6589">
        <v>20</v>
      </c>
    </row>
    <row r="6590" spans="2:34" x14ac:dyDescent="0.35">
      <c r="B6590" s="75"/>
      <c r="C6590" s="76"/>
      <c r="D6590" s="78"/>
      <c r="E6590" s="76"/>
      <c r="F6590" s="76"/>
      <c r="G6590" s="76"/>
      <c r="H6590" s="79"/>
      <c r="I6590" s="79"/>
      <c r="J6590" s="79"/>
      <c r="K6590" s="79"/>
      <c r="L6590" s="75"/>
      <c r="M6590" s="75"/>
      <c r="N6590" s="75"/>
      <c r="O6590" s="75"/>
      <c r="P6590" s="76"/>
      <c r="AH6590">
        <v>20</v>
      </c>
    </row>
    <row r="6591" spans="2:34" x14ac:dyDescent="0.35">
      <c r="B6591" s="75"/>
      <c r="C6591" s="76"/>
      <c r="D6591" s="78"/>
      <c r="E6591" s="76"/>
      <c r="F6591" s="76"/>
      <c r="G6591" s="76"/>
      <c r="H6591" s="79"/>
      <c r="I6591" s="79"/>
      <c r="J6591" s="79"/>
      <c r="K6591" s="79"/>
      <c r="L6591" s="75"/>
      <c r="M6591" s="75"/>
      <c r="N6591" s="75"/>
      <c r="O6591" s="75"/>
      <c r="P6591" s="76"/>
      <c r="AH6591">
        <v>20</v>
      </c>
    </row>
    <row r="6592" spans="2:34" x14ac:dyDescent="0.35">
      <c r="B6592" s="75"/>
      <c r="C6592" s="76"/>
      <c r="D6592" s="78"/>
      <c r="E6592" s="76"/>
      <c r="F6592" s="76"/>
      <c r="G6592" s="76"/>
      <c r="H6592" s="79"/>
      <c r="I6592" s="79"/>
      <c r="J6592" s="79"/>
      <c r="K6592" s="79"/>
      <c r="L6592" s="75"/>
      <c r="M6592" s="75"/>
      <c r="N6592" s="75"/>
      <c r="O6592" s="75"/>
      <c r="P6592" s="76"/>
      <c r="AH6592">
        <v>20</v>
      </c>
    </row>
    <row r="6593" spans="2:34" x14ac:dyDescent="0.35">
      <c r="B6593" s="75"/>
      <c r="C6593" s="76"/>
      <c r="D6593" s="78"/>
      <c r="E6593" s="76"/>
      <c r="F6593" s="76"/>
      <c r="G6593" s="76"/>
      <c r="H6593" s="79"/>
      <c r="I6593" s="79"/>
      <c r="J6593" s="79"/>
      <c r="K6593" s="79"/>
      <c r="L6593" s="75"/>
      <c r="M6593" s="75"/>
      <c r="N6593" s="75"/>
      <c r="O6593" s="75"/>
      <c r="P6593" s="76"/>
      <c r="AH6593">
        <v>20</v>
      </c>
    </row>
    <row r="6594" spans="2:34" x14ac:dyDescent="0.35">
      <c r="B6594" s="75"/>
      <c r="C6594" s="76"/>
      <c r="D6594" s="78"/>
      <c r="E6594" s="76"/>
      <c r="F6594" s="76"/>
      <c r="G6594" s="76"/>
      <c r="H6594" s="79"/>
      <c r="I6594" s="79"/>
      <c r="J6594" s="79"/>
      <c r="K6594" s="79"/>
      <c r="L6594" s="75"/>
      <c r="M6594" s="75"/>
      <c r="N6594" s="75"/>
      <c r="O6594" s="75"/>
      <c r="P6594" s="76"/>
      <c r="AH6594">
        <v>20</v>
      </c>
    </row>
    <row r="6595" spans="2:34" x14ac:dyDescent="0.35">
      <c r="B6595" s="75"/>
      <c r="C6595" s="76"/>
      <c r="D6595" s="78"/>
      <c r="E6595" s="76"/>
      <c r="F6595" s="76"/>
      <c r="G6595" s="76"/>
      <c r="H6595" s="79"/>
      <c r="I6595" s="79"/>
      <c r="J6595" s="79"/>
      <c r="K6595" s="79"/>
      <c r="L6595" s="75"/>
      <c r="M6595" s="75"/>
      <c r="N6595" s="75"/>
      <c r="O6595" s="75"/>
      <c r="P6595" s="76"/>
      <c r="AH6595">
        <v>20</v>
      </c>
    </row>
    <row r="6596" spans="2:34" x14ac:dyDescent="0.35">
      <c r="B6596" s="75"/>
      <c r="C6596" s="76"/>
      <c r="D6596" s="78"/>
      <c r="E6596" s="76"/>
      <c r="F6596" s="76"/>
      <c r="G6596" s="76"/>
      <c r="H6596" s="79"/>
      <c r="I6596" s="79"/>
      <c r="J6596" s="79"/>
      <c r="K6596" s="79"/>
      <c r="L6596" s="75"/>
      <c r="M6596" s="75"/>
      <c r="N6596" s="75"/>
      <c r="O6596" s="75"/>
      <c r="P6596" s="76"/>
      <c r="AH6596">
        <v>20</v>
      </c>
    </row>
    <row r="6597" spans="2:34" x14ac:dyDescent="0.35">
      <c r="B6597" s="75"/>
      <c r="C6597" s="76"/>
      <c r="D6597" s="78"/>
      <c r="E6597" s="76"/>
      <c r="F6597" s="76"/>
      <c r="G6597" s="76"/>
      <c r="H6597" s="79"/>
      <c r="I6597" s="79"/>
      <c r="J6597" s="79"/>
      <c r="K6597" s="79"/>
      <c r="L6597" s="75"/>
      <c r="M6597" s="75"/>
      <c r="N6597" s="75"/>
      <c r="O6597" s="75"/>
      <c r="P6597" s="76"/>
      <c r="AH6597">
        <v>20</v>
      </c>
    </row>
    <row r="6598" spans="2:34" x14ac:dyDescent="0.35">
      <c r="B6598" s="75"/>
      <c r="C6598" s="76"/>
      <c r="D6598" s="78"/>
      <c r="E6598" s="76"/>
      <c r="F6598" s="76"/>
      <c r="G6598" s="76"/>
      <c r="H6598" s="79"/>
      <c r="I6598" s="79"/>
      <c r="J6598" s="79"/>
      <c r="K6598" s="79"/>
      <c r="L6598" s="75"/>
      <c r="M6598" s="75"/>
      <c r="N6598" s="75"/>
      <c r="O6598" s="75"/>
      <c r="P6598" s="76"/>
      <c r="AH6598">
        <v>20</v>
      </c>
    </row>
    <row r="6599" spans="2:34" x14ac:dyDescent="0.35">
      <c r="B6599" s="75"/>
      <c r="C6599" s="76"/>
      <c r="D6599" s="78"/>
      <c r="E6599" s="76"/>
      <c r="F6599" s="76"/>
      <c r="G6599" s="76"/>
      <c r="H6599" s="79"/>
      <c r="I6599" s="79"/>
      <c r="J6599" s="79"/>
      <c r="K6599" s="79"/>
      <c r="L6599" s="75"/>
      <c r="M6599" s="75"/>
      <c r="N6599" s="75"/>
      <c r="O6599" s="75"/>
      <c r="P6599" s="76"/>
      <c r="AH6599">
        <v>20</v>
      </c>
    </row>
    <row r="6600" spans="2:34" x14ac:dyDescent="0.35">
      <c r="B6600" s="75"/>
      <c r="C6600" s="76"/>
      <c r="D6600" s="78"/>
      <c r="E6600" s="76"/>
      <c r="F6600" s="76"/>
      <c r="G6600" s="76"/>
      <c r="H6600" s="79"/>
      <c r="I6600" s="79"/>
      <c r="J6600" s="79"/>
      <c r="K6600" s="79"/>
      <c r="L6600" s="75"/>
      <c r="M6600" s="75"/>
      <c r="N6600" s="75"/>
      <c r="O6600" s="75"/>
      <c r="P6600" s="76"/>
      <c r="AH6600">
        <v>20</v>
      </c>
    </row>
    <row r="6601" spans="2:34" x14ac:dyDescent="0.35">
      <c r="B6601" s="75"/>
      <c r="C6601" s="76"/>
      <c r="D6601" s="78"/>
      <c r="E6601" s="76"/>
      <c r="F6601" s="76"/>
      <c r="G6601" s="76"/>
      <c r="H6601" s="79"/>
      <c r="I6601" s="79"/>
      <c r="J6601" s="79"/>
      <c r="K6601" s="79"/>
      <c r="L6601" s="75"/>
      <c r="M6601" s="75"/>
      <c r="N6601" s="75"/>
      <c r="O6601" s="75"/>
      <c r="P6601" s="76"/>
      <c r="AH6601">
        <v>20</v>
      </c>
    </row>
    <row r="6602" spans="2:34" x14ac:dyDescent="0.35">
      <c r="B6602" s="75"/>
      <c r="C6602" s="76"/>
      <c r="D6602" s="78"/>
      <c r="E6602" s="76"/>
      <c r="F6602" s="76"/>
      <c r="G6602" s="76"/>
      <c r="H6602" s="79"/>
      <c r="I6602" s="79"/>
      <c r="J6602" s="79"/>
      <c r="K6602" s="79"/>
      <c r="L6602" s="75"/>
      <c r="M6602" s="75"/>
      <c r="N6602" s="75"/>
      <c r="O6602" s="75"/>
      <c r="P6602" s="76"/>
      <c r="AH6602">
        <v>20</v>
      </c>
    </row>
    <row r="6603" spans="2:34" x14ac:dyDescent="0.35">
      <c r="B6603" s="75"/>
      <c r="C6603" s="76"/>
      <c r="D6603" s="78"/>
      <c r="E6603" s="76"/>
      <c r="F6603" s="76"/>
      <c r="G6603" s="76"/>
      <c r="H6603" s="79"/>
      <c r="I6603" s="79"/>
      <c r="J6603" s="79"/>
      <c r="K6603" s="79"/>
      <c r="L6603" s="75"/>
      <c r="M6603" s="75"/>
      <c r="N6603" s="75"/>
      <c r="O6603" s="75"/>
      <c r="P6603" s="76"/>
      <c r="AH6603">
        <v>20</v>
      </c>
    </row>
    <row r="6604" spans="2:34" x14ac:dyDescent="0.35">
      <c r="B6604" s="75"/>
      <c r="C6604" s="76"/>
      <c r="D6604" s="78"/>
      <c r="E6604" s="76"/>
      <c r="F6604" s="76"/>
      <c r="G6604" s="76"/>
      <c r="H6604" s="79"/>
      <c r="I6604" s="79"/>
      <c r="J6604" s="79"/>
      <c r="K6604" s="79"/>
      <c r="L6604" s="75"/>
      <c r="M6604" s="75"/>
      <c r="N6604" s="75"/>
      <c r="O6604" s="75"/>
      <c r="P6604" s="76"/>
      <c r="AH6604">
        <v>20</v>
      </c>
    </row>
    <row r="6605" spans="2:34" x14ac:dyDescent="0.35">
      <c r="B6605" s="75"/>
      <c r="C6605" s="76"/>
      <c r="D6605" s="78"/>
      <c r="E6605" s="76"/>
      <c r="F6605" s="76"/>
      <c r="G6605" s="76"/>
      <c r="H6605" s="79"/>
      <c r="I6605" s="79"/>
      <c r="J6605" s="79"/>
      <c r="K6605" s="79"/>
      <c r="L6605" s="75"/>
      <c r="M6605" s="75"/>
      <c r="N6605" s="75"/>
      <c r="O6605" s="75"/>
      <c r="P6605" s="76"/>
      <c r="AH6605">
        <v>20</v>
      </c>
    </row>
    <row r="6606" spans="2:34" x14ac:dyDescent="0.35">
      <c r="B6606" s="75"/>
      <c r="C6606" s="76"/>
      <c r="D6606" s="78"/>
      <c r="E6606" s="76"/>
      <c r="F6606" s="76"/>
      <c r="G6606" s="76"/>
      <c r="H6606" s="79"/>
      <c r="I6606" s="79"/>
      <c r="J6606" s="79"/>
      <c r="K6606" s="79"/>
      <c r="L6606" s="75"/>
      <c r="M6606" s="75"/>
      <c r="N6606" s="75"/>
      <c r="O6606" s="75"/>
      <c r="P6606" s="76"/>
      <c r="AH6606">
        <v>20</v>
      </c>
    </row>
    <row r="6607" spans="2:34" x14ac:dyDescent="0.35">
      <c r="B6607" s="75"/>
      <c r="C6607" s="76"/>
      <c r="D6607" s="78"/>
      <c r="E6607" s="76"/>
      <c r="F6607" s="76"/>
      <c r="G6607" s="76"/>
      <c r="H6607" s="79"/>
      <c r="I6607" s="79"/>
      <c r="J6607" s="79"/>
      <c r="K6607" s="79"/>
      <c r="L6607" s="75"/>
      <c r="M6607" s="75"/>
      <c r="N6607" s="75"/>
      <c r="O6607" s="75"/>
      <c r="P6607" s="76"/>
      <c r="AH6607">
        <v>20</v>
      </c>
    </row>
    <row r="6608" spans="2:34" x14ac:dyDescent="0.35">
      <c r="B6608" s="75"/>
      <c r="C6608" s="76"/>
      <c r="D6608" s="78"/>
      <c r="E6608" s="76"/>
      <c r="F6608" s="76"/>
      <c r="G6608" s="76"/>
      <c r="H6608" s="79"/>
      <c r="I6608" s="79"/>
      <c r="J6608" s="79"/>
      <c r="K6608" s="79"/>
      <c r="L6608" s="75"/>
      <c r="M6608" s="75"/>
      <c r="N6608" s="75"/>
      <c r="O6608" s="75"/>
      <c r="P6608" s="76"/>
      <c r="AH6608">
        <v>20</v>
      </c>
    </row>
    <row r="6609" spans="2:34" x14ac:dyDescent="0.35">
      <c r="B6609" s="75"/>
      <c r="C6609" s="76"/>
      <c r="D6609" s="78"/>
      <c r="E6609" s="76"/>
      <c r="F6609" s="76"/>
      <c r="G6609" s="76"/>
      <c r="H6609" s="79"/>
      <c r="I6609" s="79"/>
      <c r="J6609" s="79"/>
      <c r="K6609" s="79"/>
      <c r="L6609" s="75"/>
      <c r="M6609" s="75"/>
      <c r="N6609" s="75"/>
      <c r="O6609" s="75"/>
      <c r="P6609" s="76"/>
      <c r="AH6609">
        <v>20</v>
      </c>
    </row>
    <row r="6610" spans="2:34" x14ac:dyDescent="0.35">
      <c r="B6610" s="75"/>
      <c r="C6610" s="76"/>
      <c r="D6610" s="78"/>
      <c r="E6610" s="76"/>
      <c r="F6610" s="76"/>
      <c r="G6610" s="76"/>
      <c r="H6610" s="79"/>
      <c r="I6610" s="79"/>
      <c r="J6610" s="79"/>
      <c r="K6610" s="79"/>
      <c r="L6610" s="75"/>
      <c r="M6610" s="75"/>
      <c r="N6610" s="75"/>
      <c r="O6610" s="75"/>
      <c r="P6610" s="76"/>
      <c r="AH6610">
        <v>20</v>
      </c>
    </row>
    <row r="6611" spans="2:34" x14ac:dyDescent="0.35">
      <c r="B6611" s="75"/>
      <c r="C6611" s="76"/>
      <c r="D6611" s="78"/>
      <c r="E6611" s="76"/>
      <c r="F6611" s="76"/>
      <c r="G6611" s="76"/>
      <c r="H6611" s="79"/>
      <c r="I6611" s="79"/>
      <c r="J6611" s="79"/>
      <c r="K6611" s="79"/>
      <c r="L6611" s="75"/>
      <c r="M6611" s="75"/>
      <c r="N6611" s="75"/>
      <c r="O6611" s="75"/>
      <c r="P6611" s="76"/>
      <c r="AH6611">
        <v>20</v>
      </c>
    </row>
    <row r="6612" spans="2:34" x14ac:dyDescent="0.35">
      <c r="B6612" s="75"/>
      <c r="C6612" s="76"/>
      <c r="D6612" s="78"/>
      <c r="E6612" s="76"/>
      <c r="F6612" s="76"/>
      <c r="G6612" s="76"/>
      <c r="H6612" s="79"/>
      <c r="I6612" s="79"/>
      <c r="J6612" s="79"/>
      <c r="K6612" s="79"/>
      <c r="L6612" s="75"/>
      <c r="M6612" s="75"/>
      <c r="N6612" s="75"/>
      <c r="O6612" s="75"/>
      <c r="P6612" s="76"/>
      <c r="AH6612">
        <v>20</v>
      </c>
    </row>
    <row r="6613" spans="2:34" x14ac:dyDescent="0.35">
      <c r="B6613" s="75"/>
      <c r="C6613" s="76"/>
      <c r="D6613" s="78"/>
      <c r="E6613" s="76"/>
      <c r="F6613" s="76"/>
      <c r="G6613" s="76"/>
      <c r="H6613" s="79"/>
      <c r="I6613" s="79"/>
      <c r="J6613" s="79"/>
      <c r="K6613" s="79"/>
      <c r="L6613" s="75"/>
      <c r="M6613" s="75"/>
      <c r="N6613" s="75"/>
      <c r="O6613" s="75"/>
      <c r="P6613" s="76"/>
      <c r="AH6613">
        <v>20</v>
      </c>
    </row>
    <row r="6614" spans="2:34" x14ac:dyDescent="0.35">
      <c r="B6614" s="75"/>
      <c r="C6614" s="76"/>
      <c r="D6614" s="78"/>
      <c r="E6614" s="76"/>
      <c r="F6614" s="76"/>
      <c r="G6614" s="76"/>
      <c r="H6614" s="79"/>
      <c r="I6614" s="79"/>
      <c r="J6614" s="79"/>
      <c r="K6614" s="79"/>
      <c r="L6614" s="75"/>
      <c r="M6614" s="75"/>
      <c r="N6614" s="75"/>
      <c r="O6614" s="75"/>
      <c r="P6614" s="76"/>
      <c r="AH6614">
        <v>20</v>
      </c>
    </row>
    <row r="6615" spans="2:34" x14ac:dyDescent="0.35">
      <c r="B6615" s="75"/>
      <c r="C6615" s="76"/>
      <c r="D6615" s="78"/>
      <c r="E6615" s="76"/>
      <c r="F6615" s="76"/>
      <c r="G6615" s="76"/>
      <c r="H6615" s="79"/>
      <c r="I6615" s="79"/>
      <c r="J6615" s="79"/>
      <c r="K6615" s="79"/>
      <c r="L6615" s="75"/>
      <c r="M6615" s="75"/>
      <c r="N6615" s="75"/>
      <c r="O6615" s="75"/>
      <c r="P6615" s="76"/>
      <c r="AH6615">
        <v>20</v>
      </c>
    </row>
    <row r="6616" spans="2:34" x14ac:dyDescent="0.35">
      <c r="B6616" s="75"/>
      <c r="C6616" s="76"/>
      <c r="D6616" s="78"/>
      <c r="E6616" s="76"/>
      <c r="F6616" s="76"/>
      <c r="G6616" s="76"/>
      <c r="H6616" s="79"/>
      <c r="I6616" s="79"/>
      <c r="J6616" s="79"/>
      <c r="K6616" s="79"/>
      <c r="L6616" s="75"/>
      <c r="M6616" s="75"/>
      <c r="N6616" s="75"/>
      <c r="O6616" s="75"/>
      <c r="P6616" s="76"/>
      <c r="AH6616">
        <v>20</v>
      </c>
    </row>
    <row r="6617" spans="2:34" x14ac:dyDescent="0.35">
      <c r="B6617" s="75"/>
      <c r="C6617" s="76"/>
      <c r="D6617" s="78"/>
      <c r="E6617" s="76"/>
      <c r="F6617" s="76"/>
      <c r="G6617" s="76"/>
      <c r="H6617" s="79"/>
      <c r="I6617" s="79"/>
      <c r="J6617" s="79"/>
      <c r="K6617" s="79"/>
      <c r="L6617" s="75"/>
      <c r="M6617" s="75"/>
      <c r="N6617" s="75"/>
      <c r="O6617" s="75"/>
      <c r="P6617" s="76"/>
      <c r="AH6617">
        <v>20</v>
      </c>
    </row>
    <row r="6618" spans="2:34" x14ac:dyDescent="0.35">
      <c r="B6618" s="75"/>
      <c r="C6618" s="76"/>
      <c r="D6618" s="78"/>
      <c r="E6618" s="76"/>
      <c r="F6618" s="76"/>
      <c r="G6618" s="76"/>
      <c r="H6618" s="79"/>
      <c r="I6618" s="79"/>
      <c r="J6618" s="79"/>
      <c r="K6618" s="79"/>
      <c r="L6618" s="75"/>
      <c r="M6618" s="75"/>
      <c r="N6618" s="75"/>
      <c r="O6618" s="75"/>
      <c r="P6618" s="76"/>
      <c r="AH6618">
        <v>20</v>
      </c>
    </row>
    <row r="6619" spans="2:34" x14ac:dyDescent="0.35">
      <c r="B6619" s="75"/>
      <c r="C6619" s="76"/>
      <c r="D6619" s="78"/>
      <c r="E6619" s="76"/>
      <c r="F6619" s="76"/>
      <c r="G6619" s="76"/>
      <c r="H6619" s="79"/>
      <c r="I6619" s="79"/>
      <c r="J6619" s="79"/>
      <c r="K6619" s="79"/>
      <c r="L6619" s="75"/>
      <c r="M6619" s="75"/>
      <c r="N6619" s="75"/>
      <c r="O6619" s="75"/>
      <c r="P6619" s="76"/>
      <c r="AH6619">
        <v>20</v>
      </c>
    </row>
    <row r="6620" spans="2:34" x14ac:dyDescent="0.35">
      <c r="B6620" s="75"/>
      <c r="C6620" s="76"/>
      <c r="D6620" s="78"/>
      <c r="E6620" s="76"/>
      <c r="F6620" s="76"/>
      <c r="G6620" s="76"/>
      <c r="H6620" s="79"/>
      <c r="I6620" s="79"/>
      <c r="J6620" s="79"/>
      <c r="K6620" s="79"/>
      <c r="L6620" s="75"/>
      <c r="M6620" s="75"/>
      <c r="N6620" s="75"/>
      <c r="O6620" s="75"/>
      <c r="P6620" s="76"/>
      <c r="AH6620">
        <v>20</v>
      </c>
    </row>
    <row r="6621" spans="2:34" x14ac:dyDescent="0.35">
      <c r="B6621" s="75"/>
      <c r="C6621" s="76"/>
      <c r="D6621" s="78"/>
      <c r="E6621" s="76"/>
      <c r="F6621" s="76"/>
      <c r="G6621" s="76"/>
      <c r="H6621" s="79"/>
      <c r="I6621" s="79"/>
      <c r="J6621" s="79"/>
      <c r="K6621" s="79"/>
      <c r="L6621" s="75"/>
      <c r="M6621" s="75"/>
      <c r="N6621" s="75"/>
      <c r="O6621" s="75"/>
      <c r="P6621" s="76"/>
      <c r="AH6621">
        <v>20</v>
      </c>
    </row>
    <row r="6622" spans="2:34" x14ac:dyDescent="0.35">
      <c r="B6622" s="75"/>
      <c r="C6622" s="76"/>
      <c r="D6622" s="78"/>
      <c r="E6622" s="76"/>
      <c r="F6622" s="76"/>
      <c r="G6622" s="76"/>
      <c r="H6622" s="79"/>
      <c r="I6622" s="79"/>
      <c r="J6622" s="79"/>
      <c r="K6622" s="79"/>
      <c r="L6622" s="75"/>
      <c r="M6622" s="75"/>
      <c r="N6622" s="75"/>
      <c r="O6622" s="75"/>
      <c r="P6622" s="76"/>
      <c r="AH6622">
        <v>20</v>
      </c>
    </row>
    <row r="6623" spans="2:34" x14ac:dyDescent="0.35">
      <c r="B6623" s="75"/>
      <c r="C6623" s="76"/>
      <c r="D6623" s="78"/>
      <c r="E6623" s="76"/>
      <c r="F6623" s="76"/>
      <c r="G6623" s="76"/>
      <c r="H6623" s="79"/>
      <c r="I6623" s="79"/>
      <c r="J6623" s="79"/>
      <c r="K6623" s="79"/>
      <c r="L6623" s="75"/>
      <c r="M6623" s="75"/>
      <c r="N6623" s="75"/>
      <c r="O6623" s="75"/>
      <c r="P6623" s="76"/>
      <c r="AH6623">
        <v>20</v>
      </c>
    </row>
    <row r="6624" spans="2:34" x14ac:dyDescent="0.35">
      <c r="B6624" s="75"/>
      <c r="C6624" s="76"/>
      <c r="D6624" s="78"/>
      <c r="E6624" s="76"/>
      <c r="F6624" s="76"/>
      <c r="G6624" s="76"/>
      <c r="H6624" s="79"/>
      <c r="I6624" s="79"/>
      <c r="J6624" s="79"/>
      <c r="K6624" s="79"/>
      <c r="L6624" s="75"/>
      <c r="M6624" s="75"/>
      <c r="N6624" s="75"/>
      <c r="O6624" s="75"/>
      <c r="P6624" s="76"/>
      <c r="AH6624">
        <v>20</v>
      </c>
    </row>
    <row r="6625" spans="2:34" x14ac:dyDescent="0.35">
      <c r="B6625" s="75"/>
      <c r="C6625" s="76"/>
      <c r="D6625" s="78"/>
      <c r="E6625" s="76"/>
      <c r="F6625" s="76"/>
      <c r="G6625" s="76"/>
      <c r="H6625" s="79"/>
      <c r="I6625" s="79"/>
      <c r="J6625" s="79"/>
      <c r="K6625" s="79"/>
      <c r="L6625" s="75"/>
      <c r="M6625" s="75"/>
      <c r="N6625" s="75"/>
      <c r="O6625" s="75"/>
      <c r="P6625" s="76"/>
      <c r="AH6625">
        <v>20</v>
      </c>
    </row>
    <row r="6626" spans="2:34" x14ac:dyDescent="0.35">
      <c r="B6626" s="75"/>
      <c r="C6626" s="76"/>
      <c r="D6626" s="78"/>
      <c r="E6626" s="76"/>
      <c r="F6626" s="76"/>
      <c r="G6626" s="76"/>
      <c r="H6626" s="79"/>
      <c r="I6626" s="79"/>
      <c r="J6626" s="79"/>
      <c r="K6626" s="79"/>
      <c r="L6626" s="75"/>
      <c r="M6626" s="75"/>
      <c r="N6626" s="75"/>
      <c r="O6626" s="75"/>
      <c r="P6626" s="76"/>
      <c r="AH6626">
        <v>20</v>
      </c>
    </row>
    <row r="6627" spans="2:34" x14ac:dyDescent="0.35">
      <c r="B6627" s="75"/>
      <c r="C6627" s="76"/>
      <c r="D6627" s="78"/>
      <c r="E6627" s="76"/>
      <c r="F6627" s="76"/>
      <c r="G6627" s="76"/>
      <c r="H6627" s="79"/>
      <c r="I6627" s="79"/>
      <c r="J6627" s="79"/>
      <c r="K6627" s="79"/>
      <c r="L6627" s="75"/>
      <c r="M6627" s="75"/>
      <c r="N6627" s="75"/>
      <c r="O6627" s="75"/>
      <c r="P6627" s="76"/>
      <c r="AH6627">
        <v>20</v>
      </c>
    </row>
    <row r="6628" spans="2:34" x14ac:dyDescent="0.35">
      <c r="B6628" s="75"/>
      <c r="C6628" s="76"/>
      <c r="D6628" s="78"/>
      <c r="E6628" s="76"/>
      <c r="F6628" s="76"/>
      <c r="G6628" s="76"/>
      <c r="H6628" s="79"/>
      <c r="I6628" s="79"/>
      <c r="J6628" s="79"/>
      <c r="K6628" s="79"/>
      <c r="L6628" s="75"/>
      <c r="M6628" s="75"/>
      <c r="N6628" s="75"/>
      <c r="O6628" s="75"/>
      <c r="P6628" s="76"/>
      <c r="AH6628">
        <v>20</v>
      </c>
    </row>
    <row r="6629" spans="2:34" x14ac:dyDescent="0.35">
      <c r="B6629" s="75"/>
      <c r="C6629" s="76"/>
      <c r="D6629" s="78"/>
      <c r="E6629" s="76"/>
      <c r="F6629" s="76"/>
      <c r="G6629" s="76"/>
      <c r="H6629" s="79"/>
      <c r="I6629" s="79"/>
      <c r="J6629" s="79"/>
      <c r="K6629" s="79"/>
      <c r="L6629" s="75"/>
      <c r="M6629" s="75"/>
      <c r="N6629" s="75"/>
      <c r="O6629" s="75"/>
      <c r="P6629" s="76"/>
      <c r="AH6629">
        <v>20</v>
      </c>
    </row>
    <row r="6630" spans="2:34" x14ac:dyDescent="0.35">
      <c r="B6630" s="75"/>
      <c r="C6630" s="76"/>
      <c r="D6630" s="78"/>
      <c r="E6630" s="76"/>
      <c r="F6630" s="76"/>
      <c r="G6630" s="76"/>
      <c r="H6630" s="79"/>
      <c r="I6630" s="79"/>
      <c r="J6630" s="79"/>
      <c r="K6630" s="79"/>
      <c r="L6630" s="75"/>
      <c r="M6630" s="75"/>
      <c r="N6630" s="75"/>
      <c r="O6630" s="75"/>
      <c r="P6630" s="76"/>
      <c r="AH6630">
        <v>20</v>
      </c>
    </row>
    <row r="6631" spans="2:34" x14ac:dyDescent="0.35">
      <c r="B6631" s="75"/>
      <c r="C6631" s="76"/>
      <c r="D6631" s="78"/>
      <c r="E6631" s="76"/>
      <c r="F6631" s="76"/>
      <c r="G6631" s="76"/>
      <c r="H6631" s="79"/>
      <c r="I6631" s="79"/>
      <c r="J6631" s="79"/>
      <c r="K6631" s="79"/>
      <c r="L6631" s="75"/>
      <c r="M6631" s="75"/>
      <c r="N6631" s="75"/>
      <c r="O6631" s="75"/>
      <c r="P6631" s="76"/>
      <c r="AH6631">
        <v>20</v>
      </c>
    </row>
    <row r="6632" spans="2:34" x14ac:dyDescent="0.35">
      <c r="B6632" s="75"/>
      <c r="C6632" s="76"/>
      <c r="D6632" s="78"/>
      <c r="E6632" s="76"/>
      <c r="F6632" s="76"/>
      <c r="G6632" s="76"/>
      <c r="H6632" s="79"/>
      <c r="I6632" s="79"/>
      <c r="J6632" s="79"/>
      <c r="K6632" s="79"/>
      <c r="L6632" s="75"/>
      <c r="M6632" s="75"/>
      <c r="N6632" s="75"/>
      <c r="O6632" s="75"/>
      <c r="P6632" s="76"/>
      <c r="AH6632">
        <v>20</v>
      </c>
    </row>
    <row r="6633" spans="2:34" x14ac:dyDescent="0.35">
      <c r="B6633" s="75"/>
      <c r="C6633" s="76"/>
      <c r="D6633" s="78"/>
      <c r="E6633" s="76"/>
      <c r="F6633" s="76"/>
      <c r="G6633" s="76"/>
      <c r="H6633" s="79"/>
      <c r="I6633" s="79"/>
      <c r="J6633" s="79"/>
      <c r="K6633" s="79"/>
      <c r="L6633" s="75"/>
      <c r="M6633" s="75"/>
      <c r="N6633" s="75"/>
      <c r="O6633" s="75"/>
      <c r="P6633" s="76"/>
      <c r="AH6633">
        <v>20</v>
      </c>
    </row>
    <row r="6634" spans="2:34" x14ac:dyDescent="0.35">
      <c r="B6634" s="75"/>
      <c r="C6634" s="76"/>
      <c r="D6634" s="78"/>
      <c r="E6634" s="76"/>
      <c r="F6634" s="76"/>
      <c r="G6634" s="76"/>
      <c r="H6634" s="79"/>
      <c r="I6634" s="79"/>
      <c r="J6634" s="79"/>
      <c r="K6634" s="79"/>
      <c r="L6634" s="75"/>
      <c r="M6634" s="75"/>
      <c r="N6634" s="75"/>
      <c r="O6634" s="75"/>
      <c r="P6634" s="76"/>
      <c r="AH6634">
        <v>20</v>
      </c>
    </row>
    <row r="6635" spans="2:34" x14ac:dyDescent="0.35">
      <c r="B6635" s="75"/>
      <c r="C6635" s="76"/>
      <c r="D6635" s="78"/>
      <c r="E6635" s="76"/>
      <c r="F6635" s="76"/>
      <c r="G6635" s="76"/>
      <c r="H6635" s="79"/>
      <c r="I6635" s="79"/>
      <c r="J6635" s="79"/>
      <c r="K6635" s="79"/>
      <c r="L6635" s="75"/>
      <c r="M6635" s="75"/>
      <c r="N6635" s="75"/>
      <c r="O6635" s="75"/>
      <c r="P6635" s="76"/>
      <c r="AH6635">
        <v>20</v>
      </c>
    </row>
    <row r="6636" spans="2:34" x14ac:dyDescent="0.35">
      <c r="B6636" s="75"/>
      <c r="C6636" s="76"/>
      <c r="D6636" s="78"/>
      <c r="E6636" s="76"/>
      <c r="F6636" s="76"/>
      <c r="G6636" s="76"/>
      <c r="H6636" s="79"/>
      <c r="I6636" s="79"/>
      <c r="J6636" s="79"/>
      <c r="K6636" s="79"/>
      <c r="L6636" s="75"/>
      <c r="M6636" s="75"/>
      <c r="N6636" s="75"/>
      <c r="O6636" s="75"/>
      <c r="P6636" s="76"/>
      <c r="AH6636">
        <v>20</v>
      </c>
    </row>
    <row r="6637" spans="2:34" x14ac:dyDescent="0.35">
      <c r="B6637" s="75"/>
      <c r="C6637" s="76"/>
      <c r="D6637" s="78"/>
      <c r="E6637" s="76"/>
      <c r="F6637" s="76"/>
      <c r="G6637" s="76"/>
      <c r="H6637" s="79"/>
      <c r="I6637" s="79"/>
      <c r="J6637" s="79"/>
      <c r="K6637" s="79"/>
      <c r="L6637" s="75"/>
      <c r="M6637" s="75"/>
      <c r="N6637" s="75"/>
      <c r="O6637" s="75"/>
      <c r="P6637" s="76"/>
      <c r="AH6637">
        <v>20</v>
      </c>
    </row>
    <row r="6638" spans="2:34" x14ac:dyDescent="0.35">
      <c r="B6638" s="75"/>
      <c r="C6638" s="76"/>
      <c r="D6638" s="78"/>
      <c r="E6638" s="76"/>
      <c r="F6638" s="76"/>
      <c r="G6638" s="76"/>
      <c r="H6638" s="79"/>
      <c r="I6638" s="79"/>
      <c r="J6638" s="79"/>
      <c r="K6638" s="79"/>
      <c r="L6638" s="75"/>
      <c r="M6638" s="75"/>
      <c r="N6638" s="75"/>
      <c r="O6638" s="75"/>
      <c r="P6638" s="76"/>
      <c r="AH6638">
        <v>20</v>
      </c>
    </row>
    <row r="6639" spans="2:34" x14ac:dyDescent="0.35">
      <c r="B6639" s="75"/>
      <c r="C6639" s="76"/>
      <c r="D6639" s="78"/>
      <c r="E6639" s="76"/>
      <c r="F6639" s="76"/>
      <c r="G6639" s="76"/>
      <c r="H6639" s="79"/>
      <c r="I6639" s="79"/>
      <c r="J6639" s="79"/>
      <c r="K6639" s="79"/>
      <c r="L6639" s="75"/>
      <c r="M6639" s="75"/>
      <c r="N6639" s="75"/>
      <c r="O6639" s="75"/>
      <c r="P6639" s="76"/>
      <c r="AH6639">
        <v>20</v>
      </c>
    </row>
    <row r="6640" spans="2:34" x14ac:dyDescent="0.35">
      <c r="B6640" s="75"/>
      <c r="C6640" s="76"/>
      <c r="D6640" s="78"/>
      <c r="E6640" s="76"/>
      <c r="F6640" s="76"/>
      <c r="G6640" s="76"/>
      <c r="H6640" s="79"/>
      <c r="I6640" s="79"/>
      <c r="J6640" s="79"/>
      <c r="K6640" s="79"/>
      <c r="L6640" s="75"/>
      <c r="M6640" s="75"/>
      <c r="N6640" s="75"/>
      <c r="O6640" s="75"/>
      <c r="P6640" s="76"/>
      <c r="AH6640">
        <v>20</v>
      </c>
    </row>
    <row r="6641" spans="2:34" x14ac:dyDescent="0.35">
      <c r="B6641" s="75"/>
      <c r="C6641" s="76"/>
      <c r="D6641" s="78"/>
      <c r="E6641" s="76"/>
      <c r="F6641" s="76"/>
      <c r="G6641" s="76"/>
      <c r="H6641" s="79"/>
      <c r="I6641" s="79"/>
      <c r="J6641" s="79"/>
      <c r="K6641" s="79"/>
      <c r="L6641" s="75"/>
      <c r="M6641" s="75"/>
      <c r="N6641" s="75"/>
      <c r="O6641" s="75"/>
      <c r="P6641" s="76"/>
      <c r="AH6641">
        <v>20</v>
      </c>
    </row>
    <row r="6642" spans="2:34" x14ac:dyDescent="0.35">
      <c r="B6642" s="75"/>
      <c r="C6642" s="76"/>
      <c r="D6642" s="78"/>
      <c r="E6642" s="76"/>
      <c r="F6642" s="76"/>
      <c r="G6642" s="76"/>
      <c r="H6642" s="79"/>
      <c r="I6642" s="79"/>
      <c r="J6642" s="79"/>
      <c r="K6642" s="79"/>
      <c r="L6642" s="75"/>
      <c r="M6642" s="75"/>
      <c r="N6642" s="75"/>
      <c r="O6642" s="75"/>
      <c r="P6642" s="76"/>
      <c r="AH6642">
        <v>20</v>
      </c>
    </row>
    <row r="6643" spans="2:34" x14ac:dyDescent="0.35">
      <c r="B6643" s="75"/>
      <c r="C6643" s="76"/>
      <c r="D6643" s="78"/>
      <c r="E6643" s="76"/>
      <c r="F6643" s="76"/>
      <c r="G6643" s="76"/>
      <c r="H6643" s="79"/>
      <c r="I6643" s="79"/>
      <c r="J6643" s="79"/>
      <c r="K6643" s="79"/>
      <c r="L6643" s="75"/>
      <c r="M6643" s="75"/>
      <c r="N6643" s="75"/>
      <c r="O6643" s="75"/>
      <c r="P6643" s="76"/>
      <c r="AH6643">
        <v>20</v>
      </c>
    </row>
    <row r="6644" spans="2:34" x14ac:dyDescent="0.35">
      <c r="B6644" s="75"/>
      <c r="C6644" s="76"/>
      <c r="D6644" s="78"/>
      <c r="E6644" s="76"/>
      <c r="F6644" s="76"/>
      <c r="G6644" s="76"/>
      <c r="H6644" s="79"/>
      <c r="I6644" s="79"/>
      <c r="J6644" s="79"/>
      <c r="K6644" s="79"/>
      <c r="L6644" s="75"/>
      <c r="M6644" s="75"/>
      <c r="N6644" s="75"/>
      <c r="O6644" s="75"/>
      <c r="P6644" s="76"/>
      <c r="AH6644">
        <v>20</v>
      </c>
    </row>
    <row r="6645" spans="2:34" x14ac:dyDescent="0.35">
      <c r="B6645" s="75"/>
      <c r="C6645" s="76"/>
      <c r="D6645" s="78"/>
      <c r="E6645" s="76"/>
      <c r="F6645" s="76"/>
      <c r="G6645" s="76"/>
      <c r="H6645" s="79"/>
      <c r="I6645" s="79"/>
      <c r="J6645" s="79"/>
      <c r="K6645" s="79"/>
      <c r="L6645" s="75"/>
      <c r="M6645" s="75"/>
      <c r="N6645" s="75"/>
      <c r="O6645" s="75"/>
      <c r="P6645" s="76"/>
      <c r="AH6645">
        <v>20</v>
      </c>
    </row>
    <row r="6646" spans="2:34" x14ac:dyDescent="0.35">
      <c r="B6646" s="75"/>
      <c r="C6646" s="76"/>
      <c r="D6646" s="78"/>
      <c r="E6646" s="76"/>
      <c r="F6646" s="76"/>
      <c r="G6646" s="76"/>
      <c r="H6646" s="79"/>
      <c r="I6646" s="79"/>
      <c r="J6646" s="79"/>
      <c r="K6646" s="79"/>
      <c r="L6646" s="75"/>
      <c r="M6646" s="75"/>
      <c r="N6646" s="75"/>
      <c r="O6646" s="75"/>
      <c r="P6646" s="76"/>
      <c r="AH6646">
        <v>20</v>
      </c>
    </row>
    <row r="6647" spans="2:34" x14ac:dyDescent="0.35">
      <c r="B6647" s="75"/>
      <c r="C6647" s="76"/>
      <c r="D6647" s="78"/>
      <c r="E6647" s="76"/>
      <c r="F6647" s="76"/>
      <c r="G6647" s="76"/>
      <c r="H6647" s="79"/>
      <c r="I6647" s="79"/>
      <c r="J6647" s="79"/>
      <c r="K6647" s="79"/>
      <c r="L6647" s="75"/>
      <c r="M6647" s="75"/>
      <c r="N6647" s="75"/>
      <c r="O6647" s="75"/>
      <c r="P6647" s="76"/>
      <c r="AH6647">
        <v>20</v>
      </c>
    </row>
    <row r="6648" spans="2:34" x14ac:dyDescent="0.35">
      <c r="B6648" s="75"/>
      <c r="C6648" s="76"/>
      <c r="D6648" s="78"/>
      <c r="E6648" s="76"/>
      <c r="F6648" s="76"/>
      <c r="G6648" s="76"/>
      <c r="H6648" s="79"/>
      <c r="I6648" s="79"/>
      <c r="J6648" s="79"/>
      <c r="K6648" s="79"/>
      <c r="L6648" s="75"/>
      <c r="M6648" s="75"/>
      <c r="N6648" s="75"/>
      <c r="O6648" s="75"/>
      <c r="P6648" s="76"/>
      <c r="AH6648">
        <v>20</v>
      </c>
    </row>
    <row r="6649" spans="2:34" x14ac:dyDescent="0.35">
      <c r="B6649" s="75"/>
      <c r="C6649" s="76"/>
      <c r="D6649" s="78"/>
      <c r="E6649" s="76"/>
      <c r="F6649" s="76"/>
      <c r="G6649" s="76"/>
      <c r="H6649" s="79"/>
      <c r="I6649" s="79"/>
      <c r="J6649" s="79"/>
      <c r="K6649" s="79"/>
      <c r="L6649" s="75"/>
      <c r="M6649" s="75"/>
      <c r="N6649" s="75"/>
      <c r="O6649" s="75"/>
      <c r="P6649" s="76"/>
      <c r="AH6649">
        <v>20</v>
      </c>
    </row>
    <row r="6650" spans="2:34" x14ac:dyDescent="0.35">
      <c r="B6650" s="75"/>
      <c r="C6650" s="76"/>
      <c r="D6650" s="78"/>
      <c r="E6650" s="76"/>
      <c r="F6650" s="76"/>
      <c r="G6650" s="76"/>
      <c r="H6650" s="79"/>
      <c r="I6650" s="79"/>
      <c r="J6650" s="79"/>
      <c r="K6650" s="79"/>
      <c r="L6650" s="75"/>
      <c r="M6650" s="75"/>
      <c r="N6650" s="75"/>
      <c r="O6650" s="75"/>
      <c r="P6650" s="76"/>
      <c r="AH6650">
        <v>20</v>
      </c>
    </row>
    <row r="6651" spans="2:34" x14ac:dyDescent="0.35">
      <c r="B6651" s="75"/>
      <c r="C6651" s="76"/>
      <c r="D6651" s="78"/>
      <c r="E6651" s="76"/>
      <c r="F6651" s="76"/>
      <c r="G6651" s="76"/>
      <c r="H6651" s="79"/>
      <c r="I6651" s="79"/>
      <c r="J6651" s="79"/>
      <c r="K6651" s="79"/>
      <c r="L6651" s="75"/>
      <c r="M6651" s="75"/>
      <c r="N6651" s="75"/>
      <c r="O6651" s="75"/>
      <c r="P6651" s="76"/>
      <c r="AH6651">
        <v>20</v>
      </c>
    </row>
    <row r="6652" spans="2:34" x14ac:dyDescent="0.35">
      <c r="B6652" s="75"/>
      <c r="C6652" s="76"/>
      <c r="D6652" s="78"/>
      <c r="E6652" s="76"/>
      <c r="F6652" s="76"/>
      <c r="G6652" s="76"/>
      <c r="H6652" s="79"/>
      <c r="I6652" s="79"/>
      <c r="J6652" s="79"/>
      <c r="K6652" s="79"/>
      <c r="L6652" s="75"/>
      <c r="M6652" s="75"/>
      <c r="N6652" s="75"/>
      <c r="O6652" s="75"/>
      <c r="P6652" s="76"/>
      <c r="AH6652">
        <v>20</v>
      </c>
    </row>
    <row r="6653" spans="2:34" x14ac:dyDescent="0.35">
      <c r="B6653" s="75"/>
      <c r="C6653" s="76"/>
      <c r="D6653" s="78"/>
      <c r="E6653" s="76"/>
      <c r="F6653" s="76"/>
      <c r="G6653" s="76"/>
      <c r="H6653" s="79"/>
      <c r="I6653" s="79"/>
      <c r="J6653" s="79"/>
      <c r="K6653" s="79"/>
      <c r="L6653" s="75"/>
      <c r="M6653" s="75"/>
      <c r="N6653" s="75"/>
      <c r="O6653" s="75"/>
      <c r="P6653" s="76"/>
      <c r="AH6653">
        <v>20</v>
      </c>
    </row>
    <row r="6654" spans="2:34" x14ac:dyDescent="0.35">
      <c r="B6654" s="75"/>
      <c r="C6654" s="76"/>
      <c r="D6654" s="78"/>
      <c r="E6654" s="76"/>
      <c r="F6654" s="76"/>
      <c r="G6654" s="76"/>
      <c r="H6654" s="79"/>
      <c r="I6654" s="79"/>
      <c r="J6654" s="79"/>
      <c r="K6654" s="79"/>
      <c r="L6654" s="75"/>
      <c r="M6654" s="75"/>
      <c r="N6654" s="75"/>
      <c r="O6654" s="75"/>
      <c r="P6654" s="76"/>
      <c r="AH6654">
        <v>20</v>
      </c>
    </row>
    <row r="6655" spans="2:34" x14ac:dyDescent="0.35">
      <c r="B6655" s="75"/>
      <c r="C6655" s="76"/>
      <c r="D6655" s="78"/>
      <c r="E6655" s="76"/>
      <c r="F6655" s="76"/>
      <c r="G6655" s="76"/>
      <c r="H6655" s="79"/>
      <c r="I6655" s="79"/>
      <c r="J6655" s="79"/>
      <c r="K6655" s="79"/>
      <c r="L6655" s="75"/>
      <c r="M6655" s="75"/>
      <c r="N6655" s="75"/>
      <c r="O6655" s="75"/>
      <c r="P6655" s="76"/>
      <c r="AH6655">
        <v>20</v>
      </c>
    </row>
    <row r="6656" spans="2:34" x14ac:dyDescent="0.35">
      <c r="B6656" s="75"/>
      <c r="C6656" s="76"/>
      <c r="D6656" s="78"/>
      <c r="E6656" s="76"/>
      <c r="F6656" s="76"/>
      <c r="G6656" s="76"/>
      <c r="H6656" s="79"/>
      <c r="I6656" s="79"/>
      <c r="J6656" s="79"/>
      <c r="K6656" s="79"/>
      <c r="L6656" s="75"/>
      <c r="M6656" s="75"/>
      <c r="N6656" s="75"/>
      <c r="O6656" s="75"/>
      <c r="P6656" s="76"/>
      <c r="AH6656">
        <v>20</v>
      </c>
    </row>
    <row r="6657" spans="2:34" x14ac:dyDescent="0.35">
      <c r="B6657" s="75"/>
      <c r="C6657" s="76"/>
      <c r="D6657" s="78"/>
      <c r="E6657" s="76"/>
      <c r="F6657" s="76"/>
      <c r="G6657" s="76"/>
      <c r="H6657" s="79"/>
      <c r="I6657" s="79"/>
      <c r="J6657" s="79"/>
      <c r="K6657" s="79"/>
      <c r="L6657" s="75"/>
      <c r="M6657" s="75"/>
      <c r="N6657" s="75"/>
      <c r="O6657" s="75"/>
      <c r="P6657" s="76"/>
      <c r="AH6657">
        <v>20</v>
      </c>
    </row>
    <row r="6658" spans="2:34" x14ac:dyDescent="0.35">
      <c r="B6658" s="75"/>
      <c r="C6658" s="76"/>
      <c r="D6658" s="78"/>
      <c r="E6658" s="76"/>
      <c r="F6658" s="76"/>
      <c r="G6658" s="76"/>
      <c r="H6658" s="79"/>
      <c r="I6658" s="79"/>
      <c r="J6658" s="79"/>
      <c r="K6658" s="79"/>
      <c r="L6658" s="75"/>
      <c r="M6658" s="75"/>
      <c r="N6658" s="75"/>
      <c r="O6658" s="75"/>
      <c r="P6658" s="76"/>
      <c r="AH6658">
        <v>20</v>
      </c>
    </row>
    <row r="6659" spans="2:34" x14ac:dyDescent="0.35">
      <c r="B6659" s="75"/>
      <c r="C6659" s="76"/>
      <c r="D6659" s="78"/>
      <c r="E6659" s="76"/>
      <c r="F6659" s="76"/>
      <c r="G6659" s="76"/>
      <c r="H6659" s="79"/>
      <c r="I6659" s="79"/>
      <c r="J6659" s="79"/>
      <c r="K6659" s="79"/>
      <c r="L6659" s="75"/>
      <c r="M6659" s="75"/>
      <c r="N6659" s="75"/>
      <c r="O6659" s="75"/>
      <c r="P6659" s="76"/>
      <c r="AH6659">
        <v>20</v>
      </c>
    </row>
    <row r="6660" spans="2:34" x14ac:dyDescent="0.35">
      <c r="B6660" s="75"/>
      <c r="C6660" s="76"/>
      <c r="D6660" s="78"/>
      <c r="E6660" s="76"/>
      <c r="F6660" s="76"/>
      <c r="G6660" s="76"/>
      <c r="H6660" s="79"/>
      <c r="I6660" s="79"/>
      <c r="J6660" s="79"/>
      <c r="K6660" s="79"/>
      <c r="L6660" s="75"/>
      <c r="M6660" s="75"/>
      <c r="N6660" s="75"/>
      <c r="O6660" s="75"/>
      <c r="P6660" s="76"/>
      <c r="AH6660">
        <v>20</v>
      </c>
    </row>
    <row r="6661" spans="2:34" x14ac:dyDescent="0.35">
      <c r="B6661" s="75"/>
      <c r="C6661" s="76"/>
      <c r="D6661" s="78"/>
      <c r="E6661" s="76"/>
      <c r="F6661" s="76"/>
      <c r="G6661" s="76"/>
      <c r="H6661" s="79"/>
      <c r="I6661" s="79"/>
      <c r="J6661" s="79"/>
      <c r="K6661" s="79"/>
      <c r="L6661" s="75"/>
      <c r="M6661" s="75"/>
      <c r="N6661" s="75"/>
      <c r="O6661" s="75"/>
      <c r="P6661" s="76"/>
      <c r="AH6661">
        <v>20</v>
      </c>
    </row>
    <row r="6662" spans="2:34" x14ac:dyDescent="0.35">
      <c r="B6662" s="75"/>
      <c r="C6662" s="76"/>
      <c r="D6662" s="78"/>
      <c r="E6662" s="76"/>
      <c r="F6662" s="76"/>
      <c r="G6662" s="76"/>
      <c r="H6662" s="79"/>
      <c r="I6662" s="79"/>
      <c r="J6662" s="79"/>
      <c r="K6662" s="79"/>
      <c r="L6662" s="75"/>
      <c r="M6662" s="75"/>
      <c r="N6662" s="75"/>
      <c r="O6662" s="75"/>
      <c r="P6662" s="76"/>
      <c r="AH6662">
        <v>20</v>
      </c>
    </row>
    <row r="6663" spans="2:34" x14ac:dyDescent="0.35">
      <c r="B6663" s="75"/>
      <c r="C6663" s="76"/>
      <c r="D6663" s="78"/>
      <c r="E6663" s="76"/>
      <c r="F6663" s="76"/>
      <c r="G6663" s="76"/>
      <c r="H6663" s="79"/>
      <c r="I6663" s="79"/>
      <c r="J6663" s="79"/>
      <c r="K6663" s="79"/>
      <c r="L6663" s="75"/>
      <c r="M6663" s="75"/>
      <c r="N6663" s="75"/>
      <c r="O6663" s="75"/>
      <c r="P6663" s="76"/>
      <c r="AH6663">
        <v>20</v>
      </c>
    </row>
    <row r="6664" spans="2:34" x14ac:dyDescent="0.35">
      <c r="B6664" s="75"/>
      <c r="C6664" s="76"/>
      <c r="D6664" s="78"/>
      <c r="E6664" s="76"/>
      <c r="F6664" s="76"/>
      <c r="G6664" s="76"/>
      <c r="H6664" s="79"/>
      <c r="I6664" s="79"/>
      <c r="J6664" s="79"/>
      <c r="K6664" s="79"/>
      <c r="L6664" s="75"/>
      <c r="M6664" s="75"/>
      <c r="N6664" s="75"/>
      <c r="O6664" s="75"/>
      <c r="P6664" s="76"/>
      <c r="AH6664">
        <v>20</v>
      </c>
    </row>
    <row r="6665" spans="2:34" x14ac:dyDescent="0.35">
      <c r="B6665" s="75"/>
      <c r="C6665" s="76"/>
      <c r="D6665" s="78"/>
      <c r="E6665" s="76"/>
      <c r="F6665" s="76"/>
      <c r="G6665" s="76"/>
      <c r="H6665" s="79"/>
      <c r="I6665" s="79"/>
      <c r="J6665" s="79"/>
      <c r="K6665" s="79"/>
      <c r="L6665" s="75"/>
      <c r="M6665" s="75"/>
      <c r="N6665" s="75"/>
      <c r="O6665" s="75"/>
      <c r="P6665" s="76"/>
      <c r="AH6665">
        <v>20</v>
      </c>
    </row>
    <row r="6666" spans="2:34" x14ac:dyDescent="0.35">
      <c r="B6666" s="75"/>
      <c r="C6666" s="76"/>
      <c r="D6666" s="78"/>
      <c r="E6666" s="76"/>
      <c r="F6666" s="76"/>
      <c r="G6666" s="76"/>
      <c r="H6666" s="79"/>
      <c r="I6666" s="79"/>
      <c r="J6666" s="79"/>
      <c r="K6666" s="79"/>
      <c r="L6666" s="75"/>
      <c r="M6666" s="75"/>
      <c r="N6666" s="75"/>
      <c r="O6666" s="75"/>
      <c r="P6666" s="76"/>
      <c r="AH6666">
        <v>20</v>
      </c>
    </row>
    <row r="6667" spans="2:34" x14ac:dyDescent="0.35">
      <c r="B6667" s="75"/>
      <c r="C6667" s="76"/>
      <c r="D6667" s="78"/>
      <c r="E6667" s="76"/>
      <c r="F6667" s="76"/>
      <c r="G6667" s="76"/>
      <c r="H6667" s="79"/>
      <c r="I6667" s="79"/>
      <c r="J6667" s="79"/>
      <c r="K6667" s="79"/>
      <c r="L6667" s="75"/>
      <c r="M6667" s="75"/>
      <c r="N6667" s="75"/>
      <c r="O6667" s="75"/>
      <c r="P6667" s="76"/>
      <c r="AH6667">
        <v>20</v>
      </c>
    </row>
    <row r="6668" spans="2:34" x14ac:dyDescent="0.35">
      <c r="B6668" s="75"/>
      <c r="C6668" s="76"/>
      <c r="D6668" s="78"/>
      <c r="E6668" s="76"/>
      <c r="F6668" s="76"/>
      <c r="G6668" s="76"/>
      <c r="H6668" s="79"/>
      <c r="I6668" s="79"/>
      <c r="J6668" s="79"/>
      <c r="K6668" s="79"/>
      <c r="L6668" s="75"/>
      <c r="M6668" s="75"/>
      <c r="N6668" s="75"/>
      <c r="O6668" s="75"/>
      <c r="P6668" s="76"/>
      <c r="AH6668">
        <v>20</v>
      </c>
    </row>
    <row r="6669" spans="2:34" x14ac:dyDescent="0.35">
      <c r="B6669" s="75"/>
      <c r="C6669" s="76"/>
      <c r="D6669" s="78"/>
      <c r="E6669" s="76"/>
      <c r="F6669" s="76"/>
      <c r="G6669" s="76"/>
      <c r="H6669" s="79"/>
      <c r="I6669" s="79"/>
      <c r="J6669" s="79"/>
      <c r="K6669" s="79"/>
      <c r="L6669" s="75"/>
      <c r="M6669" s="75"/>
      <c r="N6669" s="75"/>
      <c r="O6669" s="75"/>
      <c r="P6669" s="76"/>
      <c r="AH6669">
        <v>20</v>
      </c>
    </row>
    <row r="6670" spans="2:34" x14ac:dyDescent="0.35">
      <c r="B6670" s="75"/>
      <c r="C6670" s="76"/>
      <c r="D6670" s="78"/>
      <c r="E6670" s="76"/>
      <c r="F6670" s="76"/>
      <c r="G6670" s="76"/>
      <c r="H6670" s="79"/>
      <c r="I6670" s="79"/>
      <c r="J6670" s="79"/>
      <c r="K6670" s="79"/>
      <c r="L6670" s="75"/>
      <c r="M6670" s="75"/>
      <c r="N6670" s="75"/>
      <c r="O6670" s="75"/>
      <c r="P6670" s="76"/>
      <c r="AH6670">
        <v>20</v>
      </c>
    </row>
    <row r="6671" spans="2:34" x14ac:dyDescent="0.35">
      <c r="B6671" s="75"/>
      <c r="C6671" s="76"/>
      <c r="D6671" s="78"/>
      <c r="E6671" s="76"/>
      <c r="F6671" s="76"/>
      <c r="G6671" s="76"/>
      <c r="H6671" s="79"/>
      <c r="I6671" s="79"/>
      <c r="J6671" s="79"/>
      <c r="K6671" s="79"/>
      <c r="L6671" s="75"/>
      <c r="M6671" s="75"/>
      <c r="N6671" s="75"/>
      <c r="O6671" s="75"/>
      <c r="P6671" s="76"/>
      <c r="AH6671">
        <v>20</v>
      </c>
    </row>
    <row r="6672" spans="2:34" x14ac:dyDescent="0.35">
      <c r="B6672" s="75"/>
      <c r="C6672" s="76"/>
      <c r="D6672" s="78"/>
      <c r="E6672" s="76"/>
      <c r="F6672" s="76"/>
      <c r="G6672" s="76"/>
      <c r="H6672" s="79"/>
      <c r="I6672" s="79"/>
      <c r="J6672" s="79"/>
      <c r="K6672" s="79"/>
      <c r="L6672" s="75"/>
      <c r="M6672" s="75"/>
      <c r="N6672" s="75"/>
      <c r="O6672" s="75"/>
      <c r="P6672" s="76"/>
      <c r="AH6672">
        <v>20</v>
      </c>
    </row>
    <row r="6673" spans="2:34" x14ac:dyDescent="0.35">
      <c r="B6673" s="75"/>
      <c r="C6673" s="76"/>
      <c r="D6673" s="78"/>
      <c r="E6673" s="76"/>
      <c r="F6673" s="76"/>
      <c r="G6673" s="76"/>
      <c r="H6673" s="79"/>
      <c r="I6673" s="79"/>
      <c r="J6673" s="79"/>
      <c r="K6673" s="79"/>
      <c r="L6673" s="75"/>
      <c r="M6673" s="75"/>
      <c r="N6673" s="75"/>
      <c r="O6673" s="75"/>
      <c r="P6673" s="76"/>
      <c r="AH6673">
        <v>20</v>
      </c>
    </row>
    <row r="6674" spans="2:34" x14ac:dyDescent="0.35">
      <c r="B6674" s="75"/>
      <c r="C6674" s="76"/>
      <c r="D6674" s="78"/>
      <c r="E6674" s="76"/>
      <c r="F6674" s="76"/>
      <c r="G6674" s="76"/>
      <c r="H6674" s="79"/>
      <c r="I6674" s="79"/>
      <c r="J6674" s="79"/>
      <c r="K6674" s="79"/>
      <c r="L6674" s="75"/>
      <c r="M6674" s="75"/>
      <c r="N6674" s="75"/>
      <c r="O6674" s="75"/>
      <c r="P6674" s="76"/>
      <c r="AH6674">
        <v>20</v>
      </c>
    </row>
    <row r="6675" spans="2:34" x14ac:dyDescent="0.35">
      <c r="B6675" s="75"/>
      <c r="C6675" s="76"/>
      <c r="D6675" s="78"/>
      <c r="E6675" s="76"/>
      <c r="F6675" s="76"/>
      <c r="G6675" s="76"/>
      <c r="H6675" s="79"/>
      <c r="I6675" s="79"/>
      <c r="J6675" s="79"/>
      <c r="K6675" s="79"/>
      <c r="L6675" s="75"/>
      <c r="M6675" s="75"/>
      <c r="N6675" s="75"/>
      <c r="O6675" s="75"/>
      <c r="P6675" s="76"/>
      <c r="AH6675">
        <v>20</v>
      </c>
    </row>
    <row r="6676" spans="2:34" x14ac:dyDescent="0.35">
      <c r="B6676" s="75"/>
      <c r="C6676" s="76"/>
      <c r="D6676" s="78"/>
      <c r="E6676" s="76"/>
      <c r="F6676" s="76"/>
      <c r="G6676" s="76"/>
      <c r="H6676" s="79"/>
      <c r="I6676" s="79"/>
      <c r="J6676" s="79"/>
      <c r="K6676" s="79"/>
      <c r="L6676" s="75"/>
      <c r="M6676" s="75"/>
      <c r="N6676" s="75"/>
      <c r="O6676" s="75"/>
      <c r="P6676" s="76"/>
      <c r="AH6676">
        <v>20</v>
      </c>
    </row>
    <row r="6677" spans="2:34" x14ac:dyDescent="0.35">
      <c r="B6677" s="75"/>
      <c r="C6677" s="76"/>
      <c r="D6677" s="78"/>
      <c r="E6677" s="76"/>
      <c r="F6677" s="76"/>
      <c r="G6677" s="76"/>
      <c r="H6677" s="79"/>
      <c r="I6677" s="79"/>
      <c r="J6677" s="79"/>
      <c r="K6677" s="79"/>
      <c r="L6677" s="75"/>
      <c r="M6677" s="75"/>
      <c r="N6677" s="75"/>
      <c r="O6677" s="75"/>
      <c r="P6677" s="76"/>
      <c r="AH6677">
        <v>20</v>
      </c>
    </row>
    <row r="6678" spans="2:34" x14ac:dyDescent="0.35">
      <c r="B6678" s="75"/>
      <c r="C6678" s="76"/>
      <c r="D6678" s="78"/>
      <c r="E6678" s="76"/>
      <c r="F6678" s="76"/>
      <c r="G6678" s="76"/>
      <c r="H6678" s="79"/>
      <c r="I6678" s="79"/>
      <c r="J6678" s="79"/>
      <c r="K6678" s="79"/>
      <c r="L6678" s="75"/>
      <c r="M6678" s="75"/>
      <c r="N6678" s="75"/>
      <c r="O6678" s="75"/>
      <c r="P6678" s="76"/>
      <c r="AH6678">
        <v>20</v>
      </c>
    </row>
    <row r="6679" spans="2:34" x14ac:dyDescent="0.35">
      <c r="B6679" s="75"/>
      <c r="C6679" s="76"/>
      <c r="D6679" s="78"/>
      <c r="E6679" s="76"/>
      <c r="F6679" s="76"/>
      <c r="G6679" s="76"/>
      <c r="H6679" s="79"/>
      <c r="I6679" s="79"/>
      <c r="J6679" s="79"/>
      <c r="K6679" s="79"/>
      <c r="L6679" s="75"/>
      <c r="M6679" s="75"/>
      <c r="N6679" s="75"/>
      <c r="O6679" s="75"/>
      <c r="P6679" s="76"/>
      <c r="AH6679">
        <v>20</v>
      </c>
    </row>
    <row r="6680" spans="2:34" x14ac:dyDescent="0.35">
      <c r="B6680" s="75"/>
      <c r="C6680" s="76"/>
      <c r="D6680" s="78"/>
      <c r="E6680" s="76"/>
      <c r="F6680" s="76"/>
      <c r="G6680" s="76"/>
      <c r="H6680" s="79"/>
      <c r="I6680" s="79"/>
      <c r="J6680" s="79"/>
      <c r="K6680" s="79"/>
      <c r="L6680" s="75"/>
      <c r="M6680" s="75"/>
      <c r="N6680" s="75"/>
      <c r="O6680" s="75"/>
      <c r="P6680" s="76"/>
      <c r="AH6680">
        <v>20</v>
      </c>
    </row>
    <row r="6681" spans="2:34" x14ac:dyDescent="0.35">
      <c r="B6681" s="75"/>
      <c r="C6681" s="76"/>
      <c r="D6681" s="78"/>
      <c r="E6681" s="76"/>
      <c r="F6681" s="76"/>
      <c r="G6681" s="76"/>
      <c r="H6681" s="79"/>
      <c r="I6681" s="79"/>
      <c r="J6681" s="79"/>
      <c r="K6681" s="79"/>
      <c r="L6681" s="75"/>
      <c r="M6681" s="75"/>
      <c r="N6681" s="75"/>
      <c r="O6681" s="75"/>
      <c r="P6681" s="76"/>
      <c r="AH6681">
        <v>20</v>
      </c>
    </row>
    <row r="6682" spans="2:34" x14ac:dyDescent="0.35">
      <c r="B6682" s="75"/>
      <c r="C6682" s="76"/>
      <c r="D6682" s="78"/>
      <c r="E6682" s="76"/>
      <c r="F6682" s="76"/>
      <c r="G6682" s="76"/>
      <c r="H6682" s="79"/>
      <c r="I6682" s="79"/>
      <c r="J6682" s="79"/>
      <c r="K6682" s="79"/>
      <c r="L6682" s="75"/>
      <c r="M6682" s="75"/>
      <c r="N6682" s="75"/>
      <c r="O6682" s="75"/>
      <c r="P6682" s="76"/>
      <c r="AH6682">
        <v>20</v>
      </c>
    </row>
    <row r="6683" spans="2:34" x14ac:dyDescent="0.35">
      <c r="B6683" s="75"/>
      <c r="C6683" s="76"/>
      <c r="D6683" s="78"/>
      <c r="E6683" s="76"/>
      <c r="F6683" s="76"/>
      <c r="G6683" s="76"/>
      <c r="H6683" s="79"/>
      <c r="I6683" s="79"/>
      <c r="J6683" s="79"/>
      <c r="K6683" s="79"/>
      <c r="L6683" s="75"/>
      <c r="M6683" s="75"/>
      <c r="N6683" s="75"/>
      <c r="O6683" s="75"/>
      <c r="P6683" s="76"/>
      <c r="AH6683">
        <v>20</v>
      </c>
    </row>
    <row r="6684" spans="2:34" x14ac:dyDescent="0.35">
      <c r="B6684" s="75"/>
      <c r="C6684" s="76"/>
      <c r="D6684" s="78"/>
      <c r="E6684" s="76"/>
      <c r="F6684" s="76"/>
      <c r="G6684" s="76"/>
      <c r="H6684" s="79"/>
      <c r="I6684" s="79"/>
      <c r="J6684" s="79"/>
      <c r="K6684" s="79"/>
      <c r="L6684" s="75"/>
      <c r="M6684" s="75"/>
      <c r="N6684" s="75"/>
      <c r="O6684" s="75"/>
      <c r="P6684" s="76"/>
      <c r="AH6684">
        <v>20</v>
      </c>
    </row>
    <row r="6685" spans="2:34" x14ac:dyDescent="0.35">
      <c r="B6685" s="75"/>
      <c r="C6685" s="76"/>
      <c r="D6685" s="78"/>
      <c r="E6685" s="76"/>
      <c r="F6685" s="76"/>
      <c r="G6685" s="76"/>
      <c r="H6685" s="79"/>
      <c r="I6685" s="79"/>
      <c r="J6685" s="79"/>
      <c r="K6685" s="79"/>
      <c r="L6685" s="75"/>
      <c r="M6685" s="75"/>
      <c r="N6685" s="75"/>
      <c r="O6685" s="75"/>
      <c r="P6685" s="76"/>
      <c r="AH6685">
        <v>20</v>
      </c>
    </row>
    <row r="6686" spans="2:34" x14ac:dyDescent="0.35">
      <c r="B6686" s="75"/>
      <c r="C6686" s="76"/>
      <c r="D6686" s="78"/>
      <c r="E6686" s="76"/>
      <c r="F6686" s="76"/>
      <c r="G6686" s="76"/>
      <c r="H6686" s="79"/>
      <c r="I6686" s="79"/>
      <c r="J6686" s="79"/>
      <c r="K6686" s="79"/>
      <c r="L6686" s="75"/>
      <c r="M6686" s="75"/>
      <c r="N6686" s="75"/>
      <c r="O6686" s="75"/>
      <c r="P6686" s="76"/>
      <c r="AH6686">
        <v>20</v>
      </c>
    </row>
    <row r="6687" spans="2:34" x14ac:dyDescent="0.35">
      <c r="B6687" s="75"/>
      <c r="C6687" s="76"/>
      <c r="D6687" s="78"/>
      <c r="E6687" s="76"/>
      <c r="F6687" s="76"/>
      <c r="G6687" s="76"/>
      <c r="H6687" s="79"/>
      <c r="I6687" s="79"/>
      <c r="J6687" s="79"/>
      <c r="K6687" s="79"/>
      <c r="L6687" s="75"/>
      <c r="M6687" s="75"/>
      <c r="N6687" s="75"/>
      <c r="O6687" s="75"/>
      <c r="P6687" s="76"/>
      <c r="AH6687">
        <v>20</v>
      </c>
    </row>
    <row r="6688" spans="2:34" x14ac:dyDescent="0.35">
      <c r="B6688" s="75"/>
      <c r="C6688" s="76"/>
      <c r="D6688" s="78"/>
      <c r="E6688" s="76"/>
      <c r="F6688" s="76"/>
      <c r="G6688" s="76"/>
      <c r="H6688" s="79"/>
      <c r="I6688" s="79"/>
      <c r="J6688" s="79"/>
      <c r="K6688" s="79"/>
      <c r="L6688" s="75"/>
      <c r="M6688" s="75"/>
      <c r="N6688" s="75"/>
      <c r="O6688" s="75"/>
      <c r="P6688" s="76"/>
      <c r="AH6688">
        <v>20</v>
      </c>
    </row>
    <row r="6689" spans="2:34" x14ac:dyDescent="0.35">
      <c r="B6689" s="75"/>
      <c r="C6689" s="76"/>
      <c r="D6689" s="78"/>
      <c r="E6689" s="76"/>
      <c r="F6689" s="76"/>
      <c r="G6689" s="76"/>
      <c r="H6689" s="79"/>
      <c r="I6689" s="79"/>
      <c r="J6689" s="79"/>
      <c r="K6689" s="79"/>
      <c r="L6689" s="75"/>
      <c r="M6689" s="75"/>
      <c r="N6689" s="75"/>
      <c r="O6689" s="75"/>
      <c r="P6689" s="76"/>
      <c r="AH6689">
        <v>20</v>
      </c>
    </row>
    <row r="6690" spans="2:34" x14ac:dyDescent="0.35">
      <c r="B6690" s="75"/>
      <c r="C6690" s="76"/>
      <c r="D6690" s="78"/>
      <c r="E6690" s="76"/>
      <c r="F6690" s="76"/>
      <c r="G6690" s="76"/>
      <c r="H6690" s="79"/>
      <c r="I6690" s="79"/>
      <c r="J6690" s="79"/>
      <c r="K6690" s="79"/>
      <c r="L6690" s="75"/>
      <c r="M6690" s="75"/>
      <c r="N6690" s="75"/>
      <c r="O6690" s="75"/>
      <c r="P6690" s="76"/>
      <c r="AH6690">
        <v>20</v>
      </c>
    </row>
    <row r="6691" spans="2:34" x14ac:dyDescent="0.35">
      <c r="B6691" s="75"/>
      <c r="C6691" s="76"/>
      <c r="D6691" s="78"/>
      <c r="E6691" s="76"/>
      <c r="F6691" s="76"/>
      <c r="G6691" s="76"/>
      <c r="H6691" s="79"/>
      <c r="I6691" s="79"/>
      <c r="J6691" s="79"/>
      <c r="K6691" s="79"/>
      <c r="L6691" s="75"/>
      <c r="M6691" s="75"/>
      <c r="N6691" s="75"/>
      <c r="O6691" s="75"/>
      <c r="P6691" s="76"/>
      <c r="AH6691">
        <v>20</v>
      </c>
    </row>
    <row r="6692" spans="2:34" x14ac:dyDescent="0.35">
      <c r="B6692" s="75"/>
      <c r="C6692" s="76"/>
      <c r="D6692" s="78"/>
      <c r="E6692" s="76"/>
      <c r="F6692" s="76"/>
      <c r="G6692" s="76"/>
      <c r="H6692" s="79"/>
      <c r="I6692" s="79"/>
      <c r="J6692" s="79"/>
      <c r="K6692" s="79"/>
      <c r="L6692" s="75"/>
      <c r="M6692" s="75"/>
      <c r="N6692" s="75"/>
      <c r="O6692" s="75"/>
      <c r="P6692" s="76"/>
      <c r="AH6692">
        <v>20</v>
      </c>
    </row>
    <row r="6693" spans="2:34" x14ac:dyDescent="0.35">
      <c r="B6693" s="75"/>
      <c r="C6693" s="76"/>
      <c r="D6693" s="78"/>
      <c r="E6693" s="76"/>
      <c r="F6693" s="76"/>
      <c r="G6693" s="76"/>
      <c r="H6693" s="79"/>
      <c r="I6693" s="79"/>
      <c r="J6693" s="79"/>
      <c r="K6693" s="79"/>
      <c r="L6693" s="75"/>
      <c r="M6693" s="75"/>
      <c r="N6693" s="75"/>
      <c r="O6693" s="75"/>
      <c r="P6693" s="76"/>
      <c r="AH6693">
        <v>20</v>
      </c>
    </row>
    <row r="6694" spans="2:34" x14ac:dyDescent="0.35">
      <c r="B6694" s="75"/>
      <c r="C6694" s="76"/>
      <c r="D6694" s="78"/>
      <c r="E6694" s="76"/>
      <c r="F6694" s="76"/>
      <c r="G6694" s="76"/>
      <c r="H6694" s="79"/>
      <c r="I6694" s="79"/>
      <c r="J6694" s="79"/>
      <c r="K6694" s="79"/>
      <c r="L6694" s="75"/>
      <c r="M6694" s="75"/>
      <c r="N6694" s="75"/>
      <c r="O6694" s="75"/>
      <c r="P6694" s="76"/>
      <c r="AH6694">
        <v>20</v>
      </c>
    </row>
    <row r="6695" spans="2:34" x14ac:dyDescent="0.35">
      <c r="B6695" s="75"/>
      <c r="C6695" s="76"/>
      <c r="D6695" s="78"/>
      <c r="E6695" s="76"/>
      <c r="F6695" s="76"/>
      <c r="G6695" s="76"/>
      <c r="H6695" s="79"/>
      <c r="I6695" s="79"/>
      <c r="J6695" s="79"/>
      <c r="K6695" s="79"/>
      <c r="L6695" s="75"/>
      <c r="M6695" s="75"/>
      <c r="N6695" s="75"/>
      <c r="O6695" s="75"/>
      <c r="P6695" s="76"/>
      <c r="AH6695">
        <v>20</v>
      </c>
    </row>
    <row r="6696" spans="2:34" x14ac:dyDescent="0.35">
      <c r="B6696" s="75"/>
      <c r="C6696" s="76"/>
      <c r="D6696" s="78"/>
      <c r="E6696" s="76"/>
      <c r="F6696" s="76"/>
      <c r="G6696" s="76"/>
      <c r="H6696" s="79"/>
      <c r="I6696" s="79"/>
      <c r="J6696" s="79"/>
      <c r="K6696" s="79"/>
      <c r="L6696" s="75"/>
      <c r="M6696" s="75"/>
      <c r="N6696" s="75"/>
      <c r="O6696" s="75"/>
      <c r="P6696" s="76"/>
      <c r="AH6696">
        <v>20</v>
      </c>
    </row>
    <row r="6697" spans="2:34" x14ac:dyDescent="0.35">
      <c r="B6697" s="75"/>
      <c r="C6697" s="76"/>
      <c r="D6697" s="78"/>
      <c r="E6697" s="76"/>
      <c r="F6697" s="76"/>
      <c r="G6697" s="76"/>
      <c r="H6697" s="79"/>
      <c r="I6697" s="79"/>
      <c r="J6697" s="79"/>
      <c r="K6697" s="79"/>
      <c r="L6697" s="75"/>
      <c r="M6697" s="75"/>
      <c r="N6697" s="75"/>
      <c r="O6697" s="75"/>
      <c r="P6697" s="76"/>
      <c r="AH6697">
        <v>20</v>
      </c>
    </row>
    <row r="6698" spans="2:34" x14ac:dyDescent="0.35">
      <c r="B6698" s="75"/>
      <c r="C6698" s="76"/>
      <c r="D6698" s="78"/>
      <c r="E6698" s="76"/>
      <c r="F6698" s="76"/>
      <c r="G6698" s="76"/>
      <c r="H6698" s="79"/>
      <c r="I6698" s="79"/>
      <c r="J6698" s="79"/>
      <c r="K6698" s="79"/>
      <c r="L6698" s="75"/>
      <c r="M6698" s="75"/>
      <c r="N6698" s="75"/>
      <c r="O6698" s="75"/>
      <c r="P6698" s="76"/>
      <c r="AH6698">
        <v>20</v>
      </c>
    </row>
    <row r="6699" spans="2:34" x14ac:dyDescent="0.35">
      <c r="B6699" s="75"/>
      <c r="C6699" s="76"/>
      <c r="D6699" s="78"/>
      <c r="E6699" s="76"/>
      <c r="F6699" s="76"/>
      <c r="G6699" s="76"/>
      <c r="H6699" s="79"/>
      <c r="I6699" s="79"/>
      <c r="J6699" s="79"/>
      <c r="K6699" s="79"/>
      <c r="L6699" s="75"/>
      <c r="M6699" s="75"/>
      <c r="N6699" s="75"/>
      <c r="O6699" s="75"/>
      <c r="P6699" s="76"/>
      <c r="AH6699">
        <v>20</v>
      </c>
    </row>
    <row r="6700" spans="2:34" x14ac:dyDescent="0.35">
      <c r="B6700" s="75"/>
      <c r="C6700" s="76"/>
      <c r="D6700" s="78"/>
      <c r="E6700" s="76"/>
      <c r="F6700" s="76"/>
      <c r="G6700" s="76"/>
      <c r="H6700" s="79"/>
      <c r="I6700" s="79"/>
      <c r="J6700" s="79"/>
      <c r="K6700" s="79"/>
      <c r="L6700" s="75"/>
      <c r="M6700" s="75"/>
      <c r="N6700" s="75"/>
      <c r="O6700" s="75"/>
      <c r="P6700" s="76"/>
      <c r="AH6700">
        <v>20</v>
      </c>
    </row>
    <row r="6701" spans="2:34" x14ac:dyDescent="0.35">
      <c r="B6701" s="75"/>
      <c r="C6701" s="76"/>
      <c r="D6701" s="78"/>
      <c r="E6701" s="76"/>
      <c r="F6701" s="76"/>
      <c r="G6701" s="76"/>
      <c r="H6701" s="79"/>
      <c r="I6701" s="79"/>
      <c r="J6701" s="79"/>
      <c r="K6701" s="79"/>
      <c r="L6701" s="75"/>
      <c r="M6701" s="75"/>
      <c r="N6701" s="75"/>
      <c r="O6701" s="75"/>
      <c r="P6701" s="76"/>
      <c r="AH6701">
        <v>20</v>
      </c>
    </row>
    <row r="6702" spans="2:34" x14ac:dyDescent="0.35">
      <c r="B6702" s="75"/>
      <c r="C6702" s="76"/>
      <c r="D6702" s="78"/>
      <c r="E6702" s="76"/>
      <c r="F6702" s="76"/>
      <c r="G6702" s="76"/>
      <c r="H6702" s="79"/>
      <c r="I6702" s="79"/>
      <c r="J6702" s="79"/>
      <c r="K6702" s="79"/>
      <c r="L6702" s="75"/>
      <c r="M6702" s="75"/>
      <c r="N6702" s="75"/>
      <c r="O6702" s="75"/>
      <c r="P6702" s="76"/>
      <c r="AH6702">
        <v>20</v>
      </c>
    </row>
    <row r="6703" spans="2:34" x14ac:dyDescent="0.35">
      <c r="B6703" s="75"/>
      <c r="C6703" s="76"/>
      <c r="D6703" s="78"/>
      <c r="E6703" s="76"/>
      <c r="F6703" s="76"/>
      <c r="G6703" s="76"/>
      <c r="H6703" s="79"/>
      <c r="I6703" s="79"/>
      <c r="J6703" s="79"/>
      <c r="K6703" s="79"/>
      <c r="L6703" s="75"/>
      <c r="M6703" s="75"/>
      <c r="N6703" s="75"/>
      <c r="O6703" s="75"/>
      <c r="P6703" s="76"/>
      <c r="AH6703">
        <v>20</v>
      </c>
    </row>
    <row r="6704" spans="2:34" x14ac:dyDescent="0.35">
      <c r="B6704" s="75"/>
      <c r="C6704" s="76"/>
      <c r="D6704" s="78"/>
      <c r="E6704" s="76"/>
      <c r="F6704" s="76"/>
      <c r="G6704" s="76"/>
      <c r="H6704" s="79"/>
      <c r="I6704" s="79"/>
      <c r="J6704" s="79"/>
      <c r="K6704" s="79"/>
      <c r="L6704" s="75"/>
      <c r="M6704" s="75"/>
      <c r="N6704" s="75"/>
      <c r="O6704" s="75"/>
      <c r="P6704" s="76"/>
      <c r="AH6704">
        <v>20</v>
      </c>
    </row>
    <row r="6705" spans="2:34" x14ac:dyDescent="0.35">
      <c r="B6705" s="75"/>
      <c r="C6705" s="76"/>
      <c r="D6705" s="78"/>
      <c r="E6705" s="76"/>
      <c r="F6705" s="76"/>
      <c r="G6705" s="76"/>
      <c r="H6705" s="79"/>
      <c r="I6705" s="79"/>
      <c r="J6705" s="79"/>
      <c r="K6705" s="79"/>
      <c r="L6705" s="75"/>
      <c r="M6705" s="75"/>
      <c r="N6705" s="75"/>
      <c r="O6705" s="75"/>
      <c r="P6705" s="76"/>
      <c r="AH6705">
        <v>20</v>
      </c>
    </row>
    <row r="6706" spans="2:34" x14ac:dyDescent="0.35">
      <c r="B6706" s="75"/>
      <c r="C6706" s="76"/>
      <c r="D6706" s="78"/>
      <c r="E6706" s="76"/>
      <c r="F6706" s="76"/>
      <c r="G6706" s="76"/>
      <c r="H6706" s="79"/>
      <c r="I6706" s="79"/>
      <c r="J6706" s="79"/>
      <c r="K6706" s="79"/>
      <c r="L6706" s="75"/>
      <c r="M6706" s="75"/>
      <c r="N6706" s="75"/>
      <c r="O6706" s="75"/>
      <c r="P6706" s="76"/>
      <c r="AH6706">
        <v>20</v>
      </c>
    </row>
    <row r="6707" spans="2:34" x14ac:dyDescent="0.35">
      <c r="B6707" s="75"/>
      <c r="C6707" s="76"/>
      <c r="D6707" s="78"/>
      <c r="E6707" s="76"/>
      <c r="F6707" s="76"/>
      <c r="G6707" s="76"/>
      <c r="H6707" s="79"/>
      <c r="I6707" s="79"/>
      <c r="J6707" s="79"/>
      <c r="K6707" s="79"/>
      <c r="L6707" s="75"/>
      <c r="M6707" s="75"/>
      <c r="N6707" s="75"/>
      <c r="O6707" s="75"/>
      <c r="P6707" s="76"/>
      <c r="AH6707">
        <v>20</v>
      </c>
    </row>
    <row r="6708" spans="2:34" x14ac:dyDescent="0.35">
      <c r="B6708" s="75"/>
      <c r="C6708" s="76"/>
      <c r="D6708" s="78"/>
      <c r="E6708" s="76"/>
      <c r="F6708" s="76"/>
      <c r="G6708" s="76"/>
      <c r="H6708" s="79"/>
      <c r="I6708" s="79"/>
      <c r="J6708" s="79"/>
      <c r="K6708" s="79"/>
      <c r="L6708" s="75"/>
      <c r="M6708" s="75"/>
      <c r="N6708" s="75"/>
      <c r="O6708" s="75"/>
      <c r="P6708" s="76"/>
      <c r="AH6708">
        <v>20</v>
      </c>
    </row>
    <row r="6709" spans="2:34" x14ac:dyDescent="0.35">
      <c r="B6709" s="75"/>
      <c r="C6709" s="76"/>
      <c r="D6709" s="78"/>
      <c r="E6709" s="76"/>
      <c r="F6709" s="76"/>
      <c r="G6709" s="76"/>
      <c r="H6709" s="79"/>
      <c r="I6709" s="79"/>
      <c r="J6709" s="79"/>
      <c r="K6709" s="79"/>
      <c r="L6709" s="75"/>
      <c r="M6709" s="75"/>
      <c r="N6709" s="75"/>
      <c r="O6709" s="75"/>
      <c r="P6709" s="76"/>
      <c r="AH6709">
        <v>20</v>
      </c>
    </row>
    <row r="6710" spans="2:34" x14ac:dyDescent="0.35">
      <c r="B6710" s="75"/>
      <c r="C6710" s="76"/>
      <c r="D6710" s="78"/>
      <c r="E6710" s="76"/>
      <c r="F6710" s="76"/>
      <c r="G6710" s="76"/>
      <c r="H6710" s="79"/>
      <c r="I6710" s="79"/>
      <c r="J6710" s="79"/>
      <c r="K6710" s="79"/>
      <c r="L6710" s="75"/>
      <c r="M6710" s="75"/>
      <c r="N6710" s="75"/>
      <c r="O6710" s="75"/>
      <c r="P6710" s="76"/>
      <c r="AH6710">
        <v>20</v>
      </c>
    </row>
    <row r="6711" spans="2:34" x14ac:dyDescent="0.35">
      <c r="B6711" s="75"/>
      <c r="C6711" s="76"/>
      <c r="D6711" s="78"/>
      <c r="E6711" s="76"/>
      <c r="F6711" s="76"/>
      <c r="G6711" s="76"/>
      <c r="H6711" s="79"/>
      <c r="I6711" s="79"/>
      <c r="J6711" s="79"/>
      <c r="K6711" s="79"/>
      <c r="L6711" s="75"/>
      <c r="M6711" s="75"/>
      <c r="N6711" s="75"/>
      <c r="O6711" s="75"/>
      <c r="P6711" s="76"/>
      <c r="AH6711">
        <v>20</v>
      </c>
    </row>
    <row r="6712" spans="2:34" x14ac:dyDescent="0.35">
      <c r="B6712" s="75"/>
      <c r="C6712" s="76"/>
      <c r="D6712" s="78"/>
      <c r="E6712" s="76"/>
      <c r="F6712" s="76"/>
      <c r="G6712" s="76"/>
      <c r="H6712" s="79"/>
      <c r="I6712" s="79"/>
      <c r="J6712" s="79"/>
      <c r="K6712" s="79"/>
      <c r="L6712" s="75"/>
      <c r="M6712" s="75"/>
      <c r="N6712" s="75"/>
      <c r="O6712" s="75"/>
      <c r="P6712" s="76"/>
      <c r="AH6712">
        <v>20</v>
      </c>
    </row>
    <row r="6713" spans="2:34" x14ac:dyDescent="0.35">
      <c r="B6713" s="75"/>
      <c r="C6713" s="76"/>
      <c r="D6713" s="78"/>
      <c r="E6713" s="76"/>
      <c r="F6713" s="76"/>
      <c r="G6713" s="76"/>
      <c r="H6713" s="79"/>
      <c r="I6713" s="79"/>
      <c r="J6713" s="79"/>
      <c r="K6713" s="79"/>
      <c r="L6713" s="75"/>
      <c r="M6713" s="75"/>
      <c r="N6713" s="75"/>
      <c r="O6713" s="75"/>
      <c r="P6713" s="76"/>
      <c r="AH6713">
        <v>20</v>
      </c>
    </row>
    <row r="6714" spans="2:34" x14ac:dyDescent="0.35">
      <c r="B6714" s="75"/>
      <c r="C6714" s="76"/>
      <c r="D6714" s="78"/>
      <c r="E6714" s="76"/>
      <c r="F6714" s="76"/>
      <c r="G6714" s="76"/>
      <c r="H6714" s="79"/>
      <c r="I6714" s="79"/>
      <c r="J6714" s="79"/>
      <c r="K6714" s="79"/>
      <c r="L6714" s="75"/>
      <c r="M6714" s="75"/>
      <c r="N6714" s="75"/>
      <c r="O6714" s="75"/>
      <c r="P6714" s="76"/>
      <c r="AH6714">
        <v>20</v>
      </c>
    </row>
    <row r="6715" spans="2:34" x14ac:dyDescent="0.35">
      <c r="B6715" s="75"/>
      <c r="C6715" s="76"/>
      <c r="D6715" s="78"/>
      <c r="E6715" s="76"/>
      <c r="F6715" s="76"/>
      <c r="G6715" s="76"/>
      <c r="H6715" s="79"/>
      <c r="I6715" s="79"/>
      <c r="J6715" s="79"/>
      <c r="K6715" s="79"/>
      <c r="L6715" s="75"/>
      <c r="M6715" s="75"/>
      <c r="N6715" s="75"/>
      <c r="O6715" s="75"/>
      <c r="P6715" s="76"/>
      <c r="AH6715">
        <v>20</v>
      </c>
    </row>
    <row r="6716" spans="2:34" x14ac:dyDescent="0.35">
      <c r="B6716" s="75"/>
      <c r="C6716" s="76"/>
      <c r="D6716" s="78"/>
      <c r="E6716" s="76"/>
      <c r="F6716" s="76"/>
      <c r="G6716" s="76"/>
      <c r="H6716" s="79"/>
      <c r="I6716" s="79"/>
      <c r="J6716" s="79"/>
      <c r="K6716" s="79"/>
      <c r="L6716" s="75"/>
      <c r="M6716" s="75"/>
      <c r="N6716" s="75"/>
      <c r="O6716" s="75"/>
      <c r="P6716" s="76"/>
      <c r="AH6716">
        <v>20</v>
      </c>
    </row>
    <row r="6717" spans="2:34" x14ac:dyDescent="0.35">
      <c r="B6717" s="75"/>
      <c r="C6717" s="76"/>
      <c r="D6717" s="78"/>
      <c r="E6717" s="76"/>
      <c r="F6717" s="76"/>
      <c r="G6717" s="76"/>
      <c r="H6717" s="79"/>
      <c r="I6717" s="79"/>
      <c r="J6717" s="79"/>
      <c r="K6717" s="79"/>
      <c r="L6717" s="75"/>
      <c r="M6717" s="75"/>
      <c r="N6717" s="75"/>
      <c r="O6717" s="75"/>
      <c r="P6717" s="76"/>
      <c r="AH6717">
        <v>20</v>
      </c>
    </row>
    <row r="6718" spans="2:34" x14ac:dyDescent="0.35">
      <c r="B6718" s="75"/>
      <c r="C6718" s="76"/>
      <c r="D6718" s="78"/>
      <c r="E6718" s="76"/>
      <c r="F6718" s="76"/>
      <c r="G6718" s="76"/>
      <c r="H6718" s="79"/>
      <c r="I6718" s="79"/>
      <c r="J6718" s="79"/>
      <c r="K6718" s="79"/>
      <c r="L6718" s="75"/>
      <c r="M6718" s="75"/>
      <c r="N6718" s="75"/>
      <c r="O6718" s="75"/>
      <c r="P6718" s="76"/>
      <c r="AH6718">
        <v>20</v>
      </c>
    </row>
    <row r="6719" spans="2:34" x14ac:dyDescent="0.35">
      <c r="B6719" s="75"/>
      <c r="C6719" s="76"/>
      <c r="D6719" s="78"/>
      <c r="E6719" s="76"/>
      <c r="F6719" s="76"/>
      <c r="G6719" s="76"/>
      <c r="H6719" s="79"/>
      <c r="I6719" s="79"/>
      <c r="J6719" s="79"/>
      <c r="K6719" s="79"/>
      <c r="L6719" s="75"/>
      <c r="M6719" s="75"/>
      <c r="N6719" s="75"/>
      <c r="O6719" s="75"/>
      <c r="P6719" s="76"/>
      <c r="AH6719">
        <v>20</v>
      </c>
    </row>
    <row r="6720" spans="2:34" x14ac:dyDescent="0.35">
      <c r="B6720" s="75"/>
      <c r="C6720" s="76"/>
      <c r="D6720" s="78"/>
      <c r="E6720" s="76"/>
      <c r="F6720" s="76"/>
      <c r="G6720" s="76"/>
      <c r="H6720" s="79"/>
      <c r="I6720" s="79"/>
      <c r="J6720" s="79"/>
      <c r="K6720" s="79"/>
      <c r="L6720" s="75"/>
      <c r="M6720" s="75"/>
      <c r="N6720" s="75"/>
      <c r="O6720" s="75"/>
      <c r="P6720" s="76"/>
      <c r="AH6720">
        <v>20</v>
      </c>
    </row>
    <row r="6721" spans="2:34" x14ac:dyDescent="0.35">
      <c r="B6721" s="75"/>
      <c r="C6721" s="76"/>
      <c r="D6721" s="78"/>
      <c r="E6721" s="76"/>
      <c r="F6721" s="76"/>
      <c r="G6721" s="76"/>
      <c r="H6721" s="79"/>
      <c r="I6721" s="79"/>
      <c r="J6721" s="79"/>
      <c r="K6721" s="79"/>
      <c r="L6721" s="75"/>
      <c r="M6721" s="75"/>
      <c r="N6721" s="75"/>
      <c r="O6721" s="75"/>
      <c r="P6721" s="76"/>
      <c r="AH6721">
        <v>20</v>
      </c>
    </row>
    <row r="6722" spans="2:34" x14ac:dyDescent="0.35">
      <c r="B6722" s="75"/>
      <c r="C6722" s="76"/>
      <c r="D6722" s="78"/>
      <c r="E6722" s="76"/>
      <c r="F6722" s="76"/>
      <c r="G6722" s="76"/>
      <c r="H6722" s="79"/>
      <c r="I6722" s="79"/>
      <c r="J6722" s="79"/>
      <c r="K6722" s="79"/>
      <c r="L6722" s="75"/>
      <c r="M6722" s="75"/>
      <c r="N6722" s="75"/>
      <c r="O6722" s="75"/>
      <c r="P6722" s="76"/>
      <c r="AH6722">
        <v>20</v>
      </c>
    </row>
    <row r="6723" spans="2:34" x14ac:dyDescent="0.35">
      <c r="B6723" s="75"/>
      <c r="C6723" s="76"/>
      <c r="D6723" s="78"/>
      <c r="E6723" s="76"/>
      <c r="F6723" s="76"/>
      <c r="G6723" s="76"/>
      <c r="H6723" s="79"/>
      <c r="I6723" s="79"/>
      <c r="J6723" s="79"/>
      <c r="K6723" s="79"/>
      <c r="L6723" s="75"/>
      <c r="M6723" s="75"/>
      <c r="N6723" s="75"/>
      <c r="O6723" s="75"/>
      <c r="P6723" s="76"/>
      <c r="AH6723">
        <v>20</v>
      </c>
    </row>
    <row r="6724" spans="2:34" x14ac:dyDescent="0.35">
      <c r="B6724" s="75"/>
      <c r="C6724" s="76"/>
      <c r="D6724" s="78"/>
      <c r="E6724" s="76"/>
      <c r="F6724" s="76"/>
      <c r="G6724" s="76"/>
      <c r="H6724" s="79"/>
      <c r="I6724" s="79"/>
      <c r="J6724" s="79"/>
      <c r="K6724" s="79"/>
      <c r="L6724" s="75"/>
      <c r="M6724" s="75"/>
      <c r="N6724" s="75"/>
      <c r="O6724" s="75"/>
      <c r="P6724" s="76"/>
      <c r="AH6724">
        <v>20</v>
      </c>
    </row>
    <row r="6725" spans="2:34" x14ac:dyDescent="0.35">
      <c r="B6725" s="75"/>
      <c r="C6725" s="76"/>
      <c r="D6725" s="78"/>
      <c r="E6725" s="76"/>
      <c r="F6725" s="76"/>
      <c r="G6725" s="76"/>
      <c r="H6725" s="79"/>
      <c r="I6725" s="79"/>
      <c r="J6725" s="79"/>
      <c r="K6725" s="79"/>
      <c r="L6725" s="75"/>
      <c r="M6725" s="75"/>
      <c r="N6725" s="75"/>
      <c r="O6725" s="75"/>
      <c r="P6725" s="76"/>
      <c r="AH6725">
        <v>20</v>
      </c>
    </row>
    <row r="6726" spans="2:34" x14ac:dyDescent="0.35">
      <c r="B6726" s="75"/>
      <c r="C6726" s="76"/>
      <c r="D6726" s="78"/>
      <c r="E6726" s="76"/>
      <c r="F6726" s="76"/>
      <c r="G6726" s="76"/>
      <c r="H6726" s="79"/>
      <c r="I6726" s="79"/>
      <c r="J6726" s="79"/>
      <c r="K6726" s="79"/>
      <c r="L6726" s="75"/>
      <c r="M6726" s="75"/>
      <c r="N6726" s="75"/>
      <c r="O6726" s="75"/>
      <c r="P6726" s="76"/>
      <c r="AH6726">
        <v>20</v>
      </c>
    </row>
    <row r="6727" spans="2:34" x14ac:dyDescent="0.35">
      <c r="B6727" s="75"/>
      <c r="C6727" s="76"/>
      <c r="D6727" s="78"/>
      <c r="E6727" s="76"/>
      <c r="F6727" s="76"/>
      <c r="G6727" s="76"/>
      <c r="H6727" s="79"/>
      <c r="I6727" s="79"/>
      <c r="J6727" s="79"/>
      <c r="K6727" s="79"/>
      <c r="L6727" s="75"/>
      <c r="M6727" s="75"/>
      <c r="N6727" s="75"/>
      <c r="O6727" s="75"/>
      <c r="P6727" s="76"/>
      <c r="AH6727">
        <v>20</v>
      </c>
    </row>
    <row r="6728" spans="2:34" x14ac:dyDescent="0.35">
      <c r="B6728" s="75"/>
      <c r="C6728" s="76"/>
      <c r="D6728" s="78"/>
      <c r="E6728" s="76"/>
      <c r="F6728" s="76"/>
      <c r="G6728" s="76"/>
      <c r="H6728" s="79"/>
      <c r="I6728" s="79"/>
      <c r="J6728" s="79"/>
      <c r="K6728" s="79"/>
      <c r="L6728" s="75"/>
      <c r="M6728" s="75"/>
      <c r="N6728" s="75"/>
      <c r="O6728" s="75"/>
      <c r="P6728" s="76"/>
      <c r="AH6728">
        <v>20</v>
      </c>
    </row>
    <row r="6729" spans="2:34" x14ac:dyDescent="0.35">
      <c r="B6729" s="75"/>
      <c r="C6729" s="76"/>
      <c r="D6729" s="78"/>
      <c r="E6729" s="76"/>
      <c r="F6729" s="76"/>
      <c r="G6729" s="76"/>
      <c r="H6729" s="79"/>
      <c r="I6729" s="79"/>
      <c r="J6729" s="79"/>
      <c r="K6729" s="79"/>
      <c r="L6729" s="75"/>
      <c r="M6729" s="75"/>
      <c r="N6729" s="75"/>
      <c r="O6729" s="75"/>
      <c r="P6729" s="76"/>
      <c r="AH6729">
        <v>20</v>
      </c>
    </row>
    <row r="6730" spans="2:34" x14ac:dyDescent="0.35">
      <c r="B6730" s="75"/>
      <c r="C6730" s="76"/>
      <c r="D6730" s="78"/>
      <c r="E6730" s="76"/>
      <c r="F6730" s="76"/>
      <c r="G6730" s="76"/>
      <c r="H6730" s="79"/>
      <c r="I6730" s="79"/>
      <c r="J6730" s="79"/>
      <c r="K6730" s="79"/>
      <c r="L6730" s="75"/>
      <c r="M6730" s="75"/>
      <c r="N6730" s="75"/>
      <c r="O6730" s="75"/>
      <c r="P6730" s="76"/>
      <c r="AH6730">
        <v>20</v>
      </c>
    </row>
    <row r="6731" spans="2:34" x14ac:dyDescent="0.35">
      <c r="B6731" s="75"/>
      <c r="C6731" s="76"/>
      <c r="D6731" s="78"/>
      <c r="E6731" s="76"/>
      <c r="F6731" s="76"/>
      <c r="G6731" s="76"/>
      <c r="H6731" s="79"/>
      <c r="I6731" s="79"/>
      <c r="J6731" s="79"/>
      <c r="K6731" s="79"/>
      <c r="L6731" s="75"/>
      <c r="M6731" s="75"/>
      <c r="N6731" s="75"/>
      <c r="O6731" s="75"/>
      <c r="P6731" s="76"/>
      <c r="AH6731">
        <v>20</v>
      </c>
    </row>
    <row r="6732" spans="2:34" x14ac:dyDescent="0.35">
      <c r="B6732" s="75"/>
      <c r="C6732" s="76"/>
      <c r="D6732" s="78"/>
      <c r="E6732" s="76"/>
      <c r="F6732" s="76"/>
      <c r="G6732" s="76"/>
      <c r="H6732" s="79"/>
      <c r="I6732" s="79"/>
      <c r="J6732" s="79"/>
      <c r="K6732" s="79"/>
      <c r="L6732" s="75"/>
      <c r="M6732" s="75"/>
      <c r="N6732" s="75"/>
      <c r="O6732" s="75"/>
      <c r="P6732" s="76"/>
      <c r="AH6732">
        <v>20</v>
      </c>
    </row>
    <row r="6733" spans="2:34" x14ac:dyDescent="0.35">
      <c r="B6733" s="75"/>
      <c r="C6733" s="76"/>
      <c r="D6733" s="78"/>
      <c r="E6733" s="76"/>
      <c r="F6733" s="76"/>
      <c r="G6733" s="76"/>
      <c r="H6733" s="79"/>
      <c r="I6733" s="79"/>
      <c r="J6733" s="79"/>
      <c r="K6733" s="79"/>
      <c r="L6733" s="75"/>
      <c r="M6733" s="75"/>
      <c r="N6733" s="75"/>
      <c r="O6733" s="75"/>
      <c r="P6733" s="76"/>
      <c r="AH6733">
        <v>20</v>
      </c>
    </row>
    <row r="6734" spans="2:34" x14ac:dyDescent="0.35">
      <c r="B6734" s="75"/>
      <c r="C6734" s="76"/>
      <c r="D6734" s="78"/>
      <c r="E6734" s="76"/>
      <c r="F6734" s="76"/>
      <c r="G6734" s="76"/>
      <c r="H6734" s="79"/>
      <c r="I6734" s="79"/>
      <c r="J6734" s="79"/>
      <c r="K6734" s="79"/>
      <c r="L6734" s="75"/>
      <c r="M6734" s="75"/>
      <c r="N6734" s="75"/>
      <c r="O6734" s="75"/>
      <c r="P6734" s="76"/>
      <c r="AH6734">
        <v>20</v>
      </c>
    </row>
    <row r="6735" spans="2:34" x14ac:dyDescent="0.35">
      <c r="B6735" s="75"/>
      <c r="C6735" s="76"/>
      <c r="D6735" s="78"/>
      <c r="E6735" s="76"/>
      <c r="F6735" s="76"/>
      <c r="G6735" s="76"/>
      <c r="H6735" s="79"/>
      <c r="I6735" s="79"/>
      <c r="J6735" s="79"/>
      <c r="K6735" s="79"/>
      <c r="L6735" s="75"/>
      <c r="M6735" s="75"/>
      <c r="N6735" s="75"/>
      <c r="O6735" s="75"/>
      <c r="P6735" s="76"/>
      <c r="AH6735">
        <v>20</v>
      </c>
    </row>
    <row r="6736" spans="2:34" x14ac:dyDescent="0.35">
      <c r="B6736" s="75"/>
      <c r="C6736" s="76"/>
      <c r="D6736" s="78"/>
      <c r="E6736" s="76"/>
      <c r="F6736" s="76"/>
      <c r="G6736" s="76"/>
      <c r="H6736" s="79"/>
      <c r="I6736" s="79"/>
      <c r="J6736" s="79"/>
      <c r="K6736" s="79"/>
      <c r="L6736" s="75"/>
      <c r="M6736" s="75"/>
      <c r="N6736" s="75"/>
      <c r="O6736" s="75"/>
      <c r="P6736" s="76"/>
      <c r="AH6736">
        <v>20</v>
      </c>
    </row>
    <row r="6737" spans="2:34" x14ac:dyDescent="0.35">
      <c r="B6737" s="75"/>
      <c r="C6737" s="76"/>
      <c r="D6737" s="78"/>
      <c r="E6737" s="76"/>
      <c r="F6737" s="76"/>
      <c r="G6737" s="76"/>
      <c r="H6737" s="79"/>
      <c r="I6737" s="79"/>
      <c r="J6737" s="79"/>
      <c r="K6737" s="79"/>
      <c r="L6737" s="75"/>
      <c r="M6737" s="75"/>
      <c r="N6737" s="75"/>
      <c r="O6737" s="75"/>
      <c r="P6737" s="76"/>
      <c r="AH6737">
        <v>20</v>
      </c>
    </row>
    <row r="6738" spans="2:34" x14ac:dyDescent="0.35">
      <c r="B6738" s="75"/>
      <c r="C6738" s="76"/>
      <c r="D6738" s="78"/>
      <c r="E6738" s="76"/>
      <c r="F6738" s="76"/>
      <c r="G6738" s="76"/>
      <c r="H6738" s="79"/>
      <c r="I6738" s="79"/>
      <c r="J6738" s="79"/>
      <c r="K6738" s="79"/>
      <c r="L6738" s="75"/>
      <c r="M6738" s="75"/>
      <c r="N6738" s="75"/>
      <c r="O6738" s="75"/>
      <c r="P6738" s="76"/>
      <c r="AH6738">
        <v>20</v>
      </c>
    </row>
    <row r="6739" spans="2:34" x14ac:dyDescent="0.35">
      <c r="B6739" s="75"/>
      <c r="C6739" s="76"/>
      <c r="D6739" s="78"/>
      <c r="E6739" s="76"/>
      <c r="F6739" s="76"/>
      <c r="G6739" s="76"/>
      <c r="H6739" s="79"/>
      <c r="I6739" s="79"/>
      <c r="J6739" s="79"/>
      <c r="K6739" s="79"/>
      <c r="L6739" s="75"/>
      <c r="M6739" s="75"/>
      <c r="N6739" s="75"/>
      <c r="O6739" s="75"/>
      <c r="P6739" s="76"/>
      <c r="AH6739">
        <v>20</v>
      </c>
    </row>
    <row r="6740" spans="2:34" x14ac:dyDescent="0.35">
      <c r="B6740" s="75"/>
      <c r="C6740" s="76"/>
      <c r="D6740" s="78"/>
      <c r="E6740" s="76"/>
      <c r="F6740" s="76"/>
      <c r="G6740" s="76"/>
      <c r="H6740" s="79"/>
      <c r="I6740" s="79"/>
      <c r="J6740" s="79"/>
      <c r="K6740" s="79"/>
      <c r="L6740" s="75"/>
      <c r="M6740" s="75"/>
      <c r="N6740" s="75"/>
      <c r="O6740" s="75"/>
      <c r="P6740" s="76"/>
      <c r="AH6740">
        <v>20</v>
      </c>
    </row>
    <row r="6741" spans="2:34" x14ac:dyDescent="0.35">
      <c r="B6741" s="75"/>
      <c r="C6741" s="76"/>
      <c r="D6741" s="78"/>
      <c r="E6741" s="76"/>
      <c r="F6741" s="76"/>
      <c r="G6741" s="76"/>
      <c r="H6741" s="79"/>
      <c r="I6741" s="79"/>
      <c r="J6741" s="79"/>
      <c r="K6741" s="79"/>
      <c r="L6741" s="75"/>
      <c r="M6741" s="75"/>
      <c r="N6741" s="75"/>
      <c r="O6741" s="75"/>
      <c r="P6741" s="76"/>
      <c r="AH6741">
        <v>20</v>
      </c>
    </row>
    <row r="6742" spans="2:34" x14ac:dyDescent="0.35">
      <c r="B6742" s="75"/>
      <c r="C6742" s="76"/>
      <c r="D6742" s="78"/>
      <c r="E6742" s="76"/>
      <c r="F6742" s="76"/>
      <c r="G6742" s="76"/>
      <c r="H6742" s="79"/>
      <c r="I6742" s="79"/>
      <c r="J6742" s="79"/>
      <c r="K6742" s="79"/>
      <c r="L6742" s="75"/>
      <c r="M6742" s="75"/>
      <c r="N6742" s="75"/>
      <c r="O6742" s="75"/>
      <c r="P6742" s="76"/>
      <c r="AH6742">
        <v>20</v>
      </c>
    </row>
    <row r="6743" spans="2:34" x14ac:dyDescent="0.35">
      <c r="B6743" s="75"/>
      <c r="C6743" s="76"/>
      <c r="D6743" s="78"/>
      <c r="E6743" s="76"/>
      <c r="F6743" s="76"/>
      <c r="G6743" s="76"/>
      <c r="H6743" s="79"/>
      <c r="I6743" s="79"/>
      <c r="J6743" s="79"/>
      <c r="K6743" s="79"/>
      <c r="L6743" s="75"/>
      <c r="M6743" s="75"/>
      <c r="N6743" s="75"/>
      <c r="O6743" s="75"/>
      <c r="P6743" s="76"/>
      <c r="AH6743">
        <v>20</v>
      </c>
    </row>
    <row r="6744" spans="2:34" x14ac:dyDescent="0.35">
      <c r="B6744" s="75"/>
      <c r="C6744" s="76"/>
      <c r="D6744" s="78"/>
      <c r="E6744" s="76"/>
      <c r="F6744" s="76"/>
      <c r="G6744" s="76"/>
      <c r="H6744" s="79"/>
      <c r="I6744" s="79"/>
      <c r="J6744" s="79"/>
      <c r="K6744" s="79"/>
      <c r="L6744" s="75"/>
      <c r="M6744" s="75"/>
      <c r="N6744" s="75"/>
      <c r="O6744" s="75"/>
      <c r="P6744" s="76"/>
      <c r="AH6744">
        <v>20</v>
      </c>
    </row>
    <row r="6745" spans="2:34" x14ac:dyDescent="0.35">
      <c r="B6745" s="75"/>
      <c r="C6745" s="76"/>
      <c r="D6745" s="78"/>
      <c r="E6745" s="76"/>
      <c r="F6745" s="76"/>
      <c r="G6745" s="76"/>
      <c r="H6745" s="79"/>
      <c r="I6745" s="79"/>
      <c r="J6745" s="79"/>
      <c r="K6745" s="79"/>
      <c r="L6745" s="75"/>
      <c r="M6745" s="75"/>
      <c r="N6745" s="75"/>
      <c r="O6745" s="75"/>
      <c r="P6745" s="76"/>
      <c r="AH6745">
        <v>20</v>
      </c>
    </row>
    <row r="6746" spans="2:34" x14ac:dyDescent="0.35">
      <c r="B6746" s="75"/>
      <c r="C6746" s="76"/>
      <c r="D6746" s="78"/>
      <c r="E6746" s="76"/>
      <c r="F6746" s="76"/>
      <c r="G6746" s="76"/>
      <c r="H6746" s="79"/>
      <c r="I6746" s="79"/>
      <c r="J6746" s="79"/>
      <c r="K6746" s="79"/>
      <c r="L6746" s="75"/>
      <c r="M6746" s="75"/>
      <c r="N6746" s="75"/>
      <c r="O6746" s="75"/>
      <c r="P6746" s="76"/>
      <c r="AH6746">
        <v>20</v>
      </c>
    </row>
    <row r="6747" spans="2:34" x14ac:dyDescent="0.35">
      <c r="B6747" s="75"/>
      <c r="C6747" s="76"/>
      <c r="D6747" s="78"/>
      <c r="E6747" s="76"/>
      <c r="F6747" s="76"/>
      <c r="G6747" s="76"/>
      <c r="H6747" s="79"/>
      <c r="I6747" s="79"/>
      <c r="J6747" s="79"/>
      <c r="K6747" s="79"/>
      <c r="L6747" s="75"/>
      <c r="M6747" s="75"/>
      <c r="N6747" s="75"/>
      <c r="O6747" s="75"/>
      <c r="P6747" s="76"/>
      <c r="AH6747">
        <v>20</v>
      </c>
    </row>
    <row r="6748" spans="2:34" x14ac:dyDescent="0.35">
      <c r="B6748" s="75"/>
      <c r="C6748" s="76"/>
      <c r="D6748" s="78"/>
      <c r="E6748" s="76"/>
      <c r="F6748" s="76"/>
      <c r="G6748" s="76"/>
      <c r="H6748" s="79"/>
      <c r="I6748" s="79"/>
      <c r="J6748" s="79"/>
      <c r="K6748" s="79"/>
      <c r="L6748" s="75"/>
      <c r="M6748" s="75"/>
      <c r="N6748" s="75"/>
      <c r="O6748" s="75"/>
      <c r="P6748" s="76"/>
      <c r="AH6748">
        <v>20</v>
      </c>
    </row>
    <row r="6749" spans="2:34" x14ac:dyDescent="0.35">
      <c r="B6749" s="75"/>
      <c r="C6749" s="76"/>
      <c r="D6749" s="78"/>
      <c r="E6749" s="76"/>
      <c r="F6749" s="76"/>
      <c r="G6749" s="76"/>
      <c r="H6749" s="79"/>
      <c r="I6749" s="79"/>
      <c r="J6749" s="79"/>
      <c r="K6749" s="79"/>
      <c r="L6749" s="75"/>
      <c r="M6749" s="75"/>
      <c r="N6749" s="75"/>
      <c r="O6749" s="75"/>
      <c r="P6749" s="76"/>
      <c r="AH6749">
        <v>20</v>
      </c>
    </row>
    <row r="6750" spans="2:34" x14ac:dyDescent="0.35">
      <c r="B6750" s="75"/>
      <c r="C6750" s="76"/>
      <c r="D6750" s="78"/>
      <c r="E6750" s="76"/>
      <c r="F6750" s="76"/>
      <c r="G6750" s="76"/>
      <c r="H6750" s="79"/>
      <c r="I6750" s="79"/>
      <c r="J6750" s="79"/>
      <c r="K6750" s="79"/>
      <c r="L6750" s="75"/>
      <c r="M6750" s="75"/>
      <c r="N6750" s="75"/>
      <c r="O6750" s="75"/>
      <c r="P6750" s="76"/>
      <c r="AH6750">
        <v>20</v>
      </c>
    </row>
    <row r="6751" spans="2:34" x14ac:dyDescent="0.35">
      <c r="B6751" s="75"/>
      <c r="C6751" s="76"/>
      <c r="D6751" s="78"/>
      <c r="E6751" s="76"/>
      <c r="F6751" s="76"/>
      <c r="G6751" s="76"/>
      <c r="H6751" s="79"/>
      <c r="I6751" s="79"/>
      <c r="J6751" s="79"/>
      <c r="K6751" s="79"/>
      <c r="L6751" s="75"/>
      <c r="M6751" s="75"/>
      <c r="N6751" s="75"/>
      <c r="O6751" s="75"/>
      <c r="P6751" s="76"/>
      <c r="AH6751">
        <v>20</v>
      </c>
    </row>
    <row r="6752" spans="2:34" x14ac:dyDescent="0.35">
      <c r="B6752" s="75"/>
      <c r="C6752" s="76"/>
      <c r="D6752" s="78"/>
      <c r="E6752" s="76"/>
      <c r="F6752" s="76"/>
      <c r="G6752" s="76"/>
      <c r="H6752" s="79"/>
      <c r="I6752" s="79"/>
      <c r="J6752" s="79"/>
      <c r="K6752" s="79"/>
      <c r="L6752" s="75"/>
      <c r="M6752" s="75"/>
      <c r="N6752" s="75"/>
      <c r="O6752" s="75"/>
      <c r="P6752" s="76"/>
      <c r="AH6752">
        <v>20</v>
      </c>
    </row>
    <row r="6753" spans="2:34" x14ac:dyDescent="0.35">
      <c r="B6753" s="75"/>
      <c r="C6753" s="76"/>
      <c r="D6753" s="78"/>
      <c r="E6753" s="76"/>
      <c r="F6753" s="76"/>
      <c r="G6753" s="76"/>
      <c r="H6753" s="79"/>
      <c r="I6753" s="79"/>
      <c r="J6753" s="79"/>
      <c r="K6753" s="79"/>
      <c r="L6753" s="75"/>
      <c r="M6753" s="75"/>
      <c r="N6753" s="75"/>
      <c r="O6753" s="75"/>
      <c r="P6753" s="76"/>
      <c r="AH6753">
        <v>20</v>
      </c>
    </row>
    <row r="6754" spans="2:34" x14ac:dyDescent="0.35">
      <c r="B6754" s="75"/>
      <c r="C6754" s="76"/>
      <c r="D6754" s="78"/>
      <c r="E6754" s="76"/>
      <c r="F6754" s="76"/>
      <c r="G6754" s="76"/>
      <c r="H6754" s="79"/>
      <c r="I6754" s="79"/>
      <c r="J6754" s="79"/>
      <c r="K6754" s="79"/>
      <c r="L6754" s="75"/>
      <c r="M6754" s="75"/>
      <c r="N6754" s="75"/>
      <c r="O6754" s="75"/>
      <c r="P6754" s="76"/>
      <c r="AH6754">
        <v>20</v>
      </c>
    </row>
    <row r="6755" spans="2:34" x14ac:dyDescent="0.35">
      <c r="B6755" s="75"/>
      <c r="C6755" s="76"/>
      <c r="D6755" s="78"/>
      <c r="E6755" s="76"/>
      <c r="F6755" s="76"/>
      <c r="G6755" s="76"/>
      <c r="H6755" s="79"/>
      <c r="I6755" s="79"/>
      <c r="J6755" s="79"/>
      <c r="K6755" s="79"/>
      <c r="L6755" s="75"/>
      <c r="M6755" s="75"/>
      <c r="N6755" s="75"/>
      <c r="O6755" s="75"/>
      <c r="P6755" s="76"/>
      <c r="AH6755">
        <v>20</v>
      </c>
    </row>
    <row r="6756" spans="2:34" x14ac:dyDescent="0.35">
      <c r="B6756" s="75"/>
      <c r="C6756" s="76"/>
      <c r="D6756" s="78"/>
      <c r="E6756" s="76"/>
      <c r="F6756" s="76"/>
      <c r="G6756" s="76"/>
      <c r="H6756" s="79"/>
      <c r="I6756" s="79"/>
      <c r="J6756" s="79"/>
      <c r="K6756" s="79"/>
      <c r="L6756" s="75"/>
      <c r="M6756" s="75"/>
      <c r="N6756" s="75"/>
      <c r="O6756" s="75"/>
      <c r="P6756" s="76"/>
      <c r="AH6756">
        <v>20</v>
      </c>
    </row>
    <row r="6757" spans="2:34" x14ac:dyDescent="0.35">
      <c r="B6757" s="75"/>
      <c r="C6757" s="76"/>
      <c r="D6757" s="78"/>
      <c r="E6757" s="76"/>
      <c r="F6757" s="76"/>
      <c r="G6757" s="76"/>
      <c r="H6757" s="79"/>
      <c r="I6757" s="79"/>
      <c r="J6757" s="79"/>
      <c r="K6757" s="79"/>
      <c r="L6757" s="75"/>
      <c r="M6757" s="75"/>
      <c r="N6757" s="75"/>
      <c r="O6757" s="75"/>
      <c r="P6757" s="76"/>
      <c r="AH6757">
        <v>20</v>
      </c>
    </row>
    <row r="6758" spans="2:34" x14ac:dyDescent="0.35">
      <c r="B6758" s="75"/>
      <c r="C6758" s="76"/>
      <c r="D6758" s="78"/>
      <c r="E6758" s="76"/>
      <c r="F6758" s="76"/>
      <c r="G6758" s="76"/>
      <c r="H6758" s="79"/>
      <c r="I6758" s="79"/>
      <c r="J6758" s="79"/>
      <c r="K6758" s="79"/>
      <c r="L6758" s="75"/>
      <c r="M6758" s="75"/>
      <c r="N6758" s="75"/>
      <c r="O6758" s="75"/>
      <c r="P6758" s="76"/>
      <c r="AH6758">
        <v>20</v>
      </c>
    </row>
    <row r="6759" spans="2:34" x14ac:dyDescent="0.35">
      <c r="B6759" s="75"/>
      <c r="C6759" s="76"/>
      <c r="D6759" s="78"/>
      <c r="E6759" s="76"/>
      <c r="F6759" s="76"/>
      <c r="G6759" s="76"/>
      <c r="H6759" s="79"/>
      <c r="I6759" s="79"/>
      <c r="J6759" s="79"/>
      <c r="K6759" s="79"/>
      <c r="L6759" s="75"/>
      <c r="M6759" s="75"/>
      <c r="N6759" s="75"/>
      <c r="O6759" s="75"/>
      <c r="P6759" s="76"/>
      <c r="AH6759">
        <v>20</v>
      </c>
    </row>
    <row r="6760" spans="2:34" x14ac:dyDescent="0.35">
      <c r="B6760" s="75"/>
      <c r="C6760" s="76"/>
      <c r="D6760" s="78"/>
      <c r="E6760" s="76"/>
      <c r="F6760" s="76"/>
      <c r="G6760" s="76"/>
      <c r="H6760" s="79"/>
      <c r="I6760" s="79"/>
      <c r="J6760" s="79"/>
      <c r="K6760" s="79"/>
      <c r="L6760" s="75"/>
      <c r="M6760" s="75"/>
      <c r="N6760" s="75"/>
      <c r="O6760" s="75"/>
      <c r="P6760" s="76"/>
      <c r="AH6760">
        <v>20</v>
      </c>
    </row>
    <row r="6761" spans="2:34" x14ac:dyDescent="0.35">
      <c r="B6761" s="75"/>
      <c r="C6761" s="76"/>
      <c r="D6761" s="78"/>
      <c r="E6761" s="76"/>
      <c r="F6761" s="76"/>
      <c r="G6761" s="76"/>
      <c r="H6761" s="79"/>
      <c r="I6761" s="79"/>
      <c r="J6761" s="79"/>
      <c r="K6761" s="79"/>
      <c r="L6761" s="75"/>
      <c r="M6761" s="75"/>
      <c r="N6761" s="75"/>
      <c r="O6761" s="75"/>
      <c r="P6761" s="76"/>
      <c r="AH6761">
        <v>20</v>
      </c>
    </row>
    <row r="6762" spans="2:34" x14ac:dyDescent="0.35">
      <c r="B6762" s="75"/>
      <c r="C6762" s="76"/>
      <c r="D6762" s="78"/>
      <c r="E6762" s="76"/>
      <c r="F6762" s="76"/>
      <c r="G6762" s="76"/>
      <c r="H6762" s="79"/>
      <c r="I6762" s="79"/>
      <c r="J6762" s="79"/>
      <c r="K6762" s="79"/>
      <c r="L6762" s="75"/>
      <c r="M6762" s="75"/>
      <c r="N6762" s="75"/>
      <c r="O6762" s="75"/>
      <c r="P6762" s="76"/>
      <c r="AH6762">
        <v>20</v>
      </c>
    </row>
    <row r="6763" spans="2:34" x14ac:dyDescent="0.35">
      <c r="B6763" s="75"/>
      <c r="C6763" s="76"/>
      <c r="D6763" s="78"/>
      <c r="E6763" s="76"/>
      <c r="F6763" s="76"/>
      <c r="G6763" s="76"/>
      <c r="H6763" s="79"/>
      <c r="I6763" s="79"/>
      <c r="J6763" s="79"/>
      <c r="K6763" s="79"/>
      <c r="L6763" s="75"/>
      <c r="M6763" s="75"/>
      <c r="N6763" s="75"/>
      <c r="O6763" s="75"/>
      <c r="P6763" s="76"/>
      <c r="AH6763">
        <v>20</v>
      </c>
    </row>
    <row r="6764" spans="2:34" x14ac:dyDescent="0.35">
      <c r="B6764" s="75"/>
      <c r="C6764" s="76"/>
      <c r="D6764" s="78"/>
      <c r="E6764" s="76"/>
      <c r="F6764" s="76"/>
      <c r="G6764" s="76"/>
      <c r="H6764" s="79"/>
      <c r="I6764" s="79"/>
      <c r="J6764" s="79"/>
      <c r="K6764" s="79"/>
      <c r="L6764" s="75"/>
      <c r="M6764" s="75"/>
      <c r="N6764" s="75"/>
      <c r="O6764" s="75"/>
      <c r="P6764" s="76"/>
      <c r="AH6764">
        <v>20</v>
      </c>
    </row>
    <row r="6765" spans="2:34" x14ac:dyDescent="0.35">
      <c r="B6765" s="75"/>
      <c r="C6765" s="76"/>
      <c r="D6765" s="78"/>
      <c r="E6765" s="76"/>
      <c r="F6765" s="76"/>
      <c r="G6765" s="76"/>
      <c r="H6765" s="79"/>
      <c r="I6765" s="79"/>
      <c r="J6765" s="79"/>
      <c r="K6765" s="79"/>
      <c r="L6765" s="75"/>
      <c r="M6765" s="75"/>
      <c r="N6765" s="75"/>
      <c r="O6765" s="75"/>
      <c r="P6765" s="76"/>
      <c r="AH6765">
        <v>20</v>
      </c>
    </row>
    <row r="6766" spans="2:34" x14ac:dyDescent="0.35">
      <c r="B6766" s="75"/>
      <c r="C6766" s="76"/>
      <c r="D6766" s="78"/>
      <c r="E6766" s="76"/>
      <c r="F6766" s="76"/>
      <c r="G6766" s="76"/>
      <c r="H6766" s="79"/>
      <c r="I6766" s="79"/>
      <c r="J6766" s="79"/>
      <c r="K6766" s="79"/>
      <c r="L6766" s="75"/>
      <c r="M6766" s="75"/>
      <c r="N6766" s="75"/>
      <c r="O6766" s="75"/>
      <c r="P6766" s="76"/>
      <c r="AH6766">
        <v>20</v>
      </c>
    </row>
    <row r="6767" spans="2:34" x14ac:dyDescent="0.35">
      <c r="B6767" s="75"/>
      <c r="C6767" s="76"/>
      <c r="D6767" s="78"/>
      <c r="E6767" s="76"/>
      <c r="F6767" s="76"/>
      <c r="G6767" s="76"/>
      <c r="H6767" s="79"/>
      <c r="I6767" s="79"/>
      <c r="J6767" s="79"/>
      <c r="K6767" s="79"/>
      <c r="L6767" s="75"/>
      <c r="M6767" s="75"/>
      <c r="N6767" s="75"/>
      <c r="O6767" s="75"/>
      <c r="P6767" s="76"/>
      <c r="AH6767">
        <v>20</v>
      </c>
    </row>
    <row r="6768" spans="2:34" x14ac:dyDescent="0.35">
      <c r="B6768" s="75"/>
      <c r="C6768" s="76"/>
      <c r="D6768" s="78"/>
      <c r="E6768" s="76"/>
      <c r="F6768" s="76"/>
      <c r="G6768" s="76"/>
      <c r="H6768" s="79"/>
      <c r="I6768" s="79"/>
      <c r="J6768" s="79"/>
      <c r="K6768" s="79"/>
      <c r="L6768" s="75"/>
      <c r="M6768" s="75"/>
      <c r="N6768" s="75"/>
      <c r="O6768" s="75"/>
      <c r="P6768" s="76"/>
      <c r="AH6768">
        <v>20</v>
      </c>
    </row>
    <row r="6769" spans="2:34" x14ac:dyDescent="0.35">
      <c r="B6769" s="75"/>
      <c r="C6769" s="76"/>
      <c r="D6769" s="78"/>
      <c r="E6769" s="76"/>
      <c r="F6769" s="76"/>
      <c r="G6769" s="76"/>
      <c r="H6769" s="79"/>
      <c r="I6769" s="79"/>
      <c r="J6769" s="79"/>
      <c r="K6769" s="79"/>
      <c r="L6769" s="75"/>
      <c r="M6769" s="75"/>
      <c r="N6769" s="75"/>
      <c r="O6769" s="75"/>
      <c r="P6769" s="76"/>
      <c r="AH6769">
        <v>20</v>
      </c>
    </row>
    <row r="6770" spans="2:34" x14ac:dyDescent="0.35">
      <c r="B6770" s="75"/>
      <c r="C6770" s="76"/>
      <c r="D6770" s="78"/>
      <c r="E6770" s="76"/>
      <c r="F6770" s="76"/>
      <c r="G6770" s="76"/>
      <c r="H6770" s="79"/>
      <c r="I6770" s="79"/>
      <c r="J6770" s="79"/>
      <c r="K6770" s="79"/>
      <c r="L6770" s="75"/>
      <c r="M6770" s="75"/>
      <c r="N6770" s="75"/>
      <c r="O6770" s="75"/>
      <c r="P6770" s="76"/>
      <c r="AH6770">
        <v>20</v>
      </c>
    </row>
    <row r="6771" spans="2:34" x14ac:dyDescent="0.35">
      <c r="B6771" s="75"/>
      <c r="C6771" s="76"/>
      <c r="D6771" s="78"/>
      <c r="E6771" s="76"/>
      <c r="F6771" s="76"/>
      <c r="G6771" s="76"/>
      <c r="H6771" s="79"/>
      <c r="I6771" s="79"/>
      <c r="J6771" s="79"/>
      <c r="K6771" s="79"/>
      <c r="L6771" s="75"/>
      <c r="M6771" s="75"/>
      <c r="N6771" s="75"/>
      <c r="O6771" s="75"/>
      <c r="P6771" s="76"/>
      <c r="AH6771">
        <v>20</v>
      </c>
    </row>
    <row r="6772" spans="2:34" x14ac:dyDescent="0.35">
      <c r="B6772" s="75"/>
      <c r="C6772" s="76"/>
      <c r="D6772" s="78"/>
      <c r="E6772" s="76"/>
      <c r="F6772" s="76"/>
      <c r="G6772" s="76"/>
      <c r="H6772" s="79"/>
      <c r="I6772" s="79"/>
      <c r="J6772" s="79"/>
      <c r="K6772" s="79"/>
      <c r="L6772" s="75"/>
      <c r="M6772" s="75"/>
      <c r="N6772" s="75"/>
      <c r="O6772" s="75"/>
      <c r="P6772" s="76"/>
      <c r="AH6772">
        <v>20</v>
      </c>
    </row>
    <row r="6773" spans="2:34" x14ac:dyDescent="0.35">
      <c r="B6773" s="75"/>
      <c r="C6773" s="76"/>
      <c r="D6773" s="78"/>
      <c r="E6773" s="76"/>
      <c r="F6773" s="76"/>
      <c r="G6773" s="76"/>
      <c r="H6773" s="79"/>
      <c r="I6773" s="79"/>
      <c r="J6773" s="79"/>
      <c r="K6773" s="79"/>
      <c r="L6773" s="75"/>
      <c r="M6773" s="75"/>
      <c r="N6773" s="75"/>
      <c r="O6773" s="75"/>
      <c r="P6773" s="76"/>
      <c r="AH6773">
        <v>20</v>
      </c>
    </row>
    <row r="6774" spans="2:34" x14ac:dyDescent="0.35">
      <c r="B6774" s="75"/>
      <c r="C6774" s="76"/>
      <c r="D6774" s="78"/>
      <c r="E6774" s="76"/>
      <c r="F6774" s="76"/>
      <c r="G6774" s="76"/>
      <c r="H6774" s="79"/>
      <c r="I6774" s="79"/>
      <c r="J6774" s="79"/>
      <c r="K6774" s="79"/>
      <c r="L6774" s="75"/>
      <c r="M6774" s="75"/>
      <c r="N6774" s="75"/>
      <c r="O6774" s="75"/>
      <c r="P6774" s="76"/>
      <c r="AH6774">
        <v>20</v>
      </c>
    </row>
    <row r="6775" spans="2:34" x14ac:dyDescent="0.35">
      <c r="B6775" s="75"/>
      <c r="C6775" s="76"/>
      <c r="D6775" s="78"/>
      <c r="E6775" s="76"/>
      <c r="F6775" s="76"/>
      <c r="G6775" s="76"/>
      <c r="H6775" s="79"/>
      <c r="I6775" s="79"/>
      <c r="J6775" s="79"/>
      <c r="K6775" s="79"/>
      <c r="L6775" s="75"/>
      <c r="M6775" s="75"/>
      <c r="N6775" s="75"/>
      <c r="O6775" s="75"/>
      <c r="P6775" s="76"/>
      <c r="AH6775">
        <v>20</v>
      </c>
    </row>
    <row r="6776" spans="2:34" x14ac:dyDescent="0.35">
      <c r="B6776" s="75"/>
      <c r="C6776" s="76"/>
      <c r="D6776" s="78"/>
      <c r="E6776" s="76"/>
      <c r="F6776" s="76"/>
      <c r="G6776" s="76"/>
      <c r="H6776" s="79"/>
      <c r="I6776" s="79"/>
      <c r="J6776" s="79"/>
      <c r="K6776" s="79"/>
      <c r="L6776" s="75"/>
      <c r="M6776" s="75"/>
      <c r="N6776" s="75"/>
      <c r="O6776" s="75"/>
      <c r="P6776" s="76"/>
      <c r="AH6776">
        <v>20</v>
      </c>
    </row>
    <row r="6777" spans="2:34" x14ac:dyDescent="0.35">
      <c r="B6777" s="75"/>
      <c r="C6777" s="76"/>
      <c r="D6777" s="78"/>
      <c r="E6777" s="76"/>
      <c r="F6777" s="76"/>
      <c r="G6777" s="76"/>
      <c r="H6777" s="79"/>
      <c r="I6777" s="79"/>
      <c r="J6777" s="79"/>
      <c r="K6777" s="79"/>
      <c r="L6777" s="75"/>
      <c r="M6777" s="75"/>
      <c r="N6777" s="75"/>
      <c r="O6777" s="75"/>
      <c r="P6777" s="76"/>
      <c r="AH6777">
        <v>20</v>
      </c>
    </row>
    <row r="6778" spans="2:34" x14ac:dyDescent="0.35">
      <c r="B6778" s="75"/>
      <c r="C6778" s="76"/>
      <c r="D6778" s="78"/>
      <c r="E6778" s="76"/>
      <c r="F6778" s="76"/>
      <c r="G6778" s="76"/>
      <c r="H6778" s="79"/>
      <c r="I6778" s="79"/>
      <c r="J6778" s="79"/>
      <c r="K6778" s="79"/>
      <c r="L6778" s="75"/>
      <c r="M6778" s="75"/>
      <c r="N6778" s="75"/>
      <c r="O6778" s="75"/>
      <c r="P6778" s="76"/>
      <c r="AH6778">
        <v>20</v>
      </c>
    </row>
    <row r="6779" spans="2:34" x14ac:dyDescent="0.35">
      <c r="B6779" s="75"/>
      <c r="C6779" s="76"/>
      <c r="D6779" s="78"/>
      <c r="E6779" s="76"/>
      <c r="F6779" s="76"/>
      <c r="G6779" s="76"/>
      <c r="H6779" s="79"/>
      <c r="I6779" s="79"/>
      <c r="J6779" s="79"/>
      <c r="K6779" s="79"/>
      <c r="L6779" s="75"/>
      <c r="M6779" s="75"/>
      <c r="N6779" s="75"/>
      <c r="O6779" s="75"/>
      <c r="P6779" s="76"/>
      <c r="AH6779">
        <v>20</v>
      </c>
    </row>
    <row r="6780" spans="2:34" x14ac:dyDescent="0.35">
      <c r="B6780" s="75"/>
      <c r="C6780" s="76"/>
      <c r="D6780" s="78"/>
      <c r="E6780" s="76"/>
      <c r="F6780" s="76"/>
      <c r="G6780" s="76"/>
      <c r="H6780" s="79"/>
      <c r="I6780" s="79"/>
      <c r="J6780" s="79"/>
      <c r="K6780" s="79"/>
      <c r="L6780" s="75"/>
      <c r="M6780" s="75"/>
      <c r="N6780" s="75"/>
      <c r="O6780" s="75"/>
      <c r="P6780" s="76"/>
      <c r="AH6780">
        <v>20</v>
      </c>
    </row>
    <row r="6781" spans="2:34" x14ac:dyDescent="0.35">
      <c r="B6781" s="75"/>
      <c r="C6781" s="76"/>
      <c r="D6781" s="78"/>
      <c r="E6781" s="76"/>
      <c r="F6781" s="76"/>
      <c r="G6781" s="76"/>
      <c r="H6781" s="79"/>
      <c r="I6781" s="79"/>
      <c r="J6781" s="79"/>
      <c r="K6781" s="79"/>
      <c r="L6781" s="75"/>
      <c r="M6781" s="75"/>
      <c r="N6781" s="75"/>
      <c r="O6781" s="75"/>
      <c r="P6781" s="76"/>
      <c r="AH6781">
        <v>20</v>
      </c>
    </row>
    <row r="6782" spans="2:34" x14ac:dyDescent="0.35">
      <c r="B6782" s="75"/>
      <c r="C6782" s="76"/>
      <c r="D6782" s="78"/>
      <c r="E6782" s="76"/>
      <c r="F6782" s="76"/>
      <c r="G6782" s="76"/>
      <c r="H6782" s="79"/>
      <c r="I6782" s="79"/>
      <c r="J6782" s="79"/>
      <c r="K6782" s="79"/>
      <c r="L6782" s="75"/>
      <c r="M6782" s="75"/>
      <c r="N6782" s="75"/>
      <c r="O6782" s="75"/>
      <c r="P6782" s="76"/>
      <c r="AH6782">
        <v>20</v>
      </c>
    </row>
    <row r="6783" spans="2:34" x14ac:dyDescent="0.35">
      <c r="B6783" s="75"/>
      <c r="C6783" s="76"/>
      <c r="D6783" s="78"/>
      <c r="E6783" s="76"/>
      <c r="F6783" s="76"/>
      <c r="G6783" s="76"/>
      <c r="H6783" s="79"/>
      <c r="I6783" s="79"/>
      <c r="J6783" s="79"/>
      <c r="K6783" s="79"/>
      <c r="L6783" s="75"/>
      <c r="M6783" s="75"/>
      <c r="N6783" s="75"/>
      <c r="O6783" s="75"/>
      <c r="P6783" s="76"/>
      <c r="AH6783">
        <v>20</v>
      </c>
    </row>
    <row r="6784" spans="2:34" x14ac:dyDescent="0.35">
      <c r="B6784" s="75"/>
      <c r="C6784" s="76"/>
      <c r="D6784" s="78"/>
      <c r="E6784" s="76"/>
      <c r="F6784" s="76"/>
      <c r="G6784" s="76"/>
      <c r="H6784" s="79"/>
      <c r="I6784" s="79"/>
      <c r="J6784" s="79"/>
      <c r="K6784" s="79"/>
      <c r="L6784" s="75"/>
      <c r="M6784" s="75"/>
      <c r="N6784" s="75"/>
      <c r="O6784" s="75"/>
      <c r="P6784" s="76"/>
      <c r="AH6784">
        <v>20</v>
      </c>
    </row>
    <row r="6785" spans="2:34" x14ac:dyDescent="0.35">
      <c r="B6785" s="75"/>
      <c r="C6785" s="76"/>
      <c r="D6785" s="78"/>
      <c r="E6785" s="76"/>
      <c r="F6785" s="76"/>
      <c r="G6785" s="76"/>
      <c r="H6785" s="79"/>
      <c r="I6785" s="79"/>
      <c r="J6785" s="79"/>
      <c r="K6785" s="79"/>
      <c r="L6785" s="75"/>
      <c r="M6785" s="75"/>
      <c r="N6785" s="75"/>
      <c r="O6785" s="75"/>
      <c r="P6785" s="76"/>
      <c r="AH6785">
        <v>20</v>
      </c>
    </row>
    <row r="6786" spans="2:34" x14ac:dyDescent="0.35">
      <c r="B6786" s="75"/>
      <c r="C6786" s="76"/>
      <c r="D6786" s="78"/>
      <c r="E6786" s="76"/>
      <c r="F6786" s="76"/>
      <c r="G6786" s="76"/>
      <c r="H6786" s="79"/>
      <c r="I6786" s="79"/>
      <c r="J6786" s="79"/>
      <c r="K6786" s="79"/>
      <c r="L6786" s="75"/>
      <c r="M6786" s="75"/>
      <c r="N6786" s="75"/>
      <c r="O6786" s="75"/>
      <c r="P6786" s="76"/>
      <c r="AH6786">
        <v>20</v>
      </c>
    </row>
    <row r="6787" spans="2:34" x14ac:dyDescent="0.35">
      <c r="B6787" s="75"/>
      <c r="C6787" s="76"/>
      <c r="D6787" s="78"/>
      <c r="E6787" s="76"/>
      <c r="F6787" s="76"/>
      <c r="G6787" s="76"/>
      <c r="H6787" s="79"/>
      <c r="I6787" s="79"/>
      <c r="J6787" s="79"/>
      <c r="K6787" s="79"/>
      <c r="L6787" s="75"/>
      <c r="M6787" s="75"/>
      <c r="N6787" s="75"/>
      <c r="O6787" s="75"/>
      <c r="P6787" s="76"/>
      <c r="AH6787">
        <v>20</v>
      </c>
    </row>
    <row r="6788" spans="2:34" x14ac:dyDescent="0.35">
      <c r="B6788" s="75"/>
      <c r="C6788" s="76"/>
      <c r="D6788" s="78"/>
      <c r="E6788" s="76"/>
      <c r="F6788" s="76"/>
      <c r="G6788" s="76"/>
      <c r="H6788" s="79"/>
      <c r="I6788" s="79"/>
      <c r="J6788" s="79"/>
      <c r="K6788" s="79"/>
      <c r="L6788" s="75"/>
      <c r="M6788" s="75"/>
      <c r="N6788" s="75"/>
      <c r="O6788" s="75"/>
      <c r="P6788" s="76"/>
      <c r="AH6788">
        <v>20</v>
      </c>
    </row>
    <row r="6789" spans="2:34" x14ac:dyDescent="0.35">
      <c r="B6789" s="75"/>
      <c r="C6789" s="76"/>
      <c r="D6789" s="78"/>
      <c r="E6789" s="76"/>
      <c r="F6789" s="76"/>
      <c r="G6789" s="76"/>
      <c r="H6789" s="79"/>
      <c r="I6789" s="79"/>
      <c r="J6789" s="79"/>
      <c r="K6789" s="79"/>
      <c r="L6789" s="75"/>
      <c r="M6789" s="75"/>
      <c r="N6789" s="75"/>
      <c r="O6789" s="75"/>
      <c r="P6789" s="76"/>
      <c r="AH6789">
        <v>20</v>
      </c>
    </row>
    <row r="6790" spans="2:34" x14ac:dyDescent="0.35">
      <c r="B6790" s="75"/>
      <c r="C6790" s="76"/>
      <c r="D6790" s="78"/>
      <c r="E6790" s="76"/>
      <c r="F6790" s="76"/>
      <c r="G6790" s="76"/>
      <c r="H6790" s="79"/>
      <c r="I6790" s="79"/>
      <c r="J6790" s="79"/>
      <c r="K6790" s="79"/>
      <c r="L6790" s="75"/>
      <c r="M6790" s="75"/>
      <c r="N6790" s="75"/>
      <c r="O6790" s="75"/>
      <c r="P6790" s="76"/>
      <c r="AH6790">
        <v>20</v>
      </c>
    </row>
    <row r="6791" spans="2:34" x14ac:dyDescent="0.35">
      <c r="B6791" s="75"/>
      <c r="C6791" s="76"/>
      <c r="D6791" s="78"/>
      <c r="E6791" s="76"/>
      <c r="F6791" s="76"/>
      <c r="G6791" s="76"/>
      <c r="H6791" s="79"/>
      <c r="I6791" s="79"/>
      <c r="J6791" s="79"/>
      <c r="K6791" s="79"/>
      <c r="L6791" s="75"/>
      <c r="M6791" s="75"/>
      <c r="N6791" s="75"/>
      <c r="O6791" s="75"/>
      <c r="P6791" s="76"/>
      <c r="AH6791">
        <v>20</v>
      </c>
    </row>
    <row r="6792" spans="2:34" x14ac:dyDescent="0.35">
      <c r="B6792" s="75"/>
      <c r="C6792" s="76"/>
      <c r="D6792" s="78"/>
      <c r="E6792" s="76"/>
      <c r="F6792" s="76"/>
      <c r="G6792" s="76"/>
      <c r="H6792" s="79"/>
      <c r="I6792" s="79"/>
      <c r="J6792" s="79"/>
      <c r="K6792" s="79"/>
      <c r="L6792" s="75"/>
      <c r="M6792" s="75"/>
      <c r="N6792" s="75"/>
      <c r="O6792" s="75"/>
      <c r="P6792" s="76"/>
      <c r="AH6792">
        <v>20</v>
      </c>
    </row>
    <row r="6793" spans="2:34" x14ac:dyDescent="0.35">
      <c r="B6793" s="75"/>
      <c r="C6793" s="76"/>
      <c r="D6793" s="78"/>
      <c r="E6793" s="76"/>
      <c r="F6793" s="76"/>
      <c r="G6793" s="76"/>
      <c r="H6793" s="79"/>
      <c r="I6793" s="79"/>
      <c r="J6793" s="79"/>
      <c r="K6793" s="79"/>
      <c r="L6793" s="75"/>
      <c r="M6793" s="75"/>
      <c r="N6793" s="75"/>
      <c r="O6793" s="75"/>
      <c r="P6793" s="76"/>
      <c r="AH6793">
        <v>20</v>
      </c>
    </row>
    <row r="6794" spans="2:34" x14ac:dyDescent="0.35">
      <c r="B6794" s="75"/>
      <c r="C6794" s="76"/>
      <c r="D6794" s="78"/>
      <c r="E6794" s="76"/>
      <c r="F6794" s="76"/>
      <c r="G6794" s="76"/>
      <c r="H6794" s="79"/>
      <c r="I6794" s="79"/>
      <c r="J6794" s="79"/>
      <c r="K6794" s="79"/>
      <c r="L6794" s="75"/>
      <c r="M6794" s="75"/>
      <c r="N6794" s="75"/>
      <c r="O6794" s="75"/>
      <c r="P6794" s="76"/>
      <c r="AH6794">
        <v>20</v>
      </c>
    </row>
    <row r="6795" spans="2:34" x14ac:dyDescent="0.35">
      <c r="B6795" s="75"/>
      <c r="C6795" s="76"/>
      <c r="D6795" s="78"/>
      <c r="E6795" s="76"/>
      <c r="F6795" s="76"/>
      <c r="G6795" s="76"/>
      <c r="H6795" s="79"/>
      <c r="I6795" s="79"/>
      <c r="J6795" s="79"/>
      <c r="K6795" s="79"/>
      <c r="L6795" s="75"/>
      <c r="M6795" s="75"/>
      <c r="N6795" s="75"/>
      <c r="O6795" s="75"/>
      <c r="P6795" s="76"/>
      <c r="AH6795">
        <v>20</v>
      </c>
    </row>
    <row r="6796" spans="2:34" x14ac:dyDescent="0.35">
      <c r="B6796" s="75"/>
      <c r="C6796" s="76"/>
      <c r="D6796" s="78"/>
      <c r="E6796" s="76"/>
      <c r="F6796" s="76"/>
      <c r="G6796" s="76"/>
      <c r="H6796" s="79"/>
      <c r="I6796" s="79"/>
      <c r="J6796" s="79"/>
      <c r="K6796" s="79"/>
      <c r="L6796" s="75"/>
      <c r="M6796" s="75"/>
      <c r="N6796" s="75"/>
      <c r="O6796" s="75"/>
      <c r="P6796" s="76"/>
      <c r="AH6796">
        <v>20</v>
      </c>
    </row>
    <row r="6797" spans="2:34" x14ac:dyDescent="0.35">
      <c r="B6797" s="75"/>
      <c r="C6797" s="76"/>
      <c r="D6797" s="78"/>
      <c r="E6797" s="76"/>
      <c r="F6797" s="76"/>
      <c r="G6797" s="76"/>
      <c r="H6797" s="79"/>
      <c r="I6797" s="79"/>
      <c r="J6797" s="79"/>
      <c r="K6797" s="79"/>
      <c r="L6797" s="75"/>
      <c r="M6797" s="75"/>
      <c r="N6797" s="75"/>
      <c r="O6797" s="75"/>
      <c r="P6797" s="76"/>
      <c r="AH6797">
        <v>20</v>
      </c>
    </row>
    <row r="6798" spans="2:34" x14ac:dyDescent="0.35">
      <c r="B6798" s="75"/>
      <c r="C6798" s="76"/>
      <c r="D6798" s="78"/>
      <c r="E6798" s="76"/>
      <c r="F6798" s="76"/>
      <c r="G6798" s="76"/>
      <c r="H6798" s="79"/>
      <c r="I6798" s="79"/>
      <c r="J6798" s="79"/>
      <c r="K6798" s="79"/>
      <c r="L6798" s="75"/>
      <c r="M6798" s="75"/>
      <c r="N6798" s="75"/>
      <c r="O6798" s="75"/>
      <c r="P6798" s="76"/>
      <c r="AH6798">
        <v>20</v>
      </c>
    </row>
    <row r="6799" spans="2:34" x14ac:dyDescent="0.35">
      <c r="B6799" s="75"/>
      <c r="C6799" s="76"/>
      <c r="D6799" s="78"/>
      <c r="E6799" s="76"/>
      <c r="F6799" s="76"/>
      <c r="G6799" s="76"/>
      <c r="H6799" s="79"/>
      <c r="I6799" s="79"/>
      <c r="J6799" s="79"/>
      <c r="K6799" s="79"/>
      <c r="L6799" s="75"/>
      <c r="M6799" s="75"/>
      <c r="N6799" s="75"/>
      <c r="O6799" s="75"/>
      <c r="P6799" s="76"/>
      <c r="AH6799">
        <v>20</v>
      </c>
    </row>
    <row r="6800" spans="2:34" x14ac:dyDescent="0.35">
      <c r="B6800" s="75"/>
      <c r="C6800" s="76"/>
      <c r="D6800" s="78"/>
      <c r="E6800" s="76"/>
      <c r="F6800" s="76"/>
      <c r="G6800" s="76"/>
      <c r="H6800" s="79"/>
      <c r="I6800" s="79"/>
      <c r="J6800" s="79"/>
      <c r="K6800" s="79"/>
      <c r="L6800" s="75"/>
      <c r="M6800" s="75"/>
      <c r="N6800" s="75"/>
      <c r="O6800" s="75"/>
      <c r="P6800" s="76"/>
      <c r="AH6800">
        <v>20</v>
      </c>
    </row>
    <row r="6801" spans="2:34" x14ac:dyDescent="0.35">
      <c r="B6801" s="75"/>
      <c r="C6801" s="76"/>
      <c r="D6801" s="78"/>
      <c r="E6801" s="76"/>
      <c r="F6801" s="76"/>
      <c r="G6801" s="76"/>
      <c r="H6801" s="79"/>
      <c r="I6801" s="79"/>
      <c r="J6801" s="79"/>
      <c r="K6801" s="79"/>
      <c r="L6801" s="75"/>
      <c r="M6801" s="75"/>
      <c r="N6801" s="75"/>
      <c r="O6801" s="75"/>
      <c r="P6801" s="76"/>
      <c r="AH6801">
        <v>20</v>
      </c>
    </row>
    <row r="6802" spans="2:34" x14ac:dyDescent="0.35">
      <c r="B6802" s="75"/>
      <c r="C6802" s="76"/>
      <c r="D6802" s="78"/>
      <c r="E6802" s="76"/>
      <c r="F6802" s="76"/>
      <c r="G6802" s="76"/>
      <c r="H6802" s="79"/>
      <c r="I6802" s="79"/>
      <c r="J6802" s="79"/>
      <c r="K6802" s="79"/>
      <c r="L6802" s="75"/>
      <c r="M6802" s="75"/>
      <c r="N6802" s="75"/>
      <c r="O6802" s="75"/>
      <c r="P6802" s="76"/>
      <c r="AH6802">
        <v>20</v>
      </c>
    </row>
    <row r="6803" spans="2:34" x14ac:dyDescent="0.35">
      <c r="B6803" s="75"/>
      <c r="C6803" s="76"/>
      <c r="D6803" s="78"/>
      <c r="E6803" s="76"/>
      <c r="F6803" s="76"/>
      <c r="G6803" s="76"/>
      <c r="H6803" s="79"/>
      <c r="I6803" s="79"/>
      <c r="J6803" s="79"/>
      <c r="K6803" s="79"/>
      <c r="L6803" s="75"/>
      <c r="M6803" s="75"/>
      <c r="N6803" s="75"/>
      <c r="O6803" s="75"/>
      <c r="P6803" s="76"/>
      <c r="AH6803">
        <v>20</v>
      </c>
    </row>
    <row r="6804" spans="2:34" x14ac:dyDescent="0.35">
      <c r="B6804" s="75"/>
      <c r="C6804" s="76"/>
      <c r="D6804" s="78"/>
      <c r="E6804" s="76"/>
      <c r="F6804" s="76"/>
      <c r="G6804" s="76"/>
      <c r="H6804" s="79"/>
      <c r="I6804" s="79"/>
      <c r="J6804" s="79"/>
      <c r="K6804" s="79"/>
      <c r="L6804" s="75"/>
      <c r="M6804" s="75"/>
      <c r="N6804" s="75"/>
      <c r="O6804" s="75"/>
      <c r="P6804" s="76"/>
      <c r="AH6804">
        <v>20</v>
      </c>
    </row>
    <row r="6805" spans="2:34" x14ac:dyDescent="0.35">
      <c r="B6805" s="75"/>
      <c r="C6805" s="76"/>
      <c r="D6805" s="78"/>
      <c r="E6805" s="76"/>
      <c r="F6805" s="76"/>
      <c r="G6805" s="76"/>
      <c r="H6805" s="79"/>
      <c r="I6805" s="79"/>
      <c r="J6805" s="79"/>
      <c r="K6805" s="79"/>
      <c r="L6805" s="75"/>
      <c r="M6805" s="75"/>
      <c r="N6805" s="75"/>
      <c r="O6805" s="75"/>
      <c r="P6805" s="76"/>
      <c r="AH6805">
        <v>20</v>
      </c>
    </row>
    <row r="6806" spans="2:34" x14ac:dyDescent="0.35">
      <c r="B6806" s="75"/>
      <c r="C6806" s="76"/>
      <c r="D6806" s="78"/>
      <c r="E6806" s="76"/>
      <c r="F6806" s="76"/>
      <c r="G6806" s="76"/>
      <c r="H6806" s="79"/>
      <c r="I6806" s="79"/>
      <c r="J6806" s="79"/>
      <c r="K6806" s="79"/>
      <c r="L6806" s="75"/>
      <c r="M6806" s="75"/>
      <c r="N6806" s="75"/>
      <c r="O6806" s="75"/>
      <c r="P6806" s="76"/>
      <c r="AH6806">
        <v>20</v>
      </c>
    </row>
    <row r="6807" spans="2:34" x14ac:dyDescent="0.35">
      <c r="B6807" s="75"/>
      <c r="C6807" s="76"/>
      <c r="D6807" s="78"/>
      <c r="E6807" s="76"/>
      <c r="F6807" s="76"/>
      <c r="G6807" s="76"/>
      <c r="H6807" s="79"/>
      <c r="I6807" s="79"/>
      <c r="J6807" s="79"/>
      <c r="K6807" s="79"/>
      <c r="L6807" s="75"/>
      <c r="M6807" s="75"/>
      <c r="N6807" s="75"/>
      <c r="O6807" s="75"/>
      <c r="P6807" s="76"/>
      <c r="AH6807">
        <v>20</v>
      </c>
    </row>
    <row r="6808" spans="2:34" x14ac:dyDescent="0.35">
      <c r="B6808" s="75"/>
      <c r="C6808" s="76"/>
      <c r="D6808" s="78"/>
      <c r="E6808" s="76"/>
      <c r="F6808" s="76"/>
      <c r="G6808" s="76"/>
      <c r="H6808" s="79"/>
      <c r="I6808" s="79"/>
      <c r="J6808" s="79"/>
      <c r="K6808" s="79"/>
      <c r="L6808" s="75"/>
      <c r="M6808" s="75"/>
      <c r="N6808" s="75"/>
      <c r="O6808" s="75"/>
      <c r="P6808" s="76"/>
      <c r="AH6808">
        <v>20</v>
      </c>
    </row>
    <row r="6809" spans="2:34" x14ac:dyDescent="0.35">
      <c r="B6809" s="75"/>
      <c r="C6809" s="76"/>
      <c r="D6809" s="78"/>
      <c r="E6809" s="76"/>
      <c r="F6809" s="76"/>
      <c r="G6809" s="76"/>
      <c r="H6809" s="79"/>
      <c r="I6809" s="79"/>
      <c r="J6809" s="79"/>
      <c r="K6809" s="79"/>
      <c r="L6809" s="75"/>
      <c r="M6809" s="75"/>
      <c r="N6809" s="75"/>
      <c r="O6809" s="75"/>
      <c r="P6809" s="76"/>
      <c r="AH6809">
        <v>20</v>
      </c>
    </row>
    <row r="6810" spans="2:34" x14ac:dyDescent="0.35">
      <c r="B6810" s="75"/>
      <c r="C6810" s="76"/>
      <c r="D6810" s="78"/>
      <c r="E6810" s="76"/>
      <c r="F6810" s="76"/>
      <c r="G6810" s="76"/>
      <c r="H6810" s="79"/>
      <c r="I6810" s="79"/>
      <c r="J6810" s="79"/>
      <c r="K6810" s="79"/>
      <c r="L6810" s="75"/>
      <c r="M6810" s="75"/>
      <c r="N6810" s="75"/>
      <c r="O6810" s="75"/>
      <c r="P6810" s="76"/>
      <c r="AH6810">
        <v>20</v>
      </c>
    </row>
    <row r="6811" spans="2:34" x14ac:dyDescent="0.35">
      <c r="B6811" s="75"/>
      <c r="C6811" s="76"/>
      <c r="D6811" s="78"/>
      <c r="E6811" s="76"/>
      <c r="F6811" s="76"/>
      <c r="G6811" s="76"/>
      <c r="H6811" s="79"/>
      <c r="I6811" s="79"/>
      <c r="J6811" s="79"/>
      <c r="K6811" s="79"/>
      <c r="L6811" s="75"/>
      <c r="M6811" s="75"/>
      <c r="N6811" s="75"/>
      <c r="O6811" s="75"/>
      <c r="P6811" s="76"/>
      <c r="AH6811">
        <v>20</v>
      </c>
    </row>
    <row r="6812" spans="2:34" x14ac:dyDescent="0.35">
      <c r="B6812" s="75"/>
      <c r="C6812" s="76"/>
      <c r="D6812" s="78"/>
      <c r="E6812" s="76"/>
      <c r="F6812" s="76"/>
      <c r="G6812" s="76"/>
      <c r="H6812" s="79"/>
      <c r="I6812" s="79"/>
      <c r="J6812" s="79"/>
      <c r="K6812" s="79"/>
      <c r="L6812" s="75"/>
      <c r="M6812" s="75"/>
      <c r="N6812" s="75"/>
      <c r="O6812" s="75"/>
      <c r="P6812" s="76"/>
      <c r="AH6812">
        <v>20</v>
      </c>
    </row>
    <row r="6813" spans="2:34" x14ac:dyDescent="0.35">
      <c r="B6813" s="75"/>
      <c r="C6813" s="76"/>
      <c r="D6813" s="78"/>
      <c r="E6813" s="76"/>
      <c r="F6813" s="76"/>
      <c r="G6813" s="76"/>
      <c r="H6813" s="79"/>
      <c r="I6813" s="79"/>
      <c r="J6813" s="79"/>
      <c r="K6813" s="79"/>
      <c r="L6813" s="75"/>
      <c r="M6813" s="75"/>
      <c r="N6813" s="75"/>
      <c r="O6813" s="75"/>
      <c r="P6813" s="76"/>
      <c r="AH6813">
        <v>20</v>
      </c>
    </row>
    <row r="6814" spans="2:34" x14ac:dyDescent="0.35">
      <c r="B6814" s="75"/>
      <c r="C6814" s="76"/>
      <c r="D6814" s="78"/>
      <c r="E6814" s="76"/>
      <c r="F6814" s="76"/>
      <c r="G6814" s="76"/>
      <c r="H6814" s="79"/>
      <c r="I6814" s="79"/>
      <c r="J6814" s="79"/>
      <c r="K6814" s="79"/>
      <c r="L6814" s="75"/>
      <c r="M6814" s="75"/>
      <c r="N6814" s="75"/>
      <c r="O6814" s="75"/>
      <c r="P6814" s="76"/>
      <c r="AH6814">
        <v>20</v>
      </c>
    </row>
    <row r="6815" spans="2:34" x14ac:dyDescent="0.35">
      <c r="B6815" s="75"/>
      <c r="C6815" s="76"/>
      <c r="D6815" s="78"/>
      <c r="E6815" s="76"/>
      <c r="F6815" s="76"/>
      <c r="G6815" s="76"/>
      <c r="H6815" s="79"/>
      <c r="I6815" s="79"/>
      <c r="J6815" s="79"/>
      <c r="K6815" s="79"/>
      <c r="L6815" s="75"/>
      <c r="M6815" s="75"/>
      <c r="N6815" s="75"/>
      <c r="O6815" s="75"/>
      <c r="P6815" s="76"/>
      <c r="AH6815">
        <v>20</v>
      </c>
    </row>
    <row r="6816" spans="2:34" x14ac:dyDescent="0.35">
      <c r="B6816" s="75"/>
      <c r="C6816" s="76"/>
      <c r="D6816" s="78"/>
      <c r="E6816" s="76"/>
      <c r="F6816" s="76"/>
      <c r="G6816" s="76"/>
      <c r="H6816" s="79"/>
      <c r="I6816" s="79"/>
      <c r="J6816" s="79"/>
      <c r="K6816" s="79"/>
      <c r="L6816" s="75"/>
      <c r="M6816" s="75"/>
      <c r="N6816" s="75"/>
      <c r="O6816" s="75"/>
      <c r="P6816" s="76"/>
      <c r="AH6816">
        <v>20</v>
      </c>
    </row>
    <row r="6817" spans="2:34" x14ac:dyDescent="0.35">
      <c r="B6817" s="75"/>
      <c r="C6817" s="76"/>
      <c r="D6817" s="78"/>
      <c r="E6817" s="76"/>
      <c r="F6817" s="76"/>
      <c r="G6817" s="76"/>
      <c r="H6817" s="79"/>
      <c r="I6817" s="79"/>
      <c r="J6817" s="79"/>
      <c r="K6817" s="79"/>
      <c r="L6817" s="75"/>
      <c r="M6817" s="75"/>
      <c r="N6817" s="75"/>
      <c r="O6817" s="75"/>
      <c r="P6817" s="76"/>
      <c r="AH6817">
        <v>20</v>
      </c>
    </row>
    <row r="6818" spans="2:34" x14ac:dyDescent="0.35">
      <c r="B6818" s="75"/>
      <c r="C6818" s="76"/>
      <c r="D6818" s="78"/>
      <c r="E6818" s="76"/>
      <c r="F6818" s="76"/>
      <c r="G6818" s="76"/>
      <c r="H6818" s="79"/>
      <c r="I6818" s="79"/>
      <c r="J6818" s="79"/>
      <c r="K6818" s="79"/>
      <c r="L6818" s="75"/>
      <c r="M6818" s="75"/>
      <c r="N6818" s="75"/>
      <c r="O6818" s="75"/>
      <c r="P6818" s="76"/>
      <c r="AH6818">
        <v>20</v>
      </c>
    </row>
    <row r="6819" spans="2:34" x14ac:dyDescent="0.35">
      <c r="B6819" s="75"/>
      <c r="C6819" s="76"/>
      <c r="D6819" s="78"/>
      <c r="E6819" s="76"/>
      <c r="F6819" s="76"/>
      <c r="G6819" s="76"/>
      <c r="H6819" s="79"/>
      <c r="I6819" s="79"/>
      <c r="J6819" s="79"/>
      <c r="K6819" s="79"/>
      <c r="L6819" s="75"/>
      <c r="M6819" s="75"/>
      <c r="N6819" s="75"/>
      <c r="O6819" s="75"/>
      <c r="P6819" s="76"/>
      <c r="AH6819">
        <v>20</v>
      </c>
    </row>
    <row r="6820" spans="2:34" x14ac:dyDescent="0.35">
      <c r="B6820" s="75"/>
      <c r="C6820" s="76"/>
      <c r="D6820" s="78"/>
      <c r="E6820" s="76"/>
      <c r="F6820" s="76"/>
      <c r="G6820" s="76"/>
      <c r="H6820" s="79"/>
      <c r="I6820" s="79"/>
      <c r="J6820" s="79"/>
      <c r="K6820" s="79"/>
      <c r="L6820" s="75"/>
      <c r="M6820" s="75"/>
      <c r="N6820" s="75"/>
      <c r="O6820" s="75"/>
      <c r="P6820" s="76"/>
      <c r="AH6820">
        <v>20</v>
      </c>
    </row>
    <row r="6821" spans="2:34" x14ac:dyDescent="0.35">
      <c r="B6821" s="75"/>
      <c r="C6821" s="76"/>
      <c r="D6821" s="78"/>
      <c r="E6821" s="76"/>
      <c r="F6821" s="76"/>
      <c r="G6821" s="76"/>
      <c r="H6821" s="79"/>
      <c r="I6821" s="79"/>
      <c r="J6821" s="79"/>
      <c r="K6821" s="79"/>
      <c r="L6821" s="75"/>
      <c r="M6821" s="75"/>
      <c r="N6821" s="75"/>
      <c r="O6821" s="75"/>
      <c r="P6821" s="76"/>
      <c r="AH6821">
        <v>20</v>
      </c>
    </row>
    <row r="6822" spans="2:34" x14ac:dyDescent="0.35">
      <c r="B6822" s="75"/>
      <c r="C6822" s="76"/>
      <c r="D6822" s="78"/>
      <c r="E6822" s="76"/>
      <c r="F6822" s="76"/>
      <c r="G6822" s="76"/>
      <c r="H6822" s="79"/>
      <c r="I6822" s="79"/>
      <c r="J6822" s="79"/>
      <c r="K6822" s="79"/>
      <c r="L6822" s="75"/>
      <c r="M6822" s="75"/>
      <c r="N6822" s="75"/>
      <c r="O6822" s="75"/>
      <c r="P6822" s="76"/>
      <c r="AH6822">
        <v>20</v>
      </c>
    </row>
    <row r="6823" spans="2:34" x14ac:dyDescent="0.35">
      <c r="B6823" s="75"/>
      <c r="C6823" s="76"/>
      <c r="D6823" s="78"/>
      <c r="E6823" s="76"/>
      <c r="F6823" s="76"/>
      <c r="G6823" s="76"/>
      <c r="H6823" s="79"/>
      <c r="I6823" s="79"/>
      <c r="J6823" s="79"/>
      <c r="K6823" s="79"/>
      <c r="L6823" s="75"/>
      <c r="M6823" s="75"/>
      <c r="N6823" s="75"/>
      <c r="O6823" s="75"/>
      <c r="P6823" s="76"/>
      <c r="AH6823">
        <v>20</v>
      </c>
    </row>
    <row r="6824" spans="2:34" x14ac:dyDescent="0.35">
      <c r="B6824" s="75"/>
      <c r="C6824" s="76"/>
      <c r="D6824" s="78"/>
      <c r="E6824" s="76"/>
      <c r="F6824" s="76"/>
      <c r="G6824" s="76"/>
      <c r="H6824" s="79"/>
      <c r="I6824" s="79"/>
      <c r="J6824" s="79"/>
      <c r="K6824" s="79"/>
      <c r="L6824" s="75"/>
      <c r="M6824" s="75"/>
      <c r="N6824" s="75"/>
      <c r="O6824" s="75"/>
      <c r="P6824" s="76"/>
      <c r="AH6824">
        <v>20</v>
      </c>
    </row>
    <row r="6825" spans="2:34" x14ac:dyDescent="0.35">
      <c r="B6825" s="75"/>
      <c r="C6825" s="76"/>
      <c r="D6825" s="78"/>
      <c r="E6825" s="76"/>
      <c r="F6825" s="76"/>
      <c r="G6825" s="76"/>
      <c r="H6825" s="79"/>
      <c r="I6825" s="79"/>
      <c r="J6825" s="79"/>
      <c r="K6825" s="79"/>
      <c r="L6825" s="75"/>
      <c r="M6825" s="75"/>
      <c r="N6825" s="75"/>
      <c r="O6825" s="75"/>
      <c r="P6825" s="76"/>
      <c r="AH6825">
        <v>20</v>
      </c>
    </row>
    <row r="6826" spans="2:34" x14ac:dyDescent="0.35">
      <c r="B6826" s="75"/>
      <c r="C6826" s="76"/>
      <c r="D6826" s="78"/>
      <c r="E6826" s="76"/>
      <c r="F6826" s="76"/>
      <c r="G6826" s="76"/>
      <c r="H6826" s="79"/>
      <c r="I6826" s="79"/>
      <c r="J6826" s="79"/>
      <c r="K6826" s="79"/>
      <c r="L6826" s="75"/>
      <c r="M6826" s="75"/>
      <c r="N6826" s="75"/>
      <c r="O6826" s="75"/>
      <c r="P6826" s="76"/>
      <c r="AH6826">
        <v>20</v>
      </c>
    </row>
    <row r="6827" spans="2:34" x14ac:dyDescent="0.35">
      <c r="B6827" s="75"/>
      <c r="C6827" s="76"/>
      <c r="D6827" s="78"/>
      <c r="E6827" s="76"/>
      <c r="F6827" s="76"/>
      <c r="G6827" s="76"/>
      <c r="H6827" s="79"/>
      <c r="I6827" s="79"/>
      <c r="J6827" s="79"/>
      <c r="K6827" s="79"/>
      <c r="L6827" s="75"/>
      <c r="M6827" s="75"/>
      <c r="N6827" s="75"/>
      <c r="O6827" s="75"/>
      <c r="P6827" s="76"/>
      <c r="AH6827">
        <v>20</v>
      </c>
    </row>
    <row r="6828" spans="2:34" x14ac:dyDescent="0.35">
      <c r="B6828" s="75"/>
      <c r="C6828" s="76"/>
      <c r="D6828" s="78"/>
      <c r="E6828" s="76"/>
      <c r="F6828" s="76"/>
      <c r="G6828" s="76"/>
      <c r="H6828" s="79"/>
      <c r="I6828" s="79"/>
      <c r="J6828" s="79"/>
      <c r="K6828" s="79"/>
      <c r="L6828" s="75"/>
      <c r="M6828" s="75"/>
      <c r="N6828" s="75"/>
      <c r="O6828" s="75"/>
      <c r="P6828" s="76"/>
      <c r="AH6828">
        <v>20</v>
      </c>
    </row>
    <row r="6829" spans="2:34" x14ac:dyDescent="0.35">
      <c r="B6829" s="75"/>
      <c r="C6829" s="76"/>
      <c r="D6829" s="78"/>
      <c r="E6829" s="76"/>
      <c r="F6829" s="76"/>
      <c r="G6829" s="76"/>
      <c r="H6829" s="79"/>
      <c r="I6829" s="79"/>
      <c r="J6829" s="79"/>
      <c r="K6829" s="79"/>
      <c r="L6829" s="75"/>
      <c r="M6829" s="75"/>
      <c r="N6829" s="75"/>
      <c r="O6829" s="75"/>
      <c r="P6829" s="76"/>
      <c r="AH6829">
        <v>20</v>
      </c>
    </row>
    <row r="6830" spans="2:34" x14ac:dyDescent="0.35">
      <c r="B6830" s="75"/>
      <c r="C6830" s="76"/>
      <c r="D6830" s="78"/>
      <c r="E6830" s="76"/>
      <c r="F6830" s="76"/>
      <c r="G6830" s="76"/>
      <c r="H6830" s="79"/>
      <c r="I6830" s="79"/>
      <c r="J6830" s="79"/>
      <c r="K6830" s="79"/>
      <c r="L6830" s="75"/>
      <c r="M6830" s="75"/>
      <c r="N6830" s="75"/>
      <c r="O6830" s="75"/>
      <c r="P6830" s="76"/>
      <c r="AH6830">
        <v>20</v>
      </c>
    </row>
    <row r="6831" spans="2:34" x14ac:dyDescent="0.35">
      <c r="B6831" s="75"/>
      <c r="C6831" s="76"/>
      <c r="D6831" s="78"/>
      <c r="E6831" s="76"/>
      <c r="F6831" s="76"/>
      <c r="G6831" s="76"/>
      <c r="H6831" s="79"/>
      <c r="I6831" s="79"/>
      <c r="J6831" s="79"/>
      <c r="K6831" s="79"/>
      <c r="L6831" s="75"/>
      <c r="M6831" s="75"/>
      <c r="N6831" s="75"/>
      <c r="O6831" s="75"/>
      <c r="P6831" s="76"/>
      <c r="AH6831">
        <v>20</v>
      </c>
    </row>
    <row r="6832" spans="2:34" x14ac:dyDescent="0.35">
      <c r="B6832" s="75"/>
      <c r="C6832" s="76"/>
      <c r="D6832" s="78"/>
      <c r="E6832" s="76"/>
      <c r="F6832" s="76"/>
      <c r="G6832" s="76"/>
      <c r="H6832" s="79"/>
      <c r="I6832" s="79"/>
      <c r="J6832" s="79"/>
      <c r="K6832" s="79"/>
      <c r="L6832" s="75"/>
      <c r="M6832" s="75"/>
      <c r="N6832" s="75"/>
      <c r="O6832" s="75"/>
      <c r="P6832" s="76"/>
      <c r="AH6832">
        <v>20</v>
      </c>
    </row>
    <row r="6833" spans="2:34" x14ac:dyDescent="0.35">
      <c r="B6833" s="75"/>
      <c r="C6833" s="76"/>
      <c r="D6833" s="78"/>
      <c r="E6833" s="76"/>
      <c r="F6833" s="76"/>
      <c r="G6833" s="76"/>
      <c r="H6833" s="79"/>
      <c r="I6833" s="79"/>
      <c r="J6833" s="79"/>
      <c r="K6833" s="79"/>
      <c r="L6833" s="75"/>
      <c r="M6833" s="75"/>
      <c r="N6833" s="75"/>
      <c r="O6833" s="75"/>
      <c r="P6833" s="76"/>
      <c r="AH6833">
        <v>20</v>
      </c>
    </row>
    <row r="6834" spans="2:34" x14ac:dyDescent="0.35">
      <c r="B6834" s="75"/>
      <c r="C6834" s="76"/>
      <c r="D6834" s="78"/>
      <c r="E6834" s="76"/>
      <c r="F6834" s="76"/>
      <c r="G6834" s="76"/>
      <c r="H6834" s="79"/>
      <c r="I6834" s="79"/>
      <c r="J6834" s="79"/>
      <c r="K6834" s="79"/>
      <c r="L6834" s="75"/>
      <c r="M6834" s="75"/>
      <c r="N6834" s="75"/>
      <c r="O6834" s="75"/>
      <c r="P6834" s="76"/>
      <c r="AH6834">
        <v>20</v>
      </c>
    </row>
    <row r="6835" spans="2:34" x14ac:dyDescent="0.35">
      <c r="B6835" s="75"/>
      <c r="C6835" s="76"/>
      <c r="D6835" s="78"/>
      <c r="E6835" s="76"/>
      <c r="F6835" s="76"/>
      <c r="G6835" s="76"/>
      <c r="H6835" s="79"/>
      <c r="I6835" s="79"/>
      <c r="J6835" s="79"/>
      <c r="K6835" s="79"/>
      <c r="L6835" s="75"/>
      <c r="M6835" s="75"/>
      <c r="N6835" s="75"/>
      <c r="O6835" s="75"/>
      <c r="P6835" s="76"/>
      <c r="AH6835">
        <v>20</v>
      </c>
    </row>
    <row r="6836" spans="2:34" x14ac:dyDescent="0.35">
      <c r="B6836" s="75"/>
      <c r="C6836" s="76"/>
      <c r="D6836" s="78"/>
      <c r="E6836" s="76"/>
      <c r="F6836" s="76"/>
      <c r="G6836" s="76"/>
      <c r="H6836" s="79"/>
      <c r="I6836" s="79"/>
      <c r="J6836" s="79"/>
      <c r="K6836" s="79"/>
      <c r="L6836" s="75"/>
      <c r="M6836" s="75"/>
      <c r="N6836" s="75"/>
      <c r="O6836" s="75"/>
      <c r="P6836" s="76"/>
      <c r="AH6836">
        <v>20</v>
      </c>
    </row>
    <row r="6837" spans="2:34" x14ac:dyDescent="0.35">
      <c r="B6837" s="75"/>
      <c r="C6837" s="76"/>
      <c r="D6837" s="78"/>
      <c r="E6837" s="76"/>
      <c r="F6837" s="76"/>
      <c r="G6837" s="76"/>
      <c r="H6837" s="79"/>
      <c r="I6837" s="79"/>
      <c r="J6837" s="79"/>
      <c r="K6837" s="79"/>
      <c r="L6837" s="75"/>
      <c r="M6837" s="75"/>
      <c r="N6837" s="75"/>
      <c r="O6837" s="75"/>
      <c r="P6837" s="76"/>
      <c r="AH6837">
        <v>20</v>
      </c>
    </row>
    <row r="6838" spans="2:34" x14ac:dyDescent="0.35">
      <c r="B6838" s="75"/>
      <c r="C6838" s="76"/>
      <c r="D6838" s="78"/>
      <c r="E6838" s="76"/>
      <c r="F6838" s="76"/>
      <c r="G6838" s="76"/>
      <c r="H6838" s="79"/>
      <c r="I6838" s="79"/>
      <c r="J6838" s="79"/>
      <c r="K6838" s="79"/>
      <c r="L6838" s="75"/>
      <c r="M6838" s="75"/>
      <c r="N6838" s="75"/>
      <c r="O6838" s="75"/>
      <c r="P6838" s="76"/>
      <c r="AH6838">
        <v>20</v>
      </c>
    </row>
    <row r="6839" spans="2:34" x14ac:dyDescent="0.35">
      <c r="B6839" s="75"/>
      <c r="C6839" s="76"/>
      <c r="D6839" s="78"/>
      <c r="E6839" s="76"/>
      <c r="F6839" s="76"/>
      <c r="G6839" s="76"/>
      <c r="H6839" s="79"/>
      <c r="I6839" s="79"/>
      <c r="J6839" s="79"/>
      <c r="K6839" s="79"/>
      <c r="L6839" s="75"/>
      <c r="M6839" s="75"/>
      <c r="N6839" s="75"/>
      <c r="O6839" s="75"/>
      <c r="P6839" s="76"/>
      <c r="AH6839">
        <v>20</v>
      </c>
    </row>
    <row r="6840" spans="2:34" x14ac:dyDescent="0.35">
      <c r="B6840" s="75"/>
      <c r="C6840" s="76"/>
      <c r="D6840" s="78"/>
      <c r="E6840" s="76"/>
      <c r="F6840" s="76"/>
      <c r="G6840" s="76"/>
      <c r="H6840" s="79"/>
      <c r="I6840" s="79"/>
      <c r="J6840" s="79"/>
      <c r="K6840" s="79"/>
      <c r="L6840" s="75"/>
      <c r="M6840" s="75"/>
      <c r="N6840" s="75"/>
      <c r="O6840" s="75"/>
      <c r="P6840" s="76"/>
      <c r="AH6840">
        <v>20</v>
      </c>
    </row>
    <row r="6841" spans="2:34" x14ac:dyDescent="0.35">
      <c r="B6841" s="75"/>
      <c r="C6841" s="76"/>
      <c r="D6841" s="78"/>
      <c r="E6841" s="76"/>
      <c r="F6841" s="76"/>
      <c r="G6841" s="76"/>
      <c r="H6841" s="79"/>
      <c r="I6841" s="79"/>
      <c r="J6841" s="79"/>
      <c r="K6841" s="79"/>
      <c r="L6841" s="75"/>
      <c r="M6841" s="75"/>
      <c r="N6841" s="75"/>
      <c r="O6841" s="75"/>
      <c r="P6841" s="76"/>
      <c r="AH6841">
        <v>20</v>
      </c>
    </row>
    <row r="6842" spans="2:34" x14ac:dyDescent="0.35">
      <c r="B6842" s="75"/>
      <c r="C6842" s="76"/>
      <c r="D6842" s="78"/>
      <c r="E6842" s="76"/>
      <c r="F6842" s="76"/>
      <c r="G6842" s="76"/>
      <c r="H6842" s="79"/>
      <c r="I6842" s="79"/>
      <c r="J6842" s="79"/>
      <c r="K6842" s="79"/>
      <c r="L6842" s="75"/>
      <c r="M6842" s="75"/>
      <c r="N6842" s="75"/>
      <c r="O6842" s="75"/>
      <c r="P6842" s="76"/>
      <c r="AH6842">
        <v>20</v>
      </c>
    </row>
    <row r="6843" spans="2:34" x14ac:dyDescent="0.35">
      <c r="B6843" s="75"/>
      <c r="C6843" s="76"/>
      <c r="D6843" s="78"/>
      <c r="E6843" s="76"/>
      <c r="F6843" s="76"/>
      <c r="G6843" s="76"/>
      <c r="H6843" s="79"/>
      <c r="I6843" s="79"/>
      <c r="J6843" s="79"/>
      <c r="K6843" s="79"/>
      <c r="L6843" s="75"/>
      <c r="M6843" s="75"/>
      <c r="N6843" s="75"/>
      <c r="O6843" s="75"/>
      <c r="P6843" s="76"/>
      <c r="AH6843">
        <v>20</v>
      </c>
    </row>
    <row r="6844" spans="2:34" x14ac:dyDescent="0.35">
      <c r="B6844" s="75"/>
      <c r="C6844" s="76"/>
      <c r="D6844" s="78"/>
      <c r="E6844" s="76"/>
      <c r="F6844" s="76"/>
      <c r="G6844" s="76"/>
      <c r="H6844" s="79"/>
      <c r="I6844" s="79"/>
      <c r="J6844" s="79"/>
      <c r="K6844" s="79"/>
      <c r="L6844" s="75"/>
      <c r="M6844" s="75"/>
      <c r="N6844" s="75"/>
      <c r="O6844" s="75"/>
      <c r="P6844" s="76"/>
      <c r="AH6844">
        <v>20</v>
      </c>
    </row>
    <row r="6845" spans="2:34" x14ac:dyDescent="0.35">
      <c r="B6845" s="75"/>
      <c r="C6845" s="76"/>
      <c r="D6845" s="78"/>
      <c r="E6845" s="76"/>
      <c r="F6845" s="76"/>
      <c r="G6845" s="76"/>
      <c r="H6845" s="79"/>
      <c r="I6845" s="79"/>
      <c r="J6845" s="79"/>
      <c r="K6845" s="79"/>
      <c r="L6845" s="75"/>
      <c r="M6845" s="75"/>
      <c r="N6845" s="75"/>
      <c r="O6845" s="75"/>
      <c r="P6845" s="76"/>
      <c r="AH6845">
        <v>20</v>
      </c>
    </row>
    <row r="6846" spans="2:34" x14ac:dyDescent="0.35">
      <c r="B6846" s="75"/>
      <c r="C6846" s="76"/>
      <c r="D6846" s="78"/>
      <c r="E6846" s="76"/>
      <c r="F6846" s="76"/>
      <c r="G6846" s="76"/>
      <c r="H6846" s="79"/>
      <c r="I6846" s="79"/>
      <c r="J6846" s="79"/>
      <c r="K6846" s="79"/>
      <c r="L6846" s="75"/>
      <c r="M6846" s="75"/>
      <c r="N6846" s="75"/>
      <c r="O6846" s="75"/>
      <c r="P6846" s="76"/>
      <c r="AH6846">
        <v>20</v>
      </c>
    </row>
    <row r="6847" spans="2:34" x14ac:dyDescent="0.35">
      <c r="B6847" s="75"/>
      <c r="C6847" s="76"/>
      <c r="D6847" s="78"/>
      <c r="E6847" s="76"/>
      <c r="F6847" s="76"/>
      <c r="G6847" s="76"/>
      <c r="H6847" s="79"/>
      <c r="I6847" s="79"/>
      <c r="J6847" s="79"/>
      <c r="K6847" s="79"/>
      <c r="L6847" s="75"/>
      <c r="M6847" s="75"/>
      <c r="N6847" s="75"/>
      <c r="O6847" s="75"/>
      <c r="P6847" s="76"/>
      <c r="AH6847">
        <v>20</v>
      </c>
    </row>
    <row r="6848" spans="2:34" x14ac:dyDescent="0.35">
      <c r="B6848" s="75"/>
      <c r="C6848" s="76"/>
      <c r="D6848" s="78"/>
      <c r="E6848" s="76"/>
      <c r="F6848" s="76"/>
      <c r="G6848" s="76"/>
      <c r="H6848" s="79"/>
      <c r="I6848" s="79"/>
      <c r="J6848" s="79"/>
      <c r="K6848" s="79"/>
      <c r="L6848" s="75"/>
      <c r="M6848" s="75"/>
      <c r="N6848" s="75"/>
      <c r="O6848" s="75"/>
      <c r="P6848" s="76"/>
      <c r="AH6848">
        <v>20</v>
      </c>
    </row>
    <row r="6849" spans="2:34" x14ac:dyDescent="0.35">
      <c r="B6849" s="75"/>
      <c r="C6849" s="76"/>
      <c r="D6849" s="78"/>
      <c r="E6849" s="76"/>
      <c r="F6849" s="76"/>
      <c r="G6849" s="76"/>
      <c r="H6849" s="79"/>
      <c r="I6849" s="79"/>
      <c r="J6849" s="79"/>
      <c r="K6849" s="79"/>
      <c r="L6849" s="75"/>
      <c r="M6849" s="75"/>
      <c r="N6849" s="75"/>
      <c r="O6849" s="75"/>
      <c r="P6849" s="76"/>
      <c r="AH6849">
        <v>20</v>
      </c>
    </row>
    <row r="6850" spans="2:34" x14ac:dyDescent="0.35">
      <c r="B6850" s="75"/>
      <c r="C6850" s="76"/>
      <c r="D6850" s="78"/>
      <c r="E6850" s="76"/>
      <c r="F6850" s="76"/>
      <c r="G6850" s="76"/>
      <c r="H6850" s="79"/>
      <c r="I6850" s="79"/>
      <c r="J6850" s="79"/>
      <c r="K6850" s="79"/>
      <c r="L6850" s="75"/>
      <c r="M6850" s="75"/>
      <c r="N6850" s="75"/>
      <c r="O6850" s="75"/>
      <c r="P6850" s="76"/>
      <c r="AH6850">
        <v>20</v>
      </c>
    </row>
    <row r="6851" spans="2:34" x14ac:dyDescent="0.35">
      <c r="B6851" s="75"/>
      <c r="C6851" s="76"/>
      <c r="D6851" s="78"/>
      <c r="E6851" s="76"/>
      <c r="F6851" s="76"/>
      <c r="G6851" s="76"/>
      <c r="H6851" s="79"/>
      <c r="I6851" s="79"/>
      <c r="J6851" s="79"/>
      <c r="K6851" s="79"/>
      <c r="L6851" s="75"/>
      <c r="M6851" s="75"/>
      <c r="N6851" s="75"/>
      <c r="O6851" s="75"/>
      <c r="P6851" s="76"/>
      <c r="AH6851">
        <v>20</v>
      </c>
    </row>
    <row r="6852" spans="2:34" x14ac:dyDescent="0.35">
      <c r="B6852" s="75"/>
      <c r="C6852" s="76"/>
      <c r="D6852" s="78"/>
      <c r="E6852" s="76"/>
      <c r="F6852" s="76"/>
      <c r="G6852" s="76"/>
      <c r="H6852" s="79"/>
      <c r="I6852" s="79"/>
      <c r="J6852" s="79"/>
      <c r="K6852" s="79"/>
      <c r="L6852" s="75"/>
      <c r="M6852" s="75"/>
      <c r="N6852" s="75"/>
      <c r="O6852" s="75"/>
      <c r="P6852" s="76"/>
      <c r="AH6852">
        <v>20</v>
      </c>
    </row>
    <row r="6853" spans="2:34" x14ac:dyDescent="0.35">
      <c r="B6853" s="75"/>
      <c r="C6853" s="76"/>
      <c r="D6853" s="78"/>
      <c r="E6853" s="76"/>
      <c r="F6853" s="76"/>
      <c r="G6853" s="76"/>
      <c r="H6853" s="79"/>
      <c r="I6853" s="79"/>
      <c r="J6853" s="79"/>
      <c r="K6853" s="79"/>
      <c r="L6853" s="75"/>
      <c r="M6853" s="75"/>
      <c r="N6853" s="75"/>
      <c r="O6853" s="75"/>
      <c r="P6853" s="76"/>
      <c r="AH6853">
        <v>20</v>
      </c>
    </row>
    <row r="6854" spans="2:34" x14ac:dyDescent="0.35">
      <c r="B6854" s="75"/>
      <c r="C6854" s="76"/>
      <c r="D6854" s="78"/>
      <c r="E6854" s="76"/>
      <c r="F6854" s="76"/>
      <c r="G6854" s="76"/>
      <c r="H6854" s="79"/>
      <c r="I6854" s="79"/>
      <c r="J6854" s="79"/>
      <c r="K6854" s="79"/>
      <c r="L6854" s="75"/>
      <c r="M6854" s="75"/>
      <c r="N6854" s="75"/>
      <c r="O6854" s="75"/>
      <c r="P6854" s="76"/>
      <c r="AH6854">
        <v>20</v>
      </c>
    </row>
    <row r="6855" spans="2:34" x14ac:dyDescent="0.35">
      <c r="B6855" s="75"/>
      <c r="C6855" s="76"/>
      <c r="D6855" s="78"/>
      <c r="E6855" s="76"/>
      <c r="F6855" s="76"/>
      <c r="G6855" s="76"/>
      <c r="H6855" s="79"/>
      <c r="I6855" s="79"/>
      <c r="J6855" s="79"/>
      <c r="K6855" s="79"/>
      <c r="L6855" s="75"/>
      <c r="M6855" s="75"/>
      <c r="N6855" s="75"/>
      <c r="O6855" s="75"/>
      <c r="P6855" s="76"/>
      <c r="AH6855">
        <v>20</v>
      </c>
    </row>
    <row r="6856" spans="2:34" x14ac:dyDescent="0.35">
      <c r="B6856" s="75"/>
      <c r="C6856" s="76"/>
      <c r="D6856" s="78"/>
      <c r="E6856" s="76"/>
      <c r="F6856" s="76"/>
      <c r="G6856" s="76"/>
      <c r="H6856" s="79"/>
      <c r="I6856" s="79"/>
      <c r="J6856" s="79"/>
      <c r="K6856" s="79"/>
      <c r="L6856" s="75"/>
      <c r="M6856" s="75"/>
      <c r="N6856" s="75"/>
      <c r="O6856" s="75"/>
      <c r="P6856" s="76"/>
      <c r="AH6856">
        <v>20</v>
      </c>
    </row>
    <row r="6857" spans="2:34" x14ac:dyDescent="0.35">
      <c r="B6857" s="75"/>
      <c r="C6857" s="76"/>
      <c r="D6857" s="78"/>
      <c r="E6857" s="76"/>
      <c r="F6857" s="76"/>
      <c r="G6857" s="76"/>
      <c r="H6857" s="79"/>
      <c r="I6857" s="79"/>
      <c r="J6857" s="79"/>
      <c r="K6857" s="79"/>
      <c r="L6857" s="75"/>
      <c r="M6857" s="75"/>
      <c r="N6857" s="75"/>
      <c r="O6857" s="75"/>
      <c r="P6857" s="76"/>
      <c r="AH6857">
        <v>20</v>
      </c>
    </row>
    <row r="6858" spans="2:34" x14ac:dyDescent="0.35">
      <c r="B6858" s="75"/>
      <c r="C6858" s="76"/>
      <c r="D6858" s="78"/>
      <c r="E6858" s="76"/>
      <c r="F6858" s="76"/>
      <c r="G6858" s="76"/>
      <c r="H6858" s="79"/>
      <c r="I6858" s="79"/>
      <c r="J6858" s="79"/>
      <c r="K6858" s="79"/>
      <c r="L6858" s="75"/>
      <c r="M6858" s="75"/>
      <c r="N6858" s="75"/>
      <c r="O6858" s="75"/>
      <c r="P6858" s="76"/>
      <c r="AH6858">
        <v>20</v>
      </c>
    </row>
    <row r="6859" spans="2:34" x14ac:dyDescent="0.35">
      <c r="B6859" s="75"/>
      <c r="C6859" s="76"/>
      <c r="D6859" s="78"/>
      <c r="E6859" s="76"/>
      <c r="F6859" s="76"/>
      <c r="G6859" s="76"/>
      <c r="H6859" s="79"/>
      <c r="I6859" s="79"/>
      <c r="J6859" s="79"/>
      <c r="K6859" s="79"/>
      <c r="L6859" s="75"/>
      <c r="M6859" s="75"/>
      <c r="N6859" s="75"/>
      <c r="O6859" s="75"/>
      <c r="P6859" s="76"/>
      <c r="AH6859">
        <v>20</v>
      </c>
    </row>
    <row r="6860" spans="2:34" x14ac:dyDescent="0.35">
      <c r="B6860" s="75"/>
      <c r="C6860" s="76"/>
      <c r="D6860" s="78"/>
      <c r="E6860" s="76"/>
      <c r="F6860" s="76"/>
      <c r="G6860" s="76"/>
      <c r="H6860" s="79"/>
      <c r="I6860" s="79"/>
      <c r="J6860" s="79"/>
      <c r="K6860" s="79"/>
      <c r="L6860" s="75"/>
      <c r="M6860" s="75"/>
      <c r="N6860" s="75"/>
      <c r="O6860" s="75"/>
      <c r="P6860" s="76"/>
      <c r="AH6860">
        <v>20</v>
      </c>
    </row>
    <row r="6861" spans="2:34" x14ac:dyDescent="0.35">
      <c r="B6861" s="75"/>
      <c r="C6861" s="76"/>
      <c r="D6861" s="78"/>
      <c r="E6861" s="76"/>
      <c r="F6861" s="76"/>
      <c r="G6861" s="76"/>
      <c r="H6861" s="79"/>
      <c r="I6861" s="79"/>
      <c r="J6861" s="79"/>
      <c r="K6861" s="79"/>
      <c r="L6861" s="75"/>
      <c r="M6861" s="75"/>
      <c r="N6861" s="75"/>
      <c r="O6861" s="75"/>
      <c r="P6861" s="76"/>
      <c r="AH6861">
        <v>20</v>
      </c>
    </row>
    <row r="6862" spans="2:34" x14ac:dyDescent="0.35">
      <c r="B6862" s="75"/>
      <c r="C6862" s="76"/>
      <c r="D6862" s="78"/>
      <c r="E6862" s="76"/>
      <c r="F6862" s="76"/>
      <c r="G6862" s="76"/>
      <c r="H6862" s="79"/>
      <c r="I6862" s="79"/>
      <c r="J6862" s="79"/>
      <c r="K6862" s="79"/>
      <c r="L6862" s="75"/>
      <c r="M6862" s="75"/>
      <c r="N6862" s="75"/>
      <c r="O6862" s="75"/>
      <c r="P6862" s="76"/>
      <c r="AH6862">
        <v>20</v>
      </c>
    </row>
    <row r="6863" spans="2:34" x14ac:dyDescent="0.35">
      <c r="B6863" s="75"/>
      <c r="C6863" s="76"/>
      <c r="D6863" s="78"/>
      <c r="E6863" s="76"/>
      <c r="F6863" s="76"/>
      <c r="G6863" s="76"/>
      <c r="H6863" s="79"/>
      <c r="I6863" s="79"/>
      <c r="J6863" s="79"/>
      <c r="K6863" s="79"/>
      <c r="L6863" s="75"/>
      <c r="M6863" s="75"/>
      <c r="N6863" s="75"/>
      <c r="O6863" s="75"/>
      <c r="P6863" s="76"/>
      <c r="AH6863">
        <v>20</v>
      </c>
    </row>
    <row r="6864" spans="2:34" x14ac:dyDescent="0.35">
      <c r="B6864" s="75"/>
      <c r="C6864" s="76"/>
      <c r="D6864" s="78"/>
      <c r="E6864" s="76"/>
      <c r="F6864" s="76"/>
      <c r="G6864" s="76"/>
      <c r="H6864" s="79"/>
      <c r="I6864" s="79"/>
      <c r="J6864" s="79"/>
      <c r="K6864" s="79"/>
      <c r="L6864" s="75"/>
      <c r="M6864" s="75"/>
      <c r="N6864" s="75"/>
      <c r="O6864" s="75"/>
      <c r="P6864" s="76"/>
      <c r="AH6864">
        <v>20</v>
      </c>
    </row>
    <row r="6865" spans="2:34" x14ac:dyDescent="0.35">
      <c r="B6865" s="75"/>
      <c r="C6865" s="76"/>
      <c r="D6865" s="78"/>
      <c r="E6865" s="76"/>
      <c r="F6865" s="76"/>
      <c r="G6865" s="76"/>
      <c r="H6865" s="79"/>
      <c r="I6865" s="79"/>
      <c r="J6865" s="79"/>
      <c r="K6865" s="79"/>
      <c r="L6865" s="75"/>
      <c r="M6865" s="75"/>
      <c r="N6865" s="75"/>
      <c r="O6865" s="75"/>
      <c r="P6865" s="76"/>
      <c r="AH6865">
        <v>20</v>
      </c>
    </row>
    <row r="6866" spans="2:34" x14ac:dyDescent="0.35">
      <c r="B6866" s="75"/>
      <c r="C6866" s="76"/>
      <c r="D6866" s="78"/>
      <c r="E6866" s="76"/>
      <c r="F6866" s="76"/>
      <c r="G6866" s="76"/>
      <c r="H6866" s="79"/>
      <c r="I6866" s="79"/>
      <c r="J6866" s="79"/>
      <c r="K6866" s="79"/>
      <c r="L6866" s="75"/>
      <c r="M6866" s="75"/>
      <c r="N6866" s="75"/>
      <c r="O6866" s="75"/>
      <c r="P6866" s="76"/>
      <c r="AH6866">
        <v>20</v>
      </c>
    </row>
    <row r="6867" spans="2:34" x14ac:dyDescent="0.35">
      <c r="B6867" s="75"/>
      <c r="C6867" s="76"/>
      <c r="D6867" s="78"/>
      <c r="E6867" s="76"/>
      <c r="F6867" s="76"/>
      <c r="G6867" s="76"/>
      <c r="H6867" s="79"/>
      <c r="I6867" s="79"/>
      <c r="J6867" s="79"/>
      <c r="K6867" s="79"/>
      <c r="L6867" s="75"/>
      <c r="M6867" s="75"/>
      <c r="N6867" s="75"/>
      <c r="O6867" s="75"/>
      <c r="P6867" s="76"/>
      <c r="AH6867">
        <v>20</v>
      </c>
    </row>
    <row r="6868" spans="2:34" x14ac:dyDescent="0.35">
      <c r="B6868" s="75"/>
      <c r="C6868" s="76"/>
      <c r="D6868" s="78"/>
      <c r="E6868" s="76"/>
      <c r="F6868" s="76"/>
      <c r="G6868" s="76"/>
      <c r="H6868" s="79"/>
      <c r="I6868" s="79"/>
      <c r="J6868" s="79"/>
      <c r="K6868" s="79"/>
      <c r="L6868" s="75"/>
      <c r="M6868" s="75"/>
      <c r="N6868" s="75"/>
      <c r="O6868" s="75"/>
      <c r="P6868" s="76"/>
      <c r="AH6868">
        <v>20</v>
      </c>
    </row>
    <row r="6869" spans="2:34" x14ac:dyDescent="0.35">
      <c r="B6869" s="75"/>
      <c r="C6869" s="76"/>
      <c r="D6869" s="78"/>
      <c r="E6869" s="76"/>
      <c r="F6869" s="76"/>
      <c r="G6869" s="76"/>
      <c r="H6869" s="79"/>
      <c r="I6869" s="79"/>
      <c r="J6869" s="79"/>
      <c r="K6869" s="79"/>
      <c r="L6869" s="75"/>
      <c r="M6869" s="75"/>
      <c r="N6869" s="75"/>
      <c r="O6869" s="75"/>
      <c r="P6869" s="76"/>
      <c r="AH6869">
        <v>20</v>
      </c>
    </row>
    <row r="6870" spans="2:34" x14ac:dyDescent="0.35">
      <c r="B6870" s="75"/>
      <c r="C6870" s="76"/>
      <c r="D6870" s="78"/>
      <c r="E6870" s="76"/>
      <c r="F6870" s="76"/>
      <c r="G6870" s="76"/>
      <c r="H6870" s="79"/>
      <c r="I6870" s="79"/>
      <c r="J6870" s="79"/>
      <c r="K6870" s="79"/>
      <c r="L6870" s="75"/>
      <c r="M6870" s="75"/>
      <c r="N6870" s="75"/>
      <c r="O6870" s="75"/>
      <c r="P6870" s="76"/>
      <c r="AH6870">
        <v>20</v>
      </c>
    </row>
    <row r="6871" spans="2:34" x14ac:dyDescent="0.35">
      <c r="B6871" s="75"/>
      <c r="C6871" s="76"/>
      <c r="D6871" s="78"/>
      <c r="E6871" s="76"/>
      <c r="F6871" s="76"/>
      <c r="G6871" s="76"/>
      <c r="H6871" s="79"/>
      <c r="I6871" s="79"/>
      <c r="J6871" s="79"/>
      <c r="K6871" s="79"/>
      <c r="L6871" s="75"/>
      <c r="M6871" s="75"/>
      <c r="N6871" s="75"/>
      <c r="O6871" s="75"/>
      <c r="P6871" s="76"/>
      <c r="AH6871">
        <v>20</v>
      </c>
    </row>
    <row r="6872" spans="2:34" x14ac:dyDescent="0.35">
      <c r="B6872" s="75"/>
      <c r="C6872" s="76"/>
      <c r="D6872" s="78"/>
      <c r="E6872" s="76"/>
      <c r="F6872" s="76"/>
      <c r="G6872" s="76"/>
      <c r="H6872" s="79"/>
      <c r="I6872" s="79"/>
      <c r="J6872" s="79"/>
      <c r="K6872" s="79"/>
      <c r="L6872" s="75"/>
      <c r="M6872" s="75"/>
      <c r="N6872" s="75"/>
      <c r="O6872" s="75"/>
      <c r="P6872" s="76"/>
      <c r="AH6872">
        <v>20</v>
      </c>
    </row>
    <row r="6873" spans="2:34" x14ac:dyDescent="0.35">
      <c r="B6873" s="75"/>
      <c r="C6873" s="76"/>
      <c r="D6873" s="78"/>
      <c r="E6873" s="76"/>
      <c r="F6873" s="76"/>
      <c r="G6873" s="76"/>
      <c r="H6873" s="79"/>
      <c r="I6873" s="79"/>
      <c r="J6873" s="79"/>
      <c r="K6873" s="79"/>
      <c r="L6873" s="75"/>
      <c r="M6873" s="75"/>
      <c r="N6873" s="75"/>
      <c r="O6873" s="75"/>
      <c r="P6873" s="76"/>
      <c r="AH6873">
        <v>20</v>
      </c>
    </row>
    <row r="6874" spans="2:34" x14ac:dyDescent="0.35">
      <c r="B6874" s="75"/>
      <c r="C6874" s="76"/>
      <c r="D6874" s="78"/>
      <c r="E6874" s="76"/>
      <c r="F6874" s="76"/>
      <c r="G6874" s="76"/>
      <c r="H6874" s="79"/>
      <c r="I6874" s="79"/>
      <c r="J6874" s="79"/>
      <c r="K6874" s="79"/>
      <c r="L6874" s="75"/>
      <c r="M6874" s="75"/>
      <c r="N6874" s="75"/>
      <c r="O6874" s="75"/>
      <c r="P6874" s="76"/>
      <c r="AH6874">
        <v>20</v>
      </c>
    </row>
    <row r="6875" spans="2:34" x14ac:dyDescent="0.35">
      <c r="B6875" s="75"/>
      <c r="C6875" s="76"/>
      <c r="D6875" s="78"/>
      <c r="E6875" s="76"/>
      <c r="F6875" s="76"/>
      <c r="G6875" s="76"/>
      <c r="H6875" s="79"/>
      <c r="I6875" s="79"/>
      <c r="J6875" s="79"/>
      <c r="K6875" s="79"/>
      <c r="L6875" s="75"/>
      <c r="M6875" s="75"/>
      <c r="N6875" s="75"/>
      <c r="O6875" s="75"/>
      <c r="P6875" s="76"/>
      <c r="AH6875">
        <v>20</v>
      </c>
    </row>
    <row r="6876" spans="2:34" x14ac:dyDescent="0.35">
      <c r="B6876" s="75"/>
      <c r="C6876" s="76"/>
      <c r="D6876" s="78"/>
      <c r="E6876" s="76"/>
      <c r="F6876" s="76"/>
      <c r="G6876" s="76"/>
      <c r="H6876" s="79"/>
      <c r="I6876" s="79"/>
      <c r="J6876" s="79"/>
      <c r="K6876" s="79"/>
      <c r="L6876" s="75"/>
      <c r="M6876" s="75"/>
      <c r="N6876" s="75"/>
      <c r="O6876" s="75"/>
      <c r="P6876" s="76"/>
      <c r="AH6876">
        <v>20</v>
      </c>
    </row>
    <row r="6877" spans="2:34" x14ac:dyDescent="0.35">
      <c r="B6877" s="75"/>
      <c r="C6877" s="76"/>
      <c r="D6877" s="78"/>
      <c r="E6877" s="76"/>
      <c r="F6877" s="76"/>
      <c r="G6877" s="76"/>
      <c r="H6877" s="79"/>
      <c r="I6877" s="79"/>
      <c r="J6877" s="79"/>
      <c r="K6877" s="79"/>
      <c r="L6877" s="75"/>
      <c r="M6877" s="75"/>
      <c r="N6877" s="75"/>
      <c r="O6877" s="75"/>
      <c r="P6877" s="76"/>
      <c r="AH6877">
        <v>20</v>
      </c>
    </row>
    <row r="6878" spans="2:34" x14ac:dyDescent="0.35">
      <c r="B6878" s="75"/>
      <c r="C6878" s="76"/>
      <c r="D6878" s="78"/>
      <c r="E6878" s="76"/>
      <c r="F6878" s="76"/>
      <c r="G6878" s="76"/>
      <c r="H6878" s="79"/>
      <c r="I6878" s="79"/>
      <c r="J6878" s="79"/>
      <c r="K6878" s="79"/>
      <c r="L6878" s="75"/>
      <c r="M6878" s="75"/>
      <c r="N6878" s="75"/>
      <c r="O6878" s="75"/>
      <c r="P6878" s="76"/>
      <c r="AH6878">
        <v>20</v>
      </c>
    </row>
    <row r="6879" spans="2:34" x14ac:dyDescent="0.35">
      <c r="B6879" s="75"/>
      <c r="C6879" s="76"/>
      <c r="D6879" s="78"/>
      <c r="E6879" s="76"/>
      <c r="F6879" s="76"/>
      <c r="G6879" s="76"/>
      <c r="H6879" s="79"/>
      <c r="I6879" s="79"/>
      <c r="J6879" s="79"/>
      <c r="K6879" s="79"/>
      <c r="L6879" s="75"/>
      <c r="M6879" s="75"/>
      <c r="N6879" s="75"/>
      <c r="O6879" s="75"/>
      <c r="P6879" s="76"/>
      <c r="AH6879">
        <v>20</v>
      </c>
    </row>
    <row r="6880" spans="2:34" x14ac:dyDescent="0.35">
      <c r="B6880" s="75"/>
      <c r="C6880" s="76"/>
      <c r="D6880" s="78"/>
      <c r="E6880" s="76"/>
      <c r="F6880" s="76"/>
      <c r="G6880" s="76"/>
      <c r="H6880" s="79"/>
      <c r="I6880" s="79"/>
      <c r="J6880" s="79"/>
      <c r="K6880" s="79"/>
      <c r="L6880" s="75"/>
      <c r="M6880" s="75"/>
      <c r="N6880" s="75"/>
      <c r="O6880" s="75"/>
      <c r="P6880" s="76"/>
      <c r="AH6880">
        <v>20</v>
      </c>
    </row>
    <row r="6881" spans="2:34" x14ac:dyDescent="0.35">
      <c r="B6881" s="75"/>
      <c r="C6881" s="76"/>
      <c r="D6881" s="78"/>
      <c r="E6881" s="76"/>
      <c r="F6881" s="76"/>
      <c r="G6881" s="76"/>
      <c r="H6881" s="79"/>
      <c r="I6881" s="79"/>
      <c r="J6881" s="79"/>
      <c r="K6881" s="79"/>
      <c r="L6881" s="75"/>
      <c r="M6881" s="75"/>
      <c r="N6881" s="75"/>
      <c r="O6881" s="75"/>
      <c r="P6881" s="76"/>
      <c r="AH6881">
        <v>20</v>
      </c>
    </row>
    <row r="6882" spans="2:34" x14ac:dyDescent="0.35">
      <c r="B6882" s="75"/>
      <c r="C6882" s="76"/>
      <c r="D6882" s="78"/>
      <c r="E6882" s="76"/>
      <c r="F6882" s="76"/>
      <c r="G6882" s="76"/>
      <c r="H6882" s="79"/>
      <c r="I6882" s="79"/>
      <c r="J6882" s="79"/>
      <c r="K6882" s="79"/>
      <c r="L6882" s="75"/>
      <c r="M6882" s="75"/>
      <c r="N6882" s="75"/>
      <c r="O6882" s="75"/>
      <c r="P6882" s="76"/>
      <c r="AH6882">
        <v>20</v>
      </c>
    </row>
    <row r="6883" spans="2:34" x14ac:dyDescent="0.35">
      <c r="B6883" s="75"/>
      <c r="C6883" s="76"/>
      <c r="D6883" s="78"/>
      <c r="E6883" s="76"/>
      <c r="F6883" s="76"/>
      <c r="G6883" s="76"/>
      <c r="H6883" s="79"/>
      <c r="I6883" s="79"/>
      <c r="J6883" s="79"/>
      <c r="K6883" s="79"/>
      <c r="L6883" s="75"/>
      <c r="M6883" s="75"/>
      <c r="N6883" s="75"/>
      <c r="O6883" s="75"/>
      <c r="P6883" s="76"/>
      <c r="AH6883">
        <v>20</v>
      </c>
    </row>
    <row r="6884" spans="2:34" x14ac:dyDescent="0.35">
      <c r="B6884" s="75"/>
      <c r="C6884" s="76"/>
      <c r="D6884" s="78"/>
      <c r="E6884" s="76"/>
      <c r="F6884" s="76"/>
      <c r="G6884" s="76"/>
      <c r="H6884" s="79"/>
      <c r="I6884" s="79"/>
      <c r="J6884" s="79"/>
      <c r="K6884" s="79"/>
      <c r="L6884" s="75"/>
      <c r="M6884" s="75"/>
      <c r="N6884" s="75"/>
      <c r="O6884" s="75"/>
      <c r="P6884" s="76"/>
      <c r="AH6884">
        <v>20</v>
      </c>
    </row>
    <row r="6885" spans="2:34" x14ac:dyDescent="0.35">
      <c r="B6885" s="75"/>
      <c r="C6885" s="76"/>
      <c r="D6885" s="78"/>
      <c r="E6885" s="76"/>
      <c r="F6885" s="76"/>
      <c r="G6885" s="76"/>
      <c r="H6885" s="79"/>
      <c r="I6885" s="79"/>
      <c r="J6885" s="79"/>
      <c r="K6885" s="79"/>
      <c r="L6885" s="75"/>
      <c r="M6885" s="75"/>
      <c r="N6885" s="75"/>
      <c r="O6885" s="75"/>
      <c r="P6885" s="76"/>
      <c r="AH6885">
        <v>20</v>
      </c>
    </row>
    <row r="6886" spans="2:34" x14ac:dyDescent="0.35">
      <c r="B6886" s="75"/>
      <c r="C6886" s="76"/>
      <c r="D6886" s="78"/>
      <c r="E6886" s="76"/>
      <c r="F6886" s="76"/>
      <c r="G6886" s="76"/>
      <c r="H6886" s="79"/>
      <c r="I6886" s="79"/>
      <c r="J6886" s="79"/>
      <c r="K6886" s="79"/>
      <c r="L6886" s="75"/>
      <c r="M6886" s="75"/>
      <c r="N6886" s="75"/>
      <c r="O6886" s="75"/>
      <c r="P6886" s="76"/>
      <c r="AH6886">
        <v>20</v>
      </c>
    </row>
    <row r="6887" spans="2:34" x14ac:dyDescent="0.35">
      <c r="B6887" s="75"/>
      <c r="C6887" s="76"/>
      <c r="D6887" s="78"/>
      <c r="E6887" s="76"/>
      <c r="F6887" s="76"/>
      <c r="G6887" s="76"/>
      <c r="H6887" s="79"/>
      <c r="I6887" s="79"/>
      <c r="J6887" s="79"/>
      <c r="K6887" s="79"/>
      <c r="L6887" s="75"/>
      <c r="M6887" s="75"/>
      <c r="N6887" s="75"/>
      <c r="O6887" s="75"/>
      <c r="P6887" s="76"/>
      <c r="AH6887">
        <v>20</v>
      </c>
    </row>
    <row r="6888" spans="2:34" x14ac:dyDescent="0.35">
      <c r="B6888" s="75"/>
      <c r="C6888" s="76"/>
      <c r="D6888" s="78"/>
      <c r="E6888" s="76"/>
      <c r="F6888" s="76"/>
      <c r="G6888" s="76"/>
      <c r="H6888" s="79"/>
      <c r="I6888" s="79"/>
      <c r="J6888" s="79"/>
      <c r="K6888" s="79"/>
      <c r="L6888" s="75"/>
      <c r="M6888" s="75"/>
      <c r="N6888" s="75"/>
      <c r="O6888" s="75"/>
      <c r="P6888" s="76"/>
      <c r="AH6888">
        <v>20</v>
      </c>
    </row>
    <row r="6889" spans="2:34" x14ac:dyDescent="0.35">
      <c r="B6889" s="75"/>
      <c r="C6889" s="76"/>
      <c r="D6889" s="78"/>
      <c r="E6889" s="76"/>
      <c r="F6889" s="76"/>
      <c r="G6889" s="76"/>
      <c r="H6889" s="79"/>
      <c r="I6889" s="79"/>
      <c r="J6889" s="79"/>
      <c r="K6889" s="79"/>
      <c r="L6889" s="75"/>
      <c r="M6889" s="75"/>
      <c r="N6889" s="75"/>
      <c r="O6889" s="75"/>
      <c r="P6889" s="76"/>
      <c r="AH6889">
        <v>20</v>
      </c>
    </row>
    <row r="6890" spans="2:34" x14ac:dyDescent="0.35">
      <c r="B6890" s="75"/>
      <c r="C6890" s="76"/>
      <c r="D6890" s="78"/>
      <c r="E6890" s="76"/>
      <c r="F6890" s="76"/>
      <c r="G6890" s="76"/>
      <c r="H6890" s="79"/>
      <c r="I6890" s="79"/>
      <c r="J6890" s="79"/>
      <c r="K6890" s="79"/>
      <c r="L6890" s="75"/>
      <c r="M6890" s="75"/>
      <c r="N6890" s="75"/>
      <c r="O6890" s="75"/>
      <c r="P6890" s="76"/>
      <c r="AH6890">
        <v>20</v>
      </c>
    </row>
    <row r="6891" spans="2:34" x14ac:dyDescent="0.35">
      <c r="B6891" s="75"/>
      <c r="C6891" s="76"/>
      <c r="D6891" s="78"/>
      <c r="E6891" s="76"/>
      <c r="F6891" s="76"/>
      <c r="G6891" s="76"/>
      <c r="H6891" s="79"/>
      <c r="I6891" s="79"/>
      <c r="J6891" s="79"/>
      <c r="K6891" s="79"/>
      <c r="L6891" s="75"/>
      <c r="M6891" s="75"/>
      <c r="N6891" s="75"/>
      <c r="O6891" s="75"/>
      <c r="P6891" s="76"/>
      <c r="AH6891">
        <v>20</v>
      </c>
    </row>
    <row r="6892" spans="2:34" x14ac:dyDescent="0.35">
      <c r="B6892" s="75"/>
      <c r="C6892" s="76"/>
      <c r="D6892" s="78"/>
      <c r="E6892" s="76"/>
      <c r="F6892" s="76"/>
      <c r="G6892" s="76"/>
      <c r="H6892" s="79"/>
      <c r="I6892" s="79"/>
      <c r="J6892" s="79"/>
      <c r="K6892" s="79"/>
      <c r="L6892" s="75"/>
      <c r="M6892" s="75"/>
      <c r="N6892" s="75"/>
      <c r="O6892" s="75"/>
      <c r="P6892" s="76"/>
      <c r="AH6892">
        <v>20</v>
      </c>
    </row>
    <row r="6893" spans="2:34" x14ac:dyDescent="0.35">
      <c r="B6893" s="75"/>
      <c r="C6893" s="76"/>
      <c r="D6893" s="78"/>
      <c r="E6893" s="76"/>
      <c r="F6893" s="76"/>
      <c r="G6893" s="76"/>
      <c r="H6893" s="79"/>
      <c r="I6893" s="79"/>
      <c r="J6893" s="79"/>
      <c r="K6893" s="79"/>
      <c r="L6893" s="75"/>
      <c r="M6893" s="75"/>
      <c r="N6893" s="75"/>
      <c r="O6893" s="75"/>
      <c r="P6893" s="76"/>
      <c r="AH6893">
        <v>20</v>
      </c>
    </row>
    <row r="6894" spans="2:34" x14ac:dyDescent="0.35">
      <c r="B6894" s="75"/>
      <c r="C6894" s="76"/>
      <c r="D6894" s="78"/>
      <c r="E6894" s="76"/>
      <c r="F6894" s="76"/>
      <c r="G6894" s="76"/>
      <c r="H6894" s="79"/>
      <c r="I6894" s="79"/>
      <c r="J6894" s="79"/>
      <c r="K6894" s="79"/>
      <c r="L6894" s="75"/>
      <c r="M6894" s="75"/>
      <c r="N6894" s="75"/>
      <c r="O6894" s="75"/>
      <c r="P6894" s="76"/>
      <c r="AH6894">
        <v>20</v>
      </c>
    </row>
    <row r="6895" spans="2:34" x14ac:dyDescent="0.35">
      <c r="B6895" s="75"/>
      <c r="C6895" s="76"/>
      <c r="D6895" s="78"/>
      <c r="E6895" s="76"/>
      <c r="F6895" s="76"/>
      <c r="G6895" s="76"/>
      <c r="H6895" s="79"/>
      <c r="I6895" s="79"/>
      <c r="J6895" s="79"/>
      <c r="K6895" s="79"/>
      <c r="L6895" s="75"/>
      <c r="M6895" s="75"/>
      <c r="N6895" s="75"/>
      <c r="O6895" s="75"/>
      <c r="P6895" s="76"/>
      <c r="AH6895">
        <v>20</v>
      </c>
    </row>
    <row r="6896" spans="2:34" x14ac:dyDescent="0.35">
      <c r="B6896" s="75"/>
      <c r="C6896" s="76"/>
      <c r="D6896" s="78"/>
      <c r="E6896" s="76"/>
      <c r="F6896" s="76"/>
      <c r="G6896" s="76"/>
      <c r="H6896" s="79"/>
      <c r="I6896" s="79"/>
      <c r="J6896" s="79"/>
      <c r="K6896" s="79"/>
      <c r="L6896" s="75"/>
      <c r="M6896" s="75"/>
      <c r="N6896" s="75"/>
      <c r="O6896" s="75"/>
      <c r="P6896" s="76"/>
      <c r="AH6896">
        <v>20</v>
      </c>
    </row>
    <row r="6897" spans="2:34" x14ac:dyDescent="0.35">
      <c r="B6897" s="75"/>
      <c r="C6897" s="76"/>
      <c r="D6897" s="78"/>
      <c r="E6897" s="76"/>
      <c r="F6897" s="76"/>
      <c r="G6897" s="76"/>
      <c r="H6897" s="79"/>
      <c r="I6897" s="79"/>
      <c r="J6897" s="79"/>
      <c r="K6897" s="79"/>
      <c r="L6897" s="75"/>
      <c r="M6897" s="75"/>
      <c r="N6897" s="75"/>
      <c r="O6897" s="75"/>
      <c r="P6897" s="76"/>
      <c r="AH6897">
        <v>20</v>
      </c>
    </row>
    <row r="6898" spans="2:34" x14ac:dyDescent="0.35">
      <c r="B6898" s="75"/>
      <c r="C6898" s="76"/>
      <c r="D6898" s="78"/>
      <c r="E6898" s="76"/>
      <c r="F6898" s="76"/>
      <c r="G6898" s="76"/>
      <c r="H6898" s="79"/>
      <c r="I6898" s="79"/>
      <c r="J6898" s="79"/>
      <c r="K6898" s="79"/>
      <c r="L6898" s="75"/>
      <c r="M6898" s="75"/>
      <c r="N6898" s="75"/>
      <c r="O6898" s="75"/>
      <c r="P6898" s="76"/>
      <c r="AH6898">
        <v>20</v>
      </c>
    </row>
    <row r="6899" spans="2:34" x14ac:dyDescent="0.35">
      <c r="B6899" s="75"/>
      <c r="C6899" s="76"/>
      <c r="D6899" s="78"/>
      <c r="E6899" s="76"/>
      <c r="F6899" s="76"/>
      <c r="G6899" s="76"/>
      <c r="H6899" s="79"/>
      <c r="I6899" s="79"/>
      <c r="J6899" s="79"/>
      <c r="K6899" s="79"/>
      <c r="L6899" s="75"/>
      <c r="M6899" s="75"/>
      <c r="N6899" s="75"/>
      <c r="O6899" s="75"/>
      <c r="P6899" s="76"/>
      <c r="AH6899">
        <v>20</v>
      </c>
    </row>
    <row r="6900" spans="2:34" x14ac:dyDescent="0.35">
      <c r="B6900" s="75"/>
      <c r="C6900" s="76"/>
      <c r="D6900" s="78"/>
      <c r="E6900" s="76"/>
      <c r="F6900" s="76"/>
      <c r="G6900" s="76"/>
      <c r="H6900" s="79"/>
      <c r="I6900" s="79"/>
      <c r="J6900" s="79"/>
      <c r="K6900" s="79"/>
      <c r="L6900" s="75"/>
      <c r="M6900" s="75"/>
      <c r="N6900" s="75"/>
      <c r="O6900" s="75"/>
      <c r="P6900" s="76"/>
      <c r="AH6900">
        <v>20</v>
      </c>
    </row>
    <row r="6901" spans="2:34" x14ac:dyDescent="0.35">
      <c r="B6901" s="75"/>
      <c r="C6901" s="76"/>
      <c r="D6901" s="78"/>
      <c r="E6901" s="76"/>
      <c r="F6901" s="76"/>
      <c r="G6901" s="76"/>
      <c r="H6901" s="79"/>
      <c r="I6901" s="79"/>
      <c r="J6901" s="79"/>
      <c r="K6901" s="79"/>
      <c r="L6901" s="75"/>
      <c r="M6901" s="75"/>
      <c r="N6901" s="75"/>
      <c r="O6901" s="75"/>
      <c r="P6901" s="76"/>
      <c r="AH6901">
        <v>20</v>
      </c>
    </row>
    <row r="6902" spans="2:34" x14ac:dyDescent="0.35">
      <c r="B6902" s="75"/>
      <c r="C6902" s="76"/>
      <c r="D6902" s="78"/>
      <c r="E6902" s="76"/>
      <c r="F6902" s="76"/>
      <c r="G6902" s="76"/>
      <c r="H6902" s="79"/>
      <c r="I6902" s="79"/>
      <c r="J6902" s="79"/>
      <c r="K6902" s="79"/>
      <c r="L6902" s="75"/>
      <c r="M6902" s="75"/>
      <c r="N6902" s="75"/>
      <c r="O6902" s="75"/>
      <c r="P6902" s="76"/>
      <c r="AH6902">
        <v>20</v>
      </c>
    </row>
    <row r="6903" spans="2:34" x14ac:dyDescent="0.35">
      <c r="B6903" s="75"/>
      <c r="C6903" s="76"/>
      <c r="D6903" s="78"/>
      <c r="E6903" s="76"/>
      <c r="F6903" s="76"/>
      <c r="G6903" s="76"/>
      <c r="H6903" s="79"/>
      <c r="I6903" s="79"/>
      <c r="J6903" s="79"/>
      <c r="K6903" s="79"/>
      <c r="L6903" s="75"/>
      <c r="M6903" s="75"/>
      <c r="N6903" s="75"/>
      <c r="O6903" s="75"/>
      <c r="P6903" s="76"/>
      <c r="AH6903">
        <v>20</v>
      </c>
    </row>
    <row r="6904" spans="2:34" x14ac:dyDescent="0.35">
      <c r="B6904" s="75"/>
      <c r="C6904" s="76"/>
      <c r="D6904" s="78"/>
      <c r="E6904" s="76"/>
      <c r="F6904" s="76"/>
      <c r="G6904" s="76"/>
      <c r="H6904" s="79"/>
      <c r="I6904" s="79"/>
      <c r="J6904" s="79"/>
      <c r="K6904" s="79"/>
      <c r="L6904" s="75"/>
      <c r="M6904" s="75"/>
      <c r="N6904" s="75"/>
      <c r="O6904" s="75"/>
      <c r="P6904" s="76"/>
      <c r="AH6904">
        <v>20</v>
      </c>
    </row>
    <row r="6905" spans="2:34" x14ac:dyDescent="0.35">
      <c r="B6905" s="75"/>
      <c r="C6905" s="76"/>
      <c r="D6905" s="78"/>
      <c r="E6905" s="76"/>
      <c r="F6905" s="76"/>
      <c r="G6905" s="76"/>
      <c r="H6905" s="79"/>
      <c r="I6905" s="79"/>
      <c r="J6905" s="79"/>
      <c r="K6905" s="79"/>
      <c r="L6905" s="75"/>
      <c r="M6905" s="75"/>
      <c r="N6905" s="75"/>
      <c r="O6905" s="75"/>
      <c r="P6905" s="76"/>
      <c r="AH6905">
        <v>20</v>
      </c>
    </row>
    <row r="6906" spans="2:34" x14ac:dyDescent="0.35">
      <c r="B6906" s="75"/>
      <c r="C6906" s="76"/>
      <c r="D6906" s="78"/>
      <c r="E6906" s="76"/>
      <c r="F6906" s="76"/>
      <c r="G6906" s="76"/>
      <c r="H6906" s="79"/>
      <c r="I6906" s="79"/>
      <c r="J6906" s="79"/>
      <c r="K6906" s="79"/>
      <c r="L6906" s="75"/>
      <c r="M6906" s="75"/>
      <c r="N6906" s="75"/>
      <c r="O6906" s="75"/>
      <c r="P6906" s="76"/>
      <c r="AH6906">
        <v>20</v>
      </c>
    </row>
    <row r="6907" spans="2:34" x14ac:dyDescent="0.35">
      <c r="B6907" s="75"/>
      <c r="C6907" s="76"/>
      <c r="D6907" s="78"/>
      <c r="E6907" s="76"/>
      <c r="F6907" s="76"/>
      <c r="G6907" s="76"/>
      <c r="H6907" s="79"/>
      <c r="I6907" s="79"/>
      <c r="J6907" s="79"/>
      <c r="K6907" s="79"/>
      <c r="L6907" s="75"/>
      <c r="M6907" s="75"/>
      <c r="N6907" s="75"/>
      <c r="O6907" s="75"/>
      <c r="P6907" s="76"/>
      <c r="AH6907">
        <v>20</v>
      </c>
    </row>
    <row r="6908" spans="2:34" x14ac:dyDescent="0.35">
      <c r="B6908" s="75"/>
      <c r="C6908" s="76"/>
      <c r="D6908" s="78"/>
      <c r="E6908" s="76"/>
      <c r="F6908" s="76"/>
      <c r="G6908" s="76"/>
      <c r="H6908" s="79"/>
      <c r="I6908" s="79"/>
      <c r="J6908" s="79"/>
      <c r="K6908" s="79"/>
      <c r="L6908" s="75"/>
      <c r="M6908" s="75"/>
      <c r="N6908" s="75"/>
      <c r="O6908" s="75"/>
      <c r="P6908" s="76"/>
      <c r="AH6908">
        <v>20</v>
      </c>
    </row>
    <row r="6909" spans="2:34" x14ac:dyDescent="0.35">
      <c r="B6909" s="75"/>
      <c r="C6909" s="76"/>
      <c r="D6909" s="78"/>
      <c r="E6909" s="76"/>
      <c r="F6909" s="76"/>
      <c r="G6909" s="76"/>
      <c r="H6909" s="79"/>
      <c r="I6909" s="79"/>
      <c r="J6909" s="79"/>
      <c r="K6909" s="79"/>
      <c r="L6909" s="75"/>
      <c r="M6909" s="75"/>
      <c r="N6909" s="75"/>
      <c r="O6909" s="75"/>
      <c r="P6909" s="76"/>
      <c r="AH6909">
        <v>20</v>
      </c>
    </row>
    <row r="6910" spans="2:34" x14ac:dyDescent="0.35">
      <c r="B6910" s="75"/>
      <c r="C6910" s="76"/>
      <c r="D6910" s="78"/>
      <c r="E6910" s="76"/>
      <c r="F6910" s="76"/>
      <c r="G6910" s="76"/>
      <c r="H6910" s="79"/>
      <c r="I6910" s="79"/>
      <c r="J6910" s="79"/>
      <c r="K6910" s="79"/>
      <c r="L6910" s="75"/>
      <c r="M6910" s="75"/>
      <c r="N6910" s="75"/>
      <c r="O6910" s="75"/>
      <c r="P6910" s="76"/>
      <c r="AH6910">
        <v>20</v>
      </c>
    </row>
    <row r="6911" spans="2:34" x14ac:dyDescent="0.35">
      <c r="B6911" s="75"/>
      <c r="C6911" s="76"/>
      <c r="D6911" s="78"/>
      <c r="E6911" s="76"/>
      <c r="F6911" s="76"/>
      <c r="G6911" s="76"/>
      <c r="H6911" s="79"/>
      <c r="I6911" s="79"/>
      <c r="J6911" s="79"/>
      <c r="K6911" s="79"/>
      <c r="L6911" s="75"/>
      <c r="M6911" s="75"/>
      <c r="N6911" s="75"/>
      <c r="O6911" s="75"/>
      <c r="P6911" s="76"/>
      <c r="AH6911">
        <v>20</v>
      </c>
    </row>
    <row r="6912" spans="2:34" x14ac:dyDescent="0.35">
      <c r="B6912" s="75"/>
      <c r="C6912" s="76"/>
      <c r="D6912" s="78"/>
      <c r="E6912" s="76"/>
      <c r="F6912" s="76"/>
      <c r="G6912" s="76"/>
      <c r="H6912" s="79"/>
      <c r="I6912" s="79"/>
      <c r="J6912" s="79"/>
      <c r="K6912" s="79"/>
      <c r="L6912" s="75"/>
      <c r="M6912" s="75"/>
      <c r="N6912" s="75"/>
      <c r="O6912" s="75"/>
      <c r="P6912" s="76"/>
      <c r="AH6912">
        <v>20</v>
      </c>
    </row>
    <row r="6913" spans="2:34" x14ac:dyDescent="0.35">
      <c r="B6913" s="75"/>
      <c r="C6913" s="76"/>
      <c r="D6913" s="78"/>
      <c r="E6913" s="76"/>
      <c r="F6913" s="76"/>
      <c r="G6913" s="76"/>
      <c r="H6913" s="79"/>
      <c r="I6913" s="79"/>
      <c r="J6913" s="79"/>
      <c r="K6913" s="79"/>
      <c r="L6913" s="75"/>
      <c r="M6913" s="75"/>
      <c r="N6913" s="75"/>
      <c r="O6913" s="75"/>
      <c r="P6913" s="76"/>
      <c r="AH6913">
        <v>20</v>
      </c>
    </row>
    <row r="6914" spans="2:34" x14ac:dyDescent="0.35">
      <c r="B6914" s="75"/>
      <c r="C6914" s="76"/>
      <c r="D6914" s="78"/>
      <c r="E6914" s="76"/>
      <c r="F6914" s="76"/>
      <c r="G6914" s="76"/>
      <c r="H6914" s="79"/>
      <c r="I6914" s="79"/>
      <c r="J6914" s="79"/>
      <c r="K6914" s="79"/>
      <c r="L6914" s="75"/>
      <c r="M6914" s="75"/>
      <c r="N6914" s="75"/>
      <c r="O6914" s="75"/>
      <c r="P6914" s="76"/>
      <c r="AH6914">
        <v>20</v>
      </c>
    </row>
    <row r="6915" spans="2:34" x14ac:dyDescent="0.35">
      <c r="B6915" s="75"/>
      <c r="C6915" s="76"/>
      <c r="D6915" s="78"/>
      <c r="E6915" s="76"/>
      <c r="F6915" s="76"/>
      <c r="G6915" s="76"/>
      <c r="H6915" s="79"/>
      <c r="I6915" s="79"/>
      <c r="J6915" s="79"/>
      <c r="K6915" s="79"/>
      <c r="L6915" s="75"/>
      <c r="M6915" s="75"/>
      <c r="N6915" s="75"/>
      <c r="O6915" s="75"/>
      <c r="P6915" s="76"/>
      <c r="AH6915">
        <v>20</v>
      </c>
    </row>
    <row r="6916" spans="2:34" x14ac:dyDescent="0.35">
      <c r="B6916" s="75"/>
      <c r="C6916" s="76"/>
      <c r="D6916" s="78"/>
      <c r="E6916" s="76"/>
      <c r="F6916" s="76"/>
      <c r="G6916" s="76"/>
      <c r="H6916" s="79"/>
      <c r="I6916" s="79"/>
      <c r="J6916" s="79"/>
      <c r="K6916" s="79"/>
      <c r="L6916" s="75"/>
      <c r="M6916" s="75"/>
      <c r="N6916" s="75"/>
      <c r="O6916" s="75"/>
      <c r="P6916" s="76"/>
      <c r="AH6916">
        <v>20</v>
      </c>
    </row>
    <row r="6917" spans="2:34" x14ac:dyDescent="0.35">
      <c r="B6917" s="75"/>
      <c r="C6917" s="76"/>
      <c r="D6917" s="78"/>
      <c r="E6917" s="76"/>
      <c r="F6917" s="76"/>
      <c r="G6917" s="76"/>
      <c r="H6917" s="79"/>
      <c r="I6917" s="79"/>
      <c r="J6917" s="79"/>
      <c r="K6917" s="79"/>
      <c r="L6917" s="75"/>
      <c r="M6917" s="75"/>
      <c r="N6917" s="75"/>
      <c r="O6917" s="75"/>
      <c r="P6917" s="76"/>
      <c r="AH6917">
        <v>20</v>
      </c>
    </row>
    <row r="6918" spans="2:34" x14ac:dyDescent="0.35">
      <c r="B6918" s="75"/>
      <c r="C6918" s="76"/>
      <c r="D6918" s="78"/>
      <c r="E6918" s="76"/>
      <c r="F6918" s="76"/>
      <c r="G6918" s="76"/>
      <c r="H6918" s="79"/>
      <c r="I6918" s="79"/>
      <c r="J6918" s="79"/>
      <c r="K6918" s="79"/>
      <c r="L6918" s="75"/>
      <c r="M6918" s="75"/>
      <c r="N6918" s="75"/>
      <c r="O6918" s="75"/>
      <c r="P6918" s="76"/>
      <c r="AH6918">
        <v>20</v>
      </c>
    </row>
    <row r="6919" spans="2:34" x14ac:dyDescent="0.35">
      <c r="B6919" s="75"/>
      <c r="C6919" s="76"/>
      <c r="D6919" s="78"/>
      <c r="E6919" s="76"/>
      <c r="F6919" s="76"/>
      <c r="G6919" s="76"/>
      <c r="H6919" s="79"/>
      <c r="I6919" s="79"/>
      <c r="J6919" s="79"/>
      <c r="K6919" s="79"/>
      <c r="L6919" s="75"/>
      <c r="M6919" s="75"/>
      <c r="N6919" s="75"/>
      <c r="O6919" s="75"/>
      <c r="P6919" s="76"/>
      <c r="AH6919">
        <v>20</v>
      </c>
    </row>
    <row r="6920" spans="2:34" x14ac:dyDescent="0.35">
      <c r="B6920" s="75"/>
      <c r="C6920" s="76"/>
      <c r="D6920" s="78"/>
      <c r="E6920" s="76"/>
      <c r="F6920" s="76"/>
      <c r="G6920" s="76"/>
      <c r="H6920" s="79"/>
      <c r="I6920" s="79"/>
      <c r="J6920" s="79"/>
      <c r="K6920" s="79"/>
      <c r="L6920" s="75"/>
      <c r="M6920" s="75"/>
      <c r="N6920" s="75"/>
      <c r="O6920" s="75"/>
      <c r="P6920" s="76"/>
      <c r="AH6920">
        <v>20</v>
      </c>
    </row>
    <row r="6921" spans="2:34" x14ac:dyDescent="0.35">
      <c r="B6921" s="75"/>
      <c r="C6921" s="76"/>
      <c r="D6921" s="78"/>
      <c r="E6921" s="76"/>
      <c r="F6921" s="76"/>
      <c r="G6921" s="76"/>
      <c r="H6921" s="79"/>
      <c r="I6921" s="79"/>
      <c r="J6921" s="79"/>
      <c r="K6921" s="79"/>
      <c r="L6921" s="75"/>
      <c r="M6921" s="75"/>
      <c r="N6921" s="75"/>
      <c r="O6921" s="75"/>
      <c r="P6921" s="76"/>
      <c r="AH6921">
        <v>20</v>
      </c>
    </row>
    <row r="6922" spans="2:34" x14ac:dyDescent="0.35">
      <c r="B6922" s="75"/>
      <c r="C6922" s="76"/>
      <c r="D6922" s="78"/>
      <c r="E6922" s="76"/>
      <c r="F6922" s="76"/>
      <c r="G6922" s="76"/>
      <c r="H6922" s="79"/>
      <c r="I6922" s="79"/>
      <c r="J6922" s="79"/>
      <c r="K6922" s="79"/>
      <c r="L6922" s="75"/>
      <c r="M6922" s="75"/>
      <c r="N6922" s="75"/>
      <c r="O6922" s="75"/>
      <c r="P6922" s="76"/>
      <c r="AH6922">
        <v>20</v>
      </c>
    </row>
    <row r="6923" spans="2:34" x14ac:dyDescent="0.35">
      <c r="B6923" s="75"/>
      <c r="C6923" s="76"/>
      <c r="D6923" s="78"/>
      <c r="E6923" s="76"/>
      <c r="F6923" s="76"/>
      <c r="G6923" s="76"/>
      <c r="H6923" s="79"/>
      <c r="I6923" s="79"/>
      <c r="J6923" s="79"/>
      <c r="K6923" s="79"/>
      <c r="L6923" s="75"/>
      <c r="M6923" s="75"/>
      <c r="N6923" s="75"/>
      <c r="O6923" s="75"/>
      <c r="P6923" s="76"/>
      <c r="AH6923">
        <v>20</v>
      </c>
    </row>
    <row r="6924" spans="2:34" x14ac:dyDescent="0.35">
      <c r="B6924" s="75"/>
      <c r="C6924" s="76"/>
      <c r="D6924" s="78"/>
      <c r="E6924" s="76"/>
      <c r="F6924" s="76"/>
      <c r="G6924" s="76"/>
      <c r="H6924" s="79"/>
      <c r="I6924" s="79"/>
      <c r="J6924" s="79"/>
      <c r="K6924" s="79"/>
      <c r="L6924" s="75"/>
      <c r="M6924" s="75"/>
      <c r="N6924" s="75"/>
      <c r="O6924" s="75"/>
      <c r="P6924" s="76"/>
      <c r="AH6924">
        <v>20</v>
      </c>
    </row>
    <row r="6925" spans="2:34" x14ac:dyDescent="0.35">
      <c r="B6925" s="75"/>
      <c r="C6925" s="76"/>
      <c r="D6925" s="78"/>
      <c r="E6925" s="76"/>
      <c r="F6925" s="76"/>
      <c r="G6925" s="76"/>
      <c r="H6925" s="79"/>
      <c r="I6925" s="79"/>
      <c r="J6925" s="79"/>
      <c r="K6925" s="79"/>
      <c r="L6925" s="75"/>
      <c r="M6925" s="75"/>
      <c r="N6925" s="75"/>
      <c r="O6925" s="75"/>
      <c r="P6925" s="76"/>
      <c r="AH6925">
        <v>20</v>
      </c>
    </row>
    <row r="6926" spans="2:34" x14ac:dyDescent="0.35">
      <c r="B6926" s="75"/>
      <c r="C6926" s="76"/>
      <c r="D6926" s="78"/>
      <c r="E6926" s="76"/>
      <c r="F6926" s="76"/>
      <c r="G6926" s="76"/>
      <c r="H6926" s="79"/>
      <c r="I6926" s="79"/>
      <c r="J6926" s="79"/>
      <c r="K6926" s="79"/>
      <c r="L6926" s="75"/>
      <c r="M6926" s="75"/>
      <c r="N6926" s="75"/>
      <c r="O6926" s="75"/>
      <c r="P6926" s="76"/>
      <c r="AH6926">
        <v>20</v>
      </c>
    </row>
    <row r="6927" spans="2:34" x14ac:dyDescent="0.35">
      <c r="B6927" s="75"/>
      <c r="C6927" s="76"/>
      <c r="D6927" s="78"/>
      <c r="E6927" s="76"/>
      <c r="F6927" s="76"/>
      <c r="G6927" s="76"/>
      <c r="H6927" s="79"/>
      <c r="I6927" s="79"/>
      <c r="J6927" s="79"/>
      <c r="K6927" s="79"/>
      <c r="L6927" s="75"/>
      <c r="M6927" s="75"/>
      <c r="N6927" s="75"/>
      <c r="O6927" s="75"/>
      <c r="P6927" s="76"/>
      <c r="AH6927">
        <v>20</v>
      </c>
    </row>
    <row r="6928" spans="2:34" x14ac:dyDescent="0.35">
      <c r="B6928" s="75"/>
      <c r="C6928" s="76"/>
      <c r="D6928" s="78"/>
      <c r="E6928" s="76"/>
      <c r="F6928" s="76"/>
      <c r="G6928" s="76"/>
      <c r="H6928" s="79"/>
      <c r="I6928" s="79"/>
      <c r="J6928" s="79"/>
      <c r="K6928" s="79"/>
      <c r="L6928" s="75"/>
      <c r="M6928" s="75"/>
      <c r="N6928" s="75"/>
      <c r="O6928" s="75"/>
      <c r="P6928" s="76"/>
      <c r="AH6928">
        <v>20</v>
      </c>
    </row>
    <row r="6929" spans="2:34" x14ac:dyDescent="0.35">
      <c r="B6929" s="75"/>
      <c r="C6929" s="76"/>
      <c r="D6929" s="78"/>
      <c r="E6929" s="76"/>
      <c r="F6929" s="76"/>
      <c r="G6929" s="76"/>
      <c r="H6929" s="79"/>
      <c r="I6929" s="79"/>
      <c r="J6929" s="79"/>
      <c r="K6929" s="79"/>
      <c r="L6929" s="75"/>
      <c r="M6929" s="75"/>
      <c r="N6929" s="75"/>
      <c r="O6929" s="75"/>
      <c r="P6929" s="76"/>
      <c r="AH6929">
        <v>20</v>
      </c>
    </row>
    <row r="6930" spans="2:34" x14ac:dyDescent="0.35">
      <c r="B6930" s="75"/>
      <c r="C6930" s="76"/>
      <c r="D6930" s="78"/>
      <c r="E6930" s="76"/>
      <c r="F6930" s="76"/>
      <c r="G6930" s="76"/>
      <c r="H6930" s="79"/>
      <c r="I6930" s="79"/>
      <c r="J6930" s="79"/>
      <c r="K6930" s="79"/>
      <c r="L6930" s="75"/>
      <c r="M6930" s="75"/>
      <c r="N6930" s="75"/>
      <c r="O6930" s="75"/>
      <c r="P6930" s="76"/>
      <c r="AH6930">
        <v>20</v>
      </c>
    </row>
    <row r="6931" spans="2:34" x14ac:dyDescent="0.35">
      <c r="B6931" s="75"/>
      <c r="C6931" s="76"/>
      <c r="D6931" s="78"/>
      <c r="E6931" s="76"/>
      <c r="F6931" s="76"/>
      <c r="G6931" s="76"/>
      <c r="H6931" s="79"/>
      <c r="I6931" s="79"/>
      <c r="J6931" s="79"/>
      <c r="K6931" s="79"/>
      <c r="L6931" s="75"/>
      <c r="M6931" s="75"/>
      <c r="N6931" s="75"/>
      <c r="O6931" s="75"/>
      <c r="P6931" s="76"/>
      <c r="AH6931">
        <v>20</v>
      </c>
    </row>
    <row r="6932" spans="2:34" x14ac:dyDescent="0.35">
      <c r="B6932" s="75"/>
      <c r="C6932" s="76"/>
      <c r="D6932" s="78"/>
      <c r="E6932" s="76"/>
      <c r="F6932" s="76"/>
      <c r="G6932" s="76"/>
      <c r="H6932" s="79"/>
      <c r="I6932" s="79"/>
      <c r="J6932" s="79"/>
      <c r="K6932" s="79"/>
      <c r="L6932" s="75"/>
      <c r="M6932" s="75"/>
      <c r="N6932" s="75"/>
      <c r="O6932" s="75"/>
      <c r="P6932" s="76"/>
      <c r="AH6932">
        <v>20</v>
      </c>
    </row>
    <row r="6933" spans="2:34" x14ac:dyDescent="0.35">
      <c r="B6933" s="75"/>
      <c r="C6933" s="76"/>
      <c r="D6933" s="78"/>
      <c r="E6933" s="76"/>
      <c r="F6933" s="76"/>
      <c r="G6933" s="76"/>
      <c r="H6933" s="79"/>
      <c r="I6933" s="79"/>
      <c r="J6933" s="79"/>
      <c r="K6933" s="79"/>
      <c r="L6933" s="75"/>
      <c r="M6933" s="75"/>
      <c r="N6933" s="75"/>
      <c r="O6933" s="75"/>
      <c r="P6933" s="76"/>
      <c r="AH6933">
        <v>20</v>
      </c>
    </row>
    <row r="6934" spans="2:34" x14ac:dyDescent="0.35">
      <c r="B6934" s="75"/>
      <c r="C6934" s="76"/>
      <c r="D6934" s="78"/>
      <c r="E6934" s="76"/>
      <c r="F6934" s="76"/>
      <c r="G6934" s="76"/>
      <c r="H6934" s="79"/>
      <c r="I6934" s="79"/>
      <c r="J6934" s="79"/>
      <c r="K6934" s="79"/>
      <c r="L6934" s="75"/>
      <c r="M6934" s="75"/>
      <c r="N6934" s="75"/>
      <c r="O6934" s="75"/>
      <c r="P6934" s="76"/>
      <c r="AH6934">
        <v>20</v>
      </c>
    </row>
    <row r="6935" spans="2:34" x14ac:dyDescent="0.35">
      <c r="B6935" s="75"/>
      <c r="C6935" s="76"/>
      <c r="D6935" s="78"/>
      <c r="E6935" s="76"/>
      <c r="F6935" s="76"/>
      <c r="G6935" s="76"/>
      <c r="H6935" s="79"/>
      <c r="I6935" s="79"/>
      <c r="J6935" s="79"/>
      <c r="K6935" s="79"/>
      <c r="L6935" s="75"/>
      <c r="M6935" s="75"/>
      <c r="N6935" s="75"/>
      <c r="O6935" s="75"/>
      <c r="P6935" s="76"/>
      <c r="AH6935">
        <v>20</v>
      </c>
    </row>
    <row r="6936" spans="2:34" x14ac:dyDescent="0.35">
      <c r="B6936" s="75"/>
      <c r="C6936" s="76"/>
      <c r="D6936" s="78"/>
      <c r="E6936" s="76"/>
      <c r="F6936" s="76"/>
      <c r="G6936" s="76"/>
      <c r="H6936" s="79"/>
      <c r="I6936" s="79"/>
      <c r="J6936" s="79"/>
      <c r="K6936" s="79"/>
      <c r="L6936" s="75"/>
      <c r="M6936" s="75"/>
      <c r="N6936" s="75"/>
      <c r="O6936" s="75"/>
      <c r="P6936" s="76"/>
      <c r="AH6936">
        <v>20</v>
      </c>
    </row>
    <row r="6937" spans="2:34" x14ac:dyDescent="0.35">
      <c r="B6937" s="75"/>
      <c r="C6937" s="76"/>
      <c r="D6937" s="78"/>
      <c r="E6937" s="76"/>
      <c r="F6937" s="76"/>
      <c r="G6937" s="76"/>
      <c r="H6937" s="79"/>
      <c r="I6937" s="79"/>
      <c r="J6937" s="79"/>
      <c r="K6937" s="79"/>
      <c r="L6937" s="75"/>
      <c r="M6937" s="75"/>
      <c r="N6937" s="75"/>
      <c r="O6937" s="75"/>
      <c r="P6937" s="76"/>
      <c r="AH6937">
        <v>20</v>
      </c>
    </row>
    <row r="6938" spans="2:34" x14ac:dyDescent="0.35">
      <c r="B6938" s="75"/>
      <c r="C6938" s="76"/>
      <c r="D6938" s="78"/>
      <c r="E6938" s="76"/>
      <c r="F6938" s="76"/>
      <c r="G6938" s="76"/>
      <c r="H6938" s="79"/>
      <c r="I6938" s="79"/>
      <c r="J6938" s="79"/>
      <c r="K6938" s="79"/>
      <c r="L6938" s="75"/>
      <c r="M6938" s="75"/>
      <c r="N6938" s="75"/>
      <c r="O6938" s="75"/>
      <c r="P6938" s="76"/>
      <c r="AH6938">
        <v>20</v>
      </c>
    </row>
    <row r="6939" spans="2:34" x14ac:dyDescent="0.35">
      <c r="B6939" s="75"/>
      <c r="C6939" s="76"/>
      <c r="D6939" s="78"/>
      <c r="E6939" s="76"/>
      <c r="F6939" s="76"/>
      <c r="G6939" s="76"/>
      <c r="H6939" s="79"/>
      <c r="I6939" s="79"/>
      <c r="J6939" s="79"/>
      <c r="K6939" s="79"/>
      <c r="L6939" s="75"/>
      <c r="M6939" s="75"/>
      <c r="N6939" s="75"/>
      <c r="O6939" s="75"/>
      <c r="P6939" s="76"/>
      <c r="AH6939">
        <v>20</v>
      </c>
    </row>
    <row r="6940" spans="2:34" x14ac:dyDescent="0.35">
      <c r="B6940" s="75"/>
      <c r="C6940" s="76"/>
      <c r="D6940" s="78"/>
      <c r="E6940" s="76"/>
      <c r="F6940" s="76"/>
      <c r="G6940" s="76"/>
      <c r="H6940" s="79"/>
      <c r="I6940" s="79"/>
      <c r="J6940" s="79"/>
      <c r="K6940" s="79"/>
      <c r="L6940" s="75"/>
      <c r="M6940" s="75"/>
      <c r="N6940" s="75"/>
      <c r="O6940" s="75"/>
      <c r="P6940" s="76"/>
      <c r="AH6940">
        <v>20</v>
      </c>
    </row>
    <row r="6941" spans="2:34" x14ac:dyDescent="0.35">
      <c r="B6941" s="75"/>
      <c r="C6941" s="76"/>
      <c r="D6941" s="78"/>
      <c r="E6941" s="76"/>
      <c r="F6941" s="76"/>
      <c r="G6941" s="76"/>
      <c r="H6941" s="79"/>
      <c r="I6941" s="79"/>
      <c r="J6941" s="79"/>
      <c r="K6941" s="79"/>
      <c r="L6941" s="75"/>
      <c r="M6941" s="75"/>
      <c r="N6941" s="75"/>
      <c r="O6941" s="75"/>
      <c r="P6941" s="76"/>
      <c r="AH6941">
        <v>20</v>
      </c>
    </row>
    <row r="6942" spans="2:34" x14ac:dyDescent="0.35">
      <c r="B6942" s="75"/>
      <c r="C6942" s="76"/>
      <c r="D6942" s="78"/>
      <c r="E6942" s="76"/>
      <c r="F6942" s="76"/>
      <c r="G6942" s="76"/>
      <c r="H6942" s="79"/>
      <c r="I6942" s="79"/>
      <c r="J6942" s="79"/>
      <c r="K6942" s="79"/>
      <c r="L6942" s="75"/>
      <c r="M6942" s="75"/>
      <c r="N6942" s="75"/>
      <c r="O6942" s="75"/>
      <c r="P6942" s="76"/>
      <c r="AH6942">
        <v>20</v>
      </c>
    </row>
    <row r="6943" spans="2:34" x14ac:dyDescent="0.35">
      <c r="B6943" s="75"/>
      <c r="C6943" s="76"/>
      <c r="D6943" s="78"/>
      <c r="E6943" s="76"/>
      <c r="F6943" s="76"/>
      <c r="G6943" s="76"/>
      <c r="H6943" s="79"/>
      <c r="I6943" s="79"/>
      <c r="J6943" s="79"/>
      <c r="K6943" s="79"/>
      <c r="L6943" s="75"/>
      <c r="M6943" s="75"/>
      <c r="N6943" s="75"/>
      <c r="O6943" s="75"/>
      <c r="P6943" s="76"/>
      <c r="AH6943">
        <v>20</v>
      </c>
    </row>
    <row r="6944" spans="2:34" x14ac:dyDescent="0.35">
      <c r="B6944" s="75"/>
      <c r="C6944" s="76"/>
      <c r="D6944" s="78"/>
      <c r="E6944" s="76"/>
      <c r="F6944" s="76"/>
      <c r="G6944" s="76"/>
      <c r="H6944" s="79"/>
      <c r="I6944" s="79"/>
      <c r="J6944" s="79"/>
      <c r="K6944" s="79"/>
      <c r="L6944" s="75"/>
      <c r="M6944" s="75"/>
      <c r="N6944" s="75"/>
      <c r="O6944" s="75"/>
      <c r="P6944" s="76"/>
      <c r="AH6944">
        <v>20</v>
      </c>
    </row>
    <row r="6945" spans="2:34" x14ac:dyDescent="0.35">
      <c r="B6945" s="75"/>
      <c r="C6945" s="76"/>
      <c r="D6945" s="78"/>
      <c r="E6945" s="76"/>
      <c r="F6945" s="76"/>
      <c r="G6945" s="76"/>
      <c r="H6945" s="79"/>
      <c r="I6945" s="79"/>
      <c r="J6945" s="79"/>
      <c r="K6945" s="79"/>
      <c r="L6945" s="75"/>
      <c r="M6945" s="75"/>
      <c r="N6945" s="75"/>
      <c r="O6945" s="75"/>
      <c r="P6945" s="76"/>
      <c r="AH6945">
        <v>20</v>
      </c>
    </row>
    <row r="6946" spans="2:34" x14ac:dyDescent="0.35">
      <c r="B6946" s="75"/>
      <c r="C6946" s="76"/>
      <c r="D6946" s="78"/>
      <c r="E6946" s="76"/>
      <c r="F6946" s="76"/>
      <c r="G6946" s="76"/>
      <c r="H6946" s="79"/>
      <c r="I6946" s="79"/>
      <c r="J6946" s="79"/>
      <c r="K6946" s="79"/>
      <c r="L6946" s="75"/>
      <c r="M6946" s="75"/>
      <c r="N6946" s="75"/>
      <c r="O6946" s="75"/>
      <c r="P6946" s="76"/>
      <c r="AH6946">
        <v>20</v>
      </c>
    </row>
    <row r="6947" spans="2:34" x14ac:dyDescent="0.35">
      <c r="B6947" s="75"/>
      <c r="C6947" s="76"/>
      <c r="D6947" s="78"/>
      <c r="E6947" s="76"/>
      <c r="F6947" s="76"/>
      <c r="G6947" s="76"/>
      <c r="H6947" s="79"/>
      <c r="I6947" s="79"/>
      <c r="J6947" s="79"/>
      <c r="K6947" s="79"/>
      <c r="L6947" s="75"/>
      <c r="M6947" s="75"/>
      <c r="N6947" s="75"/>
      <c r="O6947" s="75"/>
      <c r="P6947" s="76"/>
      <c r="AH6947">
        <v>20</v>
      </c>
    </row>
    <row r="6948" spans="2:34" x14ac:dyDescent="0.35">
      <c r="B6948" s="75"/>
      <c r="C6948" s="76"/>
      <c r="D6948" s="78"/>
      <c r="E6948" s="76"/>
      <c r="F6948" s="76"/>
      <c r="G6948" s="76"/>
      <c r="H6948" s="79"/>
      <c r="I6948" s="79"/>
      <c r="J6948" s="79"/>
      <c r="K6948" s="79"/>
      <c r="L6948" s="75"/>
      <c r="M6948" s="75"/>
      <c r="N6948" s="75"/>
      <c r="O6948" s="75"/>
      <c r="P6948" s="76"/>
      <c r="AH6948">
        <v>20</v>
      </c>
    </row>
    <row r="6949" spans="2:34" x14ac:dyDescent="0.35">
      <c r="B6949" s="75"/>
      <c r="C6949" s="76"/>
      <c r="D6949" s="78"/>
      <c r="E6949" s="76"/>
      <c r="F6949" s="76"/>
      <c r="G6949" s="76"/>
      <c r="H6949" s="79"/>
      <c r="I6949" s="79"/>
      <c r="J6949" s="79"/>
      <c r="K6949" s="79"/>
      <c r="L6949" s="75"/>
      <c r="M6949" s="75"/>
      <c r="N6949" s="75"/>
      <c r="O6949" s="75"/>
      <c r="P6949" s="76"/>
      <c r="AH6949">
        <v>20</v>
      </c>
    </row>
    <row r="6950" spans="2:34" x14ac:dyDescent="0.35">
      <c r="B6950" s="75"/>
      <c r="C6950" s="76"/>
      <c r="D6950" s="78"/>
      <c r="E6950" s="76"/>
      <c r="F6950" s="76"/>
      <c r="G6950" s="76"/>
      <c r="H6950" s="79"/>
      <c r="I6950" s="79"/>
      <c r="J6950" s="79"/>
      <c r="K6950" s="79"/>
      <c r="L6950" s="75"/>
      <c r="M6950" s="75"/>
      <c r="N6950" s="75"/>
      <c r="O6950" s="75"/>
      <c r="P6950" s="76"/>
      <c r="AH6950">
        <v>20</v>
      </c>
    </row>
    <row r="6951" spans="2:34" x14ac:dyDescent="0.35">
      <c r="B6951" s="75"/>
      <c r="C6951" s="76"/>
      <c r="D6951" s="78"/>
      <c r="E6951" s="76"/>
      <c r="F6951" s="76"/>
      <c r="G6951" s="76"/>
      <c r="H6951" s="79"/>
      <c r="I6951" s="79"/>
      <c r="J6951" s="79"/>
      <c r="K6951" s="79"/>
      <c r="L6951" s="75"/>
      <c r="M6951" s="75"/>
      <c r="N6951" s="75"/>
      <c r="O6951" s="75"/>
      <c r="P6951" s="76"/>
      <c r="AH6951">
        <v>20</v>
      </c>
    </row>
    <row r="6952" spans="2:34" x14ac:dyDescent="0.35">
      <c r="B6952" s="75"/>
      <c r="C6952" s="76"/>
      <c r="D6952" s="78"/>
      <c r="E6952" s="76"/>
      <c r="F6952" s="76"/>
      <c r="G6952" s="76"/>
      <c r="H6952" s="79"/>
      <c r="I6952" s="79"/>
      <c r="J6952" s="79"/>
      <c r="K6952" s="79"/>
      <c r="L6952" s="75"/>
      <c r="M6952" s="75"/>
      <c r="N6952" s="75"/>
      <c r="O6952" s="75"/>
      <c r="P6952" s="76"/>
      <c r="AH6952">
        <v>20</v>
      </c>
    </row>
    <row r="6953" spans="2:34" x14ac:dyDescent="0.35">
      <c r="B6953" s="75"/>
      <c r="C6953" s="76"/>
      <c r="D6953" s="78"/>
      <c r="E6953" s="76"/>
      <c r="F6953" s="76"/>
      <c r="G6953" s="76"/>
      <c r="H6953" s="79"/>
      <c r="I6953" s="79"/>
      <c r="J6953" s="79"/>
      <c r="K6953" s="79"/>
      <c r="L6953" s="75"/>
      <c r="M6953" s="75"/>
      <c r="N6953" s="75"/>
      <c r="O6953" s="75"/>
      <c r="P6953" s="76"/>
      <c r="AH6953">
        <v>20</v>
      </c>
    </row>
    <row r="6954" spans="2:34" x14ac:dyDescent="0.35">
      <c r="B6954" s="75"/>
      <c r="C6954" s="76"/>
      <c r="D6954" s="78"/>
      <c r="E6954" s="76"/>
      <c r="F6954" s="76"/>
      <c r="G6954" s="76"/>
      <c r="H6954" s="79"/>
      <c r="I6954" s="79"/>
      <c r="J6954" s="79"/>
      <c r="K6954" s="79"/>
      <c r="L6954" s="75"/>
      <c r="M6954" s="75"/>
      <c r="N6954" s="75"/>
      <c r="O6954" s="75"/>
      <c r="P6954" s="76"/>
      <c r="AH6954">
        <v>20</v>
      </c>
    </row>
    <row r="6955" spans="2:34" x14ac:dyDescent="0.35">
      <c r="B6955" s="75"/>
      <c r="C6955" s="76"/>
      <c r="D6955" s="78"/>
      <c r="E6955" s="76"/>
      <c r="F6955" s="76"/>
      <c r="G6955" s="76"/>
      <c r="H6955" s="79"/>
      <c r="I6955" s="79"/>
      <c r="J6955" s="79"/>
      <c r="K6955" s="79"/>
      <c r="L6955" s="75"/>
      <c r="M6955" s="75"/>
      <c r="N6955" s="75"/>
      <c r="O6955" s="75"/>
      <c r="P6955" s="76"/>
      <c r="AH6955">
        <v>20</v>
      </c>
    </row>
    <row r="6956" spans="2:34" x14ac:dyDescent="0.35">
      <c r="B6956" s="75"/>
      <c r="C6956" s="76"/>
      <c r="D6956" s="78"/>
      <c r="E6956" s="76"/>
      <c r="F6956" s="76"/>
      <c r="G6956" s="76"/>
      <c r="H6956" s="79"/>
      <c r="I6956" s="79"/>
      <c r="J6956" s="79"/>
      <c r="K6956" s="79"/>
      <c r="L6956" s="75"/>
      <c r="M6956" s="75"/>
      <c r="N6956" s="75"/>
      <c r="O6956" s="75"/>
      <c r="P6956" s="76"/>
      <c r="AH6956">
        <v>20</v>
      </c>
    </row>
    <row r="6957" spans="2:34" x14ac:dyDescent="0.35">
      <c r="B6957" s="75"/>
      <c r="C6957" s="76"/>
      <c r="D6957" s="78"/>
      <c r="E6957" s="76"/>
      <c r="F6957" s="76"/>
      <c r="G6957" s="76"/>
      <c r="H6957" s="79"/>
      <c r="I6957" s="79"/>
      <c r="J6957" s="79"/>
      <c r="K6957" s="79"/>
      <c r="L6957" s="75"/>
      <c r="M6957" s="75"/>
      <c r="N6957" s="75"/>
      <c r="O6957" s="75"/>
      <c r="P6957" s="76"/>
      <c r="AH6957">
        <v>20</v>
      </c>
    </row>
    <row r="6958" spans="2:34" x14ac:dyDescent="0.35">
      <c r="B6958" s="75"/>
      <c r="C6958" s="76"/>
      <c r="D6958" s="78"/>
      <c r="E6958" s="76"/>
      <c r="F6958" s="76"/>
      <c r="G6958" s="76"/>
      <c r="H6958" s="79"/>
      <c r="I6958" s="79"/>
      <c r="J6958" s="79"/>
      <c r="K6958" s="79"/>
      <c r="L6958" s="75"/>
      <c r="M6958" s="75"/>
      <c r="N6958" s="75"/>
      <c r="O6958" s="75"/>
      <c r="P6958" s="76"/>
      <c r="AH6958">
        <v>20</v>
      </c>
    </row>
    <row r="6959" spans="2:34" x14ac:dyDescent="0.35">
      <c r="B6959" s="75"/>
      <c r="C6959" s="76"/>
      <c r="D6959" s="78"/>
      <c r="E6959" s="76"/>
      <c r="F6959" s="76"/>
      <c r="G6959" s="76"/>
      <c r="H6959" s="79"/>
      <c r="I6959" s="79"/>
      <c r="J6959" s="79"/>
      <c r="K6959" s="79"/>
      <c r="L6959" s="75"/>
      <c r="M6959" s="75"/>
      <c r="N6959" s="75"/>
      <c r="O6959" s="75"/>
      <c r="P6959" s="76"/>
      <c r="AH6959">
        <v>20</v>
      </c>
    </row>
    <row r="6960" spans="2:34" x14ac:dyDescent="0.35">
      <c r="B6960" s="75"/>
      <c r="C6960" s="76"/>
      <c r="D6960" s="78"/>
      <c r="E6960" s="76"/>
      <c r="F6960" s="76"/>
      <c r="G6960" s="76"/>
      <c r="H6960" s="79"/>
      <c r="I6960" s="79"/>
      <c r="J6960" s="79"/>
      <c r="K6960" s="79"/>
      <c r="L6960" s="75"/>
      <c r="M6960" s="75"/>
      <c r="N6960" s="75"/>
      <c r="O6960" s="75"/>
      <c r="P6960" s="76"/>
      <c r="AH6960">
        <v>20</v>
      </c>
    </row>
    <row r="6961" spans="2:34" x14ac:dyDescent="0.35">
      <c r="B6961" s="75"/>
      <c r="C6961" s="76"/>
      <c r="D6961" s="78"/>
      <c r="E6961" s="76"/>
      <c r="F6961" s="76"/>
      <c r="G6961" s="76"/>
      <c r="H6961" s="79"/>
      <c r="I6961" s="79"/>
      <c r="J6961" s="79"/>
      <c r="K6961" s="79"/>
      <c r="L6961" s="75"/>
      <c r="M6961" s="75"/>
      <c r="N6961" s="75"/>
      <c r="O6961" s="75"/>
      <c r="P6961" s="76"/>
      <c r="AH6961">
        <v>20</v>
      </c>
    </row>
    <row r="6962" spans="2:34" x14ac:dyDescent="0.35">
      <c r="B6962" s="75"/>
      <c r="C6962" s="76"/>
      <c r="D6962" s="78"/>
      <c r="E6962" s="76"/>
      <c r="F6962" s="76"/>
      <c r="G6962" s="76"/>
      <c r="H6962" s="79"/>
      <c r="I6962" s="79"/>
      <c r="J6962" s="79"/>
      <c r="K6962" s="79"/>
      <c r="L6962" s="75"/>
      <c r="M6962" s="75"/>
      <c r="N6962" s="75"/>
      <c r="O6962" s="75"/>
      <c r="P6962" s="76"/>
      <c r="AH6962">
        <v>20</v>
      </c>
    </row>
    <row r="6963" spans="2:34" x14ac:dyDescent="0.35">
      <c r="B6963" s="75"/>
      <c r="C6963" s="76"/>
      <c r="D6963" s="78"/>
      <c r="E6963" s="76"/>
      <c r="F6963" s="76"/>
      <c r="G6963" s="76"/>
      <c r="H6963" s="79"/>
      <c r="I6963" s="79"/>
      <c r="J6963" s="79"/>
      <c r="K6963" s="79"/>
      <c r="L6963" s="75"/>
      <c r="M6963" s="75"/>
      <c r="N6963" s="75"/>
      <c r="O6963" s="75"/>
      <c r="P6963" s="76"/>
      <c r="AH6963">
        <v>20</v>
      </c>
    </row>
    <row r="6964" spans="2:34" x14ac:dyDescent="0.35">
      <c r="B6964" s="75"/>
      <c r="C6964" s="76"/>
      <c r="D6964" s="78"/>
      <c r="E6964" s="76"/>
      <c r="F6964" s="76"/>
      <c r="G6964" s="76"/>
      <c r="H6964" s="79"/>
      <c r="I6964" s="79"/>
      <c r="J6964" s="79"/>
      <c r="K6964" s="79"/>
      <c r="L6964" s="75"/>
      <c r="M6964" s="75"/>
      <c r="N6964" s="75"/>
      <c r="O6964" s="75"/>
      <c r="P6964" s="76"/>
      <c r="AH6964">
        <v>20</v>
      </c>
    </row>
    <row r="6965" spans="2:34" x14ac:dyDescent="0.35">
      <c r="B6965" s="75"/>
      <c r="C6965" s="76"/>
      <c r="D6965" s="78"/>
      <c r="E6965" s="76"/>
      <c r="F6965" s="76"/>
      <c r="G6965" s="76"/>
      <c r="H6965" s="79"/>
      <c r="I6965" s="79"/>
      <c r="J6965" s="79"/>
      <c r="K6965" s="79"/>
      <c r="L6965" s="75"/>
      <c r="M6965" s="75"/>
      <c r="N6965" s="75"/>
      <c r="O6965" s="75"/>
      <c r="P6965" s="76"/>
      <c r="AH6965">
        <v>20</v>
      </c>
    </row>
    <row r="6966" spans="2:34" x14ac:dyDescent="0.35">
      <c r="B6966" s="75"/>
      <c r="C6966" s="76"/>
      <c r="D6966" s="78"/>
      <c r="E6966" s="76"/>
      <c r="F6966" s="76"/>
      <c r="G6966" s="76"/>
      <c r="H6966" s="79"/>
      <c r="I6966" s="79"/>
      <c r="J6966" s="79"/>
      <c r="K6966" s="79"/>
      <c r="L6966" s="75"/>
      <c r="M6966" s="75"/>
      <c r="N6966" s="75"/>
      <c r="O6966" s="75"/>
      <c r="P6966" s="76"/>
      <c r="AH6966">
        <v>20</v>
      </c>
    </row>
    <row r="6967" spans="2:34" x14ac:dyDescent="0.35">
      <c r="B6967" s="75"/>
      <c r="C6967" s="76"/>
      <c r="D6967" s="78"/>
      <c r="E6967" s="76"/>
      <c r="F6967" s="76"/>
      <c r="G6967" s="76"/>
      <c r="H6967" s="79"/>
      <c r="I6967" s="79"/>
      <c r="J6967" s="79"/>
      <c r="K6967" s="79"/>
      <c r="L6967" s="75"/>
      <c r="M6967" s="75"/>
      <c r="N6967" s="75"/>
      <c r="O6967" s="75"/>
      <c r="P6967" s="76"/>
      <c r="AH6967">
        <v>20</v>
      </c>
    </row>
    <row r="6968" spans="2:34" x14ac:dyDescent="0.35">
      <c r="B6968" s="75"/>
      <c r="C6968" s="76"/>
      <c r="D6968" s="78"/>
      <c r="E6968" s="76"/>
      <c r="F6968" s="76"/>
      <c r="G6968" s="76"/>
      <c r="H6968" s="79"/>
      <c r="I6968" s="79"/>
      <c r="J6968" s="79"/>
      <c r="K6968" s="79"/>
      <c r="L6968" s="75"/>
      <c r="M6968" s="75"/>
      <c r="N6968" s="75"/>
      <c r="O6968" s="75"/>
      <c r="P6968" s="76"/>
      <c r="AH6968">
        <v>20</v>
      </c>
    </row>
    <row r="6969" spans="2:34" x14ac:dyDescent="0.35">
      <c r="B6969" s="75"/>
      <c r="C6969" s="76"/>
      <c r="D6969" s="78"/>
      <c r="E6969" s="76"/>
      <c r="F6969" s="76"/>
      <c r="G6969" s="76"/>
      <c r="H6969" s="79"/>
      <c r="I6969" s="79"/>
      <c r="J6969" s="79"/>
      <c r="K6969" s="79"/>
      <c r="L6969" s="75"/>
      <c r="M6969" s="75"/>
      <c r="N6969" s="75"/>
      <c r="O6969" s="75"/>
      <c r="P6969" s="76"/>
      <c r="AH6969">
        <v>20</v>
      </c>
    </row>
    <row r="6970" spans="2:34" x14ac:dyDescent="0.35">
      <c r="B6970" s="75"/>
      <c r="C6970" s="76"/>
      <c r="D6970" s="78"/>
      <c r="E6970" s="76"/>
      <c r="F6970" s="76"/>
      <c r="G6970" s="76"/>
      <c r="H6970" s="79"/>
      <c r="I6970" s="79"/>
      <c r="J6970" s="79"/>
      <c r="K6970" s="79"/>
      <c r="L6970" s="75"/>
      <c r="M6970" s="75"/>
      <c r="N6970" s="75"/>
      <c r="O6970" s="75"/>
      <c r="P6970" s="76"/>
      <c r="AH6970">
        <v>20</v>
      </c>
    </row>
    <row r="6971" spans="2:34" x14ac:dyDescent="0.35">
      <c r="B6971" s="75"/>
      <c r="C6971" s="76"/>
      <c r="D6971" s="78"/>
      <c r="E6971" s="76"/>
      <c r="F6971" s="76"/>
      <c r="G6971" s="76"/>
      <c r="H6971" s="79"/>
      <c r="I6971" s="79"/>
      <c r="J6971" s="79"/>
      <c r="K6971" s="79"/>
      <c r="L6971" s="75"/>
      <c r="M6971" s="75"/>
      <c r="N6971" s="75"/>
      <c r="O6971" s="75"/>
      <c r="P6971" s="76"/>
      <c r="AH6971">
        <v>20</v>
      </c>
    </row>
    <row r="6972" spans="2:34" x14ac:dyDescent="0.35">
      <c r="B6972" s="75"/>
      <c r="C6972" s="76"/>
      <c r="D6972" s="78"/>
      <c r="E6972" s="76"/>
      <c r="F6972" s="76"/>
      <c r="G6972" s="76"/>
      <c r="H6972" s="79"/>
      <c r="I6972" s="79"/>
      <c r="J6972" s="79"/>
      <c r="K6972" s="79"/>
      <c r="L6972" s="75"/>
      <c r="M6972" s="75"/>
      <c r="N6972" s="75"/>
      <c r="O6972" s="75"/>
      <c r="P6972" s="76"/>
      <c r="AH6972">
        <v>20</v>
      </c>
    </row>
    <row r="6973" spans="2:34" x14ac:dyDescent="0.35">
      <c r="B6973" s="75"/>
      <c r="C6973" s="76"/>
      <c r="D6973" s="78"/>
      <c r="E6973" s="76"/>
      <c r="F6973" s="76"/>
      <c r="G6973" s="76"/>
      <c r="H6973" s="79"/>
      <c r="I6973" s="79"/>
      <c r="J6973" s="79"/>
      <c r="K6973" s="79"/>
      <c r="L6973" s="75"/>
      <c r="M6973" s="75"/>
      <c r="N6973" s="75"/>
      <c r="O6973" s="75"/>
      <c r="P6973" s="76"/>
      <c r="AH6973">
        <v>20</v>
      </c>
    </row>
    <row r="6974" spans="2:34" x14ac:dyDescent="0.35">
      <c r="B6974" s="75"/>
      <c r="C6974" s="76"/>
      <c r="D6974" s="78"/>
      <c r="E6974" s="76"/>
      <c r="F6974" s="76"/>
      <c r="G6974" s="76"/>
      <c r="H6974" s="79"/>
      <c r="I6974" s="79"/>
      <c r="J6974" s="79"/>
      <c r="K6974" s="79"/>
      <c r="L6974" s="75"/>
      <c r="M6974" s="75"/>
      <c r="N6974" s="75"/>
      <c r="O6974" s="75"/>
      <c r="P6974" s="76"/>
      <c r="AH6974">
        <v>20</v>
      </c>
    </row>
    <row r="6975" spans="2:34" x14ac:dyDescent="0.35">
      <c r="B6975" s="75"/>
      <c r="C6975" s="76"/>
      <c r="D6975" s="78"/>
      <c r="E6975" s="76"/>
      <c r="F6975" s="76"/>
      <c r="G6975" s="76"/>
      <c r="H6975" s="79"/>
      <c r="I6975" s="79"/>
      <c r="J6975" s="79"/>
      <c r="K6975" s="79"/>
      <c r="L6975" s="75"/>
      <c r="M6975" s="75"/>
      <c r="N6975" s="75"/>
      <c r="O6975" s="75"/>
      <c r="P6975" s="76"/>
      <c r="AH6975">
        <v>20</v>
      </c>
    </row>
    <row r="6976" spans="2:34" x14ac:dyDescent="0.35">
      <c r="B6976" s="75"/>
      <c r="C6976" s="76"/>
      <c r="D6976" s="78"/>
      <c r="E6976" s="76"/>
      <c r="F6976" s="76"/>
      <c r="G6976" s="76"/>
      <c r="H6976" s="79"/>
      <c r="I6976" s="79"/>
      <c r="J6976" s="79"/>
      <c r="K6976" s="79"/>
      <c r="L6976" s="75"/>
      <c r="M6976" s="75"/>
      <c r="N6976" s="75"/>
      <c r="O6976" s="75"/>
      <c r="P6976" s="76"/>
      <c r="AH6976">
        <v>20</v>
      </c>
    </row>
    <row r="6977" spans="2:34" x14ac:dyDescent="0.35">
      <c r="B6977" s="75"/>
      <c r="C6977" s="76"/>
      <c r="D6977" s="78"/>
      <c r="E6977" s="76"/>
      <c r="F6977" s="76"/>
      <c r="G6977" s="76"/>
      <c r="H6977" s="79"/>
      <c r="I6977" s="79"/>
      <c r="J6977" s="79"/>
      <c r="K6977" s="79"/>
      <c r="L6977" s="75"/>
      <c r="M6977" s="75"/>
      <c r="N6977" s="75"/>
      <c r="O6977" s="75"/>
      <c r="P6977" s="76"/>
      <c r="AH6977">
        <v>20</v>
      </c>
    </row>
    <row r="6978" spans="2:34" x14ac:dyDescent="0.35">
      <c r="B6978" s="75"/>
      <c r="C6978" s="76"/>
      <c r="D6978" s="78"/>
      <c r="E6978" s="76"/>
      <c r="F6978" s="76"/>
      <c r="G6978" s="76"/>
      <c r="H6978" s="79"/>
      <c r="I6978" s="79"/>
      <c r="J6978" s="79"/>
      <c r="K6978" s="79"/>
      <c r="L6978" s="75"/>
      <c r="M6978" s="75"/>
      <c r="N6978" s="75"/>
      <c r="O6978" s="75"/>
      <c r="P6978" s="76"/>
      <c r="AH6978">
        <v>20</v>
      </c>
    </row>
    <row r="6979" spans="2:34" x14ac:dyDescent="0.35">
      <c r="B6979" s="75"/>
      <c r="C6979" s="76"/>
      <c r="D6979" s="78"/>
      <c r="E6979" s="76"/>
      <c r="F6979" s="76"/>
      <c r="G6979" s="76"/>
      <c r="H6979" s="79"/>
      <c r="I6979" s="79"/>
      <c r="J6979" s="79"/>
      <c r="K6979" s="79"/>
      <c r="L6979" s="75"/>
      <c r="M6979" s="75"/>
      <c r="N6979" s="75"/>
      <c r="O6979" s="75"/>
      <c r="P6979" s="76"/>
      <c r="AH6979">
        <v>20</v>
      </c>
    </row>
    <row r="6980" spans="2:34" x14ac:dyDescent="0.35">
      <c r="B6980" s="75"/>
      <c r="C6980" s="76"/>
      <c r="D6980" s="78"/>
      <c r="E6980" s="76"/>
      <c r="F6980" s="76"/>
      <c r="G6980" s="76"/>
      <c r="H6980" s="79"/>
      <c r="I6980" s="79"/>
      <c r="J6980" s="79"/>
      <c r="K6980" s="79"/>
      <c r="L6980" s="75"/>
      <c r="M6980" s="75"/>
      <c r="N6980" s="75"/>
      <c r="O6980" s="75"/>
      <c r="P6980" s="76"/>
      <c r="AH6980">
        <v>20</v>
      </c>
    </row>
    <row r="6981" spans="2:34" x14ac:dyDescent="0.35">
      <c r="B6981" s="75"/>
      <c r="C6981" s="76"/>
      <c r="D6981" s="78"/>
      <c r="E6981" s="76"/>
      <c r="F6981" s="76"/>
      <c r="G6981" s="76"/>
      <c r="H6981" s="79"/>
      <c r="I6981" s="79"/>
      <c r="J6981" s="79"/>
      <c r="K6981" s="79"/>
      <c r="L6981" s="75"/>
      <c r="M6981" s="75"/>
      <c r="N6981" s="75"/>
      <c r="O6981" s="75"/>
      <c r="P6981" s="76"/>
      <c r="AH6981">
        <v>20</v>
      </c>
    </row>
    <row r="6982" spans="2:34" x14ac:dyDescent="0.35">
      <c r="B6982" s="75"/>
      <c r="C6982" s="76"/>
      <c r="D6982" s="78"/>
      <c r="E6982" s="76"/>
      <c r="F6982" s="76"/>
      <c r="G6982" s="76"/>
      <c r="H6982" s="79"/>
      <c r="I6982" s="79"/>
      <c r="J6982" s="79"/>
      <c r="K6982" s="79"/>
      <c r="L6982" s="75"/>
      <c r="M6982" s="75"/>
      <c r="N6982" s="75"/>
      <c r="O6982" s="75"/>
      <c r="P6982" s="76"/>
      <c r="AH6982">
        <v>20</v>
      </c>
    </row>
    <row r="6983" spans="2:34" x14ac:dyDescent="0.35">
      <c r="B6983" s="75"/>
      <c r="C6983" s="76"/>
      <c r="D6983" s="78"/>
      <c r="E6983" s="76"/>
      <c r="F6983" s="76"/>
      <c r="G6983" s="76"/>
      <c r="H6983" s="79"/>
      <c r="I6983" s="79"/>
      <c r="J6983" s="79"/>
      <c r="K6983" s="79"/>
      <c r="L6983" s="75"/>
      <c r="M6983" s="75"/>
      <c r="N6983" s="75"/>
      <c r="O6983" s="75"/>
      <c r="P6983" s="76"/>
      <c r="AH6983">
        <v>20</v>
      </c>
    </row>
    <row r="6984" spans="2:34" x14ac:dyDescent="0.35">
      <c r="B6984" s="75"/>
      <c r="C6984" s="76"/>
      <c r="D6984" s="78"/>
      <c r="E6984" s="76"/>
      <c r="F6984" s="76"/>
      <c r="G6984" s="76"/>
      <c r="H6984" s="79"/>
      <c r="I6984" s="79"/>
      <c r="J6984" s="79"/>
      <c r="K6984" s="79"/>
      <c r="L6984" s="75"/>
      <c r="M6984" s="75"/>
      <c r="N6984" s="75"/>
      <c r="O6984" s="75"/>
      <c r="P6984" s="76"/>
      <c r="AH6984">
        <v>20</v>
      </c>
    </row>
    <row r="6985" spans="2:34" x14ac:dyDescent="0.35">
      <c r="B6985" s="75"/>
      <c r="C6985" s="76"/>
      <c r="D6985" s="78"/>
      <c r="E6985" s="76"/>
      <c r="F6985" s="76"/>
      <c r="G6985" s="76"/>
      <c r="H6985" s="79"/>
      <c r="I6985" s="79"/>
      <c r="J6985" s="79"/>
      <c r="K6985" s="79"/>
      <c r="L6985" s="75"/>
      <c r="M6985" s="75"/>
      <c r="N6985" s="75"/>
      <c r="O6985" s="75"/>
      <c r="P6985" s="76"/>
      <c r="AH6985">
        <v>20</v>
      </c>
    </row>
    <row r="6986" spans="2:34" x14ac:dyDescent="0.35">
      <c r="B6986" s="75"/>
      <c r="C6986" s="76"/>
      <c r="D6986" s="78"/>
      <c r="E6986" s="76"/>
      <c r="F6986" s="76"/>
      <c r="G6986" s="76"/>
      <c r="H6986" s="79"/>
      <c r="I6986" s="79"/>
      <c r="J6986" s="79"/>
      <c r="K6986" s="79"/>
      <c r="L6986" s="75"/>
      <c r="M6986" s="75"/>
      <c r="N6986" s="75"/>
      <c r="O6986" s="75"/>
      <c r="P6986" s="76"/>
      <c r="AH6986">
        <v>20</v>
      </c>
    </row>
    <row r="6987" spans="2:34" x14ac:dyDescent="0.35">
      <c r="B6987" s="75"/>
      <c r="C6987" s="76"/>
      <c r="D6987" s="78"/>
      <c r="E6987" s="76"/>
      <c r="F6987" s="76"/>
      <c r="G6987" s="76"/>
      <c r="H6987" s="79"/>
      <c r="I6987" s="79"/>
      <c r="J6987" s="79"/>
      <c r="K6987" s="79"/>
      <c r="L6987" s="75"/>
      <c r="M6987" s="75"/>
      <c r="N6987" s="75"/>
      <c r="O6987" s="75"/>
      <c r="P6987" s="76"/>
      <c r="AH6987">
        <v>20</v>
      </c>
    </row>
    <row r="6988" spans="2:34" x14ac:dyDescent="0.35">
      <c r="B6988" s="75"/>
      <c r="C6988" s="76"/>
      <c r="D6988" s="78"/>
      <c r="E6988" s="76"/>
      <c r="F6988" s="76"/>
      <c r="G6988" s="76"/>
      <c r="H6988" s="79"/>
      <c r="I6988" s="79"/>
      <c r="J6988" s="79"/>
      <c r="K6988" s="79"/>
      <c r="L6988" s="75"/>
      <c r="M6988" s="75"/>
      <c r="N6988" s="75"/>
      <c r="O6988" s="75"/>
      <c r="P6988" s="76"/>
      <c r="AH6988">
        <v>20</v>
      </c>
    </row>
    <row r="6989" spans="2:34" x14ac:dyDescent="0.35">
      <c r="B6989" s="75"/>
      <c r="C6989" s="76"/>
      <c r="D6989" s="78"/>
      <c r="E6989" s="76"/>
      <c r="F6989" s="76"/>
      <c r="G6989" s="76"/>
      <c r="H6989" s="79"/>
      <c r="I6989" s="79"/>
      <c r="J6989" s="79"/>
      <c r="K6989" s="79"/>
      <c r="L6989" s="75"/>
      <c r="M6989" s="75"/>
      <c r="N6989" s="75"/>
      <c r="O6989" s="75"/>
      <c r="P6989" s="76"/>
      <c r="AH6989">
        <v>20</v>
      </c>
    </row>
    <row r="6990" spans="2:34" x14ac:dyDescent="0.35">
      <c r="B6990" s="75"/>
      <c r="C6990" s="76"/>
      <c r="D6990" s="78"/>
      <c r="E6990" s="76"/>
      <c r="F6990" s="76"/>
      <c r="G6990" s="76"/>
      <c r="H6990" s="79"/>
      <c r="I6990" s="79"/>
      <c r="J6990" s="79"/>
      <c r="K6990" s="79"/>
      <c r="L6990" s="75"/>
      <c r="M6990" s="75"/>
      <c r="N6990" s="75"/>
      <c r="O6990" s="75"/>
      <c r="P6990" s="76"/>
      <c r="AH6990">
        <v>20</v>
      </c>
    </row>
    <row r="6991" spans="2:34" x14ac:dyDescent="0.35">
      <c r="B6991" s="75"/>
      <c r="C6991" s="76"/>
      <c r="D6991" s="78"/>
      <c r="E6991" s="76"/>
      <c r="F6991" s="76"/>
      <c r="G6991" s="76"/>
      <c r="H6991" s="79"/>
      <c r="I6991" s="79"/>
      <c r="J6991" s="79"/>
      <c r="K6991" s="79"/>
      <c r="L6991" s="75"/>
      <c r="M6991" s="75"/>
      <c r="N6991" s="75"/>
      <c r="O6991" s="75"/>
      <c r="P6991" s="76"/>
      <c r="AH6991">
        <v>20</v>
      </c>
    </row>
    <row r="6992" spans="2:34" x14ac:dyDescent="0.35">
      <c r="B6992" s="75"/>
      <c r="C6992" s="76"/>
      <c r="D6992" s="78"/>
      <c r="E6992" s="76"/>
      <c r="F6992" s="76"/>
      <c r="G6992" s="76"/>
      <c r="H6992" s="79"/>
      <c r="I6992" s="79"/>
      <c r="J6992" s="79"/>
      <c r="K6992" s="79"/>
      <c r="L6992" s="75"/>
      <c r="M6992" s="75"/>
      <c r="N6992" s="75"/>
      <c r="O6992" s="75"/>
      <c r="P6992" s="76"/>
      <c r="AH6992">
        <v>20</v>
      </c>
    </row>
    <row r="6993" spans="2:34" x14ac:dyDescent="0.35">
      <c r="B6993" s="75"/>
      <c r="C6993" s="76"/>
      <c r="D6993" s="78"/>
      <c r="E6993" s="76"/>
      <c r="F6993" s="76"/>
      <c r="G6993" s="76"/>
      <c r="H6993" s="79"/>
      <c r="I6993" s="79"/>
      <c r="J6993" s="79"/>
      <c r="K6993" s="79"/>
      <c r="L6993" s="75"/>
      <c r="M6993" s="75"/>
      <c r="N6993" s="75"/>
      <c r="O6993" s="75"/>
      <c r="P6993" s="76"/>
      <c r="AH6993">
        <v>20</v>
      </c>
    </row>
    <row r="6994" spans="2:34" x14ac:dyDescent="0.35">
      <c r="B6994" s="75"/>
      <c r="C6994" s="76"/>
      <c r="D6994" s="78"/>
      <c r="E6994" s="76"/>
      <c r="F6994" s="76"/>
      <c r="G6994" s="76"/>
      <c r="H6994" s="79"/>
      <c r="I6994" s="79"/>
      <c r="J6994" s="79"/>
      <c r="K6994" s="79"/>
      <c r="L6994" s="75"/>
      <c r="M6994" s="75"/>
      <c r="N6994" s="75"/>
      <c r="O6994" s="75"/>
      <c r="P6994" s="76"/>
      <c r="AH6994">
        <v>20</v>
      </c>
    </row>
    <row r="6995" spans="2:34" x14ac:dyDescent="0.35">
      <c r="B6995" s="75"/>
      <c r="C6995" s="76"/>
      <c r="D6995" s="78"/>
      <c r="E6995" s="76"/>
      <c r="F6995" s="76"/>
      <c r="G6995" s="76"/>
      <c r="H6995" s="79"/>
      <c r="I6995" s="79"/>
      <c r="J6995" s="79"/>
      <c r="K6995" s="79"/>
      <c r="L6995" s="75"/>
      <c r="M6995" s="75"/>
      <c r="N6995" s="75"/>
      <c r="O6995" s="75"/>
      <c r="P6995" s="76"/>
      <c r="AH6995">
        <v>20</v>
      </c>
    </row>
    <row r="6996" spans="2:34" x14ac:dyDescent="0.35">
      <c r="B6996" s="75"/>
      <c r="C6996" s="76"/>
      <c r="D6996" s="78"/>
      <c r="E6996" s="76"/>
      <c r="F6996" s="76"/>
      <c r="G6996" s="76"/>
      <c r="H6996" s="79"/>
      <c r="I6996" s="79"/>
      <c r="J6996" s="79"/>
      <c r="K6996" s="79"/>
      <c r="L6996" s="75"/>
      <c r="M6996" s="75"/>
      <c r="N6996" s="75"/>
      <c r="O6996" s="75"/>
      <c r="P6996" s="76"/>
      <c r="AH6996">
        <v>20</v>
      </c>
    </row>
    <row r="6997" spans="2:34" x14ac:dyDescent="0.35">
      <c r="B6997" s="75"/>
      <c r="C6997" s="76"/>
      <c r="D6997" s="78"/>
      <c r="E6997" s="76"/>
      <c r="F6997" s="76"/>
      <c r="G6997" s="76"/>
      <c r="H6997" s="79"/>
      <c r="I6997" s="79"/>
      <c r="J6997" s="79"/>
      <c r="K6997" s="79"/>
      <c r="L6997" s="75"/>
      <c r="M6997" s="75"/>
      <c r="N6997" s="75"/>
      <c r="O6997" s="75"/>
      <c r="P6997" s="76"/>
      <c r="AH6997">
        <v>20</v>
      </c>
    </row>
    <row r="6998" spans="2:34" x14ac:dyDescent="0.35">
      <c r="B6998" s="75"/>
      <c r="C6998" s="76"/>
      <c r="D6998" s="78"/>
      <c r="E6998" s="76"/>
      <c r="F6998" s="76"/>
      <c r="G6998" s="76"/>
      <c r="H6998" s="79"/>
      <c r="I6998" s="79"/>
      <c r="J6998" s="79"/>
      <c r="K6998" s="79"/>
      <c r="L6998" s="75"/>
      <c r="M6998" s="75"/>
      <c r="N6998" s="75"/>
      <c r="O6998" s="75"/>
      <c r="P6998" s="76"/>
      <c r="AH6998">
        <v>20</v>
      </c>
    </row>
    <row r="6999" spans="2:34" x14ac:dyDescent="0.35">
      <c r="B6999" s="75"/>
      <c r="C6999" s="76"/>
      <c r="D6999" s="78"/>
      <c r="E6999" s="76"/>
      <c r="F6999" s="76"/>
      <c r="G6999" s="76"/>
      <c r="H6999" s="79"/>
      <c r="I6999" s="79"/>
      <c r="J6999" s="79"/>
      <c r="K6999" s="79"/>
      <c r="L6999" s="75"/>
      <c r="M6999" s="75"/>
      <c r="N6999" s="75"/>
      <c r="O6999" s="75"/>
      <c r="P6999" s="76"/>
      <c r="AH6999">
        <v>20</v>
      </c>
    </row>
    <row r="7000" spans="2:34" x14ac:dyDescent="0.35">
      <c r="B7000" s="75"/>
      <c r="C7000" s="76"/>
      <c r="D7000" s="78"/>
      <c r="E7000" s="76"/>
      <c r="F7000" s="76"/>
      <c r="G7000" s="76"/>
      <c r="H7000" s="79"/>
      <c r="I7000" s="79"/>
      <c r="J7000" s="79"/>
      <c r="K7000" s="79"/>
      <c r="L7000" s="75"/>
      <c r="M7000" s="75"/>
      <c r="N7000" s="75"/>
      <c r="O7000" s="75"/>
      <c r="P7000" s="76"/>
      <c r="AH7000">
        <v>20</v>
      </c>
    </row>
    <row r="7001" spans="2:34" x14ac:dyDescent="0.35">
      <c r="B7001" s="75"/>
      <c r="C7001" s="76"/>
      <c r="D7001" s="78"/>
      <c r="E7001" s="76"/>
      <c r="F7001" s="76"/>
      <c r="G7001" s="76"/>
      <c r="H7001" s="79"/>
      <c r="I7001" s="79"/>
      <c r="J7001" s="79"/>
      <c r="K7001" s="79"/>
      <c r="L7001" s="75"/>
      <c r="M7001" s="75"/>
      <c r="N7001" s="75"/>
      <c r="O7001" s="75"/>
      <c r="P7001" s="76"/>
      <c r="AH7001">
        <v>20</v>
      </c>
    </row>
    <row r="7002" spans="2:34" x14ac:dyDescent="0.35">
      <c r="B7002" s="75"/>
      <c r="C7002" s="76"/>
      <c r="D7002" s="78"/>
      <c r="E7002" s="76"/>
      <c r="F7002" s="76"/>
      <c r="G7002" s="76"/>
      <c r="H7002" s="79"/>
      <c r="I7002" s="79"/>
      <c r="J7002" s="79"/>
      <c r="K7002" s="79"/>
      <c r="L7002" s="75"/>
      <c r="M7002" s="75"/>
      <c r="N7002" s="75"/>
      <c r="O7002" s="75"/>
      <c r="P7002" s="76"/>
      <c r="AH7002">
        <v>20</v>
      </c>
    </row>
    <row r="7003" spans="2:34" x14ac:dyDescent="0.35">
      <c r="B7003" s="75"/>
      <c r="C7003" s="76"/>
      <c r="D7003" s="78"/>
      <c r="E7003" s="76"/>
      <c r="F7003" s="76"/>
      <c r="G7003" s="76"/>
      <c r="H7003" s="79"/>
      <c r="I7003" s="79"/>
      <c r="J7003" s="79"/>
      <c r="K7003" s="79"/>
      <c r="L7003" s="75"/>
      <c r="M7003" s="75"/>
      <c r="N7003" s="75"/>
      <c r="O7003" s="75"/>
      <c r="P7003" s="76"/>
      <c r="AH7003">
        <v>20</v>
      </c>
    </row>
    <row r="7004" spans="2:34" x14ac:dyDescent="0.35">
      <c r="B7004" s="75"/>
      <c r="C7004" s="76"/>
      <c r="D7004" s="78"/>
      <c r="E7004" s="76"/>
      <c r="F7004" s="76"/>
      <c r="G7004" s="76"/>
      <c r="H7004" s="79"/>
      <c r="I7004" s="79"/>
      <c r="J7004" s="79"/>
      <c r="K7004" s="79"/>
      <c r="L7004" s="75"/>
      <c r="M7004" s="75"/>
      <c r="N7004" s="75"/>
      <c r="O7004" s="75"/>
      <c r="P7004" s="76"/>
      <c r="AH7004">
        <v>20</v>
      </c>
    </row>
    <row r="7005" spans="2:34" x14ac:dyDescent="0.35">
      <c r="B7005" s="75"/>
      <c r="C7005" s="76"/>
      <c r="D7005" s="78"/>
      <c r="E7005" s="76"/>
      <c r="F7005" s="76"/>
      <c r="G7005" s="76"/>
      <c r="H7005" s="79"/>
      <c r="I7005" s="79"/>
      <c r="J7005" s="79"/>
      <c r="K7005" s="79"/>
      <c r="L7005" s="75"/>
      <c r="M7005" s="75"/>
      <c r="N7005" s="75"/>
      <c r="O7005" s="75"/>
      <c r="P7005" s="76"/>
      <c r="AH7005">
        <v>20</v>
      </c>
    </row>
    <row r="7006" spans="2:34" x14ac:dyDescent="0.35">
      <c r="B7006" s="75"/>
      <c r="C7006" s="76"/>
      <c r="D7006" s="78"/>
      <c r="E7006" s="76"/>
      <c r="F7006" s="76"/>
      <c r="G7006" s="76"/>
      <c r="H7006" s="79"/>
      <c r="I7006" s="79"/>
      <c r="J7006" s="79"/>
      <c r="K7006" s="79"/>
      <c r="L7006" s="75"/>
      <c r="M7006" s="75"/>
      <c r="N7006" s="75"/>
      <c r="O7006" s="75"/>
      <c r="P7006" s="76"/>
      <c r="AH7006">
        <v>20</v>
      </c>
    </row>
    <row r="7007" spans="2:34" x14ac:dyDescent="0.35">
      <c r="B7007" s="75"/>
      <c r="C7007" s="76"/>
      <c r="D7007" s="78"/>
      <c r="E7007" s="76"/>
      <c r="F7007" s="76"/>
      <c r="G7007" s="76"/>
      <c r="H7007" s="79"/>
      <c r="I7007" s="79"/>
      <c r="J7007" s="79"/>
      <c r="K7007" s="79"/>
      <c r="L7007" s="75"/>
      <c r="M7007" s="75"/>
      <c r="N7007" s="75"/>
      <c r="O7007" s="75"/>
      <c r="P7007" s="76"/>
      <c r="AH7007">
        <v>20</v>
      </c>
    </row>
    <row r="7008" spans="2:34" x14ac:dyDescent="0.35">
      <c r="B7008" s="75"/>
      <c r="C7008" s="76"/>
      <c r="D7008" s="78"/>
      <c r="E7008" s="76"/>
      <c r="F7008" s="76"/>
      <c r="G7008" s="76"/>
      <c r="H7008" s="79"/>
      <c r="I7008" s="79"/>
      <c r="J7008" s="79"/>
      <c r="K7008" s="79"/>
      <c r="L7008" s="75"/>
      <c r="M7008" s="75"/>
      <c r="N7008" s="75"/>
      <c r="O7008" s="75"/>
      <c r="P7008" s="76"/>
      <c r="AH7008">
        <v>20</v>
      </c>
    </row>
    <row r="7009" spans="2:34" x14ac:dyDescent="0.35">
      <c r="B7009" s="75"/>
      <c r="C7009" s="76"/>
      <c r="D7009" s="78"/>
      <c r="E7009" s="76"/>
      <c r="F7009" s="76"/>
      <c r="G7009" s="76"/>
      <c r="H7009" s="79"/>
      <c r="I7009" s="79"/>
      <c r="J7009" s="79"/>
      <c r="K7009" s="79"/>
      <c r="L7009" s="75"/>
      <c r="M7009" s="75"/>
      <c r="N7009" s="75"/>
      <c r="O7009" s="75"/>
      <c r="P7009" s="76"/>
      <c r="AH7009">
        <v>20</v>
      </c>
    </row>
    <row r="7010" spans="2:34" x14ac:dyDescent="0.35">
      <c r="B7010" s="75"/>
      <c r="C7010" s="76"/>
      <c r="D7010" s="78"/>
      <c r="E7010" s="76"/>
      <c r="F7010" s="76"/>
      <c r="G7010" s="76"/>
      <c r="H7010" s="79"/>
      <c r="I7010" s="79"/>
      <c r="J7010" s="79"/>
      <c r="K7010" s="79"/>
      <c r="L7010" s="75"/>
      <c r="M7010" s="75"/>
      <c r="N7010" s="75"/>
      <c r="O7010" s="75"/>
      <c r="P7010" s="76"/>
      <c r="AH7010">
        <v>20</v>
      </c>
    </row>
    <row r="7011" spans="2:34" x14ac:dyDescent="0.35">
      <c r="B7011" s="75"/>
      <c r="C7011" s="76"/>
      <c r="D7011" s="78"/>
      <c r="E7011" s="76"/>
      <c r="F7011" s="76"/>
      <c r="G7011" s="76"/>
      <c r="H7011" s="79"/>
      <c r="I7011" s="79"/>
      <c r="J7011" s="79"/>
      <c r="K7011" s="79"/>
      <c r="L7011" s="75"/>
      <c r="M7011" s="75"/>
      <c r="N7011" s="75"/>
      <c r="O7011" s="75"/>
      <c r="P7011" s="76"/>
      <c r="AH7011">
        <v>20</v>
      </c>
    </row>
    <row r="7012" spans="2:34" x14ac:dyDescent="0.35">
      <c r="B7012" s="75"/>
      <c r="C7012" s="76"/>
      <c r="D7012" s="78"/>
      <c r="E7012" s="76"/>
      <c r="F7012" s="76"/>
      <c r="G7012" s="76"/>
      <c r="H7012" s="79"/>
      <c r="I7012" s="79"/>
      <c r="J7012" s="79"/>
      <c r="K7012" s="79"/>
      <c r="L7012" s="75"/>
      <c r="M7012" s="75"/>
      <c r="N7012" s="75"/>
      <c r="O7012" s="75"/>
      <c r="P7012" s="76"/>
      <c r="AH7012">
        <v>20</v>
      </c>
    </row>
    <row r="7013" spans="2:34" x14ac:dyDescent="0.35">
      <c r="B7013" s="75"/>
      <c r="C7013" s="76"/>
      <c r="D7013" s="78"/>
      <c r="E7013" s="76"/>
      <c r="F7013" s="76"/>
      <c r="G7013" s="76"/>
      <c r="H7013" s="79"/>
      <c r="I7013" s="79"/>
      <c r="J7013" s="79"/>
      <c r="K7013" s="79"/>
      <c r="L7013" s="75"/>
      <c r="M7013" s="75"/>
      <c r="N7013" s="75"/>
      <c r="O7013" s="75"/>
      <c r="P7013" s="76"/>
      <c r="AH7013">
        <v>20</v>
      </c>
    </row>
    <row r="7014" spans="2:34" x14ac:dyDescent="0.35">
      <c r="B7014" s="75"/>
      <c r="C7014" s="76"/>
      <c r="D7014" s="78"/>
      <c r="E7014" s="76"/>
      <c r="F7014" s="76"/>
      <c r="G7014" s="76"/>
      <c r="H7014" s="79"/>
      <c r="I7014" s="79"/>
      <c r="J7014" s="79"/>
      <c r="K7014" s="79"/>
      <c r="L7014" s="75"/>
      <c r="M7014" s="75"/>
      <c r="N7014" s="75"/>
      <c r="O7014" s="75"/>
      <c r="P7014" s="76"/>
      <c r="AH7014">
        <v>20</v>
      </c>
    </row>
    <row r="7015" spans="2:34" x14ac:dyDescent="0.35">
      <c r="B7015" s="75"/>
      <c r="C7015" s="76"/>
      <c r="D7015" s="78"/>
      <c r="E7015" s="76"/>
      <c r="F7015" s="76"/>
      <c r="G7015" s="76"/>
      <c r="H7015" s="79"/>
      <c r="I7015" s="79"/>
      <c r="J7015" s="79"/>
      <c r="K7015" s="79"/>
      <c r="L7015" s="75"/>
      <c r="M7015" s="75"/>
      <c r="N7015" s="75"/>
      <c r="O7015" s="75"/>
      <c r="P7015" s="76"/>
      <c r="AH7015">
        <v>20</v>
      </c>
    </row>
    <row r="7016" spans="2:34" x14ac:dyDescent="0.35">
      <c r="B7016" s="75"/>
      <c r="C7016" s="76"/>
      <c r="D7016" s="78"/>
      <c r="E7016" s="76"/>
      <c r="F7016" s="76"/>
      <c r="G7016" s="76"/>
      <c r="H7016" s="79"/>
      <c r="I7016" s="79"/>
      <c r="J7016" s="79"/>
      <c r="K7016" s="79"/>
      <c r="L7016" s="75"/>
      <c r="M7016" s="75"/>
      <c r="N7016" s="75"/>
      <c r="O7016" s="75"/>
      <c r="P7016" s="76"/>
      <c r="AH7016">
        <v>20</v>
      </c>
    </row>
    <row r="7017" spans="2:34" x14ac:dyDescent="0.35">
      <c r="B7017" s="75"/>
      <c r="C7017" s="76"/>
      <c r="D7017" s="78"/>
      <c r="E7017" s="76"/>
      <c r="F7017" s="76"/>
      <c r="G7017" s="76"/>
      <c r="H7017" s="79"/>
      <c r="I7017" s="79"/>
      <c r="J7017" s="79"/>
      <c r="K7017" s="79"/>
      <c r="L7017" s="75"/>
      <c r="M7017" s="75"/>
      <c r="N7017" s="75"/>
      <c r="O7017" s="75"/>
      <c r="P7017" s="76"/>
      <c r="AH7017">
        <v>20</v>
      </c>
    </row>
    <row r="7018" spans="2:34" x14ac:dyDescent="0.35">
      <c r="B7018" s="75"/>
      <c r="C7018" s="76"/>
      <c r="D7018" s="78"/>
      <c r="E7018" s="76"/>
      <c r="F7018" s="76"/>
      <c r="G7018" s="76"/>
      <c r="H7018" s="79"/>
      <c r="I7018" s="79"/>
      <c r="J7018" s="79"/>
      <c r="K7018" s="79"/>
      <c r="L7018" s="75"/>
      <c r="M7018" s="75"/>
      <c r="N7018" s="75"/>
      <c r="O7018" s="75"/>
      <c r="P7018" s="76"/>
      <c r="AH7018">
        <v>20</v>
      </c>
    </row>
    <row r="7019" spans="2:34" x14ac:dyDescent="0.35">
      <c r="B7019" s="75"/>
      <c r="C7019" s="76"/>
      <c r="D7019" s="78"/>
      <c r="E7019" s="76"/>
      <c r="F7019" s="76"/>
      <c r="G7019" s="76"/>
      <c r="H7019" s="79"/>
      <c r="I7019" s="79"/>
      <c r="J7019" s="79"/>
      <c r="K7019" s="79"/>
      <c r="L7019" s="75"/>
      <c r="M7019" s="75"/>
      <c r="N7019" s="75"/>
      <c r="O7019" s="75"/>
      <c r="P7019" s="76"/>
      <c r="AH7019">
        <v>20</v>
      </c>
    </row>
    <row r="7020" spans="2:34" x14ac:dyDescent="0.35">
      <c r="B7020" s="75"/>
      <c r="C7020" s="76"/>
      <c r="D7020" s="78"/>
      <c r="E7020" s="76"/>
      <c r="F7020" s="76"/>
      <c r="G7020" s="76"/>
      <c r="H7020" s="79"/>
      <c r="I7020" s="79"/>
      <c r="J7020" s="79"/>
      <c r="K7020" s="79"/>
      <c r="L7020" s="75"/>
      <c r="M7020" s="75"/>
      <c r="N7020" s="75"/>
      <c r="O7020" s="75"/>
      <c r="P7020" s="76"/>
      <c r="AH7020">
        <v>20</v>
      </c>
    </row>
    <row r="7021" spans="2:34" x14ac:dyDescent="0.35">
      <c r="B7021" s="75"/>
      <c r="C7021" s="76"/>
      <c r="D7021" s="78"/>
      <c r="E7021" s="76"/>
      <c r="F7021" s="76"/>
      <c r="G7021" s="76"/>
      <c r="H7021" s="79"/>
      <c r="I7021" s="79"/>
      <c r="J7021" s="79"/>
      <c r="K7021" s="79"/>
      <c r="L7021" s="75"/>
      <c r="M7021" s="75"/>
      <c r="N7021" s="75"/>
      <c r="O7021" s="75"/>
      <c r="P7021" s="76"/>
      <c r="AH7021">
        <v>20</v>
      </c>
    </row>
    <row r="7022" spans="2:34" x14ac:dyDescent="0.35">
      <c r="B7022" s="75"/>
      <c r="C7022" s="76"/>
      <c r="D7022" s="78"/>
      <c r="E7022" s="76"/>
      <c r="F7022" s="76"/>
      <c r="G7022" s="76"/>
      <c r="H7022" s="79"/>
      <c r="I7022" s="79"/>
      <c r="J7022" s="79"/>
      <c r="K7022" s="79"/>
      <c r="L7022" s="75"/>
      <c r="M7022" s="75"/>
      <c r="N7022" s="75"/>
      <c r="O7022" s="75"/>
      <c r="P7022" s="76"/>
      <c r="AH7022">
        <v>20</v>
      </c>
    </row>
    <row r="7023" spans="2:34" x14ac:dyDescent="0.35">
      <c r="B7023" s="75"/>
      <c r="C7023" s="76"/>
      <c r="D7023" s="78"/>
      <c r="E7023" s="76"/>
      <c r="F7023" s="76"/>
      <c r="G7023" s="76"/>
      <c r="H7023" s="79"/>
      <c r="I7023" s="79"/>
      <c r="J7023" s="79"/>
      <c r="K7023" s="79"/>
      <c r="L7023" s="75"/>
      <c r="M7023" s="75"/>
      <c r="N7023" s="75"/>
      <c r="O7023" s="75"/>
      <c r="P7023" s="76"/>
      <c r="AH7023">
        <v>20</v>
      </c>
    </row>
    <row r="7024" spans="2:34" x14ac:dyDescent="0.35">
      <c r="B7024" s="75"/>
      <c r="C7024" s="76"/>
      <c r="D7024" s="78"/>
      <c r="E7024" s="76"/>
      <c r="F7024" s="76"/>
      <c r="G7024" s="76"/>
      <c r="H7024" s="79"/>
      <c r="I7024" s="79"/>
      <c r="J7024" s="79"/>
      <c r="K7024" s="79"/>
      <c r="L7024" s="75"/>
      <c r="M7024" s="75"/>
      <c r="N7024" s="75"/>
      <c r="O7024" s="75"/>
      <c r="P7024" s="76"/>
      <c r="AH7024">
        <v>20</v>
      </c>
    </row>
    <row r="7025" spans="2:34" x14ac:dyDescent="0.35">
      <c r="B7025" s="75"/>
      <c r="C7025" s="76"/>
      <c r="D7025" s="78"/>
      <c r="E7025" s="76"/>
      <c r="F7025" s="76"/>
      <c r="G7025" s="76"/>
      <c r="H7025" s="79"/>
      <c r="I7025" s="79"/>
      <c r="J7025" s="79"/>
      <c r="K7025" s="79"/>
      <c r="L7025" s="75"/>
      <c r="M7025" s="75"/>
      <c r="N7025" s="75"/>
      <c r="O7025" s="75"/>
      <c r="P7025" s="76"/>
      <c r="AH7025">
        <v>20</v>
      </c>
    </row>
    <row r="7026" spans="2:34" x14ac:dyDescent="0.35">
      <c r="B7026" s="75"/>
      <c r="C7026" s="76"/>
      <c r="D7026" s="78"/>
      <c r="E7026" s="76"/>
      <c r="F7026" s="76"/>
      <c r="G7026" s="76"/>
      <c r="H7026" s="79"/>
      <c r="I7026" s="79"/>
      <c r="J7026" s="79"/>
      <c r="K7026" s="79"/>
      <c r="L7026" s="75"/>
      <c r="M7026" s="75"/>
      <c r="N7026" s="75"/>
      <c r="O7026" s="75"/>
      <c r="P7026" s="76"/>
      <c r="AH7026">
        <v>20</v>
      </c>
    </row>
    <row r="7027" spans="2:34" x14ac:dyDescent="0.35">
      <c r="B7027" s="75"/>
      <c r="C7027" s="76"/>
      <c r="D7027" s="78"/>
      <c r="E7027" s="76"/>
      <c r="F7027" s="76"/>
      <c r="G7027" s="76"/>
      <c r="H7027" s="79"/>
      <c r="I7027" s="79"/>
      <c r="J7027" s="79"/>
      <c r="K7027" s="79"/>
      <c r="L7027" s="75"/>
      <c r="M7027" s="75"/>
      <c r="N7027" s="75"/>
      <c r="O7027" s="75"/>
      <c r="P7027" s="76"/>
      <c r="AH7027">
        <v>20</v>
      </c>
    </row>
    <row r="7028" spans="2:34" x14ac:dyDescent="0.35">
      <c r="B7028" s="75"/>
      <c r="C7028" s="76"/>
      <c r="D7028" s="78"/>
      <c r="E7028" s="76"/>
      <c r="F7028" s="76"/>
      <c r="G7028" s="76"/>
      <c r="H7028" s="79"/>
      <c r="I7028" s="79"/>
      <c r="J7028" s="79"/>
      <c r="K7028" s="79"/>
      <c r="L7028" s="75"/>
      <c r="M7028" s="75"/>
      <c r="N7028" s="75"/>
      <c r="O7028" s="75"/>
      <c r="P7028" s="76"/>
      <c r="AH7028">
        <v>20</v>
      </c>
    </row>
    <row r="7029" spans="2:34" x14ac:dyDescent="0.35">
      <c r="B7029" s="75"/>
      <c r="C7029" s="76"/>
      <c r="D7029" s="78"/>
      <c r="E7029" s="76"/>
      <c r="F7029" s="76"/>
      <c r="G7029" s="76"/>
      <c r="H7029" s="79"/>
      <c r="I7029" s="79"/>
      <c r="J7029" s="79"/>
      <c r="K7029" s="79"/>
      <c r="L7029" s="75"/>
      <c r="M7029" s="75"/>
      <c r="N7029" s="75"/>
      <c r="O7029" s="75"/>
      <c r="P7029" s="76"/>
      <c r="AH7029">
        <v>20</v>
      </c>
    </row>
    <row r="7030" spans="2:34" x14ac:dyDescent="0.35">
      <c r="B7030" s="75"/>
      <c r="C7030" s="76"/>
      <c r="D7030" s="78"/>
      <c r="E7030" s="76"/>
      <c r="F7030" s="76"/>
      <c r="G7030" s="76"/>
      <c r="H7030" s="79"/>
      <c r="I7030" s="79"/>
      <c r="J7030" s="79"/>
      <c r="K7030" s="79"/>
      <c r="L7030" s="75"/>
      <c r="M7030" s="75"/>
      <c r="N7030" s="75"/>
      <c r="O7030" s="75"/>
      <c r="P7030" s="76"/>
      <c r="AH7030">
        <v>20</v>
      </c>
    </row>
    <row r="7031" spans="2:34" x14ac:dyDescent="0.35">
      <c r="B7031" s="75"/>
      <c r="C7031" s="76"/>
      <c r="D7031" s="78"/>
      <c r="E7031" s="76"/>
      <c r="F7031" s="76"/>
      <c r="G7031" s="76"/>
      <c r="H7031" s="79"/>
      <c r="I7031" s="79"/>
      <c r="J7031" s="79"/>
      <c r="K7031" s="79"/>
      <c r="L7031" s="75"/>
      <c r="M7031" s="75"/>
      <c r="N7031" s="75"/>
      <c r="O7031" s="75"/>
      <c r="P7031" s="76"/>
      <c r="AH7031">
        <v>20</v>
      </c>
    </row>
    <row r="7032" spans="2:34" x14ac:dyDescent="0.35">
      <c r="B7032" s="75"/>
      <c r="C7032" s="76"/>
      <c r="D7032" s="78"/>
      <c r="E7032" s="76"/>
      <c r="F7032" s="76"/>
      <c r="G7032" s="76"/>
      <c r="H7032" s="79"/>
      <c r="I7032" s="79"/>
      <c r="J7032" s="79"/>
      <c r="K7032" s="79"/>
      <c r="L7032" s="75"/>
      <c r="M7032" s="75"/>
      <c r="N7032" s="75"/>
      <c r="O7032" s="75"/>
      <c r="P7032" s="76"/>
      <c r="AH7032">
        <v>20</v>
      </c>
    </row>
    <row r="7033" spans="2:34" x14ac:dyDescent="0.35">
      <c r="B7033" s="75"/>
      <c r="C7033" s="76"/>
      <c r="D7033" s="78"/>
      <c r="E7033" s="76"/>
      <c r="F7033" s="76"/>
      <c r="G7033" s="76"/>
      <c r="H7033" s="79"/>
      <c r="I7033" s="79"/>
      <c r="J7033" s="79"/>
      <c r="K7033" s="79"/>
      <c r="L7033" s="75"/>
      <c r="M7033" s="75"/>
      <c r="N7033" s="75"/>
      <c r="O7033" s="75"/>
      <c r="P7033" s="76"/>
      <c r="AH7033">
        <v>20</v>
      </c>
    </row>
    <row r="7034" spans="2:34" x14ac:dyDescent="0.35">
      <c r="B7034" s="75"/>
      <c r="C7034" s="76"/>
      <c r="D7034" s="78"/>
      <c r="E7034" s="76"/>
      <c r="F7034" s="76"/>
      <c r="G7034" s="76"/>
      <c r="H7034" s="79"/>
      <c r="I7034" s="79"/>
      <c r="J7034" s="79"/>
      <c r="K7034" s="79"/>
      <c r="L7034" s="75"/>
      <c r="M7034" s="75"/>
      <c r="N7034" s="75"/>
      <c r="O7034" s="75"/>
      <c r="P7034" s="76"/>
      <c r="AH7034">
        <v>20</v>
      </c>
    </row>
    <row r="7035" spans="2:34" x14ac:dyDescent="0.35">
      <c r="B7035" s="75"/>
      <c r="C7035" s="76"/>
      <c r="D7035" s="78"/>
      <c r="E7035" s="76"/>
      <c r="F7035" s="76"/>
      <c r="G7035" s="76"/>
      <c r="H7035" s="79"/>
      <c r="I7035" s="79"/>
      <c r="J7035" s="79"/>
      <c r="K7035" s="79"/>
      <c r="L7035" s="75"/>
      <c r="M7035" s="75"/>
      <c r="N7035" s="75"/>
      <c r="O7035" s="75"/>
      <c r="P7035" s="76"/>
      <c r="AH7035">
        <v>20</v>
      </c>
    </row>
    <row r="7036" spans="2:34" x14ac:dyDescent="0.35">
      <c r="B7036" s="75"/>
      <c r="C7036" s="76"/>
      <c r="D7036" s="78"/>
      <c r="E7036" s="76"/>
      <c r="F7036" s="76"/>
      <c r="G7036" s="76"/>
      <c r="H7036" s="79"/>
      <c r="I7036" s="79"/>
      <c r="J7036" s="79"/>
      <c r="K7036" s="79"/>
      <c r="L7036" s="75"/>
      <c r="M7036" s="75"/>
      <c r="N7036" s="75"/>
      <c r="O7036" s="75"/>
      <c r="P7036" s="76"/>
      <c r="AH7036">
        <v>20</v>
      </c>
    </row>
    <row r="7037" spans="2:34" x14ac:dyDescent="0.35">
      <c r="B7037" s="75"/>
      <c r="C7037" s="76"/>
      <c r="D7037" s="78"/>
      <c r="E7037" s="76"/>
      <c r="F7037" s="76"/>
      <c r="G7037" s="76"/>
      <c r="H7037" s="79"/>
      <c r="I7037" s="79"/>
      <c r="J7037" s="79"/>
      <c r="K7037" s="79"/>
      <c r="L7037" s="75"/>
      <c r="M7037" s="75"/>
      <c r="N7037" s="75"/>
      <c r="O7037" s="75"/>
      <c r="P7037" s="76"/>
      <c r="AH7037">
        <v>20</v>
      </c>
    </row>
    <row r="7038" spans="2:34" x14ac:dyDescent="0.35">
      <c r="B7038" s="75"/>
      <c r="C7038" s="76"/>
      <c r="D7038" s="78"/>
      <c r="E7038" s="76"/>
      <c r="F7038" s="76"/>
      <c r="G7038" s="76"/>
      <c r="H7038" s="79"/>
      <c r="I7038" s="79"/>
      <c r="J7038" s="79"/>
      <c r="K7038" s="79"/>
      <c r="L7038" s="75"/>
      <c r="M7038" s="75"/>
      <c r="N7038" s="75"/>
      <c r="O7038" s="75"/>
      <c r="P7038" s="76"/>
      <c r="AH7038">
        <v>20</v>
      </c>
    </row>
    <row r="7039" spans="2:34" x14ac:dyDescent="0.35">
      <c r="B7039" s="75"/>
      <c r="C7039" s="76"/>
      <c r="D7039" s="78"/>
      <c r="E7039" s="76"/>
      <c r="F7039" s="76"/>
      <c r="G7039" s="76"/>
      <c r="H7039" s="79"/>
      <c r="I7039" s="79"/>
      <c r="J7039" s="79"/>
      <c r="K7039" s="79"/>
      <c r="L7039" s="75"/>
      <c r="M7039" s="75"/>
      <c r="N7039" s="75"/>
      <c r="O7039" s="75"/>
      <c r="P7039" s="76"/>
      <c r="AH7039">
        <v>20</v>
      </c>
    </row>
    <row r="7040" spans="2:34" x14ac:dyDescent="0.35">
      <c r="B7040" s="75"/>
      <c r="C7040" s="76"/>
      <c r="D7040" s="78"/>
      <c r="E7040" s="76"/>
      <c r="F7040" s="76"/>
      <c r="G7040" s="76"/>
      <c r="H7040" s="79"/>
      <c r="I7040" s="79"/>
      <c r="J7040" s="79"/>
      <c r="K7040" s="79"/>
      <c r="L7040" s="75"/>
      <c r="M7040" s="75"/>
      <c r="N7040" s="75"/>
      <c r="O7040" s="75"/>
      <c r="P7040" s="76"/>
      <c r="AH7040">
        <v>20</v>
      </c>
    </row>
    <row r="7041" spans="2:34" x14ac:dyDescent="0.35">
      <c r="B7041" s="75"/>
      <c r="C7041" s="76"/>
      <c r="D7041" s="78"/>
      <c r="E7041" s="76"/>
      <c r="F7041" s="76"/>
      <c r="G7041" s="76"/>
      <c r="H7041" s="79"/>
      <c r="I7041" s="79"/>
      <c r="J7041" s="79"/>
      <c r="K7041" s="79"/>
      <c r="L7041" s="75"/>
      <c r="M7041" s="75"/>
      <c r="N7041" s="75"/>
      <c r="O7041" s="75"/>
      <c r="P7041" s="76"/>
      <c r="AH7041">
        <v>20</v>
      </c>
    </row>
    <row r="7042" spans="2:34" x14ac:dyDescent="0.35">
      <c r="B7042" s="75"/>
      <c r="C7042" s="76"/>
      <c r="D7042" s="78"/>
      <c r="E7042" s="76"/>
      <c r="F7042" s="76"/>
      <c r="G7042" s="76"/>
      <c r="H7042" s="79"/>
      <c r="I7042" s="79"/>
      <c r="J7042" s="79"/>
      <c r="K7042" s="79"/>
      <c r="L7042" s="75"/>
      <c r="M7042" s="75"/>
      <c r="N7042" s="75"/>
      <c r="O7042" s="75"/>
      <c r="P7042" s="76"/>
      <c r="AH7042">
        <v>20</v>
      </c>
    </row>
    <row r="7043" spans="2:34" x14ac:dyDescent="0.35">
      <c r="B7043" s="75"/>
      <c r="C7043" s="76"/>
      <c r="D7043" s="78"/>
      <c r="E7043" s="76"/>
      <c r="F7043" s="76"/>
      <c r="G7043" s="76"/>
      <c r="H7043" s="79"/>
      <c r="I7043" s="79"/>
      <c r="J7043" s="79"/>
      <c r="K7043" s="79"/>
      <c r="L7043" s="75"/>
      <c r="M7043" s="75"/>
      <c r="N7043" s="75"/>
      <c r="O7043" s="75"/>
      <c r="P7043" s="76"/>
      <c r="AH7043">
        <v>20</v>
      </c>
    </row>
    <row r="7044" spans="2:34" x14ac:dyDescent="0.35">
      <c r="B7044" s="75"/>
      <c r="C7044" s="76"/>
      <c r="D7044" s="78"/>
      <c r="E7044" s="76"/>
      <c r="F7044" s="76"/>
      <c r="G7044" s="76"/>
      <c r="H7044" s="79"/>
      <c r="I7044" s="79"/>
      <c r="J7044" s="79"/>
      <c r="K7044" s="79"/>
      <c r="L7044" s="75"/>
      <c r="M7044" s="75"/>
      <c r="N7044" s="75"/>
      <c r="O7044" s="75"/>
      <c r="P7044" s="76"/>
      <c r="AH7044">
        <v>20</v>
      </c>
    </row>
    <row r="7045" spans="2:34" x14ac:dyDescent="0.35">
      <c r="B7045" s="75"/>
      <c r="C7045" s="76"/>
      <c r="D7045" s="78"/>
      <c r="E7045" s="76"/>
      <c r="F7045" s="76"/>
      <c r="G7045" s="76"/>
      <c r="H7045" s="79"/>
      <c r="I7045" s="79"/>
      <c r="J7045" s="79"/>
      <c r="K7045" s="79"/>
      <c r="L7045" s="75"/>
      <c r="M7045" s="75"/>
      <c r="N7045" s="75"/>
      <c r="O7045" s="75"/>
      <c r="P7045" s="76"/>
      <c r="AH7045">
        <v>20</v>
      </c>
    </row>
    <row r="7046" spans="2:34" x14ac:dyDescent="0.35">
      <c r="B7046" s="75"/>
      <c r="C7046" s="76"/>
      <c r="D7046" s="78"/>
      <c r="E7046" s="76"/>
      <c r="F7046" s="76"/>
      <c r="G7046" s="76"/>
      <c r="H7046" s="79"/>
      <c r="I7046" s="79"/>
      <c r="J7046" s="79"/>
      <c r="K7046" s="79"/>
      <c r="L7046" s="75"/>
      <c r="M7046" s="75"/>
      <c r="N7046" s="75"/>
      <c r="O7046" s="75"/>
      <c r="P7046" s="76"/>
      <c r="AH7046">
        <v>20</v>
      </c>
    </row>
    <row r="7047" spans="2:34" x14ac:dyDescent="0.35">
      <c r="B7047" s="75"/>
      <c r="C7047" s="76"/>
      <c r="D7047" s="78"/>
      <c r="E7047" s="76"/>
      <c r="F7047" s="76"/>
      <c r="G7047" s="76"/>
      <c r="H7047" s="79"/>
      <c r="I7047" s="79"/>
      <c r="J7047" s="79"/>
      <c r="K7047" s="79"/>
      <c r="L7047" s="75"/>
      <c r="M7047" s="75"/>
      <c r="N7047" s="75"/>
      <c r="O7047" s="75"/>
      <c r="P7047" s="76"/>
      <c r="AH7047">
        <v>20</v>
      </c>
    </row>
    <row r="7048" spans="2:34" x14ac:dyDescent="0.35">
      <c r="B7048" s="75"/>
      <c r="C7048" s="76"/>
      <c r="D7048" s="78"/>
      <c r="E7048" s="76"/>
      <c r="F7048" s="76"/>
      <c r="G7048" s="76"/>
      <c r="H7048" s="79"/>
      <c r="I7048" s="79"/>
      <c r="J7048" s="79"/>
      <c r="K7048" s="79"/>
      <c r="L7048" s="75"/>
      <c r="M7048" s="75"/>
      <c r="N7048" s="75"/>
      <c r="O7048" s="75"/>
      <c r="P7048" s="76"/>
      <c r="AH7048">
        <v>20</v>
      </c>
    </row>
    <row r="7049" spans="2:34" x14ac:dyDescent="0.35">
      <c r="B7049" s="75"/>
      <c r="C7049" s="76"/>
      <c r="D7049" s="78"/>
      <c r="E7049" s="76"/>
      <c r="F7049" s="76"/>
      <c r="G7049" s="76"/>
      <c r="H7049" s="79"/>
      <c r="I7049" s="79"/>
      <c r="J7049" s="79"/>
      <c r="K7049" s="79"/>
      <c r="L7049" s="75"/>
      <c r="M7049" s="75"/>
      <c r="N7049" s="75"/>
      <c r="O7049" s="75"/>
      <c r="P7049" s="76"/>
      <c r="AH7049">
        <v>20</v>
      </c>
    </row>
    <row r="7050" spans="2:34" x14ac:dyDescent="0.35">
      <c r="B7050" s="75"/>
      <c r="C7050" s="76"/>
      <c r="D7050" s="78"/>
      <c r="E7050" s="76"/>
      <c r="F7050" s="76"/>
      <c r="G7050" s="76"/>
      <c r="H7050" s="79"/>
      <c r="I7050" s="79"/>
      <c r="J7050" s="79"/>
      <c r="K7050" s="79"/>
      <c r="L7050" s="75"/>
      <c r="M7050" s="75"/>
      <c r="N7050" s="75"/>
      <c r="O7050" s="75"/>
      <c r="P7050" s="76"/>
      <c r="AH7050">
        <v>20</v>
      </c>
    </row>
    <row r="7051" spans="2:34" x14ac:dyDescent="0.35">
      <c r="B7051" s="75"/>
      <c r="C7051" s="76"/>
      <c r="D7051" s="78"/>
      <c r="E7051" s="76"/>
      <c r="F7051" s="76"/>
      <c r="G7051" s="76"/>
      <c r="H7051" s="79"/>
      <c r="I7051" s="79"/>
      <c r="J7051" s="79"/>
      <c r="K7051" s="79"/>
      <c r="L7051" s="75"/>
      <c r="M7051" s="75"/>
      <c r="N7051" s="75"/>
      <c r="O7051" s="75"/>
      <c r="P7051" s="76"/>
      <c r="AH7051">
        <v>20</v>
      </c>
    </row>
    <row r="7052" spans="2:34" x14ac:dyDescent="0.35">
      <c r="B7052" s="75"/>
      <c r="C7052" s="76"/>
      <c r="D7052" s="78"/>
      <c r="E7052" s="76"/>
      <c r="F7052" s="76"/>
      <c r="G7052" s="76"/>
      <c r="H7052" s="79"/>
      <c r="I7052" s="79"/>
      <c r="J7052" s="79"/>
      <c r="K7052" s="79"/>
      <c r="L7052" s="75"/>
      <c r="M7052" s="75"/>
      <c r="N7052" s="75"/>
      <c r="O7052" s="75"/>
      <c r="P7052" s="76"/>
      <c r="AH7052">
        <v>20</v>
      </c>
    </row>
    <row r="7053" spans="2:34" x14ac:dyDescent="0.35">
      <c r="B7053" s="75"/>
      <c r="C7053" s="76"/>
      <c r="D7053" s="78"/>
      <c r="E7053" s="76"/>
      <c r="F7053" s="76"/>
      <c r="G7053" s="76"/>
      <c r="H7053" s="79"/>
      <c r="I7053" s="79"/>
      <c r="J7053" s="79"/>
      <c r="K7053" s="79"/>
      <c r="L7053" s="75"/>
      <c r="M7053" s="75"/>
      <c r="N7053" s="75"/>
      <c r="O7053" s="75"/>
      <c r="P7053" s="76"/>
      <c r="AH7053">
        <v>20</v>
      </c>
    </row>
    <row r="7054" spans="2:34" x14ac:dyDescent="0.35">
      <c r="B7054" s="75"/>
      <c r="C7054" s="76"/>
      <c r="D7054" s="78"/>
      <c r="E7054" s="76"/>
      <c r="F7054" s="76"/>
      <c r="G7054" s="76"/>
      <c r="H7054" s="79"/>
      <c r="I7054" s="79"/>
      <c r="J7054" s="79"/>
      <c r="K7054" s="79"/>
      <c r="L7054" s="75"/>
      <c r="M7054" s="75"/>
      <c r="N7054" s="75"/>
      <c r="O7054" s="75"/>
      <c r="P7054" s="76"/>
      <c r="AH7054">
        <v>20</v>
      </c>
    </row>
    <row r="7055" spans="2:34" x14ac:dyDescent="0.35">
      <c r="B7055" s="75"/>
      <c r="C7055" s="76"/>
      <c r="D7055" s="78"/>
      <c r="E7055" s="76"/>
      <c r="F7055" s="76"/>
      <c r="G7055" s="76"/>
      <c r="H7055" s="79"/>
      <c r="I7055" s="79"/>
      <c r="J7055" s="79"/>
      <c r="K7055" s="79"/>
      <c r="L7055" s="75"/>
      <c r="M7055" s="75"/>
      <c r="N7055" s="75"/>
      <c r="O7055" s="75"/>
      <c r="P7055" s="76"/>
      <c r="AH7055">
        <v>20</v>
      </c>
    </row>
    <row r="7056" spans="2:34" x14ac:dyDescent="0.35">
      <c r="B7056" s="75"/>
      <c r="C7056" s="76"/>
      <c r="D7056" s="78"/>
      <c r="E7056" s="76"/>
      <c r="F7056" s="76"/>
      <c r="G7056" s="76"/>
      <c r="H7056" s="79"/>
      <c r="I7056" s="79"/>
      <c r="J7056" s="79"/>
      <c r="K7056" s="79"/>
      <c r="L7056" s="75"/>
      <c r="M7056" s="75"/>
      <c r="N7056" s="75"/>
      <c r="O7056" s="75"/>
      <c r="P7056" s="76"/>
      <c r="AH7056">
        <v>20</v>
      </c>
    </row>
    <row r="7057" spans="2:34" x14ac:dyDescent="0.35">
      <c r="B7057" s="75"/>
      <c r="C7057" s="76"/>
      <c r="D7057" s="78"/>
      <c r="E7057" s="76"/>
      <c r="F7057" s="76"/>
      <c r="G7057" s="76"/>
      <c r="H7057" s="79"/>
      <c r="I7057" s="79"/>
      <c r="J7057" s="79"/>
      <c r="K7057" s="79"/>
      <c r="L7057" s="75"/>
      <c r="M7057" s="75"/>
      <c r="N7057" s="75"/>
      <c r="O7057" s="75"/>
      <c r="P7057" s="76"/>
      <c r="AH7057">
        <v>20</v>
      </c>
    </row>
    <row r="7058" spans="2:34" x14ac:dyDescent="0.35">
      <c r="B7058" s="75"/>
      <c r="C7058" s="76"/>
      <c r="D7058" s="78"/>
      <c r="E7058" s="76"/>
      <c r="F7058" s="76"/>
      <c r="G7058" s="76"/>
      <c r="H7058" s="79"/>
      <c r="I7058" s="79"/>
      <c r="J7058" s="79"/>
      <c r="K7058" s="79"/>
      <c r="L7058" s="75"/>
      <c r="M7058" s="75"/>
      <c r="N7058" s="75"/>
      <c r="O7058" s="75"/>
      <c r="P7058" s="76"/>
      <c r="AH7058">
        <v>20</v>
      </c>
    </row>
    <row r="7059" spans="2:34" x14ac:dyDescent="0.35">
      <c r="B7059" s="75"/>
      <c r="C7059" s="76"/>
      <c r="D7059" s="78"/>
      <c r="E7059" s="76"/>
      <c r="F7059" s="76"/>
      <c r="G7059" s="76"/>
      <c r="H7059" s="79"/>
      <c r="I7059" s="79"/>
      <c r="J7059" s="79"/>
      <c r="K7059" s="79"/>
      <c r="L7059" s="75"/>
      <c r="M7059" s="75"/>
      <c r="N7059" s="75"/>
      <c r="O7059" s="75"/>
      <c r="P7059" s="76"/>
      <c r="AH7059">
        <v>20</v>
      </c>
    </row>
    <row r="7060" spans="2:34" x14ac:dyDescent="0.35">
      <c r="B7060" s="75"/>
      <c r="C7060" s="76"/>
      <c r="D7060" s="78"/>
      <c r="E7060" s="76"/>
      <c r="F7060" s="76"/>
      <c r="G7060" s="76"/>
      <c r="H7060" s="79"/>
      <c r="I7060" s="79"/>
      <c r="J7060" s="79"/>
      <c r="K7060" s="79"/>
      <c r="L7060" s="75"/>
      <c r="M7060" s="75"/>
      <c r="N7060" s="75"/>
      <c r="O7060" s="75"/>
      <c r="P7060" s="76"/>
      <c r="AH7060">
        <v>20</v>
      </c>
    </row>
    <row r="7061" spans="2:34" x14ac:dyDescent="0.35">
      <c r="B7061" s="75"/>
      <c r="C7061" s="76"/>
      <c r="D7061" s="78"/>
      <c r="E7061" s="76"/>
      <c r="F7061" s="76"/>
      <c r="G7061" s="76"/>
      <c r="H7061" s="79"/>
      <c r="I7061" s="79"/>
      <c r="J7061" s="79"/>
      <c r="K7061" s="79"/>
      <c r="L7061" s="75"/>
      <c r="M7061" s="75"/>
      <c r="N7061" s="75"/>
      <c r="O7061" s="75"/>
      <c r="P7061" s="76"/>
      <c r="AH7061">
        <v>20</v>
      </c>
    </row>
    <row r="7062" spans="2:34" x14ac:dyDescent="0.35">
      <c r="B7062" s="75"/>
      <c r="C7062" s="76"/>
      <c r="D7062" s="78"/>
      <c r="E7062" s="76"/>
      <c r="F7062" s="76"/>
      <c r="G7062" s="76"/>
      <c r="H7062" s="79"/>
      <c r="I7062" s="79"/>
      <c r="J7062" s="79"/>
      <c r="K7062" s="79"/>
      <c r="L7062" s="75"/>
      <c r="M7062" s="75"/>
      <c r="N7062" s="75"/>
      <c r="O7062" s="75"/>
      <c r="P7062" s="76"/>
      <c r="AH7062">
        <v>20</v>
      </c>
    </row>
    <row r="7063" spans="2:34" x14ac:dyDescent="0.35">
      <c r="B7063" s="75"/>
      <c r="C7063" s="76"/>
      <c r="D7063" s="78"/>
      <c r="E7063" s="76"/>
      <c r="F7063" s="76"/>
      <c r="G7063" s="76"/>
      <c r="H7063" s="79"/>
      <c r="I7063" s="79"/>
      <c r="J7063" s="79"/>
      <c r="K7063" s="79"/>
      <c r="L7063" s="75"/>
      <c r="M7063" s="75"/>
      <c r="N7063" s="75"/>
      <c r="O7063" s="75"/>
      <c r="P7063" s="76"/>
      <c r="AH7063">
        <v>20</v>
      </c>
    </row>
    <row r="7064" spans="2:34" x14ac:dyDescent="0.35">
      <c r="B7064" s="75"/>
      <c r="C7064" s="76"/>
      <c r="D7064" s="78"/>
      <c r="E7064" s="76"/>
      <c r="F7064" s="76"/>
      <c r="G7064" s="76"/>
      <c r="H7064" s="79"/>
      <c r="I7064" s="79"/>
      <c r="J7064" s="79"/>
      <c r="K7064" s="79"/>
      <c r="L7064" s="75"/>
      <c r="M7064" s="75"/>
      <c r="N7064" s="75"/>
      <c r="O7064" s="75"/>
      <c r="P7064" s="76"/>
      <c r="AH7064">
        <v>20</v>
      </c>
    </row>
    <row r="7065" spans="2:34" x14ac:dyDescent="0.35">
      <c r="B7065" s="75"/>
      <c r="C7065" s="76"/>
      <c r="D7065" s="78"/>
      <c r="E7065" s="76"/>
      <c r="F7065" s="76"/>
      <c r="G7065" s="76"/>
      <c r="H7065" s="79"/>
      <c r="I7065" s="79"/>
      <c r="J7065" s="79"/>
      <c r="K7065" s="79"/>
      <c r="L7065" s="75"/>
      <c r="M7065" s="75"/>
      <c r="N7065" s="75"/>
      <c r="O7065" s="75"/>
      <c r="P7065" s="76"/>
      <c r="AH7065">
        <v>20</v>
      </c>
    </row>
    <row r="7066" spans="2:34" x14ac:dyDescent="0.35">
      <c r="B7066" s="75"/>
      <c r="C7066" s="76"/>
      <c r="D7066" s="78"/>
      <c r="E7066" s="76"/>
      <c r="F7066" s="76"/>
      <c r="G7066" s="76"/>
      <c r="H7066" s="79"/>
      <c r="I7066" s="79"/>
      <c r="J7066" s="79"/>
      <c r="K7066" s="79"/>
      <c r="L7066" s="75"/>
      <c r="M7066" s="75"/>
      <c r="N7066" s="75"/>
      <c r="O7066" s="75"/>
      <c r="P7066" s="76"/>
      <c r="AH7066">
        <v>20</v>
      </c>
    </row>
    <row r="7067" spans="2:34" x14ac:dyDescent="0.35">
      <c r="B7067" s="75"/>
      <c r="C7067" s="76"/>
      <c r="D7067" s="78"/>
      <c r="E7067" s="76"/>
      <c r="F7067" s="76"/>
      <c r="G7067" s="76"/>
      <c r="H7067" s="79"/>
      <c r="I7067" s="79"/>
      <c r="J7067" s="79"/>
      <c r="K7067" s="79"/>
      <c r="L7067" s="75"/>
      <c r="M7067" s="75"/>
      <c r="N7067" s="75"/>
      <c r="O7067" s="75"/>
      <c r="P7067" s="76"/>
      <c r="AH7067">
        <v>20</v>
      </c>
    </row>
    <row r="7068" spans="2:34" x14ac:dyDescent="0.35">
      <c r="B7068" s="75"/>
      <c r="C7068" s="76"/>
      <c r="D7068" s="78"/>
      <c r="E7068" s="76"/>
      <c r="F7068" s="76"/>
      <c r="G7068" s="76"/>
      <c r="H7068" s="79"/>
      <c r="I7068" s="79"/>
      <c r="J7068" s="79"/>
      <c r="K7068" s="79"/>
      <c r="L7068" s="75"/>
      <c r="M7068" s="75"/>
      <c r="N7068" s="75"/>
      <c r="O7068" s="75"/>
      <c r="P7068" s="76"/>
      <c r="AH7068">
        <v>20</v>
      </c>
    </row>
    <row r="7069" spans="2:34" x14ac:dyDescent="0.35">
      <c r="B7069" s="75"/>
      <c r="C7069" s="76"/>
      <c r="D7069" s="78"/>
      <c r="E7069" s="76"/>
      <c r="F7069" s="76"/>
      <c r="G7069" s="76"/>
      <c r="H7069" s="79"/>
      <c r="I7069" s="79"/>
      <c r="J7069" s="79"/>
      <c r="K7069" s="79"/>
      <c r="L7069" s="75"/>
      <c r="M7069" s="75"/>
      <c r="N7069" s="75"/>
      <c r="O7069" s="75"/>
      <c r="P7069" s="76"/>
      <c r="AH7069">
        <v>20</v>
      </c>
    </row>
    <row r="7070" spans="2:34" x14ac:dyDescent="0.35">
      <c r="B7070" s="75"/>
      <c r="C7070" s="76"/>
      <c r="D7070" s="78"/>
      <c r="E7070" s="76"/>
      <c r="F7070" s="76"/>
      <c r="G7070" s="76"/>
      <c r="H7070" s="79"/>
      <c r="I7070" s="79"/>
      <c r="J7070" s="79"/>
      <c r="K7070" s="79"/>
      <c r="L7070" s="75"/>
      <c r="M7070" s="75"/>
      <c r="N7070" s="75"/>
      <c r="O7070" s="75"/>
      <c r="P7070" s="76"/>
      <c r="AH7070">
        <v>20</v>
      </c>
    </row>
    <row r="7071" spans="2:34" x14ac:dyDescent="0.35">
      <c r="B7071" s="75"/>
      <c r="C7071" s="76"/>
      <c r="D7071" s="78"/>
      <c r="E7071" s="76"/>
      <c r="F7071" s="76"/>
      <c r="G7071" s="76"/>
      <c r="H7071" s="79"/>
      <c r="I7071" s="79"/>
      <c r="J7071" s="79"/>
      <c r="K7071" s="79"/>
      <c r="L7071" s="75"/>
      <c r="M7071" s="75"/>
      <c r="N7071" s="75"/>
      <c r="O7071" s="75"/>
      <c r="P7071" s="76"/>
      <c r="AH7071">
        <v>20</v>
      </c>
    </row>
    <row r="7072" spans="2:34" x14ac:dyDescent="0.35">
      <c r="B7072" s="75"/>
      <c r="C7072" s="76"/>
      <c r="D7072" s="78"/>
      <c r="E7072" s="76"/>
      <c r="F7072" s="76"/>
      <c r="G7072" s="76"/>
      <c r="H7072" s="79"/>
      <c r="I7072" s="79"/>
      <c r="J7072" s="79"/>
      <c r="K7072" s="79"/>
      <c r="L7072" s="75"/>
      <c r="M7072" s="75"/>
      <c r="N7072" s="75"/>
      <c r="O7072" s="75"/>
      <c r="P7072" s="76"/>
      <c r="AH7072">
        <v>20</v>
      </c>
    </row>
    <row r="7073" spans="2:34" x14ac:dyDescent="0.35">
      <c r="B7073" s="75"/>
      <c r="C7073" s="76"/>
      <c r="D7073" s="78"/>
      <c r="E7073" s="76"/>
      <c r="F7073" s="76"/>
      <c r="G7073" s="76"/>
      <c r="H7073" s="79"/>
      <c r="I7073" s="79"/>
      <c r="J7073" s="79"/>
      <c r="K7073" s="79"/>
      <c r="L7073" s="75"/>
      <c r="M7073" s="75"/>
      <c r="N7073" s="75"/>
      <c r="O7073" s="75"/>
      <c r="P7073" s="76"/>
      <c r="AH7073">
        <v>20</v>
      </c>
    </row>
    <row r="7074" spans="2:34" x14ac:dyDescent="0.35">
      <c r="B7074" s="75"/>
      <c r="C7074" s="76"/>
      <c r="D7074" s="78"/>
      <c r="E7074" s="76"/>
      <c r="F7074" s="76"/>
      <c r="G7074" s="76"/>
      <c r="H7074" s="79"/>
      <c r="I7074" s="79"/>
      <c r="J7074" s="79"/>
      <c r="K7074" s="79"/>
      <c r="L7074" s="75"/>
      <c r="M7074" s="75"/>
      <c r="N7074" s="75"/>
      <c r="O7074" s="75"/>
      <c r="P7074" s="76"/>
      <c r="AH7074">
        <v>20</v>
      </c>
    </row>
    <row r="7075" spans="2:34" x14ac:dyDescent="0.35">
      <c r="B7075" s="75"/>
      <c r="C7075" s="76"/>
      <c r="D7075" s="78"/>
      <c r="E7075" s="76"/>
      <c r="F7075" s="76"/>
      <c r="G7075" s="76"/>
      <c r="H7075" s="79"/>
      <c r="I7075" s="79"/>
      <c r="J7075" s="79"/>
      <c r="K7075" s="79"/>
      <c r="L7075" s="75"/>
      <c r="M7075" s="75"/>
      <c r="N7075" s="75"/>
      <c r="O7075" s="75"/>
      <c r="P7075" s="76"/>
      <c r="AH7075">
        <v>20</v>
      </c>
    </row>
    <row r="7076" spans="2:34" x14ac:dyDescent="0.35">
      <c r="B7076" s="75"/>
      <c r="C7076" s="76"/>
      <c r="D7076" s="78"/>
      <c r="E7076" s="76"/>
      <c r="F7076" s="76"/>
      <c r="G7076" s="76"/>
      <c r="H7076" s="79"/>
      <c r="I7076" s="79"/>
      <c r="J7076" s="79"/>
      <c r="K7076" s="79"/>
      <c r="L7076" s="75"/>
      <c r="M7076" s="75"/>
      <c r="N7076" s="75"/>
      <c r="O7076" s="75"/>
      <c r="P7076" s="76"/>
      <c r="AH7076">
        <v>20</v>
      </c>
    </row>
    <row r="7077" spans="2:34" x14ac:dyDescent="0.35">
      <c r="B7077" s="75"/>
      <c r="C7077" s="76"/>
      <c r="D7077" s="78"/>
      <c r="E7077" s="76"/>
      <c r="F7077" s="76"/>
      <c r="G7077" s="76"/>
      <c r="H7077" s="79"/>
      <c r="I7077" s="79"/>
      <c r="J7077" s="79"/>
      <c r="K7077" s="79"/>
      <c r="L7077" s="75"/>
      <c r="M7077" s="75"/>
      <c r="N7077" s="75"/>
      <c r="O7077" s="75"/>
      <c r="P7077" s="76"/>
      <c r="AH7077">
        <v>20</v>
      </c>
    </row>
    <row r="7078" spans="2:34" x14ac:dyDescent="0.35">
      <c r="B7078" s="75"/>
      <c r="C7078" s="76"/>
      <c r="D7078" s="78"/>
      <c r="E7078" s="76"/>
      <c r="F7078" s="76"/>
      <c r="G7078" s="76"/>
      <c r="H7078" s="79"/>
      <c r="I7078" s="79"/>
      <c r="J7078" s="79"/>
      <c r="K7078" s="79"/>
      <c r="L7078" s="75"/>
      <c r="M7078" s="75"/>
      <c r="N7078" s="75"/>
      <c r="O7078" s="75"/>
      <c r="P7078" s="76"/>
      <c r="AH7078">
        <v>20</v>
      </c>
    </row>
    <row r="7079" spans="2:34" x14ac:dyDescent="0.35">
      <c r="B7079" s="75"/>
      <c r="C7079" s="76"/>
      <c r="D7079" s="78"/>
      <c r="E7079" s="76"/>
      <c r="F7079" s="76"/>
      <c r="G7079" s="76"/>
      <c r="H7079" s="79"/>
      <c r="I7079" s="79"/>
      <c r="J7079" s="79"/>
      <c r="K7079" s="79"/>
      <c r="L7079" s="75"/>
      <c r="M7079" s="75"/>
      <c r="N7079" s="75"/>
      <c r="O7079" s="75"/>
      <c r="P7079" s="76"/>
      <c r="AH7079">
        <v>20</v>
      </c>
    </row>
    <row r="7080" spans="2:34" x14ac:dyDescent="0.35">
      <c r="B7080" s="75"/>
      <c r="C7080" s="76"/>
      <c r="D7080" s="78"/>
      <c r="E7080" s="76"/>
      <c r="F7080" s="76"/>
      <c r="G7080" s="76"/>
      <c r="H7080" s="79"/>
      <c r="I7080" s="79"/>
      <c r="J7080" s="79"/>
      <c r="K7080" s="79"/>
      <c r="L7080" s="75"/>
      <c r="M7080" s="75"/>
      <c r="N7080" s="75"/>
      <c r="O7080" s="75"/>
      <c r="P7080" s="76"/>
      <c r="AH7080">
        <v>20</v>
      </c>
    </row>
    <row r="7081" spans="2:34" x14ac:dyDescent="0.35">
      <c r="B7081" s="75"/>
      <c r="C7081" s="76"/>
      <c r="D7081" s="78"/>
      <c r="E7081" s="76"/>
      <c r="F7081" s="76"/>
      <c r="G7081" s="76"/>
      <c r="H7081" s="79"/>
      <c r="I7081" s="79"/>
      <c r="J7081" s="79"/>
      <c r="K7081" s="79"/>
      <c r="L7081" s="75"/>
      <c r="M7081" s="75"/>
      <c r="N7081" s="75"/>
      <c r="O7081" s="75"/>
      <c r="P7081" s="76"/>
      <c r="AH7081">
        <v>20</v>
      </c>
    </row>
    <row r="7082" spans="2:34" x14ac:dyDescent="0.35">
      <c r="B7082" s="75"/>
      <c r="C7082" s="76"/>
      <c r="D7082" s="78"/>
      <c r="E7082" s="76"/>
      <c r="F7082" s="76"/>
      <c r="G7082" s="76"/>
      <c r="H7082" s="79"/>
      <c r="I7082" s="79"/>
      <c r="J7082" s="79"/>
      <c r="K7082" s="79"/>
      <c r="L7082" s="75"/>
      <c r="M7082" s="75"/>
      <c r="N7082" s="75"/>
      <c r="O7082" s="75"/>
      <c r="P7082" s="76"/>
      <c r="AH7082">
        <v>20</v>
      </c>
    </row>
    <row r="7083" spans="2:34" x14ac:dyDescent="0.35">
      <c r="B7083" s="75"/>
      <c r="C7083" s="76"/>
      <c r="D7083" s="78"/>
      <c r="E7083" s="76"/>
      <c r="F7083" s="76"/>
      <c r="G7083" s="76"/>
      <c r="H7083" s="79"/>
      <c r="I7083" s="79"/>
      <c r="J7083" s="79"/>
      <c r="K7083" s="79"/>
      <c r="L7083" s="75"/>
      <c r="M7083" s="75"/>
      <c r="N7083" s="75"/>
      <c r="O7083" s="75"/>
      <c r="P7083" s="76"/>
      <c r="AH7083">
        <v>20</v>
      </c>
    </row>
    <row r="7084" spans="2:34" x14ac:dyDescent="0.35">
      <c r="B7084" s="75"/>
      <c r="C7084" s="76"/>
      <c r="D7084" s="78"/>
      <c r="E7084" s="76"/>
      <c r="F7084" s="76"/>
      <c r="G7084" s="76"/>
      <c r="H7084" s="79"/>
      <c r="I7084" s="79"/>
      <c r="J7084" s="79"/>
      <c r="K7084" s="79"/>
      <c r="L7084" s="75"/>
      <c r="M7084" s="75"/>
      <c r="N7084" s="75"/>
      <c r="O7084" s="75"/>
      <c r="P7084" s="76"/>
      <c r="AH7084">
        <v>20</v>
      </c>
    </row>
    <row r="7085" spans="2:34" x14ac:dyDescent="0.35">
      <c r="B7085" s="75"/>
      <c r="C7085" s="76"/>
      <c r="D7085" s="78"/>
      <c r="E7085" s="76"/>
      <c r="F7085" s="76"/>
      <c r="G7085" s="76"/>
      <c r="H7085" s="79"/>
      <c r="I7085" s="79"/>
      <c r="J7085" s="79"/>
      <c r="K7085" s="79"/>
      <c r="L7085" s="75"/>
      <c r="M7085" s="75"/>
      <c r="N7085" s="75"/>
      <c r="O7085" s="75"/>
      <c r="P7085" s="76"/>
      <c r="AH7085">
        <v>20</v>
      </c>
    </row>
    <row r="7086" spans="2:34" x14ac:dyDescent="0.35">
      <c r="B7086" s="75"/>
      <c r="C7086" s="76"/>
      <c r="D7086" s="78"/>
      <c r="E7086" s="76"/>
      <c r="F7086" s="76"/>
      <c r="G7086" s="76"/>
      <c r="H7086" s="79"/>
      <c r="I7086" s="79"/>
      <c r="J7086" s="79"/>
      <c r="K7086" s="79"/>
      <c r="L7086" s="75"/>
      <c r="M7086" s="75"/>
      <c r="N7086" s="75"/>
      <c r="O7086" s="75"/>
      <c r="P7086" s="76"/>
      <c r="AH7086">
        <v>20</v>
      </c>
    </row>
    <row r="7087" spans="2:34" x14ac:dyDescent="0.35">
      <c r="B7087" s="75"/>
      <c r="C7087" s="76"/>
      <c r="D7087" s="78"/>
      <c r="E7087" s="76"/>
      <c r="F7087" s="76"/>
      <c r="G7087" s="76"/>
      <c r="H7087" s="79"/>
      <c r="I7087" s="79"/>
      <c r="J7087" s="79"/>
      <c r="K7087" s="79"/>
      <c r="L7087" s="75"/>
      <c r="M7087" s="75"/>
      <c r="N7087" s="75"/>
      <c r="O7087" s="75"/>
      <c r="P7087" s="76"/>
      <c r="AH7087">
        <v>20</v>
      </c>
    </row>
    <row r="7088" spans="2:34" x14ac:dyDescent="0.35">
      <c r="B7088" s="75"/>
      <c r="C7088" s="76"/>
      <c r="D7088" s="78"/>
      <c r="E7088" s="76"/>
      <c r="F7088" s="76"/>
      <c r="G7088" s="76"/>
      <c r="H7088" s="79"/>
      <c r="I7088" s="79"/>
      <c r="J7088" s="79"/>
      <c r="K7088" s="79"/>
      <c r="L7088" s="75"/>
      <c r="M7088" s="75"/>
      <c r="N7088" s="75"/>
      <c r="O7088" s="75"/>
      <c r="P7088" s="76"/>
      <c r="AH7088">
        <v>20</v>
      </c>
    </row>
    <row r="7089" spans="2:34" x14ac:dyDescent="0.35">
      <c r="B7089" s="75"/>
      <c r="C7089" s="76"/>
      <c r="D7089" s="78"/>
      <c r="E7089" s="76"/>
      <c r="F7089" s="76"/>
      <c r="G7089" s="76"/>
      <c r="H7089" s="79"/>
      <c r="I7089" s="79"/>
      <c r="J7089" s="79"/>
      <c r="K7089" s="79"/>
      <c r="L7089" s="75"/>
      <c r="M7089" s="75"/>
      <c r="N7089" s="75"/>
      <c r="O7089" s="75"/>
      <c r="P7089" s="76"/>
      <c r="AH7089">
        <v>20</v>
      </c>
    </row>
    <row r="7090" spans="2:34" x14ac:dyDescent="0.35">
      <c r="B7090" s="75"/>
      <c r="C7090" s="76"/>
      <c r="D7090" s="78"/>
      <c r="E7090" s="76"/>
      <c r="F7090" s="76"/>
      <c r="G7090" s="76"/>
      <c r="H7090" s="79"/>
      <c r="I7090" s="79"/>
      <c r="J7090" s="79"/>
      <c r="K7090" s="79"/>
      <c r="L7090" s="75"/>
      <c r="M7090" s="75"/>
      <c r="N7090" s="75"/>
      <c r="O7090" s="75"/>
      <c r="P7090" s="76"/>
      <c r="AH7090">
        <v>20</v>
      </c>
    </row>
    <row r="7091" spans="2:34" x14ac:dyDescent="0.35">
      <c r="B7091" s="75"/>
      <c r="C7091" s="76"/>
      <c r="D7091" s="78"/>
      <c r="E7091" s="76"/>
      <c r="F7091" s="76"/>
      <c r="G7091" s="76"/>
      <c r="H7091" s="79"/>
      <c r="I7091" s="79"/>
      <c r="J7091" s="79"/>
      <c r="K7091" s="79"/>
      <c r="L7091" s="75"/>
      <c r="M7091" s="75"/>
      <c r="N7091" s="75"/>
      <c r="O7091" s="75"/>
      <c r="P7091" s="76"/>
      <c r="AH7091">
        <v>20</v>
      </c>
    </row>
    <row r="7092" spans="2:34" x14ac:dyDescent="0.35">
      <c r="B7092" s="75"/>
      <c r="C7092" s="76"/>
      <c r="D7092" s="78"/>
      <c r="E7092" s="76"/>
      <c r="F7092" s="76"/>
      <c r="G7092" s="76"/>
      <c r="H7092" s="79"/>
      <c r="I7092" s="79"/>
      <c r="J7092" s="79"/>
      <c r="K7092" s="79"/>
      <c r="L7092" s="75"/>
      <c r="M7092" s="75"/>
      <c r="N7092" s="75"/>
      <c r="O7092" s="75"/>
      <c r="P7092" s="76"/>
      <c r="AH7092">
        <v>20</v>
      </c>
    </row>
    <row r="7093" spans="2:34" x14ac:dyDescent="0.35">
      <c r="B7093" s="75"/>
      <c r="C7093" s="76"/>
      <c r="D7093" s="78"/>
      <c r="E7093" s="76"/>
      <c r="F7093" s="76"/>
      <c r="G7093" s="76"/>
      <c r="H7093" s="79"/>
      <c r="I7093" s="79"/>
      <c r="J7093" s="79"/>
      <c r="K7093" s="79"/>
      <c r="L7093" s="75"/>
      <c r="M7093" s="75"/>
      <c r="N7093" s="75"/>
      <c r="O7093" s="75"/>
      <c r="P7093" s="76"/>
      <c r="AH7093">
        <v>20</v>
      </c>
    </row>
    <row r="7094" spans="2:34" x14ac:dyDescent="0.35">
      <c r="B7094" s="75"/>
      <c r="C7094" s="76"/>
      <c r="D7094" s="78"/>
      <c r="E7094" s="76"/>
      <c r="F7094" s="76"/>
      <c r="G7094" s="76"/>
      <c r="H7094" s="79"/>
      <c r="I7094" s="79"/>
      <c r="J7094" s="79"/>
      <c r="K7094" s="79"/>
      <c r="L7094" s="75"/>
      <c r="M7094" s="75"/>
      <c r="N7094" s="75"/>
      <c r="O7094" s="75"/>
      <c r="P7094" s="76"/>
      <c r="AH7094">
        <v>20</v>
      </c>
    </row>
    <row r="7095" spans="2:34" x14ac:dyDescent="0.35">
      <c r="B7095" s="75"/>
      <c r="C7095" s="76"/>
      <c r="D7095" s="78"/>
      <c r="E7095" s="76"/>
      <c r="F7095" s="76"/>
      <c r="G7095" s="76"/>
      <c r="H7095" s="79"/>
      <c r="I7095" s="79"/>
      <c r="J7095" s="79"/>
      <c r="K7095" s="79"/>
      <c r="L7095" s="75"/>
      <c r="M7095" s="75"/>
      <c r="N7095" s="75"/>
      <c r="O7095" s="75"/>
      <c r="P7095" s="76"/>
      <c r="AH7095">
        <v>20</v>
      </c>
    </row>
    <row r="7096" spans="2:34" x14ac:dyDescent="0.35">
      <c r="B7096" s="75"/>
      <c r="C7096" s="76"/>
      <c r="D7096" s="78"/>
      <c r="E7096" s="76"/>
      <c r="F7096" s="76"/>
      <c r="G7096" s="76"/>
      <c r="H7096" s="79"/>
      <c r="I7096" s="79"/>
      <c r="J7096" s="79"/>
      <c r="K7096" s="79"/>
      <c r="L7096" s="75"/>
      <c r="M7096" s="75"/>
      <c r="N7096" s="75"/>
      <c r="O7096" s="75"/>
      <c r="P7096" s="76"/>
      <c r="AH7096">
        <v>20</v>
      </c>
    </row>
    <row r="7097" spans="2:34" x14ac:dyDescent="0.35">
      <c r="B7097" s="75"/>
      <c r="C7097" s="76"/>
      <c r="D7097" s="78"/>
      <c r="E7097" s="76"/>
      <c r="F7097" s="76"/>
      <c r="G7097" s="76"/>
      <c r="H7097" s="79"/>
      <c r="I7097" s="79"/>
      <c r="J7097" s="79"/>
      <c r="K7097" s="79"/>
      <c r="L7097" s="75"/>
      <c r="M7097" s="75"/>
      <c r="N7097" s="75"/>
      <c r="O7097" s="75"/>
      <c r="P7097" s="76"/>
      <c r="AH7097">
        <v>20</v>
      </c>
    </row>
    <row r="7098" spans="2:34" x14ac:dyDescent="0.35">
      <c r="B7098" s="75"/>
      <c r="C7098" s="76"/>
      <c r="D7098" s="78"/>
      <c r="E7098" s="76"/>
      <c r="F7098" s="76"/>
      <c r="G7098" s="76"/>
      <c r="H7098" s="79"/>
      <c r="I7098" s="79"/>
      <c r="J7098" s="79"/>
      <c r="K7098" s="79"/>
      <c r="L7098" s="75"/>
      <c r="M7098" s="75"/>
      <c r="N7098" s="75"/>
      <c r="O7098" s="75"/>
      <c r="P7098" s="76"/>
      <c r="AH7098">
        <v>20</v>
      </c>
    </row>
    <row r="7099" spans="2:34" x14ac:dyDescent="0.35">
      <c r="B7099" s="75"/>
      <c r="C7099" s="76"/>
      <c r="D7099" s="78"/>
      <c r="E7099" s="76"/>
      <c r="F7099" s="76"/>
      <c r="G7099" s="76"/>
      <c r="H7099" s="79"/>
      <c r="I7099" s="79"/>
      <c r="J7099" s="79"/>
      <c r="K7099" s="79"/>
      <c r="L7099" s="75"/>
      <c r="M7099" s="75"/>
      <c r="N7099" s="75"/>
      <c r="O7099" s="75"/>
      <c r="P7099" s="76"/>
      <c r="AH7099">
        <v>20</v>
      </c>
    </row>
    <row r="7100" spans="2:34" x14ac:dyDescent="0.35">
      <c r="B7100" s="75"/>
      <c r="C7100" s="76"/>
      <c r="D7100" s="78"/>
      <c r="E7100" s="76"/>
      <c r="F7100" s="76"/>
      <c r="G7100" s="76"/>
      <c r="H7100" s="79"/>
      <c r="I7100" s="79"/>
      <c r="J7100" s="79"/>
      <c r="K7100" s="79"/>
      <c r="L7100" s="75"/>
      <c r="M7100" s="75"/>
      <c r="N7100" s="75"/>
      <c r="O7100" s="75"/>
      <c r="P7100" s="76"/>
      <c r="AH7100">
        <v>20</v>
      </c>
    </row>
    <row r="7101" spans="2:34" x14ac:dyDescent="0.35">
      <c r="B7101" s="75"/>
      <c r="C7101" s="76"/>
      <c r="D7101" s="78"/>
      <c r="E7101" s="76"/>
      <c r="F7101" s="76"/>
      <c r="G7101" s="76"/>
      <c r="H7101" s="79"/>
      <c r="I7101" s="79"/>
      <c r="J7101" s="79"/>
      <c r="K7101" s="79"/>
      <c r="L7101" s="75"/>
      <c r="M7101" s="75"/>
      <c r="N7101" s="75"/>
      <c r="O7101" s="75"/>
      <c r="P7101" s="76"/>
      <c r="AH7101">
        <v>20</v>
      </c>
    </row>
    <row r="7102" spans="2:34" x14ac:dyDescent="0.35">
      <c r="B7102" s="75"/>
      <c r="C7102" s="76"/>
      <c r="D7102" s="78"/>
      <c r="E7102" s="76"/>
      <c r="F7102" s="76"/>
      <c r="G7102" s="76"/>
      <c r="H7102" s="79"/>
      <c r="I7102" s="79"/>
      <c r="J7102" s="79"/>
      <c r="K7102" s="79"/>
      <c r="L7102" s="75"/>
      <c r="M7102" s="75"/>
      <c r="N7102" s="75"/>
      <c r="O7102" s="75"/>
      <c r="P7102" s="76"/>
      <c r="AH7102">
        <v>20</v>
      </c>
    </row>
    <row r="7103" spans="2:34" x14ac:dyDescent="0.35">
      <c r="B7103" s="75"/>
      <c r="C7103" s="76"/>
      <c r="D7103" s="78"/>
      <c r="E7103" s="76"/>
      <c r="F7103" s="76"/>
      <c r="G7103" s="76"/>
      <c r="H7103" s="79"/>
      <c r="I7103" s="79"/>
      <c r="J7103" s="79"/>
      <c r="K7103" s="79"/>
      <c r="L7103" s="75"/>
      <c r="M7103" s="75"/>
      <c r="N7103" s="75"/>
      <c r="O7103" s="75"/>
      <c r="P7103" s="76"/>
      <c r="AH7103">
        <v>20</v>
      </c>
    </row>
    <row r="7104" spans="2:34" x14ac:dyDescent="0.35">
      <c r="B7104" s="75"/>
      <c r="C7104" s="76"/>
      <c r="D7104" s="78"/>
      <c r="E7104" s="76"/>
      <c r="F7104" s="76"/>
      <c r="G7104" s="76"/>
      <c r="H7104" s="79"/>
      <c r="I7104" s="79"/>
      <c r="J7104" s="79"/>
      <c r="K7104" s="79"/>
      <c r="L7104" s="75"/>
      <c r="M7104" s="75"/>
      <c r="N7104" s="75"/>
      <c r="O7104" s="75"/>
      <c r="P7104" s="76"/>
      <c r="AH7104">
        <v>20</v>
      </c>
    </row>
    <row r="7105" spans="2:34" x14ac:dyDescent="0.35">
      <c r="B7105" s="75"/>
      <c r="C7105" s="76"/>
      <c r="D7105" s="78"/>
      <c r="E7105" s="76"/>
      <c r="F7105" s="76"/>
      <c r="G7105" s="76"/>
      <c r="H7105" s="79"/>
      <c r="I7105" s="79"/>
      <c r="J7105" s="79"/>
      <c r="K7105" s="79"/>
      <c r="L7105" s="75"/>
      <c r="M7105" s="75"/>
      <c r="N7105" s="75"/>
      <c r="O7105" s="75"/>
      <c r="P7105" s="76"/>
      <c r="AH7105">
        <v>20</v>
      </c>
    </row>
    <row r="7106" spans="2:34" x14ac:dyDescent="0.35">
      <c r="B7106" s="75"/>
      <c r="C7106" s="76"/>
      <c r="D7106" s="78"/>
      <c r="E7106" s="76"/>
      <c r="F7106" s="76"/>
      <c r="G7106" s="76"/>
      <c r="H7106" s="79"/>
      <c r="I7106" s="79"/>
      <c r="J7106" s="79"/>
      <c r="K7106" s="79"/>
      <c r="L7106" s="75"/>
      <c r="M7106" s="75"/>
      <c r="N7106" s="75"/>
      <c r="O7106" s="75"/>
      <c r="P7106" s="76"/>
      <c r="AH7106">
        <v>20</v>
      </c>
    </row>
    <row r="7107" spans="2:34" x14ac:dyDescent="0.35">
      <c r="B7107" s="75"/>
      <c r="C7107" s="76"/>
      <c r="D7107" s="78"/>
      <c r="E7107" s="76"/>
      <c r="F7107" s="76"/>
      <c r="G7107" s="76"/>
      <c r="H7107" s="79"/>
      <c r="I7107" s="79"/>
      <c r="J7107" s="79"/>
      <c r="K7107" s="79"/>
      <c r="L7107" s="75"/>
      <c r="M7107" s="75"/>
      <c r="N7107" s="75"/>
      <c r="O7107" s="75"/>
      <c r="P7107" s="76"/>
      <c r="AH7107">
        <v>20</v>
      </c>
    </row>
    <row r="7108" spans="2:34" x14ac:dyDescent="0.35">
      <c r="B7108" s="75"/>
      <c r="C7108" s="76"/>
      <c r="D7108" s="78"/>
      <c r="E7108" s="76"/>
      <c r="F7108" s="76"/>
      <c r="G7108" s="76"/>
      <c r="H7108" s="79"/>
      <c r="I7108" s="79"/>
      <c r="J7108" s="79"/>
      <c r="K7108" s="79"/>
      <c r="L7108" s="75"/>
      <c r="M7108" s="75"/>
      <c r="N7108" s="75"/>
      <c r="O7108" s="75"/>
      <c r="P7108" s="76"/>
      <c r="AH7108">
        <v>20</v>
      </c>
    </row>
    <row r="7109" spans="2:34" x14ac:dyDescent="0.35">
      <c r="B7109" s="75"/>
      <c r="C7109" s="76"/>
      <c r="D7109" s="78"/>
      <c r="E7109" s="76"/>
      <c r="F7109" s="76"/>
      <c r="G7109" s="76"/>
      <c r="H7109" s="79"/>
      <c r="I7109" s="79"/>
      <c r="J7109" s="79"/>
      <c r="K7109" s="79"/>
      <c r="L7109" s="75"/>
      <c r="M7109" s="75"/>
      <c r="N7109" s="75"/>
      <c r="O7109" s="75"/>
      <c r="P7109" s="76"/>
      <c r="AH7109">
        <v>20</v>
      </c>
    </row>
    <row r="7110" spans="2:34" x14ac:dyDescent="0.35">
      <c r="B7110" s="75"/>
      <c r="C7110" s="76"/>
      <c r="D7110" s="78"/>
      <c r="E7110" s="76"/>
      <c r="F7110" s="76"/>
      <c r="G7110" s="76"/>
      <c r="H7110" s="79"/>
      <c r="I7110" s="79"/>
      <c r="J7110" s="79"/>
      <c r="K7110" s="79"/>
      <c r="L7110" s="75"/>
      <c r="M7110" s="75"/>
      <c r="N7110" s="75"/>
      <c r="O7110" s="75"/>
      <c r="P7110" s="76"/>
      <c r="AH7110">
        <v>20</v>
      </c>
    </row>
    <row r="7111" spans="2:34" x14ac:dyDescent="0.35">
      <c r="B7111" s="75"/>
      <c r="C7111" s="76"/>
      <c r="D7111" s="78"/>
      <c r="E7111" s="76"/>
      <c r="F7111" s="76"/>
      <c r="G7111" s="76"/>
      <c r="H7111" s="79"/>
      <c r="I7111" s="79"/>
      <c r="J7111" s="79"/>
      <c r="K7111" s="79"/>
      <c r="L7111" s="75"/>
      <c r="M7111" s="75"/>
      <c r="N7111" s="75"/>
      <c r="O7111" s="75"/>
      <c r="P7111" s="76"/>
      <c r="AH7111">
        <v>20</v>
      </c>
    </row>
    <row r="7112" spans="2:34" x14ac:dyDescent="0.35">
      <c r="B7112" s="75"/>
      <c r="C7112" s="76"/>
      <c r="D7112" s="78"/>
      <c r="E7112" s="76"/>
      <c r="F7112" s="76"/>
      <c r="G7112" s="76"/>
      <c r="H7112" s="79"/>
      <c r="I7112" s="79"/>
      <c r="J7112" s="79"/>
      <c r="K7112" s="79"/>
      <c r="L7112" s="75"/>
      <c r="M7112" s="75"/>
      <c r="N7112" s="75"/>
      <c r="O7112" s="75"/>
      <c r="P7112" s="76"/>
      <c r="AH7112">
        <v>20</v>
      </c>
    </row>
    <row r="7113" spans="2:34" x14ac:dyDescent="0.35">
      <c r="B7113" s="75"/>
      <c r="C7113" s="76"/>
      <c r="D7113" s="78"/>
      <c r="E7113" s="76"/>
      <c r="F7113" s="76"/>
      <c r="G7113" s="76"/>
      <c r="H7113" s="79"/>
      <c r="I7113" s="79"/>
      <c r="J7113" s="79"/>
      <c r="K7113" s="79"/>
      <c r="L7113" s="75"/>
      <c r="M7113" s="75"/>
      <c r="N7113" s="75"/>
      <c r="O7113" s="75"/>
      <c r="P7113" s="76"/>
      <c r="AH7113">
        <v>20</v>
      </c>
    </row>
    <row r="7114" spans="2:34" x14ac:dyDescent="0.35">
      <c r="B7114" s="75"/>
      <c r="C7114" s="76"/>
      <c r="D7114" s="78"/>
      <c r="E7114" s="76"/>
      <c r="F7114" s="76"/>
      <c r="G7114" s="76"/>
      <c r="H7114" s="79"/>
      <c r="I7114" s="79"/>
      <c r="J7114" s="79"/>
      <c r="K7114" s="79"/>
      <c r="L7114" s="75"/>
      <c r="M7114" s="75"/>
      <c r="N7114" s="75"/>
      <c r="O7114" s="75"/>
      <c r="P7114" s="76"/>
      <c r="AH7114">
        <v>20</v>
      </c>
    </row>
    <row r="7115" spans="2:34" x14ac:dyDescent="0.35">
      <c r="B7115" s="75"/>
      <c r="C7115" s="76"/>
      <c r="D7115" s="78"/>
      <c r="E7115" s="76"/>
      <c r="F7115" s="76"/>
      <c r="G7115" s="76"/>
      <c r="H7115" s="79"/>
      <c r="I7115" s="79"/>
      <c r="J7115" s="79"/>
      <c r="K7115" s="79"/>
      <c r="L7115" s="75"/>
      <c r="M7115" s="75"/>
      <c r="N7115" s="75"/>
      <c r="O7115" s="75"/>
      <c r="P7115" s="76"/>
      <c r="AH7115">
        <v>20</v>
      </c>
    </row>
    <row r="7116" spans="2:34" x14ac:dyDescent="0.35">
      <c r="B7116" s="75"/>
      <c r="C7116" s="76"/>
      <c r="D7116" s="78"/>
      <c r="E7116" s="76"/>
      <c r="F7116" s="76"/>
      <c r="G7116" s="76"/>
      <c r="H7116" s="79"/>
      <c r="I7116" s="79"/>
      <c r="J7116" s="79"/>
      <c r="K7116" s="79"/>
      <c r="L7116" s="75"/>
      <c r="M7116" s="75"/>
      <c r="N7116" s="75"/>
      <c r="O7116" s="75"/>
      <c r="P7116" s="76"/>
      <c r="AH7116">
        <v>20</v>
      </c>
    </row>
    <row r="7117" spans="2:34" x14ac:dyDescent="0.35">
      <c r="B7117" s="75"/>
      <c r="C7117" s="76"/>
      <c r="D7117" s="78"/>
      <c r="E7117" s="76"/>
      <c r="F7117" s="76"/>
      <c r="G7117" s="76"/>
      <c r="H7117" s="79"/>
      <c r="I7117" s="79"/>
      <c r="J7117" s="79"/>
      <c r="K7117" s="79"/>
      <c r="L7117" s="75"/>
      <c r="M7117" s="75"/>
      <c r="N7117" s="75"/>
      <c r="O7117" s="75"/>
      <c r="P7117" s="76"/>
      <c r="AH7117">
        <v>20</v>
      </c>
    </row>
    <row r="7118" spans="2:34" x14ac:dyDescent="0.35">
      <c r="B7118" s="75"/>
      <c r="C7118" s="76"/>
      <c r="D7118" s="78"/>
      <c r="E7118" s="76"/>
      <c r="F7118" s="76"/>
      <c r="G7118" s="76"/>
      <c r="H7118" s="79"/>
      <c r="I7118" s="79"/>
      <c r="J7118" s="79"/>
      <c r="K7118" s="79"/>
      <c r="L7118" s="75"/>
      <c r="M7118" s="75"/>
      <c r="N7118" s="75"/>
      <c r="O7118" s="75"/>
      <c r="P7118" s="76"/>
      <c r="AH7118">
        <v>20</v>
      </c>
    </row>
    <row r="7119" spans="2:34" x14ac:dyDescent="0.35">
      <c r="B7119" s="75"/>
      <c r="C7119" s="76"/>
      <c r="D7119" s="78"/>
      <c r="E7119" s="76"/>
      <c r="F7119" s="76"/>
      <c r="G7119" s="76"/>
      <c r="H7119" s="79"/>
      <c r="I7119" s="79"/>
      <c r="J7119" s="79"/>
      <c r="K7119" s="79"/>
      <c r="L7119" s="75"/>
      <c r="M7119" s="75"/>
      <c r="N7119" s="75"/>
      <c r="O7119" s="75"/>
      <c r="P7119" s="76"/>
      <c r="AH7119">
        <v>20</v>
      </c>
    </row>
    <row r="7120" spans="2:34" x14ac:dyDescent="0.35">
      <c r="B7120" s="75"/>
      <c r="C7120" s="76"/>
      <c r="D7120" s="78"/>
      <c r="E7120" s="76"/>
      <c r="F7120" s="76"/>
      <c r="G7120" s="76"/>
      <c r="H7120" s="79"/>
      <c r="I7120" s="79"/>
      <c r="J7120" s="79"/>
      <c r="K7120" s="79"/>
      <c r="L7120" s="75"/>
      <c r="M7120" s="75"/>
      <c r="N7120" s="75"/>
      <c r="O7120" s="75"/>
      <c r="P7120" s="76"/>
      <c r="AH7120">
        <v>20</v>
      </c>
    </row>
    <row r="7121" spans="2:34" x14ac:dyDescent="0.35">
      <c r="B7121" s="75"/>
      <c r="C7121" s="76"/>
      <c r="D7121" s="78"/>
      <c r="E7121" s="76"/>
      <c r="F7121" s="76"/>
      <c r="G7121" s="76"/>
      <c r="H7121" s="79"/>
      <c r="I7121" s="79"/>
      <c r="J7121" s="79"/>
      <c r="K7121" s="79"/>
      <c r="L7121" s="75"/>
      <c r="M7121" s="75"/>
      <c r="N7121" s="75"/>
      <c r="O7121" s="75"/>
      <c r="P7121" s="76"/>
      <c r="AH7121">
        <v>20</v>
      </c>
    </row>
    <row r="7122" spans="2:34" x14ac:dyDescent="0.35">
      <c r="B7122" s="75"/>
      <c r="C7122" s="76"/>
      <c r="D7122" s="78"/>
      <c r="E7122" s="76"/>
      <c r="F7122" s="76"/>
      <c r="G7122" s="76"/>
      <c r="H7122" s="79"/>
      <c r="I7122" s="79"/>
      <c r="J7122" s="79"/>
      <c r="K7122" s="79"/>
      <c r="L7122" s="75"/>
      <c r="M7122" s="75"/>
      <c r="N7122" s="75"/>
      <c r="O7122" s="75"/>
      <c r="P7122" s="76"/>
      <c r="AH7122">
        <v>20</v>
      </c>
    </row>
    <row r="7123" spans="2:34" x14ac:dyDescent="0.35">
      <c r="B7123" s="75"/>
      <c r="C7123" s="76"/>
      <c r="D7123" s="78"/>
      <c r="E7123" s="76"/>
      <c r="F7123" s="76"/>
      <c r="G7123" s="76"/>
      <c r="H7123" s="79"/>
      <c r="I7123" s="79"/>
      <c r="J7123" s="79"/>
      <c r="K7123" s="79"/>
      <c r="L7123" s="75"/>
      <c r="M7123" s="75"/>
      <c r="N7123" s="75"/>
      <c r="O7123" s="75"/>
      <c r="P7123" s="76"/>
      <c r="AH7123">
        <v>20</v>
      </c>
    </row>
    <row r="7124" spans="2:34" x14ac:dyDescent="0.35">
      <c r="B7124" s="75"/>
      <c r="C7124" s="76"/>
      <c r="D7124" s="78"/>
      <c r="E7124" s="76"/>
      <c r="F7124" s="76"/>
      <c r="G7124" s="76"/>
      <c r="H7124" s="79"/>
      <c r="I7124" s="79"/>
      <c r="J7124" s="79"/>
      <c r="K7124" s="79"/>
      <c r="L7124" s="75"/>
      <c r="M7124" s="75"/>
      <c r="N7124" s="75"/>
      <c r="O7124" s="75"/>
      <c r="P7124" s="76"/>
      <c r="AH7124">
        <v>20</v>
      </c>
    </row>
    <row r="7125" spans="2:34" x14ac:dyDescent="0.35">
      <c r="B7125" s="75"/>
      <c r="C7125" s="76"/>
      <c r="D7125" s="78"/>
      <c r="E7125" s="76"/>
      <c r="F7125" s="76"/>
      <c r="G7125" s="76"/>
      <c r="H7125" s="79"/>
      <c r="I7125" s="79"/>
      <c r="J7125" s="79"/>
      <c r="K7125" s="79"/>
      <c r="L7125" s="75"/>
      <c r="M7125" s="75"/>
      <c r="N7125" s="75"/>
      <c r="O7125" s="75"/>
      <c r="P7125" s="76"/>
      <c r="AH7125">
        <v>20</v>
      </c>
    </row>
    <row r="7126" spans="2:34" x14ac:dyDescent="0.35">
      <c r="B7126" s="75"/>
      <c r="C7126" s="76"/>
      <c r="D7126" s="78"/>
      <c r="E7126" s="76"/>
      <c r="F7126" s="76"/>
      <c r="G7126" s="76"/>
      <c r="H7126" s="79"/>
      <c r="I7126" s="79"/>
      <c r="J7126" s="79"/>
      <c r="K7126" s="79"/>
      <c r="L7126" s="75"/>
      <c r="M7126" s="75"/>
      <c r="N7126" s="75"/>
      <c r="O7126" s="75"/>
      <c r="P7126" s="76"/>
      <c r="AH7126">
        <v>20</v>
      </c>
    </row>
    <row r="7127" spans="2:34" x14ac:dyDescent="0.35">
      <c r="B7127" s="75"/>
      <c r="C7127" s="76"/>
      <c r="D7127" s="78"/>
      <c r="E7127" s="76"/>
      <c r="F7127" s="76"/>
      <c r="G7127" s="76"/>
      <c r="H7127" s="79"/>
      <c r="I7127" s="79"/>
      <c r="J7127" s="79"/>
      <c r="K7127" s="79"/>
      <c r="L7127" s="75"/>
      <c r="M7127" s="75"/>
      <c r="N7127" s="75"/>
      <c r="O7127" s="75"/>
      <c r="P7127" s="76"/>
      <c r="AH7127">
        <v>20</v>
      </c>
    </row>
    <row r="7128" spans="2:34" x14ac:dyDescent="0.35">
      <c r="B7128" s="75"/>
      <c r="C7128" s="76"/>
      <c r="D7128" s="78"/>
      <c r="E7128" s="76"/>
      <c r="F7128" s="76"/>
      <c r="G7128" s="76"/>
      <c r="H7128" s="79"/>
      <c r="I7128" s="79"/>
      <c r="J7128" s="79"/>
      <c r="K7128" s="79"/>
      <c r="L7128" s="75"/>
      <c r="M7128" s="75"/>
      <c r="N7128" s="75"/>
      <c r="O7128" s="75"/>
      <c r="P7128" s="76"/>
      <c r="AH7128">
        <v>20</v>
      </c>
    </row>
    <row r="7129" spans="2:34" x14ac:dyDescent="0.35">
      <c r="B7129" s="75"/>
      <c r="C7129" s="76"/>
      <c r="D7129" s="78"/>
      <c r="E7129" s="76"/>
      <c r="F7129" s="76"/>
      <c r="G7129" s="76"/>
      <c r="H7129" s="79"/>
      <c r="I7129" s="79"/>
      <c r="J7129" s="79"/>
      <c r="K7129" s="79"/>
      <c r="L7129" s="75"/>
      <c r="M7129" s="75"/>
      <c r="N7129" s="75"/>
      <c r="O7129" s="75"/>
      <c r="P7129" s="76"/>
      <c r="AH7129">
        <v>20</v>
      </c>
    </row>
    <row r="7130" spans="2:34" x14ac:dyDescent="0.35">
      <c r="B7130" s="75"/>
      <c r="C7130" s="76"/>
      <c r="D7130" s="78"/>
      <c r="E7130" s="76"/>
      <c r="F7130" s="76"/>
      <c r="G7130" s="76"/>
      <c r="H7130" s="79"/>
      <c r="I7130" s="79"/>
      <c r="J7130" s="79"/>
      <c r="K7130" s="79"/>
      <c r="L7130" s="75"/>
      <c r="M7130" s="75"/>
      <c r="N7130" s="75"/>
      <c r="O7130" s="75"/>
      <c r="P7130" s="76"/>
      <c r="AH7130">
        <v>20</v>
      </c>
    </row>
    <row r="7131" spans="2:34" x14ac:dyDescent="0.35">
      <c r="B7131" s="75"/>
      <c r="C7131" s="76"/>
      <c r="D7131" s="78"/>
      <c r="E7131" s="76"/>
      <c r="F7131" s="76"/>
      <c r="G7131" s="76"/>
      <c r="H7131" s="79"/>
      <c r="I7131" s="79"/>
      <c r="J7131" s="79"/>
      <c r="K7131" s="79"/>
      <c r="L7131" s="75"/>
      <c r="M7131" s="75"/>
      <c r="N7131" s="75"/>
      <c r="O7131" s="75"/>
      <c r="P7131" s="76"/>
      <c r="AH7131">
        <v>20</v>
      </c>
    </row>
    <row r="7132" spans="2:34" x14ac:dyDescent="0.35">
      <c r="B7132" s="75"/>
      <c r="C7132" s="76"/>
      <c r="D7132" s="78"/>
      <c r="E7132" s="76"/>
      <c r="F7132" s="76"/>
      <c r="G7132" s="76"/>
      <c r="H7132" s="79"/>
      <c r="I7132" s="79"/>
      <c r="J7132" s="79"/>
      <c r="K7132" s="79"/>
      <c r="L7132" s="75"/>
      <c r="M7132" s="75"/>
      <c r="N7132" s="75"/>
      <c r="O7132" s="75"/>
      <c r="P7132" s="76"/>
      <c r="AH7132">
        <v>20</v>
      </c>
    </row>
    <row r="7133" spans="2:34" x14ac:dyDescent="0.35">
      <c r="B7133" s="75"/>
      <c r="C7133" s="76"/>
      <c r="D7133" s="78"/>
      <c r="E7133" s="76"/>
      <c r="F7133" s="76"/>
      <c r="G7133" s="76"/>
      <c r="H7133" s="79"/>
      <c r="I7133" s="79"/>
      <c r="J7133" s="79"/>
      <c r="K7133" s="79"/>
      <c r="L7133" s="75"/>
      <c r="M7133" s="75"/>
      <c r="N7133" s="75"/>
      <c r="O7133" s="75"/>
      <c r="P7133" s="76"/>
      <c r="AH7133">
        <v>20</v>
      </c>
    </row>
    <row r="7134" spans="2:34" x14ac:dyDescent="0.35">
      <c r="B7134" s="75"/>
      <c r="C7134" s="76"/>
      <c r="D7134" s="78"/>
      <c r="E7134" s="76"/>
      <c r="F7134" s="76"/>
      <c r="G7134" s="76"/>
      <c r="H7134" s="79"/>
      <c r="I7134" s="79"/>
      <c r="J7134" s="79"/>
      <c r="K7134" s="79"/>
      <c r="L7134" s="75"/>
      <c r="M7134" s="75"/>
      <c r="N7134" s="75"/>
      <c r="O7134" s="75"/>
      <c r="P7134" s="76"/>
      <c r="AH7134">
        <v>20</v>
      </c>
    </row>
    <row r="7135" spans="2:34" x14ac:dyDescent="0.35">
      <c r="B7135" s="75"/>
      <c r="C7135" s="76"/>
      <c r="D7135" s="78"/>
      <c r="E7135" s="76"/>
      <c r="F7135" s="76"/>
      <c r="G7135" s="76"/>
      <c r="H7135" s="79"/>
      <c r="I7135" s="79"/>
      <c r="J7135" s="79"/>
      <c r="K7135" s="79"/>
      <c r="L7135" s="75"/>
      <c r="M7135" s="75"/>
      <c r="N7135" s="75"/>
      <c r="O7135" s="75"/>
      <c r="P7135" s="76"/>
      <c r="AH7135">
        <v>20</v>
      </c>
    </row>
    <row r="7136" spans="2:34" x14ac:dyDescent="0.35">
      <c r="B7136" s="75"/>
      <c r="C7136" s="76"/>
      <c r="D7136" s="78"/>
      <c r="E7136" s="76"/>
      <c r="F7136" s="76"/>
      <c r="G7136" s="76"/>
      <c r="H7136" s="79"/>
      <c r="I7136" s="79"/>
      <c r="J7136" s="79"/>
      <c r="K7136" s="79"/>
      <c r="L7136" s="75"/>
      <c r="M7136" s="75"/>
      <c r="N7136" s="75"/>
      <c r="O7136" s="75"/>
      <c r="P7136" s="76"/>
      <c r="AH7136">
        <v>20</v>
      </c>
    </row>
    <row r="7137" spans="2:34" x14ac:dyDescent="0.35">
      <c r="B7137" s="75"/>
      <c r="C7137" s="76"/>
      <c r="D7137" s="78"/>
      <c r="E7137" s="76"/>
      <c r="F7137" s="76"/>
      <c r="G7137" s="76"/>
      <c r="H7137" s="79"/>
      <c r="I7137" s="79"/>
      <c r="J7137" s="79"/>
      <c r="K7137" s="79"/>
      <c r="L7137" s="75"/>
      <c r="M7137" s="75"/>
      <c r="N7137" s="75"/>
      <c r="O7137" s="75"/>
      <c r="P7137" s="76"/>
      <c r="AH7137">
        <v>20</v>
      </c>
    </row>
    <row r="7138" spans="2:34" x14ac:dyDescent="0.35">
      <c r="B7138" s="75"/>
      <c r="C7138" s="76"/>
      <c r="D7138" s="78"/>
      <c r="E7138" s="76"/>
      <c r="F7138" s="76"/>
      <c r="G7138" s="76"/>
      <c r="H7138" s="79"/>
      <c r="I7138" s="79"/>
      <c r="J7138" s="79"/>
      <c r="K7138" s="79"/>
      <c r="L7138" s="75"/>
      <c r="M7138" s="75"/>
      <c r="N7138" s="75"/>
      <c r="O7138" s="75"/>
      <c r="P7138" s="76"/>
      <c r="AH7138">
        <v>20</v>
      </c>
    </row>
    <row r="7139" spans="2:34" x14ac:dyDescent="0.35">
      <c r="B7139" s="75"/>
      <c r="C7139" s="76"/>
      <c r="D7139" s="78"/>
      <c r="E7139" s="76"/>
      <c r="F7139" s="76"/>
      <c r="G7139" s="76"/>
      <c r="H7139" s="79"/>
      <c r="I7139" s="79"/>
      <c r="J7139" s="79"/>
      <c r="K7139" s="79"/>
      <c r="L7139" s="75"/>
      <c r="M7139" s="75"/>
      <c r="N7139" s="75"/>
      <c r="O7139" s="75"/>
      <c r="P7139" s="76"/>
      <c r="AH7139">
        <v>20</v>
      </c>
    </row>
    <row r="7140" spans="2:34" x14ac:dyDescent="0.35">
      <c r="B7140" s="75"/>
      <c r="C7140" s="76"/>
      <c r="D7140" s="78"/>
      <c r="E7140" s="76"/>
      <c r="F7140" s="76"/>
      <c r="G7140" s="76"/>
      <c r="H7140" s="79"/>
      <c r="I7140" s="79"/>
      <c r="J7140" s="79"/>
      <c r="K7140" s="79"/>
      <c r="L7140" s="75"/>
      <c r="M7140" s="75"/>
      <c r="N7140" s="75"/>
      <c r="O7140" s="75"/>
      <c r="P7140" s="76"/>
      <c r="AH7140">
        <v>20</v>
      </c>
    </row>
    <row r="7141" spans="2:34" x14ac:dyDescent="0.35">
      <c r="B7141" s="75"/>
      <c r="C7141" s="76"/>
      <c r="D7141" s="78"/>
      <c r="E7141" s="76"/>
      <c r="F7141" s="76"/>
      <c r="G7141" s="76"/>
      <c r="H7141" s="79"/>
      <c r="I7141" s="79"/>
      <c r="J7141" s="79"/>
      <c r="K7141" s="79"/>
      <c r="L7141" s="75"/>
      <c r="M7141" s="75"/>
      <c r="N7141" s="75"/>
      <c r="O7141" s="75"/>
      <c r="P7141" s="76"/>
      <c r="AH7141">
        <v>20</v>
      </c>
    </row>
    <row r="7142" spans="2:34" x14ac:dyDescent="0.35">
      <c r="B7142" s="75"/>
      <c r="C7142" s="76"/>
      <c r="D7142" s="78"/>
      <c r="E7142" s="76"/>
      <c r="F7142" s="76"/>
      <c r="G7142" s="76"/>
      <c r="H7142" s="79"/>
      <c r="I7142" s="79"/>
      <c r="J7142" s="79"/>
      <c r="K7142" s="79"/>
      <c r="L7142" s="75"/>
      <c r="M7142" s="75"/>
      <c r="N7142" s="75"/>
      <c r="O7142" s="75"/>
      <c r="P7142" s="76"/>
      <c r="AH7142">
        <v>20</v>
      </c>
    </row>
    <row r="7143" spans="2:34" x14ac:dyDescent="0.35">
      <c r="B7143" s="75"/>
      <c r="C7143" s="76"/>
      <c r="D7143" s="78"/>
      <c r="E7143" s="76"/>
      <c r="F7143" s="76"/>
      <c r="G7143" s="76"/>
      <c r="H7143" s="79"/>
      <c r="I7143" s="79"/>
      <c r="J7143" s="79"/>
      <c r="K7143" s="79"/>
      <c r="L7143" s="75"/>
      <c r="M7143" s="75"/>
      <c r="N7143" s="75"/>
      <c r="O7143" s="75"/>
      <c r="P7143" s="76"/>
      <c r="AH7143">
        <v>20</v>
      </c>
    </row>
    <row r="7144" spans="2:34" x14ac:dyDescent="0.35">
      <c r="B7144" s="75"/>
      <c r="C7144" s="76"/>
      <c r="D7144" s="78"/>
      <c r="E7144" s="76"/>
      <c r="F7144" s="76"/>
      <c r="G7144" s="76"/>
      <c r="H7144" s="79"/>
      <c r="I7144" s="79"/>
      <c r="J7144" s="79"/>
      <c r="K7144" s="79"/>
      <c r="L7144" s="75"/>
      <c r="M7144" s="75"/>
      <c r="N7144" s="75"/>
      <c r="O7144" s="75"/>
      <c r="P7144" s="76"/>
      <c r="AH7144">
        <v>20</v>
      </c>
    </row>
    <row r="7145" spans="2:34" x14ac:dyDescent="0.35">
      <c r="B7145" s="75"/>
      <c r="C7145" s="76"/>
      <c r="D7145" s="78"/>
      <c r="E7145" s="76"/>
      <c r="F7145" s="76"/>
      <c r="G7145" s="76"/>
      <c r="H7145" s="79"/>
      <c r="I7145" s="79"/>
      <c r="J7145" s="79"/>
      <c r="K7145" s="79"/>
      <c r="L7145" s="75"/>
      <c r="M7145" s="75"/>
      <c r="N7145" s="75"/>
      <c r="O7145" s="75"/>
      <c r="P7145" s="76"/>
      <c r="AH7145">
        <v>20</v>
      </c>
    </row>
    <row r="7146" spans="2:34" x14ac:dyDescent="0.35">
      <c r="B7146" s="75"/>
      <c r="C7146" s="76"/>
      <c r="D7146" s="78"/>
      <c r="E7146" s="76"/>
      <c r="F7146" s="76"/>
      <c r="G7146" s="76"/>
      <c r="H7146" s="79"/>
      <c r="I7146" s="79"/>
      <c r="J7146" s="79"/>
      <c r="K7146" s="79"/>
      <c r="L7146" s="75"/>
      <c r="M7146" s="75"/>
      <c r="N7146" s="75"/>
      <c r="O7146" s="75"/>
      <c r="P7146" s="76"/>
      <c r="AH7146">
        <v>20</v>
      </c>
    </row>
    <row r="7147" spans="2:34" x14ac:dyDescent="0.35">
      <c r="B7147" s="75"/>
      <c r="C7147" s="76"/>
      <c r="D7147" s="78"/>
      <c r="E7147" s="76"/>
      <c r="F7147" s="76"/>
      <c r="G7147" s="76"/>
      <c r="H7147" s="79"/>
      <c r="I7147" s="79"/>
      <c r="J7147" s="79"/>
      <c r="K7147" s="79"/>
      <c r="L7147" s="75"/>
      <c r="M7147" s="75"/>
      <c r="N7147" s="75"/>
      <c r="O7147" s="75"/>
      <c r="P7147" s="76"/>
      <c r="AH7147">
        <v>20</v>
      </c>
    </row>
    <row r="7148" spans="2:34" x14ac:dyDescent="0.35">
      <c r="B7148" s="75"/>
      <c r="C7148" s="76"/>
      <c r="D7148" s="78"/>
      <c r="E7148" s="76"/>
      <c r="F7148" s="76"/>
      <c r="G7148" s="76"/>
      <c r="H7148" s="79"/>
      <c r="I7148" s="79"/>
      <c r="J7148" s="79"/>
      <c r="K7148" s="79"/>
      <c r="L7148" s="75"/>
      <c r="M7148" s="75"/>
      <c r="N7148" s="75"/>
      <c r="O7148" s="75"/>
      <c r="P7148" s="76"/>
      <c r="AH7148">
        <v>20</v>
      </c>
    </row>
    <row r="7149" spans="2:34" x14ac:dyDescent="0.35">
      <c r="B7149" s="75"/>
      <c r="C7149" s="76"/>
      <c r="D7149" s="78"/>
      <c r="E7149" s="76"/>
      <c r="F7149" s="76"/>
      <c r="G7149" s="76"/>
      <c r="H7149" s="79"/>
      <c r="I7149" s="79"/>
      <c r="J7149" s="79"/>
      <c r="K7149" s="79"/>
      <c r="L7149" s="75"/>
      <c r="M7149" s="75"/>
      <c r="N7149" s="75"/>
      <c r="O7149" s="75"/>
      <c r="P7149" s="76"/>
      <c r="AH7149">
        <v>20</v>
      </c>
    </row>
    <row r="7150" spans="2:34" x14ac:dyDescent="0.35">
      <c r="B7150" s="75"/>
      <c r="C7150" s="76"/>
      <c r="D7150" s="78"/>
      <c r="E7150" s="76"/>
      <c r="F7150" s="76"/>
      <c r="G7150" s="76"/>
      <c r="H7150" s="79"/>
      <c r="I7150" s="79"/>
      <c r="J7150" s="79"/>
      <c r="K7150" s="79"/>
      <c r="L7150" s="75"/>
      <c r="M7150" s="75"/>
      <c r="N7150" s="75"/>
      <c r="O7150" s="75"/>
      <c r="P7150" s="76"/>
      <c r="AH7150">
        <v>20</v>
      </c>
    </row>
    <row r="7151" spans="2:34" x14ac:dyDescent="0.35">
      <c r="B7151" s="75"/>
      <c r="C7151" s="76"/>
      <c r="D7151" s="78"/>
      <c r="E7151" s="76"/>
      <c r="F7151" s="76"/>
      <c r="G7151" s="76"/>
      <c r="H7151" s="79"/>
      <c r="I7151" s="79"/>
      <c r="J7151" s="79"/>
      <c r="K7151" s="79"/>
      <c r="L7151" s="75"/>
      <c r="M7151" s="75"/>
      <c r="N7151" s="75"/>
      <c r="O7151" s="75"/>
      <c r="P7151" s="76"/>
      <c r="AH7151">
        <v>20</v>
      </c>
    </row>
    <row r="7152" spans="2:34" x14ac:dyDescent="0.35">
      <c r="B7152" s="75"/>
      <c r="C7152" s="76"/>
      <c r="D7152" s="78"/>
      <c r="E7152" s="76"/>
      <c r="F7152" s="76"/>
      <c r="G7152" s="76"/>
      <c r="H7152" s="79"/>
      <c r="I7152" s="79"/>
      <c r="J7152" s="79"/>
      <c r="K7152" s="79"/>
      <c r="L7152" s="75"/>
      <c r="M7152" s="75"/>
      <c r="N7152" s="75"/>
      <c r="O7152" s="75"/>
      <c r="P7152" s="76"/>
      <c r="AH7152">
        <v>20</v>
      </c>
    </row>
    <row r="7153" spans="2:34" x14ac:dyDescent="0.35">
      <c r="B7153" s="75"/>
      <c r="C7153" s="76"/>
      <c r="D7153" s="78"/>
      <c r="E7153" s="76"/>
      <c r="F7153" s="76"/>
      <c r="G7153" s="76"/>
      <c r="H7153" s="79"/>
      <c r="I7153" s="79"/>
      <c r="J7153" s="79"/>
      <c r="K7153" s="79"/>
      <c r="L7153" s="75"/>
      <c r="M7153" s="75"/>
      <c r="N7153" s="75"/>
      <c r="O7153" s="75"/>
      <c r="P7153" s="76"/>
      <c r="AH7153">
        <v>20</v>
      </c>
    </row>
    <row r="7154" spans="2:34" x14ac:dyDescent="0.35">
      <c r="B7154" s="75"/>
      <c r="C7154" s="76"/>
      <c r="D7154" s="78"/>
      <c r="E7154" s="76"/>
      <c r="F7154" s="76"/>
      <c r="G7154" s="76"/>
      <c r="H7154" s="79"/>
      <c r="I7154" s="79"/>
      <c r="J7154" s="79"/>
      <c r="K7154" s="79"/>
      <c r="L7154" s="75"/>
      <c r="M7154" s="75"/>
      <c r="N7154" s="75"/>
      <c r="O7154" s="75"/>
      <c r="P7154" s="76"/>
      <c r="AH7154">
        <v>20</v>
      </c>
    </row>
    <row r="7155" spans="2:34" x14ac:dyDescent="0.35">
      <c r="B7155" s="75"/>
      <c r="C7155" s="76"/>
      <c r="D7155" s="78"/>
      <c r="E7155" s="76"/>
      <c r="F7155" s="76"/>
      <c r="G7155" s="76"/>
      <c r="H7155" s="79"/>
      <c r="I7155" s="79"/>
      <c r="J7155" s="79"/>
      <c r="K7155" s="79"/>
      <c r="L7155" s="75"/>
      <c r="M7155" s="75"/>
      <c r="N7155" s="75"/>
      <c r="O7155" s="75"/>
      <c r="P7155" s="76"/>
      <c r="AH7155">
        <v>20</v>
      </c>
    </row>
    <row r="7156" spans="2:34" x14ac:dyDescent="0.35">
      <c r="B7156" s="75"/>
      <c r="C7156" s="76"/>
      <c r="D7156" s="78"/>
      <c r="E7156" s="76"/>
      <c r="F7156" s="76"/>
      <c r="G7156" s="76"/>
      <c r="H7156" s="79"/>
      <c r="I7156" s="79"/>
      <c r="J7156" s="79"/>
      <c r="K7156" s="79"/>
      <c r="L7156" s="75"/>
      <c r="M7156" s="75"/>
      <c r="N7156" s="75"/>
      <c r="O7156" s="75"/>
      <c r="P7156" s="76"/>
      <c r="AH7156">
        <v>20</v>
      </c>
    </row>
    <row r="7157" spans="2:34" x14ac:dyDescent="0.35">
      <c r="B7157" s="75"/>
      <c r="C7157" s="76"/>
      <c r="D7157" s="78"/>
      <c r="E7157" s="76"/>
      <c r="F7157" s="76"/>
      <c r="G7157" s="76"/>
      <c r="H7157" s="79"/>
      <c r="I7157" s="79"/>
      <c r="J7157" s="79"/>
      <c r="K7157" s="79"/>
      <c r="L7157" s="75"/>
      <c r="M7157" s="75"/>
      <c r="N7157" s="75"/>
      <c r="O7157" s="75"/>
      <c r="P7157" s="76"/>
      <c r="AH7157">
        <v>20</v>
      </c>
    </row>
    <row r="7158" spans="2:34" x14ac:dyDescent="0.35">
      <c r="B7158" s="75"/>
      <c r="C7158" s="76"/>
      <c r="D7158" s="78"/>
      <c r="E7158" s="76"/>
      <c r="F7158" s="76"/>
      <c r="G7158" s="76"/>
      <c r="H7158" s="79"/>
      <c r="I7158" s="79"/>
      <c r="J7158" s="79"/>
      <c r="K7158" s="79"/>
      <c r="L7158" s="75"/>
      <c r="M7158" s="75"/>
      <c r="N7158" s="75"/>
      <c r="O7158" s="75"/>
      <c r="P7158" s="76"/>
      <c r="AH7158">
        <v>20</v>
      </c>
    </row>
    <row r="7159" spans="2:34" x14ac:dyDescent="0.35">
      <c r="B7159" s="75"/>
      <c r="C7159" s="76"/>
      <c r="D7159" s="78"/>
      <c r="E7159" s="76"/>
      <c r="F7159" s="76"/>
      <c r="G7159" s="76"/>
      <c r="H7159" s="79"/>
      <c r="I7159" s="79"/>
      <c r="J7159" s="79"/>
      <c r="K7159" s="79"/>
      <c r="L7159" s="75"/>
      <c r="M7159" s="75"/>
      <c r="N7159" s="75"/>
      <c r="O7159" s="75"/>
      <c r="P7159" s="76"/>
      <c r="AH7159">
        <v>20</v>
      </c>
    </row>
    <row r="7160" spans="2:34" x14ac:dyDescent="0.35">
      <c r="B7160" s="75"/>
      <c r="C7160" s="76"/>
      <c r="D7160" s="78"/>
      <c r="E7160" s="76"/>
      <c r="F7160" s="76"/>
      <c r="G7160" s="76"/>
      <c r="H7160" s="79"/>
      <c r="I7160" s="79"/>
      <c r="J7160" s="79"/>
      <c r="K7160" s="79"/>
      <c r="L7160" s="75"/>
      <c r="M7160" s="75"/>
      <c r="N7160" s="75"/>
      <c r="O7160" s="75"/>
      <c r="P7160" s="76"/>
      <c r="AH7160">
        <v>20</v>
      </c>
    </row>
    <row r="7161" spans="2:34" x14ac:dyDescent="0.35">
      <c r="B7161" s="75"/>
      <c r="C7161" s="76"/>
      <c r="D7161" s="78"/>
      <c r="E7161" s="76"/>
      <c r="F7161" s="76"/>
      <c r="G7161" s="76"/>
      <c r="H7161" s="79"/>
      <c r="I7161" s="79"/>
      <c r="J7161" s="79"/>
      <c r="K7161" s="79"/>
      <c r="L7161" s="75"/>
      <c r="M7161" s="75"/>
      <c r="N7161" s="75"/>
      <c r="O7161" s="75"/>
      <c r="P7161" s="76"/>
      <c r="AH7161">
        <v>20</v>
      </c>
    </row>
    <row r="7162" spans="2:34" x14ac:dyDescent="0.35">
      <c r="B7162" s="75"/>
      <c r="C7162" s="76"/>
      <c r="D7162" s="78"/>
      <c r="E7162" s="76"/>
      <c r="F7162" s="76"/>
      <c r="G7162" s="76"/>
      <c r="H7162" s="79"/>
      <c r="I7162" s="79"/>
      <c r="J7162" s="79"/>
      <c r="K7162" s="79"/>
      <c r="L7162" s="75"/>
      <c r="M7162" s="75"/>
      <c r="N7162" s="75"/>
      <c r="O7162" s="75"/>
      <c r="P7162" s="76"/>
      <c r="AH7162">
        <v>20</v>
      </c>
    </row>
    <row r="7163" spans="2:34" x14ac:dyDescent="0.35">
      <c r="B7163" s="75"/>
      <c r="C7163" s="76"/>
      <c r="D7163" s="78"/>
      <c r="E7163" s="76"/>
      <c r="F7163" s="76"/>
      <c r="G7163" s="76"/>
      <c r="H7163" s="79"/>
      <c r="I7163" s="79"/>
      <c r="J7163" s="79"/>
      <c r="K7163" s="79"/>
      <c r="L7163" s="75"/>
      <c r="M7163" s="75"/>
      <c r="N7163" s="75"/>
      <c r="O7163" s="75"/>
      <c r="P7163" s="76"/>
      <c r="AH7163">
        <v>20</v>
      </c>
    </row>
    <row r="7164" spans="2:34" x14ac:dyDescent="0.35">
      <c r="B7164" s="75"/>
      <c r="C7164" s="76"/>
      <c r="D7164" s="78"/>
      <c r="E7164" s="76"/>
      <c r="F7164" s="76"/>
      <c r="G7164" s="76"/>
      <c r="H7164" s="79"/>
      <c r="I7164" s="79"/>
      <c r="J7164" s="79"/>
      <c r="K7164" s="79"/>
      <c r="L7164" s="75"/>
      <c r="M7164" s="75"/>
      <c r="N7164" s="75"/>
      <c r="O7164" s="75"/>
      <c r="P7164" s="76"/>
      <c r="AH7164">
        <v>20</v>
      </c>
    </row>
    <row r="7165" spans="2:34" x14ac:dyDescent="0.35">
      <c r="B7165" s="75"/>
      <c r="C7165" s="76"/>
      <c r="D7165" s="78"/>
      <c r="E7165" s="76"/>
      <c r="F7165" s="76"/>
      <c r="G7165" s="76"/>
      <c r="H7165" s="79"/>
      <c r="I7165" s="79"/>
      <c r="J7165" s="79"/>
      <c r="K7165" s="79"/>
      <c r="L7165" s="75"/>
      <c r="M7165" s="75"/>
      <c r="N7165" s="75"/>
      <c r="O7165" s="75"/>
      <c r="P7165" s="76"/>
      <c r="AH7165">
        <v>20</v>
      </c>
    </row>
    <row r="7166" spans="2:34" x14ac:dyDescent="0.35">
      <c r="B7166" s="75"/>
      <c r="C7166" s="76"/>
      <c r="D7166" s="78"/>
      <c r="E7166" s="76"/>
      <c r="F7166" s="76"/>
      <c r="G7166" s="76"/>
      <c r="H7166" s="79"/>
      <c r="I7166" s="79"/>
      <c r="J7166" s="79"/>
      <c r="K7166" s="79"/>
      <c r="L7166" s="75"/>
      <c r="M7166" s="75"/>
      <c r="N7166" s="75"/>
      <c r="O7166" s="75"/>
      <c r="P7166" s="76"/>
      <c r="AH7166">
        <v>20</v>
      </c>
    </row>
    <row r="7167" spans="2:34" x14ac:dyDescent="0.35">
      <c r="B7167" s="75"/>
      <c r="C7167" s="76"/>
      <c r="D7167" s="78"/>
      <c r="E7167" s="76"/>
      <c r="F7167" s="76"/>
      <c r="G7167" s="76"/>
      <c r="H7167" s="79"/>
      <c r="I7167" s="79"/>
      <c r="J7167" s="79"/>
      <c r="K7167" s="79"/>
      <c r="L7167" s="75"/>
      <c r="M7167" s="75"/>
      <c r="N7167" s="75"/>
      <c r="O7167" s="75"/>
      <c r="P7167" s="76"/>
      <c r="AH7167">
        <v>20</v>
      </c>
    </row>
    <row r="7168" spans="2:34" x14ac:dyDescent="0.35">
      <c r="B7168" s="75"/>
      <c r="C7168" s="76"/>
      <c r="D7168" s="78"/>
      <c r="E7168" s="76"/>
      <c r="F7168" s="76"/>
      <c r="G7168" s="76"/>
      <c r="H7168" s="79"/>
      <c r="I7168" s="79"/>
      <c r="J7168" s="79"/>
      <c r="K7168" s="79"/>
      <c r="L7168" s="75"/>
      <c r="M7168" s="75"/>
      <c r="N7168" s="75"/>
      <c r="O7168" s="75"/>
      <c r="P7168" s="76"/>
      <c r="AH7168">
        <v>20</v>
      </c>
    </row>
    <row r="7169" spans="2:34" x14ac:dyDescent="0.35">
      <c r="B7169" s="75"/>
      <c r="C7169" s="76"/>
      <c r="D7169" s="78"/>
      <c r="E7169" s="76"/>
      <c r="F7169" s="76"/>
      <c r="G7169" s="76"/>
      <c r="H7169" s="79"/>
      <c r="I7169" s="79"/>
      <c r="J7169" s="79"/>
      <c r="K7169" s="79"/>
      <c r="L7169" s="75"/>
      <c r="M7169" s="75"/>
      <c r="N7169" s="75"/>
      <c r="O7169" s="75"/>
      <c r="P7169" s="76"/>
      <c r="AH7169">
        <v>20</v>
      </c>
    </row>
    <row r="7170" spans="2:34" x14ac:dyDescent="0.35">
      <c r="B7170" s="75"/>
      <c r="C7170" s="76"/>
      <c r="D7170" s="78"/>
      <c r="E7170" s="76"/>
      <c r="F7170" s="76"/>
      <c r="G7170" s="76"/>
      <c r="H7170" s="79"/>
      <c r="I7170" s="79"/>
      <c r="J7170" s="79"/>
      <c r="K7170" s="79"/>
      <c r="L7170" s="75"/>
      <c r="M7170" s="75"/>
      <c r="N7170" s="75"/>
      <c r="O7170" s="75"/>
      <c r="P7170" s="76"/>
      <c r="AH7170">
        <v>20</v>
      </c>
    </row>
    <row r="7171" spans="2:34" x14ac:dyDescent="0.35">
      <c r="B7171" s="75"/>
      <c r="C7171" s="76"/>
      <c r="D7171" s="78"/>
      <c r="E7171" s="76"/>
      <c r="F7171" s="76"/>
      <c r="G7171" s="76"/>
      <c r="H7171" s="79"/>
      <c r="I7171" s="79"/>
      <c r="J7171" s="79"/>
      <c r="K7171" s="79"/>
      <c r="L7171" s="75"/>
      <c r="M7171" s="75"/>
      <c r="N7171" s="75"/>
      <c r="O7171" s="75"/>
      <c r="P7171" s="76"/>
      <c r="AH7171">
        <v>20</v>
      </c>
    </row>
    <row r="7172" spans="2:34" x14ac:dyDescent="0.35">
      <c r="B7172" s="75"/>
      <c r="C7172" s="76"/>
      <c r="D7172" s="78"/>
      <c r="E7172" s="76"/>
      <c r="F7172" s="76"/>
      <c r="G7172" s="76"/>
      <c r="H7172" s="79"/>
      <c r="I7172" s="79"/>
      <c r="J7172" s="79"/>
      <c r="K7172" s="79"/>
      <c r="L7172" s="75"/>
      <c r="M7172" s="75"/>
      <c r="N7172" s="75"/>
      <c r="O7172" s="75"/>
      <c r="P7172" s="76"/>
      <c r="AH7172">
        <v>20</v>
      </c>
    </row>
    <row r="7173" spans="2:34" x14ac:dyDescent="0.35">
      <c r="B7173" s="75"/>
      <c r="C7173" s="76"/>
      <c r="D7173" s="78"/>
      <c r="E7173" s="76"/>
      <c r="F7173" s="76"/>
      <c r="G7173" s="76"/>
      <c r="H7173" s="79"/>
      <c r="I7173" s="79"/>
      <c r="J7173" s="79"/>
      <c r="K7173" s="79"/>
      <c r="L7173" s="75"/>
      <c r="M7173" s="75"/>
      <c r="N7173" s="75"/>
      <c r="O7173" s="75"/>
      <c r="P7173" s="76"/>
      <c r="AH7173">
        <v>20</v>
      </c>
    </row>
    <row r="7174" spans="2:34" x14ac:dyDescent="0.35">
      <c r="B7174" s="75"/>
      <c r="C7174" s="76"/>
      <c r="D7174" s="78"/>
      <c r="E7174" s="76"/>
      <c r="F7174" s="76"/>
      <c r="G7174" s="76"/>
      <c r="H7174" s="79"/>
      <c r="I7174" s="79"/>
      <c r="J7174" s="79"/>
      <c r="K7174" s="79"/>
      <c r="L7174" s="75"/>
      <c r="M7174" s="75"/>
      <c r="N7174" s="75"/>
      <c r="O7174" s="75"/>
      <c r="P7174" s="76"/>
      <c r="AH7174">
        <v>20</v>
      </c>
    </row>
    <row r="7175" spans="2:34" x14ac:dyDescent="0.35">
      <c r="B7175" s="75"/>
      <c r="C7175" s="76"/>
      <c r="D7175" s="78"/>
      <c r="E7175" s="76"/>
      <c r="F7175" s="76"/>
      <c r="G7175" s="76"/>
      <c r="H7175" s="79"/>
      <c r="I7175" s="79"/>
      <c r="J7175" s="79"/>
      <c r="K7175" s="79"/>
      <c r="L7175" s="75"/>
      <c r="M7175" s="75"/>
      <c r="N7175" s="75"/>
      <c r="O7175" s="75"/>
      <c r="P7175" s="76"/>
      <c r="AH7175">
        <v>20</v>
      </c>
    </row>
    <row r="7176" spans="2:34" x14ac:dyDescent="0.35">
      <c r="B7176" s="75"/>
      <c r="C7176" s="76"/>
      <c r="D7176" s="78"/>
      <c r="E7176" s="76"/>
      <c r="F7176" s="76"/>
      <c r="G7176" s="76"/>
      <c r="H7176" s="79"/>
      <c r="I7176" s="79"/>
      <c r="J7176" s="79"/>
      <c r="K7176" s="79"/>
      <c r="L7176" s="75"/>
      <c r="M7176" s="75"/>
      <c r="N7176" s="75"/>
      <c r="O7176" s="75"/>
      <c r="P7176" s="76"/>
      <c r="AH7176">
        <v>20</v>
      </c>
    </row>
    <row r="7177" spans="2:34" x14ac:dyDescent="0.35">
      <c r="B7177" s="75"/>
      <c r="C7177" s="76"/>
      <c r="D7177" s="78"/>
      <c r="E7177" s="76"/>
      <c r="F7177" s="76"/>
      <c r="G7177" s="76"/>
      <c r="H7177" s="79"/>
      <c r="I7177" s="79"/>
      <c r="J7177" s="79"/>
      <c r="K7177" s="79"/>
      <c r="L7177" s="75"/>
      <c r="M7177" s="75"/>
      <c r="N7177" s="75"/>
      <c r="O7177" s="75"/>
      <c r="P7177" s="76"/>
      <c r="AH7177">
        <v>20</v>
      </c>
    </row>
    <row r="7178" spans="2:34" x14ac:dyDescent="0.35">
      <c r="B7178" s="75"/>
      <c r="C7178" s="76"/>
      <c r="D7178" s="78"/>
      <c r="E7178" s="76"/>
      <c r="F7178" s="76"/>
      <c r="G7178" s="76"/>
      <c r="H7178" s="79"/>
      <c r="I7178" s="79"/>
      <c r="J7178" s="79"/>
      <c r="K7178" s="79"/>
      <c r="L7178" s="75"/>
      <c r="M7178" s="75"/>
      <c r="N7178" s="75"/>
      <c r="O7178" s="75"/>
      <c r="P7178" s="76"/>
      <c r="AH7178">
        <v>20</v>
      </c>
    </row>
    <row r="7179" spans="2:34" x14ac:dyDescent="0.35">
      <c r="B7179" s="75"/>
      <c r="C7179" s="76"/>
      <c r="D7179" s="78"/>
      <c r="E7179" s="76"/>
      <c r="F7179" s="76"/>
      <c r="G7179" s="76"/>
      <c r="H7179" s="79"/>
      <c r="I7179" s="79"/>
      <c r="J7179" s="79"/>
      <c r="K7179" s="79"/>
      <c r="L7179" s="75"/>
      <c r="M7179" s="75"/>
      <c r="N7179" s="75"/>
      <c r="O7179" s="75"/>
      <c r="P7179" s="76"/>
      <c r="AH7179">
        <v>20</v>
      </c>
    </row>
    <row r="7180" spans="2:34" x14ac:dyDescent="0.35">
      <c r="B7180" s="75"/>
      <c r="C7180" s="76"/>
      <c r="D7180" s="78"/>
      <c r="E7180" s="76"/>
      <c r="F7180" s="76"/>
      <c r="G7180" s="76"/>
      <c r="H7180" s="79"/>
      <c r="I7180" s="79"/>
      <c r="J7180" s="79"/>
      <c r="K7180" s="79"/>
      <c r="L7180" s="75"/>
      <c r="M7180" s="75"/>
      <c r="N7180" s="75"/>
      <c r="O7180" s="75"/>
      <c r="P7180" s="76"/>
      <c r="AH7180">
        <v>20</v>
      </c>
    </row>
    <row r="7181" spans="2:34" x14ac:dyDescent="0.35">
      <c r="B7181" s="75"/>
      <c r="C7181" s="76"/>
      <c r="D7181" s="78"/>
      <c r="E7181" s="76"/>
      <c r="F7181" s="76"/>
      <c r="G7181" s="76"/>
      <c r="H7181" s="79"/>
      <c r="I7181" s="79"/>
      <c r="J7181" s="79"/>
      <c r="K7181" s="79"/>
      <c r="L7181" s="75"/>
      <c r="M7181" s="75"/>
      <c r="N7181" s="75"/>
      <c r="O7181" s="75"/>
      <c r="P7181" s="76"/>
      <c r="AH7181">
        <v>20</v>
      </c>
    </row>
    <row r="7182" spans="2:34" x14ac:dyDescent="0.35">
      <c r="B7182" s="75"/>
      <c r="C7182" s="76"/>
      <c r="D7182" s="78"/>
      <c r="E7182" s="76"/>
      <c r="F7182" s="76"/>
      <c r="G7182" s="76"/>
      <c r="H7182" s="79"/>
      <c r="I7182" s="79"/>
      <c r="J7182" s="79"/>
      <c r="K7182" s="79"/>
      <c r="L7182" s="75"/>
      <c r="M7182" s="75"/>
      <c r="N7182" s="75"/>
      <c r="O7182" s="75"/>
      <c r="P7182" s="76"/>
      <c r="AH7182">
        <v>20</v>
      </c>
    </row>
    <row r="7183" spans="2:34" x14ac:dyDescent="0.35">
      <c r="B7183" s="75"/>
      <c r="C7183" s="76"/>
      <c r="D7183" s="78"/>
      <c r="E7183" s="76"/>
      <c r="F7183" s="76"/>
      <c r="G7183" s="76"/>
      <c r="H7183" s="79"/>
      <c r="I7183" s="79"/>
      <c r="J7183" s="79"/>
      <c r="K7183" s="79"/>
      <c r="L7183" s="75"/>
      <c r="M7183" s="75"/>
      <c r="N7183" s="75"/>
      <c r="O7183" s="75"/>
      <c r="P7183" s="76"/>
      <c r="AH7183">
        <v>20</v>
      </c>
    </row>
    <row r="7184" spans="2:34" x14ac:dyDescent="0.35">
      <c r="B7184" s="75"/>
      <c r="C7184" s="76"/>
      <c r="D7184" s="78"/>
      <c r="E7184" s="76"/>
      <c r="F7184" s="76"/>
      <c r="G7184" s="76"/>
      <c r="H7184" s="79"/>
      <c r="I7184" s="79"/>
      <c r="J7184" s="79"/>
      <c r="K7184" s="79"/>
      <c r="L7184" s="75"/>
      <c r="M7184" s="75"/>
      <c r="N7184" s="75"/>
      <c r="O7184" s="75"/>
      <c r="P7184" s="76"/>
      <c r="AH7184">
        <v>20</v>
      </c>
    </row>
    <row r="7185" spans="2:34" x14ac:dyDescent="0.35">
      <c r="B7185" s="75"/>
      <c r="C7185" s="76"/>
      <c r="D7185" s="78"/>
      <c r="E7185" s="76"/>
      <c r="F7185" s="76"/>
      <c r="G7185" s="76"/>
      <c r="H7185" s="79"/>
      <c r="I7185" s="79"/>
      <c r="J7185" s="79"/>
      <c r="K7185" s="79"/>
      <c r="L7185" s="75"/>
      <c r="M7185" s="75"/>
      <c r="N7185" s="75"/>
      <c r="O7185" s="75"/>
      <c r="P7185" s="76"/>
      <c r="AH7185">
        <v>20</v>
      </c>
    </row>
    <row r="7186" spans="2:34" x14ac:dyDescent="0.35">
      <c r="B7186" s="75"/>
      <c r="C7186" s="76"/>
      <c r="D7186" s="78"/>
      <c r="E7186" s="76"/>
      <c r="F7186" s="76"/>
      <c r="G7186" s="76"/>
      <c r="H7186" s="79"/>
      <c r="I7186" s="79"/>
      <c r="J7186" s="79"/>
      <c r="K7186" s="79"/>
      <c r="L7186" s="75"/>
      <c r="M7186" s="75"/>
      <c r="N7186" s="75"/>
      <c r="O7186" s="75"/>
      <c r="P7186" s="76"/>
      <c r="AH7186">
        <v>20</v>
      </c>
    </row>
    <row r="7187" spans="2:34" x14ac:dyDescent="0.35">
      <c r="B7187" s="75"/>
      <c r="C7187" s="76"/>
      <c r="D7187" s="78"/>
      <c r="E7187" s="76"/>
      <c r="F7187" s="76"/>
      <c r="G7187" s="76"/>
      <c r="H7187" s="79"/>
      <c r="I7187" s="79"/>
      <c r="J7187" s="79"/>
      <c r="K7187" s="79"/>
      <c r="L7187" s="75"/>
      <c r="M7187" s="75"/>
      <c r="N7187" s="75"/>
      <c r="O7187" s="75"/>
      <c r="P7187" s="76"/>
      <c r="AH7187">
        <v>20</v>
      </c>
    </row>
    <row r="7188" spans="2:34" x14ac:dyDescent="0.35">
      <c r="B7188" s="75"/>
      <c r="C7188" s="76"/>
      <c r="D7188" s="78"/>
      <c r="E7188" s="76"/>
      <c r="F7188" s="76"/>
      <c r="G7188" s="76"/>
      <c r="H7188" s="79"/>
      <c r="I7188" s="79"/>
      <c r="J7188" s="79"/>
      <c r="K7188" s="79"/>
      <c r="L7188" s="75"/>
      <c r="M7188" s="75"/>
      <c r="N7188" s="75"/>
      <c r="O7188" s="75"/>
      <c r="P7188" s="76"/>
      <c r="AH7188">
        <v>20</v>
      </c>
    </row>
    <row r="7189" spans="2:34" x14ac:dyDescent="0.35">
      <c r="B7189" s="75"/>
      <c r="C7189" s="76"/>
      <c r="D7189" s="78"/>
      <c r="E7189" s="76"/>
      <c r="F7189" s="76"/>
      <c r="G7189" s="76"/>
      <c r="H7189" s="79"/>
      <c r="I7189" s="79"/>
      <c r="J7189" s="79"/>
      <c r="K7189" s="79"/>
      <c r="L7189" s="75"/>
      <c r="M7189" s="75"/>
      <c r="N7189" s="75"/>
      <c r="O7189" s="75"/>
      <c r="P7189" s="76"/>
      <c r="AH7189">
        <v>20</v>
      </c>
    </row>
    <row r="7190" spans="2:34" x14ac:dyDescent="0.35">
      <c r="B7190" s="75"/>
      <c r="C7190" s="76"/>
      <c r="D7190" s="78"/>
      <c r="E7190" s="76"/>
      <c r="F7190" s="76"/>
      <c r="G7190" s="76"/>
      <c r="H7190" s="79"/>
      <c r="I7190" s="79"/>
      <c r="J7190" s="79"/>
      <c r="K7190" s="79"/>
      <c r="L7190" s="75"/>
      <c r="M7190" s="75"/>
      <c r="N7190" s="75"/>
      <c r="O7190" s="75"/>
      <c r="P7190" s="76"/>
      <c r="AH7190">
        <v>20</v>
      </c>
    </row>
    <row r="7191" spans="2:34" x14ac:dyDescent="0.35">
      <c r="B7191" s="75"/>
      <c r="C7191" s="76"/>
      <c r="D7191" s="78"/>
      <c r="E7191" s="76"/>
      <c r="F7191" s="76"/>
      <c r="G7191" s="76"/>
      <c r="H7191" s="79"/>
      <c r="I7191" s="79"/>
      <c r="J7191" s="79"/>
      <c r="K7191" s="79"/>
      <c r="L7191" s="75"/>
      <c r="M7191" s="75"/>
      <c r="N7191" s="75"/>
      <c r="O7191" s="75"/>
      <c r="P7191" s="76"/>
      <c r="AH7191">
        <v>20</v>
      </c>
    </row>
    <row r="7192" spans="2:34" x14ac:dyDescent="0.35">
      <c r="B7192" s="75"/>
      <c r="C7192" s="76"/>
      <c r="D7192" s="78"/>
      <c r="E7192" s="76"/>
      <c r="F7192" s="76"/>
      <c r="G7192" s="76"/>
      <c r="H7192" s="79"/>
      <c r="I7192" s="79"/>
      <c r="J7192" s="79"/>
      <c r="K7192" s="79"/>
      <c r="L7192" s="75"/>
      <c r="M7192" s="75"/>
      <c r="N7192" s="75"/>
      <c r="O7192" s="75"/>
      <c r="P7192" s="76"/>
      <c r="AH7192">
        <v>20</v>
      </c>
    </row>
    <row r="7193" spans="2:34" x14ac:dyDescent="0.35">
      <c r="B7193" s="75"/>
      <c r="C7193" s="76"/>
      <c r="D7193" s="78"/>
      <c r="E7193" s="76"/>
      <c r="F7193" s="76"/>
      <c r="G7193" s="76"/>
      <c r="H7193" s="79"/>
      <c r="I7193" s="79"/>
      <c r="J7193" s="79"/>
      <c r="K7193" s="79"/>
      <c r="L7193" s="75"/>
      <c r="M7193" s="75"/>
      <c r="N7193" s="75"/>
      <c r="O7193" s="75"/>
      <c r="P7193" s="76"/>
      <c r="AH7193">
        <v>20</v>
      </c>
    </row>
    <row r="7194" spans="2:34" x14ac:dyDescent="0.35">
      <c r="B7194" s="75"/>
      <c r="C7194" s="76"/>
      <c r="D7194" s="78"/>
      <c r="E7194" s="76"/>
      <c r="F7194" s="76"/>
      <c r="G7194" s="76"/>
      <c r="H7194" s="79"/>
      <c r="I7194" s="79"/>
      <c r="J7194" s="79"/>
      <c r="K7194" s="79"/>
      <c r="L7194" s="75"/>
      <c r="M7194" s="75"/>
      <c r="N7194" s="75"/>
      <c r="O7194" s="75"/>
      <c r="P7194" s="76"/>
      <c r="AH7194">
        <v>20</v>
      </c>
    </row>
    <row r="7195" spans="2:34" x14ac:dyDescent="0.35">
      <c r="B7195" s="75"/>
      <c r="C7195" s="76"/>
      <c r="D7195" s="78"/>
      <c r="E7195" s="76"/>
      <c r="F7195" s="76"/>
      <c r="G7195" s="76"/>
      <c r="H7195" s="79"/>
      <c r="I7195" s="79"/>
      <c r="J7195" s="79"/>
      <c r="K7195" s="79"/>
      <c r="L7195" s="75"/>
      <c r="M7195" s="75"/>
      <c r="N7195" s="75"/>
      <c r="O7195" s="75"/>
      <c r="P7195" s="76"/>
      <c r="AH7195">
        <v>20</v>
      </c>
    </row>
    <row r="7196" spans="2:34" x14ac:dyDescent="0.35">
      <c r="B7196" s="75"/>
      <c r="C7196" s="76"/>
      <c r="D7196" s="78"/>
      <c r="E7196" s="76"/>
      <c r="F7196" s="76"/>
      <c r="G7196" s="76"/>
      <c r="H7196" s="79"/>
      <c r="I7196" s="79"/>
      <c r="J7196" s="79"/>
      <c r="K7196" s="79"/>
      <c r="L7196" s="75"/>
      <c r="M7196" s="75"/>
      <c r="N7196" s="75"/>
      <c r="O7196" s="75"/>
      <c r="P7196" s="76"/>
      <c r="AH7196">
        <v>20</v>
      </c>
    </row>
    <row r="7197" spans="2:34" x14ac:dyDescent="0.35">
      <c r="B7197" s="75"/>
      <c r="C7197" s="76"/>
      <c r="D7197" s="78"/>
      <c r="E7197" s="76"/>
      <c r="F7197" s="76"/>
      <c r="G7197" s="76"/>
      <c r="H7197" s="79"/>
      <c r="I7197" s="79"/>
      <c r="J7197" s="79"/>
      <c r="K7197" s="79"/>
      <c r="L7197" s="75"/>
      <c r="M7197" s="75"/>
      <c r="N7197" s="75"/>
      <c r="O7197" s="75"/>
      <c r="P7197" s="76"/>
      <c r="AH7197">
        <v>20</v>
      </c>
    </row>
    <row r="7198" spans="2:34" x14ac:dyDescent="0.35">
      <c r="B7198" s="75"/>
      <c r="C7198" s="76"/>
      <c r="D7198" s="78"/>
      <c r="E7198" s="76"/>
      <c r="F7198" s="76"/>
      <c r="G7198" s="76"/>
      <c r="H7198" s="79"/>
      <c r="I7198" s="79"/>
      <c r="J7198" s="79"/>
      <c r="K7198" s="79"/>
      <c r="L7198" s="75"/>
      <c r="M7198" s="75"/>
      <c r="N7198" s="75"/>
      <c r="O7198" s="75"/>
      <c r="P7198" s="76"/>
      <c r="AH7198">
        <v>20</v>
      </c>
    </row>
    <row r="7199" spans="2:34" x14ac:dyDescent="0.35">
      <c r="B7199" s="75"/>
      <c r="C7199" s="76"/>
      <c r="D7199" s="78"/>
      <c r="E7199" s="76"/>
      <c r="F7199" s="76"/>
      <c r="G7199" s="76"/>
      <c r="H7199" s="79"/>
      <c r="I7199" s="79"/>
      <c r="J7199" s="79"/>
      <c r="K7199" s="79"/>
      <c r="L7199" s="75"/>
      <c r="M7199" s="75"/>
      <c r="N7199" s="75"/>
      <c r="O7199" s="75"/>
      <c r="P7199" s="76"/>
      <c r="AH7199">
        <v>20</v>
      </c>
    </row>
    <row r="7200" spans="2:34" x14ac:dyDescent="0.35">
      <c r="B7200" s="75"/>
      <c r="C7200" s="76"/>
      <c r="D7200" s="78"/>
      <c r="E7200" s="76"/>
      <c r="F7200" s="76"/>
      <c r="G7200" s="76"/>
      <c r="H7200" s="79"/>
      <c r="I7200" s="79"/>
      <c r="J7200" s="79"/>
      <c r="K7200" s="79"/>
      <c r="L7200" s="75"/>
      <c r="M7200" s="75"/>
      <c r="N7200" s="75"/>
      <c r="O7200" s="75"/>
      <c r="P7200" s="76"/>
      <c r="AH7200">
        <v>20</v>
      </c>
    </row>
    <row r="7201" spans="2:34" x14ac:dyDescent="0.35">
      <c r="B7201" s="75"/>
      <c r="C7201" s="76"/>
      <c r="D7201" s="78"/>
      <c r="E7201" s="76"/>
      <c r="F7201" s="76"/>
      <c r="G7201" s="76"/>
      <c r="H7201" s="79"/>
      <c r="I7201" s="79"/>
      <c r="J7201" s="79"/>
      <c r="K7201" s="79"/>
      <c r="L7201" s="75"/>
      <c r="M7201" s="75"/>
      <c r="N7201" s="75"/>
      <c r="O7201" s="75"/>
      <c r="P7201" s="76"/>
      <c r="AH7201">
        <v>20</v>
      </c>
    </row>
    <row r="7202" spans="2:34" x14ac:dyDescent="0.35">
      <c r="B7202" s="75"/>
      <c r="C7202" s="76"/>
      <c r="D7202" s="78"/>
      <c r="E7202" s="76"/>
      <c r="F7202" s="76"/>
      <c r="G7202" s="76"/>
      <c r="H7202" s="79"/>
      <c r="I7202" s="79"/>
      <c r="J7202" s="79"/>
      <c r="K7202" s="79"/>
      <c r="L7202" s="75"/>
      <c r="M7202" s="75"/>
      <c r="N7202" s="75"/>
      <c r="O7202" s="75"/>
      <c r="P7202" s="76"/>
      <c r="AH7202">
        <v>20</v>
      </c>
    </row>
    <row r="7203" spans="2:34" x14ac:dyDescent="0.35">
      <c r="B7203" s="75"/>
      <c r="C7203" s="76"/>
      <c r="D7203" s="78"/>
      <c r="E7203" s="76"/>
      <c r="F7203" s="76"/>
      <c r="G7203" s="76"/>
      <c r="H7203" s="79"/>
      <c r="I7203" s="79"/>
      <c r="J7203" s="79"/>
      <c r="K7203" s="79"/>
      <c r="L7203" s="75"/>
      <c r="M7203" s="75"/>
      <c r="N7203" s="75"/>
      <c r="O7203" s="75"/>
      <c r="P7203" s="76"/>
      <c r="AH7203">
        <v>20</v>
      </c>
    </row>
    <row r="7204" spans="2:34" x14ac:dyDescent="0.35">
      <c r="B7204" s="75"/>
      <c r="C7204" s="76"/>
      <c r="D7204" s="78"/>
      <c r="E7204" s="76"/>
      <c r="F7204" s="76"/>
      <c r="G7204" s="76"/>
      <c r="H7204" s="79"/>
      <c r="I7204" s="79"/>
      <c r="J7204" s="79"/>
      <c r="K7204" s="79"/>
      <c r="L7204" s="75"/>
      <c r="M7204" s="75"/>
      <c r="N7204" s="75"/>
      <c r="O7204" s="75"/>
      <c r="P7204" s="76"/>
      <c r="AH7204">
        <v>20</v>
      </c>
    </row>
    <row r="7205" spans="2:34" x14ac:dyDescent="0.35">
      <c r="B7205" s="75"/>
      <c r="C7205" s="76"/>
      <c r="D7205" s="78"/>
      <c r="E7205" s="76"/>
      <c r="F7205" s="76"/>
      <c r="G7205" s="76"/>
      <c r="H7205" s="79"/>
      <c r="I7205" s="79"/>
      <c r="J7205" s="79"/>
      <c r="K7205" s="79"/>
      <c r="L7205" s="75"/>
      <c r="M7205" s="75"/>
      <c r="N7205" s="75"/>
      <c r="O7205" s="75"/>
      <c r="P7205" s="76"/>
      <c r="AH7205">
        <v>20</v>
      </c>
    </row>
    <row r="7206" spans="2:34" x14ac:dyDescent="0.35">
      <c r="B7206" s="75"/>
      <c r="C7206" s="76"/>
      <c r="D7206" s="78"/>
      <c r="E7206" s="76"/>
      <c r="F7206" s="76"/>
      <c r="G7206" s="76"/>
      <c r="H7206" s="79"/>
      <c r="I7206" s="79"/>
      <c r="J7206" s="79"/>
      <c r="K7206" s="79"/>
      <c r="L7206" s="75"/>
      <c r="M7206" s="75"/>
      <c r="N7206" s="75"/>
      <c r="O7206" s="75"/>
      <c r="P7206" s="76"/>
      <c r="AH7206">
        <v>20</v>
      </c>
    </row>
    <row r="7207" spans="2:34" x14ac:dyDescent="0.35">
      <c r="B7207" s="75"/>
      <c r="C7207" s="76"/>
      <c r="D7207" s="78"/>
      <c r="E7207" s="76"/>
      <c r="F7207" s="76"/>
      <c r="G7207" s="76"/>
      <c r="H7207" s="79"/>
      <c r="I7207" s="79"/>
      <c r="J7207" s="79"/>
      <c r="K7207" s="79"/>
      <c r="L7207" s="75"/>
      <c r="M7207" s="75"/>
      <c r="N7207" s="75"/>
      <c r="O7207" s="75"/>
      <c r="P7207" s="76"/>
      <c r="AH7207">
        <v>20</v>
      </c>
    </row>
    <row r="7208" spans="2:34" x14ac:dyDescent="0.35">
      <c r="B7208" s="75"/>
      <c r="C7208" s="76"/>
      <c r="D7208" s="78"/>
      <c r="E7208" s="76"/>
      <c r="F7208" s="76"/>
      <c r="G7208" s="76"/>
      <c r="H7208" s="79"/>
      <c r="I7208" s="79"/>
      <c r="J7208" s="79"/>
      <c r="K7208" s="79"/>
      <c r="L7208" s="75"/>
      <c r="M7208" s="75"/>
      <c r="N7208" s="75"/>
      <c r="O7208" s="75"/>
      <c r="P7208" s="76"/>
      <c r="AH7208">
        <v>20</v>
      </c>
    </row>
    <row r="7209" spans="2:34" x14ac:dyDescent="0.35">
      <c r="B7209" s="75"/>
      <c r="C7209" s="76"/>
      <c r="D7209" s="78"/>
      <c r="E7209" s="76"/>
      <c r="F7209" s="76"/>
      <c r="G7209" s="76"/>
      <c r="H7209" s="79"/>
      <c r="I7209" s="79"/>
      <c r="J7209" s="79"/>
      <c r="K7209" s="79"/>
      <c r="L7209" s="75"/>
      <c r="M7209" s="75"/>
      <c r="N7209" s="75"/>
      <c r="O7209" s="75"/>
      <c r="P7209" s="76"/>
      <c r="AH7209">
        <v>20</v>
      </c>
    </row>
    <row r="7210" spans="2:34" x14ac:dyDescent="0.35">
      <c r="B7210" s="75"/>
      <c r="C7210" s="76"/>
      <c r="D7210" s="78"/>
      <c r="E7210" s="76"/>
      <c r="F7210" s="76"/>
      <c r="G7210" s="76"/>
      <c r="H7210" s="79"/>
      <c r="I7210" s="79"/>
      <c r="J7210" s="79"/>
      <c r="K7210" s="79"/>
      <c r="L7210" s="75"/>
      <c r="M7210" s="75"/>
      <c r="N7210" s="75"/>
      <c r="O7210" s="75"/>
      <c r="P7210" s="76"/>
      <c r="AH7210">
        <v>20</v>
      </c>
    </row>
    <row r="7211" spans="2:34" x14ac:dyDescent="0.35">
      <c r="B7211" s="75"/>
      <c r="C7211" s="76"/>
      <c r="D7211" s="78"/>
      <c r="E7211" s="76"/>
      <c r="F7211" s="76"/>
      <c r="G7211" s="76"/>
      <c r="H7211" s="79"/>
      <c r="I7211" s="79"/>
      <c r="J7211" s="79"/>
      <c r="K7211" s="79"/>
      <c r="L7211" s="75"/>
      <c r="M7211" s="75"/>
      <c r="N7211" s="75"/>
      <c r="O7211" s="75"/>
      <c r="P7211" s="76"/>
      <c r="AH7211">
        <v>20</v>
      </c>
    </row>
    <row r="7212" spans="2:34" x14ac:dyDescent="0.35">
      <c r="B7212" s="75"/>
      <c r="C7212" s="76"/>
      <c r="D7212" s="78"/>
      <c r="E7212" s="76"/>
      <c r="F7212" s="76"/>
      <c r="G7212" s="76"/>
      <c r="H7212" s="79"/>
      <c r="I7212" s="79"/>
      <c r="J7212" s="79"/>
      <c r="K7212" s="79"/>
      <c r="L7212" s="75"/>
      <c r="M7212" s="75"/>
      <c r="N7212" s="75"/>
      <c r="O7212" s="75"/>
      <c r="P7212" s="76"/>
      <c r="AH7212">
        <v>20</v>
      </c>
    </row>
    <row r="7213" spans="2:34" x14ac:dyDescent="0.35">
      <c r="B7213" s="75"/>
      <c r="C7213" s="76"/>
      <c r="D7213" s="78"/>
      <c r="E7213" s="76"/>
      <c r="F7213" s="76"/>
      <c r="G7213" s="76"/>
      <c r="H7213" s="79"/>
      <c r="I7213" s="79"/>
      <c r="J7213" s="79"/>
      <c r="K7213" s="79"/>
      <c r="L7213" s="75"/>
      <c r="M7213" s="75"/>
      <c r="N7213" s="75"/>
      <c r="O7213" s="75"/>
      <c r="P7213" s="76"/>
      <c r="AH7213">
        <v>20</v>
      </c>
    </row>
    <row r="7214" spans="2:34" x14ac:dyDescent="0.35">
      <c r="B7214" s="75"/>
      <c r="C7214" s="76"/>
      <c r="D7214" s="78"/>
      <c r="E7214" s="76"/>
      <c r="F7214" s="76"/>
      <c r="G7214" s="76"/>
      <c r="H7214" s="79"/>
      <c r="I7214" s="79"/>
      <c r="J7214" s="79"/>
      <c r="K7214" s="79"/>
      <c r="L7214" s="75"/>
      <c r="M7214" s="75"/>
      <c r="N7214" s="75"/>
      <c r="O7214" s="75"/>
      <c r="P7214" s="76"/>
      <c r="AH7214">
        <v>20</v>
      </c>
    </row>
    <row r="7215" spans="2:34" x14ac:dyDescent="0.35">
      <c r="B7215" s="75"/>
      <c r="C7215" s="76"/>
      <c r="D7215" s="78"/>
      <c r="E7215" s="76"/>
      <c r="F7215" s="76"/>
      <c r="G7215" s="76"/>
      <c r="H7215" s="79"/>
      <c r="I7215" s="79"/>
      <c r="J7215" s="79"/>
      <c r="K7215" s="79"/>
      <c r="L7215" s="75"/>
      <c r="M7215" s="75"/>
      <c r="N7215" s="75"/>
      <c r="O7215" s="75"/>
      <c r="P7215" s="76"/>
      <c r="AH7215">
        <v>20</v>
      </c>
    </row>
    <row r="7216" spans="2:34" x14ac:dyDescent="0.35">
      <c r="B7216" s="75"/>
      <c r="C7216" s="76"/>
      <c r="D7216" s="78"/>
      <c r="E7216" s="76"/>
      <c r="F7216" s="76"/>
      <c r="G7216" s="76"/>
      <c r="H7216" s="79"/>
      <c r="I7216" s="79"/>
      <c r="J7216" s="79"/>
      <c r="K7216" s="79"/>
      <c r="L7216" s="75"/>
      <c r="M7216" s="75"/>
      <c r="N7216" s="75"/>
      <c r="O7216" s="75"/>
      <c r="P7216" s="76"/>
      <c r="AH7216">
        <v>20</v>
      </c>
    </row>
    <row r="7217" spans="2:34" x14ac:dyDescent="0.35">
      <c r="B7217" s="75"/>
      <c r="C7217" s="76"/>
      <c r="D7217" s="78"/>
      <c r="E7217" s="76"/>
      <c r="F7217" s="76"/>
      <c r="G7217" s="76"/>
      <c r="H7217" s="79"/>
      <c r="I7217" s="79"/>
      <c r="J7217" s="79"/>
      <c r="K7217" s="79"/>
      <c r="L7217" s="75"/>
      <c r="M7217" s="75"/>
      <c r="N7217" s="75"/>
      <c r="O7217" s="75"/>
      <c r="P7217" s="76"/>
      <c r="AH7217">
        <v>20</v>
      </c>
    </row>
    <row r="7218" spans="2:34" x14ac:dyDescent="0.35">
      <c r="B7218" s="75"/>
      <c r="C7218" s="76"/>
      <c r="D7218" s="78"/>
      <c r="E7218" s="76"/>
      <c r="F7218" s="76"/>
      <c r="G7218" s="76"/>
      <c r="H7218" s="79"/>
      <c r="I7218" s="79"/>
      <c r="J7218" s="79"/>
      <c r="K7218" s="79"/>
      <c r="L7218" s="75"/>
      <c r="M7218" s="75"/>
      <c r="N7218" s="75"/>
      <c r="O7218" s="75"/>
      <c r="P7218" s="76"/>
      <c r="AH7218">
        <v>20</v>
      </c>
    </row>
    <row r="7219" spans="2:34" x14ac:dyDescent="0.35">
      <c r="B7219" s="75"/>
      <c r="C7219" s="76"/>
      <c r="D7219" s="78"/>
      <c r="E7219" s="76"/>
      <c r="F7219" s="76"/>
      <c r="G7219" s="76"/>
      <c r="H7219" s="79"/>
      <c r="I7219" s="79"/>
      <c r="J7219" s="79"/>
      <c r="K7219" s="79"/>
      <c r="L7219" s="75"/>
      <c r="M7219" s="75"/>
      <c r="N7219" s="75"/>
      <c r="O7219" s="75"/>
      <c r="P7219" s="76"/>
      <c r="AH7219">
        <v>20</v>
      </c>
    </row>
    <row r="7220" spans="2:34" x14ac:dyDescent="0.35">
      <c r="B7220" s="75"/>
      <c r="C7220" s="76"/>
      <c r="D7220" s="78"/>
      <c r="E7220" s="76"/>
      <c r="F7220" s="76"/>
      <c r="G7220" s="76"/>
      <c r="H7220" s="79"/>
      <c r="I7220" s="79"/>
      <c r="J7220" s="79"/>
      <c r="K7220" s="79"/>
      <c r="L7220" s="75"/>
      <c r="M7220" s="75"/>
      <c r="N7220" s="75"/>
      <c r="O7220" s="75"/>
      <c r="P7220" s="76"/>
      <c r="AH7220">
        <v>20</v>
      </c>
    </row>
    <row r="7221" spans="2:34" x14ac:dyDescent="0.35">
      <c r="B7221" s="75"/>
      <c r="C7221" s="76"/>
      <c r="D7221" s="78"/>
      <c r="E7221" s="76"/>
      <c r="F7221" s="76"/>
      <c r="G7221" s="76"/>
      <c r="H7221" s="79"/>
      <c r="I7221" s="79"/>
      <c r="J7221" s="79"/>
      <c r="K7221" s="79"/>
      <c r="L7221" s="75"/>
      <c r="M7221" s="75"/>
      <c r="N7221" s="75"/>
      <c r="O7221" s="75"/>
      <c r="P7221" s="76"/>
      <c r="AH7221">
        <v>20</v>
      </c>
    </row>
    <row r="7222" spans="2:34" x14ac:dyDescent="0.35">
      <c r="B7222" s="75"/>
      <c r="C7222" s="76"/>
      <c r="D7222" s="78"/>
      <c r="E7222" s="76"/>
      <c r="F7222" s="76"/>
      <c r="G7222" s="76"/>
      <c r="H7222" s="79"/>
      <c r="I7222" s="79"/>
      <c r="J7222" s="79"/>
      <c r="K7222" s="79"/>
      <c r="L7222" s="75"/>
      <c r="M7222" s="75"/>
      <c r="N7222" s="75"/>
      <c r="O7222" s="75"/>
      <c r="P7222" s="76"/>
      <c r="AH7222">
        <v>20</v>
      </c>
    </row>
    <row r="7223" spans="2:34" x14ac:dyDescent="0.35">
      <c r="B7223" s="75"/>
      <c r="C7223" s="76"/>
      <c r="D7223" s="78"/>
      <c r="E7223" s="76"/>
      <c r="F7223" s="76"/>
      <c r="G7223" s="76"/>
      <c r="H7223" s="79"/>
      <c r="I7223" s="79"/>
      <c r="J7223" s="79"/>
      <c r="K7223" s="79"/>
      <c r="L7223" s="75"/>
      <c r="M7223" s="75"/>
      <c r="N7223" s="75"/>
      <c r="O7223" s="75"/>
      <c r="P7223" s="76"/>
      <c r="AH7223">
        <v>20</v>
      </c>
    </row>
    <row r="7224" spans="2:34" x14ac:dyDescent="0.35">
      <c r="B7224" s="75"/>
      <c r="C7224" s="76"/>
      <c r="D7224" s="78"/>
      <c r="E7224" s="76"/>
      <c r="F7224" s="76"/>
      <c r="G7224" s="76"/>
      <c r="H7224" s="79"/>
      <c r="I7224" s="79"/>
      <c r="J7224" s="79"/>
      <c r="K7224" s="79"/>
      <c r="L7224" s="75"/>
      <c r="M7224" s="75"/>
      <c r="N7224" s="75"/>
      <c r="O7224" s="75"/>
      <c r="P7224" s="76"/>
      <c r="AH7224">
        <v>20</v>
      </c>
    </row>
    <row r="7225" spans="2:34" x14ac:dyDescent="0.35">
      <c r="B7225" s="75"/>
      <c r="C7225" s="76"/>
      <c r="D7225" s="78"/>
      <c r="E7225" s="76"/>
      <c r="F7225" s="76"/>
      <c r="G7225" s="76"/>
      <c r="H7225" s="79"/>
      <c r="I7225" s="79"/>
      <c r="J7225" s="79"/>
      <c r="K7225" s="79"/>
      <c r="L7225" s="75"/>
      <c r="M7225" s="75"/>
      <c r="N7225" s="75"/>
      <c r="O7225" s="75"/>
      <c r="P7225" s="76"/>
      <c r="AH7225">
        <v>20</v>
      </c>
    </row>
    <row r="7226" spans="2:34" x14ac:dyDescent="0.35">
      <c r="B7226" s="75"/>
      <c r="C7226" s="76"/>
      <c r="D7226" s="78"/>
      <c r="E7226" s="76"/>
      <c r="F7226" s="76"/>
      <c r="G7226" s="76"/>
      <c r="H7226" s="79"/>
      <c r="I7226" s="79"/>
      <c r="J7226" s="79"/>
      <c r="K7226" s="79"/>
      <c r="L7226" s="75"/>
      <c r="M7226" s="75"/>
      <c r="N7226" s="75"/>
      <c r="O7226" s="75"/>
      <c r="P7226" s="76"/>
      <c r="AH7226">
        <v>21</v>
      </c>
    </row>
    <row r="7227" spans="2:34" x14ac:dyDescent="0.35">
      <c r="B7227" s="75"/>
      <c r="C7227" s="76"/>
      <c r="D7227" s="78"/>
      <c r="E7227" s="76"/>
      <c r="F7227" s="76"/>
      <c r="G7227" s="76"/>
      <c r="H7227" s="79"/>
      <c r="I7227" s="79"/>
      <c r="J7227" s="79"/>
      <c r="K7227" s="79"/>
      <c r="L7227" s="75"/>
      <c r="M7227" s="75"/>
      <c r="N7227" s="75"/>
      <c r="O7227" s="75"/>
      <c r="P7227" s="76"/>
      <c r="AH7227">
        <v>21</v>
      </c>
    </row>
    <row r="7228" spans="2:34" x14ac:dyDescent="0.35">
      <c r="B7228" s="75"/>
      <c r="C7228" s="76"/>
      <c r="D7228" s="78"/>
      <c r="E7228" s="76"/>
      <c r="F7228" s="76"/>
      <c r="G7228" s="76"/>
      <c r="H7228" s="79"/>
      <c r="I7228" s="79"/>
      <c r="J7228" s="79"/>
      <c r="K7228" s="79"/>
      <c r="L7228" s="75"/>
      <c r="M7228" s="75"/>
      <c r="N7228" s="75"/>
      <c r="O7228" s="75"/>
      <c r="P7228" s="76"/>
      <c r="AH7228">
        <v>21</v>
      </c>
    </row>
    <row r="7229" spans="2:34" x14ac:dyDescent="0.35">
      <c r="B7229" s="75"/>
      <c r="C7229" s="76"/>
      <c r="D7229" s="78"/>
      <c r="E7229" s="76"/>
      <c r="F7229" s="76"/>
      <c r="G7229" s="76"/>
      <c r="H7229" s="79"/>
      <c r="I7229" s="79"/>
      <c r="J7229" s="79"/>
      <c r="K7229" s="79"/>
      <c r="L7229" s="75"/>
      <c r="M7229" s="75"/>
      <c r="N7229" s="75"/>
      <c r="O7229" s="75"/>
      <c r="P7229" s="76"/>
      <c r="AH7229">
        <v>21</v>
      </c>
    </row>
    <row r="7230" spans="2:34" x14ac:dyDescent="0.35">
      <c r="B7230" s="75"/>
      <c r="C7230" s="76"/>
      <c r="D7230" s="78"/>
      <c r="E7230" s="76"/>
      <c r="F7230" s="76"/>
      <c r="G7230" s="76"/>
      <c r="H7230" s="79"/>
      <c r="I7230" s="79"/>
      <c r="J7230" s="79"/>
      <c r="K7230" s="79"/>
      <c r="L7230" s="75"/>
      <c r="M7230" s="75"/>
      <c r="N7230" s="75"/>
      <c r="O7230" s="75"/>
      <c r="P7230" s="76"/>
      <c r="AH7230">
        <v>21</v>
      </c>
    </row>
    <row r="7231" spans="2:34" x14ac:dyDescent="0.35">
      <c r="B7231" s="75"/>
      <c r="C7231" s="76"/>
      <c r="D7231" s="78"/>
      <c r="E7231" s="76"/>
      <c r="F7231" s="76"/>
      <c r="G7231" s="76"/>
      <c r="H7231" s="79"/>
      <c r="I7231" s="79"/>
      <c r="J7231" s="79"/>
      <c r="K7231" s="79"/>
      <c r="L7231" s="75"/>
      <c r="M7231" s="75"/>
      <c r="N7231" s="75"/>
      <c r="O7231" s="75"/>
      <c r="P7231" s="76"/>
      <c r="AH7231">
        <v>21</v>
      </c>
    </row>
    <row r="7232" spans="2:34" x14ac:dyDescent="0.35">
      <c r="B7232" s="75"/>
      <c r="C7232" s="76"/>
      <c r="D7232" s="78"/>
      <c r="E7232" s="76"/>
      <c r="F7232" s="76"/>
      <c r="G7232" s="76"/>
      <c r="H7232" s="79"/>
      <c r="I7232" s="79"/>
      <c r="J7232" s="79"/>
      <c r="K7232" s="79"/>
      <c r="L7232" s="75"/>
      <c r="M7232" s="75"/>
      <c r="N7232" s="75"/>
      <c r="O7232" s="75"/>
      <c r="P7232" s="76"/>
      <c r="AH7232">
        <v>21</v>
      </c>
    </row>
    <row r="7233" spans="2:34" x14ac:dyDescent="0.35">
      <c r="B7233" s="75"/>
      <c r="C7233" s="76"/>
      <c r="D7233" s="78"/>
      <c r="E7233" s="76"/>
      <c r="F7233" s="76"/>
      <c r="G7233" s="76"/>
      <c r="H7233" s="79"/>
      <c r="I7233" s="79"/>
      <c r="J7233" s="79"/>
      <c r="K7233" s="79"/>
      <c r="L7233" s="75"/>
      <c r="M7233" s="75"/>
      <c r="N7233" s="75"/>
      <c r="O7233" s="75"/>
      <c r="P7233" s="76"/>
      <c r="AH7233">
        <v>21</v>
      </c>
    </row>
    <row r="7234" spans="2:34" x14ac:dyDescent="0.35">
      <c r="B7234" s="75"/>
      <c r="C7234" s="76"/>
      <c r="D7234" s="78"/>
      <c r="E7234" s="76"/>
      <c r="F7234" s="76"/>
      <c r="G7234" s="76"/>
      <c r="H7234" s="79"/>
      <c r="I7234" s="79"/>
      <c r="J7234" s="79"/>
      <c r="K7234" s="79"/>
      <c r="L7234" s="75"/>
      <c r="M7234" s="75"/>
      <c r="N7234" s="75"/>
      <c r="O7234" s="75"/>
      <c r="P7234" s="76"/>
      <c r="AH7234">
        <v>21</v>
      </c>
    </row>
    <row r="7235" spans="2:34" x14ac:dyDescent="0.35">
      <c r="B7235" s="75"/>
      <c r="C7235" s="76"/>
      <c r="D7235" s="78"/>
      <c r="E7235" s="76"/>
      <c r="F7235" s="76"/>
      <c r="G7235" s="76"/>
      <c r="H7235" s="79"/>
      <c r="I7235" s="79"/>
      <c r="J7235" s="79"/>
      <c r="K7235" s="79"/>
      <c r="L7235" s="75"/>
      <c r="M7235" s="75"/>
      <c r="N7235" s="75"/>
      <c r="O7235" s="75"/>
      <c r="P7235" s="76"/>
      <c r="AH7235">
        <v>21</v>
      </c>
    </row>
    <row r="7236" spans="2:34" x14ac:dyDescent="0.35">
      <c r="B7236" s="75"/>
      <c r="C7236" s="76"/>
      <c r="D7236" s="78"/>
      <c r="E7236" s="76"/>
      <c r="F7236" s="76"/>
      <c r="G7236" s="76"/>
      <c r="H7236" s="79"/>
      <c r="I7236" s="79"/>
      <c r="J7236" s="79"/>
      <c r="K7236" s="79"/>
      <c r="L7236" s="75"/>
      <c r="M7236" s="75"/>
      <c r="N7236" s="75"/>
      <c r="O7236" s="75"/>
      <c r="P7236" s="76"/>
      <c r="AH7236">
        <v>21</v>
      </c>
    </row>
    <row r="7237" spans="2:34" x14ac:dyDescent="0.35">
      <c r="B7237" s="75"/>
      <c r="C7237" s="76"/>
      <c r="D7237" s="78"/>
      <c r="E7237" s="76"/>
      <c r="F7237" s="76"/>
      <c r="G7237" s="76"/>
      <c r="H7237" s="79"/>
      <c r="I7237" s="79"/>
      <c r="J7237" s="79"/>
      <c r="K7237" s="79"/>
      <c r="L7237" s="75"/>
      <c r="M7237" s="75"/>
      <c r="N7237" s="75"/>
      <c r="O7237" s="75"/>
      <c r="P7237" s="76"/>
      <c r="AH7237">
        <v>21</v>
      </c>
    </row>
    <row r="7238" spans="2:34" x14ac:dyDescent="0.35">
      <c r="B7238" s="75"/>
      <c r="C7238" s="76"/>
      <c r="D7238" s="78"/>
      <c r="E7238" s="76"/>
      <c r="F7238" s="76"/>
      <c r="G7238" s="76"/>
      <c r="H7238" s="79"/>
      <c r="I7238" s="79"/>
      <c r="J7238" s="79"/>
      <c r="K7238" s="79"/>
      <c r="L7238" s="75"/>
      <c r="M7238" s="75"/>
      <c r="N7238" s="75"/>
      <c r="O7238" s="75"/>
      <c r="P7238" s="76"/>
      <c r="AH7238">
        <v>21</v>
      </c>
    </row>
    <row r="7239" spans="2:34" x14ac:dyDescent="0.35">
      <c r="B7239" s="75"/>
      <c r="C7239" s="76"/>
      <c r="D7239" s="78"/>
      <c r="E7239" s="76"/>
      <c r="F7239" s="76"/>
      <c r="G7239" s="76"/>
      <c r="H7239" s="79"/>
      <c r="I7239" s="79"/>
      <c r="J7239" s="79"/>
      <c r="K7239" s="79"/>
      <c r="L7239" s="75"/>
      <c r="M7239" s="75"/>
      <c r="N7239" s="75"/>
      <c r="O7239" s="75"/>
      <c r="P7239" s="76"/>
      <c r="AH7239">
        <v>21</v>
      </c>
    </row>
    <row r="7240" spans="2:34" x14ac:dyDescent="0.35">
      <c r="B7240" s="75"/>
      <c r="C7240" s="76"/>
      <c r="D7240" s="78"/>
      <c r="E7240" s="76"/>
      <c r="F7240" s="76"/>
      <c r="G7240" s="76"/>
      <c r="H7240" s="79"/>
      <c r="I7240" s="79"/>
      <c r="J7240" s="79"/>
      <c r="K7240" s="79"/>
      <c r="L7240" s="75"/>
      <c r="M7240" s="75"/>
      <c r="N7240" s="75"/>
      <c r="O7240" s="75"/>
      <c r="P7240" s="76"/>
      <c r="AH7240">
        <v>21</v>
      </c>
    </row>
    <row r="7241" spans="2:34" x14ac:dyDescent="0.35">
      <c r="B7241" s="75"/>
      <c r="C7241" s="76"/>
      <c r="D7241" s="78"/>
      <c r="E7241" s="76"/>
      <c r="F7241" s="76"/>
      <c r="G7241" s="76"/>
      <c r="H7241" s="79"/>
      <c r="I7241" s="79"/>
      <c r="J7241" s="79"/>
      <c r="K7241" s="79"/>
      <c r="L7241" s="75"/>
      <c r="M7241" s="75"/>
      <c r="N7241" s="75"/>
      <c r="O7241" s="75"/>
      <c r="P7241" s="76"/>
      <c r="AH7241">
        <v>21</v>
      </c>
    </row>
    <row r="7242" spans="2:34" x14ac:dyDescent="0.35">
      <c r="B7242" s="75"/>
      <c r="C7242" s="76"/>
      <c r="D7242" s="78"/>
      <c r="E7242" s="76"/>
      <c r="F7242" s="76"/>
      <c r="G7242" s="76"/>
      <c r="H7242" s="79"/>
      <c r="I7242" s="79"/>
      <c r="J7242" s="79"/>
      <c r="K7242" s="79"/>
      <c r="L7242" s="75"/>
      <c r="M7242" s="75"/>
      <c r="N7242" s="75"/>
      <c r="O7242" s="75"/>
      <c r="P7242" s="76"/>
      <c r="AH7242">
        <v>21</v>
      </c>
    </row>
    <row r="7243" spans="2:34" x14ac:dyDescent="0.35">
      <c r="B7243" s="75"/>
      <c r="C7243" s="76"/>
      <c r="D7243" s="78"/>
      <c r="E7243" s="76"/>
      <c r="F7243" s="76"/>
      <c r="G7243" s="76"/>
      <c r="H7243" s="79"/>
      <c r="I7243" s="79"/>
      <c r="J7243" s="79"/>
      <c r="K7243" s="79"/>
      <c r="L7243" s="75"/>
      <c r="M7243" s="75"/>
      <c r="N7243" s="75"/>
      <c r="O7243" s="75"/>
      <c r="P7243" s="76"/>
      <c r="AH7243">
        <v>21</v>
      </c>
    </row>
    <row r="7244" spans="2:34" x14ac:dyDescent="0.35">
      <c r="B7244" s="75"/>
      <c r="C7244" s="76"/>
      <c r="D7244" s="78"/>
      <c r="E7244" s="76"/>
      <c r="F7244" s="76"/>
      <c r="G7244" s="76"/>
      <c r="H7244" s="79"/>
      <c r="I7244" s="79"/>
      <c r="J7244" s="79"/>
      <c r="K7244" s="79"/>
      <c r="L7244" s="75"/>
      <c r="M7244" s="75"/>
      <c r="N7244" s="75"/>
      <c r="O7244" s="75"/>
      <c r="P7244" s="76"/>
      <c r="AH7244">
        <v>21</v>
      </c>
    </row>
    <row r="7245" spans="2:34" x14ac:dyDescent="0.35">
      <c r="B7245" s="75"/>
      <c r="C7245" s="76"/>
      <c r="D7245" s="78"/>
      <c r="E7245" s="76"/>
      <c r="F7245" s="76"/>
      <c r="G7245" s="76"/>
      <c r="H7245" s="79"/>
      <c r="I7245" s="79"/>
      <c r="J7245" s="79"/>
      <c r="K7245" s="79"/>
      <c r="L7245" s="75"/>
      <c r="M7245" s="75"/>
      <c r="N7245" s="75"/>
      <c r="O7245" s="75"/>
      <c r="P7245" s="76"/>
      <c r="AH7245">
        <v>21</v>
      </c>
    </row>
    <row r="7246" spans="2:34" x14ac:dyDescent="0.35">
      <c r="B7246" s="75"/>
      <c r="C7246" s="76"/>
      <c r="D7246" s="78"/>
      <c r="E7246" s="76"/>
      <c r="F7246" s="76"/>
      <c r="G7246" s="76"/>
      <c r="H7246" s="79"/>
      <c r="I7246" s="79"/>
      <c r="J7246" s="79"/>
      <c r="K7246" s="79"/>
      <c r="L7246" s="75"/>
      <c r="M7246" s="75"/>
      <c r="N7246" s="75"/>
      <c r="O7246" s="75"/>
      <c r="P7246" s="76"/>
      <c r="AH7246">
        <v>21</v>
      </c>
    </row>
    <row r="7247" spans="2:34" x14ac:dyDescent="0.35">
      <c r="B7247" s="75"/>
      <c r="C7247" s="76"/>
      <c r="D7247" s="78"/>
      <c r="E7247" s="76"/>
      <c r="F7247" s="76"/>
      <c r="G7247" s="76"/>
      <c r="H7247" s="79"/>
      <c r="I7247" s="79"/>
      <c r="J7247" s="79"/>
      <c r="K7247" s="79"/>
      <c r="L7247" s="75"/>
      <c r="M7247" s="75"/>
      <c r="N7247" s="75"/>
      <c r="O7247" s="75"/>
      <c r="P7247" s="76"/>
      <c r="AH7247">
        <v>21</v>
      </c>
    </row>
    <row r="7248" spans="2:34" x14ac:dyDescent="0.35">
      <c r="B7248" s="75"/>
      <c r="C7248" s="76"/>
      <c r="D7248" s="78"/>
      <c r="E7248" s="76"/>
      <c r="F7248" s="76"/>
      <c r="G7248" s="76"/>
      <c r="H7248" s="79"/>
      <c r="I7248" s="79"/>
      <c r="J7248" s="79"/>
      <c r="K7248" s="79"/>
      <c r="L7248" s="75"/>
      <c r="M7248" s="75"/>
      <c r="N7248" s="75"/>
      <c r="O7248" s="75"/>
      <c r="P7248" s="76"/>
      <c r="AH7248">
        <v>21</v>
      </c>
    </row>
    <row r="7249" spans="2:34" x14ac:dyDescent="0.35">
      <c r="B7249" s="75"/>
      <c r="C7249" s="76"/>
      <c r="D7249" s="78"/>
      <c r="E7249" s="76"/>
      <c r="F7249" s="76"/>
      <c r="G7249" s="76"/>
      <c r="H7249" s="79"/>
      <c r="I7249" s="79"/>
      <c r="J7249" s="79"/>
      <c r="K7249" s="79"/>
      <c r="L7249" s="75"/>
      <c r="M7249" s="75"/>
      <c r="N7249" s="75"/>
      <c r="O7249" s="75"/>
      <c r="P7249" s="76"/>
      <c r="AH7249">
        <v>21</v>
      </c>
    </row>
    <row r="7250" spans="2:34" x14ac:dyDescent="0.35">
      <c r="B7250" s="75"/>
      <c r="C7250" s="76"/>
      <c r="D7250" s="78"/>
      <c r="E7250" s="76"/>
      <c r="F7250" s="76"/>
      <c r="G7250" s="76"/>
      <c r="H7250" s="79"/>
      <c r="I7250" s="79"/>
      <c r="J7250" s="79"/>
      <c r="K7250" s="79"/>
      <c r="L7250" s="75"/>
      <c r="M7250" s="75"/>
      <c r="N7250" s="75"/>
      <c r="O7250" s="75"/>
      <c r="P7250" s="76"/>
      <c r="AH7250">
        <v>21</v>
      </c>
    </row>
    <row r="7251" spans="2:34" x14ac:dyDescent="0.35">
      <c r="B7251" s="75"/>
      <c r="C7251" s="76"/>
      <c r="D7251" s="78"/>
      <c r="E7251" s="76"/>
      <c r="F7251" s="76"/>
      <c r="G7251" s="76"/>
      <c r="H7251" s="79"/>
      <c r="I7251" s="79"/>
      <c r="J7251" s="79"/>
      <c r="K7251" s="79"/>
      <c r="L7251" s="75"/>
      <c r="M7251" s="75"/>
      <c r="N7251" s="75"/>
      <c r="O7251" s="75"/>
      <c r="P7251" s="76"/>
      <c r="AH7251">
        <v>21</v>
      </c>
    </row>
    <row r="7252" spans="2:34" x14ac:dyDescent="0.35">
      <c r="B7252" s="75"/>
      <c r="C7252" s="76"/>
      <c r="D7252" s="78"/>
      <c r="E7252" s="76"/>
      <c r="F7252" s="76"/>
      <c r="G7252" s="76"/>
      <c r="H7252" s="79"/>
      <c r="I7252" s="79"/>
      <c r="J7252" s="79"/>
      <c r="K7252" s="79"/>
      <c r="L7252" s="75"/>
      <c r="M7252" s="75"/>
      <c r="N7252" s="75"/>
      <c r="O7252" s="75"/>
      <c r="P7252" s="76"/>
      <c r="AH7252">
        <v>21</v>
      </c>
    </row>
    <row r="7253" spans="2:34" x14ac:dyDescent="0.35">
      <c r="B7253" s="75"/>
      <c r="C7253" s="76"/>
      <c r="D7253" s="78"/>
      <c r="E7253" s="76"/>
      <c r="F7253" s="76"/>
      <c r="G7253" s="76"/>
      <c r="H7253" s="79"/>
      <c r="I7253" s="79"/>
      <c r="J7253" s="79"/>
      <c r="K7253" s="79"/>
      <c r="L7253" s="75"/>
      <c r="M7253" s="75"/>
      <c r="N7253" s="75"/>
      <c r="O7253" s="75"/>
      <c r="P7253" s="76"/>
      <c r="AH7253">
        <v>21</v>
      </c>
    </row>
    <row r="7254" spans="2:34" x14ac:dyDescent="0.35">
      <c r="B7254" s="75"/>
      <c r="C7254" s="76"/>
      <c r="D7254" s="78"/>
      <c r="E7254" s="76"/>
      <c r="F7254" s="76"/>
      <c r="G7254" s="76"/>
      <c r="H7254" s="79"/>
      <c r="I7254" s="79"/>
      <c r="J7254" s="79"/>
      <c r="K7254" s="79"/>
      <c r="L7254" s="75"/>
      <c r="M7254" s="75"/>
      <c r="N7254" s="75"/>
      <c r="O7254" s="75"/>
      <c r="P7254" s="76"/>
      <c r="AH7254">
        <v>21</v>
      </c>
    </row>
    <row r="7255" spans="2:34" x14ac:dyDescent="0.35">
      <c r="B7255" s="75"/>
      <c r="C7255" s="76"/>
      <c r="D7255" s="78"/>
      <c r="E7255" s="76"/>
      <c r="F7255" s="76"/>
      <c r="G7255" s="76"/>
      <c r="H7255" s="79"/>
      <c r="I7255" s="79"/>
      <c r="J7255" s="79"/>
      <c r="K7255" s="79"/>
      <c r="L7255" s="75"/>
      <c r="M7255" s="75"/>
      <c r="N7255" s="75"/>
      <c r="O7255" s="75"/>
      <c r="P7255" s="76"/>
      <c r="AH7255">
        <v>21</v>
      </c>
    </row>
    <row r="7256" spans="2:34" x14ac:dyDescent="0.35">
      <c r="B7256" s="75"/>
      <c r="C7256" s="76"/>
      <c r="D7256" s="78"/>
      <c r="E7256" s="76"/>
      <c r="F7256" s="76"/>
      <c r="G7256" s="76"/>
      <c r="H7256" s="79"/>
      <c r="I7256" s="79"/>
      <c r="J7256" s="79"/>
      <c r="K7256" s="79"/>
      <c r="L7256" s="75"/>
      <c r="M7256" s="75"/>
      <c r="N7256" s="75"/>
      <c r="O7256" s="75"/>
      <c r="P7256" s="76"/>
      <c r="AH7256">
        <v>21</v>
      </c>
    </row>
    <row r="7257" spans="2:34" x14ac:dyDescent="0.35">
      <c r="B7257" s="75"/>
      <c r="C7257" s="76"/>
      <c r="D7257" s="78"/>
      <c r="E7257" s="76"/>
      <c r="F7257" s="76"/>
      <c r="G7257" s="76"/>
      <c r="H7257" s="79"/>
      <c r="I7257" s="79"/>
      <c r="J7257" s="79"/>
      <c r="K7257" s="79"/>
      <c r="L7257" s="75"/>
      <c r="M7257" s="75"/>
      <c r="N7257" s="75"/>
      <c r="O7257" s="75"/>
      <c r="P7257" s="76"/>
      <c r="AH7257">
        <v>21</v>
      </c>
    </row>
    <row r="7258" spans="2:34" x14ac:dyDescent="0.35">
      <c r="B7258" s="75"/>
      <c r="C7258" s="76"/>
      <c r="D7258" s="78"/>
      <c r="E7258" s="76"/>
      <c r="F7258" s="76"/>
      <c r="G7258" s="76"/>
      <c r="H7258" s="79"/>
      <c r="I7258" s="79"/>
      <c r="J7258" s="79"/>
      <c r="K7258" s="79"/>
      <c r="L7258" s="75"/>
      <c r="M7258" s="75"/>
      <c r="N7258" s="75"/>
      <c r="O7258" s="75"/>
      <c r="P7258" s="76"/>
      <c r="AH7258">
        <v>21</v>
      </c>
    </row>
    <row r="7259" spans="2:34" x14ac:dyDescent="0.35">
      <c r="B7259" s="75"/>
      <c r="C7259" s="76"/>
      <c r="D7259" s="78"/>
      <c r="E7259" s="76"/>
      <c r="F7259" s="76"/>
      <c r="G7259" s="76"/>
      <c r="H7259" s="79"/>
      <c r="I7259" s="79"/>
      <c r="J7259" s="79"/>
      <c r="K7259" s="79"/>
      <c r="L7259" s="75"/>
      <c r="M7259" s="75"/>
      <c r="N7259" s="75"/>
      <c r="O7259" s="75"/>
      <c r="P7259" s="76"/>
      <c r="AH7259">
        <v>21</v>
      </c>
    </row>
    <row r="7260" spans="2:34" x14ac:dyDescent="0.35">
      <c r="B7260" s="75"/>
      <c r="C7260" s="76"/>
      <c r="D7260" s="78"/>
      <c r="E7260" s="76"/>
      <c r="F7260" s="76"/>
      <c r="G7260" s="76"/>
      <c r="H7260" s="79"/>
      <c r="I7260" s="79"/>
      <c r="J7260" s="79"/>
      <c r="K7260" s="79"/>
      <c r="L7260" s="75"/>
      <c r="M7260" s="75"/>
      <c r="N7260" s="75"/>
      <c r="O7260" s="75"/>
      <c r="P7260" s="76"/>
      <c r="AH7260">
        <v>21</v>
      </c>
    </row>
    <row r="7261" spans="2:34" x14ac:dyDescent="0.35">
      <c r="B7261" s="75"/>
      <c r="C7261" s="76"/>
      <c r="D7261" s="78"/>
      <c r="E7261" s="76"/>
      <c r="F7261" s="76"/>
      <c r="G7261" s="76"/>
      <c r="H7261" s="79"/>
      <c r="I7261" s="79"/>
      <c r="J7261" s="79"/>
      <c r="K7261" s="79"/>
      <c r="L7261" s="75"/>
      <c r="M7261" s="75"/>
      <c r="N7261" s="75"/>
      <c r="O7261" s="75"/>
      <c r="P7261" s="76"/>
      <c r="AH7261">
        <v>21</v>
      </c>
    </row>
    <row r="7262" spans="2:34" x14ac:dyDescent="0.35">
      <c r="B7262" s="75"/>
      <c r="C7262" s="76"/>
      <c r="D7262" s="78"/>
      <c r="E7262" s="76"/>
      <c r="F7262" s="76"/>
      <c r="G7262" s="76"/>
      <c r="H7262" s="79"/>
      <c r="I7262" s="79"/>
      <c r="J7262" s="79"/>
      <c r="K7262" s="79"/>
      <c r="L7262" s="75"/>
      <c r="M7262" s="75"/>
      <c r="N7262" s="75"/>
      <c r="O7262" s="75"/>
      <c r="P7262" s="76"/>
      <c r="AH7262">
        <v>21</v>
      </c>
    </row>
    <row r="7263" spans="2:34" x14ac:dyDescent="0.35">
      <c r="B7263" s="75"/>
      <c r="C7263" s="76"/>
      <c r="D7263" s="78"/>
      <c r="E7263" s="76"/>
      <c r="F7263" s="76"/>
      <c r="G7263" s="76"/>
      <c r="H7263" s="79"/>
      <c r="I7263" s="79"/>
      <c r="J7263" s="79"/>
      <c r="K7263" s="79"/>
      <c r="L7263" s="75"/>
      <c r="M7263" s="75"/>
      <c r="N7263" s="75"/>
      <c r="O7263" s="75"/>
      <c r="P7263" s="76"/>
      <c r="AH7263">
        <v>21</v>
      </c>
    </row>
    <row r="7264" spans="2:34" x14ac:dyDescent="0.35">
      <c r="B7264" s="75"/>
      <c r="C7264" s="76"/>
      <c r="D7264" s="78"/>
      <c r="E7264" s="76"/>
      <c r="F7264" s="76"/>
      <c r="G7264" s="76"/>
      <c r="H7264" s="79"/>
      <c r="I7264" s="79"/>
      <c r="J7264" s="79"/>
      <c r="K7264" s="79"/>
      <c r="L7264" s="75"/>
      <c r="M7264" s="75"/>
      <c r="N7264" s="75"/>
      <c r="O7264" s="75"/>
      <c r="P7264" s="76"/>
      <c r="AH7264">
        <v>21</v>
      </c>
    </row>
    <row r="7265" spans="2:34" x14ac:dyDescent="0.35">
      <c r="B7265" s="75"/>
      <c r="C7265" s="76"/>
      <c r="D7265" s="78"/>
      <c r="E7265" s="76"/>
      <c r="F7265" s="76"/>
      <c r="G7265" s="76"/>
      <c r="H7265" s="79"/>
      <c r="I7265" s="79"/>
      <c r="J7265" s="79"/>
      <c r="K7265" s="79"/>
      <c r="L7265" s="75"/>
      <c r="M7265" s="75"/>
      <c r="N7265" s="75"/>
      <c r="O7265" s="75"/>
      <c r="P7265" s="76"/>
      <c r="AH7265">
        <v>21</v>
      </c>
    </row>
    <row r="7266" spans="2:34" x14ac:dyDescent="0.35">
      <c r="B7266" s="75"/>
      <c r="C7266" s="76"/>
      <c r="D7266" s="78"/>
      <c r="E7266" s="76"/>
      <c r="F7266" s="76"/>
      <c r="G7266" s="76"/>
      <c r="H7266" s="79"/>
      <c r="I7266" s="79"/>
      <c r="J7266" s="79"/>
      <c r="K7266" s="79"/>
      <c r="L7266" s="75"/>
      <c r="M7266" s="75"/>
      <c r="N7266" s="75"/>
      <c r="O7266" s="75"/>
      <c r="P7266" s="76"/>
      <c r="AH7266">
        <v>21</v>
      </c>
    </row>
    <row r="7267" spans="2:34" x14ac:dyDescent="0.35">
      <c r="B7267" s="75"/>
      <c r="C7267" s="76"/>
      <c r="D7267" s="78"/>
      <c r="E7267" s="76"/>
      <c r="F7267" s="76"/>
      <c r="G7267" s="76"/>
      <c r="H7267" s="79"/>
      <c r="I7267" s="79"/>
      <c r="J7267" s="79"/>
      <c r="K7267" s="79"/>
      <c r="L7267" s="75"/>
      <c r="M7267" s="75"/>
      <c r="N7267" s="75"/>
      <c r="O7267" s="75"/>
      <c r="P7267" s="76"/>
      <c r="AH7267">
        <v>21</v>
      </c>
    </row>
    <row r="7268" spans="2:34" x14ac:dyDescent="0.35">
      <c r="B7268" s="75"/>
      <c r="C7268" s="76"/>
      <c r="D7268" s="78"/>
      <c r="E7268" s="76"/>
      <c r="F7268" s="76"/>
      <c r="G7268" s="76"/>
      <c r="H7268" s="79"/>
      <c r="I7268" s="79"/>
      <c r="J7268" s="79"/>
      <c r="K7268" s="79"/>
      <c r="L7268" s="75"/>
      <c r="M7268" s="75"/>
      <c r="N7268" s="75"/>
      <c r="O7268" s="75"/>
      <c r="P7268" s="76"/>
      <c r="AH7268">
        <v>21</v>
      </c>
    </row>
    <row r="7269" spans="2:34" x14ac:dyDescent="0.35">
      <c r="B7269" s="75"/>
      <c r="C7269" s="76"/>
      <c r="D7269" s="78"/>
      <c r="E7269" s="76"/>
      <c r="F7269" s="76"/>
      <c r="G7269" s="76"/>
      <c r="H7269" s="79"/>
      <c r="I7269" s="79"/>
      <c r="J7269" s="79"/>
      <c r="K7269" s="79"/>
      <c r="L7269" s="75"/>
      <c r="M7269" s="75"/>
      <c r="N7269" s="75"/>
      <c r="O7269" s="75"/>
      <c r="P7269" s="76"/>
      <c r="AH7269">
        <v>21</v>
      </c>
    </row>
    <row r="7270" spans="2:34" x14ac:dyDescent="0.35">
      <c r="B7270" s="75"/>
      <c r="C7270" s="76"/>
      <c r="D7270" s="78"/>
      <c r="E7270" s="76"/>
      <c r="F7270" s="76"/>
      <c r="G7270" s="76"/>
      <c r="H7270" s="79"/>
      <c r="I7270" s="79"/>
      <c r="J7270" s="79"/>
      <c r="K7270" s="79"/>
      <c r="L7270" s="75"/>
      <c r="M7270" s="75"/>
      <c r="N7270" s="75"/>
      <c r="O7270" s="75"/>
      <c r="P7270" s="76"/>
      <c r="AH7270">
        <v>21</v>
      </c>
    </row>
    <row r="7271" spans="2:34" x14ac:dyDescent="0.35">
      <c r="B7271" s="75"/>
      <c r="C7271" s="76"/>
      <c r="D7271" s="78"/>
      <c r="E7271" s="76"/>
      <c r="F7271" s="76"/>
      <c r="G7271" s="76"/>
      <c r="H7271" s="79"/>
      <c r="I7271" s="79"/>
      <c r="J7271" s="79"/>
      <c r="K7271" s="79"/>
      <c r="L7271" s="75"/>
      <c r="M7271" s="75"/>
      <c r="N7271" s="75"/>
      <c r="O7271" s="75"/>
      <c r="P7271" s="76"/>
      <c r="AH7271">
        <v>21</v>
      </c>
    </row>
    <row r="7272" spans="2:34" x14ac:dyDescent="0.35">
      <c r="B7272" s="75"/>
      <c r="C7272" s="76"/>
      <c r="D7272" s="78"/>
      <c r="E7272" s="76"/>
      <c r="F7272" s="76"/>
      <c r="G7272" s="76"/>
      <c r="H7272" s="79"/>
      <c r="I7272" s="79"/>
      <c r="J7272" s="79"/>
      <c r="K7272" s="79"/>
      <c r="L7272" s="75"/>
      <c r="M7272" s="75"/>
      <c r="N7272" s="75"/>
      <c r="O7272" s="75"/>
      <c r="P7272" s="76"/>
      <c r="AH7272">
        <v>21</v>
      </c>
    </row>
    <row r="7273" spans="2:34" x14ac:dyDescent="0.35">
      <c r="B7273" s="75"/>
      <c r="C7273" s="76"/>
      <c r="D7273" s="78"/>
      <c r="E7273" s="76"/>
      <c r="F7273" s="76"/>
      <c r="G7273" s="76"/>
      <c r="H7273" s="79"/>
      <c r="I7273" s="79"/>
      <c r="J7273" s="79"/>
      <c r="K7273" s="79"/>
      <c r="L7273" s="75"/>
      <c r="M7273" s="75"/>
      <c r="N7273" s="75"/>
      <c r="O7273" s="75"/>
      <c r="P7273" s="76"/>
      <c r="AH7273">
        <v>21</v>
      </c>
    </row>
    <row r="7274" spans="2:34" x14ac:dyDescent="0.35">
      <c r="B7274" s="75"/>
      <c r="C7274" s="76"/>
      <c r="D7274" s="78"/>
      <c r="E7274" s="76"/>
      <c r="F7274" s="76"/>
      <c r="G7274" s="76"/>
      <c r="H7274" s="79"/>
      <c r="I7274" s="79"/>
      <c r="J7274" s="79"/>
      <c r="K7274" s="79"/>
      <c r="L7274" s="75"/>
      <c r="M7274" s="75"/>
      <c r="N7274" s="75"/>
      <c r="O7274" s="75"/>
      <c r="P7274" s="76"/>
      <c r="AH7274">
        <v>21</v>
      </c>
    </row>
    <row r="7275" spans="2:34" x14ac:dyDescent="0.35">
      <c r="B7275" s="75"/>
      <c r="C7275" s="76"/>
      <c r="D7275" s="78"/>
      <c r="E7275" s="76"/>
      <c r="F7275" s="76"/>
      <c r="G7275" s="76"/>
      <c r="H7275" s="79"/>
      <c r="I7275" s="79"/>
      <c r="J7275" s="79"/>
      <c r="K7275" s="79"/>
      <c r="L7275" s="75"/>
      <c r="M7275" s="75"/>
      <c r="N7275" s="75"/>
      <c r="O7275" s="75"/>
      <c r="P7275" s="76"/>
      <c r="AH7275">
        <v>21</v>
      </c>
    </row>
    <row r="7276" spans="2:34" x14ac:dyDescent="0.35">
      <c r="B7276" s="75"/>
      <c r="C7276" s="76"/>
      <c r="D7276" s="78"/>
      <c r="E7276" s="76"/>
      <c r="F7276" s="76"/>
      <c r="G7276" s="76"/>
      <c r="H7276" s="79"/>
      <c r="I7276" s="79"/>
      <c r="J7276" s="79"/>
      <c r="K7276" s="79"/>
      <c r="L7276" s="75"/>
      <c r="M7276" s="75"/>
      <c r="N7276" s="75"/>
      <c r="O7276" s="75"/>
      <c r="P7276" s="76"/>
      <c r="AH7276">
        <v>21</v>
      </c>
    </row>
    <row r="7277" spans="2:34" x14ac:dyDescent="0.35">
      <c r="B7277" s="75"/>
      <c r="C7277" s="76"/>
      <c r="D7277" s="78"/>
      <c r="E7277" s="76"/>
      <c r="F7277" s="76"/>
      <c r="G7277" s="76"/>
      <c r="H7277" s="79"/>
      <c r="I7277" s="79"/>
      <c r="J7277" s="79"/>
      <c r="K7277" s="79"/>
      <c r="L7277" s="75"/>
      <c r="M7277" s="75"/>
      <c r="N7277" s="75"/>
      <c r="O7277" s="75"/>
      <c r="P7277" s="76"/>
      <c r="AH7277">
        <v>21</v>
      </c>
    </row>
    <row r="7278" spans="2:34" x14ac:dyDescent="0.35">
      <c r="B7278" s="75"/>
      <c r="C7278" s="76"/>
      <c r="D7278" s="78"/>
      <c r="E7278" s="76"/>
      <c r="F7278" s="76"/>
      <c r="G7278" s="76"/>
      <c r="H7278" s="79"/>
      <c r="I7278" s="79"/>
      <c r="J7278" s="79"/>
      <c r="K7278" s="79"/>
      <c r="L7278" s="75"/>
      <c r="M7278" s="75"/>
      <c r="N7278" s="75"/>
      <c r="O7278" s="75"/>
      <c r="P7278" s="76"/>
      <c r="AH7278">
        <v>21</v>
      </c>
    </row>
    <row r="7279" spans="2:34" x14ac:dyDescent="0.35">
      <c r="B7279" s="75"/>
      <c r="C7279" s="76"/>
      <c r="D7279" s="78"/>
      <c r="E7279" s="76"/>
      <c r="F7279" s="76"/>
      <c r="G7279" s="76"/>
      <c r="H7279" s="79"/>
      <c r="I7279" s="79"/>
      <c r="J7279" s="79"/>
      <c r="K7279" s="79"/>
      <c r="L7279" s="75"/>
      <c r="M7279" s="75"/>
      <c r="N7279" s="75"/>
      <c r="O7279" s="75"/>
      <c r="P7279" s="76"/>
      <c r="AH7279">
        <v>21</v>
      </c>
    </row>
    <row r="7280" spans="2:34" x14ac:dyDescent="0.35">
      <c r="B7280" s="75"/>
      <c r="C7280" s="76"/>
      <c r="D7280" s="78"/>
      <c r="E7280" s="76"/>
      <c r="F7280" s="76"/>
      <c r="G7280" s="76"/>
      <c r="H7280" s="79"/>
      <c r="I7280" s="79"/>
      <c r="J7280" s="79"/>
      <c r="K7280" s="79"/>
      <c r="L7280" s="75"/>
      <c r="M7280" s="75"/>
      <c r="N7280" s="75"/>
      <c r="O7280" s="75"/>
      <c r="P7280" s="76"/>
      <c r="AH7280">
        <v>21</v>
      </c>
    </row>
    <row r="7281" spans="2:34" x14ac:dyDescent="0.35">
      <c r="B7281" s="75"/>
      <c r="C7281" s="76"/>
      <c r="D7281" s="78"/>
      <c r="E7281" s="76"/>
      <c r="F7281" s="76"/>
      <c r="G7281" s="76"/>
      <c r="H7281" s="79"/>
      <c r="I7281" s="79"/>
      <c r="J7281" s="79"/>
      <c r="K7281" s="79"/>
      <c r="L7281" s="75"/>
      <c r="M7281" s="75"/>
      <c r="N7281" s="75"/>
      <c r="O7281" s="75"/>
      <c r="P7281" s="76"/>
      <c r="AH7281">
        <v>21</v>
      </c>
    </row>
    <row r="7282" spans="2:34" x14ac:dyDescent="0.35">
      <c r="B7282" s="75"/>
      <c r="C7282" s="76"/>
      <c r="D7282" s="78"/>
      <c r="E7282" s="76"/>
      <c r="F7282" s="76"/>
      <c r="G7282" s="76"/>
      <c r="H7282" s="79"/>
      <c r="I7282" s="79"/>
      <c r="J7282" s="79"/>
      <c r="K7282" s="79"/>
      <c r="L7282" s="75"/>
      <c r="M7282" s="75"/>
      <c r="N7282" s="75"/>
      <c r="O7282" s="75"/>
      <c r="P7282" s="76"/>
      <c r="AH7282">
        <v>21</v>
      </c>
    </row>
    <row r="7283" spans="2:34" x14ac:dyDescent="0.35">
      <c r="B7283" s="75"/>
      <c r="C7283" s="76"/>
      <c r="D7283" s="78"/>
      <c r="E7283" s="76"/>
      <c r="F7283" s="76"/>
      <c r="G7283" s="76"/>
      <c r="H7283" s="79"/>
      <c r="I7283" s="79"/>
      <c r="J7283" s="79"/>
      <c r="K7283" s="79"/>
      <c r="L7283" s="75"/>
      <c r="M7283" s="75"/>
      <c r="N7283" s="75"/>
      <c r="O7283" s="75"/>
      <c r="P7283" s="76"/>
      <c r="AH7283">
        <v>21</v>
      </c>
    </row>
    <row r="7284" spans="2:34" x14ac:dyDescent="0.35">
      <c r="B7284" s="75"/>
      <c r="C7284" s="76"/>
      <c r="D7284" s="78"/>
      <c r="E7284" s="76"/>
      <c r="F7284" s="76"/>
      <c r="G7284" s="76"/>
      <c r="H7284" s="79"/>
      <c r="I7284" s="79"/>
      <c r="J7284" s="79"/>
      <c r="K7284" s="79"/>
      <c r="L7284" s="75"/>
      <c r="M7284" s="75"/>
      <c r="N7284" s="75"/>
      <c r="O7284" s="75"/>
      <c r="P7284" s="76"/>
      <c r="AH7284">
        <v>21</v>
      </c>
    </row>
    <row r="7285" spans="2:34" x14ac:dyDescent="0.35">
      <c r="B7285" s="75"/>
      <c r="C7285" s="76"/>
      <c r="D7285" s="78"/>
      <c r="E7285" s="76"/>
      <c r="F7285" s="76"/>
      <c r="G7285" s="76"/>
      <c r="H7285" s="79"/>
      <c r="I7285" s="79"/>
      <c r="J7285" s="79"/>
      <c r="K7285" s="79"/>
      <c r="L7285" s="75"/>
      <c r="M7285" s="75"/>
      <c r="N7285" s="75"/>
      <c r="O7285" s="75"/>
      <c r="P7285" s="76"/>
      <c r="AH7285">
        <v>21</v>
      </c>
    </row>
    <row r="7286" spans="2:34" x14ac:dyDescent="0.35">
      <c r="B7286" s="75"/>
      <c r="C7286" s="76"/>
      <c r="D7286" s="78"/>
      <c r="E7286" s="76"/>
      <c r="F7286" s="76"/>
      <c r="G7286" s="76"/>
      <c r="H7286" s="79"/>
      <c r="I7286" s="79"/>
      <c r="J7286" s="79"/>
      <c r="K7286" s="79"/>
      <c r="L7286" s="75"/>
      <c r="M7286" s="75"/>
      <c r="N7286" s="75"/>
      <c r="O7286" s="75"/>
      <c r="P7286" s="76"/>
      <c r="AH7286">
        <v>21</v>
      </c>
    </row>
    <row r="7287" spans="2:34" x14ac:dyDescent="0.35">
      <c r="B7287" s="75"/>
      <c r="C7287" s="76"/>
      <c r="D7287" s="78"/>
      <c r="E7287" s="76"/>
      <c r="F7287" s="76"/>
      <c r="G7287" s="76"/>
      <c r="H7287" s="79"/>
      <c r="I7287" s="79"/>
      <c r="J7287" s="79"/>
      <c r="K7287" s="79"/>
      <c r="L7287" s="75"/>
      <c r="M7287" s="75"/>
      <c r="N7287" s="75"/>
      <c r="O7287" s="75"/>
      <c r="P7287" s="76"/>
      <c r="AH7287">
        <v>21</v>
      </c>
    </row>
    <row r="7288" spans="2:34" x14ac:dyDescent="0.35">
      <c r="B7288" s="75"/>
      <c r="C7288" s="76"/>
      <c r="D7288" s="78"/>
      <c r="E7288" s="76"/>
      <c r="F7288" s="76"/>
      <c r="G7288" s="76"/>
      <c r="H7288" s="79"/>
      <c r="I7288" s="79"/>
      <c r="J7288" s="79"/>
      <c r="K7288" s="79"/>
      <c r="L7288" s="75"/>
      <c r="M7288" s="75"/>
      <c r="N7288" s="75"/>
      <c r="O7288" s="75"/>
      <c r="P7288" s="76"/>
      <c r="AH7288">
        <v>21</v>
      </c>
    </row>
    <row r="7289" spans="2:34" x14ac:dyDescent="0.35">
      <c r="B7289" s="75"/>
      <c r="C7289" s="76"/>
      <c r="D7289" s="78"/>
      <c r="E7289" s="76"/>
      <c r="F7289" s="76"/>
      <c r="G7289" s="76"/>
      <c r="H7289" s="79"/>
      <c r="I7289" s="79"/>
      <c r="J7289" s="79"/>
      <c r="K7289" s="79"/>
      <c r="L7289" s="75"/>
      <c r="M7289" s="75"/>
      <c r="N7289" s="75"/>
      <c r="O7289" s="75"/>
      <c r="P7289" s="76"/>
      <c r="AH7289">
        <v>21</v>
      </c>
    </row>
    <row r="7290" spans="2:34" x14ac:dyDescent="0.35">
      <c r="B7290" s="75"/>
      <c r="C7290" s="76"/>
      <c r="D7290" s="78"/>
      <c r="E7290" s="76"/>
      <c r="F7290" s="76"/>
      <c r="G7290" s="76"/>
      <c r="H7290" s="79"/>
      <c r="I7290" s="79"/>
      <c r="J7290" s="79"/>
      <c r="K7290" s="79"/>
      <c r="L7290" s="75"/>
      <c r="M7290" s="75"/>
      <c r="N7290" s="75"/>
      <c r="O7290" s="75"/>
      <c r="P7290" s="76"/>
      <c r="AH7290">
        <v>21</v>
      </c>
    </row>
    <row r="7291" spans="2:34" x14ac:dyDescent="0.35">
      <c r="B7291" s="75"/>
      <c r="C7291" s="76"/>
      <c r="D7291" s="78"/>
      <c r="E7291" s="76"/>
      <c r="F7291" s="76"/>
      <c r="G7291" s="76"/>
      <c r="H7291" s="79"/>
      <c r="I7291" s="79"/>
      <c r="J7291" s="79"/>
      <c r="K7291" s="79"/>
      <c r="L7291" s="75"/>
      <c r="M7291" s="75"/>
      <c r="N7291" s="75"/>
      <c r="O7291" s="75"/>
      <c r="P7291" s="76"/>
      <c r="AH7291">
        <v>21</v>
      </c>
    </row>
    <row r="7292" spans="2:34" x14ac:dyDescent="0.35">
      <c r="B7292" s="75"/>
      <c r="C7292" s="76"/>
      <c r="D7292" s="78"/>
      <c r="E7292" s="76"/>
      <c r="F7292" s="76"/>
      <c r="G7292" s="76"/>
      <c r="H7292" s="79"/>
      <c r="I7292" s="79"/>
      <c r="J7292" s="79"/>
      <c r="K7292" s="79"/>
      <c r="L7292" s="75"/>
      <c r="M7292" s="75"/>
      <c r="N7292" s="75"/>
      <c r="O7292" s="75"/>
      <c r="P7292" s="76"/>
      <c r="AH7292">
        <v>21</v>
      </c>
    </row>
    <row r="7293" spans="2:34" x14ac:dyDescent="0.35">
      <c r="B7293" s="75"/>
      <c r="C7293" s="76"/>
      <c r="D7293" s="78"/>
      <c r="E7293" s="76"/>
      <c r="F7293" s="76"/>
      <c r="G7293" s="76"/>
      <c r="H7293" s="79"/>
      <c r="I7293" s="79"/>
      <c r="J7293" s="79"/>
      <c r="K7293" s="79"/>
      <c r="L7293" s="75"/>
      <c r="M7293" s="75"/>
      <c r="N7293" s="75"/>
      <c r="O7293" s="75"/>
      <c r="P7293" s="76"/>
      <c r="AH7293">
        <v>21</v>
      </c>
    </row>
    <row r="7294" spans="2:34" x14ac:dyDescent="0.35">
      <c r="B7294" s="75"/>
      <c r="C7294" s="76"/>
      <c r="D7294" s="78"/>
      <c r="E7294" s="76"/>
      <c r="F7294" s="76"/>
      <c r="G7294" s="76"/>
      <c r="H7294" s="79"/>
      <c r="I7294" s="79"/>
      <c r="J7294" s="79"/>
      <c r="K7294" s="79"/>
      <c r="L7294" s="75"/>
      <c r="M7294" s="75"/>
      <c r="N7294" s="75"/>
      <c r="O7294" s="75"/>
      <c r="P7294" s="76"/>
      <c r="AH7294">
        <v>21</v>
      </c>
    </row>
    <row r="7295" spans="2:34" x14ac:dyDescent="0.35">
      <c r="B7295" s="75"/>
      <c r="C7295" s="76"/>
      <c r="D7295" s="78"/>
      <c r="E7295" s="76"/>
      <c r="F7295" s="76"/>
      <c r="G7295" s="76"/>
      <c r="H7295" s="79"/>
      <c r="I7295" s="79"/>
      <c r="J7295" s="79"/>
      <c r="K7295" s="79"/>
      <c r="L7295" s="75"/>
      <c r="M7295" s="75"/>
      <c r="N7295" s="75"/>
      <c r="O7295" s="75"/>
      <c r="P7295" s="76"/>
      <c r="AH7295">
        <v>21</v>
      </c>
    </row>
    <row r="7296" spans="2:34" x14ac:dyDescent="0.35">
      <c r="B7296" s="75"/>
      <c r="C7296" s="76"/>
      <c r="D7296" s="78"/>
      <c r="E7296" s="76"/>
      <c r="F7296" s="76"/>
      <c r="G7296" s="76"/>
      <c r="H7296" s="79"/>
      <c r="I7296" s="79"/>
      <c r="J7296" s="79"/>
      <c r="K7296" s="79"/>
      <c r="L7296" s="75"/>
      <c r="M7296" s="75"/>
      <c r="N7296" s="75"/>
      <c r="O7296" s="75"/>
      <c r="P7296" s="76"/>
      <c r="AH7296">
        <v>21</v>
      </c>
    </row>
    <row r="7297" spans="2:34" x14ac:dyDescent="0.35">
      <c r="B7297" s="75"/>
      <c r="C7297" s="76"/>
      <c r="D7297" s="78"/>
      <c r="E7297" s="76"/>
      <c r="F7297" s="76"/>
      <c r="G7297" s="76"/>
      <c r="H7297" s="79"/>
      <c r="I7297" s="79"/>
      <c r="J7297" s="79"/>
      <c r="K7297" s="79"/>
      <c r="L7297" s="75"/>
      <c r="M7297" s="75"/>
      <c r="N7297" s="75"/>
      <c r="O7297" s="75"/>
      <c r="P7297" s="76"/>
      <c r="AH7297">
        <v>21</v>
      </c>
    </row>
    <row r="7298" spans="2:34" x14ac:dyDescent="0.35">
      <c r="B7298" s="75"/>
      <c r="C7298" s="76"/>
      <c r="D7298" s="78"/>
      <c r="E7298" s="76"/>
      <c r="F7298" s="76"/>
      <c r="G7298" s="76"/>
      <c r="H7298" s="79"/>
      <c r="I7298" s="79"/>
      <c r="J7298" s="79"/>
      <c r="K7298" s="79"/>
      <c r="L7298" s="75"/>
      <c r="M7298" s="75"/>
      <c r="N7298" s="75"/>
      <c r="O7298" s="75"/>
      <c r="P7298" s="76"/>
      <c r="AH7298">
        <v>21</v>
      </c>
    </row>
    <row r="7299" spans="2:34" x14ac:dyDescent="0.35">
      <c r="B7299" s="75"/>
      <c r="C7299" s="76"/>
      <c r="D7299" s="78"/>
      <c r="E7299" s="76"/>
      <c r="F7299" s="76"/>
      <c r="G7299" s="76"/>
      <c r="H7299" s="79"/>
      <c r="I7299" s="79"/>
      <c r="J7299" s="79"/>
      <c r="K7299" s="79"/>
      <c r="L7299" s="75"/>
      <c r="M7299" s="75"/>
      <c r="N7299" s="75"/>
      <c r="O7299" s="75"/>
      <c r="P7299" s="76"/>
      <c r="AH7299">
        <v>21</v>
      </c>
    </row>
    <row r="7300" spans="2:34" x14ac:dyDescent="0.35">
      <c r="B7300" s="75"/>
      <c r="C7300" s="76"/>
      <c r="D7300" s="78"/>
      <c r="E7300" s="76"/>
      <c r="F7300" s="76"/>
      <c r="G7300" s="76"/>
      <c r="H7300" s="79"/>
      <c r="I7300" s="79"/>
      <c r="J7300" s="79"/>
      <c r="K7300" s="79"/>
      <c r="L7300" s="75"/>
      <c r="M7300" s="75"/>
      <c r="N7300" s="75"/>
      <c r="O7300" s="75"/>
      <c r="P7300" s="76"/>
      <c r="AH7300">
        <v>21</v>
      </c>
    </row>
    <row r="7301" spans="2:34" x14ac:dyDescent="0.35">
      <c r="B7301" s="75"/>
      <c r="C7301" s="76"/>
      <c r="D7301" s="78"/>
      <c r="E7301" s="76"/>
      <c r="F7301" s="76"/>
      <c r="G7301" s="76"/>
      <c r="H7301" s="79"/>
      <c r="I7301" s="79"/>
      <c r="J7301" s="79"/>
      <c r="K7301" s="79"/>
      <c r="L7301" s="75"/>
      <c r="M7301" s="75"/>
      <c r="N7301" s="75"/>
      <c r="O7301" s="75"/>
      <c r="P7301" s="76"/>
      <c r="AH7301">
        <v>21</v>
      </c>
    </row>
    <row r="7302" spans="2:34" x14ac:dyDescent="0.35">
      <c r="B7302" s="75"/>
      <c r="C7302" s="76"/>
      <c r="D7302" s="78"/>
      <c r="E7302" s="76"/>
      <c r="F7302" s="76"/>
      <c r="G7302" s="76"/>
      <c r="H7302" s="79"/>
      <c r="I7302" s="79"/>
      <c r="J7302" s="79"/>
      <c r="K7302" s="79"/>
      <c r="L7302" s="75"/>
      <c r="M7302" s="75"/>
      <c r="N7302" s="75"/>
      <c r="O7302" s="75"/>
      <c r="P7302" s="76"/>
      <c r="AH7302">
        <v>21</v>
      </c>
    </row>
    <row r="7303" spans="2:34" x14ac:dyDescent="0.35">
      <c r="B7303" s="75"/>
      <c r="C7303" s="76"/>
      <c r="D7303" s="78"/>
      <c r="E7303" s="76"/>
      <c r="F7303" s="76"/>
      <c r="G7303" s="76"/>
      <c r="H7303" s="79"/>
      <c r="I7303" s="79"/>
      <c r="J7303" s="79"/>
      <c r="K7303" s="79"/>
      <c r="L7303" s="75"/>
      <c r="M7303" s="75"/>
      <c r="N7303" s="75"/>
      <c r="O7303" s="75"/>
      <c r="P7303" s="76"/>
      <c r="AH7303">
        <v>21</v>
      </c>
    </row>
    <row r="7304" spans="2:34" x14ac:dyDescent="0.35">
      <c r="B7304" s="75"/>
      <c r="C7304" s="76"/>
      <c r="D7304" s="78"/>
      <c r="E7304" s="76"/>
      <c r="F7304" s="76"/>
      <c r="G7304" s="76"/>
      <c r="H7304" s="79"/>
      <c r="I7304" s="79"/>
      <c r="J7304" s="79"/>
      <c r="K7304" s="79"/>
      <c r="L7304" s="75"/>
      <c r="M7304" s="75"/>
      <c r="N7304" s="75"/>
      <c r="O7304" s="75"/>
      <c r="P7304" s="76"/>
      <c r="AH7304">
        <v>21</v>
      </c>
    </row>
    <row r="7305" spans="2:34" x14ac:dyDescent="0.35">
      <c r="B7305" s="75"/>
      <c r="C7305" s="76"/>
      <c r="D7305" s="78"/>
      <c r="E7305" s="76"/>
      <c r="F7305" s="76"/>
      <c r="G7305" s="76"/>
      <c r="H7305" s="79"/>
      <c r="I7305" s="79"/>
      <c r="J7305" s="79"/>
      <c r="K7305" s="79"/>
      <c r="L7305" s="75"/>
      <c r="M7305" s="75"/>
      <c r="N7305" s="75"/>
      <c r="O7305" s="75"/>
      <c r="P7305" s="76"/>
      <c r="AH7305">
        <v>21</v>
      </c>
    </row>
    <row r="7306" spans="2:34" x14ac:dyDescent="0.35">
      <c r="B7306" s="75"/>
      <c r="C7306" s="76"/>
      <c r="D7306" s="78"/>
      <c r="E7306" s="76"/>
      <c r="F7306" s="76"/>
      <c r="G7306" s="76"/>
      <c r="H7306" s="79"/>
      <c r="I7306" s="79"/>
      <c r="J7306" s="79"/>
      <c r="K7306" s="79"/>
      <c r="L7306" s="75"/>
      <c r="M7306" s="75"/>
      <c r="N7306" s="75"/>
      <c r="O7306" s="75"/>
      <c r="P7306" s="76"/>
      <c r="AH7306">
        <v>21</v>
      </c>
    </row>
    <row r="7307" spans="2:34" x14ac:dyDescent="0.35">
      <c r="B7307" s="75"/>
      <c r="C7307" s="76"/>
      <c r="D7307" s="78"/>
      <c r="E7307" s="76"/>
      <c r="F7307" s="76"/>
      <c r="G7307" s="76"/>
      <c r="H7307" s="79"/>
      <c r="I7307" s="79"/>
      <c r="J7307" s="79"/>
      <c r="K7307" s="79"/>
      <c r="L7307" s="75"/>
      <c r="M7307" s="75"/>
      <c r="N7307" s="75"/>
      <c r="O7307" s="75"/>
      <c r="P7307" s="76"/>
      <c r="AH7307">
        <v>21</v>
      </c>
    </row>
    <row r="7308" spans="2:34" x14ac:dyDescent="0.35">
      <c r="B7308" s="75"/>
      <c r="C7308" s="76"/>
      <c r="D7308" s="78"/>
      <c r="E7308" s="76"/>
      <c r="F7308" s="76"/>
      <c r="G7308" s="76"/>
      <c r="H7308" s="79"/>
      <c r="I7308" s="79"/>
      <c r="J7308" s="79"/>
      <c r="K7308" s="79"/>
      <c r="L7308" s="75"/>
      <c r="M7308" s="75"/>
      <c r="N7308" s="75"/>
      <c r="O7308" s="75"/>
      <c r="P7308" s="76"/>
      <c r="AH7308">
        <v>21</v>
      </c>
    </row>
    <row r="7309" spans="2:34" x14ac:dyDescent="0.35">
      <c r="B7309" s="75"/>
      <c r="C7309" s="76"/>
      <c r="D7309" s="78"/>
      <c r="E7309" s="76"/>
      <c r="F7309" s="76"/>
      <c r="G7309" s="76"/>
      <c r="H7309" s="79"/>
      <c r="I7309" s="79"/>
      <c r="J7309" s="79"/>
      <c r="K7309" s="79"/>
      <c r="L7309" s="75"/>
      <c r="M7309" s="75"/>
      <c r="N7309" s="75"/>
      <c r="O7309" s="75"/>
      <c r="P7309" s="76"/>
      <c r="AH7309">
        <v>21</v>
      </c>
    </row>
    <row r="7310" spans="2:34" x14ac:dyDescent="0.35">
      <c r="B7310" s="75"/>
      <c r="C7310" s="76"/>
      <c r="D7310" s="78"/>
      <c r="E7310" s="76"/>
      <c r="F7310" s="76"/>
      <c r="G7310" s="76"/>
      <c r="H7310" s="79"/>
      <c r="I7310" s="79"/>
      <c r="J7310" s="79"/>
      <c r="K7310" s="79"/>
      <c r="L7310" s="75"/>
      <c r="M7310" s="75"/>
      <c r="N7310" s="75"/>
      <c r="O7310" s="75"/>
      <c r="P7310" s="76"/>
      <c r="AH7310">
        <v>21</v>
      </c>
    </row>
    <row r="7311" spans="2:34" x14ac:dyDescent="0.35">
      <c r="B7311" s="75"/>
      <c r="C7311" s="76"/>
      <c r="D7311" s="78"/>
      <c r="E7311" s="76"/>
      <c r="F7311" s="76"/>
      <c r="G7311" s="76"/>
      <c r="H7311" s="79"/>
      <c r="I7311" s="79"/>
      <c r="J7311" s="79"/>
      <c r="K7311" s="79"/>
      <c r="L7311" s="75"/>
      <c r="M7311" s="75"/>
      <c r="N7311" s="75"/>
      <c r="O7311" s="75"/>
      <c r="P7311" s="76"/>
      <c r="AH7311">
        <v>21</v>
      </c>
    </row>
    <row r="7312" spans="2:34" x14ac:dyDescent="0.35">
      <c r="B7312" s="75"/>
      <c r="C7312" s="76"/>
      <c r="D7312" s="78"/>
      <c r="E7312" s="76"/>
      <c r="F7312" s="76"/>
      <c r="G7312" s="76"/>
      <c r="H7312" s="79"/>
      <c r="I7312" s="79"/>
      <c r="J7312" s="79"/>
      <c r="K7312" s="79"/>
      <c r="L7312" s="75"/>
      <c r="M7312" s="75"/>
      <c r="N7312" s="75"/>
      <c r="O7312" s="75"/>
      <c r="P7312" s="76"/>
      <c r="AH7312">
        <v>21</v>
      </c>
    </row>
    <row r="7313" spans="2:34" x14ac:dyDescent="0.35">
      <c r="B7313" s="75"/>
      <c r="C7313" s="76"/>
      <c r="D7313" s="78"/>
      <c r="E7313" s="76"/>
      <c r="F7313" s="76"/>
      <c r="G7313" s="76"/>
      <c r="H7313" s="79"/>
      <c r="I7313" s="79"/>
      <c r="J7313" s="79"/>
      <c r="K7313" s="79"/>
      <c r="L7313" s="75"/>
      <c r="M7313" s="75"/>
      <c r="N7313" s="75"/>
      <c r="O7313" s="75"/>
      <c r="P7313" s="76"/>
      <c r="AH7313">
        <v>21</v>
      </c>
    </row>
    <row r="7314" spans="2:34" x14ac:dyDescent="0.35">
      <c r="B7314" s="75"/>
      <c r="C7314" s="76"/>
      <c r="D7314" s="78"/>
      <c r="E7314" s="76"/>
      <c r="F7314" s="76"/>
      <c r="G7314" s="76"/>
      <c r="H7314" s="79"/>
      <c r="I7314" s="79"/>
      <c r="J7314" s="79"/>
      <c r="K7314" s="79"/>
      <c r="L7314" s="75"/>
      <c r="M7314" s="75"/>
      <c r="N7314" s="75"/>
      <c r="O7314" s="75"/>
      <c r="P7314" s="76"/>
      <c r="AH7314">
        <v>21</v>
      </c>
    </row>
    <row r="7315" spans="2:34" x14ac:dyDescent="0.35">
      <c r="B7315" s="75"/>
      <c r="C7315" s="76"/>
      <c r="D7315" s="78"/>
      <c r="E7315" s="76"/>
      <c r="F7315" s="76"/>
      <c r="G7315" s="76"/>
      <c r="H7315" s="79"/>
      <c r="I7315" s="79"/>
      <c r="J7315" s="79"/>
      <c r="K7315" s="79"/>
      <c r="L7315" s="75"/>
      <c r="M7315" s="75"/>
      <c r="N7315" s="75"/>
      <c r="O7315" s="75"/>
      <c r="P7315" s="76"/>
      <c r="AH7315">
        <v>21</v>
      </c>
    </row>
    <row r="7316" spans="2:34" x14ac:dyDescent="0.35">
      <c r="B7316" s="75"/>
      <c r="C7316" s="76"/>
      <c r="D7316" s="78"/>
      <c r="E7316" s="76"/>
      <c r="F7316" s="76"/>
      <c r="G7316" s="76"/>
      <c r="H7316" s="79"/>
      <c r="I7316" s="79"/>
      <c r="J7316" s="79"/>
      <c r="K7316" s="79"/>
      <c r="L7316" s="75"/>
      <c r="M7316" s="75"/>
      <c r="N7316" s="75"/>
      <c r="O7316" s="75"/>
      <c r="P7316" s="76"/>
      <c r="AH7316">
        <v>21</v>
      </c>
    </row>
    <row r="7317" spans="2:34" x14ac:dyDescent="0.35">
      <c r="B7317" s="75"/>
      <c r="C7317" s="76"/>
      <c r="D7317" s="78"/>
      <c r="E7317" s="76"/>
      <c r="F7317" s="76"/>
      <c r="G7317" s="76"/>
      <c r="H7317" s="79"/>
      <c r="I7317" s="79"/>
      <c r="J7317" s="79"/>
      <c r="K7317" s="79"/>
      <c r="L7317" s="75"/>
      <c r="M7317" s="75"/>
      <c r="N7317" s="75"/>
      <c r="O7317" s="75"/>
      <c r="P7317" s="76"/>
      <c r="AH7317">
        <v>21</v>
      </c>
    </row>
    <row r="7318" spans="2:34" x14ac:dyDescent="0.35">
      <c r="B7318" s="75"/>
      <c r="C7318" s="76"/>
      <c r="D7318" s="78"/>
      <c r="E7318" s="76"/>
      <c r="F7318" s="76"/>
      <c r="G7318" s="76"/>
      <c r="H7318" s="79"/>
      <c r="I7318" s="79"/>
      <c r="J7318" s="79"/>
      <c r="K7318" s="79"/>
      <c r="L7318" s="75"/>
      <c r="M7318" s="75"/>
      <c r="N7318" s="75"/>
      <c r="O7318" s="75"/>
      <c r="P7318" s="76"/>
      <c r="AH7318">
        <v>21</v>
      </c>
    </row>
    <row r="7319" spans="2:34" x14ac:dyDescent="0.35">
      <c r="B7319" s="75"/>
      <c r="C7319" s="76"/>
      <c r="D7319" s="78"/>
      <c r="E7319" s="76"/>
      <c r="F7319" s="76"/>
      <c r="G7319" s="76"/>
      <c r="H7319" s="79"/>
      <c r="I7319" s="79"/>
      <c r="J7319" s="79"/>
      <c r="K7319" s="79"/>
      <c r="L7319" s="75"/>
      <c r="M7319" s="75"/>
      <c r="N7319" s="75"/>
      <c r="O7319" s="75"/>
      <c r="P7319" s="76"/>
      <c r="AH7319">
        <v>21</v>
      </c>
    </row>
    <row r="7320" spans="2:34" x14ac:dyDescent="0.35">
      <c r="B7320" s="75"/>
      <c r="C7320" s="76"/>
      <c r="D7320" s="78"/>
      <c r="E7320" s="76"/>
      <c r="F7320" s="76"/>
      <c r="G7320" s="76"/>
      <c r="H7320" s="79"/>
      <c r="I7320" s="79"/>
      <c r="J7320" s="79"/>
      <c r="K7320" s="79"/>
      <c r="L7320" s="75"/>
      <c r="M7320" s="75"/>
      <c r="N7320" s="75"/>
      <c r="O7320" s="75"/>
      <c r="P7320" s="76"/>
      <c r="AH7320">
        <v>21</v>
      </c>
    </row>
    <row r="7321" spans="2:34" x14ac:dyDescent="0.35">
      <c r="B7321" s="75"/>
      <c r="C7321" s="76"/>
      <c r="D7321" s="78"/>
      <c r="E7321" s="76"/>
      <c r="F7321" s="76"/>
      <c r="G7321" s="76"/>
      <c r="H7321" s="79"/>
      <c r="I7321" s="79"/>
      <c r="J7321" s="79"/>
      <c r="K7321" s="79"/>
      <c r="L7321" s="75"/>
      <c r="M7321" s="75"/>
      <c r="N7321" s="75"/>
      <c r="O7321" s="75"/>
      <c r="P7321" s="76"/>
      <c r="AH7321">
        <v>21</v>
      </c>
    </row>
    <row r="7322" spans="2:34" x14ac:dyDescent="0.35">
      <c r="B7322" s="75"/>
      <c r="C7322" s="76"/>
      <c r="D7322" s="78"/>
      <c r="E7322" s="76"/>
      <c r="F7322" s="76"/>
      <c r="G7322" s="76"/>
      <c r="H7322" s="79"/>
      <c r="I7322" s="79"/>
      <c r="J7322" s="79"/>
      <c r="K7322" s="79"/>
      <c r="L7322" s="75"/>
      <c r="M7322" s="75"/>
      <c r="N7322" s="75"/>
      <c r="O7322" s="75"/>
      <c r="P7322" s="76"/>
      <c r="AH7322">
        <v>21</v>
      </c>
    </row>
    <row r="7323" spans="2:34" x14ac:dyDescent="0.35">
      <c r="B7323" s="75"/>
      <c r="C7323" s="76"/>
      <c r="D7323" s="78"/>
      <c r="E7323" s="76"/>
      <c r="F7323" s="76"/>
      <c r="G7323" s="76"/>
      <c r="H7323" s="79"/>
      <c r="I7323" s="79"/>
      <c r="J7323" s="79"/>
      <c r="K7323" s="79"/>
      <c r="L7323" s="75"/>
      <c r="M7323" s="75"/>
      <c r="N7323" s="75"/>
      <c r="O7323" s="75"/>
      <c r="P7323" s="76"/>
      <c r="AH7323">
        <v>21</v>
      </c>
    </row>
    <row r="7324" spans="2:34" x14ac:dyDescent="0.35">
      <c r="B7324" s="75"/>
      <c r="C7324" s="76"/>
      <c r="D7324" s="78"/>
      <c r="E7324" s="76"/>
      <c r="F7324" s="76"/>
      <c r="G7324" s="76"/>
      <c r="H7324" s="79"/>
      <c r="I7324" s="79"/>
      <c r="J7324" s="79"/>
      <c r="K7324" s="79"/>
      <c r="L7324" s="75"/>
      <c r="M7324" s="75"/>
      <c r="N7324" s="75"/>
      <c r="O7324" s="75"/>
      <c r="P7324" s="76"/>
      <c r="AH7324">
        <v>21</v>
      </c>
    </row>
    <row r="7325" spans="2:34" x14ac:dyDescent="0.35">
      <c r="B7325" s="75"/>
      <c r="C7325" s="76"/>
      <c r="D7325" s="78"/>
      <c r="E7325" s="76"/>
      <c r="F7325" s="76"/>
      <c r="G7325" s="76"/>
      <c r="H7325" s="79"/>
      <c r="I7325" s="79"/>
      <c r="J7325" s="79"/>
      <c r="K7325" s="79"/>
      <c r="L7325" s="75"/>
      <c r="M7325" s="75"/>
      <c r="N7325" s="75"/>
      <c r="O7325" s="75"/>
      <c r="P7325" s="76"/>
      <c r="AH7325">
        <v>21</v>
      </c>
    </row>
    <row r="7326" spans="2:34" x14ac:dyDescent="0.35">
      <c r="B7326" s="75"/>
      <c r="C7326" s="76"/>
      <c r="D7326" s="78"/>
      <c r="E7326" s="76"/>
      <c r="F7326" s="76"/>
      <c r="G7326" s="76"/>
      <c r="H7326" s="79"/>
      <c r="I7326" s="79"/>
      <c r="J7326" s="79"/>
      <c r="K7326" s="79"/>
      <c r="L7326" s="75"/>
      <c r="M7326" s="75"/>
      <c r="N7326" s="75"/>
      <c r="O7326" s="75"/>
      <c r="P7326" s="76"/>
      <c r="AH7326">
        <v>21</v>
      </c>
    </row>
    <row r="7327" spans="2:34" x14ac:dyDescent="0.35">
      <c r="B7327" s="75"/>
      <c r="C7327" s="76"/>
      <c r="D7327" s="78"/>
      <c r="E7327" s="76"/>
      <c r="F7327" s="76"/>
      <c r="G7327" s="76"/>
      <c r="H7327" s="79"/>
      <c r="I7327" s="79"/>
      <c r="J7327" s="79"/>
      <c r="K7327" s="79"/>
      <c r="L7327" s="75"/>
      <c r="M7327" s="75"/>
      <c r="N7327" s="75"/>
      <c r="O7327" s="75"/>
      <c r="P7327" s="76"/>
      <c r="AH7327">
        <v>21</v>
      </c>
    </row>
    <row r="7328" spans="2:34" x14ac:dyDescent="0.35">
      <c r="B7328" s="75"/>
      <c r="C7328" s="76"/>
      <c r="D7328" s="78"/>
      <c r="E7328" s="76"/>
      <c r="F7328" s="76"/>
      <c r="G7328" s="76"/>
      <c r="H7328" s="79"/>
      <c r="I7328" s="79"/>
      <c r="J7328" s="79"/>
      <c r="K7328" s="79"/>
      <c r="L7328" s="75"/>
      <c r="M7328" s="75"/>
      <c r="N7328" s="75"/>
      <c r="O7328" s="75"/>
      <c r="P7328" s="76"/>
      <c r="AH7328">
        <v>21</v>
      </c>
    </row>
    <row r="7329" spans="2:34" x14ac:dyDescent="0.35">
      <c r="B7329" s="75"/>
      <c r="C7329" s="76"/>
      <c r="D7329" s="78"/>
      <c r="E7329" s="76"/>
      <c r="F7329" s="76"/>
      <c r="G7329" s="76"/>
      <c r="H7329" s="79"/>
      <c r="I7329" s="79"/>
      <c r="J7329" s="79"/>
      <c r="K7329" s="79"/>
      <c r="L7329" s="75"/>
      <c r="M7329" s="75"/>
      <c r="N7329" s="75"/>
      <c r="O7329" s="75"/>
      <c r="P7329" s="76"/>
      <c r="AH7329">
        <v>21</v>
      </c>
    </row>
    <row r="7330" spans="2:34" x14ac:dyDescent="0.35">
      <c r="B7330" s="75"/>
      <c r="C7330" s="76"/>
      <c r="D7330" s="78"/>
      <c r="E7330" s="76"/>
      <c r="F7330" s="76"/>
      <c r="G7330" s="76"/>
      <c r="H7330" s="79"/>
      <c r="I7330" s="79"/>
      <c r="J7330" s="79"/>
      <c r="K7330" s="79"/>
      <c r="L7330" s="75"/>
      <c r="M7330" s="75"/>
      <c r="N7330" s="75"/>
      <c r="O7330" s="75"/>
      <c r="P7330" s="76"/>
      <c r="AH7330">
        <v>21</v>
      </c>
    </row>
    <row r="7331" spans="2:34" x14ac:dyDescent="0.35">
      <c r="B7331" s="75"/>
      <c r="C7331" s="76"/>
      <c r="D7331" s="78"/>
      <c r="E7331" s="76"/>
      <c r="F7331" s="76"/>
      <c r="G7331" s="76"/>
      <c r="H7331" s="79"/>
      <c r="I7331" s="79"/>
      <c r="J7331" s="79"/>
      <c r="K7331" s="79"/>
      <c r="L7331" s="75"/>
      <c r="M7331" s="75"/>
      <c r="N7331" s="75"/>
      <c r="O7331" s="75"/>
      <c r="P7331" s="76"/>
      <c r="AH7331">
        <v>21</v>
      </c>
    </row>
    <row r="7332" spans="2:34" x14ac:dyDescent="0.35">
      <c r="B7332" s="75"/>
      <c r="C7332" s="76"/>
      <c r="D7332" s="78"/>
      <c r="E7332" s="76"/>
      <c r="F7332" s="76"/>
      <c r="G7332" s="76"/>
      <c r="H7332" s="79"/>
      <c r="I7332" s="79"/>
      <c r="J7332" s="79"/>
      <c r="K7332" s="79"/>
      <c r="L7332" s="75"/>
      <c r="M7332" s="75"/>
      <c r="N7332" s="75"/>
      <c r="O7332" s="75"/>
      <c r="P7332" s="76"/>
      <c r="AH7332">
        <v>21</v>
      </c>
    </row>
    <row r="7333" spans="2:34" x14ac:dyDescent="0.35">
      <c r="B7333" s="75"/>
      <c r="C7333" s="76"/>
      <c r="D7333" s="78"/>
      <c r="E7333" s="76"/>
      <c r="F7333" s="76"/>
      <c r="G7333" s="76"/>
      <c r="H7333" s="79"/>
      <c r="I7333" s="79"/>
      <c r="J7333" s="79"/>
      <c r="K7333" s="79"/>
      <c r="L7333" s="75"/>
      <c r="M7333" s="75"/>
      <c r="N7333" s="75"/>
      <c r="O7333" s="75"/>
      <c r="P7333" s="76"/>
      <c r="AH7333">
        <v>21</v>
      </c>
    </row>
    <row r="7334" spans="2:34" x14ac:dyDescent="0.35">
      <c r="B7334" s="75"/>
      <c r="C7334" s="76"/>
      <c r="D7334" s="78"/>
      <c r="E7334" s="76"/>
      <c r="F7334" s="76"/>
      <c r="G7334" s="76"/>
      <c r="H7334" s="79"/>
      <c r="I7334" s="79"/>
      <c r="J7334" s="79"/>
      <c r="K7334" s="79"/>
      <c r="L7334" s="75"/>
      <c r="M7334" s="75"/>
      <c r="N7334" s="75"/>
      <c r="O7334" s="75"/>
      <c r="P7334" s="76"/>
      <c r="AH7334">
        <v>21</v>
      </c>
    </row>
    <row r="7335" spans="2:34" x14ac:dyDescent="0.35">
      <c r="B7335" s="75"/>
      <c r="C7335" s="76"/>
      <c r="D7335" s="78"/>
      <c r="E7335" s="76"/>
      <c r="F7335" s="76"/>
      <c r="G7335" s="76"/>
      <c r="H7335" s="79"/>
      <c r="I7335" s="79"/>
      <c r="J7335" s="79"/>
      <c r="K7335" s="79"/>
      <c r="L7335" s="75"/>
      <c r="M7335" s="75"/>
      <c r="N7335" s="75"/>
      <c r="O7335" s="75"/>
      <c r="P7335" s="76"/>
      <c r="AH7335">
        <v>21</v>
      </c>
    </row>
    <row r="7336" spans="2:34" x14ac:dyDescent="0.35">
      <c r="B7336" s="75"/>
      <c r="C7336" s="76"/>
      <c r="D7336" s="78"/>
      <c r="E7336" s="76"/>
      <c r="F7336" s="76"/>
      <c r="G7336" s="76"/>
      <c r="H7336" s="79"/>
      <c r="I7336" s="79"/>
      <c r="J7336" s="79"/>
      <c r="K7336" s="79"/>
      <c r="L7336" s="75"/>
      <c r="M7336" s="75"/>
      <c r="N7336" s="75"/>
      <c r="O7336" s="75"/>
      <c r="P7336" s="76"/>
      <c r="AH7336">
        <v>21</v>
      </c>
    </row>
    <row r="7337" spans="2:34" x14ac:dyDescent="0.35">
      <c r="B7337" s="75"/>
      <c r="C7337" s="76"/>
      <c r="D7337" s="78"/>
      <c r="E7337" s="76"/>
      <c r="F7337" s="76"/>
      <c r="G7337" s="76"/>
      <c r="H7337" s="79"/>
      <c r="I7337" s="79"/>
      <c r="J7337" s="79"/>
      <c r="K7337" s="79"/>
      <c r="L7337" s="75"/>
      <c r="M7337" s="75"/>
      <c r="N7337" s="75"/>
      <c r="O7337" s="75"/>
      <c r="P7337" s="76"/>
      <c r="AH7337">
        <v>21</v>
      </c>
    </row>
    <row r="7338" spans="2:34" x14ac:dyDescent="0.35">
      <c r="B7338" s="75"/>
      <c r="C7338" s="76"/>
      <c r="D7338" s="78"/>
      <c r="E7338" s="76"/>
      <c r="F7338" s="76"/>
      <c r="G7338" s="76"/>
      <c r="H7338" s="79"/>
      <c r="I7338" s="79"/>
      <c r="J7338" s="79"/>
      <c r="K7338" s="79"/>
      <c r="L7338" s="75"/>
      <c r="M7338" s="75"/>
      <c r="N7338" s="75"/>
      <c r="O7338" s="75"/>
      <c r="P7338" s="76"/>
      <c r="AH7338">
        <v>21</v>
      </c>
    </row>
    <row r="7339" spans="2:34" x14ac:dyDescent="0.35">
      <c r="B7339" s="75"/>
      <c r="C7339" s="76"/>
      <c r="D7339" s="78"/>
      <c r="E7339" s="76"/>
      <c r="F7339" s="76"/>
      <c r="G7339" s="76"/>
      <c r="H7339" s="79"/>
      <c r="I7339" s="79"/>
      <c r="J7339" s="79"/>
      <c r="K7339" s="79"/>
      <c r="L7339" s="75"/>
      <c r="M7339" s="75"/>
      <c r="N7339" s="75"/>
      <c r="O7339" s="75"/>
      <c r="P7339" s="76"/>
      <c r="AH7339">
        <v>21</v>
      </c>
    </row>
    <row r="7340" spans="2:34" x14ac:dyDescent="0.35">
      <c r="B7340" s="75"/>
      <c r="C7340" s="76"/>
      <c r="D7340" s="78"/>
      <c r="E7340" s="76"/>
      <c r="F7340" s="76"/>
      <c r="G7340" s="76"/>
      <c r="H7340" s="79"/>
      <c r="I7340" s="79"/>
      <c r="J7340" s="79"/>
      <c r="K7340" s="79"/>
      <c r="L7340" s="75"/>
      <c r="M7340" s="75"/>
      <c r="N7340" s="75"/>
      <c r="O7340" s="75"/>
      <c r="P7340" s="76"/>
      <c r="AH7340">
        <v>21</v>
      </c>
    </row>
    <row r="7341" spans="2:34" x14ac:dyDescent="0.35">
      <c r="B7341" s="75"/>
      <c r="C7341" s="76"/>
      <c r="D7341" s="78"/>
      <c r="E7341" s="76"/>
      <c r="F7341" s="76"/>
      <c r="G7341" s="76"/>
      <c r="H7341" s="79"/>
      <c r="I7341" s="79"/>
      <c r="J7341" s="79"/>
      <c r="K7341" s="79"/>
      <c r="L7341" s="75"/>
      <c r="M7341" s="75"/>
      <c r="N7341" s="75"/>
      <c r="O7341" s="75"/>
      <c r="P7341" s="76"/>
      <c r="AH7341">
        <v>21</v>
      </c>
    </row>
    <row r="7342" spans="2:34" x14ac:dyDescent="0.35">
      <c r="B7342" s="75"/>
      <c r="C7342" s="76"/>
      <c r="D7342" s="78"/>
      <c r="E7342" s="76"/>
      <c r="F7342" s="76"/>
      <c r="G7342" s="76"/>
      <c r="H7342" s="79"/>
      <c r="I7342" s="79"/>
      <c r="J7342" s="79"/>
      <c r="K7342" s="79"/>
      <c r="L7342" s="75"/>
      <c r="M7342" s="75"/>
      <c r="N7342" s="75"/>
      <c r="O7342" s="75"/>
      <c r="P7342" s="76"/>
      <c r="AH7342">
        <v>21</v>
      </c>
    </row>
    <row r="7343" spans="2:34" x14ac:dyDescent="0.35">
      <c r="B7343" s="75"/>
      <c r="C7343" s="76"/>
      <c r="D7343" s="78"/>
      <c r="E7343" s="76"/>
      <c r="F7343" s="76"/>
      <c r="G7343" s="76"/>
      <c r="H7343" s="79"/>
      <c r="I7343" s="79"/>
      <c r="J7343" s="79"/>
      <c r="K7343" s="79"/>
      <c r="L7343" s="75"/>
      <c r="M7343" s="75"/>
      <c r="N7343" s="75"/>
      <c r="O7343" s="75"/>
      <c r="P7343" s="76"/>
      <c r="AH7343">
        <v>21</v>
      </c>
    </row>
    <row r="7344" spans="2:34" x14ac:dyDescent="0.35">
      <c r="B7344" s="75"/>
      <c r="C7344" s="76"/>
      <c r="D7344" s="78"/>
      <c r="E7344" s="76"/>
      <c r="F7344" s="76"/>
      <c r="G7344" s="76"/>
      <c r="H7344" s="79"/>
      <c r="I7344" s="79"/>
      <c r="J7344" s="79"/>
      <c r="K7344" s="79"/>
      <c r="L7344" s="75"/>
      <c r="M7344" s="75"/>
      <c r="N7344" s="75"/>
      <c r="O7344" s="75"/>
      <c r="P7344" s="76"/>
      <c r="AH7344">
        <v>21</v>
      </c>
    </row>
    <row r="7345" spans="2:34" x14ac:dyDescent="0.35">
      <c r="B7345" s="75"/>
      <c r="C7345" s="76"/>
      <c r="D7345" s="78"/>
      <c r="E7345" s="76"/>
      <c r="F7345" s="76"/>
      <c r="G7345" s="76"/>
      <c r="H7345" s="79"/>
      <c r="I7345" s="79"/>
      <c r="J7345" s="79"/>
      <c r="K7345" s="79"/>
      <c r="L7345" s="75"/>
      <c r="M7345" s="75"/>
      <c r="N7345" s="75"/>
      <c r="O7345" s="75"/>
      <c r="P7345" s="76"/>
      <c r="AH7345">
        <v>21</v>
      </c>
    </row>
    <row r="7346" spans="2:34" x14ac:dyDescent="0.35">
      <c r="B7346" s="75"/>
      <c r="C7346" s="76"/>
      <c r="D7346" s="78"/>
      <c r="E7346" s="76"/>
      <c r="F7346" s="76"/>
      <c r="G7346" s="76"/>
      <c r="H7346" s="79"/>
      <c r="I7346" s="79"/>
      <c r="J7346" s="79"/>
      <c r="K7346" s="79"/>
      <c r="L7346" s="75"/>
      <c r="M7346" s="75"/>
      <c r="N7346" s="75"/>
      <c r="O7346" s="75"/>
      <c r="P7346" s="76"/>
      <c r="AH7346">
        <v>21</v>
      </c>
    </row>
    <row r="7347" spans="2:34" x14ac:dyDescent="0.35">
      <c r="B7347" s="75"/>
      <c r="C7347" s="76"/>
      <c r="D7347" s="78"/>
      <c r="E7347" s="76"/>
      <c r="F7347" s="76"/>
      <c r="G7347" s="76"/>
      <c r="H7347" s="79"/>
      <c r="I7347" s="79"/>
      <c r="J7347" s="79"/>
      <c r="K7347" s="79"/>
      <c r="L7347" s="75"/>
      <c r="M7347" s="75"/>
      <c r="N7347" s="75"/>
      <c r="O7347" s="75"/>
      <c r="P7347" s="76"/>
      <c r="AH7347">
        <v>21</v>
      </c>
    </row>
    <row r="7348" spans="2:34" x14ac:dyDescent="0.35">
      <c r="B7348" s="75"/>
      <c r="C7348" s="76"/>
      <c r="D7348" s="78"/>
      <c r="E7348" s="76"/>
      <c r="F7348" s="76"/>
      <c r="G7348" s="76"/>
      <c r="H7348" s="79"/>
      <c r="I7348" s="79"/>
      <c r="J7348" s="79"/>
      <c r="K7348" s="79"/>
      <c r="L7348" s="75"/>
      <c r="M7348" s="75"/>
      <c r="N7348" s="75"/>
      <c r="O7348" s="75"/>
      <c r="P7348" s="76"/>
      <c r="AH7348">
        <v>21</v>
      </c>
    </row>
    <row r="7349" spans="2:34" x14ac:dyDescent="0.35">
      <c r="B7349" s="75"/>
      <c r="C7349" s="76"/>
      <c r="D7349" s="78"/>
      <c r="E7349" s="76"/>
      <c r="F7349" s="76"/>
      <c r="G7349" s="76"/>
      <c r="H7349" s="79"/>
      <c r="I7349" s="79"/>
      <c r="J7349" s="79"/>
      <c r="K7349" s="79"/>
      <c r="L7349" s="75"/>
      <c r="M7349" s="75"/>
      <c r="N7349" s="75"/>
      <c r="O7349" s="75"/>
      <c r="P7349" s="76"/>
      <c r="AH7349">
        <v>21</v>
      </c>
    </row>
    <row r="7350" spans="2:34" x14ac:dyDescent="0.35">
      <c r="B7350" s="75"/>
      <c r="C7350" s="76"/>
      <c r="D7350" s="78"/>
      <c r="E7350" s="76"/>
      <c r="F7350" s="76"/>
      <c r="G7350" s="76"/>
      <c r="H7350" s="79"/>
      <c r="I7350" s="79"/>
      <c r="J7350" s="79"/>
      <c r="K7350" s="79"/>
      <c r="L7350" s="75"/>
      <c r="M7350" s="75"/>
      <c r="N7350" s="75"/>
      <c r="O7350" s="75"/>
      <c r="P7350" s="76"/>
      <c r="AH7350">
        <v>21</v>
      </c>
    </row>
    <row r="7351" spans="2:34" x14ac:dyDescent="0.35">
      <c r="B7351" s="75"/>
      <c r="C7351" s="76"/>
      <c r="D7351" s="78"/>
      <c r="E7351" s="76"/>
      <c r="F7351" s="76"/>
      <c r="G7351" s="76"/>
      <c r="H7351" s="79"/>
      <c r="I7351" s="79"/>
      <c r="J7351" s="79"/>
      <c r="K7351" s="79"/>
      <c r="L7351" s="75"/>
      <c r="M7351" s="75"/>
      <c r="N7351" s="75"/>
      <c r="O7351" s="75"/>
      <c r="P7351" s="76"/>
      <c r="AH7351">
        <v>21</v>
      </c>
    </row>
    <row r="7352" spans="2:34" x14ac:dyDescent="0.35">
      <c r="B7352" s="75"/>
      <c r="C7352" s="76"/>
      <c r="D7352" s="78"/>
      <c r="E7352" s="76"/>
      <c r="F7352" s="76"/>
      <c r="G7352" s="76"/>
      <c r="H7352" s="79"/>
      <c r="I7352" s="79"/>
      <c r="J7352" s="79"/>
      <c r="K7352" s="79"/>
      <c r="L7352" s="75"/>
      <c r="M7352" s="75"/>
      <c r="N7352" s="75"/>
      <c r="O7352" s="75"/>
      <c r="P7352" s="76"/>
      <c r="AH7352">
        <v>21</v>
      </c>
    </row>
    <row r="7353" spans="2:34" x14ac:dyDescent="0.35">
      <c r="B7353" s="75"/>
      <c r="C7353" s="76"/>
      <c r="D7353" s="78"/>
      <c r="E7353" s="76"/>
      <c r="F7353" s="76"/>
      <c r="G7353" s="76"/>
      <c r="H7353" s="79"/>
      <c r="I7353" s="79"/>
      <c r="J7353" s="79"/>
      <c r="K7353" s="79"/>
      <c r="L7353" s="75"/>
      <c r="M7353" s="75"/>
      <c r="N7353" s="75"/>
      <c r="O7353" s="75"/>
      <c r="P7353" s="76"/>
      <c r="AH7353">
        <v>21</v>
      </c>
    </row>
    <row r="7354" spans="2:34" x14ac:dyDescent="0.35">
      <c r="B7354" s="75"/>
      <c r="C7354" s="76"/>
      <c r="D7354" s="78"/>
      <c r="E7354" s="76"/>
      <c r="F7354" s="76"/>
      <c r="G7354" s="76"/>
      <c r="H7354" s="79"/>
      <c r="I7354" s="79"/>
      <c r="J7354" s="79"/>
      <c r="K7354" s="79"/>
      <c r="L7354" s="75"/>
      <c r="M7354" s="75"/>
      <c r="N7354" s="75"/>
      <c r="O7354" s="75"/>
      <c r="P7354" s="76"/>
      <c r="AH7354">
        <v>21</v>
      </c>
    </row>
    <row r="7355" spans="2:34" x14ac:dyDescent="0.35">
      <c r="B7355" s="75"/>
      <c r="C7355" s="76"/>
      <c r="D7355" s="78"/>
      <c r="E7355" s="76"/>
      <c r="F7355" s="76"/>
      <c r="G7355" s="76"/>
      <c r="H7355" s="79"/>
      <c r="I7355" s="79"/>
      <c r="J7355" s="79"/>
      <c r="K7355" s="79"/>
      <c r="L7355" s="75"/>
      <c r="M7355" s="75"/>
      <c r="N7355" s="75"/>
      <c r="O7355" s="75"/>
      <c r="P7355" s="76"/>
      <c r="AH7355">
        <v>21</v>
      </c>
    </row>
    <row r="7356" spans="2:34" x14ac:dyDescent="0.35">
      <c r="B7356" s="75"/>
      <c r="C7356" s="76"/>
      <c r="D7356" s="78"/>
      <c r="E7356" s="76"/>
      <c r="F7356" s="76"/>
      <c r="G7356" s="76"/>
      <c r="H7356" s="79"/>
      <c r="I7356" s="79"/>
      <c r="J7356" s="79"/>
      <c r="K7356" s="79"/>
      <c r="L7356" s="75"/>
      <c r="M7356" s="75"/>
      <c r="N7356" s="75"/>
      <c r="O7356" s="75"/>
      <c r="P7356" s="76"/>
      <c r="AH7356">
        <v>21</v>
      </c>
    </row>
    <row r="7357" spans="2:34" x14ac:dyDescent="0.35">
      <c r="B7357" s="75"/>
      <c r="C7357" s="76"/>
      <c r="D7357" s="78"/>
      <c r="E7357" s="76"/>
      <c r="F7357" s="76"/>
      <c r="G7357" s="76"/>
      <c r="H7357" s="79"/>
      <c r="I7357" s="79"/>
      <c r="J7357" s="79"/>
      <c r="K7357" s="79"/>
      <c r="L7357" s="75"/>
      <c r="M7357" s="75"/>
      <c r="N7357" s="75"/>
      <c r="O7357" s="75"/>
      <c r="P7357" s="76"/>
      <c r="AH7357">
        <v>21</v>
      </c>
    </row>
    <row r="7358" spans="2:34" x14ac:dyDescent="0.35">
      <c r="B7358" s="75"/>
      <c r="C7358" s="76"/>
      <c r="D7358" s="78"/>
      <c r="E7358" s="76"/>
      <c r="F7358" s="76"/>
      <c r="G7358" s="76"/>
      <c r="H7358" s="79"/>
      <c r="I7358" s="79"/>
      <c r="J7358" s="79"/>
      <c r="K7358" s="79"/>
      <c r="L7358" s="75"/>
      <c r="M7358" s="75"/>
      <c r="N7358" s="75"/>
      <c r="O7358" s="75"/>
      <c r="P7358" s="76"/>
      <c r="AH7358">
        <v>21</v>
      </c>
    </row>
    <row r="7359" spans="2:34" x14ac:dyDescent="0.35">
      <c r="B7359" s="75"/>
      <c r="C7359" s="76"/>
      <c r="D7359" s="78"/>
      <c r="E7359" s="76"/>
      <c r="F7359" s="76"/>
      <c r="G7359" s="76"/>
      <c r="H7359" s="79"/>
      <c r="I7359" s="79"/>
      <c r="J7359" s="79"/>
      <c r="K7359" s="79"/>
      <c r="L7359" s="75"/>
      <c r="M7359" s="75"/>
      <c r="N7359" s="75"/>
      <c r="O7359" s="75"/>
      <c r="P7359" s="76"/>
      <c r="AH7359">
        <v>21</v>
      </c>
    </row>
    <row r="7360" spans="2:34" x14ac:dyDescent="0.35">
      <c r="B7360" s="75"/>
      <c r="C7360" s="76"/>
      <c r="D7360" s="78"/>
      <c r="E7360" s="76"/>
      <c r="F7360" s="76"/>
      <c r="G7360" s="76"/>
      <c r="H7360" s="79"/>
      <c r="I7360" s="79"/>
      <c r="J7360" s="79"/>
      <c r="K7360" s="79"/>
      <c r="L7360" s="75"/>
      <c r="M7360" s="75"/>
      <c r="N7360" s="75"/>
      <c r="O7360" s="75"/>
      <c r="P7360" s="76"/>
      <c r="AH7360">
        <v>21</v>
      </c>
    </row>
    <row r="7361" spans="2:34" x14ac:dyDescent="0.35">
      <c r="B7361" s="75"/>
      <c r="C7361" s="76"/>
      <c r="D7361" s="78"/>
      <c r="E7361" s="76"/>
      <c r="F7361" s="76"/>
      <c r="G7361" s="76"/>
      <c r="H7361" s="79"/>
      <c r="I7361" s="79"/>
      <c r="J7361" s="79"/>
      <c r="K7361" s="79"/>
      <c r="L7361" s="75"/>
      <c r="M7361" s="75"/>
      <c r="N7361" s="75"/>
      <c r="O7361" s="75"/>
      <c r="P7361" s="76"/>
      <c r="AH7361">
        <v>21</v>
      </c>
    </row>
    <row r="7362" spans="2:34" x14ac:dyDescent="0.35">
      <c r="B7362" s="75"/>
      <c r="C7362" s="76"/>
      <c r="D7362" s="78"/>
      <c r="E7362" s="76"/>
      <c r="F7362" s="76"/>
      <c r="G7362" s="76"/>
      <c r="H7362" s="79"/>
      <c r="I7362" s="79"/>
      <c r="J7362" s="79"/>
      <c r="K7362" s="79"/>
      <c r="L7362" s="75"/>
      <c r="M7362" s="75"/>
      <c r="N7362" s="75"/>
      <c r="O7362" s="75"/>
      <c r="P7362" s="76"/>
      <c r="AH7362">
        <v>21</v>
      </c>
    </row>
    <row r="7363" spans="2:34" x14ac:dyDescent="0.35">
      <c r="B7363" s="75"/>
      <c r="C7363" s="76"/>
      <c r="D7363" s="78"/>
      <c r="E7363" s="76"/>
      <c r="F7363" s="76"/>
      <c r="G7363" s="76"/>
      <c r="H7363" s="79"/>
      <c r="I7363" s="79"/>
      <c r="J7363" s="79"/>
      <c r="K7363" s="79"/>
      <c r="L7363" s="75"/>
      <c r="M7363" s="75"/>
      <c r="N7363" s="75"/>
      <c r="O7363" s="75"/>
      <c r="P7363" s="76"/>
      <c r="AH7363">
        <v>21</v>
      </c>
    </row>
    <row r="7364" spans="2:34" x14ac:dyDescent="0.35">
      <c r="B7364" s="75"/>
      <c r="C7364" s="76"/>
      <c r="D7364" s="78"/>
      <c r="E7364" s="76"/>
      <c r="F7364" s="76"/>
      <c r="G7364" s="76"/>
      <c r="H7364" s="79"/>
      <c r="I7364" s="79"/>
      <c r="J7364" s="79"/>
      <c r="K7364" s="79"/>
      <c r="L7364" s="75"/>
      <c r="M7364" s="75"/>
      <c r="N7364" s="75"/>
      <c r="O7364" s="75"/>
      <c r="P7364" s="76"/>
      <c r="AH7364">
        <v>21</v>
      </c>
    </row>
    <row r="7365" spans="2:34" x14ac:dyDescent="0.35">
      <c r="B7365" s="75"/>
      <c r="C7365" s="76"/>
      <c r="D7365" s="78"/>
      <c r="E7365" s="76"/>
      <c r="F7365" s="76"/>
      <c r="G7365" s="76"/>
      <c r="H7365" s="79"/>
      <c r="I7365" s="79"/>
      <c r="J7365" s="79"/>
      <c r="K7365" s="79"/>
      <c r="L7365" s="75"/>
      <c r="M7365" s="75"/>
      <c r="N7365" s="75"/>
      <c r="O7365" s="75"/>
      <c r="P7365" s="76"/>
      <c r="AH7365">
        <v>21</v>
      </c>
    </row>
    <row r="7366" spans="2:34" x14ac:dyDescent="0.35">
      <c r="B7366" s="75"/>
      <c r="C7366" s="76"/>
      <c r="D7366" s="78"/>
      <c r="E7366" s="76"/>
      <c r="F7366" s="76"/>
      <c r="G7366" s="76"/>
      <c r="H7366" s="79"/>
      <c r="I7366" s="79"/>
      <c r="J7366" s="79"/>
      <c r="K7366" s="79"/>
      <c r="L7366" s="75"/>
      <c r="M7366" s="75"/>
      <c r="N7366" s="75"/>
      <c r="O7366" s="75"/>
      <c r="P7366" s="76"/>
      <c r="AH7366">
        <v>21</v>
      </c>
    </row>
    <row r="7367" spans="2:34" x14ac:dyDescent="0.35">
      <c r="B7367" s="75"/>
      <c r="C7367" s="76"/>
      <c r="D7367" s="78"/>
      <c r="E7367" s="76"/>
      <c r="F7367" s="76"/>
      <c r="G7367" s="76"/>
      <c r="H7367" s="79"/>
      <c r="I7367" s="79"/>
      <c r="J7367" s="79"/>
      <c r="K7367" s="79"/>
      <c r="L7367" s="75"/>
      <c r="M7367" s="75"/>
      <c r="N7367" s="75"/>
      <c r="O7367" s="75"/>
      <c r="P7367" s="76"/>
      <c r="AH7367">
        <v>21</v>
      </c>
    </row>
    <row r="7368" spans="2:34" x14ac:dyDescent="0.35">
      <c r="B7368" s="75"/>
      <c r="C7368" s="76"/>
      <c r="D7368" s="78"/>
      <c r="E7368" s="76"/>
      <c r="F7368" s="76"/>
      <c r="G7368" s="76"/>
      <c r="H7368" s="79"/>
      <c r="I7368" s="79"/>
      <c r="J7368" s="79"/>
      <c r="K7368" s="79"/>
      <c r="L7368" s="75"/>
      <c r="M7368" s="75"/>
      <c r="N7368" s="75"/>
      <c r="O7368" s="75"/>
      <c r="P7368" s="76"/>
      <c r="AH7368">
        <v>21</v>
      </c>
    </row>
    <row r="7369" spans="2:34" x14ac:dyDescent="0.35">
      <c r="B7369" s="75"/>
      <c r="C7369" s="76"/>
      <c r="D7369" s="78"/>
      <c r="E7369" s="76"/>
      <c r="F7369" s="76"/>
      <c r="G7369" s="76"/>
      <c r="H7369" s="79"/>
      <c r="I7369" s="79"/>
      <c r="J7369" s="79"/>
      <c r="K7369" s="79"/>
      <c r="L7369" s="75"/>
      <c r="M7369" s="75"/>
      <c r="N7369" s="75"/>
      <c r="O7369" s="75"/>
      <c r="P7369" s="76"/>
      <c r="AH7369">
        <v>21</v>
      </c>
    </row>
    <row r="7370" spans="2:34" x14ac:dyDescent="0.35">
      <c r="B7370" s="75"/>
      <c r="C7370" s="76"/>
      <c r="D7370" s="78"/>
      <c r="E7370" s="76"/>
      <c r="F7370" s="76"/>
      <c r="G7370" s="76"/>
      <c r="H7370" s="79"/>
      <c r="I7370" s="79"/>
      <c r="J7370" s="79"/>
      <c r="K7370" s="79"/>
      <c r="L7370" s="75"/>
      <c r="M7370" s="75"/>
      <c r="N7370" s="75"/>
      <c r="O7370" s="75"/>
      <c r="P7370" s="76"/>
      <c r="AH7370">
        <v>21</v>
      </c>
    </row>
    <row r="7371" spans="2:34" x14ac:dyDescent="0.35">
      <c r="B7371" s="75"/>
      <c r="C7371" s="76"/>
      <c r="D7371" s="78"/>
      <c r="E7371" s="76"/>
      <c r="F7371" s="76"/>
      <c r="G7371" s="76"/>
      <c r="H7371" s="79"/>
      <c r="I7371" s="79"/>
      <c r="J7371" s="79"/>
      <c r="K7371" s="79"/>
      <c r="L7371" s="75"/>
      <c r="M7371" s="75"/>
      <c r="N7371" s="75"/>
      <c r="O7371" s="75"/>
      <c r="P7371" s="76"/>
      <c r="AH7371">
        <v>21</v>
      </c>
    </row>
    <row r="7372" spans="2:34" x14ac:dyDescent="0.35">
      <c r="B7372" s="75"/>
      <c r="C7372" s="76"/>
      <c r="D7372" s="78"/>
      <c r="E7372" s="76"/>
      <c r="F7372" s="76"/>
      <c r="G7372" s="76"/>
      <c r="H7372" s="79"/>
      <c r="I7372" s="79"/>
      <c r="J7372" s="79"/>
      <c r="K7372" s="79"/>
      <c r="L7372" s="75"/>
      <c r="M7372" s="75"/>
      <c r="N7372" s="75"/>
      <c r="O7372" s="75"/>
      <c r="P7372" s="76"/>
      <c r="AH7372">
        <v>21</v>
      </c>
    </row>
    <row r="7373" spans="2:34" x14ac:dyDescent="0.35">
      <c r="B7373" s="75"/>
      <c r="C7373" s="76"/>
      <c r="D7373" s="78"/>
      <c r="E7373" s="76"/>
      <c r="F7373" s="76"/>
      <c r="G7373" s="76"/>
      <c r="H7373" s="79"/>
      <c r="I7373" s="79"/>
      <c r="J7373" s="79"/>
      <c r="K7373" s="79"/>
      <c r="L7373" s="75"/>
      <c r="M7373" s="75"/>
      <c r="N7373" s="75"/>
      <c r="O7373" s="75"/>
      <c r="P7373" s="76"/>
      <c r="AH7373">
        <v>21</v>
      </c>
    </row>
    <row r="7374" spans="2:34" x14ac:dyDescent="0.35">
      <c r="B7374" s="75"/>
      <c r="C7374" s="76"/>
      <c r="D7374" s="78"/>
      <c r="E7374" s="76"/>
      <c r="F7374" s="76"/>
      <c r="G7374" s="76"/>
      <c r="H7374" s="79"/>
      <c r="I7374" s="79"/>
      <c r="J7374" s="79"/>
      <c r="K7374" s="79"/>
      <c r="L7374" s="75"/>
      <c r="M7374" s="75"/>
      <c r="N7374" s="75"/>
      <c r="O7374" s="75"/>
      <c r="P7374" s="76"/>
      <c r="AH7374">
        <v>21</v>
      </c>
    </row>
    <row r="7375" spans="2:34" x14ac:dyDescent="0.35">
      <c r="B7375" s="75"/>
      <c r="C7375" s="76"/>
      <c r="D7375" s="78"/>
      <c r="E7375" s="76"/>
      <c r="F7375" s="76"/>
      <c r="G7375" s="76"/>
      <c r="H7375" s="79"/>
      <c r="I7375" s="79"/>
      <c r="J7375" s="79"/>
      <c r="K7375" s="79"/>
      <c r="L7375" s="75"/>
      <c r="M7375" s="75"/>
      <c r="N7375" s="75"/>
      <c r="O7375" s="75"/>
      <c r="P7375" s="76"/>
      <c r="AH7375">
        <v>21</v>
      </c>
    </row>
    <row r="7376" spans="2:34" x14ac:dyDescent="0.35">
      <c r="B7376" s="75"/>
      <c r="C7376" s="76"/>
      <c r="D7376" s="78"/>
      <c r="E7376" s="76"/>
      <c r="F7376" s="76"/>
      <c r="G7376" s="76"/>
      <c r="H7376" s="79"/>
      <c r="I7376" s="79"/>
      <c r="J7376" s="79"/>
      <c r="K7376" s="79"/>
      <c r="L7376" s="75"/>
      <c r="M7376" s="75"/>
      <c r="N7376" s="75"/>
      <c r="O7376" s="75"/>
      <c r="P7376" s="76"/>
      <c r="AH7376">
        <v>21</v>
      </c>
    </row>
    <row r="7377" spans="2:34" x14ac:dyDescent="0.35">
      <c r="B7377" s="75"/>
      <c r="C7377" s="76"/>
      <c r="D7377" s="78"/>
      <c r="E7377" s="76"/>
      <c r="F7377" s="76"/>
      <c r="G7377" s="76"/>
      <c r="H7377" s="79"/>
      <c r="I7377" s="79"/>
      <c r="J7377" s="79"/>
      <c r="K7377" s="79"/>
      <c r="L7377" s="75"/>
      <c r="M7377" s="75"/>
      <c r="N7377" s="75"/>
      <c r="O7377" s="75"/>
      <c r="P7377" s="76"/>
      <c r="AH7377">
        <v>21</v>
      </c>
    </row>
    <row r="7378" spans="2:34" x14ac:dyDescent="0.35">
      <c r="B7378" s="75"/>
      <c r="C7378" s="76"/>
      <c r="D7378" s="78"/>
      <c r="E7378" s="76"/>
      <c r="F7378" s="76"/>
      <c r="G7378" s="76"/>
      <c r="H7378" s="79"/>
      <c r="I7378" s="79"/>
      <c r="J7378" s="79"/>
      <c r="K7378" s="79"/>
      <c r="L7378" s="75"/>
      <c r="M7378" s="75"/>
      <c r="N7378" s="75"/>
      <c r="O7378" s="75"/>
      <c r="P7378" s="76"/>
      <c r="AH7378">
        <v>21</v>
      </c>
    </row>
    <row r="7379" spans="2:34" x14ac:dyDescent="0.35">
      <c r="B7379" s="75"/>
      <c r="C7379" s="76"/>
      <c r="D7379" s="78"/>
      <c r="E7379" s="76"/>
      <c r="F7379" s="76"/>
      <c r="G7379" s="76"/>
      <c r="H7379" s="79"/>
      <c r="I7379" s="79"/>
      <c r="J7379" s="79"/>
      <c r="K7379" s="79"/>
      <c r="L7379" s="75"/>
      <c r="M7379" s="75"/>
      <c r="N7379" s="75"/>
      <c r="O7379" s="75"/>
      <c r="P7379" s="76"/>
      <c r="AH7379">
        <v>21</v>
      </c>
    </row>
    <row r="7380" spans="2:34" x14ac:dyDescent="0.35">
      <c r="B7380" s="75"/>
      <c r="C7380" s="76"/>
      <c r="D7380" s="78"/>
      <c r="E7380" s="76"/>
      <c r="F7380" s="76"/>
      <c r="G7380" s="76"/>
      <c r="H7380" s="79"/>
      <c r="I7380" s="79"/>
      <c r="J7380" s="79"/>
      <c r="K7380" s="79"/>
      <c r="L7380" s="75"/>
      <c r="M7380" s="75"/>
      <c r="N7380" s="75"/>
      <c r="O7380" s="75"/>
      <c r="P7380" s="76"/>
      <c r="AH7380">
        <v>21</v>
      </c>
    </row>
    <row r="7381" spans="2:34" x14ac:dyDescent="0.35">
      <c r="B7381" s="75"/>
      <c r="C7381" s="76"/>
      <c r="D7381" s="78"/>
      <c r="E7381" s="76"/>
      <c r="F7381" s="76"/>
      <c r="G7381" s="76"/>
      <c r="H7381" s="79"/>
      <c r="I7381" s="79"/>
      <c r="J7381" s="79"/>
      <c r="K7381" s="79"/>
      <c r="L7381" s="75"/>
      <c r="M7381" s="75"/>
      <c r="N7381" s="75"/>
      <c r="O7381" s="75"/>
      <c r="P7381" s="76"/>
      <c r="AH7381">
        <v>21</v>
      </c>
    </row>
    <row r="7382" spans="2:34" x14ac:dyDescent="0.35">
      <c r="B7382" s="75"/>
      <c r="C7382" s="76"/>
      <c r="D7382" s="78"/>
      <c r="E7382" s="76"/>
      <c r="F7382" s="76"/>
      <c r="G7382" s="76"/>
      <c r="H7382" s="79"/>
      <c r="I7382" s="79"/>
      <c r="J7382" s="79"/>
      <c r="K7382" s="79"/>
      <c r="L7382" s="75"/>
      <c r="M7382" s="75"/>
      <c r="N7382" s="75"/>
      <c r="O7382" s="75"/>
      <c r="P7382" s="76"/>
      <c r="AH7382">
        <v>21</v>
      </c>
    </row>
    <row r="7383" spans="2:34" x14ac:dyDescent="0.35">
      <c r="B7383" s="75"/>
      <c r="C7383" s="76"/>
      <c r="D7383" s="78"/>
      <c r="E7383" s="76"/>
      <c r="F7383" s="76"/>
      <c r="G7383" s="76"/>
      <c r="H7383" s="79"/>
      <c r="I7383" s="79"/>
      <c r="J7383" s="79"/>
      <c r="K7383" s="79"/>
      <c r="L7383" s="75"/>
      <c r="M7383" s="75"/>
      <c r="N7383" s="75"/>
      <c r="O7383" s="75"/>
      <c r="P7383" s="76"/>
      <c r="AH7383">
        <v>21</v>
      </c>
    </row>
    <row r="7384" spans="2:34" x14ac:dyDescent="0.35">
      <c r="B7384" s="75"/>
      <c r="C7384" s="76"/>
      <c r="D7384" s="78"/>
      <c r="E7384" s="76"/>
      <c r="F7384" s="76"/>
      <c r="G7384" s="76"/>
      <c r="H7384" s="79"/>
      <c r="I7384" s="79"/>
      <c r="J7384" s="79"/>
      <c r="K7384" s="79"/>
      <c r="L7384" s="75"/>
      <c r="M7384" s="75"/>
      <c r="N7384" s="75"/>
      <c r="O7384" s="75"/>
      <c r="P7384" s="76"/>
      <c r="AH7384">
        <v>21</v>
      </c>
    </row>
    <row r="7385" spans="2:34" x14ac:dyDescent="0.35">
      <c r="B7385" s="75"/>
      <c r="C7385" s="76"/>
      <c r="D7385" s="78"/>
      <c r="E7385" s="76"/>
      <c r="F7385" s="76"/>
      <c r="G7385" s="76"/>
      <c r="H7385" s="79"/>
      <c r="I7385" s="79"/>
      <c r="J7385" s="79"/>
      <c r="K7385" s="79"/>
      <c r="L7385" s="75"/>
      <c r="M7385" s="75"/>
      <c r="N7385" s="75"/>
      <c r="O7385" s="75"/>
      <c r="P7385" s="76"/>
      <c r="AH7385">
        <v>21</v>
      </c>
    </row>
    <row r="7386" spans="2:34" x14ac:dyDescent="0.35">
      <c r="B7386" s="75"/>
      <c r="C7386" s="76"/>
      <c r="D7386" s="78"/>
      <c r="E7386" s="76"/>
      <c r="F7386" s="76"/>
      <c r="G7386" s="76"/>
      <c r="H7386" s="79"/>
      <c r="I7386" s="79"/>
      <c r="J7386" s="79"/>
      <c r="K7386" s="79"/>
      <c r="L7386" s="75"/>
      <c r="M7386" s="75"/>
      <c r="N7386" s="75"/>
      <c r="O7386" s="75"/>
      <c r="P7386" s="76"/>
      <c r="AH7386">
        <v>21</v>
      </c>
    </row>
    <row r="7387" spans="2:34" x14ac:dyDescent="0.35">
      <c r="B7387" s="75"/>
      <c r="C7387" s="76"/>
      <c r="D7387" s="78"/>
      <c r="E7387" s="76"/>
      <c r="F7387" s="76"/>
      <c r="G7387" s="76"/>
      <c r="H7387" s="79"/>
      <c r="I7387" s="79"/>
      <c r="J7387" s="79"/>
      <c r="K7387" s="79"/>
      <c r="L7387" s="75"/>
      <c r="M7387" s="75"/>
      <c r="N7387" s="75"/>
      <c r="O7387" s="75"/>
      <c r="P7387" s="76"/>
      <c r="AH7387">
        <v>21</v>
      </c>
    </row>
    <row r="7388" spans="2:34" x14ac:dyDescent="0.35">
      <c r="B7388" s="75"/>
      <c r="C7388" s="76"/>
      <c r="D7388" s="78"/>
      <c r="E7388" s="76"/>
      <c r="F7388" s="76"/>
      <c r="G7388" s="76"/>
      <c r="H7388" s="79"/>
      <c r="I7388" s="79"/>
      <c r="J7388" s="79"/>
      <c r="K7388" s="79"/>
      <c r="L7388" s="75"/>
      <c r="M7388" s="75"/>
      <c r="N7388" s="75"/>
      <c r="O7388" s="75"/>
      <c r="P7388" s="76"/>
      <c r="AH7388">
        <v>21</v>
      </c>
    </row>
    <row r="7389" spans="2:34" x14ac:dyDescent="0.35">
      <c r="B7389" s="75"/>
      <c r="C7389" s="76"/>
      <c r="D7389" s="78"/>
      <c r="E7389" s="76"/>
      <c r="F7389" s="76"/>
      <c r="G7389" s="76"/>
      <c r="H7389" s="79"/>
      <c r="I7389" s="79"/>
      <c r="J7389" s="79"/>
      <c r="K7389" s="79"/>
      <c r="L7389" s="75"/>
      <c r="M7389" s="75"/>
      <c r="N7389" s="75"/>
      <c r="O7389" s="75"/>
      <c r="P7389" s="76"/>
      <c r="AH7389">
        <v>21</v>
      </c>
    </row>
    <row r="7390" spans="2:34" x14ac:dyDescent="0.35">
      <c r="B7390" s="75"/>
      <c r="C7390" s="76"/>
      <c r="D7390" s="78"/>
      <c r="E7390" s="76"/>
      <c r="F7390" s="76"/>
      <c r="G7390" s="76"/>
      <c r="H7390" s="79"/>
      <c r="I7390" s="79"/>
      <c r="J7390" s="79"/>
      <c r="K7390" s="79"/>
      <c r="L7390" s="75"/>
      <c r="M7390" s="75"/>
      <c r="N7390" s="75"/>
      <c r="O7390" s="75"/>
      <c r="P7390" s="76"/>
      <c r="AH7390">
        <v>21</v>
      </c>
    </row>
    <row r="7391" spans="2:34" x14ac:dyDescent="0.35">
      <c r="B7391" s="75"/>
      <c r="C7391" s="76"/>
      <c r="D7391" s="78"/>
      <c r="E7391" s="76"/>
      <c r="F7391" s="76"/>
      <c r="G7391" s="76"/>
      <c r="H7391" s="79"/>
      <c r="I7391" s="79"/>
      <c r="J7391" s="79"/>
      <c r="K7391" s="79"/>
      <c r="L7391" s="75"/>
      <c r="M7391" s="75"/>
      <c r="N7391" s="75"/>
      <c r="O7391" s="75"/>
      <c r="P7391" s="76"/>
      <c r="AH7391">
        <v>21</v>
      </c>
    </row>
    <row r="7392" spans="2:34" x14ac:dyDescent="0.35">
      <c r="B7392" s="75"/>
      <c r="C7392" s="76"/>
      <c r="D7392" s="78"/>
      <c r="E7392" s="76"/>
      <c r="F7392" s="76"/>
      <c r="G7392" s="76"/>
      <c r="H7392" s="79"/>
      <c r="I7392" s="79"/>
      <c r="J7392" s="79"/>
      <c r="K7392" s="79"/>
      <c r="L7392" s="75"/>
      <c r="M7392" s="75"/>
      <c r="N7392" s="75"/>
      <c r="O7392" s="75"/>
      <c r="P7392" s="76"/>
      <c r="AH7392">
        <v>21</v>
      </c>
    </row>
    <row r="7393" spans="2:34" x14ac:dyDescent="0.35">
      <c r="B7393" s="75"/>
      <c r="C7393" s="76"/>
      <c r="D7393" s="78"/>
      <c r="E7393" s="76"/>
      <c r="F7393" s="76"/>
      <c r="G7393" s="76"/>
      <c r="H7393" s="79"/>
      <c r="I7393" s="79"/>
      <c r="J7393" s="79"/>
      <c r="K7393" s="79"/>
      <c r="L7393" s="75"/>
      <c r="M7393" s="75"/>
      <c r="N7393" s="75"/>
      <c r="O7393" s="75"/>
      <c r="P7393" s="76"/>
      <c r="AH7393">
        <v>21</v>
      </c>
    </row>
    <row r="7394" spans="2:34" x14ac:dyDescent="0.35">
      <c r="B7394" s="75"/>
      <c r="C7394" s="76"/>
      <c r="D7394" s="78"/>
      <c r="E7394" s="76"/>
      <c r="F7394" s="76"/>
      <c r="G7394" s="76"/>
      <c r="H7394" s="79"/>
      <c r="I7394" s="79"/>
      <c r="J7394" s="79"/>
      <c r="K7394" s="79"/>
      <c r="L7394" s="75"/>
      <c r="M7394" s="75"/>
      <c r="N7394" s="75"/>
      <c r="O7394" s="75"/>
      <c r="P7394" s="76"/>
      <c r="AH7394">
        <v>21</v>
      </c>
    </row>
    <row r="7395" spans="2:34" x14ac:dyDescent="0.35">
      <c r="B7395" s="75"/>
      <c r="C7395" s="76"/>
      <c r="D7395" s="78"/>
      <c r="E7395" s="76"/>
      <c r="F7395" s="76"/>
      <c r="G7395" s="76"/>
      <c r="H7395" s="79"/>
      <c r="I7395" s="79"/>
      <c r="J7395" s="79"/>
      <c r="K7395" s="79"/>
      <c r="L7395" s="75"/>
      <c r="M7395" s="75"/>
      <c r="N7395" s="75"/>
      <c r="O7395" s="75"/>
      <c r="P7395" s="76"/>
      <c r="AH7395">
        <v>21</v>
      </c>
    </row>
    <row r="7396" spans="2:34" x14ac:dyDescent="0.35">
      <c r="B7396" s="75"/>
      <c r="C7396" s="76"/>
      <c r="D7396" s="78"/>
      <c r="E7396" s="76"/>
      <c r="F7396" s="76"/>
      <c r="G7396" s="76"/>
      <c r="H7396" s="79"/>
      <c r="I7396" s="79"/>
      <c r="J7396" s="79"/>
      <c r="K7396" s="79"/>
      <c r="L7396" s="75"/>
      <c r="M7396" s="75"/>
      <c r="N7396" s="75"/>
      <c r="O7396" s="75"/>
      <c r="P7396" s="76"/>
      <c r="AH7396">
        <v>21</v>
      </c>
    </row>
    <row r="7397" spans="2:34" x14ac:dyDescent="0.35">
      <c r="B7397" s="75"/>
      <c r="C7397" s="76"/>
      <c r="D7397" s="78"/>
      <c r="E7397" s="76"/>
      <c r="F7397" s="76"/>
      <c r="G7397" s="76"/>
      <c r="H7397" s="79"/>
      <c r="I7397" s="79"/>
      <c r="J7397" s="79"/>
      <c r="K7397" s="79"/>
      <c r="L7397" s="75"/>
      <c r="M7397" s="75"/>
      <c r="N7397" s="75"/>
      <c r="O7397" s="75"/>
      <c r="P7397" s="76"/>
      <c r="AH7397">
        <v>21</v>
      </c>
    </row>
    <row r="7398" spans="2:34" x14ac:dyDescent="0.35">
      <c r="B7398" s="75"/>
      <c r="C7398" s="76"/>
      <c r="D7398" s="78"/>
      <c r="E7398" s="76"/>
      <c r="F7398" s="76"/>
      <c r="G7398" s="76"/>
      <c r="H7398" s="79"/>
      <c r="I7398" s="79"/>
      <c r="J7398" s="79"/>
      <c r="K7398" s="79"/>
      <c r="L7398" s="75"/>
      <c r="M7398" s="75"/>
      <c r="N7398" s="75"/>
      <c r="O7398" s="75"/>
      <c r="P7398" s="76"/>
      <c r="AH7398">
        <v>21</v>
      </c>
    </row>
    <row r="7399" spans="2:34" x14ac:dyDescent="0.35">
      <c r="B7399" s="75"/>
      <c r="C7399" s="76"/>
      <c r="D7399" s="78"/>
      <c r="E7399" s="76"/>
      <c r="F7399" s="76"/>
      <c r="G7399" s="76"/>
      <c r="H7399" s="79"/>
      <c r="I7399" s="79"/>
      <c r="J7399" s="79"/>
      <c r="K7399" s="79"/>
      <c r="L7399" s="75"/>
      <c r="M7399" s="75"/>
      <c r="N7399" s="75"/>
      <c r="O7399" s="75"/>
      <c r="P7399" s="76"/>
      <c r="AH7399">
        <v>21</v>
      </c>
    </row>
    <row r="7400" spans="2:34" x14ac:dyDescent="0.35">
      <c r="B7400" s="75"/>
      <c r="C7400" s="76"/>
      <c r="D7400" s="78"/>
      <c r="E7400" s="76"/>
      <c r="F7400" s="76"/>
      <c r="G7400" s="76"/>
      <c r="H7400" s="79"/>
      <c r="I7400" s="79"/>
      <c r="J7400" s="79"/>
      <c r="K7400" s="79"/>
      <c r="L7400" s="75"/>
      <c r="M7400" s="75"/>
      <c r="N7400" s="75"/>
      <c r="O7400" s="75"/>
      <c r="P7400" s="76"/>
      <c r="AH7400">
        <v>21</v>
      </c>
    </row>
    <row r="7401" spans="2:34" x14ac:dyDescent="0.35">
      <c r="B7401" s="75"/>
      <c r="C7401" s="76"/>
      <c r="D7401" s="78"/>
      <c r="E7401" s="76"/>
      <c r="F7401" s="76"/>
      <c r="G7401" s="76"/>
      <c r="H7401" s="79"/>
      <c r="I7401" s="79"/>
      <c r="J7401" s="79"/>
      <c r="K7401" s="79"/>
      <c r="L7401" s="75"/>
      <c r="M7401" s="75"/>
      <c r="N7401" s="75"/>
      <c r="O7401" s="75"/>
      <c r="P7401" s="76"/>
      <c r="AH7401">
        <v>21</v>
      </c>
    </row>
    <row r="7402" spans="2:34" x14ac:dyDescent="0.35">
      <c r="B7402" s="75"/>
      <c r="C7402" s="76"/>
      <c r="D7402" s="78"/>
      <c r="E7402" s="76"/>
      <c r="F7402" s="76"/>
      <c r="G7402" s="76"/>
      <c r="H7402" s="79"/>
      <c r="I7402" s="79"/>
      <c r="J7402" s="79"/>
      <c r="K7402" s="79"/>
      <c r="L7402" s="75"/>
      <c r="M7402" s="75"/>
      <c r="N7402" s="75"/>
      <c r="O7402" s="75"/>
      <c r="P7402" s="76"/>
      <c r="AH7402">
        <v>21</v>
      </c>
    </row>
    <row r="7403" spans="2:34" x14ac:dyDescent="0.35">
      <c r="B7403" s="75"/>
      <c r="C7403" s="76"/>
      <c r="D7403" s="78"/>
      <c r="E7403" s="76"/>
      <c r="F7403" s="76"/>
      <c r="G7403" s="76"/>
      <c r="H7403" s="79"/>
      <c r="I7403" s="79"/>
      <c r="J7403" s="79"/>
      <c r="K7403" s="79"/>
      <c r="L7403" s="75"/>
      <c r="M7403" s="75"/>
      <c r="N7403" s="75"/>
      <c r="O7403" s="75"/>
      <c r="P7403" s="76"/>
      <c r="AH7403">
        <v>21</v>
      </c>
    </row>
    <row r="7404" spans="2:34" x14ac:dyDescent="0.35">
      <c r="B7404" s="75"/>
      <c r="C7404" s="76"/>
      <c r="D7404" s="78"/>
      <c r="E7404" s="76"/>
      <c r="F7404" s="76"/>
      <c r="G7404" s="76"/>
      <c r="H7404" s="79"/>
      <c r="I7404" s="79"/>
      <c r="J7404" s="79"/>
      <c r="K7404" s="79"/>
      <c r="L7404" s="75"/>
      <c r="M7404" s="75"/>
      <c r="N7404" s="75"/>
      <c r="O7404" s="75"/>
      <c r="P7404" s="76"/>
      <c r="AH7404">
        <v>21</v>
      </c>
    </row>
    <row r="7405" spans="2:34" x14ac:dyDescent="0.35">
      <c r="B7405" s="75"/>
      <c r="C7405" s="76"/>
      <c r="D7405" s="78"/>
      <c r="E7405" s="76"/>
      <c r="F7405" s="76"/>
      <c r="G7405" s="76"/>
      <c r="H7405" s="79"/>
      <c r="I7405" s="79"/>
      <c r="J7405" s="79"/>
      <c r="K7405" s="79"/>
      <c r="L7405" s="75"/>
      <c r="M7405" s="75"/>
      <c r="N7405" s="75"/>
      <c r="O7405" s="75"/>
      <c r="P7405" s="76"/>
      <c r="AH7405">
        <v>21</v>
      </c>
    </row>
    <row r="7406" spans="2:34" x14ac:dyDescent="0.35">
      <c r="B7406" s="75"/>
      <c r="C7406" s="76"/>
      <c r="D7406" s="78"/>
      <c r="E7406" s="76"/>
      <c r="F7406" s="76"/>
      <c r="G7406" s="76"/>
      <c r="H7406" s="79"/>
      <c r="I7406" s="79"/>
      <c r="J7406" s="79"/>
      <c r="K7406" s="79"/>
      <c r="L7406" s="75"/>
      <c r="M7406" s="75"/>
      <c r="N7406" s="75"/>
      <c r="O7406" s="75"/>
      <c r="P7406" s="76"/>
      <c r="AH7406">
        <v>21</v>
      </c>
    </row>
    <row r="7407" spans="2:34" x14ac:dyDescent="0.35">
      <c r="B7407" s="75"/>
      <c r="C7407" s="76"/>
      <c r="D7407" s="78"/>
      <c r="E7407" s="76"/>
      <c r="F7407" s="76"/>
      <c r="G7407" s="76"/>
      <c r="H7407" s="79"/>
      <c r="I7407" s="79"/>
      <c r="J7407" s="79"/>
      <c r="K7407" s="79"/>
      <c r="L7407" s="75"/>
      <c r="M7407" s="75"/>
      <c r="N7407" s="75"/>
      <c r="O7407" s="75"/>
      <c r="P7407" s="76"/>
      <c r="AH7407">
        <v>21</v>
      </c>
    </row>
    <row r="7408" spans="2:34" x14ac:dyDescent="0.35">
      <c r="B7408" s="75"/>
      <c r="C7408" s="76"/>
      <c r="D7408" s="78"/>
      <c r="E7408" s="76"/>
      <c r="F7408" s="76"/>
      <c r="G7408" s="76"/>
      <c r="H7408" s="79"/>
      <c r="I7408" s="79"/>
      <c r="J7408" s="79"/>
      <c r="K7408" s="79"/>
      <c r="L7408" s="75"/>
      <c r="M7408" s="75"/>
      <c r="N7408" s="75"/>
      <c r="O7408" s="75"/>
      <c r="P7408" s="76"/>
      <c r="AH7408">
        <v>21</v>
      </c>
    </row>
    <row r="7409" spans="2:34" x14ac:dyDescent="0.35">
      <c r="B7409" s="75"/>
      <c r="C7409" s="76"/>
      <c r="D7409" s="78"/>
      <c r="E7409" s="76"/>
      <c r="F7409" s="76"/>
      <c r="G7409" s="76"/>
      <c r="H7409" s="79"/>
      <c r="I7409" s="79"/>
      <c r="J7409" s="79"/>
      <c r="K7409" s="79"/>
      <c r="L7409" s="75"/>
      <c r="M7409" s="75"/>
      <c r="N7409" s="75"/>
      <c r="O7409" s="75"/>
      <c r="P7409" s="76"/>
      <c r="AH7409">
        <v>21</v>
      </c>
    </row>
    <row r="7410" spans="2:34" x14ac:dyDescent="0.35">
      <c r="B7410" s="75"/>
      <c r="C7410" s="76"/>
      <c r="D7410" s="78"/>
      <c r="E7410" s="76"/>
      <c r="F7410" s="76"/>
      <c r="G7410" s="76"/>
      <c r="H7410" s="79"/>
      <c r="I7410" s="79"/>
      <c r="J7410" s="79"/>
      <c r="K7410" s="79"/>
      <c r="L7410" s="75"/>
      <c r="M7410" s="75"/>
      <c r="N7410" s="75"/>
      <c r="O7410" s="75"/>
      <c r="P7410" s="76"/>
      <c r="AH7410">
        <v>21</v>
      </c>
    </row>
    <row r="7411" spans="2:34" x14ac:dyDescent="0.35">
      <c r="B7411" s="75"/>
      <c r="C7411" s="76"/>
      <c r="D7411" s="78"/>
      <c r="E7411" s="76"/>
      <c r="F7411" s="76"/>
      <c r="G7411" s="76"/>
      <c r="H7411" s="79"/>
      <c r="I7411" s="79"/>
      <c r="J7411" s="79"/>
      <c r="K7411" s="79"/>
      <c r="L7411" s="75"/>
      <c r="M7411" s="75"/>
      <c r="N7411" s="75"/>
      <c r="O7411" s="75"/>
      <c r="P7411" s="76"/>
      <c r="AH7411">
        <v>21</v>
      </c>
    </row>
    <row r="7412" spans="2:34" x14ac:dyDescent="0.35">
      <c r="B7412" s="75"/>
      <c r="C7412" s="76"/>
      <c r="D7412" s="78"/>
      <c r="E7412" s="76"/>
      <c r="F7412" s="76"/>
      <c r="G7412" s="76"/>
      <c r="H7412" s="79"/>
      <c r="I7412" s="79"/>
      <c r="J7412" s="79"/>
      <c r="K7412" s="79"/>
      <c r="L7412" s="75"/>
      <c r="M7412" s="75"/>
      <c r="N7412" s="75"/>
      <c r="O7412" s="75"/>
      <c r="P7412" s="76"/>
      <c r="AH7412">
        <v>21</v>
      </c>
    </row>
    <row r="7413" spans="2:34" x14ac:dyDescent="0.35">
      <c r="B7413" s="75"/>
      <c r="C7413" s="76"/>
      <c r="D7413" s="78"/>
      <c r="E7413" s="76"/>
      <c r="F7413" s="76"/>
      <c r="G7413" s="76"/>
      <c r="H7413" s="79"/>
      <c r="I7413" s="79"/>
      <c r="J7413" s="79"/>
      <c r="K7413" s="79"/>
      <c r="L7413" s="75"/>
      <c r="M7413" s="75"/>
      <c r="N7413" s="75"/>
      <c r="O7413" s="75"/>
      <c r="P7413" s="76"/>
      <c r="AH7413">
        <v>21</v>
      </c>
    </row>
    <row r="7414" spans="2:34" x14ac:dyDescent="0.35">
      <c r="B7414" s="75"/>
      <c r="C7414" s="76"/>
      <c r="D7414" s="78"/>
      <c r="E7414" s="76"/>
      <c r="F7414" s="76"/>
      <c r="G7414" s="76"/>
      <c r="H7414" s="79"/>
      <c r="I7414" s="79"/>
      <c r="J7414" s="79"/>
      <c r="K7414" s="79"/>
      <c r="L7414" s="75"/>
      <c r="M7414" s="75"/>
      <c r="N7414" s="75"/>
      <c r="O7414" s="75"/>
      <c r="P7414" s="76"/>
      <c r="AH7414">
        <v>21</v>
      </c>
    </row>
    <row r="7415" spans="2:34" x14ac:dyDescent="0.35">
      <c r="B7415" s="75"/>
      <c r="C7415" s="76"/>
      <c r="D7415" s="78"/>
      <c r="E7415" s="76"/>
      <c r="F7415" s="76"/>
      <c r="G7415" s="76"/>
      <c r="H7415" s="79"/>
      <c r="I7415" s="79"/>
      <c r="J7415" s="79"/>
      <c r="K7415" s="79"/>
      <c r="L7415" s="75"/>
      <c r="M7415" s="75"/>
      <c r="N7415" s="75"/>
      <c r="O7415" s="75"/>
      <c r="P7415" s="76"/>
      <c r="AH7415">
        <v>21</v>
      </c>
    </row>
    <row r="7416" spans="2:34" x14ac:dyDescent="0.35">
      <c r="B7416" s="75"/>
      <c r="C7416" s="76"/>
      <c r="D7416" s="78"/>
      <c r="E7416" s="76"/>
      <c r="F7416" s="76"/>
      <c r="G7416" s="76"/>
      <c r="H7416" s="79"/>
      <c r="I7416" s="79"/>
      <c r="J7416" s="79"/>
      <c r="K7416" s="79"/>
      <c r="L7416" s="75"/>
      <c r="M7416" s="75"/>
      <c r="N7416" s="75"/>
      <c r="O7416" s="75"/>
      <c r="P7416" s="76"/>
      <c r="AH7416">
        <v>21</v>
      </c>
    </row>
    <row r="7417" spans="2:34" x14ac:dyDescent="0.35">
      <c r="B7417" s="75"/>
      <c r="C7417" s="76"/>
      <c r="D7417" s="78"/>
      <c r="E7417" s="76"/>
      <c r="F7417" s="76"/>
      <c r="G7417" s="76"/>
      <c r="H7417" s="79"/>
      <c r="I7417" s="79"/>
      <c r="J7417" s="79"/>
      <c r="K7417" s="79"/>
      <c r="L7417" s="75"/>
      <c r="M7417" s="75"/>
      <c r="N7417" s="75"/>
      <c r="O7417" s="75"/>
      <c r="P7417" s="76"/>
      <c r="AH7417">
        <v>21</v>
      </c>
    </row>
    <row r="7418" spans="2:34" x14ac:dyDescent="0.35">
      <c r="B7418" s="75"/>
      <c r="C7418" s="76"/>
      <c r="D7418" s="78"/>
      <c r="E7418" s="76"/>
      <c r="F7418" s="76"/>
      <c r="G7418" s="76"/>
      <c r="H7418" s="79"/>
      <c r="I7418" s="79"/>
      <c r="J7418" s="79"/>
      <c r="K7418" s="79"/>
      <c r="L7418" s="75"/>
      <c r="M7418" s="75"/>
      <c r="N7418" s="75"/>
      <c r="O7418" s="75"/>
      <c r="P7418" s="76"/>
      <c r="AH7418">
        <v>21</v>
      </c>
    </row>
    <row r="7419" spans="2:34" x14ac:dyDescent="0.35">
      <c r="B7419" s="75"/>
      <c r="C7419" s="76"/>
      <c r="D7419" s="78"/>
      <c r="E7419" s="76"/>
      <c r="F7419" s="76"/>
      <c r="G7419" s="76"/>
      <c r="H7419" s="79"/>
      <c r="I7419" s="79"/>
      <c r="J7419" s="79"/>
      <c r="K7419" s="79"/>
      <c r="L7419" s="75"/>
      <c r="M7419" s="75"/>
      <c r="N7419" s="75"/>
      <c r="O7419" s="75"/>
      <c r="P7419" s="76"/>
      <c r="AH7419">
        <v>21</v>
      </c>
    </row>
    <row r="7420" spans="2:34" x14ac:dyDescent="0.35">
      <c r="B7420" s="75"/>
      <c r="C7420" s="76"/>
      <c r="D7420" s="78"/>
      <c r="E7420" s="76"/>
      <c r="F7420" s="76"/>
      <c r="G7420" s="76"/>
      <c r="H7420" s="79"/>
      <c r="I7420" s="79"/>
      <c r="J7420" s="79"/>
      <c r="K7420" s="79"/>
      <c r="L7420" s="75"/>
      <c r="M7420" s="75"/>
      <c r="N7420" s="75"/>
      <c r="O7420" s="75"/>
      <c r="P7420" s="76"/>
      <c r="AH7420">
        <v>21</v>
      </c>
    </row>
    <row r="7421" spans="2:34" x14ac:dyDescent="0.35">
      <c r="B7421" s="75"/>
      <c r="C7421" s="76"/>
      <c r="D7421" s="78"/>
      <c r="E7421" s="76"/>
      <c r="F7421" s="76"/>
      <c r="G7421" s="76"/>
      <c r="H7421" s="79"/>
      <c r="I7421" s="79"/>
      <c r="J7421" s="79"/>
      <c r="K7421" s="79"/>
      <c r="L7421" s="75"/>
      <c r="M7421" s="75"/>
      <c r="N7421" s="75"/>
      <c r="O7421" s="75"/>
      <c r="P7421" s="76"/>
      <c r="AH7421">
        <v>21</v>
      </c>
    </row>
    <row r="7422" spans="2:34" x14ac:dyDescent="0.35">
      <c r="B7422" s="75"/>
      <c r="C7422" s="76"/>
      <c r="D7422" s="78"/>
      <c r="E7422" s="76"/>
      <c r="F7422" s="76"/>
      <c r="G7422" s="76"/>
      <c r="H7422" s="79"/>
      <c r="I7422" s="79"/>
      <c r="J7422" s="79"/>
      <c r="K7422" s="79"/>
      <c r="L7422" s="75"/>
      <c r="M7422" s="75"/>
      <c r="N7422" s="75"/>
      <c r="O7422" s="75"/>
      <c r="P7422" s="76"/>
      <c r="AH7422">
        <v>21</v>
      </c>
    </row>
    <row r="7423" spans="2:34" x14ac:dyDescent="0.35">
      <c r="B7423" s="75"/>
      <c r="C7423" s="76"/>
      <c r="D7423" s="78"/>
      <c r="E7423" s="76"/>
      <c r="F7423" s="76"/>
      <c r="G7423" s="76"/>
      <c r="H7423" s="79"/>
      <c r="I7423" s="79"/>
      <c r="J7423" s="79"/>
      <c r="K7423" s="79"/>
      <c r="L7423" s="75"/>
      <c r="M7423" s="75"/>
      <c r="N7423" s="75"/>
      <c r="O7423" s="75"/>
      <c r="P7423" s="76"/>
      <c r="AH7423">
        <v>21</v>
      </c>
    </row>
    <row r="7424" spans="2:34" x14ac:dyDescent="0.35">
      <c r="B7424" s="75"/>
      <c r="C7424" s="76"/>
      <c r="D7424" s="78"/>
      <c r="E7424" s="76"/>
      <c r="F7424" s="76"/>
      <c r="G7424" s="76"/>
      <c r="H7424" s="79"/>
      <c r="I7424" s="79"/>
      <c r="J7424" s="79"/>
      <c r="K7424" s="79"/>
      <c r="L7424" s="75"/>
      <c r="M7424" s="75"/>
      <c r="N7424" s="75"/>
      <c r="O7424" s="75"/>
      <c r="P7424" s="76"/>
      <c r="AH7424">
        <v>21</v>
      </c>
    </row>
    <row r="7425" spans="2:34" x14ac:dyDescent="0.35">
      <c r="B7425" s="75"/>
      <c r="C7425" s="76"/>
      <c r="D7425" s="78"/>
      <c r="E7425" s="76"/>
      <c r="F7425" s="76"/>
      <c r="G7425" s="76"/>
      <c r="H7425" s="79"/>
      <c r="I7425" s="79"/>
      <c r="J7425" s="79"/>
      <c r="K7425" s="79"/>
      <c r="L7425" s="75"/>
      <c r="M7425" s="75"/>
      <c r="N7425" s="75"/>
      <c r="O7425" s="75"/>
      <c r="P7425" s="76"/>
      <c r="AH7425">
        <v>21</v>
      </c>
    </row>
    <row r="7426" spans="2:34" x14ac:dyDescent="0.35">
      <c r="B7426" s="75"/>
      <c r="C7426" s="76"/>
      <c r="D7426" s="78"/>
      <c r="E7426" s="76"/>
      <c r="F7426" s="76"/>
      <c r="G7426" s="76"/>
      <c r="H7426" s="79"/>
      <c r="I7426" s="79"/>
      <c r="J7426" s="79"/>
      <c r="K7426" s="79"/>
      <c r="L7426" s="75"/>
      <c r="M7426" s="75"/>
      <c r="N7426" s="75"/>
      <c r="O7426" s="75"/>
      <c r="P7426" s="76"/>
      <c r="AH7426">
        <v>21</v>
      </c>
    </row>
    <row r="7427" spans="2:34" x14ac:dyDescent="0.35">
      <c r="B7427" s="75"/>
      <c r="C7427" s="76"/>
      <c r="D7427" s="78"/>
      <c r="E7427" s="76"/>
      <c r="F7427" s="76"/>
      <c r="G7427" s="76"/>
      <c r="H7427" s="79"/>
      <c r="I7427" s="79"/>
      <c r="J7427" s="79"/>
      <c r="K7427" s="79"/>
      <c r="L7427" s="75"/>
      <c r="M7427" s="75"/>
      <c r="N7427" s="75"/>
      <c r="O7427" s="75"/>
      <c r="P7427" s="76"/>
      <c r="AH7427">
        <v>21</v>
      </c>
    </row>
    <row r="7428" spans="2:34" x14ac:dyDescent="0.35">
      <c r="B7428" s="75"/>
      <c r="C7428" s="76"/>
      <c r="D7428" s="78"/>
      <c r="E7428" s="76"/>
      <c r="F7428" s="76"/>
      <c r="G7428" s="76"/>
      <c r="H7428" s="79"/>
      <c r="I7428" s="79"/>
      <c r="J7428" s="79"/>
      <c r="K7428" s="79"/>
      <c r="L7428" s="75"/>
      <c r="M7428" s="75"/>
      <c r="N7428" s="75"/>
      <c r="O7428" s="75"/>
      <c r="P7428" s="76"/>
      <c r="AH7428">
        <v>21</v>
      </c>
    </row>
    <row r="7429" spans="2:34" x14ac:dyDescent="0.35">
      <c r="B7429" s="75"/>
      <c r="C7429" s="76"/>
      <c r="D7429" s="78"/>
      <c r="E7429" s="76"/>
      <c r="F7429" s="76"/>
      <c r="G7429" s="76"/>
      <c r="H7429" s="79"/>
      <c r="I7429" s="79"/>
      <c r="J7429" s="79"/>
      <c r="K7429" s="79"/>
      <c r="L7429" s="75"/>
      <c r="M7429" s="75"/>
      <c r="N7429" s="75"/>
      <c r="O7429" s="75"/>
      <c r="P7429" s="76"/>
      <c r="AH7429">
        <v>21</v>
      </c>
    </row>
    <row r="7430" spans="2:34" x14ac:dyDescent="0.35">
      <c r="B7430" s="75"/>
      <c r="C7430" s="76"/>
      <c r="D7430" s="78"/>
      <c r="E7430" s="76"/>
      <c r="F7430" s="76"/>
      <c r="G7430" s="76"/>
      <c r="H7430" s="79"/>
      <c r="I7430" s="79"/>
      <c r="J7430" s="79"/>
      <c r="K7430" s="79"/>
      <c r="L7430" s="75"/>
      <c r="M7430" s="75"/>
      <c r="N7430" s="75"/>
      <c r="O7430" s="75"/>
      <c r="P7430" s="76"/>
      <c r="AH7430">
        <v>21</v>
      </c>
    </row>
    <row r="7431" spans="2:34" x14ac:dyDescent="0.35">
      <c r="B7431" s="75"/>
      <c r="C7431" s="76"/>
      <c r="D7431" s="78"/>
      <c r="E7431" s="76"/>
      <c r="F7431" s="76"/>
      <c r="G7431" s="76"/>
      <c r="H7431" s="79"/>
      <c r="I7431" s="79"/>
      <c r="J7431" s="79"/>
      <c r="K7431" s="79"/>
      <c r="L7431" s="75"/>
      <c r="M7431" s="75"/>
      <c r="N7431" s="75"/>
      <c r="O7431" s="75"/>
      <c r="P7431" s="76"/>
      <c r="AH7431">
        <v>21</v>
      </c>
    </row>
    <row r="7432" spans="2:34" x14ac:dyDescent="0.35">
      <c r="B7432" s="75"/>
      <c r="C7432" s="76"/>
      <c r="D7432" s="78"/>
      <c r="E7432" s="76"/>
      <c r="F7432" s="76"/>
      <c r="G7432" s="76"/>
      <c r="H7432" s="79"/>
      <c r="I7432" s="79"/>
      <c r="J7432" s="79"/>
      <c r="K7432" s="79"/>
      <c r="L7432" s="75"/>
      <c r="M7432" s="75"/>
      <c r="N7432" s="75"/>
      <c r="O7432" s="75"/>
      <c r="P7432" s="76"/>
      <c r="AH7432">
        <v>21</v>
      </c>
    </row>
    <row r="7433" spans="2:34" x14ac:dyDescent="0.35">
      <c r="B7433" s="75"/>
      <c r="C7433" s="76"/>
      <c r="D7433" s="78"/>
      <c r="E7433" s="76"/>
      <c r="F7433" s="76"/>
      <c r="G7433" s="76"/>
      <c r="H7433" s="79"/>
      <c r="I7433" s="79"/>
      <c r="J7433" s="79"/>
      <c r="K7433" s="79"/>
      <c r="L7433" s="75"/>
      <c r="M7433" s="75"/>
      <c r="N7433" s="75"/>
      <c r="O7433" s="75"/>
      <c r="P7433" s="76"/>
      <c r="AH7433">
        <v>21</v>
      </c>
    </row>
    <row r="7434" spans="2:34" x14ac:dyDescent="0.35">
      <c r="B7434" s="75"/>
      <c r="C7434" s="76"/>
      <c r="D7434" s="78"/>
      <c r="E7434" s="76"/>
      <c r="F7434" s="76"/>
      <c r="G7434" s="76"/>
      <c r="H7434" s="79"/>
      <c r="I7434" s="79"/>
      <c r="J7434" s="79"/>
      <c r="K7434" s="79"/>
      <c r="L7434" s="75"/>
      <c r="M7434" s="75"/>
      <c r="N7434" s="75"/>
      <c r="O7434" s="75"/>
      <c r="P7434" s="76"/>
      <c r="AH7434">
        <v>21</v>
      </c>
    </row>
    <row r="7435" spans="2:34" x14ac:dyDescent="0.35">
      <c r="B7435" s="75"/>
      <c r="C7435" s="76"/>
      <c r="D7435" s="78"/>
      <c r="E7435" s="76"/>
      <c r="F7435" s="76"/>
      <c r="G7435" s="76"/>
      <c r="H7435" s="79"/>
      <c r="I7435" s="79"/>
      <c r="J7435" s="79"/>
      <c r="K7435" s="79"/>
      <c r="L7435" s="75"/>
      <c r="M7435" s="75"/>
      <c r="N7435" s="75"/>
      <c r="O7435" s="75"/>
      <c r="P7435" s="76"/>
      <c r="AH7435">
        <v>21</v>
      </c>
    </row>
    <row r="7436" spans="2:34" x14ac:dyDescent="0.35">
      <c r="B7436" s="75"/>
      <c r="C7436" s="76"/>
      <c r="D7436" s="78"/>
      <c r="E7436" s="76"/>
      <c r="F7436" s="76"/>
      <c r="G7436" s="76"/>
      <c r="H7436" s="79"/>
      <c r="I7436" s="79"/>
      <c r="J7436" s="79"/>
      <c r="K7436" s="79"/>
      <c r="L7436" s="75"/>
      <c r="M7436" s="75"/>
      <c r="N7436" s="75"/>
      <c r="O7436" s="75"/>
      <c r="P7436" s="76"/>
      <c r="AH7436">
        <v>21</v>
      </c>
    </row>
    <row r="7437" spans="2:34" x14ac:dyDescent="0.35">
      <c r="B7437" s="75"/>
      <c r="C7437" s="76"/>
      <c r="D7437" s="78"/>
      <c r="E7437" s="76"/>
      <c r="F7437" s="76"/>
      <c r="G7437" s="76"/>
      <c r="H7437" s="79"/>
      <c r="I7437" s="79"/>
      <c r="J7437" s="79"/>
      <c r="K7437" s="79"/>
      <c r="L7437" s="75"/>
      <c r="M7437" s="75"/>
      <c r="N7437" s="75"/>
      <c r="O7437" s="75"/>
      <c r="P7437" s="76"/>
      <c r="AH7437">
        <v>21</v>
      </c>
    </row>
    <row r="7438" spans="2:34" x14ac:dyDescent="0.35">
      <c r="B7438" s="75"/>
      <c r="C7438" s="76"/>
      <c r="D7438" s="78"/>
      <c r="E7438" s="76"/>
      <c r="F7438" s="76"/>
      <c r="G7438" s="76"/>
      <c r="H7438" s="79"/>
      <c r="I7438" s="79"/>
      <c r="J7438" s="79"/>
      <c r="K7438" s="79"/>
      <c r="L7438" s="75"/>
      <c r="M7438" s="75"/>
      <c r="N7438" s="75"/>
      <c r="O7438" s="75"/>
      <c r="P7438" s="76"/>
      <c r="AH7438">
        <v>21</v>
      </c>
    </row>
    <row r="7439" spans="2:34" x14ac:dyDescent="0.35">
      <c r="B7439" s="75"/>
      <c r="C7439" s="76"/>
      <c r="D7439" s="78"/>
      <c r="E7439" s="76"/>
      <c r="F7439" s="76"/>
      <c r="G7439" s="76"/>
      <c r="H7439" s="79"/>
      <c r="I7439" s="79"/>
      <c r="J7439" s="79"/>
      <c r="K7439" s="79"/>
      <c r="L7439" s="75"/>
      <c r="M7439" s="75"/>
      <c r="N7439" s="75"/>
      <c r="O7439" s="75"/>
      <c r="P7439" s="76"/>
      <c r="AH7439">
        <v>21</v>
      </c>
    </row>
    <row r="7440" spans="2:34" x14ac:dyDescent="0.35">
      <c r="B7440" s="75"/>
      <c r="C7440" s="76"/>
      <c r="D7440" s="78"/>
      <c r="E7440" s="76"/>
      <c r="F7440" s="76"/>
      <c r="G7440" s="76"/>
      <c r="H7440" s="79"/>
      <c r="I7440" s="79"/>
      <c r="J7440" s="79"/>
      <c r="K7440" s="79"/>
      <c r="L7440" s="75"/>
      <c r="M7440" s="75"/>
      <c r="N7440" s="75"/>
      <c r="O7440" s="75"/>
      <c r="P7440" s="76"/>
      <c r="AH7440">
        <v>21</v>
      </c>
    </row>
    <row r="7441" spans="2:34" x14ac:dyDescent="0.35">
      <c r="B7441" s="75"/>
      <c r="C7441" s="76"/>
      <c r="D7441" s="78"/>
      <c r="E7441" s="76"/>
      <c r="F7441" s="76"/>
      <c r="G7441" s="76"/>
      <c r="H7441" s="79"/>
      <c r="I7441" s="79"/>
      <c r="J7441" s="79"/>
      <c r="K7441" s="79"/>
      <c r="L7441" s="75"/>
      <c r="M7441" s="75"/>
      <c r="N7441" s="75"/>
      <c r="O7441" s="75"/>
      <c r="P7441" s="76"/>
      <c r="AH7441">
        <v>21</v>
      </c>
    </row>
    <row r="7442" spans="2:34" x14ac:dyDescent="0.35">
      <c r="B7442" s="75"/>
      <c r="C7442" s="76"/>
      <c r="D7442" s="78"/>
      <c r="E7442" s="76"/>
      <c r="F7442" s="76"/>
      <c r="G7442" s="76"/>
      <c r="H7442" s="79"/>
      <c r="I7442" s="79"/>
      <c r="J7442" s="79"/>
      <c r="K7442" s="79"/>
      <c r="L7442" s="75"/>
      <c r="M7442" s="75"/>
      <c r="N7442" s="75"/>
      <c r="O7442" s="75"/>
      <c r="P7442" s="76"/>
      <c r="AH7442">
        <v>21</v>
      </c>
    </row>
    <row r="7443" spans="2:34" x14ac:dyDescent="0.35">
      <c r="B7443" s="75"/>
      <c r="C7443" s="76"/>
      <c r="D7443" s="78"/>
      <c r="E7443" s="76"/>
      <c r="F7443" s="76"/>
      <c r="G7443" s="76"/>
      <c r="H7443" s="79"/>
      <c r="I7443" s="79"/>
      <c r="J7443" s="79"/>
      <c r="K7443" s="79"/>
      <c r="L7443" s="75"/>
      <c r="M7443" s="75"/>
      <c r="N7443" s="75"/>
      <c r="O7443" s="75"/>
      <c r="P7443" s="76"/>
      <c r="AH7443">
        <v>21</v>
      </c>
    </row>
    <row r="7444" spans="2:34" x14ac:dyDescent="0.35">
      <c r="B7444" s="75"/>
      <c r="C7444" s="76"/>
      <c r="D7444" s="78"/>
      <c r="E7444" s="76"/>
      <c r="F7444" s="76"/>
      <c r="G7444" s="76"/>
      <c r="H7444" s="79"/>
      <c r="I7444" s="79"/>
      <c r="J7444" s="79"/>
      <c r="K7444" s="79"/>
      <c r="L7444" s="75"/>
      <c r="M7444" s="75"/>
      <c r="N7444" s="75"/>
      <c r="O7444" s="75"/>
      <c r="P7444" s="76"/>
      <c r="AH7444">
        <v>21</v>
      </c>
    </row>
    <row r="7445" spans="2:34" x14ac:dyDescent="0.35">
      <c r="B7445" s="75"/>
      <c r="C7445" s="76"/>
      <c r="D7445" s="78"/>
      <c r="E7445" s="76"/>
      <c r="F7445" s="76"/>
      <c r="G7445" s="76"/>
      <c r="H7445" s="79"/>
      <c r="I7445" s="79"/>
      <c r="J7445" s="79"/>
      <c r="K7445" s="79"/>
      <c r="L7445" s="75"/>
      <c r="M7445" s="75"/>
      <c r="N7445" s="75"/>
      <c r="O7445" s="75"/>
      <c r="P7445" s="76"/>
      <c r="AH7445">
        <v>21</v>
      </c>
    </row>
    <row r="7446" spans="2:34" x14ac:dyDescent="0.35">
      <c r="B7446" s="75"/>
      <c r="C7446" s="76"/>
      <c r="D7446" s="78"/>
      <c r="E7446" s="76"/>
      <c r="F7446" s="76"/>
      <c r="G7446" s="76"/>
      <c r="H7446" s="79"/>
      <c r="I7446" s="79"/>
      <c r="J7446" s="79"/>
      <c r="K7446" s="79"/>
      <c r="L7446" s="75"/>
      <c r="M7446" s="75"/>
      <c r="N7446" s="75"/>
      <c r="O7446" s="75"/>
      <c r="P7446" s="76"/>
      <c r="AH7446">
        <v>21</v>
      </c>
    </row>
    <row r="7447" spans="2:34" x14ac:dyDescent="0.35">
      <c r="B7447" s="75"/>
      <c r="C7447" s="76"/>
      <c r="D7447" s="78"/>
      <c r="E7447" s="76"/>
      <c r="F7447" s="76"/>
      <c r="G7447" s="76"/>
      <c r="H7447" s="79"/>
      <c r="I7447" s="79"/>
      <c r="J7447" s="79"/>
      <c r="K7447" s="79"/>
      <c r="L7447" s="75"/>
      <c r="M7447" s="75"/>
      <c r="N7447" s="75"/>
      <c r="O7447" s="75"/>
      <c r="P7447" s="76"/>
      <c r="AH7447">
        <v>21</v>
      </c>
    </row>
    <row r="7448" spans="2:34" x14ac:dyDescent="0.35">
      <c r="B7448" s="75"/>
      <c r="C7448" s="76"/>
      <c r="D7448" s="78"/>
      <c r="E7448" s="76"/>
      <c r="F7448" s="76"/>
      <c r="G7448" s="76"/>
      <c r="H7448" s="79"/>
      <c r="I7448" s="79"/>
      <c r="J7448" s="79"/>
      <c r="K7448" s="79"/>
      <c r="L7448" s="75"/>
      <c r="M7448" s="75"/>
      <c r="N7448" s="75"/>
      <c r="O7448" s="75"/>
      <c r="P7448" s="76"/>
      <c r="AH7448">
        <v>21</v>
      </c>
    </row>
    <row r="7449" spans="2:34" x14ac:dyDescent="0.35">
      <c r="B7449" s="75"/>
      <c r="C7449" s="76"/>
      <c r="D7449" s="78"/>
      <c r="E7449" s="76"/>
      <c r="F7449" s="76"/>
      <c r="G7449" s="76"/>
      <c r="H7449" s="79"/>
      <c r="I7449" s="79"/>
      <c r="J7449" s="79"/>
      <c r="K7449" s="79"/>
      <c r="L7449" s="75"/>
      <c r="M7449" s="75"/>
      <c r="N7449" s="75"/>
      <c r="O7449" s="75"/>
      <c r="P7449" s="76"/>
      <c r="AH7449">
        <v>21</v>
      </c>
    </row>
    <row r="7450" spans="2:34" x14ac:dyDescent="0.35">
      <c r="B7450" s="75"/>
      <c r="C7450" s="76"/>
      <c r="D7450" s="78"/>
      <c r="E7450" s="76"/>
      <c r="F7450" s="76"/>
      <c r="G7450" s="76"/>
      <c r="H7450" s="79"/>
      <c r="I7450" s="79"/>
      <c r="J7450" s="79"/>
      <c r="K7450" s="79"/>
      <c r="L7450" s="75"/>
      <c r="M7450" s="75"/>
      <c r="N7450" s="75"/>
      <c r="O7450" s="75"/>
      <c r="P7450" s="76"/>
      <c r="AH7450">
        <v>21</v>
      </c>
    </row>
    <row r="7451" spans="2:34" x14ac:dyDescent="0.35">
      <c r="B7451" s="75"/>
      <c r="C7451" s="76"/>
      <c r="D7451" s="78"/>
      <c r="E7451" s="76"/>
      <c r="F7451" s="76"/>
      <c r="G7451" s="76"/>
      <c r="H7451" s="79"/>
      <c r="I7451" s="79"/>
      <c r="J7451" s="79"/>
      <c r="K7451" s="79"/>
      <c r="L7451" s="75"/>
      <c r="M7451" s="75"/>
      <c r="N7451" s="75"/>
      <c r="O7451" s="75"/>
      <c r="P7451" s="76"/>
      <c r="AH7451">
        <v>21</v>
      </c>
    </row>
    <row r="7452" spans="2:34" x14ac:dyDescent="0.35">
      <c r="B7452" s="75"/>
      <c r="C7452" s="76"/>
      <c r="D7452" s="78"/>
      <c r="E7452" s="76"/>
      <c r="F7452" s="76"/>
      <c r="G7452" s="76"/>
      <c r="H7452" s="79"/>
      <c r="I7452" s="79"/>
      <c r="J7452" s="79"/>
      <c r="K7452" s="79"/>
      <c r="L7452" s="75"/>
      <c r="M7452" s="75"/>
      <c r="N7452" s="75"/>
      <c r="O7452" s="75"/>
      <c r="P7452" s="76"/>
      <c r="AH7452">
        <v>21</v>
      </c>
    </row>
    <row r="7453" spans="2:34" x14ac:dyDescent="0.35">
      <c r="B7453" s="75"/>
      <c r="C7453" s="76"/>
      <c r="D7453" s="78"/>
      <c r="E7453" s="76"/>
      <c r="F7453" s="76"/>
      <c r="G7453" s="76"/>
      <c r="H7453" s="79"/>
      <c r="I7453" s="79"/>
      <c r="J7453" s="79"/>
      <c r="K7453" s="79"/>
      <c r="L7453" s="75"/>
      <c r="M7453" s="75"/>
      <c r="N7453" s="75"/>
      <c r="O7453" s="75"/>
      <c r="P7453" s="76"/>
      <c r="AH7453">
        <v>21</v>
      </c>
    </row>
    <row r="7454" spans="2:34" x14ac:dyDescent="0.35">
      <c r="B7454" s="75"/>
      <c r="C7454" s="76"/>
      <c r="D7454" s="78"/>
      <c r="E7454" s="76"/>
      <c r="F7454" s="76"/>
      <c r="G7454" s="76"/>
      <c r="H7454" s="79"/>
      <c r="I7454" s="79"/>
      <c r="J7454" s="79"/>
      <c r="K7454" s="79"/>
      <c r="L7454" s="75"/>
      <c r="M7454" s="75"/>
      <c r="N7454" s="75"/>
      <c r="O7454" s="75"/>
      <c r="P7454" s="76"/>
      <c r="AH7454">
        <v>21</v>
      </c>
    </row>
    <row r="7455" spans="2:34" x14ac:dyDescent="0.35">
      <c r="B7455" s="75"/>
      <c r="C7455" s="76"/>
      <c r="D7455" s="78"/>
      <c r="E7455" s="76"/>
      <c r="F7455" s="76"/>
      <c r="G7455" s="76"/>
      <c r="H7455" s="79"/>
      <c r="I7455" s="79"/>
      <c r="J7455" s="79"/>
      <c r="K7455" s="79"/>
      <c r="L7455" s="75"/>
      <c r="M7455" s="75"/>
      <c r="N7455" s="75"/>
      <c r="O7455" s="75"/>
      <c r="P7455" s="76"/>
      <c r="AH7455">
        <v>21</v>
      </c>
    </row>
    <row r="7456" spans="2:34" x14ac:dyDescent="0.35">
      <c r="B7456" s="75"/>
      <c r="C7456" s="76"/>
      <c r="D7456" s="78"/>
      <c r="E7456" s="76"/>
      <c r="F7456" s="76"/>
      <c r="G7456" s="76"/>
      <c r="H7456" s="79"/>
      <c r="I7456" s="79"/>
      <c r="J7456" s="79"/>
      <c r="K7456" s="79"/>
      <c r="L7456" s="75"/>
      <c r="M7456" s="75"/>
      <c r="N7456" s="75"/>
      <c r="O7456" s="75"/>
      <c r="P7456" s="76"/>
      <c r="AH7456">
        <v>21</v>
      </c>
    </row>
    <row r="7457" spans="2:34" x14ac:dyDescent="0.35">
      <c r="B7457" s="75"/>
      <c r="C7457" s="76"/>
      <c r="D7457" s="78"/>
      <c r="E7457" s="76"/>
      <c r="F7457" s="76"/>
      <c r="G7457" s="76"/>
      <c r="H7457" s="79"/>
      <c r="I7457" s="79"/>
      <c r="J7457" s="79"/>
      <c r="K7457" s="79"/>
      <c r="L7457" s="75"/>
      <c r="M7457" s="75"/>
      <c r="N7457" s="75"/>
      <c r="O7457" s="75"/>
      <c r="P7457" s="76"/>
      <c r="AH7457">
        <v>21</v>
      </c>
    </row>
    <row r="7458" spans="2:34" x14ac:dyDescent="0.35">
      <c r="B7458" s="75"/>
      <c r="C7458" s="76"/>
      <c r="D7458" s="78"/>
      <c r="E7458" s="76"/>
      <c r="F7458" s="76"/>
      <c r="G7458" s="76"/>
      <c r="H7458" s="79"/>
      <c r="I7458" s="79"/>
      <c r="J7458" s="79"/>
      <c r="K7458" s="79"/>
      <c r="L7458" s="75"/>
      <c r="M7458" s="75"/>
      <c r="N7458" s="75"/>
      <c r="O7458" s="75"/>
      <c r="P7458" s="76"/>
      <c r="AH7458">
        <v>21</v>
      </c>
    </row>
    <row r="7459" spans="2:34" x14ac:dyDescent="0.35">
      <c r="B7459" s="75"/>
      <c r="C7459" s="76"/>
      <c r="D7459" s="78"/>
      <c r="E7459" s="76"/>
      <c r="F7459" s="76"/>
      <c r="G7459" s="76"/>
      <c r="H7459" s="79"/>
      <c r="I7459" s="79"/>
      <c r="J7459" s="79"/>
      <c r="K7459" s="79"/>
      <c r="L7459" s="75"/>
      <c r="M7459" s="75"/>
      <c r="N7459" s="75"/>
      <c r="O7459" s="75"/>
      <c r="P7459" s="76"/>
      <c r="AH7459">
        <v>21</v>
      </c>
    </row>
    <row r="7460" spans="2:34" x14ac:dyDescent="0.35">
      <c r="B7460" s="75"/>
      <c r="C7460" s="76"/>
      <c r="D7460" s="78"/>
      <c r="E7460" s="76"/>
      <c r="F7460" s="76"/>
      <c r="G7460" s="76"/>
      <c r="H7460" s="79"/>
      <c r="I7460" s="79"/>
      <c r="J7460" s="79"/>
      <c r="K7460" s="79"/>
      <c r="L7460" s="75"/>
      <c r="M7460" s="75"/>
      <c r="N7460" s="75"/>
      <c r="O7460" s="75"/>
      <c r="P7460" s="76"/>
      <c r="AH7460">
        <v>21</v>
      </c>
    </row>
    <row r="7461" spans="2:34" x14ac:dyDescent="0.35">
      <c r="B7461" s="75"/>
      <c r="C7461" s="76"/>
      <c r="D7461" s="78"/>
      <c r="E7461" s="76"/>
      <c r="F7461" s="76"/>
      <c r="G7461" s="76"/>
      <c r="H7461" s="79"/>
      <c r="I7461" s="79"/>
      <c r="J7461" s="79"/>
      <c r="K7461" s="79"/>
      <c r="L7461" s="75"/>
      <c r="M7461" s="75"/>
      <c r="N7461" s="75"/>
      <c r="O7461" s="75"/>
      <c r="P7461" s="76"/>
      <c r="AH7461">
        <v>21</v>
      </c>
    </row>
    <row r="7462" spans="2:34" x14ac:dyDescent="0.35">
      <c r="B7462" s="75"/>
      <c r="C7462" s="76"/>
      <c r="D7462" s="78"/>
      <c r="E7462" s="76"/>
      <c r="F7462" s="76"/>
      <c r="G7462" s="76"/>
      <c r="H7462" s="79"/>
      <c r="I7462" s="79"/>
      <c r="J7462" s="79"/>
      <c r="K7462" s="79"/>
      <c r="L7462" s="75"/>
      <c r="M7462" s="75"/>
      <c r="N7462" s="75"/>
      <c r="O7462" s="75"/>
      <c r="P7462" s="76"/>
      <c r="AH7462">
        <v>21</v>
      </c>
    </row>
    <row r="7463" spans="2:34" x14ac:dyDescent="0.35">
      <c r="B7463" s="75"/>
      <c r="C7463" s="76"/>
      <c r="D7463" s="78"/>
      <c r="E7463" s="76"/>
      <c r="F7463" s="76"/>
      <c r="G7463" s="76"/>
      <c r="H7463" s="79"/>
      <c r="I7463" s="79"/>
      <c r="J7463" s="79"/>
      <c r="K7463" s="79"/>
      <c r="L7463" s="75"/>
      <c r="M7463" s="75"/>
      <c r="N7463" s="75"/>
      <c r="O7463" s="75"/>
      <c r="P7463" s="76"/>
      <c r="AH7463">
        <v>21</v>
      </c>
    </row>
    <row r="7464" spans="2:34" x14ac:dyDescent="0.35">
      <c r="B7464" s="75"/>
      <c r="C7464" s="76"/>
      <c r="D7464" s="78"/>
      <c r="E7464" s="76"/>
      <c r="F7464" s="76"/>
      <c r="G7464" s="76"/>
      <c r="H7464" s="79"/>
      <c r="I7464" s="79"/>
      <c r="J7464" s="79"/>
      <c r="K7464" s="79"/>
      <c r="L7464" s="75"/>
      <c r="M7464" s="75"/>
      <c r="N7464" s="75"/>
      <c r="O7464" s="75"/>
      <c r="P7464" s="76"/>
      <c r="AH7464">
        <v>21</v>
      </c>
    </row>
    <row r="7465" spans="2:34" x14ac:dyDescent="0.35">
      <c r="B7465" s="75"/>
      <c r="C7465" s="76"/>
      <c r="D7465" s="78"/>
      <c r="E7465" s="76"/>
      <c r="F7465" s="76"/>
      <c r="G7465" s="76"/>
      <c r="H7465" s="79"/>
      <c r="I7465" s="79"/>
      <c r="J7465" s="79"/>
      <c r="K7465" s="79"/>
      <c r="L7465" s="75"/>
      <c r="M7465" s="75"/>
      <c r="N7465" s="75"/>
      <c r="O7465" s="75"/>
      <c r="P7465" s="76"/>
      <c r="AH7465">
        <v>21</v>
      </c>
    </row>
    <row r="7466" spans="2:34" x14ac:dyDescent="0.35">
      <c r="B7466" s="75"/>
      <c r="C7466" s="76"/>
      <c r="D7466" s="78"/>
      <c r="E7466" s="76"/>
      <c r="F7466" s="76"/>
      <c r="G7466" s="76"/>
      <c r="H7466" s="79"/>
      <c r="I7466" s="79"/>
      <c r="J7466" s="79"/>
      <c r="K7466" s="79"/>
      <c r="L7466" s="75"/>
      <c r="M7466" s="75"/>
      <c r="N7466" s="75"/>
      <c r="O7466" s="75"/>
      <c r="P7466" s="76"/>
      <c r="AH7466">
        <v>21</v>
      </c>
    </row>
    <row r="7467" spans="2:34" x14ac:dyDescent="0.35">
      <c r="B7467" s="75"/>
      <c r="C7467" s="76"/>
      <c r="D7467" s="78"/>
      <c r="E7467" s="76"/>
      <c r="F7467" s="76"/>
      <c r="G7467" s="76"/>
      <c r="H7467" s="79"/>
      <c r="I7467" s="79"/>
      <c r="J7467" s="79"/>
      <c r="K7467" s="79"/>
      <c r="L7467" s="75"/>
      <c r="M7467" s="75"/>
      <c r="N7467" s="75"/>
      <c r="O7467" s="75"/>
      <c r="P7467" s="76"/>
      <c r="AH7467">
        <v>21</v>
      </c>
    </row>
    <row r="7468" spans="2:34" x14ac:dyDescent="0.35">
      <c r="B7468" s="75"/>
      <c r="C7468" s="76"/>
      <c r="D7468" s="78"/>
      <c r="E7468" s="76"/>
      <c r="F7468" s="76"/>
      <c r="G7468" s="76"/>
      <c r="H7468" s="79"/>
      <c r="I7468" s="79"/>
      <c r="J7468" s="79"/>
      <c r="K7468" s="79"/>
      <c r="L7468" s="75"/>
      <c r="M7468" s="75"/>
      <c r="N7468" s="75"/>
      <c r="O7468" s="75"/>
      <c r="P7468" s="76"/>
      <c r="AH7468">
        <v>21</v>
      </c>
    </row>
    <row r="7469" spans="2:34" x14ac:dyDescent="0.35">
      <c r="B7469" s="75"/>
      <c r="C7469" s="76"/>
      <c r="D7469" s="78"/>
      <c r="E7469" s="76"/>
      <c r="F7469" s="76"/>
      <c r="G7469" s="76"/>
      <c r="H7469" s="79"/>
      <c r="I7469" s="79"/>
      <c r="J7469" s="79"/>
      <c r="K7469" s="79"/>
      <c r="L7469" s="75"/>
      <c r="M7469" s="75"/>
      <c r="N7469" s="75"/>
      <c r="O7469" s="75"/>
      <c r="P7469" s="76"/>
      <c r="AH7469">
        <v>21</v>
      </c>
    </row>
    <row r="7470" spans="2:34" x14ac:dyDescent="0.35">
      <c r="B7470" s="75"/>
      <c r="C7470" s="76"/>
      <c r="D7470" s="78"/>
      <c r="E7470" s="76"/>
      <c r="F7470" s="76"/>
      <c r="G7470" s="76"/>
      <c r="H7470" s="79"/>
      <c r="I7470" s="79"/>
      <c r="J7470" s="79"/>
      <c r="K7470" s="79"/>
      <c r="L7470" s="75"/>
      <c r="M7470" s="75"/>
      <c r="N7470" s="75"/>
      <c r="O7470" s="75"/>
      <c r="P7470" s="76"/>
      <c r="AH7470">
        <v>21</v>
      </c>
    </row>
    <row r="7471" spans="2:34" x14ac:dyDescent="0.35">
      <c r="B7471" s="75"/>
      <c r="C7471" s="76"/>
      <c r="D7471" s="78"/>
      <c r="E7471" s="76"/>
      <c r="F7471" s="76"/>
      <c r="G7471" s="76"/>
      <c r="H7471" s="79"/>
      <c r="I7471" s="79"/>
      <c r="J7471" s="79"/>
      <c r="K7471" s="79"/>
      <c r="L7471" s="75"/>
      <c r="M7471" s="75"/>
      <c r="N7471" s="75"/>
      <c r="O7471" s="75"/>
      <c r="P7471" s="76"/>
      <c r="AH7471">
        <v>21</v>
      </c>
    </row>
    <row r="7472" spans="2:34" x14ac:dyDescent="0.35">
      <c r="B7472" s="75"/>
      <c r="C7472" s="76"/>
      <c r="D7472" s="78"/>
      <c r="E7472" s="76"/>
      <c r="F7472" s="76"/>
      <c r="G7472" s="76"/>
      <c r="H7472" s="79"/>
      <c r="I7472" s="79"/>
      <c r="J7472" s="79"/>
      <c r="K7472" s="79"/>
      <c r="L7472" s="75"/>
      <c r="M7472" s="75"/>
      <c r="N7472" s="75"/>
      <c r="O7472" s="75"/>
      <c r="P7472" s="76"/>
      <c r="AH7472">
        <v>21</v>
      </c>
    </row>
    <row r="7473" spans="2:34" x14ac:dyDescent="0.35">
      <c r="B7473" s="75"/>
      <c r="C7473" s="76"/>
      <c r="D7473" s="78"/>
      <c r="E7473" s="76"/>
      <c r="F7473" s="76"/>
      <c r="G7473" s="76"/>
      <c r="H7473" s="79"/>
      <c r="I7473" s="79"/>
      <c r="J7473" s="79"/>
      <c r="K7473" s="79"/>
      <c r="L7473" s="75"/>
      <c r="M7473" s="75"/>
      <c r="N7473" s="75"/>
      <c r="O7473" s="75"/>
      <c r="P7473" s="76"/>
      <c r="AH7473">
        <v>21</v>
      </c>
    </row>
    <row r="7474" spans="2:34" x14ac:dyDescent="0.35">
      <c r="B7474" s="75"/>
      <c r="C7474" s="76"/>
      <c r="D7474" s="78"/>
      <c r="E7474" s="76"/>
      <c r="F7474" s="76"/>
      <c r="G7474" s="76"/>
      <c r="H7474" s="79"/>
      <c r="I7474" s="79"/>
      <c r="J7474" s="79"/>
      <c r="K7474" s="79"/>
      <c r="L7474" s="75"/>
      <c r="M7474" s="75"/>
      <c r="N7474" s="75"/>
      <c r="O7474" s="75"/>
      <c r="P7474" s="76"/>
      <c r="AH7474">
        <v>21</v>
      </c>
    </row>
    <row r="7475" spans="2:34" x14ac:dyDescent="0.35">
      <c r="B7475" s="75"/>
      <c r="C7475" s="76"/>
      <c r="D7475" s="78"/>
      <c r="E7475" s="76"/>
      <c r="F7475" s="76"/>
      <c r="G7475" s="76"/>
      <c r="H7475" s="79"/>
      <c r="I7475" s="79"/>
      <c r="J7475" s="79"/>
      <c r="K7475" s="79"/>
      <c r="L7475" s="75"/>
      <c r="M7475" s="75"/>
      <c r="N7475" s="75"/>
      <c r="O7475" s="75"/>
      <c r="P7475" s="76"/>
      <c r="AH7475">
        <v>21</v>
      </c>
    </row>
    <row r="7476" spans="2:34" x14ac:dyDescent="0.35">
      <c r="B7476" s="75"/>
      <c r="C7476" s="76"/>
      <c r="D7476" s="78"/>
      <c r="E7476" s="76"/>
      <c r="F7476" s="76"/>
      <c r="G7476" s="76"/>
      <c r="H7476" s="79"/>
      <c r="I7476" s="79"/>
      <c r="J7476" s="79"/>
      <c r="K7476" s="79"/>
      <c r="L7476" s="75"/>
      <c r="M7476" s="75"/>
      <c r="N7476" s="75"/>
      <c r="O7476" s="75"/>
      <c r="P7476" s="76"/>
      <c r="AH7476">
        <v>21</v>
      </c>
    </row>
    <row r="7477" spans="2:34" x14ac:dyDescent="0.35">
      <c r="B7477" s="75"/>
      <c r="C7477" s="76"/>
      <c r="D7477" s="78"/>
      <c r="E7477" s="76"/>
      <c r="F7477" s="76"/>
      <c r="G7477" s="76"/>
      <c r="H7477" s="79"/>
      <c r="I7477" s="79"/>
      <c r="J7477" s="79"/>
      <c r="K7477" s="79"/>
      <c r="L7477" s="75"/>
      <c r="M7477" s="75"/>
      <c r="N7477" s="75"/>
      <c r="O7477" s="75"/>
      <c r="P7477" s="76"/>
      <c r="AH7477">
        <v>21</v>
      </c>
    </row>
    <row r="7478" spans="2:34" x14ac:dyDescent="0.35">
      <c r="B7478" s="75"/>
      <c r="C7478" s="76"/>
      <c r="D7478" s="78"/>
      <c r="E7478" s="76"/>
      <c r="F7478" s="76"/>
      <c r="G7478" s="76"/>
      <c r="H7478" s="79"/>
      <c r="I7478" s="79"/>
      <c r="J7478" s="79"/>
      <c r="K7478" s="79"/>
      <c r="L7478" s="75"/>
      <c r="M7478" s="75"/>
      <c r="N7478" s="75"/>
      <c r="O7478" s="75"/>
      <c r="P7478" s="76"/>
      <c r="AH7478">
        <v>21</v>
      </c>
    </row>
    <row r="7479" spans="2:34" x14ac:dyDescent="0.35">
      <c r="B7479" s="75"/>
      <c r="C7479" s="76"/>
      <c r="D7479" s="78"/>
      <c r="E7479" s="76"/>
      <c r="F7479" s="76"/>
      <c r="G7479" s="76"/>
      <c r="H7479" s="79"/>
      <c r="I7479" s="79"/>
      <c r="J7479" s="79"/>
      <c r="K7479" s="79"/>
      <c r="L7479" s="75"/>
      <c r="M7479" s="75"/>
      <c r="N7479" s="75"/>
      <c r="O7479" s="75"/>
      <c r="P7479" s="76"/>
      <c r="AH7479">
        <v>21</v>
      </c>
    </row>
    <row r="7480" spans="2:34" x14ac:dyDescent="0.35">
      <c r="B7480" s="75"/>
      <c r="C7480" s="76"/>
      <c r="D7480" s="78"/>
      <c r="E7480" s="76"/>
      <c r="F7480" s="76"/>
      <c r="G7480" s="76"/>
      <c r="H7480" s="79"/>
      <c r="I7480" s="79"/>
      <c r="J7480" s="79"/>
      <c r="K7480" s="79"/>
      <c r="L7480" s="75"/>
      <c r="M7480" s="75"/>
      <c r="N7480" s="75"/>
      <c r="O7480" s="75"/>
      <c r="P7480" s="76"/>
      <c r="AH7480">
        <v>21</v>
      </c>
    </row>
    <row r="7481" spans="2:34" x14ac:dyDescent="0.35">
      <c r="B7481" s="75"/>
      <c r="C7481" s="76"/>
      <c r="D7481" s="78"/>
      <c r="E7481" s="76"/>
      <c r="F7481" s="76"/>
      <c r="G7481" s="76"/>
      <c r="H7481" s="79"/>
      <c r="I7481" s="79"/>
      <c r="J7481" s="79"/>
      <c r="K7481" s="79"/>
      <c r="L7481" s="75"/>
      <c r="M7481" s="75"/>
      <c r="N7481" s="75"/>
      <c r="O7481" s="75"/>
      <c r="P7481" s="76"/>
      <c r="AH7481">
        <v>21</v>
      </c>
    </row>
    <row r="7482" spans="2:34" x14ac:dyDescent="0.35">
      <c r="B7482" s="75"/>
      <c r="C7482" s="76"/>
      <c r="D7482" s="78"/>
      <c r="E7482" s="76"/>
      <c r="F7482" s="76"/>
      <c r="G7482" s="76"/>
      <c r="H7482" s="79"/>
      <c r="I7482" s="79"/>
      <c r="J7482" s="79"/>
      <c r="K7482" s="79"/>
      <c r="L7482" s="75"/>
      <c r="M7482" s="75"/>
      <c r="N7482" s="75"/>
      <c r="O7482" s="75"/>
      <c r="P7482" s="76"/>
      <c r="AH7482">
        <v>21</v>
      </c>
    </row>
    <row r="7483" spans="2:34" x14ac:dyDescent="0.35">
      <c r="B7483" s="75"/>
      <c r="C7483" s="76"/>
      <c r="D7483" s="78"/>
      <c r="E7483" s="76"/>
      <c r="F7483" s="76"/>
      <c r="G7483" s="76"/>
      <c r="H7483" s="79"/>
      <c r="I7483" s="79"/>
      <c r="J7483" s="79"/>
      <c r="K7483" s="79"/>
      <c r="L7483" s="75"/>
      <c r="M7483" s="75"/>
      <c r="N7483" s="75"/>
      <c r="O7483" s="75"/>
      <c r="P7483" s="76"/>
      <c r="AH7483">
        <v>21</v>
      </c>
    </row>
    <row r="7484" spans="2:34" x14ac:dyDescent="0.35">
      <c r="B7484" s="75"/>
      <c r="C7484" s="76"/>
      <c r="D7484" s="78"/>
      <c r="E7484" s="76"/>
      <c r="F7484" s="76"/>
      <c r="G7484" s="76"/>
      <c r="H7484" s="79"/>
      <c r="I7484" s="79"/>
      <c r="J7484" s="79"/>
      <c r="K7484" s="79"/>
      <c r="L7484" s="75"/>
      <c r="M7484" s="75"/>
      <c r="N7484" s="75"/>
      <c r="O7484" s="75"/>
      <c r="P7484" s="76"/>
      <c r="AH7484">
        <v>21</v>
      </c>
    </row>
    <row r="7485" spans="2:34" x14ac:dyDescent="0.35">
      <c r="B7485" s="75"/>
      <c r="C7485" s="76"/>
      <c r="D7485" s="78"/>
      <c r="E7485" s="76"/>
      <c r="F7485" s="76"/>
      <c r="G7485" s="76"/>
      <c r="H7485" s="79"/>
      <c r="I7485" s="79"/>
      <c r="J7485" s="79"/>
      <c r="K7485" s="79"/>
      <c r="L7485" s="75"/>
      <c r="M7485" s="75"/>
      <c r="N7485" s="75"/>
      <c r="O7485" s="75"/>
      <c r="P7485" s="76"/>
      <c r="AH7485">
        <v>21</v>
      </c>
    </row>
    <row r="7486" spans="2:34" x14ac:dyDescent="0.35">
      <c r="B7486" s="75"/>
      <c r="C7486" s="76"/>
      <c r="D7486" s="78"/>
      <c r="E7486" s="76"/>
      <c r="F7486" s="76"/>
      <c r="G7486" s="76"/>
      <c r="H7486" s="79"/>
      <c r="I7486" s="79"/>
      <c r="J7486" s="79"/>
      <c r="K7486" s="79"/>
      <c r="L7486" s="75"/>
      <c r="M7486" s="75"/>
      <c r="N7486" s="75"/>
      <c r="O7486" s="75"/>
      <c r="P7486" s="76"/>
      <c r="AH7486">
        <v>21</v>
      </c>
    </row>
    <row r="7487" spans="2:34" x14ac:dyDescent="0.35">
      <c r="B7487" s="75"/>
      <c r="C7487" s="76"/>
      <c r="D7487" s="78"/>
      <c r="E7487" s="76"/>
      <c r="F7487" s="76"/>
      <c r="G7487" s="76"/>
      <c r="H7487" s="79"/>
      <c r="I7487" s="79"/>
      <c r="J7487" s="79"/>
      <c r="K7487" s="79"/>
      <c r="L7487" s="75"/>
      <c r="M7487" s="75"/>
      <c r="N7487" s="75"/>
      <c r="O7487" s="75"/>
      <c r="P7487" s="76"/>
      <c r="AH7487">
        <v>21</v>
      </c>
    </row>
    <row r="7488" spans="2:34" x14ac:dyDescent="0.35">
      <c r="B7488" s="75"/>
      <c r="C7488" s="76"/>
      <c r="D7488" s="78"/>
      <c r="E7488" s="76"/>
      <c r="F7488" s="76"/>
      <c r="G7488" s="76"/>
      <c r="H7488" s="79"/>
      <c r="I7488" s="79"/>
      <c r="J7488" s="79"/>
      <c r="K7488" s="79"/>
      <c r="L7488" s="75"/>
      <c r="M7488" s="75"/>
      <c r="N7488" s="75"/>
      <c r="O7488" s="75"/>
      <c r="P7488" s="76"/>
      <c r="AH7488">
        <v>21</v>
      </c>
    </row>
    <row r="7489" spans="2:34" x14ac:dyDescent="0.35">
      <c r="B7489" s="75"/>
      <c r="C7489" s="76"/>
      <c r="D7489" s="78"/>
      <c r="E7489" s="76"/>
      <c r="F7489" s="76"/>
      <c r="G7489" s="76"/>
      <c r="H7489" s="79"/>
      <c r="I7489" s="79"/>
      <c r="J7489" s="79"/>
      <c r="K7489" s="79"/>
      <c r="L7489" s="75"/>
      <c r="M7489" s="75"/>
      <c r="N7489" s="75"/>
      <c r="O7489" s="75"/>
      <c r="P7489" s="76"/>
      <c r="AH7489">
        <v>21</v>
      </c>
    </row>
    <row r="7490" spans="2:34" x14ac:dyDescent="0.35">
      <c r="B7490" s="75"/>
      <c r="C7490" s="76"/>
      <c r="D7490" s="78"/>
      <c r="E7490" s="76"/>
      <c r="F7490" s="76"/>
      <c r="G7490" s="76"/>
      <c r="H7490" s="79"/>
      <c r="I7490" s="79"/>
      <c r="J7490" s="79"/>
      <c r="K7490" s="79"/>
      <c r="L7490" s="75"/>
      <c r="M7490" s="75"/>
      <c r="N7490" s="75"/>
      <c r="O7490" s="75"/>
      <c r="P7490" s="76"/>
      <c r="AH7490">
        <v>21</v>
      </c>
    </row>
    <row r="7491" spans="2:34" x14ac:dyDescent="0.35">
      <c r="B7491" s="75"/>
      <c r="C7491" s="76"/>
      <c r="D7491" s="78"/>
      <c r="E7491" s="76"/>
      <c r="F7491" s="76"/>
      <c r="G7491" s="76"/>
      <c r="H7491" s="79"/>
      <c r="I7491" s="79"/>
      <c r="J7491" s="79"/>
      <c r="K7491" s="79"/>
      <c r="L7491" s="75"/>
      <c r="M7491" s="75"/>
      <c r="N7491" s="75"/>
      <c r="O7491" s="75"/>
      <c r="P7491" s="76"/>
      <c r="AH7491">
        <v>21</v>
      </c>
    </row>
    <row r="7492" spans="2:34" x14ac:dyDescent="0.35">
      <c r="B7492" s="75"/>
      <c r="C7492" s="76"/>
      <c r="D7492" s="78"/>
      <c r="E7492" s="76"/>
      <c r="F7492" s="76"/>
      <c r="G7492" s="76"/>
      <c r="H7492" s="79"/>
      <c r="I7492" s="79"/>
      <c r="J7492" s="79"/>
      <c r="K7492" s="79"/>
      <c r="L7492" s="75"/>
      <c r="M7492" s="75"/>
      <c r="N7492" s="75"/>
      <c r="O7492" s="75"/>
      <c r="P7492" s="76"/>
      <c r="AH7492">
        <v>21</v>
      </c>
    </row>
    <row r="7493" spans="2:34" x14ac:dyDescent="0.35">
      <c r="B7493" s="75"/>
      <c r="C7493" s="76"/>
      <c r="D7493" s="78"/>
      <c r="E7493" s="76"/>
      <c r="F7493" s="76"/>
      <c r="G7493" s="76"/>
      <c r="H7493" s="79"/>
      <c r="I7493" s="79"/>
      <c r="J7493" s="79"/>
      <c r="K7493" s="79"/>
      <c r="L7493" s="75"/>
      <c r="M7493" s="75"/>
      <c r="N7493" s="75"/>
      <c r="O7493" s="75"/>
      <c r="P7493" s="76"/>
      <c r="AH7493">
        <v>21</v>
      </c>
    </row>
    <row r="7494" spans="2:34" x14ac:dyDescent="0.35">
      <c r="B7494" s="75"/>
      <c r="C7494" s="76"/>
      <c r="D7494" s="78"/>
      <c r="E7494" s="76"/>
      <c r="F7494" s="76"/>
      <c r="G7494" s="76"/>
      <c r="H7494" s="79"/>
      <c r="I7494" s="79"/>
      <c r="J7494" s="79"/>
      <c r="K7494" s="79"/>
      <c r="L7494" s="75"/>
      <c r="M7494" s="75"/>
      <c r="N7494" s="75"/>
      <c r="O7494" s="75"/>
      <c r="P7494" s="76"/>
      <c r="AH7494">
        <v>21</v>
      </c>
    </row>
    <row r="7495" spans="2:34" x14ac:dyDescent="0.35">
      <c r="B7495" s="75"/>
      <c r="C7495" s="76"/>
      <c r="D7495" s="78"/>
      <c r="E7495" s="76"/>
      <c r="F7495" s="76"/>
      <c r="G7495" s="76"/>
      <c r="H7495" s="79"/>
      <c r="I7495" s="79"/>
      <c r="J7495" s="79"/>
      <c r="K7495" s="79"/>
      <c r="L7495" s="75"/>
      <c r="M7495" s="75"/>
      <c r="N7495" s="75"/>
      <c r="O7495" s="75"/>
      <c r="P7495" s="76"/>
      <c r="AH7495">
        <v>21</v>
      </c>
    </row>
    <row r="7496" spans="2:34" x14ac:dyDescent="0.35">
      <c r="B7496" s="75"/>
      <c r="C7496" s="76"/>
      <c r="D7496" s="78"/>
      <c r="E7496" s="76"/>
      <c r="F7496" s="76"/>
      <c r="G7496" s="76"/>
      <c r="H7496" s="79"/>
      <c r="I7496" s="79"/>
      <c r="J7496" s="79"/>
      <c r="K7496" s="79"/>
      <c r="L7496" s="75"/>
      <c r="M7496" s="75"/>
      <c r="N7496" s="75"/>
      <c r="O7496" s="75"/>
      <c r="P7496" s="76"/>
      <c r="AH7496">
        <v>21</v>
      </c>
    </row>
    <row r="7497" spans="2:34" x14ac:dyDescent="0.35">
      <c r="B7497" s="75"/>
      <c r="C7497" s="76"/>
      <c r="D7497" s="78"/>
      <c r="E7497" s="76"/>
      <c r="F7497" s="76"/>
      <c r="G7497" s="76"/>
      <c r="H7497" s="79"/>
      <c r="I7497" s="79"/>
      <c r="J7497" s="79"/>
      <c r="K7497" s="79"/>
      <c r="L7497" s="75"/>
      <c r="M7497" s="75"/>
      <c r="N7497" s="75"/>
      <c r="O7497" s="75"/>
      <c r="P7497" s="76"/>
      <c r="AH7497">
        <v>21</v>
      </c>
    </row>
    <row r="7498" spans="2:34" x14ac:dyDescent="0.35">
      <c r="B7498" s="75"/>
      <c r="C7498" s="76"/>
      <c r="D7498" s="78"/>
      <c r="E7498" s="76"/>
      <c r="F7498" s="76"/>
      <c r="G7498" s="76"/>
      <c r="H7498" s="79"/>
      <c r="I7498" s="79"/>
      <c r="J7498" s="79"/>
      <c r="K7498" s="79"/>
      <c r="L7498" s="75"/>
      <c r="M7498" s="75"/>
      <c r="N7498" s="75"/>
      <c r="O7498" s="75"/>
      <c r="P7498" s="76"/>
      <c r="AH7498">
        <v>21</v>
      </c>
    </row>
    <row r="7499" spans="2:34" x14ac:dyDescent="0.35">
      <c r="B7499" s="75"/>
      <c r="C7499" s="76"/>
      <c r="D7499" s="78"/>
      <c r="E7499" s="76"/>
      <c r="F7499" s="76"/>
      <c r="G7499" s="76"/>
      <c r="H7499" s="79"/>
      <c r="I7499" s="79"/>
      <c r="J7499" s="79"/>
      <c r="K7499" s="79"/>
      <c r="L7499" s="75"/>
      <c r="M7499" s="75"/>
      <c r="N7499" s="75"/>
      <c r="O7499" s="75"/>
      <c r="P7499" s="76"/>
      <c r="AH7499">
        <v>21</v>
      </c>
    </row>
    <row r="7500" spans="2:34" x14ac:dyDescent="0.35">
      <c r="B7500" s="75"/>
      <c r="C7500" s="76"/>
      <c r="D7500" s="78"/>
      <c r="E7500" s="76"/>
      <c r="F7500" s="76"/>
      <c r="G7500" s="76"/>
      <c r="H7500" s="79"/>
      <c r="I7500" s="79"/>
      <c r="J7500" s="79"/>
      <c r="K7500" s="79"/>
      <c r="L7500" s="75"/>
      <c r="M7500" s="75"/>
      <c r="N7500" s="75"/>
      <c r="O7500" s="75"/>
      <c r="P7500" s="76"/>
      <c r="AH7500">
        <v>21</v>
      </c>
    </row>
    <row r="7501" spans="2:34" x14ac:dyDescent="0.35">
      <c r="B7501" s="75"/>
      <c r="C7501" s="76"/>
      <c r="D7501" s="78"/>
      <c r="E7501" s="76"/>
      <c r="F7501" s="76"/>
      <c r="G7501" s="76"/>
      <c r="H7501" s="79"/>
      <c r="I7501" s="79"/>
      <c r="J7501" s="79"/>
      <c r="K7501" s="79"/>
      <c r="L7501" s="75"/>
      <c r="M7501" s="75"/>
      <c r="N7501" s="75"/>
      <c r="O7501" s="75"/>
      <c r="P7501" s="76"/>
      <c r="AH7501">
        <v>21</v>
      </c>
    </row>
    <row r="7502" spans="2:34" x14ac:dyDescent="0.35">
      <c r="B7502" s="75"/>
      <c r="C7502" s="76"/>
      <c r="D7502" s="78"/>
      <c r="E7502" s="76"/>
      <c r="F7502" s="76"/>
      <c r="G7502" s="76"/>
      <c r="H7502" s="79"/>
      <c r="I7502" s="79"/>
      <c r="J7502" s="79"/>
      <c r="K7502" s="79"/>
      <c r="L7502" s="75"/>
      <c r="M7502" s="75"/>
      <c r="N7502" s="75"/>
      <c r="O7502" s="75"/>
      <c r="P7502" s="76"/>
      <c r="AH7502">
        <v>21</v>
      </c>
    </row>
    <row r="7503" spans="2:34" x14ac:dyDescent="0.35">
      <c r="B7503" s="75"/>
      <c r="C7503" s="76"/>
      <c r="D7503" s="78"/>
      <c r="E7503" s="76"/>
      <c r="F7503" s="76"/>
      <c r="G7503" s="76"/>
      <c r="H7503" s="79"/>
      <c r="I7503" s="79"/>
      <c r="J7503" s="79"/>
      <c r="K7503" s="79"/>
      <c r="L7503" s="75"/>
      <c r="M7503" s="75"/>
      <c r="N7503" s="75"/>
      <c r="O7503" s="75"/>
      <c r="P7503" s="76"/>
      <c r="AH7503">
        <v>21</v>
      </c>
    </row>
    <row r="7504" spans="2:34" x14ac:dyDescent="0.35">
      <c r="B7504" s="75"/>
      <c r="C7504" s="76"/>
      <c r="D7504" s="78"/>
      <c r="E7504" s="76"/>
      <c r="F7504" s="76"/>
      <c r="G7504" s="76"/>
      <c r="H7504" s="79"/>
      <c r="I7504" s="79"/>
      <c r="J7504" s="79"/>
      <c r="K7504" s="79"/>
      <c r="L7504" s="75"/>
      <c r="M7504" s="75"/>
      <c r="N7504" s="75"/>
      <c r="O7504" s="75"/>
      <c r="P7504" s="76"/>
      <c r="AH7504">
        <v>21</v>
      </c>
    </row>
    <row r="7505" spans="2:34" x14ac:dyDescent="0.35">
      <c r="B7505" s="75"/>
      <c r="C7505" s="76"/>
      <c r="D7505" s="78"/>
      <c r="E7505" s="76"/>
      <c r="F7505" s="76"/>
      <c r="G7505" s="76"/>
      <c r="H7505" s="79"/>
      <c r="I7505" s="79"/>
      <c r="J7505" s="79"/>
      <c r="K7505" s="79"/>
      <c r="L7505" s="75"/>
      <c r="M7505" s="75"/>
      <c r="N7505" s="75"/>
      <c r="O7505" s="75"/>
      <c r="P7505" s="76"/>
      <c r="AH7505">
        <v>21</v>
      </c>
    </row>
    <row r="7506" spans="2:34" x14ac:dyDescent="0.35">
      <c r="B7506" s="75"/>
      <c r="C7506" s="76"/>
      <c r="D7506" s="78"/>
      <c r="E7506" s="76"/>
      <c r="F7506" s="76"/>
      <c r="G7506" s="76"/>
      <c r="H7506" s="79"/>
      <c r="I7506" s="79"/>
      <c r="J7506" s="79"/>
      <c r="K7506" s="79"/>
      <c r="L7506" s="75"/>
      <c r="M7506" s="75"/>
      <c r="N7506" s="75"/>
      <c r="O7506" s="75"/>
      <c r="P7506" s="76"/>
      <c r="AH7506">
        <v>21</v>
      </c>
    </row>
    <row r="7507" spans="2:34" x14ac:dyDescent="0.35">
      <c r="B7507" s="75"/>
      <c r="C7507" s="76"/>
      <c r="D7507" s="78"/>
      <c r="E7507" s="76"/>
      <c r="F7507" s="76"/>
      <c r="G7507" s="76"/>
      <c r="H7507" s="79"/>
      <c r="I7507" s="79"/>
      <c r="J7507" s="79"/>
      <c r="K7507" s="79"/>
      <c r="L7507" s="75"/>
      <c r="M7507" s="75"/>
      <c r="N7507" s="75"/>
      <c r="O7507" s="75"/>
      <c r="P7507" s="76"/>
      <c r="AH7507">
        <v>21</v>
      </c>
    </row>
    <row r="7508" spans="2:34" x14ac:dyDescent="0.35">
      <c r="B7508" s="75"/>
      <c r="C7508" s="76"/>
      <c r="D7508" s="78"/>
      <c r="E7508" s="76"/>
      <c r="F7508" s="76"/>
      <c r="G7508" s="76"/>
      <c r="H7508" s="79"/>
      <c r="I7508" s="79"/>
      <c r="J7508" s="79"/>
      <c r="K7508" s="79"/>
      <c r="L7508" s="75"/>
      <c r="M7508" s="75"/>
      <c r="N7508" s="75"/>
      <c r="O7508" s="75"/>
      <c r="P7508" s="76"/>
      <c r="AH7508">
        <v>21</v>
      </c>
    </row>
    <row r="7509" spans="2:34" x14ac:dyDescent="0.35">
      <c r="B7509" s="75"/>
      <c r="C7509" s="76"/>
      <c r="D7509" s="78"/>
      <c r="E7509" s="76"/>
      <c r="F7509" s="76"/>
      <c r="G7509" s="76"/>
      <c r="H7509" s="79"/>
      <c r="I7509" s="79"/>
      <c r="J7509" s="79"/>
      <c r="K7509" s="79"/>
      <c r="L7509" s="75"/>
      <c r="M7509" s="75"/>
      <c r="N7509" s="75"/>
      <c r="O7509" s="75"/>
      <c r="P7509" s="76"/>
      <c r="AH7509">
        <v>21</v>
      </c>
    </row>
    <row r="7510" spans="2:34" x14ac:dyDescent="0.35">
      <c r="B7510" s="75"/>
      <c r="C7510" s="76"/>
      <c r="D7510" s="78"/>
      <c r="E7510" s="76"/>
      <c r="F7510" s="76"/>
      <c r="G7510" s="76"/>
      <c r="H7510" s="79"/>
      <c r="I7510" s="79"/>
      <c r="J7510" s="79"/>
      <c r="K7510" s="79"/>
      <c r="L7510" s="75"/>
      <c r="M7510" s="75"/>
      <c r="N7510" s="75"/>
      <c r="O7510" s="75"/>
      <c r="P7510" s="76"/>
      <c r="AH7510">
        <v>21</v>
      </c>
    </row>
    <row r="7511" spans="2:34" x14ac:dyDescent="0.35">
      <c r="B7511" s="75"/>
      <c r="C7511" s="76"/>
      <c r="D7511" s="78"/>
      <c r="E7511" s="76"/>
      <c r="F7511" s="76"/>
      <c r="G7511" s="76"/>
      <c r="H7511" s="79"/>
      <c r="I7511" s="79"/>
      <c r="J7511" s="79"/>
      <c r="K7511" s="79"/>
      <c r="L7511" s="75"/>
      <c r="M7511" s="75"/>
      <c r="N7511" s="75"/>
      <c r="O7511" s="75"/>
      <c r="P7511" s="76"/>
      <c r="AH7511">
        <v>21</v>
      </c>
    </row>
    <row r="7512" spans="2:34" x14ac:dyDescent="0.35">
      <c r="B7512" s="75"/>
      <c r="C7512" s="76"/>
      <c r="D7512" s="78"/>
      <c r="E7512" s="76"/>
      <c r="F7512" s="76"/>
      <c r="G7512" s="76"/>
      <c r="H7512" s="79"/>
      <c r="I7512" s="79"/>
      <c r="J7512" s="79"/>
      <c r="K7512" s="79"/>
      <c r="L7512" s="75"/>
      <c r="M7512" s="75"/>
      <c r="N7512" s="75"/>
      <c r="O7512" s="75"/>
      <c r="P7512" s="76"/>
      <c r="AH7512">
        <v>21</v>
      </c>
    </row>
    <row r="7513" spans="2:34" x14ac:dyDescent="0.35">
      <c r="B7513" s="75"/>
      <c r="C7513" s="76"/>
      <c r="D7513" s="78"/>
      <c r="E7513" s="76"/>
      <c r="F7513" s="76"/>
      <c r="G7513" s="76"/>
      <c r="H7513" s="79"/>
      <c r="I7513" s="79"/>
      <c r="J7513" s="79"/>
      <c r="K7513" s="79"/>
      <c r="L7513" s="75"/>
      <c r="M7513" s="75"/>
      <c r="N7513" s="75"/>
      <c r="O7513" s="75"/>
      <c r="P7513" s="76"/>
      <c r="AH7513">
        <v>21</v>
      </c>
    </row>
    <row r="7514" spans="2:34" x14ac:dyDescent="0.35">
      <c r="B7514" s="75"/>
      <c r="C7514" s="76"/>
      <c r="D7514" s="78"/>
      <c r="E7514" s="76"/>
      <c r="F7514" s="76"/>
      <c r="G7514" s="76"/>
      <c r="H7514" s="79"/>
      <c r="I7514" s="79"/>
      <c r="J7514" s="79"/>
      <c r="K7514" s="79"/>
      <c r="L7514" s="75"/>
      <c r="M7514" s="75"/>
      <c r="N7514" s="75"/>
      <c r="O7514" s="75"/>
      <c r="P7514" s="76"/>
      <c r="AH7514">
        <v>21</v>
      </c>
    </row>
    <row r="7515" spans="2:34" x14ac:dyDescent="0.35">
      <c r="B7515" s="75"/>
      <c r="C7515" s="76"/>
      <c r="D7515" s="78"/>
      <c r="E7515" s="76"/>
      <c r="F7515" s="76"/>
      <c r="G7515" s="76"/>
      <c r="H7515" s="79"/>
      <c r="I7515" s="79"/>
      <c r="J7515" s="79"/>
      <c r="K7515" s="79"/>
      <c r="L7515" s="75"/>
      <c r="M7515" s="75"/>
      <c r="N7515" s="75"/>
      <c r="O7515" s="75"/>
      <c r="P7515" s="76"/>
      <c r="AH7515">
        <v>21</v>
      </c>
    </row>
    <row r="7516" spans="2:34" x14ac:dyDescent="0.35">
      <c r="B7516" s="75"/>
      <c r="C7516" s="76"/>
      <c r="D7516" s="78"/>
      <c r="E7516" s="76"/>
      <c r="F7516" s="76"/>
      <c r="G7516" s="76"/>
      <c r="H7516" s="79"/>
      <c r="I7516" s="79"/>
      <c r="J7516" s="79"/>
      <c r="K7516" s="79"/>
      <c r="L7516" s="75"/>
      <c r="M7516" s="75"/>
      <c r="N7516" s="75"/>
      <c r="O7516" s="75"/>
      <c r="P7516" s="76"/>
      <c r="AH7516">
        <v>21</v>
      </c>
    </row>
    <row r="7517" spans="2:34" x14ac:dyDescent="0.35">
      <c r="B7517" s="75"/>
      <c r="C7517" s="76"/>
      <c r="D7517" s="78"/>
      <c r="E7517" s="76"/>
      <c r="F7517" s="76"/>
      <c r="G7517" s="76"/>
      <c r="H7517" s="79"/>
      <c r="I7517" s="79"/>
      <c r="J7517" s="79"/>
      <c r="K7517" s="79"/>
      <c r="L7517" s="75"/>
      <c r="M7517" s="75"/>
      <c r="N7517" s="75"/>
      <c r="O7517" s="75"/>
      <c r="P7517" s="76"/>
      <c r="AH7517">
        <v>21</v>
      </c>
    </row>
    <row r="7518" spans="2:34" x14ac:dyDescent="0.35">
      <c r="B7518" s="75"/>
      <c r="C7518" s="76"/>
      <c r="D7518" s="78"/>
      <c r="E7518" s="76"/>
      <c r="F7518" s="76"/>
      <c r="G7518" s="76"/>
      <c r="H7518" s="79"/>
      <c r="I7518" s="79"/>
      <c r="J7518" s="79"/>
      <c r="K7518" s="79"/>
      <c r="L7518" s="75"/>
      <c r="M7518" s="75"/>
      <c r="N7518" s="75"/>
      <c r="O7518" s="75"/>
      <c r="P7518" s="76"/>
      <c r="AH7518">
        <v>21</v>
      </c>
    </row>
    <row r="7519" spans="2:34" x14ac:dyDescent="0.35">
      <c r="B7519" s="75"/>
      <c r="C7519" s="76"/>
      <c r="D7519" s="78"/>
      <c r="E7519" s="76"/>
      <c r="F7519" s="76"/>
      <c r="G7519" s="76"/>
      <c r="H7519" s="79"/>
      <c r="I7519" s="79"/>
      <c r="J7519" s="79"/>
      <c r="K7519" s="79"/>
      <c r="L7519" s="75"/>
      <c r="M7519" s="75"/>
      <c r="N7519" s="75"/>
      <c r="O7519" s="75"/>
      <c r="P7519" s="76"/>
      <c r="AH7519">
        <v>21</v>
      </c>
    </row>
    <row r="7520" spans="2:34" x14ac:dyDescent="0.35">
      <c r="B7520" s="75"/>
      <c r="C7520" s="76"/>
      <c r="D7520" s="78"/>
      <c r="E7520" s="76"/>
      <c r="F7520" s="76"/>
      <c r="G7520" s="76"/>
      <c r="H7520" s="79"/>
      <c r="I7520" s="79"/>
      <c r="J7520" s="79"/>
      <c r="K7520" s="79"/>
      <c r="L7520" s="75"/>
      <c r="M7520" s="75"/>
      <c r="N7520" s="75"/>
      <c r="O7520" s="75"/>
      <c r="P7520" s="76"/>
      <c r="AH7520">
        <v>21</v>
      </c>
    </row>
    <row r="7521" spans="2:34" x14ac:dyDescent="0.35">
      <c r="B7521" s="75"/>
      <c r="C7521" s="76"/>
      <c r="D7521" s="78"/>
      <c r="E7521" s="76"/>
      <c r="F7521" s="76"/>
      <c r="G7521" s="76"/>
      <c r="H7521" s="79"/>
      <c r="I7521" s="79"/>
      <c r="J7521" s="79"/>
      <c r="K7521" s="79"/>
      <c r="L7521" s="75"/>
      <c r="M7521" s="75"/>
      <c r="N7521" s="75"/>
      <c r="O7521" s="75"/>
      <c r="P7521" s="76"/>
      <c r="AH7521">
        <v>21</v>
      </c>
    </row>
    <row r="7522" spans="2:34" x14ac:dyDescent="0.35">
      <c r="B7522" s="75"/>
      <c r="C7522" s="76"/>
      <c r="D7522" s="78"/>
      <c r="E7522" s="76"/>
      <c r="F7522" s="76"/>
      <c r="G7522" s="76"/>
      <c r="H7522" s="79"/>
      <c r="I7522" s="79"/>
      <c r="J7522" s="79"/>
      <c r="K7522" s="79"/>
      <c r="L7522" s="75"/>
      <c r="M7522" s="75"/>
      <c r="N7522" s="75"/>
      <c r="O7522" s="75"/>
      <c r="P7522" s="76"/>
      <c r="AH7522">
        <v>21</v>
      </c>
    </row>
    <row r="7523" spans="2:34" x14ac:dyDescent="0.35">
      <c r="B7523" s="75"/>
      <c r="C7523" s="76"/>
      <c r="D7523" s="78"/>
      <c r="E7523" s="76"/>
      <c r="F7523" s="76"/>
      <c r="G7523" s="76"/>
      <c r="H7523" s="79"/>
      <c r="I7523" s="79"/>
      <c r="J7523" s="79"/>
      <c r="K7523" s="79"/>
      <c r="L7523" s="75"/>
      <c r="M7523" s="75"/>
      <c r="N7523" s="75"/>
      <c r="O7523" s="75"/>
      <c r="P7523" s="76"/>
      <c r="AH7523">
        <v>21</v>
      </c>
    </row>
    <row r="7524" spans="2:34" x14ac:dyDescent="0.35">
      <c r="B7524" s="75"/>
      <c r="C7524" s="76"/>
      <c r="D7524" s="78"/>
      <c r="E7524" s="76"/>
      <c r="F7524" s="76"/>
      <c r="G7524" s="76"/>
      <c r="H7524" s="79"/>
      <c r="I7524" s="79"/>
      <c r="J7524" s="79"/>
      <c r="K7524" s="79"/>
      <c r="L7524" s="75"/>
      <c r="M7524" s="75"/>
      <c r="N7524" s="75"/>
      <c r="O7524" s="75"/>
      <c r="P7524" s="76"/>
      <c r="AH7524">
        <v>21</v>
      </c>
    </row>
    <row r="7525" spans="2:34" x14ac:dyDescent="0.35">
      <c r="B7525" s="75"/>
      <c r="C7525" s="76"/>
      <c r="D7525" s="78"/>
      <c r="E7525" s="76"/>
      <c r="F7525" s="76"/>
      <c r="G7525" s="76"/>
      <c r="H7525" s="79"/>
      <c r="I7525" s="79"/>
      <c r="J7525" s="79"/>
      <c r="K7525" s="79"/>
      <c r="L7525" s="75"/>
      <c r="M7525" s="75"/>
      <c r="N7525" s="75"/>
      <c r="O7525" s="75"/>
      <c r="P7525" s="76"/>
      <c r="AH7525">
        <v>21</v>
      </c>
    </row>
    <row r="7526" spans="2:34" x14ac:dyDescent="0.35">
      <c r="B7526" s="75"/>
      <c r="C7526" s="76"/>
      <c r="D7526" s="78"/>
      <c r="E7526" s="76"/>
      <c r="F7526" s="76"/>
      <c r="G7526" s="76"/>
      <c r="H7526" s="79"/>
      <c r="I7526" s="79"/>
      <c r="J7526" s="79"/>
      <c r="K7526" s="79"/>
      <c r="L7526" s="75"/>
      <c r="M7526" s="75"/>
      <c r="N7526" s="75"/>
      <c r="O7526" s="75"/>
      <c r="P7526" s="76"/>
      <c r="AH7526">
        <v>21</v>
      </c>
    </row>
    <row r="7527" spans="2:34" x14ac:dyDescent="0.35">
      <c r="B7527" s="75"/>
      <c r="C7527" s="76"/>
      <c r="D7527" s="78"/>
      <c r="E7527" s="76"/>
      <c r="F7527" s="76"/>
      <c r="G7527" s="76"/>
      <c r="H7527" s="79"/>
      <c r="I7527" s="79"/>
      <c r="J7527" s="79"/>
      <c r="K7527" s="79"/>
      <c r="L7527" s="75"/>
      <c r="M7527" s="75"/>
      <c r="N7527" s="75"/>
      <c r="O7527" s="75"/>
      <c r="P7527" s="76"/>
      <c r="AH7527">
        <v>21</v>
      </c>
    </row>
    <row r="7528" spans="2:34" x14ac:dyDescent="0.35">
      <c r="B7528" s="75"/>
      <c r="C7528" s="76"/>
      <c r="D7528" s="78"/>
      <c r="E7528" s="76"/>
      <c r="F7528" s="76"/>
      <c r="G7528" s="76"/>
      <c r="H7528" s="79"/>
      <c r="I7528" s="79"/>
      <c r="J7528" s="79"/>
      <c r="K7528" s="79"/>
      <c r="L7528" s="75"/>
      <c r="M7528" s="75"/>
      <c r="N7528" s="75"/>
      <c r="O7528" s="75"/>
      <c r="P7528" s="76"/>
      <c r="AH7528">
        <v>21</v>
      </c>
    </row>
    <row r="7529" spans="2:34" x14ac:dyDescent="0.35">
      <c r="B7529" s="75"/>
      <c r="C7529" s="76"/>
      <c r="D7529" s="78"/>
      <c r="E7529" s="76"/>
      <c r="F7529" s="76"/>
      <c r="G7529" s="76"/>
      <c r="H7529" s="79"/>
      <c r="I7529" s="79"/>
      <c r="J7529" s="79"/>
      <c r="K7529" s="79"/>
      <c r="L7529" s="75"/>
      <c r="M7529" s="75"/>
      <c r="N7529" s="75"/>
      <c r="O7529" s="75"/>
      <c r="P7529" s="76"/>
      <c r="AH7529">
        <v>21</v>
      </c>
    </row>
    <row r="7530" spans="2:34" x14ac:dyDescent="0.35">
      <c r="B7530" s="75"/>
      <c r="C7530" s="76"/>
      <c r="D7530" s="78"/>
      <c r="E7530" s="76"/>
      <c r="F7530" s="76"/>
      <c r="G7530" s="76"/>
      <c r="H7530" s="79"/>
      <c r="I7530" s="79"/>
      <c r="J7530" s="79"/>
      <c r="K7530" s="79"/>
      <c r="L7530" s="75"/>
      <c r="M7530" s="75"/>
      <c r="N7530" s="75"/>
      <c r="O7530" s="75"/>
      <c r="P7530" s="76"/>
      <c r="AH7530">
        <v>21</v>
      </c>
    </row>
    <row r="7531" spans="2:34" x14ac:dyDescent="0.35">
      <c r="B7531" s="75"/>
      <c r="C7531" s="76"/>
      <c r="D7531" s="78"/>
      <c r="E7531" s="76"/>
      <c r="F7531" s="76"/>
      <c r="G7531" s="76"/>
      <c r="H7531" s="79"/>
      <c r="I7531" s="79"/>
      <c r="J7531" s="79"/>
      <c r="K7531" s="79"/>
      <c r="L7531" s="75"/>
      <c r="M7531" s="75"/>
      <c r="N7531" s="75"/>
      <c r="O7531" s="75"/>
      <c r="P7531" s="76"/>
      <c r="AH7531">
        <v>21</v>
      </c>
    </row>
    <row r="7532" spans="2:34" x14ac:dyDescent="0.35">
      <c r="B7532" s="75"/>
      <c r="C7532" s="76"/>
      <c r="D7532" s="78"/>
      <c r="E7532" s="76"/>
      <c r="F7532" s="76"/>
      <c r="G7532" s="76"/>
      <c r="H7532" s="79"/>
      <c r="I7532" s="79"/>
      <c r="J7532" s="79"/>
      <c r="K7532" s="79"/>
      <c r="L7532" s="75"/>
      <c r="M7532" s="75"/>
      <c r="N7532" s="75"/>
      <c r="O7532" s="75"/>
      <c r="P7532" s="76"/>
      <c r="AH7532">
        <v>21</v>
      </c>
    </row>
    <row r="7533" spans="2:34" x14ac:dyDescent="0.35">
      <c r="B7533" s="75"/>
      <c r="C7533" s="76"/>
      <c r="D7533" s="78"/>
      <c r="E7533" s="76"/>
      <c r="F7533" s="76"/>
      <c r="G7533" s="76"/>
      <c r="H7533" s="79"/>
      <c r="I7533" s="79"/>
      <c r="J7533" s="79"/>
      <c r="K7533" s="79"/>
      <c r="L7533" s="75"/>
      <c r="M7533" s="75"/>
      <c r="N7533" s="75"/>
      <c r="O7533" s="75"/>
      <c r="P7533" s="76"/>
      <c r="AH7533">
        <v>21</v>
      </c>
    </row>
    <row r="7534" spans="2:34" x14ac:dyDescent="0.35">
      <c r="B7534" s="75"/>
      <c r="C7534" s="76"/>
      <c r="D7534" s="78"/>
      <c r="E7534" s="76"/>
      <c r="F7534" s="76"/>
      <c r="G7534" s="76"/>
      <c r="H7534" s="79"/>
      <c r="I7534" s="79"/>
      <c r="J7534" s="79"/>
      <c r="K7534" s="79"/>
      <c r="L7534" s="75"/>
      <c r="M7534" s="75"/>
      <c r="N7534" s="75"/>
      <c r="O7534" s="75"/>
      <c r="P7534" s="76"/>
      <c r="AH7534">
        <v>21</v>
      </c>
    </row>
    <row r="7535" spans="2:34" x14ac:dyDescent="0.35">
      <c r="B7535" s="75"/>
      <c r="C7535" s="76"/>
      <c r="D7535" s="78"/>
      <c r="E7535" s="76"/>
      <c r="F7535" s="76"/>
      <c r="G7535" s="76"/>
      <c r="H7535" s="79"/>
      <c r="I7535" s="79"/>
      <c r="J7535" s="79"/>
      <c r="K7535" s="79"/>
      <c r="L7535" s="75"/>
      <c r="M7535" s="75"/>
      <c r="N7535" s="75"/>
      <c r="O7535" s="75"/>
      <c r="P7535" s="76"/>
      <c r="AH7535">
        <v>21</v>
      </c>
    </row>
    <row r="7536" spans="2:34" x14ac:dyDescent="0.35">
      <c r="B7536" s="75"/>
      <c r="C7536" s="76"/>
      <c r="D7536" s="78"/>
      <c r="E7536" s="76"/>
      <c r="F7536" s="76"/>
      <c r="G7536" s="76"/>
      <c r="H7536" s="79"/>
      <c r="I7536" s="79"/>
      <c r="J7536" s="79"/>
      <c r="K7536" s="79"/>
      <c r="L7536" s="75"/>
      <c r="M7536" s="75"/>
      <c r="N7536" s="75"/>
      <c r="O7536" s="75"/>
      <c r="P7536" s="76"/>
      <c r="AH7536">
        <v>21</v>
      </c>
    </row>
    <row r="7537" spans="2:34" x14ac:dyDescent="0.35">
      <c r="B7537" s="75"/>
      <c r="C7537" s="76"/>
      <c r="D7537" s="78"/>
      <c r="E7537" s="76"/>
      <c r="F7537" s="76"/>
      <c r="G7537" s="76"/>
      <c r="H7537" s="79"/>
      <c r="I7537" s="79"/>
      <c r="J7537" s="79"/>
      <c r="K7537" s="79"/>
      <c r="L7537" s="75"/>
      <c r="M7537" s="75"/>
      <c r="N7537" s="75"/>
      <c r="O7537" s="75"/>
      <c r="P7537" s="76"/>
      <c r="AH7537">
        <v>21</v>
      </c>
    </row>
    <row r="7538" spans="2:34" x14ac:dyDescent="0.35">
      <c r="B7538" s="75"/>
      <c r="C7538" s="76"/>
      <c r="D7538" s="78"/>
      <c r="E7538" s="76"/>
      <c r="F7538" s="76"/>
      <c r="G7538" s="76"/>
      <c r="H7538" s="79"/>
      <c r="I7538" s="79"/>
      <c r="J7538" s="79"/>
      <c r="K7538" s="79"/>
      <c r="L7538" s="75"/>
      <c r="M7538" s="75"/>
      <c r="N7538" s="75"/>
      <c r="O7538" s="75"/>
      <c r="P7538" s="76"/>
      <c r="AH7538">
        <v>21</v>
      </c>
    </row>
    <row r="7539" spans="2:34" x14ac:dyDescent="0.35">
      <c r="B7539" s="75"/>
      <c r="C7539" s="76"/>
      <c r="D7539" s="78"/>
      <c r="E7539" s="76"/>
      <c r="F7539" s="76"/>
      <c r="G7539" s="76"/>
      <c r="H7539" s="79"/>
      <c r="I7539" s="79"/>
      <c r="J7539" s="79"/>
      <c r="K7539" s="79"/>
      <c r="L7539" s="75"/>
      <c r="M7539" s="75"/>
      <c r="N7539" s="75"/>
      <c r="O7539" s="75"/>
      <c r="P7539" s="76"/>
      <c r="AH7539">
        <v>21</v>
      </c>
    </row>
    <row r="7540" spans="2:34" x14ac:dyDescent="0.35">
      <c r="B7540" s="75"/>
      <c r="C7540" s="76"/>
      <c r="D7540" s="78"/>
      <c r="E7540" s="76"/>
      <c r="F7540" s="76"/>
      <c r="G7540" s="76"/>
      <c r="H7540" s="79"/>
      <c r="I7540" s="79"/>
      <c r="J7540" s="79"/>
      <c r="K7540" s="79"/>
      <c r="L7540" s="75"/>
      <c r="M7540" s="75"/>
      <c r="N7540" s="75"/>
      <c r="O7540" s="75"/>
      <c r="P7540" s="76"/>
      <c r="AH7540">
        <v>21</v>
      </c>
    </row>
    <row r="7541" spans="2:34" x14ac:dyDescent="0.35">
      <c r="B7541" s="75"/>
      <c r="C7541" s="76"/>
      <c r="D7541" s="78"/>
      <c r="E7541" s="76"/>
      <c r="F7541" s="76"/>
      <c r="G7541" s="76"/>
      <c r="H7541" s="79"/>
      <c r="I7541" s="79"/>
      <c r="J7541" s="79"/>
      <c r="K7541" s="79"/>
      <c r="L7541" s="75"/>
      <c r="M7541" s="75"/>
      <c r="N7541" s="75"/>
      <c r="O7541" s="75"/>
      <c r="P7541" s="76"/>
      <c r="AH7541">
        <v>21</v>
      </c>
    </row>
    <row r="7542" spans="2:34" x14ac:dyDescent="0.35">
      <c r="B7542" s="75"/>
      <c r="C7542" s="76"/>
      <c r="D7542" s="78"/>
      <c r="E7542" s="76"/>
      <c r="F7542" s="76"/>
      <c r="G7542" s="76"/>
      <c r="H7542" s="79"/>
      <c r="I7542" s="79"/>
      <c r="J7542" s="79"/>
      <c r="K7542" s="79"/>
      <c r="L7542" s="75"/>
      <c r="M7542" s="75"/>
      <c r="N7542" s="75"/>
      <c r="O7542" s="75"/>
      <c r="P7542" s="76"/>
      <c r="AH7542">
        <v>21</v>
      </c>
    </row>
    <row r="7543" spans="2:34" x14ac:dyDescent="0.35">
      <c r="B7543" s="75"/>
      <c r="C7543" s="76"/>
      <c r="D7543" s="78"/>
      <c r="E7543" s="76"/>
      <c r="F7543" s="76"/>
      <c r="G7543" s="76"/>
      <c r="H7543" s="79"/>
      <c r="I7543" s="79"/>
      <c r="J7543" s="79"/>
      <c r="K7543" s="79"/>
      <c r="L7543" s="75"/>
      <c r="M7543" s="75"/>
      <c r="N7543" s="75"/>
      <c r="O7543" s="75"/>
      <c r="P7543" s="76"/>
      <c r="AH7543">
        <v>21</v>
      </c>
    </row>
    <row r="7544" spans="2:34" x14ac:dyDescent="0.35">
      <c r="B7544" s="75"/>
      <c r="C7544" s="76"/>
      <c r="D7544" s="78"/>
      <c r="E7544" s="76"/>
      <c r="F7544" s="76"/>
      <c r="G7544" s="76"/>
      <c r="H7544" s="79"/>
      <c r="I7544" s="79"/>
      <c r="J7544" s="79"/>
      <c r="K7544" s="79"/>
      <c r="L7544" s="75"/>
      <c r="M7544" s="75"/>
      <c r="N7544" s="75"/>
      <c r="O7544" s="75"/>
      <c r="P7544" s="76"/>
      <c r="AH7544">
        <v>21</v>
      </c>
    </row>
    <row r="7545" spans="2:34" x14ac:dyDescent="0.35">
      <c r="B7545" s="75"/>
      <c r="C7545" s="76"/>
      <c r="D7545" s="78"/>
      <c r="E7545" s="76"/>
      <c r="F7545" s="76"/>
      <c r="G7545" s="76"/>
      <c r="H7545" s="79"/>
      <c r="I7545" s="79"/>
      <c r="J7545" s="79"/>
      <c r="K7545" s="79"/>
      <c r="L7545" s="75"/>
      <c r="M7545" s="75"/>
      <c r="N7545" s="75"/>
      <c r="O7545" s="75"/>
      <c r="P7545" s="76"/>
      <c r="AH7545">
        <v>21</v>
      </c>
    </row>
    <row r="7546" spans="2:34" x14ac:dyDescent="0.35">
      <c r="B7546" s="75"/>
      <c r="C7546" s="76"/>
      <c r="D7546" s="78"/>
      <c r="E7546" s="76"/>
      <c r="F7546" s="76"/>
      <c r="G7546" s="76"/>
      <c r="H7546" s="79"/>
      <c r="I7546" s="79"/>
      <c r="J7546" s="79"/>
      <c r="K7546" s="79"/>
      <c r="L7546" s="75"/>
      <c r="M7546" s="75"/>
      <c r="N7546" s="75"/>
      <c r="O7546" s="75"/>
      <c r="P7546" s="76"/>
      <c r="AH7546">
        <v>21</v>
      </c>
    </row>
    <row r="7547" spans="2:34" x14ac:dyDescent="0.35">
      <c r="B7547" s="75"/>
      <c r="C7547" s="76"/>
      <c r="D7547" s="78"/>
      <c r="E7547" s="76"/>
      <c r="F7547" s="76"/>
      <c r="G7547" s="76"/>
      <c r="H7547" s="79"/>
      <c r="I7547" s="79"/>
      <c r="J7547" s="79"/>
      <c r="K7547" s="79"/>
      <c r="L7547" s="75"/>
      <c r="M7547" s="75"/>
      <c r="N7547" s="75"/>
      <c r="O7547" s="75"/>
      <c r="P7547" s="76"/>
      <c r="AH7547">
        <v>21</v>
      </c>
    </row>
    <row r="7548" spans="2:34" x14ac:dyDescent="0.35">
      <c r="B7548" s="75"/>
      <c r="C7548" s="76"/>
      <c r="D7548" s="78"/>
      <c r="E7548" s="76"/>
      <c r="F7548" s="76"/>
      <c r="G7548" s="76"/>
      <c r="H7548" s="79"/>
      <c r="I7548" s="79"/>
      <c r="J7548" s="79"/>
      <c r="K7548" s="79"/>
      <c r="L7548" s="75"/>
      <c r="M7548" s="75"/>
      <c r="N7548" s="75"/>
      <c r="O7548" s="75"/>
      <c r="P7548" s="76"/>
      <c r="AH7548">
        <v>21</v>
      </c>
    </row>
    <row r="7549" spans="2:34" x14ac:dyDescent="0.35">
      <c r="B7549" s="75"/>
      <c r="C7549" s="76"/>
      <c r="D7549" s="78"/>
      <c r="E7549" s="76"/>
      <c r="F7549" s="76"/>
      <c r="G7549" s="76"/>
      <c r="H7549" s="79"/>
      <c r="I7549" s="79"/>
      <c r="J7549" s="79"/>
      <c r="K7549" s="79"/>
      <c r="L7549" s="75"/>
      <c r="M7549" s="75"/>
      <c r="N7549" s="75"/>
      <c r="O7549" s="75"/>
      <c r="P7549" s="76"/>
      <c r="AH7549">
        <v>21</v>
      </c>
    </row>
    <row r="7550" spans="2:34" x14ac:dyDescent="0.35">
      <c r="B7550" s="75"/>
      <c r="C7550" s="76"/>
      <c r="D7550" s="78"/>
      <c r="E7550" s="76"/>
      <c r="F7550" s="76"/>
      <c r="G7550" s="76"/>
      <c r="H7550" s="79"/>
      <c r="I7550" s="79"/>
      <c r="J7550" s="79"/>
      <c r="K7550" s="79"/>
      <c r="L7550" s="75"/>
      <c r="M7550" s="75"/>
      <c r="N7550" s="75"/>
      <c r="O7550" s="75"/>
      <c r="P7550" s="76"/>
      <c r="AH7550">
        <v>21</v>
      </c>
    </row>
    <row r="7551" spans="2:34" x14ac:dyDescent="0.35">
      <c r="B7551" s="75"/>
      <c r="C7551" s="76"/>
      <c r="D7551" s="78"/>
      <c r="E7551" s="76"/>
      <c r="F7551" s="76"/>
      <c r="G7551" s="76"/>
      <c r="H7551" s="79"/>
      <c r="I7551" s="79"/>
      <c r="J7551" s="79"/>
      <c r="K7551" s="79"/>
      <c r="L7551" s="75"/>
      <c r="M7551" s="75"/>
      <c r="N7551" s="75"/>
      <c r="O7551" s="75"/>
      <c r="P7551" s="76"/>
      <c r="AH7551">
        <v>21</v>
      </c>
    </row>
    <row r="7552" spans="2:34" x14ac:dyDescent="0.35">
      <c r="B7552" s="75"/>
      <c r="C7552" s="76"/>
      <c r="D7552" s="78"/>
      <c r="E7552" s="76"/>
      <c r="F7552" s="76"/>
      <c r="G7552" s="76"/>
      <c r="H7552" s="79"/>
      <c r="I7552" s="79"/>
      <c r="J7552" s="79"/>
      <c r="K7552" s="79"/>
      <c r="L7552" s="75"/>
      <c r="M7552" s="75"/>
      <c r="N7552" s="75"/>
      <c r="O7552" s="75"/>
      <c r="P7552" s="76"/>
      <c r="AH7552">
        <v>21</v>
      </c>
    </row>
    <row r="7553" spans="2:34" x14ac:dyDescent="0.35">
      <c r="B7553" s="75"/>
      <c r="C7553" s="76"/>
      <c r="D7553" s="78"/>
      <c r="E7553" s="76"/>
      <c r="F7553" s="76"/>
      <c r="G7553" s="76"/>
      <c r="H7553" s="79"/>
      <c r="I7553" s="79"/>
      <c r="J7553" s="79"/>
      <c r="K7553" s="79"/>
      <c r="L7553" s="75"/>
      <c r="M7553" s="75"/>
      <c r="N7553" s="75"/>
      <c r="O7553" s="75"/>
      <c r="P7553" s="76"/>
      <c r="AH7553">
        <v>21</v>
      </c>
    </row>
    <row r="7554" spans="2:34" x14ac:dyDescent="0.35">
      <c r="B7554" s="75"/>
      <c r="C7554" s="76"/>
      <c r="D7554" s="78"/>
      <c r="E7554" s="76"/>
      <c r="F7554" s="76"/>
      <c r="G7554" s="76"/>
      <c r="H7554" s="79"/>
      <c r="I7554" s="79"/>
      <c r="J7554" s="79"/>
      <c r="K7554" s="79"/>
      <c r="L7554" s="75"/>
      <c r="M7554" s="75"/>
      <c r="N7554" s="75"/>
      <c r="O7554" s="75"/>
      <c r="P7554" s="76"/>
      <c r="AH7554">
        <v>21</v>
      </c>
    </row>
    <row r="7555" spans="2:34" x14ac:dyDescent="0.35">
      <c r="B7555" s="75"/>
      <c r="C7555" s="76"/>
      <c r="D7555" s="78"/>
      <c r="E7555" s="76"/>
      <c r="F7555" s="76"/>
      <c r="G7555" s="76"/>
      <c r="H7555" s="79"/>
      <c r="I7555" s="79"/>
      <c r="J7555" s="79"/>
      <c r="K7555" s="79"/>
      <c r="L7555" s="75"/>
      <c r="M7555" s="75"/>
      <c r="N7555" s="75"/>
      <c r="O7555" s="75"/>
      <c r="P7555" s="76"/>
      <c r="AH7555">
        <v>21</v>
      </c>
    </row>
    <row r="7556" spans="2:34" x14ac:dyDescent="0.35">
      <c r="B7556" s="75"/>
      <c r="C7556" s="76"/>
      <c r="D7556" s="78"/>
      <c r="E7556" s="76"/>
      <c r="F7556" s="76"/>
      <c r="G7556" s="76"/>
      <c r="H7556" s="79"/>
      <c r="I7556" s="79"/>
      <c r="J7556" s="79"/>
      <c r="K7556" s="79"/>
      <c r="L7556" s="75"/>
      <c r="M7556" s="75"/>
      <c r="N7556" s="75"/>
      <c r="O7556" s="75"/>
      <c r="P7556" s="76"/>
      <c r="AH7556">
        <v>21</v>
      </c>
    </row>
    <row r="7557" spans="2:34" x14ac:dyDescent="0.35">
      <c r="B7557" s="75"/>
      <c r="C7557" s="76"/>
      <c r="D7557" s="78"/>
      <c r="E7557" s="76"/>
      <c r="F7557" s="76"/>
      <c r="G7557" s="76"/>
      <c r="H7557" s="79"/>
      <c r="I7557" s="79"/>
      <c r="J7557" s="79"/>
      <c r="K7557" s="79"/>
      <c r="L7557" s="75"/>
      <c r="M7557" s="75"/>
      <c r="N7557" s="75"/>
      <c r="O7557" s="75"/>
      <c r="P7557" s="76"/>
      <c r="AH7557">
        <v>21</v>
      </c>
    </row>
    <row r="7558" spans="2:34" x14ac:dyDescent="0.35">
      <c r="B7558" s="75"/>
      <c r="C7558" s="76"/>
      <c r="D7558" s="78"/>
      <c r="E7558" s="76"/>
      <c r="F7558" s="76"/>
      <c r="G7558" s="76"/>
      <c r="H7558" s="79"/>
      <c r="I7558" s="79"/>
      <c r="J7558" s="79"/>
      <c r="K7558" s="79"/>
      <c r="L7558" s="75"/>
      <c r="M7558" s="75"/>
      <c r="N7558" s="75"/>
      <c r="O7558" s="75"/>
      <c r="P7558" s="76"/>
      <c r="AH7558">
        <v>21</v>
      </c>
    </row>
    <row r="7559" spans="2:34" x14ac:dyDescent="0.35">
      <c r="B7559" s="75"/>
      <c r="C7559" s="76"/>
      <c r="D7559" s="78"/>
      <c r="E7559" s="76"/>
      <c r="F7559" s="76"/>
      <c r="G7559" s="76"/>
      <c r="H7559" s="79"/>
      <c r="I7559" s="79"/>
      <c r="J7559" s="79"/>
      <c r="K7559" s="79"/>
      <c r="L7559" s="75"/>
      <c r="M7559" s="75"/>
      <c r="N7559" s="75"/>
      <c r="O7559" s="75"/>
      <c r="P7559" s="76"/>
      <c r="AH7559">
        <v>21</v>
      </c>
    </row>
    <row r="7560" spans="2:34" x14ac:dyDescent="0.35">
      <c r="B7560" s="75"/>
      <c r="C7560" s="76"/>
      <c r="D7560" s="78"/>
      <c r="E7560" s="76"/>
      <c r="F7560" s="76"/>
      <c r="G7560" s="76"/>
      <c r="H7560" s="79"/>
      <c r="I7560" s="79"/>
      <c r="J7560" s="79"/>
      <c r="K7560" s="79"/>
      <c r="L7560" s="75"/>
      <c r="M7560" s="75"/>
      <c r="N7560" s="75"/>
      <c r="O7560" s="75"/>
      <c r="P7560" s="76"/>
      <c r="AH7560">
        <v>21</v>
      </c>
    </row>
    <row r="7561" spans="2:34" x14ac:dyDescent="0.35">
      <c r="B7561" s="75"/>
      <c r="C7561" s="76"/>
      <c r="D7561" s="78"/>
      <c r="E7561" s="76"/>
      <c r="F7561" s="76"/>
      <c r="G7561" s="76"/>
      <c r="H7561" s="79"/>
      <c r="I7561" s="79"/>
      <c r="J7561" s="79"/>
      <c r="K7561" s="79"/>
      <c r="L7561" s="75"/>
      <c r="M7561" s="75"/>
      <c r="N7561" s="75"/>
      <c r="O7561" s="75"/>
      <c r="P7561" s="76"/>
      <c r="AH7561">
        <v>21</v>
      </c>
    </row>
    <row r="7562" spans="2:34" x14ac:dyDescent="0.35">
      <c r="B7562" s="75"/>
      <c r="C7562" s="76"/>
      <c r="D7562" s="78"/>
      <c r="E7562" s="76"/>
      <c r="F7562" s="76"/>
      <c r="G7562" s="76"/>
      <c r="H7562" s="79"/>
      <c r="I7562" s="79"/>
      <c r="J7562" s="79"/>
      <c r="K7562" s="79"/>
      <c r="L7562" s="75"/>
      <c r="M7562" s="75"/>
      <c r="N7562" s="75"/>
      <c r="O7562" s="75"/>
      <c r="P7562" s="76"/>
      <c r="AH7562">
        <v>21</v>
      </c>
    </row>
    <row r="7563" spans="2:34" x14ac:dyDescent="0.35">
      <c r="B7563" s="75"/>
      <c r="C7563" s="76"/>
      <c r="D7563" s="78"/>
      <c r="E7563" s="76"/>
      <c r="F7563" s="76"/>
      <c r="G7563" s="76"/>
      <c r="H7563" s="79"/>
      <c r="I7563" s="79"/>
      <c r="J7563" s="79"/>
      <c r="K7563" s="79"/>
      <c r="L7563" s="75"/>
      <c r="M7563" s="75"/>
      <c r="N7563" s="75"/>
      <c r="O7563" s="75"/>
      <c r="P7563" s="76"/>
      <c r="AH7563">
        <v>21</v>
      </c>
    </row>
    <row r="7564" spans="2:34" x14ac:dyDescent="0.35">
      <c r="B7564" s="75"/>
      <c r="C7564" s="76"/>
      <c r="D7564" s="78"/>
      <c r="E7564" s="76"/>
      <c r="F7564" s="76"/>
      <c r="G7564" s="76"/>
      <c r="H7564" s="79"/>
      <c r="I7564" s="79"/>
      <c r="J7564" s="79"/>
      <c r="K7564" s="79"/>
      <c r="L7564" s="75"/>
      <c r="M7564" s="75"/>
      <c r="N7564" s="75"/>
      <c r="O7564" s="75"/>
      <c r="P7564" s="76"/>
      <c r="AH7564">
        <v>21</v>
      </c>
    </row>
    <row r="7565" spans="2:34" x14ac:dyDescent="0.35">
      <c r="B7565" s="75"/>
      <c r="C7565" s="76"/>
      <c r="D7565" s="78"/>
      <c r="E7565" s="76"/>
      <c r="F7565" s="76"/>
      <c r="G7565" s="76"/>
      <c r="H7565" s="79"/>
      <c r="I7565" s="79"/>
      <c r="J7565" s="79"/>
      <c r="K7565" s="79"/>
      <c r="L7565" s="75"/>
      <c r="M7565" s="75"/>
      <c r="N7565" s="75"/>
      <c r="O7565" s="75"/>
      <c r="P7565" s="76"/>
      <c r="AH7565">
        <v>21</v>
      </c>
    </row>
    <row r="7566" spans="2:34" x14ac:dyDescent="0.35">
      <c r="B7566" s="75"/>
      <c r="C7566" s="76"/>
      <c r="D7566" s="78"/>
      <c r="E7566" s="76"/>
      <c r="F7566" s="76"/>
      <c r="G7566" s="76"/>
      <c r="H7566" s="79"/>
      <c r="I7566" s="79"/>
      <c r="J7566" s="79"/>
      <c r="K7566" s="79"/>
      <c r="L7566" s="75"/>
      <c r="M7566" s="75"/>
      <c r="N7566" s="75"/>
      <c r="O7566" s="75"/>
      <c r="P7566" s="76"/>
      <c r="AH7566">
        <v>21</v>
      </c>
    </row>
    <row r="7567" spans="2:34" x14ac:dyDescent="0.35">
      <c r="B7567" s="75"/>
      <c r="C7567" s="76"/>
      <c r="D7567" s="78"/>
      <c r="E7567" s="76"/>
      <c r="F7567" s="76"/>
      <c r="G7567" s="76"/>
      <c r="H7567" s="79"/>
      <c r="I7567" s="79"/>
      <c r="J7567" s="79"/>
      <c r="K7567" s="79"/>
      <c r="L7567" s="75"/>
      <c r="M7567" s="75"/>
      <c r="N7567" s="75"/>
      <c r="O7567" s="75"/>
      <c r="P7567" s="76"/>
      <c r="AH7567">
        <v>21</v>
      </c>
    </row>
    <row r="7568" spans="2:34" x14ac:dyDescent="0.35">
      <c r="B7568" s="75"/>
      <c r="C7568" s="76"/>
      <c r="D7568" s="78"/>
      <c r="E7568" s="76"/>
      <c r="F7568" s="76"/>
      <c r="G7568" s="76"/>
      <c r="H7568" s="79"/>
      <c r="I7568" s="79"/>
      <c r="J7568" s="79"/>
      <c r="K7568" s="79"/>
      <c r="L7568" s="75"/>
      <c r="M7568" s="75"/>
      <c r="N7568" s="75"/>
      <c r="O7568" s="75"/>
      <c r="P7568" s="76"/>
      <c r="AH7568">
        <v>21</v>
      </c>
    </row>
    <row r="7569" spans="2:34" x14ac:dyDescent="0.35">
      <c r="B7569" s="75"/>
      <c r="C7569" s="76"/>
      <c r="D7569" s="78"/>
      <c r="E7569" s="76"/>
      <c r="F7569" s="76"/>
      <c r="G7569" s="76"/>
      <c r="H7569" s="79"/>
      <c r="I7569" s="79"/>
      <c r="J7569" s="79"/>
      <c r="K7569" s="79"/>
      <c r="L7569" s="75"/>
      <c r="M7569" s="75"/>
      <c r="N7569" s="75"/>
      <c r="O7569" s="75"/>
      <c r="P7569" s="76"/>
      <c r="AH7569">
        <v>21</v>
      </c>
    </row>
    <row r="7570" spans="2:34" x14ac:dyDescent="0.35">
      <c r="B7570" s="75"/>
      <c r="C7570" s="76"/>
      <c r="D7570" s="78"/>
      <c r="E7570" s="76"/>
      <c r="F7570" s="76"/>
      <c r="G7570" s="76"/>
      <c r="H7570" s="79"/>
      <c r="I7570" s="79"/>
      <c r="J7570" s="79"/>
      <c r="K7570" s="79"/>
      <c r="L7570" s="75"/>
      <c r="M7570" s="75"/>
      <c r="N7570" s="75"/>
      <c r="O7570" s="75"/>
      <c r="P7570" s="76"/>
      <c r="AH7570">
        <v>21</v>
      </c>
    </row>
    <row r="7571" spans="2:34" x14ac:dyDescent="0.35">
      <c r="B7571" s="75"/>
      <c r="C7571" s="76"/>
      <c r="D7571" s="78"/>
      <c r="E7571" s="76"/>
      <c r="F7571" s="76"/>
      <c r="G7571" s="76"/>
      <c r="H7571" s="79"/>
      <c r="I7571" s="79"/>
      <c r="J7571" s="79"/>
      <c r="K7571" s="79"/>
      <c r="L7571" s="75"/>
      <c r="M7571" s="75"/>
      <c r="N7571" s="75"/>
      <c r="O7571" s="75"/>
      <c r="P7571" s="76"/>
      <c r="AH7571">
        <v>21</v>
      </c>
    </row>
    <row r="7572" spans="2:34" x14ac:dyDescent="0.35">
      <c r="B7572" s="75"/>
      <c r="C7572" s="76"/>
      <c r="D7572" s="78"/>
      <c r="E7572" s="76"/>
      <c r="F7572" s="76"/>
      <c r="G7572" s="76"/>
      <c r="H7572" s="79"/>
      <c r="I7572" s="79"/>
      <c r="J7572" s="79"/>
      <c r="K7572" s="79"/>
      <c r="L7572" s="75"/>
      <c r="M7572" s="75"/>
      <c r="N7572" s="75"/>
      <c r="O7572" s="75"/>
      <c r="P7572" s="76"/>
      <c r="AH7572">
        <v>21</v>
      </c>
    </row>
    <row r="7573" spans="2:34" x14ac:dyDescent="0.35">
      <c r="B7573" s="75"/>
      <c r="C7573" s="76"/>
      <c r="D7573" s="78"/>
      <c r="E7573" s="76"/>
      <c r="F7573" s="76"/>
      <c r="G7573" s="76"/>
      <c r="H7573" s="79"/>
      <c r="I7573" s="79"/>
      <c r="J7573" s="79"/>
      <c r="K7573" s="79"/>
      <c r="L7573" s="75"/>
      <c r="M7573" s="75"/>
      <c r="N7573" s="75"/>
      <c r="O7573" s="75"/>
      <c r="P7573" s="76"/>
      <c r="AH7573">
        <v>21</v>
      </c>
    </row>
    <row r="7574" spans="2:34" x14ac:dyDescent="0.35">
      <c r="B7574" s="75"/>
      <c r="C7574" s="76"/>
      <c r="D7574" s="78"/>
      <c r="E7574" s="76"/>
      <c r="F7574" s="76"/>
      <c r="G7574" s="76"/>
      <c r="H7574" s="79"/>
      <c r="I7574" s="79"/>
      <c r="J7574" s="79"/>
      <c r="K7574" s="79"/>
      <c r="L7574" s="75"/>
      <c r="M7574" s="75"/>
      <c r="N7574" s="75"/>
      <c r="O7574" s="75"/>
      <c r="P7574" s="76"/>
      <c r="AH7574">
        <v>21</v>
      </c>
    </row>
    <row r="7575" spans="2:34" x14ac:dyDescent="0.35">
      <c r="B7575" s="75"/>
      <c r="C7575" s="76"/>
      <c r="D7575" s="78"/>
      <c r="E7575" s="76"/>
      <c r="F7575" s="76"/>
      <c r="G7575" s="76"/>
      <c r="H7575" s="79"/>
      <c r="I7575" s="79"/>
      <c r="J7575" s="79"/>
      <c r="K7575" s="79"/>
      <c r="L7575" s="75"/>
      <c r="M7575" s="75"/>
      <c r="N7575" s="75"/>
      <c r="O7575" s="75"/>
      <c r="P7575" s="76"/>
      <c r="AH7575">
        <v>21</v>
      </c>
    </row>
    <row r="7576" spans="2:34" x14ac:dyDescent="0.35">
      <c r="B7576" s="75"/>
      <c r="C7576" s="76"/>
      <c r="D7576" s="78"/>
      <c r="E7576" s="76"/>
      <c r="F7576" s="76"/>
      <c r="G7576" s="76"/>
      <c r="H7576" s="79"/>
      <c r="I7576" s="79"/>
      <c r="J7576" s="79"/>
      <c r="K7576" s="79"/>
      <c r="L7576" s="75"/>
      <c r="M7576" s="75"/>
      <c r="N7576" s="75"/>
      <c r="O7576" s="75"/>
      <c r="P7576" s="76"/>
      <c r="AH7576">
        <v>21</v>
      </c>
    </row>
    <row r="7577" spans="2:34" x14ac:dyDescent="0.35">
      <c r="B7577" s="75"/>
      <c r="C7577" s="76"/>
      <c r="D7577" s="78"/>
      <c r="E7577" s="76"/>
      <c r="F7577" s="76"/>
      <c r="G7577" s="76"/>
      <c r="H7577" s="79"/>
      <c r="I7577" s="79"/>
      <c r="J7577" s="79"/>
      <c r="K7577" s="79"/>
      <c r="L7577" s="75"/>
      <c r="M7577" s="75"/>
      <c r="N7577" s="75"/>
      <c r="O7577" s="75"/>
      <c r="P7577" s="76"/>
      <c r="AH7577">
        <v>21</v>
      </c>
    </row>
    <row r="7578" spans="2:34" x14ac:dyDescent="0.35">
      <c r="B7578" s="75"/>
      <c r="C7578" s="76"/>
      <c r="D7578" s="78"/>
      <c r="E7578" s="76"/>
      <c r="F7578" s="76"/>
      <c r="G7578" s="76"/>
      <c r="H7578" s="79"/>
      <c r="I7578" s="79"/>
      <c r="J7578" s="79"/>
      <c r="K7578" s="79"/>
      <c r="L7578" s="75"/>
      <c r="M7578" s="75"/>
      <c r="N7578" s="75"/>
      <c r="O7578" s="75"/>
      <c r="P7578" s="76"/>
      <c r="AH7578">
        <v>21</v>
      </c>
    </row>
    <row r="7579" spans="2:34" x14ac:dyDescent="0.35">
      <c r="B7579" s="75"/>
      <c r="C7579" s="76"/>
      <c r="D7579" s="78"/>
      <c r="E7579" s="76"/>
      <c r="F7579" s="76"/>
      <c r="G7579" s="76"/>
      <c r="H7579" s="79"/>
      <c r="I7579" s="79"/>
      <c r="J7579" s="79"/>
      <c r="K7579" s="79"/>
      <c r="L7579" s="75"/>
      <c r="M7579" s="75"/>
      <c r="N7579" s="75"/>
      <c r="O7579" s="75"/>
      <c r="P7579" s="76"/>
      <c r="AH7579">
        <v>21</v>
      </c>
    </row>
    <row r="7580" spans="2:34" x14ac:dyDescent="0.35">
      <c r="B7580" s="75"/>
      <c r="C7580" s="76"/>
      <c r="D7580" s="78"/>
      <c r="E7580" s="76"/>
      <c r="F7580" s="76"/>
      <c r="G7580" s="76"/>
      <c r="H7580" s="79"/>
      <c r="I7580" s="79"/>
      <c r="J7580" s="79"/>
      <c r="K7580" s="79"/>
      <c r="L7580" s="75"/>
      <c r="M7580" s="75"/>
      <c r="N7580" s="75"/>
      <c r="O7580" s="75"/>
      <c r="P7580" s="76"/>
      <c r="AH7580">
        <v>21</v>
      </c>
    </row>
    <row r="7581" spans="2:34" x14ac:dyDescent="0.35">
      <c r="B7581" s="75"/>
      <c r="C7581" s="76"/>
      <c r="D7581" s="78"/>
      <c r="E7581" s="76"/>
      <c r="F7581" s="76"/>
      <c r="G7581" s="76"/>
      <c r="H7581" s="79"/>
      <c r="I7581" s="79"/>
      <c r="J7581" s="79"/>
      <c r="K7581" s="79"/>
      <c r="L7581" s="75"/>
      <c r="M7581" s="75"/>
      <c r="N7581" s="75"/>
      <c r="O7581" s="75"/>
      <c r="P7581" s="76"/>
      <c r="AH7581">
        <v>21</v>
      </c>
    </row>
    <row r="7582" spans="2:34" x14ac:dyDescent="0.35">
      <c r="B7582" s="75"/>
      <c r="C7582" s="76"/>
      <c r="D7582" s="78"/>
      <c r="E7582" s="76"/>
      <c r="F7582" s="76"/>
      <c r="G7582" s="76"/>
      <c r="H7582" s="79"/>
      <c r="I7582" s="79"/>
      <c r="J7582" s="79"/>
      <c r="K7582" s="79"/>
      <c r="L7582" s="75"/>
      <c r="M7582" s="75"/>
      <c r="N7582" s="75"/>
      <c r="O7582" s="75"/>
      <c r="P7582" s="76"/>
      <c r="AH7582">
        <v>21</v>
      </c>
    </row>
    <row r="7583" spans="2:34" x14ac:dyDescent="0.35">
      <c r="B7583" s="75"/>
      <c r="C7583" s="76"/>
      <c r="D7583" s="78"/>
      <c r="E7583" s="76"/>
      <c r="F7583" s="76"/>
      <c r="G7583" s="76"/>
      <c r="H7583" s="79"/>
      <c r="I7583" s="79"/>
      <c r="J7583" s="79"/>
      <c r="K7583" s="79"/>
      <c r="L7583" s="75"/>
      <c r="M7583" s="75"/>
      <c r="N7583" s="75"/>
      <c r="O7583" s="75"/>
      <c r="P7583" s="76"/>
      <c r="AH7583">
        <v>21</v>
      </c>
    </row>
    <row r="7584" spans="2:34" x14ac:dyDescent="0.35">
      <c r="B7584" s="75"/>
      <c r="C7584" s="76"/>
      <c r="D7584" s="78"/>
      <c r="E7584" s="76"/>
      <c r="F7584" s="76"/>
      <c r="G7584" s="76"/>
      <c r="H7584" s="79"/>
      <c r="I7584" s="79"/>
      <c r="J7584" s="79"/>
      <c r="K7584" s="79"/>
      <c r="L7584" s="75"/>
      <c r="M7584" s="75"/>
      <c r="N7584" s="75"/>
      <c r="O7584" s="75"/>
      <c r="P7584" s="76"/>
      <c r="AH7584">
        <v>21</v>
      </c>
    </row>
    <row r="7585" spans="2:34" x14ac:dyDescent="0.35">
      <c r="B7585" s="75"/>
      <c r="C7585" s="76"/>
      <c r="D7585" s="78"/>
      <c r="E7585" s="76"/>
      <c r="F7585" s="76"/>
      <c r="G7585" s="76"/>
      <c r="H7585" s="79"/>
      <c r="I7585" s="79"/>
      <c r="J7585" s="79"/>
      <c r="K7585" s="79"/>
      <c r="L7585" s="75"/>
      <c r="M7585" s="75"/>
      <c r="N7585" s="75"/>
      <c r="O7585" s="75"/>
      <c r="P7585" s="76"/>
      <c r="AH7585">
        <v>21</v>
      </c>
    </row>
    <row r="7586" spans="2:34" x14ac:dyDescent="0.35">
      <c r="B7586" s="75"/>
      <c r="C7586" s="76"/>
      <c r="D7586" s="78"/>
      <c r="E7586" s="76"/>
      <c r="F7586" s="76"/>
      <c r="G7586" s="76"/>
      <c r="H7586" s="79"/>
      <c r="I7586" s="79"/>
      <c r="J7586" s="79"/>
      <c r="K7586" s="79"/>
      <c r="L7586" s="75"/>
      <c r="M7586" s="75"/>
      <c r="N7586" s="75"/>
      <c r="O7586" s="75"/>
      <c r="P7586" s="76"/>
      <c r="AH7586">
        <v>21</v>
      </c>
    </row>
    <row r="7587" spans="2:34" x14ac:dyDescent="0.35">
      <c r="B7587" s="75"/>
      <c r="C7587" s="76"/>
      <c r="D7587" s="78"/>
      <c r="E7587" s="76"/>
      <c r="F7587" s="76"/>
      <c r="G7587" s="76"/>
      <c r="H7587" s="79"/>
      <c r="I7587" s="79"/>
      <c r="J7587" s="79"/>
      <c r="K7587" s="79"/>
      <c r="L7587" s="75"/>
      <c r="M7587" s="75"/>
      <c r="N7587" s="75"/>
      <c r="O7587" s="75"/>
      <c r="P7587" s="76"/>
      <c r="AH7587">
        <v>21</v>
      </c>
    </row>
    <row r="7588" spans="2:34" x14ac:dyDescent="0.35">
      <c r="B7588" s="75"/>
      <c r="C7588" s="76"/>
      <c r="D7588" s="78"/>
      <c r="E7588" s="76"/>
      <c r="F7588" s="76"/>
      <c r="G7588" s="76"/>
      <c r="H7588" s="79"/>
      <c r="I7588" s="79"/>
      <c r="J7588" s="79"/>
      <c r="K7588" s="79"/>
      <c r="L7588" s="75"/>
      <c r="M7588" s="75"/>
      <c r="N7588" s="75"/>
      <c r="O7588" s="75"/>
      <c r="P7588" s="76"/>
      <c r="AH7588">
        <v>21</v>
      </c>
    </row>
    <row r="7589" spans="2:34" x14ac:dyDescent="0.35">
      <c r="B7589" s="75"/>
      <c r="C7589" s="76"/>
      <c r="D7589" s="78"/>
      <c r="E7589" s="76"/>
      <c r="F7589" s="76"/>
      <c r="G7589" s="76"/>
      <c r="H7589" s="79"/>
      <c r="I7589" s="79"/>
      <c r="J7589" s="79"/>
      <c r="K7589" s="79"/>
      <c r="L7589" s="75"/>
      <c r="M7589" s="75"/>
      <c r="N7589" s="75"/>
      <c r="O7589" s="75"/>
      <c r="P7589" s="76"/>
      <c r="AH7589">
        <v>21</v>
      </c>
    </row>
    <row r="7590" spans="2:34" x14ac:dyDescent="0.35">
      <c r="B7590" s="75"/>
      <c r="C7590" s="76"/>
      <c r="D7590" s="78"/>
      <c r="E7590" s="76"/>
      <c r="F7590" s="76"/>
      <c r="G7590" s="76"/>
      <c r="H7590" s="79"/>
      <c r="I7590" s="79"/>
      <c r="J7590" s="79"/>
      <c r="K7590" s="79"/>
      <c r="L7590" s="75"/>
      <c r="M7590" s="75"/>
      <c r="N7590" s="75"/>
      <c r="O7590" s="75"/>
      <c r="P7590" s="76"/>
      <c r="AH7590">
        <v>21</v>
      </c>
    </row>
    <row r="7591" spans="2:34" x14ac:dyDescent="0.35">
      <c r="B7591" s="75"/>
      <c r="C7591" s="76"/>
      <c r="D7591" s="78"/>
      <c r="E7591" s="76"/>
      <c r="F7591" s="76"/>
      <c r="G7591" s="76"/>
      <c r="H7591" s="79"/>
      <c r="I7591" s="79"/>
      <c r="J7591" s="79"/>
      <c r="K7591" s="79"/>
      <c r="L7591" s="75"/>
      <c r="M7591" s="75"/>
      <c r="N7591" s="75"/>
      <c r="O7591" s="75"/>
      <c r="P7591" s="76"/>
      <c r="AH7591">
        <v>21</v>
      </c>
    </row>
    <row r="7592" spans="2:34" x14ac:dyDescent="0.35">
      <c r="B7592" s="75"/>
      <c r="C7592" s="76"/>
      <c r="D7592" s="78"/>
      <c r="E7592" s="76"/>
      <c r="F7592" s="76"/>
      <c r="G7592" s="76"/>
      <c r="H7592" s="79"/>
      <c r="I7592" s="79"/>
      <c r="J7592" s="79"/>
      <c r="K7592" s="79"/>
      <c r="L7592" s="75"/>
      <c r="M7592" s="75"/>
      <c r="N7592" s="75"/>
      <c r="O7592" s="75"/>
      <c r="P7592" s="76"/>
      <c r="AH7592">
        <v>21</v>
      </c>
    </row>
    <row r="7593" spans="2:34" x14ac:dyDescent="0.35">
      <c r="B7593" s="75"/>
      <c r="C7593" s="76"/>
      <c r="D7593" s="78"/>
      <c r="E7593" s="76"/>
      <c r="F7593" s="76"/>
      <c r="G7593" s="76"/>
      <c r="H7593" s="79"/>
      <c r="I7593" s="79"/>
      <c r="J7593" s="79"/>
      <c r="K7593" s="79"/>
      <c r="L7593" s="75"/>
      <c r="M7593" s="75"/>
      <c r="N7593" s="75"/>
      <c r="O7593" s="75"/>
      <c r="P7593" s="76"/>
      <c r="AH7593">
        <v>21</v>
      </c>
    </row>
    <row r="7594" spans="2:34" x14ac:dyDescent="0.35">
      <c r="B7594" s="75"/>
      <c r="C7594" s="76"/>
      <c r="D7594" s="78"/>
      <c r="E7594" s="76"/>
      <c r="F7594" s="76"/>
      <c r="G7594" s="76"/>
      <c r="H7594" s="79"/>
      <c r="I7594" s="79"/>
      <c r="J7594" s="79"/>
      <c r="K7594" s="79"/>
      <c r="L7594" s="75"/>
      <c r="M7594" s="75"/>
      <c r="N7594" s="75"/>
      <c r="O7594" s="75"/>
      <c r="P7594" s="76"/>
      <c r="AH7594">
        <v>21</v>
      </c>
    </row>
    <row r="7595" spans="2:34" x14ac:dyDescent="0.35">
      <c r="B7595" s="75"/>
      <c r="C7595" s="76"/>
      <c r="D7595" s="78"/>
      <c r="E7595" s="76"/>
      <c r="F7595" s="76"/>
      <c r="G7595" s="76"/>
      <c r="H7595" s="79"/>
      <c r="I7595" s="79"/>
      <c r="J7595" s="79"/>
      <c r="K7595" s="79"/>
      <c r="L7595" s="75"/>
      <c r="M7595" s="75"/>
      <c r="N7595" s="75"/>
      <c r="O7595" s="75"/>
      <c r="P7595" s="76"/>
      <c r="AH7595">
        <v>21</v>
      </c>
    </row>
    <row r="7596" spans="2:34" x14ac:dyDescent="0.35">
      <c r="B7596" s="75"/>
      <c r="C7596" s="76"/>
      <c r="D7596" s="78"/>
      <c r="E7596" s="76"/>
      <c r="F7596" s="76"/>
      <c r="G7596" s="76"/>
      <c r="H7596" s="79"/>
      <c r="I7596" s="79"/>
      <c r="J7596" s="79"/>
      <c r="K7596" s="79"/>
      <c r="L7596" s="75"/>
      <c r="M7596" s="75"/>
      <c r="N7596" s="75"/>
      <c r="O7596" s="75"/>
      <c r="P7596" s="76"/>
      <c r="AH7596">
        <v>21</v>
      </c>
    </row>
    <row r="7597" spans="2:34" x14ac:dyDescent="0.35">
      <c r="B7597" s="75"/>
      <c r="C7597" s="76"/>
      <c r="D7597" s="78"/>
      <c r="E7597" s="76"/>
      <c r="F7597" s="76"/>
      <c r="G7597" s="76"/>
      <c r="H7597" s="79"/>
      <c r="I7597" s="79"/>
      <c r="J7597" s="79"/>
      <c r="K7597" s="79"/>
      <c r="L7597" s="75"/>
      <c r="M7597" s="75"/>
      <c r="N7597" s="75"/>
      <c r="O7597" s="75"/>
      <c r="P7597" s="76"/>
      <c r="AH7597">
        <v>21</v>
      </c>
    </row>
    <row r="7598" spans="2:34" x14ac:dyDescent="0.35">
      <c r="B7598" s="75"/>
      <c r="C7598" s="76"/>
      <c r="D7598" s="78"/>
      <c r="E7598" s="76"/>
      <c r="F7598" s="76"/>
      <c r="G7598" s="76"/>
      <c r="H7598" s="79"/>
      <c r="I7598" s="79"/>
      <c r="J7598" s="79"/>
      <c r="K7598" s="79"/>
      <c r="L7598" s="75"/>
      <c r="M7598" s="75"/>
      <c r="N7598" s="75"/>
      <c r="O7598" s="75"/>
      <c r="P7598" s="76"/>
      <c r="AH7598">
        <v>21</v>
      </c>
    </row>
    <row r="7599" spans="2:34" x14ac:dyDescent="0.35">
      <c r="B7599" s="75"/>
      <c r="C7599" s="76"/>
      <c r="D7599" s="78"/>
      <c r="E7599" s="76"/>
      <c r="F7599" s="76"/>
      <c r="G7599" s="76"/>
      <c r="H7599" s="79"/>
      <c r="I7599" s="79"/>
      <c r="J7599" s="79"/>
      <c r="K7599" s="79"/>
      <c r="L7599" s="75"/>
      <c r="M7599" s="75"/>
      <c r="N7599" s="75"/>
      <c r="O7599" s="75"/>
      <c r="P7599" s="76"/>
      <c r="AH7599">
        <v>21</v>
      </c>
    </row>
    <row r="7600" spans="2:34" x14ac:dyDescent="0.35">
      <c r="B7600" s="75"/>
      <c r="C7600" s="76"/>
      <c r="D7600" s="78"/>
      <c r="E7600" s="76"/>
      <c r="F7600" s="76"/>
      <c r="G7600" s="76"/>
      <c r="H7600" s="79"/>
      <c r="I7600" s="79"/>
      <c r="J7600" s="79"/>
      <c r="K7600" s="79"/>
      <c r="L7600" s="75"/>
      <c r="M7600" s="75"/>
      <c r="N7600" s="75"/>
      <c r="O7600" s="75"/>
      <c r="P7600" s="76"/>
      <c r="AH7600">
        <v>21</v>
      </c>
    </row>
    <row r="7601" spans="2:34" x14ac:dyDescent="0.35">
      <c r="B7601" s="75"/>
      <c r="C7601" s="76"/>
      <c r="D7601" s="78"/>
      <c r="E7601" s="76"/>
      <c r="F7601" s="76"/>
      <c r="G7601" s="76"/>
      <c r="H7601" s="79"/>
      <c r="I7601" s="79"/>
      <c r="J7601" s="79"/>
      <c r="K7601" s="79"/>
      <c r="L7601" s="75"/>
      <c r="M7601" s="75"/>
      <c r="N7601" s="75"/>
      <c r="O7601" s="75"/>
      <c r="P7601" s="76"/>
      <c r="AH7601">
        <v>21</v>
      </c>
    </row>
    <row r="7602" spans="2:34" x14ac:dyDescent="0.35">
      <c r="B7602" s="75"/>
      <c r="C7602" s="76"/>
      <c r="D7602" s="78"/>
      <c r="E7602" s="76"/>
      <c r="F7602" s="76"/>
      <c r="G7602" s="76"/>
      <c r="H7602" s="79"/>
      <c r="I7602" s="79"/>
      <c r="J7602" s="79"/>
      <c r="K7602" s="79"/>
      <c r="L7602" s="75"/>
      <c r="M7602" s="75"/>
      <c r="N7602" s="75"/>
      <c r="O7602" s="75"/>
      <c r="P7602" s="76"/>
      <c r="AH7602">
        <v>21</v>
      </c>
    </row>
    <row r="7603" spans="2:34" x14ac:dyDescent="0.35">
      <c r="B7603" s="75"/>
      <c r="C7603" s="76"/>
      <c r="D7603" s="78"/>
      <c r="E7603" s="76"/>
      <c r="F7603" s="76"/>
      <c r="G7603" s="76"/>
      <c r="H7603" s="79"/>
      <c r="I7603" s="79"/>
      <c r="J7603" s="79"/>
      <c r="K7603" s="79"/>
      <c r="L7603" s="75"/>
      <c r="M7603" s="75"/>
      <c r="N7603" s="75"/>
      <c r="O7603" s="75"/>
      <c r="P7603" s="76"/>
      <c r="AH7603">
        <v>21</v>
      </c>
    </row>
    <row r="7604" spans="2:34" x14ac:dyDescent="0.35">
      <c r="B7604" s="75"/>
      <c r="C7604" s="76"/>
      <c r="D7604" s="78"/>
      <c r="E7604" s="76"/>
      <c r="F7604" s="76"/>
      <c r="G7604" s="76"/>
      <c r="H7604" s="79"/>
      <c r="I7604" s="79"/>
      <c r="J7604" s="79"/>
      <c r="K7604" s="79"/>
      <c r="L7604" s="75"/>
      <c r="M7604" s="75"/>
      <c r="N7604" s="75"/>
      <c r="O7604" s="75"/>
      <c r="P7604" s="76"/>
      <c r="AH7604">
        <v>21</v>
      </c>
    </row>
    <row r="7605" spans="2:34" x14ac:dyDescent="0.35">
      <c r="B7605" s="75"/>
      <c r="C7605" s="76"/>
      <c r="D7605" s="78"/>
      <c r="E7605" s="76"/>
      <c r="F7605" s="76"/>
      <c r="G7605" s="76"/>
      <c r="H7605" s="79"/>
      <c r="I7605" s="79"/>
      <c r="J7605" s="79"/>
      <c r="K7605" s="79"/>
      <c r="L7605" s="75"/>
      <c r="M7605" s="75"/>
      <c r="N7605" s="75"/>
      <c r="O7605" s="75"/>
      <c r="P7605" s="76"/>
      <c r="AH7605">
        <v>21</v>
      </c>
    </row>
    <row r="7606" spans="2:34" x14ac:dyDescent="0.35">
      <c r="B7606" s="75"/>
      <c r="C7606" s="76"/>
      <c r="D7606" s="78"/>
      <c r="E7606" s="76"/>
      <c r="F7606" s="76"/>
      <c r="G7606" s="76"/>
      <c r="H7606" s="79"/>
      <c r="I7606" s="79"/>
      <c r="J7606" s="79"/>
      <c r="K7606" s="79"/>
      <c r="L7606" s="75"/>
      <c r="M7606" s="75"/>
      <c r="N7606" s="75"/>
      <c r="O7606" s="75"/>
      <c r="P7606" s="76"/>
      <c r="AH7606">
        <v>21</v>
      </c>
    </row>
    <row r="7607" spans="2:34" x14ac:dyDescent="0.35">
      <c r="B7607" s="75"/>
      <c r="C7607" s="76"/>
      <c r="D7607" s="78"/>
      <c r="E7607" s="76"/>
      <c r="F7607" s="76"/>
      <c r="G7607" s="76"/>
      <c r="H7607" s="79"/>
      <c r="I7607" s="79"/>
      <c r="J7607" s="79"/>
      <c r="K7607" s="79"/>
      <c r="L7607" s="75"/>
      <c r="M7607" s="75"/>
      <c r="N7607" s="75"/>
      <c r="O7607" s="75"/>
      <c r="P7607" s="76"/>
      <c r="AH7607">
        <v>21</v>
      </c>
    </row>
    <row r="7608" spans="2:34" x14ac:dyDescent="0.35">
      <c r="B7608" s="75"/>
      <c r="C7608" s="76"/>
      <c r="D7608" s="78"/>
      <c r="E7608" s="76"/>
      <c r="F7608" s="76"/>
      <c r="G7608" s="76"/>
      <c r="H7608" s="79"/>
      <c r="I7608" s="79"/>
      <c r="J7608" s="79"/>
      <c r="K7608" s="79"/>
      <c r="L7608" s="75"/>
      <c r="M7608" s="75"/>
      <c r="N7608" s="75"/>
      <c r="O7608" s="75"/>
      <c r="P7608" s="76"/>
      <c r="AH7608">
        <v>21</v>
      </c>
    </row>
    <row r="7609" spans="2:34" x14ac:dyDescent="0.35">
      <c r="B7609" s="75"/>
      <c r="C7609" s="76"/>
      <c r="D7609" s="78"/>
      <c r="E7609" s="76"/>
      <c r="F7609" s="76"/>
      <c r="G7609" s="76"/>
      <c r="H7609" s="79"/>
      <c r="I7609" s="79"/>
      <c r="J7609" s="79"/>
      <c r="K7609" s="79"/>
      <c r="L7609" s="75"/>
      <c r="M7609" s="75"/>
      <c r="N7609" s="75"/>
      <c r="O7609" s="75"/>
      <c r="P7609" s="76"/>
      <c r="AH7609">
        <v>21</v>
      </c>
    </row>
    <row r="7610" spans="2:34" x14ac:dyDescent="0.35">
      <c r="B7610" s="75"/>
      <c r="C7610" s="76"/>
      <c r="D7610" s="78"/>
      <c r="E7610" s="76"/>
      <c r="F7610" s="76"/>
      <c r="G7610" s="76"/>
      <c r="H7610" s="79"/>
      <c r="I7610" s="79"/>
      <c r="J7610" s="79"/>
      <c r="K7610" s="79"/>
      <c r="L7610" s="75"/>
      <c r="M7610" s="75"/>
      <c r="N7610" s="75"/>
      <c r="O7610" s="75"/>
      <c r="P7610" s="76"/>
      <c r="AH7610">
        <v>21</v>
      </c>
    </row>
    <row r="7611" spans="2:34" x14ac:dyDescent="0.35">
      <c r="B7611" s="75"/>
      <c r="C7611" s="76"/>
      <c r="D7611" s="78"/>
      <c r="E7611" s="76"/>
      <c r="F7611" s="76"/>
      <c r="G7611" s="76"/>
      <c r="H7611" s="79"/>
      <c r="I7611" s="79"/>
      <c r="J7611" s="79"/>
      <c r="K7611" s="79"/>
      <c r="L7611" s="75"/>
      <c r="M7611" s="75"/>
      <c r="N7611" s="75"/>
      <c r="O7611" s="75"/>
      <c r="P7611" s="76"/>
      <c r="AH7611">
        <v>21</v>
      </c>
    </row>
    <row r="7612" spans="2:34" x14ac:dyDescent="0.35">
      <c r="B7612" s="75"/>
      <c r="C7612" s="76"/>
      <c r="D7612" s="78"/>
      <c r="E7612" s="76"/>
      <c r="F7612" s="76"/>
      <c r="G7612" s="76"/>
      <c r="H7612" s="79"/>
      <c r="I7612" s="79"/>
      <c r="J7612" s="79"/>
      <c r="K7612" s="79"/>
      <c r="L7612" s="75"/>
      <c r="M7612" s="75"/>
      <c r="N7612" s="75"/>
      <c r="O7612" s="75"/>
      <c r="P7612" s="76"/>
      <c r="AH7612">
        <v>21</v>
      </c>
    </row>
    <row r="7613" spans="2:34" x14ac:dyDescent="0.35">
      <c r="B7613" s="75"/>
      <c r="C7613" s="76"/>
      <c r="D7613" s="78"/>
      <c r="E7613" s="76"/>
      <c r="F7613" s="76"/>
      <c r="G7613" s="76"/>
      <c r="H7613" s="79"/>
      <c r="I7613" s="79"/>
      <c r="J7613" s="79"/>
      <c r="K7613" s="79"/>
      <c r="L7613" s="75"/>
      <c r="M7613" s="75"/>
      <c r="N7613" s="75"/>
      <c r="O7613" s="75"/>
      <c r="P7613" s="76"/>
      <c r="AH7613">
        <v>21</v>
      </c>
    </row>
    <row r="7614" spans="2:34" x14ac:dyDescent="0.35">
      <c r="B7614" s="75"/>
      <c r="C7614" s="76"/>
      <c r="D7614" s="78"/>
      <c r="E7614" s="76"/>
      <c r="F7614" s="76"/>
      <c r="G7614" s="76"/>
      <c r="H7614" s="79"/>
      <c r="I7614" s="79"/>
      <c r="J7614" s="79"/>
      <c r="K7614" s="79"/>
      <c r="L7614" s="75"/>
      <c r="M7614" s="75"/>
      <c r="N7614" s="75"/>
      <c r="O7614" s="75"/>
      <c r="P7614" s="76"/>
      <c r="AH7614">
        <v>21</v>
      </c>
    </row>
    <row r="7615" spans="2:34" x14ac:dyDescent="0.35">
      <c r="B7615" s="75"/>
      <c r="C7615" s="76"/>
      <c r="D7615" s="78"/>
      <c r="E7615" s="76"/>
      <c r="F7615" s="76"/>
      <c r="G7615" s="76"/>
      <c r="H7615" s="79"/>
      <c r="I7615" s="79"/>
      <c r="J7615" s="79"/>
      <c r="K7615" s="79"/>
      <c r="L7615" s="75"/>
      <c r="M7615" s="75"/>
      <c r="N7615" s="75"/>
      <c r="O7615" s="75"/>
      <c r="P7615" s="76"/>
      <c r="AH7615">
        <v>21</v>
      </c>
    </row>
    <row r="7616" spans="2:34" x14ac:dyDescent="0.35">
      <c r="B7616" s="75"/>
      <c r="C7616" s="76"/>
      <c r="D7616" s="78"/>
      <c r="E7616" s="76"/>
      <c r="F7616" s="76"/>
      <c r="G7616" s="76"/>
      <c r="H7616" s="79"/>
      <c r="I7616" s="79"/>
      <c r="J7616" s="79"/>
      <c r="K7616" s="79"/>
      <c r="L7616" s="75"/>
      <c r="M7616" s="75"/>
      <c r="N7616" s="75"/>
      <c r="O7616" s="75"/>
      <c r="P7616" s="76"/>
      <c r="AH7616">
        <v>21</v>
      </c>
    </row>
    <row r="7617" spans="2:34" x14ac:dyDescent="0.35">
      <c r="B7617" s="75"/>
      <c r="C7617" s="76"/>
      <c r="D7617" s="78"/>
      <c r="E7617" s="76"/>
      <c r="F7617" s="76"/>
      <c r="G7617" s="76"/>
      <c r="H7617" s="79"/>
      <c r="I7617" s="79"/>
      <c r="J7617" s="79"/>
      <c r="K7617" s="79"/>
      <c r="L7617" s="75"/>
      <c r="M7617" s="75"/>
      <c r="N7617" s="75"/>
      <c r="O7617" s="75"/>
      <c r="P7617" s="76"/>
      <c r="AH7617">
        <v>21</v>
      </c>
    </row>
    <row r="7618" spans="2:34" x14ac:dyDescent="0.35">
      <c r="B7618" s="75"/>
      <c r="C7618" s="76"/>
      <c r="D7618" s="78"/>
      <c r="E7618" s="76"/>
      <c r="F7618" s="76"/>
      <c r="G7618" s="76"/>
      <c r="H7618" s="79"/>
      <c r="I7618" s="79"/>
      <c r="J7618" s="79"/>
      <c r="K7618" s="79"/>
      <c r="L7618" s="75"/>
      <c r="M7618" s="75"/>
      <c r="N7618" s="75"/>
      <c r="O7618" s="75"/>
      <c r="P7618" s="76"/>
      <c r="AH7618">
        <v>21</v>
      </c>
    </row>
    <row r="7619" spans="2:34" x14ac:dyDescent="0.35">
      <c r="B7619" s="75"/>
      <c r="C7619" s="76"/>
      <c r="D7619" s="78"/>
      <c r="E7619" s="76"/>
      <c r="F7619" s="76"/>
      <c r="G7619" s="76"/>
      <c r="H7619" s="79"/>
      <c r="I7619" s="79"/>
      <c r="J7619" s="79"/>
      <c r="K7619" s="79"/>
      <c r="L7619" s="75"/>
      <c r="M7619" s="75"/>
      <c r="N7619" s="75"/>
      <c r="O7619" s="75"/>
      <c r="P7619" s="76"/>
      <c r="AH7619">
        <v>21</v>
      </c>
    </row>
    <row r="7620" spans="2:34" x14ac:dyDescent="0.35">
      <c r="B7620" s="75"/>
      <c r="C7620" s="76"/>
      <c r="D7620" s="78"/>
      <c r="E7620" s="76"/>
      <c r="F7620" s="76"/>
      <c r="G7620" s="76"/>
      <c r="H7620" s="79"/>
      <c r="I7620" s="79"/>
      <c r="J7620" s="79"/>
      <c r="K7620" s="79"/>
      <c r="L7620" s="75"/>
      <c r="M7620" s="75"/>
      <c r="N7620" s="75"/>
      <c r="O7620" s="75"/>
      <c r="P7620" s="76"/>
      <c r="AH7620">
        <v>21</v>
      </c>
    </row>
    <row r="7621" spans="2:34" x14ac:dyDescent="0.35">
      <c r="B7621" s="75"/>
      <c r="C7621" s="76"/>
      <c r="D7621" s="78"/>
      <c r="E7621" s="76"/>
      <c r="F7621" s="76"/>
      <c r="G7621" s="76"/>
      <c r="H7621" s="79"/>
      <c r="I7621" s="79"/>
      <c r="J7621" s="79"/>
      <c r="K7621" s="79"/>
      <c r="L7621" s="75"/>
      <c r="M7621" s="75"/>
      <c r="N7621" s="75"/>
      <c r="O7621" s="75"/>
      <c r="P7621" s="76"/>
      <c r="AH7621">
        <v>21</v>
      </c>
    </row>
    <row r="7622" spans="2:34" x14ac:dyDescent="0.35">
      <c r="B7622" s="75"/>
      <c r="C7622" s="76"/>
      <c r="D7622" s="78"/>
      <c r="E7622" s="76"/>
      <c r="F7622" s="76"/>
      <c r="G7622" s="76"/>
      <c r="H7622" s="79"/>
      <c r="I7622" s="79"/>
      <c r="J7622" s="79"/>
      <c r="K7622" s="79"/>
      <c r="L7622" s="75"/>
      <c r="M7622" s="75"/>
      <c r="N7622" s="75"/>
      <c r="O7622" s="75"/>
      <c r="P7622" s="76"/>
      <c r="AH7622">
        <v>21</v>
      </c>
    </row>
    <row r="7623" spans="2:34" x14ac:dyDescent="0.35">
      <c r="B7623" s="75"/>
      <c r="C7623" s="76"/>
      <c r="D7623" s="78"/>
      <c r="E7623" s="76"/>
      <c r="F7623" s="76"/>
      <c r="G7623" s="76"/>
      <c r="H7623" s="79"/>
      <c r="I7623" s="79"/>
      <c r="J7623" s="79"/>
      <c r="K7623" s="79"/>
      <c r="L7623" s="75"/>
      <c r="M7623" s="75"/>
      <c r="N7623" s="75"/>
      <c r="O7623" s="75"/>
      <c r="P7623" s="76"/>
      <c r="AH7623">
        <v>21</v>
      </c>
    </row>
    <row r="7624" spans="2:34" x14ac:dyDescent="0.35">
      <c r="B7624" s="75"/>
      <c r="C7624" s="76"/>
      <c r="D7624" s="78"/>
      <c r="E7624" s="76"/>
      <c r="F7624" s="76"/>
      <c r="G7624" s="76"/>
      <c r="H7624" s="79"/>
      <c r="I7624" s="79"/>
      <c r="J7624" s="79"/>
      <c r="K7624" s="79"/>
      <c r="L7624" s="75"/>
      <c r="M7624" s="75"/>
      <c r="N7624" s="75"/>
      <c r="O7624" s="75"/>
      <c r="P7624" s="76"/>
      <c r="AH7624">
        <v>21</v>
      </c>
    </row>
    <row r="7625" spans="2:34" x14ac:dyDescent="0.35">
      <c r="B7625" s="75"/>
      <c r="C7625" s="76"/>
      <c r="D7625" s="78"/>
      <c r="E7625" s="76"/>
      <c r="F7625" s="76"/>
      <c r="G7625" s="76"/>
      <c r="H7625" s="79"/>
      <c r="I7625" s="79"/>
      <c r="J7625" s="79"/>
      <c r="K7625" s="79"/>
      <c r="L7625" s="75"/>
      <c r="M7625" s="75"/>
      <c r="N7625" s="75"/>
      <c r="O7625" s="75"/>
      <c r="P7625" s="76"/>
      <c r="AH7625">
        <v>21</v>
      </c>
    </row>
    <row r="7626" spans="2:34" x14ac:dyDescent="0.35">
      <c r="B7626" s="75"/>
      <c r="C7626" s="76"/>
      <c r="D7626" s="78"/>
      <c r="E7626" s="76"/>
      <c r="F7626" s="76"/>
      <c r="G7626" s="76"/>
      <c r="H7626" s="79"/>
      <c r="I7626" s="79"/>
      <c r="J7626" s="79"/>
      <c r="K7626" s="79"/>
      <c r="L7626" s="75"/>
      <c r="M7626" s="75"/>
      <c r="N7626" s="75"/>
      <c r="O7626" s="75"/>
      <c r="P7626" s="76"/>
      <c r="AH7626">
        <v>21</v>
      </c>
    </row>
    <row r="7627" spans="2:34" x14ac:dyDescent="0.35">
      <c r="B7627" s="75"/>
      <c r="C7627" s="76"/>
      <c r="D7627" s="78"/>
      <c r="E7627" s="76"/>
      <c r="F7627" s="76"/>
      <c r="G7627" s="76"/>
      <c r="H7627" s="79"/>
      <c r="I7627" s="79"/>
      <c r="J7627" s="79"/>
      <c r="K7627" s="79"/>
      <c r="L7627" s="75"/>
      <c r="M7627" s="75"/>
      <c r="N7627" s="75"/>
      <c r="O7627" s="75"/>
      <c r="P7627" s="76"/>
      <c r="AH7627">
        <v>21</v>
      </c>
    </row>
    <row r="7628" spans="2:34" x14ac:dyDescent="0.35">
      <c r="B7628" s="75"/>
      <c r="C7628" s="76"/>
      <c r="D7628" s="78"/>
      <c r="E7628" s="76"/>
      <c r="F7628" s="76"/>
      <c r="G7628" s="76"/>
      <c r="H7628" s="79"/>
      <c r="I7628" s="79"/>
      <c r="J7628" s="79"/>
      <c r="K7628" s="79"/>
      <c r="L7628" s="75"/>
      <c r="M7628" s="75"/>
      <c r="N7628" s="75"/>
      <c r="O7628" s="75"/>
      <c r="P7628" s="76"/>
      <c r="AH7628">
        <v>21</v>
      </c>
    </row>
    <row r="7629" spans="2:34" x14ac:dyDescent="0.35">
      <c r="B7629" s="75"/>
      <c r="C7629" s="76"/>
      <c r="D7629" s="78"/>
      <c r="E7629" s="76"/>
      <c r="F7629" s="76"/>
      <c r="G7629" s="76"/>
      <c r="H7629" s="79"/>
      <c r="I7629" s="79"/>
      <c r="J7629" s="79"/>
      <c r="K7629" s="79"/>
      <c r="L7629" s="75"/>
      <c r="M7629" s="75"/>
      <c r="N7629" s="75"/>
      <c r="O7629" s="75"/>
      <c r="P7629" s="76"/>
      <c r="AH7629">
        <v>21</v>
      </c>
    </row>
    <row r="7630" spans="2:34" x14ac:dyDescent="0.35">
      <c r="B7630" s="75"/>
      <c r="C7630" s="76"/>
      <c r="D7630" s="78"/>
      <c r="E7630" s="76"/>
      <c r="F7630" s="76"/>
      <c r="G7630" s="76"/>
      <c r="H7630" s="79"/>
      <c r="I7630" s="79"/>
      <c r="J7630" s="79"/>
      <c r="K7630" s="79"/>
      <c r="L7630" s="75"/>
      <c r="M7630" s="75"/>
      <c r="N7630" s="75"/>
      <c r="O7630" s="75"/>
      <c r="P7630" s="76"/>
      <c r="AH7630">
        <v>21</v>
      </c>
    </row>
    <row r="7631" spans="2:34" x14ac:dyDescent="0.35">
      <c r="B7631" s="75"/>
      <c r="C7631" s="76"/>
      <c r="D7631" s="78"/>
      <c r="E7631" s="76"/>
      <c r="F7631" s="76"/>
      <c r="G7631" s="76"/>
      <c r="H7631" s="79"/>
      <c r="I7631" s="79"/>
      <c r="J7631" s="79"/>
      <c r="K7631" s="79"/>
      <c r="L7631" s="75"/>
      <c r="M7631" s="75"/>
      <c r="N7631" s="75"/>
      <c r="O7631" s="75"/>
      <c r="P7631" s="76"/>
      <c r="AH7631">
        <v>21</v>
      </c>
    </row>
    <row r="7632" spans="2:34" x14ac:dyDescent="0.35">
      <c r="B7632" s="75"/>
      <c r="C7632" s="76"/>
      <c r="D7632" s="78"/>
      <c r="E7632" s="76"/>
      <c r="F7632" s="76"/>
      <c r="G7632" s="76"/>
      <c r="H7632" s="79"/>
      <c r="I7632" s="79"/>
      <c r="J7632" s="79"/>
      <c r="K7632" s="79"/>
      <c r="L7632" s="75"/>
      <c r="M7632" s="75"/>
      <c r="N7632" s="75"/>
      <c r="O7632" s="75"/>
      <c r="P7632" s="76"/>
      <c r="AH7632">
        <v>21</v>
      </c>
    </row>
    <row r="7633" spans="2:34" x14ac:dyDescent="0.35">
      <c r="B7633" s="75"/>
      <c r="C7633" s="76"/>
      <c r="D7633" s="78"/>
      <c r="E7633" s="76"/>
      <c r="F7633" s="76"/>
      <c r="G7633" s="76"/>
      <c r="H7633" s="79"/>
      <c r="I7633" s="79"/>
      <c r="J7633" s="79"/>
      <c r="K7633" s="79"/>
      <c r="L7633" s="75"/>
      <c r="M7633" s="75"/>
      <c r="N7633" s="75"/>
      <c r="O7633" s="75"/>
      <c r="P7633" s="76"/>
      <c r="AH7633">
        <v>21</v>
      </c>
    </row>
    <row r="7634" spans="2:34" x14ac:dyDescent="0.35">
      <c r="B7634" s="75"/>
      <c r="C7634" s="76"/>
      <c r="D7634" s="78"/>
      <c r="E7634" s="76"/>
      <c r="F7634" s="76"/>
      <c r="G7634" s="76"/>
      <c r="H7634" s="79"/>
      <c r="I7634" s="79"/>
      <c r="J7634" s="79"/>
      <c r="K7634" s="79"/>
      <c r="L7634" s="75"/>
      <c r="M7634" s="75"/>
      <c r="N7634" s="75"/>
      <c r="O7634" s="75"/>
      <c r="P7634" s="76"/>
      <c r="AH7634">
        <v>21</v>
      </c>
    </row>
    <row r="7635" spans="2:34" x14ac:dyDescent="0.35">
      <c r="B7635" s="75"/>
      <c r="C7635" s="76"/>
      <c r="D7635" s="78"/>
      <c r="E7635" s="76"/>
      <c r="F7635" s="76"/>
      <c r="G7635" s="76"/>
      <c r="H7635" s="79"/>
      <c r="I7635" s="79"/>
      <c r="J7635" s="79"/>
      <c r="K7635" s="79"/>
      <c r="L7635" s="75"/>
      <c r="M7635" s="75"/>
      <c r="N7635" s="75"/>
      <c r="O7635" s="75"/>
      <c r="P7635" s="76"/>
      <c r="AH7635">
        <v>21</v>
      </c>
    </row>
    <row r="7636" spans="2:34" x14ac:dyDescent="0.35">
      <c r="B7636" s="75"/>
      <c r="C7636" s="76"/>
      <c r="D7636" s="78"/>
      <c r="E7636" s="76"/>
      <c r="F7636" s="76"/>
      <c r="G7636" s="76"/>
      <c r="H7636" s="79"/>
      <c r="I7636" s="79"/>
      <c r="J7636" s="79"/>
      <c r="K7636" s="79"/>
      <c r="L7636" s="75"/>
      <c r="M7636" s="75"/>
      <c r="N7636" s="75"/>
      <c r="O7636" s="75"/>
      <c r="P7636" s="76"/>
      <c r="AH7636">
        <v>21</v>
      </c>
    </row>
    <row r="7637" spans="2:34" x14ac:dyDescent="0.35">
      <c r="B7637" s="75"/>
      <c r="C7637" s="76"/>
      <c r="D7637" s="78"/>
      <c r="E7637" s="76"/>
      <c r="F7637" s="76"/>
      <c r="G7637" s="76"/>
      <c r="H7637" s="79"/>
      <c r="I7637" s="79"/>
      <c r="J7637" s="79"/>
      <c r="K7637" s="79"/>
      <c r="L7637" s="75"/>
      <c r="M7637" s="75"/>
      <c r="N7637" s="75"/>
      <c r="O7637" s="75"/>
      <c r="P7637" s="76"/>
      <c r="AH7637">
        <v>21</v>
      </c>
    </row>
    <row r="7638" spans="2:34" x14ac:dyDescent="0.35">
      <c r="B7638" s="75"/>
      <c r="C7638" s="76"/>
      <c r="D7638" s="78"/>
      <c r="E7638" s="76"/>
      <c r="F7638" s="76"/>
      <c r="G7638" s="76"/>
      <c r="H7638" s="79"/>
      <c r="I7638" s="79"/>
      <c r="J7638" s="79"/>
      <c r="K7638" s="79"/>
      <c r="L7638" s="75"/>
      <c r="M7638" s="75"/>
      <c r="N7638" s="75"/>
      <c r="O7638" s="75"/>
      <c r="P7638" s="76"/>
      <c r="AH7638">
        <v>21</v>
      </c>
    </row>
    <row r="7639" spans="2:34" x14ac:dyDescent="0.35">
      <c r="B7639" s="75"/>
      <c r="C7639" s="76"/>
      <c r="D7639" s="78"/>
      <c r="E7639" s="76"/>
      <c r="F7639" s="76"/>
      <c r="G7639" s="76"/>
      <c r="H7639" s="79"/>
      <c r="I7639" s="79"/>
      <c r="J7639" s="79"/>
      <c r="K7639" s="79"/>
      <c r="L7639" s="75"/>
      <c r="M7639" s="75"/>
      <c r="N7639" s="75"/>
      <c r="O7639" s="75"/>
      <c r="P7639" s="76"/>
      <c r="AH7639">
        <v>21</v>
      </c>
    </row>
    <row r="7640" spans="2:34" x14ac:dyDescent="0.35">
      <c r="B7640" s="75"/>
      <c r="C7640" s="76"/>
      <c r="D7640" s="78"/>
      <c r="E7640" s="76"/>
      <c r="F7640" s="76"/>
      <c r="G7640" s="76"/>
      <c r="H7640" s="79"/>
      <c r="I7640" s="79"/>
      <c r="J7640" s="79"/>
      <c r="K7640" s="79"/>
      <c r="L7640" s="75"/>
      <c r="M7640" s="75"/>
      <c r="N7640" s="75"/>
      <c r="O7640" s="75"/>
      <c r="P7640" s="76"/>
      <c r="AH7640">
        <v>21</v>
      </c>
    </row>
    <row r="7641" spans="2:34" x14ac:dyDescent="0.35">
      <c r="B7641" s="75"/>
      <c r="C7641" s="76"/>
      <c r="D7641" s="78"/>
      <c r="E7641" s="76"/>
      <c r="F7641" s="76"/>
      <c r="G7641" s="76"/>
      <c r="H7641" s="79"/>
      <c r="I7641" s="79"/>
      <c r="J7641" s="79"/>
      <c r="K7641" s="79"/>
      <c r="L7641" s="75"/>
      <c r="M7641" s="75"/>
      <c r="N7641" s="75"/>
      <c r="O7641" s="75"/>
      <c r="P7641" s="76"/>
      <c r="AH7641">
        <v>21</v>
      </c>
    </row>
    <row r="7642" spans="2:34" x14ac:dyDescent="0.35">
      <c r="B7642" s="75"/>
      <c r="C7642" s="76"/>
      <c r="D7642" s="78"/>
      <c r="E7642" s="76"/>
      <c r="F7642" s="76"/>
      <c r="G7642" s="76"/>
      <c r="H7642" s="79"/>
      <c r="I7642" s="79"/>
      <c r="J7642" s="79"/>
      <c r="K7642" s="79"/>
      <c r="L7642" s="75"/>
      <c r="M7642" s="75"/>
      <c r="N7642" s="75"/>
      <c r="O7642" s="75"/>
      <c r="P7642" s="76"/>
      <c r="AH7642">
        <v>21</v>
      </c>
    </row>
    <row r="7643" spans="2:34" x14ac:dyDescent="0.35">
      <c r="B7643" s="75"/>
      <c r="C7643" s="76"/>
      <c r="D7643" s="78"/>
      <c r="E7643" s="76"/>
      <c r="F7643" s="76"/>
      <c r="G7643" s="76"/>
      <c r="H7643" s="79"/>
      <c r="I7643" s="79"/>
      <c r="J7643" s="79"/>
      <c r="K7643" s="79"/>
      <c r="L7643" s="75"/>
      <c r="M7643" s="75"/>
      <c r="N7643" s="75"/>
      <c r="O7643" s="75"/>
      <c r="P7643" s="76"/>
      <c r="AH7643">
        <v>21</v>
      </c>
    </row>
    <row r="7644" spans="2:34" x14ac:dyDescent="0.35">
      <c r="B7644" s="75"/>
      <c r="C7644" s="76"/>
      <c r="D7644" s="78"/>
      <c r="E7644" s="76"/>
      <c r="F7644" s="76"/>
      <c r="G7644" s="76"/>
      <c r="H7644" s="79"/>
      <c r="I7644" s="79"/>
      <c r="J7644" s="79"/>
      <c r="K7644" s="79"/>
      <c r="L7644" s="75"/>
      <c r="M7644" s="75"/>
      <c r="N7644" s="75"/>
      <c r="O7644" s="75"/>
      <c r="P7644" s="76"/>
      <c r="AH7644">
        <v>21</v>
      </c>
    </row>
    <row r="7645" spans="2:34" x14ac:dyDescent="0.35">
      <c r="B7645" s="75"/>
      <c r="C7645" s="76"/>
      <c r="D7645" s="78"/>
      <c r="E7645" s="76"/>
      <c r="F7645" s="76"/>
      <c r="G7645" s="76"/>
      <c r="H7645" s="79"/>
      <c r="I7645" s="79"/>
      <c r="J7645" s="79"/>
      <c r="K7645" s="79"/>
      <c r="L7645" s="75"/>
      <c r="M7645" s="75"/>
      <c r="N7645" s="75"/>
      <c r="O7645" s="75"/>
      <c r="P7645" s="76"/>
      <c r="AH7645">
        <v>21</v>
      </c>
    </row>
    <row r="7646" spans="2:34" x14ac:dyDescent="0.35">
      <c r="B7646" s="75"/>
      <c r="C7646" s="76"/>
      <c r="D7646" s="78"/>
      <c r="E7646" s="76"/>
      <c r="F7646" s="76"/>
      <c r="G7646" s="76"/>
      <c r="H7646" s="79"/>
      <c r="I7646" s="79"/>
      <c r="J7646" s="79"/>
      <c r="K7646" s="79"/>
      <c r="L7646" s="75"/>
      <c r="M7646" s="75"/>
      <c r="N7646" s="75"/>
      <c r="O7646" s="75"/>
      <c r="P7646" s="76"/>
      <c r="AH7646">
        <v>21</v>
      </c>
    </row>
    <row r="7647" spans="2:34" x14ac:dyDescent="0.35">
      <c r="B7647" s="75"/>
      <c r="C7647" s="76"/>
      <c r="D7647" s="78"/>
      <c r="E7647" s="76"/>
      <c r="F7647" s="76"/>
      <c r="G7647" s="76"/>
      <c r="H7647" s="79"/>
      <c r="I7647" s="79"/>
      <c r="J7647" s="79"/>
      <c r="K7647" s="79"/>
      <c r="L7647" s="75"/>
      <c r="M7647" s="75"/>
      <c r="N7647" s="75"/>
      <c r="O7647" s="75"/>
      <c r="P7647" s="76"/>
      <c r="AH7647">
        <v>21</v>
      </c>
    </row>
    <row r="7648" spans="2:34" x14ac:dyDescent="0.35">
      <c r="B7648" s="75"/>
      <c r="C7648" s="76"/>
      <c r="D7648" s="78"/>
      <c r="E7648" s="76"/>
      <c r="F7648" s="76"/>
      <c r="G7648" s="76"/>
      <c r="H7648" s="79"/>
      <c r="I7648" s="79"/>
      <c r="J7648" s="79"/>
      <c r="K7648" s="79"/>
      <c r="L7648" s="75"/>
      <c r="M7648" s="75"/>
      <c r="N7648" s="75"/>
      <c r="O7648" s="75"/>
      <c r="P7648" s="76"/>
      <c r="AH7648">
        <v>21</v>
      </c>
    </row>
    <row r="7649" spans="2:34" x14ac:dyDescent="0.35">
      <c r="B7649" s="75"/>
      <c r="C7649" s="76"/>
      <c r="D7649" s="78"/>
      <c r="E7649" s="76"/>
      <c r="F7649" s="76"/>
      <c r="G7649" s="76"/>
      <c r="H7649" s="79"/>
      <c r="I7649" s="79"/>
      <c r="J7649" s="79"/>
      <c r="K7649" s="79"/>
      <c r="L7649" s="75"/>
      <c r="M7649" s="75"/>
      <c r="N7649" s="75"/>
      <c r="O7649" s="75"/>
      <c r="P7649" s="76"/>
      <c r="AH7649">
        <v>21</v>
      </c>
    </row>
    <row r="7650" spans="2:34" x14ac:dyDescent="0.35">
      <c r="B7650" s="75"/>
      <c r="C7650" s="76"/>
      <c r="D7650" s="78"/>
      <c r="E7650" s="76"/>
      <c r="F7650" s="76"/>
      <c r="G7650" s="76"/>
      <c r="H7650" s="79"/>
      <c r="I7650" s="79"/>
      <c r="J7650" s="79"/>
      <c r="K7650" s="79"/>
      <c r="L7650" s="75"/>
      <c r="M7650" s="75"/>
      <c r="N7650" s="75"/>
      <c r="O7650" s="75"/>
      <c r="P7650" s="76"/>
      <c r="AH7650">
        <v>21</v>
      </c>
    </row>
    <row r="7651" spans="2:34" x14ac:dyDescent="0.35">
      <c r="B7651" s="75"/>
      <c r="C7651" s="76"/>
      <c r="D7651" s="78"/>
      <c r="E7651" s="76"/>
      <c r="F7651" s="76"/>
      <c r="G7651" s="76"/>
      <c r="H7651" s="79"/>
      <c r="I7651" s="79"/>
      <c r="J7651" s="79"/>
      <c r="K7651" s="79"/>
      <c r="L7651" s="75"/>
      <c r="M7651" s="75"/>
      <c r="N7651" s="75"/>
      <c r="O7651" s="75"/>
      <c r="P7651" s="76"/>
      <c r="AH7651">
        <v>21</v>
      </c>
    </row>
    <row r="7652" spans="2:34" x14ac:dyDescent="0.35">
      <c r="B7652" s="75"/>
      <c r="C7652" s="76"/>
      <c r="D7652" s="78"/>
      <c r="E7652" s="76"/>
      <c r="F7652" s="76"/>
      <c r="G7652" s="76"/>
      <c r="H7652" s="79"/>
      <c r="I7652" s="79"/>
      <c r="J7652" s="79"/>
      <c r="K7652" s="79"/>
      <c r="L7652" s="75"/>
      <c r="M7652" s="75"/>
      <c r="N7652" s="75"/>
      <c r="O7652" s="75"/>
      <c r="P7652" s="76"/>
      <c r="AH7652">
        <v>21</v>
      </c>
    </row>
    <row r="7653" spans="2:34" x14ac:dyDescent="0.35">
      <c r="B7653" s="75"/>
      <c r="C7653" s="76"/>
      <c r="D7653" s="78"/>
      <c r="E7653" s="76"/>
      <c r="F7653" s="76"/>
      <c r="G7653" s="76"/>
      <c r="H7653" s="79"/>
      <c r="I7653" s="79"/>
      <c r="J7653" s="79"/>
      <c r="K7653" s="79"/>
      <c r="L7653" s="75"/>
      <c r="M7653" s="75"/>
      <c r="N7653" s="75"/>
      <c r="O7653" s="75"/>
      <c r="P7653" s="76"/>
      <c r="AH7653">
        <v>21</v>
      </c>
    </row>
    <row r="7654" spans="2:34" x14ac:dyDescent="0.35">
      <c r="B7654" s="75"/>
      <c r="C7654" s="76"/>
      <c r="D7654" s="78"/>
      <c r="E7654" s="76"/>
      <c r="F7654" s="76"/>
      <c r="G7654" s="76"/>
      <c r="H7654" s="79"/>
      <c r="I7654" s="79"/>
      <c r="J7654" s="79"/>
      <c r="K7654" s="79"/>
      <c r="L7654" s="75"/>
      <c r="M7654" s="75"/>
      <c r="N7654" s="75"/>
      <c r="O7654" s="75"/>
      <c r="P7654" s="76"/>
      <c r="AH7654">
        <v>21</v>
      </c>
    </row>
    <row r="7655" spans="2:34" x14ac:dyDescent="0.35">
      <c r="B7655" s="75"/>
      <c r="C7655" s="76"/>
      <c r="D7655" s="78"/>
      <c r="E7655" s="76"/>
      <c r="F7655" s="76"/>
      <c r="G7655" s="76"/>
      <c r="H7655" s="79"/>
      <c r="I7655" s="79"/>
      <c r="J7655" s="79"/>
      <c r="K7655" s="79"/>
      <c r="L7655" s="75"/>
      <c r="M7655" s="75"/>
      <c r="N7655" s="75"/>
      <c r="O7655" s="75"/>
      <c r="P7655" s="76"/>
      <c r="AH7655">
        <v>21</v>
      </c>
    </row>
    <row r="7656" spans="2:34" x14ac:dyDescent="0.35">
      <c r="B7656" s="75"/>
      <c r="C7656" s="76"/>
      <c r="D7656" s="78"/>
      <c r="E7656" s="76"/>
      <c r="F7656" s="76"/>
      <c r="G7656" s="76"/>
      <c r="H7656" s="79"/>
      <c r="I7656" s="79"/>
      <c r="J7656" s="79"/>
      <c r="K7656" s="79"/>
      <c r="L7656" s="75"/>
      <c r="M7656" s="75"/>
      <c r="N7656" s="75"/>
      <c r="O7656" s="75"/>
      <c r="P7656" s="76"/>
      <c r="AH7656">
        <v>21</v>
      </c>
    </row>
    <row r="7657" spans="2:34" x14ac:dyDescent="0.35">
      <c r="B7657" s="75"/>
      <c r="C7657" s="76"/>
      <c r="D7657" s="78"/>
      <c r="E7657" s="76"/>
      <c r="F7657" s="76"/>
      <c r="G7657" s="76"/>
      <c r="H7657" s="79"/>
      <c r="I7657" s="79"/>
      <c r="J7657" s="79"/>
      <c r="K7657" s="79"/>
      <c r="L7657" s="75"/>
      <c r="M7657" s="75"/>
      <c r="N7657" s="75"/>
      <c r="O7657" s="75"/>
      <c r="P7657" s="76"/>
      <c r="AH7657">
        <v>21</v>
      </c>
    </row>
    <row r="7658" spans="2:34" x14ac:dyDescent="0.35">
      <c r="B7658" s="75"/>
      <c r="C7658" s="76"/>
      <c r="D7658" s="78"/>
      <c r="E7658" s="76"/>
      <c r="F7658" s="76"/>
      <c r="G7658" s="76"/>
      <c r="H7658" s="79"/>
      <c r="I7658" s="79"/>
      <c r="J7658" s="79"/>
      <c r="K7658" s="79"/>
      <c r="L7658" s="75"/>
      <c r="M7658" s="75"/>
      <c r="N7658" s="75"/>
      <c r="O7658" s="75"/>
      <c r="P7658" s="76"/>
      <c r="AH7658">
        <v>21</v>
      </c>
    </row>
    <row r="7659" spans="2:34" x14ac:dyDescent="0.35">
      <c r="B7659" s="75"/>
      <c r="C7659" s="76"/>
      <c r="D7659" s="78"/>
      <c r="E7659" s="76"/>
      <c r="F7659" s="76"/>
      <c r="G7659" s="76"/>
      <c r="H7659" s="79"/>
      <c r="I7659" s="79"/>
      <c r="J7659" s="79"/>
      <c r="K7659" s="79"/>
      <c r="L7659" s="75"/>
      <c r="M7659" s="75"/>
      <c r="N7659" s="75"/>
      <c r="O7659" s="75"/>
      <c r="P7659" s="76"/>
      <c r="AH7659">
        <v>21</v>
      </c>
    </row>
    <row r="7660" spans="2:34" x14ac:dyDescent="0.35">
      <c r="B7660" s="75"/>
      <c r="C7660" s="76"/>
      <c r="D7660" s="78"/>
      <c r="E7660" s="76"/>
      <c r="F7660" s="76"/>
      <c r="G7660" s="76"/>
      <c r="H7660" s="79"/>
      <c r="I7660" s="79"/>
      <c r="J7660" s="79"/>
      <c r="K7660" s="79"/>
      <c r="L7660" s="75"/>
      <c r="M7660" s="75"/>
      <c r="N7660" s="75"/>
      <c r="O7660" s="75"/>
      <c r="P7660" s="76"/>
      <c r="AH7660">
        <v>21</v>
      </c>
    </row>
    <row r="7661" spans="2:34" x14ac:dyDescent="0.35">
      <c r="B7661" s="75"/>
      <c r="C7661" s="76"/>
      <c r="D7661" s="78"/>
      <c r="E7661" s="76"/>
      <c r="F7661" s="76"/>
      <c r="G7661" s="76"/>
      <c r="H7661" s="79"/>
      <c r="I7661" s="79"/>
      <c r="J7661" s="79"/>
      <c r="K7661" s="79"/>
      <c r="L7661" s="75"/>
      <c r="M7661" s="75"/>
      <c r="N7661" s="75"/>
      <c r="O7661" s="75"/>
      <c r="P7661" s="76"/>
      <c r="AH7661">
        <v>21</v>
      </c>
    </row>
    <row r="7662" spans="2:34" x14ac:dyDescent="0.35">
      <c r="B7662" s="75"/>
      <c r="C7662" s="76"/>
      <c r="D7662" s="78"/>
      <c r="E7662" s="76"/>
      <c r="F7662" s="76"/>
      <c r="G7662" s="76"/>
      <c r="H7662" s="79"/>
      <c r="I7662" s="79"/>
      <c r="J7662" s="79"/>
      <c r="K7662" s="79"/>
      <c r="L7662" s="75"/>
      <c r="M7662" s="75"/>
      <c r="N7662" s="75"/>
      <c r="O7662" s="75"/>
      <c r="P7662" s="76"/>
      <c r="AH7662">
        <v>21</v>
      </c>
    </row>
    <row r="7663" spans="2:34" x14ac:dyDescent="0.35">
      <c r="B7663" s="75"/>
      <c r="C7663" s="76"/>
      <c r="D7663" s="78"/>
      <c r="E7663" s="76"/>
      <c r="F7663" s="76"/>
      <c r="G7663" s="76"/>
      <c r="H7663" s="79"/>
      <c r="I7663" s="79"/>
      <c r="J7663" s="79"/>
      <c r="K7663" s="79"/>
      <c r="L7663" s="75"/>
      <c r="M7663" s="75"/>
      <c r="N7663" s="75"/>
      <c r="O7663" s="75"/>
      <c r="P7663" s="76"/>
      <c r="AH7663">
        <v>21</v>
      </c>
    </row>
    <row r="7664" spans="2:34" x14ac:dyDescent="0.35">
      <c r="B7664" s="75"/>
      <c r="C7664" s="76"/>
      <c r="D7664" s="78"/>
      <c r="E7664" s="76"/>
      <c r="F7664" s="76"/>
      <c r="G7664" s="76"/>
      <c r="H7664" s="79"/>
      <c r="I7664" s="79"/>
      <c r="J7664" s="79"/>
      <c r="K7664" s="79"/>
      <c r="L7664" s="75"/>
      <c r="M7664" s="75"/>
      <c r="N7664" s="75"/>
      <c r="O7664" s="75"/>
      <c r="P7664" s="76"/>
      <c r="AH7664">
        <v>21</v>
      </c>
    </row>
    <row r="7665" spans="2:34" x14ac:dyDescent="0.35">
      <c r="B7665" s="75"/>
      <c r="C7665" s="76"/>
      <c r="D7665" s="78"/>
      <c r="E7665" s="76"/>
      <c r="F7665" s="76"/>
      <c r="G7665" s="76"/>
      <c r="H7665" s="79"/>
      <c r="I7665" s="79"/>
      <c r="J7665" s="79"/>
      <c r="K7665" s="79"/>
      <c r="L7665" s="75"/>
      <c r="M7665" s="75"/>
      <c r="N7665" s="75"/>
      <c r="O7665" s="75"/>
      <c r="P7665" s="76"/>
      <c r="AH7665">
        <v>21</v>
      </c>
    </row>
    <row r="7666" spans="2:34" x14ac:dyDescent="0.35">
      <c r="B7666" s="75"/>
      <c r="C7666" s="76"/>
      <c r="D7666" s="78"/>
      <c r="E7666" s="76"/>
      <c r="F7666" s="76"/>
      <c r="G7666" s="76"/>
      <c r="H7666" s="79"/>
      <c r="I7666" s="79"/>
      <c r="J7666" s="79"/>
      <c r="K7666" s="79"/>
      <c r="L7666" s="75"/>
      <c r="M7666" s="75"/>
      <c r="N7666" s="75"/>
      <c r="O7666" s="75"/>
      <c r="P7666" s="76"/>
      <c r="AH7666">
        <v>21</v>
      </c>
    </row>
    <row r="7667" spans="2:34" x14ac:dyDescent="0.35">
      <c r="B7667" s="75"/>
      <c r="C7667" s="76"/>
      <c r="D7667" s="78"/>
      <c r="E7667" s="76"/>
      <c r="F7667" s="76"/>
      <c r="G7667" s="76"/>
      <c r="H7667" s="79"/>
      <c r="I7667" s="79"/>
      <c r="J7667" s="79"/>
      <c r="K7667" s="79"/>
      <c r="L7667" s="75"/>
      <c r="M7667" s="75"/>
      <c r="N7667" s="75"/>
      <c r="O7667" s="75"/>
      <c r="P7667" s="76"/>
      <c r="AH7667">
        <v>21</v>
      </c>
    </row>
    <row r="7668" spans="2:34" x14ac:dyDescent="0.35">
      <c r="B7668" s="75"/>
      <c r="C7668" s="76"/>
      <c r="D7668" s="78"/>
      <c r="E7668" s="76"/>
      <c r="F7668" s="76"/>
      <c r="G7668" s="76"/>
      <c r="H7668" s="79"/>
      <c r="I7668" s="79"/>
      <c r="J7668" s="79"/>
      <c r="K7668" s="79"/>
      <c r="L7668" s="75"/>
      <c r="M7668" s="75"/>
      <c r="N7668" s="75"/>
      <c r="O7668" s="75"/>
      <c r="P7668" s="76"/>
      <c r="AH7668">
        <v>21</v>
      </c>
    </row>
    <row r="7669" spans="2:34" x14ac:dyDescent="0.35">
      <c r="B7669" s="75"/>
      <c r="C7669" s="76"/>
      <c r="D7669" s="78"/>
      <c r="E7669" s="76"/>
      <c r="F7669" s="76"/>
      <c r="G7669" s="76"/>
      <c r="H7669" s="79"/>
      <c r="I7669" s="79"/>
      <c r="J7669" s="79"/>
      <c r="K7669" s="79"/>
      <c r="L7669" s="75"/>
      <c r="M7669" s="75"/>
      <c r="N7669" s="75"/>
      <c r="O7669" s="75"/>
      <c r="P7669" s="76"/>
      <c r="AH7669">
        <v>21</v>
      </c>
    </row>
    <row r="7670" spans="2:34" x14ac:dyDescent="0.35">
      <c r="B7670" s="75"/>
      <c r="C7670" s="76"/>
      <c r="D7670" s="78"/>
      <c r="E7670" s="76"/>
      <c r="F7670" s="76"/>
      <c r="G7670" s="76"/>
      <c r="H7670" s="79"/>
      <c r="I7670" s="79"/>
      <c r="J7670" s="79"/>
      <c r="K7670" s="79"/>
      <c r="L7670" s="75"/>
      <c r="M7670" s="75"/>
      <c r="N7670" s="75"/>
      <c r="O7670" s="75"/>
      <c r="P7670" s="76"/>
      <c r="AH7670">
        <v>21</v>
      </c>
    </row>
    <row r="7671" spans="2:34" x14ac:dyDescent="0.35">
      <c r="B7671" s="75"/>
      <c r="C7671" s="76"/>
      <c r="D7671" s="78"/>
      <c r="E7671" s="76"/>
      <c r="F7671" s="76"/>
      <c r="G7671" s="76"/>
      <c r="H7671" s="79"/>
      <c r="I7671" s="79"/>
      <c r="J7671" s="79"/>
      <c r="K7671" s="79"/>
      <c r="L7671" s="75"/>
      <c r="M7671" s="75"/>
      <c r="N7671" s="75"/>
      <c r="O7671" s="75"/>
      <c r="P7671" s="76"/>
      <c r="AH7671">
        <v>21</v>
      </c>
    </row>
    <row r="7672" spans="2:34" x14ac:dyDescent="0.35">
      <c r="B7672" s="75"/>
      <c r="C7672" s="76"/>
      <c r="D7672" s="78"/>
      <c r="E7672" s="76"/>
      <c r="F7672" s="76"/>
      <c r="G7672" s="76"/>
      <c r="H7672" s="79"/>
      <c r="I7672" s="79"/>
      <c r="J7672" s="79"/>
      <c r="K7672" s="79"/>
      <c r="L7672" s="75"/>
      <c r="M7672" s="75"/>
      <c r="N7672" s="75"/>
      <c r="O7672" s="75"/>
      <c r="P7672" s="76"/>
      <c r="AH7672">
        <v>21</v>
      </c>
    </row>
    <row r="7673" spans="2:34" x14ac:dyDescent="0.35">
      <c r="B7673" s="75"/>
      <c r="C7673" s="76"/>
      <c r="D7673" s="78"/>
      <c r="E7673" s="76"/>
      <c r="F7673" s="76"/>
      <c r="G7673" s="76"/>
      <c r="H7673" s="79"/>
      <c r="I7673" s="79"/>
      <c r="J7673" s="79"/>
      <c r="K7673" s="79"/>
      <c r="L7673" s="75"/>
      <c r="M7673" s="75"/>
      <c r="N7673" s="75"/>
      <c r="O7673" s="75"/>
      <c r="P7673" s="76"/>
      <c r="AH7673">
        <v>21</v>
      </c>
    </row>
    <row r="7674" spans="2:34" x14ac:dyDescent="0.35">
      <c r="B7674" s="75"/>
      <c r="C7674" s="76"/>
      <c r="D7674" s="78"/>
      <c r="E7674" s="76"/>
      <c r="F7674" s="76"/>
      <c r="G7674" s="76"/>
      <c r="H7674" s="79"/>
      <c r="I7674" s="79"/>
      <c r="J7674" s="79"/>
      <c r="K7674" s="79"/>
      <c r="L7674" s="75"/>
      <c r="M7674" s="75"/>
      <c r="N7674" s="75"/>
      <c r="O7674" s="75"/>
      <c r="P7674" s="76"/>
      <c r="AH7674">
        <v>21</v>
      </c>
    </row>
    <row r="7675" spans="2:34" x14ac:dyDescent="0.35">
      <c r="B7675" s="75"/>
      <c r="C7675" s="76"/>
      <c r="D7675" s="78"/>
      <c r="E7675" s="76"/>
      <c r="F7675" s="76"/>
      <c r="G7675" s="76"/>
      <c r="H7675" s="79"/>
      <c r="I7675" s="79"/>
      <c r="J7675" s="79"/>
      <c r="K7675" s="79"/>
      <c r="L7675" s="75"/>
      <c r="M7675" s="75"/>
      <c r="N7675" s="75"/>
      <c r="O7675" s="75"/>
      <c r="P7675" s="76"/>
      <c r="AH7675">
        <v>21</v>
      </c>
    </row>
    <row r="7676" spans="2:34" x14ac:dyDescent="0.35">
      <c r="B7676" s="75"/>
      <c r="C7676" s="76"/>
      <c r="D7676" s="78"/>
      <c r="E7676" s="76"/>
      <c r="F7676" s="76"/>
      <c r="G7676" s="76"/>
      <c r="H7676" s="79"/>
      <c r="I7676" s="79"/>
      <c r="J7676" s="79"/>
      <c r="K7676" s="79"/>
      <c r="L7676" s="75"/>
      <c r="M7676" s="75"/>
      <c r="N7676" s="75"/>
      <c r="O7676" s="75"/>
      <c r="P7676" s="76"/>
      <c r="AH7676">
        <v>21</v>
      </c>
    </row>
    <row r="7677" spans="2:34" x14ac:dyDescent="0.35">
      <c r="B7677" s="75"/>
      <c r="C7677" s="76"/>
      <c r="D7677" s="78"/>
      <c r="E7677" s="76"/>
      <c r="F7677" s="76"/>
      <c r="G7677" s="76"/>
      <c r="H7677" s="79"/>
      <c r="I7677" s="79"/>
      <c r="J7677" s="79"/>
      <c r="K7677" s="79"/>
      <c r="L7677" s="75"/>
      <c r="M7677" s="75"/>
      <c r="N7677" s="75"/>
      <c r="O7677" s="75"/>
      <c r="P7677" s="76"/>
      <c r="AH7677">
        <v>21</v>
      </c>
    </row>
    <row r="7678" spans="2:34" x14ac:dyDescent="0.35">
      <c r="B7678" s="75"/>
      <c r="C7678" s="76"/>
      <c r="D7678" s="78"/>
      <c r="E7678" s="76"/>
      <c r="F7678" s="76"/>
      <c r="G7678" s="76"/>
      <c r="H7678" s="79"/>
      <c r="I7678" s="79"/>
      <c r="J7678" s="79"/>
      <c r="K7678" s="79"/>
      <c r="L7678" s="75"/>
      <c r="M7678" s="75"/>
      <c r="N7678" s="75"/>
      <c r="O7678" s="75"/>
      <c r="P7678" s="76"/>
      <c r="AH7678">
        <v>21</v>
      </c>
    </row>
    <row r="7679" spans="2:34" x14ac:dyDescent="0.35">
      <c r="B7679" s="75"/>
      <c r="C7679" s="76"/>
      <c r="D7679" s="78"/>
      <c r="E7679" s="76"/>
      <c r="F7679" s="76"/>
      <c r="G7679" s="76"/>
      <c r="H7679" s="79"/>
      <c r="I7679" s="79"/>
      <c r="J7679" s="79"/>
      <c r="K7679" s="79"/>
      <c r="L7679" s="75"/>
      <c r="M7679" s="75"/>
      <c r="N7679" s="75"/>
      <c r="O7679" s="75"/>
      <c r="P7679" s="76"/>
      <c r="AH7679">
        <v>21</v>
      </c>
    </row>
    <row r="7680" spans="2:34" x14ac:dyDescent="0.35">
      <c r="B7680" s="75"/>
      <c r="C7680" s="76"/>
      <c r="D7680" s="78"/>
      <c r="E7680" s="76"/>
      <c r="F7680" s="76"/>
      <c r="G7680" s="76"/>
      <c r="H7680" s="79"/>
      <c r="I7680" s="79"/>
      <c r="J7680" s="79"/>
      <c r="K7680" s="79"/>
      <c r="L7680" s="75"/>
      <c r="M7680" s="75"/>
      <c r="N7680" s="75"/>
      <c r="O7680" s="75"/>
      <c r="P7680" s="76"/>
      <c r="AH7680">
        <v>21</v>
      </c>
    </row>
    <row r="7681" spans="2:34" x14ac:dyDescent="0.35">
      <c r="B7681" s="75"/>
      <c r="C7681" s="76"/>
      <c r="D7681" s="78"/>
      <c r="E7681" s="76"/>
      <c r="F7681" s="76"/>
      <c r="G7681" s="76"/>
      <c r="H7681" s="79"/>
      <c r="I7681" s="79"/>
      <c r="J7681" s="79"/>
      <c r="K7681" s="79"/>
      <c r="L7681" s="75"/>
      <c r="M7681" s="75"/>
      <c r="N7681" s="75"/>
      <c r="O7681" s="75"/>
      <c r="P7681" s="76"/>
      <c r="AH7681">
        <v>21</v>
      </c>
    </row>
    <row r="7682" spans="2:34" x14ac:dyDescent="0.35">
      <c r="B7682" s="75"/>
      <c r="C7682" s="76"/>
      <c r="D7682" s="78"/>
      <c r="E7682" s="76"/>
      <c r="F7682" s="76"/>
      <c r="G7682" s="76"/>
      <c r="H7682" s="79"/>
      <c r="I7682" s="79"/>
      <c r="J7682" s="79"/>
      <c r="K7682" s="79"/>
      <c r="L7682" s="75"/>
      <c r="M7682" s="75"/>
      <c r="N7682" s="75"/>
      <c r="O7682" s="75"/>
      <c r="P7682" s="76"/>
      <c r="AH7682">
        <v>21</v>
      </c>
    </row>
    <row r="7683" spans="2:34" x14ac:dyDescent="0.35">
      <c r="B7683" s="75"/>
      <c r="C7683" s="76"/>
      <c r="D7683" s="78"/>
      <c r="E7683" s="76"/>
      <c r="F7683" s="76"/>
      <c r="G7683" s="76"/>
      <c r="H7683" s="79"/>
      <c r="I7683" s="79"/>
      <c r="J7683" s="79"/>
      <c r="K7683" s="79"/>
      <c r="L7683" s="75"/>
      <c r="M7683" s="75"/>
      <c r="N7683" s="75"/>
      <c r="O7683" s="75"/>
      <c r="P7683" s="76"/>
      <c r="AH7683">
        <v>21</v>
      </c>
    </row>
    <row r="7684" spans="2:34" x14ac:dyDescent="0.35">
      <c r="B7684" s="75"/>
      <c r="C7684" s="76"/>
      <c r="D7684" s="78"/>
      <c r="E7684" s="76"/>
      <c r="F7684" s="76"/>
      <c r="G7684" s="76"/>
      <c r="H7684" s="79"/>
      <c r="I7684" s="79"/>
      <c r="J7684" s="79"/>
      <c r="K7684" s="79"/>
      <c r="L7684" s="75"/>
      <c r="M7684" s="75"/>
      <c r="N7684" s="75"/>
      <c r="O7684" s="75"/>
      <c r="P7684" s="76"/>
      <c r="AH7684">
        <v>21</v>
      </c>
    </row>
    <row r="7685" spans="2:34" x14ac:dyDescent="0.35">
      <c r="B7685" s="75"/>
      <c r="C7685" s="76"/>
      <c r="D7685" s="78"/>
      <c r="E7685" s="76"/>
      <c r="F7685" s="76"/>
      <c r="G7685" s="76"/>
      <c r="H7685" s="79"/>
      <c r="I7685" s="79"/>
      <c r="J7685" s="79"/>
      <c r="K7685" s="79"/>
      <c r="L7685" s="75"/>
      <c r="M7685" s="75"/>
      <c r="N7685" s="75"/>
      <c r="O7685" s="75"/>
      <c r="P7685" s="76"/>
      <c r="AH7685">
        <v>21</v>
      </c>
    </row>
    <row r="7686" spans="2:34" x14ac:dyDescent="0.35">
      <c r="B7686" s="75"/>
      <c r="C7686" s="76"/>
      <c r="D7686" s="78"/>
      <c r="E7686" s="76"/>
      <c r="F7686" s="76"/>
      <c r="G7686" s="76"/>
      <c r="H7686" s="79"/>
      <c r="I7686" s="79"/>
      <c r="J7686" s="79"/>
      <c r="K7686" s="79"/>
      <c r="L7686" s="75"/>
      <c r="M7686" s="75"/>
      <c r="N7686" s="75"/>
      <c r="O7686" s="75"/>
      <c r="P7686" s="76"/>
      <c r="AH7686">
        <v>21</v>
      </c>
    </row>
    <row r="7687" spans="2:34" x14ac:dyDescent="0.35">
      <c r="B7687" s="75"/>
      <c r="C7687" s="76"/>
      <c r="D7687" s="78"/>
      <c r="E7687" s="76"/>
      <c r="F7687" s="76"/>
      <c r="G7687" s="76"/>
      <c r="H7687" s="79"/>
      <c r="I7687" s="79"/>
      <c r="J7687" s="79"/>
      <c r="K7687" s="79"/>
      <c r="L7687" s="75"/>
      <c r="M7687" s="75"/>
      <c r="N7687" s="75"/>
      <c r="O7687" s="75"/>
      <c r="P7687" s="76"/>
      <c r="AH7687">
        <v>21</v>
      </c>
    </row>
    <row r="7688" spans="2:34" x14ac:dyDescent="0.35">
      <c r="B7688" s="75"/>
      <c r="C7688" s="76"/>
      <c r="D7688" s="78"/>
      <c r="E7688" s="76"/>
      <c r="F7688" s="76"/>
      <c r="G7688" s="76"/>
      <c r="H7688" s="79"/>
      <c r="I7688" s="79"/>
      <c r="J7688" s="79"/>
      <c r="K7688" s="79"/>
      <c r="L7688" s="75"/>
      <c r="M7688" s="75"/>
      <c r="N7688" s="75"/>
      <c r="O7688" s="75"/>
      <c r="P7688" s="76"/>
      <c r="AH7688">
        <v>21</v>
      </c>
    </row>
    <row r="7689" spans="2:34" x14ac:dyDescent="0.35">
      <c r="B7689" s="75"/>
      <c r="C7689" s="76"/>
      <c r="D7689" s="78"/>
      <c r="E7689" s="76"/>
      <c r="F7689" s="76"/>
      <c r="G7689" s="76"/>
      <c r="H7689" s="79"/>
      <c r="I7689" s="79"/>
      <c r="J7689" s="79"/>
      <c r="K7689" s="79"/>
      <c r="L7689" s="75"/>
      <c r="M7689" s="75"/>
      <c r="N7689" s="75"/>
      <c r="O7689" s="75"/>
      <c r="P7689" s="76"/>
      <c r="AH7689">
        <v>21</v>
      </c>
    </row>
    <row r="7690" spans="2:34" x14ac:dyDescent="0.35">
      <c r="B7690" s="75"/>
      <c r="C7690" s="76"/>
      <c r="D7690" s="78"/>
      <c r="E7690" s="76"/>
      <c r="F7690" s="76"/>
      <c r="G7690" s="76"/>
      <c r="H7690" s="79"/>
      <c r="I7690" s="79"/>
      <c r="J7690" s="79"/>
      <c r="K7690" s="79"/>
      <c r="L7690" s="75"/>
      <c r="M7690" s="75"/>
      <c r="N7690" s="75"/>
      <c r="O7690" s="75"/>
      <c r="P7690" s="76"/>
      <c r="AH7690">
        <v>21</v>
      </c>
    </row>
    <row r="7691" spans="2:34" x14ac:dyDescent="0.35">
      <c r="B7691" s="75"/>
      <c r="C7691" s="76"/>
      <c r="D7691" s="78"/>
      <c r="E7691" s="76"/>
      <c r="F7691" s="76"/>
      <c r="G7691" s="76"/>
      <c r="H7691" s="79"/>
      <c r="I7691" s="79"/>
      <c r="J7691" s="79"/>
      <c r="K7691" s="79"/>
      <c r="L7691" s="75"/>
      <c r="M7691" s="75"/>
      <c r="N7691" s="75"/>
      <c r="O7691" s="75"/>
      <c r="P7691" s="76"/>
      <c r="AH7691">
        <v>21</v>
      </c>
    </row>
    <row r="7692" spans="2:34" x14ac:dyDescent="0.35">
      <c r="B7692" s="75"/>
      <c r="C7692" s="76"/>
      <c r="D7692" s="78"/>
      <c r="E7692" s="76"/>
      <c r="F7692" s="76"/>
      <c r="G7692" s="76"/>
      <c r="H7692" s="79"/>
      <c r="I7692" s="79"/>
      <c r="J7692" s="79"/>
      <c r="K7692" s="79"/>
      <c r="L7692" s="75"/>
      <c r="M7692" s="75"/>
      <c r="N7692" s="75"/>
      <c r="O7692" s="75"/>
      <c r="P7692" s="76"/>
      <c r="AH7692">
        <v>21</v>
      </c>
    </row>
    <row r="7693" spans="2:34" x14ac:dyDescent="0.35">
      <c r="B7693" s="75"/>
      <c r="C7693" s="76"/>
      <c r="D7693" s="78"/>
      <c r="E7693" s="76"/>
      <c r="F7693" s="76"/>
      <c r="G7693" s="76"/>
      <c r="H7693" s="79"/>
      <c r="I7693" s="79"/>
      <c r="J7693" s="79"/>
      <c r="K7693" s="79"/>
      <c r="L7693" s="75"/>
      <c r="M7693" s="75"/>
      <c r="N7693" s="75"/>
      <c r="O7693" s="75"/>
      <c r="P7693" s="76"/>
      <c r="AH7693">
        <v>21</v>
      </c>
    </row>
    <row r="7694" spans="2:34" x14ac:dyDescent="0.35">
      <c r="B7694" s="75"/>
      <c r="C7694" s="76"/>
      <c r="D7694" s="78"/>
      <c r="E7694" s="76"/>
      <c r="F7694" s="76"/>
      <c r="G7694" s="76"/>
      <c r="H7694" s="79"/>
      <c r="I7694" s="79"/>
      <c r="J7694" s="79"/>
      <c r="K7694" s="79"/>
      <c r="L7694" s="75"/>
      <c r="M7694" s="75"/>
      <c r="N7694" s="75"/>
      <c r="O7694" s="75"/>
      <c r="P7694" s="76"/>
      <c r="AH7694">
        <v>21</v>
      </c>
    </row>
    <row r="7695" spans="2:34" x14ac:dyDescent="0.35">
      <c r="B7695" s="75"/>
      <c r="C7695" s="76"/>
      <c r="D7695" s="78"/>
      <c r="E7695" s="76"/>
      <c r="F7695" s="76"/>
      <c r="G7695" s="76"/>
      <c r="H7695" s="79"/>
      <c r="I7695" s="79"/>
      <c r="J7695" s="79"/>
      <c r="K7695" s="79"/>
      <c r="L7695" s="75"/>
      <c r="M7695" s="75"/>
      <c r="N7695" s="75"/>
      <c r="O7695" s="75"/>
      <c r="P7695" s="76"/>
      <c r="AH7695">
        <v>21</v>
      </c>
    </row>
    <row r="7696" spans="2:34" x14ac:dyDescent="0.35">
      <c r="B7696" s="75"/>
      <c r="C7696" s="76"/>
      <c r="D7696" s="78"/>
      <c r="E7696" s="76"/>
      <c r="F7696" s="76"/>
      <c r="G7696" s="76"/>
      <c r="H7696" s="79"/>
      <c r="I7696" s="79"/>
      <c r="J7696" s="79"/>
      <c r="K7696" s="79"/>
      <c r="L7696" s="75"/>
      <c r="M7696" s="75"/>
      <c r="N7696" s="75"/>
      <c r="O7696" s="75"/>
      <c r="P7696" s="76"/>
      <c r="AH7696">
        <v>21</v>
      </c>
    </row>
    <row r="7697" spans="2:34" x14ac:dyDescent="0.35">
      <c r="B7697" s="75"/>
      <c r="C7697" s="76"/>
      <c r="D7697" s="78"/>
      <c r="E7697" s="76"/>
      <c r="F7697" s="76"/>
      <c r="G7697" s="76"/>
      <c r="H7697" s="79"/>
      <c r="I7697" s="79"/>
      <c r="J7697" s="79"/>
      <c r="K7697" s="79"/>
      <c r="L7697" s="75"/>
      <c r="M7697" s="75"/>
      <c r="N7697" s="75"/>
      <c r="O7697" s="75"/>
      <c r="P7697" s="76"/>
      <c r="AH7697">
        <v>21</v>
      </c>
    </row>
    <row r="7698" spans="2:34" x14ac:dyDescent="0.35">
      <c r="B7698" s="75"/>
      <c r="C7698" s="76"/>
      <c r="D7698" s="78"/>
      <c r="E7698" s="76"/>
      <c r="F7698" s="76"/>
      <c r="G7698" s="76"/>
      <c r="H7698" s="79"/>
      <c r="I7698" s="79"/>
      <c r="J7698" s="79"/>
      <c r="K7698" s="79"/>
      <c r="L7698" s="75"/>
      <c r="M7698" s="75"/>
      <c r="N7698" s="75"/>
      <c r="O7698" s="75"/>
      <c r="P7698" s="76"/>
      <c r="AH7698">
        <v>21</v>
      </c>
    </row>
    <row r="7699" spans="2:34" x14ac:dyDescent="0.35">
      <c r="B7699" s="75"/>
      <c r="C7699" s="76"/>
      <c r="D7699" s="78"/>
      <c r="E7699" s="76"/>
      <c r="F7699" s="76"/>
      <c r="G7699" s="76"/>
      <c r="H7699" s="79"/>
      <c r="I7699" s="79"/>
      <c r="J7699" s="79"/>
      <c r="K7699" s="79"/>
      <c r="L7699" s="75"/>
      <c r="M7699" s="75"/>
      <c r="N7699" s="75"/>
      <c r="O7699" s="75"/>
      <c r="P7699" s="76"/>
      <c r="AH7699">
        <v>21</v>
      </c>
    </row>
    <row r="7700" spans="2:34" x14ac:dyDescent="0.35">
      <c r="B7700" s="75"/>
      <c r="C7700" s="76"/>
      <c r="D7700" s="78"/>
      <c r="E7700" s="76"/>
      <c r="F7700" s="76"/>
      <c r="G7700" s="76"/>
      <c r="H7700" s="79"/>
      <c r="I7700" s="79"/>
      <c r="J7700" s="79"/>
      <c r="K7700" s="79"/>
      <c r="L7700" s="75"/>
      <c r="M7700" s="75"/>
      <c r="N7700" s="75"/>
      <c r="O7700" s="75"/>
      <c r="P7700" s="76"/>
      <c r="AH7700">
        <v>21</v>
      </c>
    </row>
    <row r="7701" spans="2:34" x14ac:dyDescent="0.35">
      <c r="B7701" s="75"/>
      <c r="C7701" s="76"/>
      <c r="D7701" s="78"/>
      <c r="E7701" s="76"/>
      <c r="F7701" s="76"/>
      <c r="G7701" s="76"/>
      <c r="H7701" s="79"/>
      <c r="I7701" s="79"/>
      <c r="J7701" s="79"/>
      <c r="K7701" s="79"/>
      <c r="L7701" s="75"/>
      <c r="M7701" s="75"/>
      <c r="N7701" s="75"/>
      <c r="O7701" s="75"/>
      <c r="P7701" s="76"/>
      <c r="AH7701">
        <v>21</v>
      </c>
    </row>
    <row r="7702" spans="2:34" x14ac:dyDescent="0.35">
      <c r="B7702" s="75"/>
      <c r="C7702" s="76"/>
      <c r="D7702" s="78"/>
      <c r="E7702" s="76"/>
      <c r="F7702" s="76"/>
      <c r="G7702" s="76"/>
      <c r="H7702" s="79"/>
      <c r="I7702" s="79"/>
      <c r="J7702" s="79"/>
      <c r="K7702" s="79"/>
      <c r="L7702" s="75"/>
      <c r="M7702" s="75"/>
      <c r="N7702" s="75"/>
      <c r="O7702" s="75"/>
      <c r="P7702" s="76"/>
      <c r="AH7702">
        <v>21</v>
      </c>
    </row>
    <row r="7703" spans="2:34" x14ac:dyDescent="0.35">
      <c r="B7703" s="75"/>
      <c r="C7703" s="76"/>
      <c r="D7703" s="78"/>
      <c r="E7703" s="76"/>
      <c r="F7703" s="76"/>
      <c r="G7703" s="76"/>
      <c r="H7703" s="79"/>
      <c r="I7703" s="79"/>
      <c r="J7703" s="79"/>
      <c r="K7703" s="79"/>
      <c r="L7703" s="75"/>
      <c r="M7703" s="75"/>
      <c r="N7703" s="75"/>
      <c r="O7703" s="75"/>
      <c r="P7703" s="76"/>
      <c r="AH7703">
        <v>21</v>
      </c>
    </row>
    <row r="7704" spans="2:34" x14ac:dyDescent="0.35">
      <c r="B7704" s="75"/>
      <c r="C7704" s="76"/>
      <c r="D7704" s="78"/>
      <c r="E7704" s="76"/>
      <c r="F7704" s="76"/>
      <c r="G7704" s="76"/>
      <c r="H7704" s="79"/>
      <c r="I7704" s="79"/>
      <c r="J7704" s="79"/>
      <c r="K7704" s="79"/>
      <c r="L7704" s="75"/>
      <c r="M7704" s="75"/>
      <c r="N7704" s="75"/>
      <c r="O7704" s="75"/>
      <c r="P7704" s="76"/>
      <c r="AH7704">
        <v>21</v>
      </c>
    </row>
    <row r="7705" spans="2:34" x14ac:dyDescent="0.35">
      <c r="B7705" s="75"/>
      <c r="C7705" s="76"/>
      <c r="D7705" s="78"/>
      <c r="E7705" s="76"/>
      <c r="F7705" s="76"/>
      <c r="G7705" s="76"/>
      <c r="H7705" s="79"/>
      <c r="I7705" s="79"/>
      <c r="J7705" s="79"/>
      <c r="K7705" s="79"/>
      <c r="L7705" s="75"/>
      <c r="M7705" s="75"/>
      <c r="N7705" s="75"/>
      <c r="O7705" s="75"/>
      <c r="P7705" s="76"/>
      <c r="AH7705">
        <v>21</v>
      </c>
    </row>
    <row r="7706" spans="2:34" x14ac:dyDescent="0.35">
      <c r="B7706" s="75"/>
      <c r="C7706" s="76"/>
      <c r="D7706" s="78"/>
      <c r="E7706" s="76"/>
      <c r="F7706" s="76"/>
      <c r="G7706" s="76"/>
      <c r="H7706" s="79"/>
      <c r="I7706" s="79"/>
      <c r="J7706" s="79"/>
      <c r="K7706" s="79"/>
      <c r="L7706" s="75"/>
      <c r="M7706" s="75"/>
      <c r="N7706" s="75"/>
      <c r="O7706" s="75"/>
      <c r="P7706" s="76"/>
      <c r="AH7706">
        <v>21</v>
      </c>
    </row>
    <row r="7707" spans="2:34" x14ac:dyDescent="0.35">
      <c r="B7707" s="75"/>
      <c r="C7707" s="76"/>
      <c r="D7707" s="78"/>
      <c r="E7707" s="76"/>
      <c r="F7707" s="76"/>
      <c r="G7707" s="76"/>
      <c r="H7707" s="79"/>
      <c r="I7707" s="79"/>
      <c r="J7707" s="79"/>
      <c r="K7707" s="79"/>
      <c r="L7707" s="75"/>
      <c r="M7707" s="75"/>
      <c r="N7707" s="75"/>
      <c r="O7707" s="75"/>
      <c r="P7707" s="76"/>
      <c r="AH7707">
        <v>21</v>
      </c>
    </row>
    <row r="7708" spans="2:34" x14ac:dyDescent="0.35">
      <c r="B7708" s="75"/>
      <c r="C7708" s="76"/>
      <c r="D7708" s="78"/>
      <c r="E7708" s="76"/>
      <c r="F7708" s="76"/>
      <c r="G7708" s="76"/>
      <c r="H7708" s="79"/>
      <c r="I7708" s="79"/>
      <c r="J7708" s="79"/>
      <c r="K7708" s="79"/>
      <c r="L7708" s="75"/>
      <c r="M7708" s="75"/>
      <c r="N7708" s="75"/>
      <c r="O7708" s="75"/>
      <c r="P7708" s="76"/>
      <c r="AH7708">
        <v>21</v>
      </c>
    </row>
    <row r="7709" spans="2:34" x14ac:dyDescent="0.35">
      <c r="B7709" s="75"/>
      <c r="C7709" s="76"/>
      <c r="D7709" s="78"/>
      <c r="E7709" s="76"/>
      <c r="F7709" s="76"/>
      <c r="G7709" s="76"/>
      <c r="H7709" s="79"/>
      <c r="I7709" s="79"/>
      <c r="J7709" s="79"/>
      <c r="K7709" s="79"/>
      <c r="L7709" s="75"/>
      <c r="M7709" s="75"/>
      <c r="N7709" s="75"/>
      <c r="O7709" s="75"/>
      <c r="P7709" s="76"/>
      <c r="AH7709">
        <v>21</v>
      </c>
    </row>
    <row r="7710" spans="2:34" x14ac:dyDescent="0.35">
      <c r="B7710" s="75"/>
      <c r="C7710" s="76"/>
      <c r="D7710" s="78"/>
      <c r="E7710" s="76"/>
      <c r="F7710" s="76"/>
      <c r="G7710" s="76"/>
      <c r="H7710" s="79"/>
      <c r="I7710" s="79"/>
      <c r="J7710" s="79"/>
      <c r="K7710" s="79"/>
      <c r="L7710" s="75"/>
      <c r="M7710" s="75"/>
      <c r="N7710" s="75"/>
      <c r="O7710" s="75"/>
      <c r="P7710" s="76"/>
      <c r="AH7710">
        <v>21</v>
      </c>
    </row>
    <row r="7711" spans="2:34" x14ac:dyDescent="0.35">
      <c r="B7711" s="75"/>
      <c r="C7711" s="76"/>
      <c r="D7711" s="78"/>
      <c r="E7711" s="76"/>
      <c r="F7711" s="76"/>
      <c r="G7711" s="76"/>
      <c r="H7711" s="79"/>
      <c r="I7711" s="79"/>
      <c r="J7711" s="79"/>
      <c r="K7711" s="79"/>
      <c r="L7711" s="75"/>
      <c r="M7711" s="75"/>
      <c r="N7711" s="75"/>
      <c r="O7711" s="75"/>
      <c r="P7711" s="76"/>
      <c r="AH7711">
        <v>21</v>
      </c>
    </row>
    <row r="7712" spans="2:34" x14ac:dyDescent="0.35">
      <c r="B7712" s="75"/>
      <c r="C7712" s="76"/>
      <c r="D7712" s="78"/>
      <c r="E7712" s="76"/>
      <c r="F7712" s="76"/>
      <c r="G7712" s="76"/>
      <c r="H7712" s="79"/>
      <c r="I7712" s="79"/>
      <c r="J7712" s="79"/>
      <c r="K7712" s="79"/>
      <c r="L7712" s="75"/>
      <c r="M7712" s="75"/>
      <c r="N7712" s="75"/>
      <c r="O7712" s="75"/>
      <c r="P7712" s="76"/>
      <c r="AH7712">
        <v>21</v>
      </c>
    </row>
    <row r="7713" spans="2:34" x14ac:dyDescent="0.35">
      <c r="B7713" s="75"/>
      <c r="C7713" s="76"/>
      <c r="D7713" s="78"/>
      <c r="E7713" s="76"/>
      <c r="F7713" s="76"/>
      <c r="G7713" s="76"/>
      <c r="H7713" s="79"/>
      <c r="I7713" s="79"/>
      <c r="J7713" s="79"/>
      <c r="K7713" s="79"/>
      <c r="L7713" s="75"/>
      <c r="M7713" s="75"/>
      <c r="N7713" s="75"/>
      <c r="O7713" s="75"/>
      <c r="P7713" s="76"/>
      <c r="AH7713">
        <v>21</v>
      </c>
    </row>
    <row r="7714" spans="2:34" x14ac:dyDescent="0.35">
      <c r="B7714" s="75"/>
      <c r="C7714" s="76"/>
      <c r="D7714" s="78"/>
      <c r="E7714" s="76"/>
      <c r="F7714" s="76"/>
      <c r="G7714" s="76"/>
      <c r="H7714" s="79"/>
      <c r="I7714" s="79"/>
      <c r="J7714" s="79"/>
      <c r="K7714" s="79"/>
      <c r="L7714" s="75"/>
      <c r="M7714" s="75"/>
      <c r="N7714" s="75"/>
      <c r="O7714" s="75"/>
      <c r="P7714" s="76"/>
      <c r="AH7714">
        <v>21</v>
      </c>
    </row>
    <row r="7715" spans="2:34" x14ac:dyDescent="0.35">
      <c r="B7715" s="75"/>
      <c r="C7715" s="76"/>
      <c r="D7715" s="78"/>
      <c r="E7715" s="76"/>
      <c r="F7715" s="76"/>
      <c r="G7715" s="76"/>
      <c r="H7715" s="79"/>
      <c r="I7715" s="79"/>
      <c r="J7715" s="79"/>
      <c r="K7715" s="79"/>
      <c r="L7715" s="75"/>
      <c r="M7715" s="75"/>
      <c r="N7715" s="75"/>
      <c r="O7715" s="75"/>
      <c r="P7715" s="76"/>
      <c r="AH7715">
        <v>21</v>
      </c>
    </row>
    <row r="7716" spans="2:34" x14ac:dyDescent="0.35">
      <c r="B7716" s="75"/>
      <c r="C7716" s="76"/>
      <c r="D7716" s="78"/>
      <c r="E7716" s="76"/>
      <c r="F7716" s="76"/>
      <c r="G7716" s="76"/>
      <c r="H7716" s="79"/>
      <c r="I7716" s="79"/>
      <c r="J7716" s="79"/>
      <c r="K7716" s="79"/>
      <c r="L7716" s="75"/>
      <c r="M7716" s="75"/>
      <c r="N7716" s="75"/>
      <c r="O7716" s="75"/>
      <c r="P7716" s="76"/>
      <c r="AH7716">
        <v>21</v>
      </c>
    </row>
    <row r="7717" spans="2:34" x14ac:dyDescent="0.35">
      <c r="B7717" s="75"/>
      <c r="C7717" s="76"/>
      <c r="D7717" s="78"/>
      <c r="E7717" s="76"/>
      <c r="F7717" s="76"/>
      <c r="G7717" s="76"/>
      <c r="H7717" s="79"/>
      <c r="I7717" s="79"/>
      <c r="J7717" s="79"/>
      <c r="K7717" s="79"/>
      <c r="L7717" s="75"/>
      <c r="M7717" s="75"/>
      <c r="N7717" s="75"/>
      <c r="O7717" s="75"/>
      <c r="P7717" s="76"/>
      <c r="AH7717">
        <v>21</v>
      </c>
    </row>
    <row r="7718" spans="2:34" x14ac:dyDescent="0.35">
      <c r="B7718" s="75"/>
      <c r="C7718" s="76"/>
      <c r="D7718" s="78"/>
      <c r="E7718" s="76"/>
      <c r="F7718" s="76"/>
      <c r="G7718" s="76"/>
      <c r="H7718" s="79"/>
      <c r="I7718" s="79"/>
      <c r="J7718" s="79"/>
      <c r="K7718" s="79"/>
      <c r="L7718" s="75"/>
      <c r="M7718" s="75"/>
      <c r="N7718" s="75"/>
      <c r="O7718" s="75"/>
      <c r="P7718" s="76"/>
      <c r="AH7718">
        <v>21</v>
      </c>
    </row>
    <row r="7719" spans="2:34" x14ac:dyDescent="0.35">
      <c r="B7719" s="75"/>
      <c r="C7719" s="76"/>
      <c r="D7719" s="78"/>
      <c r="E7719" s="76"/>
      <c r="F7719" s="76"/>
      <c r="G7719" s="76"/>
      <c r="H7719" s="79"/>
      <c r="I7719" s="79"/>
      <c r="J7719" s="79"/>
      <c r="K7719" s="79"/>
      <c r="L7719" s="75"/>
      <c r="M7719" s="75"/>
      <c r="N7719" s="75"/>
      <c r="O7719" s="75"/>
      <c r="P7719" s="76"/>
      <c r="AH7719">
        <v>21</v>
      </c>
    </row>
    <row r="7720" spans="2:34" x14ac:dyDescent="0.35">
      <c r="B7720" s="75"/>
      <c r="C7720" s="76"/>
      <c r="D7720" s="78"/>
      <c r="E7720" s="76"/>
      <c r="F7720" s="76"/>
      <c r="G7720" s="76"/>
      <c r="H7720" s="79"/>
      <c r="I7720" s="79"/>
      <c r="J7720" s="79"/>
      <c r="K7720" s="79"/>
      <c r="L7720" s="75"/>
      <c r="M7720" s="75"/>
      <c r="N7720" s="75"/>
      <c r="O7720" s="75"/>
      <c r="P7720" s="76"/>
      <c r="AH7720">
        <v>21</v>
      </c>
    </row>
    <row r="7721" spans="2:34" x14ac:dyDescent="0.35">
      <c r="B7721" s="75"/>
      <c r="C7721" s="76"/>
      <c r="D7721" s="78"/>
      <c r="E7721" s="76"/>
      <c r="F7721" s="76"/>
      <c r="G7721" s="76"/>
      <c r="H7721" s="79"/>
      <c r="I7721" s="79"/>
      <c r="J7721" s="79"/>
      <c r="K7721" s="79"/>
      <c r="L7721" s="75"/>
      <c r="M7721" s="75"/>
      <c r="N7721" s="75"/>
      <c r="O7721" s="75"/>
      <c r="P7721" s="76"/>
      <c r="AH7721">
        <v>21</v>
      </c>
    </row>
    <row r="7722" spans="2:34" x14ac:dyDescent="0.35">
      <c r="B7722" s="75"/>
      <c r="C7722" s="76"/>
      <c r="D7722" s="78"/>
      <c r="E7722" s="76"/>
      <c r="F7722" s="76"/>
      <c r="G7722" s="76"/>
      <c r="H7722" s="79"/>
      <c r="I7722" s="79"/>
      <c r="J7722" s="79"/>
      <c r="K7722" s="79"/>
      <c r="L7722" s="75"/>
      <c r="M7722" s="75"/>
      <c r="N7722" s="75"/>
      <c r="O7722" s="75"/>
      <c r="P7722" s="76"/>
      <c r="AH7722">
        <v>21</v>
      </c>
    </row>
    <row r="7723" spans="2:34" x14ac:dyDescent="0.35">
      <c r="B7723" s="75"/>
      <c r="C7723" s="76"/>
      <c r="D7723" s="78"/>
      <c r="E7723" s="76"/>
      <c r="F7723" s="76"/>
      <c r="G7723" s="76"/>
      <c r="H7723" s="79"/>
      <c r="I7723" s="79"/>
      <c r="J7723" s="79"/>
      <c r="K7723" s="79"/>
      <c r="L7723" s="75"/>
      <c r="M7723" s="75"/>
      <c r="N7723" s="75"/>
      <c r="O7723" s="75"/>
      <c r="P7723" s="76"/>
      <c r="AH7723">
        <v>21</v>
      </c>
    </row>
    <row r="7724" spans="2:34" x14ac:dyDescent="0.35">
      <c r="B7724" s="75"/>
      <c r="C7724" s="76"/>
      <c r="D7724" s="78"/>
      <c r="E7724" s="76"/>
      <c r="F7724" s="76"/>
      <c r="G7724" s="76"/>
      <c r="H7724" s="79"/>
      <c r="I7724" s="79"/>
      <c r="J7724" s="79"/>
      <c r="K7724" s="79"/>
      <c r="L7724" s="75"/>
      <c r="M7724" s="75"/>
      <c r="N7724" s="75"/>
      <c r="O7724" s="75"/>
      <c r="P7724" s="76"/>
      <c r="AH7724">
        <v>21</v>
      </c>
    </row>
    <row r="7725" spans="2:34" x14ac:dyDescent="0.35">
      <c r="B7725" s="75"/>
      <c r="C7725" s="76"/>
      <c r="D7725" s="78"/>
      <c r="E7725" s="76"/>
      <c r="F7725" s="76"/>
      <c r="G7725" s="76"/>
      <c r="H7725" s="79"/>
      <c r="I7725" s="79"/>
      <c r="J7725" s="79"/>
      <c r="K7725" s="79"/>
      <c r="L7725" s="75"/>
      <c r="M7725" s="75"/>
      <c r="N7725" s="75"/>
      <c r="O7725" s="75"/>
      <c r="P7725" s="76"/>
      <c r="AH7725">
        <v>21</v>
      </c>
    </row>
    <row r="7726" spans="2:34" x14ac:dyDescent="0.35">
      <c r="B7726" s="75"/>
      <c r="C7726" s="76"/>
      <c r="D7726" s="78"/>
      <c r="E7726" s="76"/>
      <c r="F7726" s="76"/>
      <c r="G7726" s="76"/>
      <c r="H7726" s="79"/>
      <c r="I7726" s="79"/>
      <c r="J7726" s="79"/>
      <c r="K7726" s="79"/>
      <c r="L7726" s="75"/>
      <c r="M7726" s="75"/>
      <c r="N7726" s="75"/>
      <c r="O7726" s="75"/>
      <c r="P7726" s="76"/>
      <c r="AH7726">
        <v>21</v>
      </c>
    </row>
    <row r="7727" spans="2:34" x14ac:dyDescent="0.35">
      <c r="B7727" s="75"/>
      <c r="C7727" s="76"/>
      <c r="D7727" s="78"/>
      <c r="E7727" s="76"/>
      <c r="F7727" s="76"/>
      <c r="G7727" s="76"/>
      <c r="H7727" s="79"/>
      <c r="I7727" s="79"/>
      <c r="J7727" s="79"/>
      <c r="K7727" s="79"/>
      <c r="L7727" s="75"/>
      <c r="M7727" s="75"/>
      <c r="N7727" s="75"/>
      <c r="O7727" s="75"/>
      <c r="P7727" s="76"/>
      <c r="AH7727">
        <v>21</v>
      </c>
    </row>
    <row r="7728" spans="2:34" x14ac:dyDescent="0.35">
      <c r="B7728" s="75"/>
      <c r="C7728" s="76"/>
      <c r="D7728" s="78"/>
      <c r="E7728" s="76"/>
      <c r="F7728" s="76"/>
      <c r="G7728" s="76"/>
      <c r="H7728" s="79"/>
      <c r="I7728" s="79"/>
      <c r="J7728" s="79"/>
      <c r="K7728" s="79"/>
      <c r="L7728" s="75"/>
      <c r="M7728" s="75"/>
      <c r="N7728" s="75"/>
      <c r="O7728" s="75"/>
      <c r="P7728" s="76"/>
      <c r="AH7728">
        <v>21</v>
      </c>
    </row>
    <row r="7729" spans="2:34" x14ac:dyDescent="0.35">
      <c r="B7729" s="75"/>
      <c r="C7729" s="76"/>
      <c r="D7729" s="78"/>
      <c r="E7729" s="76"/>
      <c r="F7729" s="76"/>
      <c r="G7729" s="76"/>
      <c r="H7729" s="79"/>
      <c r="I7729" s="79"/>
      <c r="J7729" s="79"/>
      <c r="K7729" s="79"/>
      <c r="L7729" s="75"/>
      <c r="M7729" s="75"/>
      <c r="N7729" s="75"/>
      <c r="O7729" s="75"/>
      <c r="P7729" s="76"/>
      <c r="AH7729">
        <v>21</v>
      </c>
    </row>
    <row r="7730" spans="2:34" x14ac:dyDescent="0.35">
      <c r="B7730" s="75"/>
      <c r="C7730" s="76"/>
      <c r="D7730" s="78"/>
      <c r="E7730" s="76"/>
      <c r="F7730" s="76"/>
      <c r="G7730" s="76"/>
      <c r="H7730" s="79"/>
      <c r="I7730" s="79"/>
      <c r="J7730" s="79"/>
      <c r="K7730" s="79"/>
      <c r="L7730" s="75"/>
      <c r="M7730" s="75"/>
      <c r="N7730" s="75"/>
      <c r="O7730" s="75"/>
      <c r="P7730" s="76"/>
      <c r="AH7730">
        <v>21</v>
      </c>
    </row>
    <row r="7731" spans="2:34" x14ac:dyDescent="0.35">
      <c r="B7731" s="75"/>
      <c r="C7731" s="76"/>
      <c r="D7731" s="78"/>
      <c r="E7731" s="76"/>
      <c r="F7731" s="76"/>
      <c r="G7731" s="76"/>
      <c r="H7731" s="79"/>
      <c r="I7731" s="79"/>
      <c r="J7731" s="79"/>
      <c r="K7731" s="79"/>
      <c r="L7731" s="75"/>
      <c r="M7731" s="75"/>
      <c r="N7731" s="75"/>
      <c r="O7731" s="75"/>
      <c r="P7731" s="76"/>
      <c r="AH7731">
        <v>21</v>
      </c>
    </row>
    <row r="7732" spans="2:34" x14ac:dyDescent="0.35">
      <c r="B7732" s="75"/>
      <c r="C7732" s="76"/>
      <c r="D7732" s="78"/>
      <c r="E7732" s="76"/>
      <c r="F7732" s="76"/>
      <c r="G7732" s="76"/>
      <c r="H7732" s="79"/>
      <c r="I7732" s="79"/>
      <c r="J7732" s="79"/>
      <c r="K7732" s="79"/>
      <c r="L7732" s="75"/>
      <c r="M7732" s="75"/>
      <c r="N7732" s="75"/>
      <c r="O7732" s="75"/>
      <c r="P7732" s="76"/>
      <c r="AH7732">
        <v>21</v>
      </c>
    </row>
    <row r="7733" spans="2:34" x14ac:dyDescent="0.35">
      <c r="B7733" s="75"/>
      <c r="C7733" s="76"/>
      <c r="D7733" s="78"/>
      <c r="E7733" s="76"/>
      <c r="F7733" s="76"/>
      <c r="G7733" s="76"/>
      <c r="H7733" s="79"/>
      <c r="I7733" s="79"/>
      <c r="J7733" s="79"/>
      <c r="K7733" s="79"/>
      <c r="L7733" s="75"/>
      <c r="M7733" s="75"/>
      <c r="N7733" s="75"/>
      <c r="O7733" s="75"/>
      <c r="P7733" s="76"/>
      <c r="AH7733">
        <v>21</v>
      </c>
    </row>
    <row r="7734" spans="2:34" x14ac:dyDescent="0.35">
      <c r="B7734" s="75"/>
      <c r="C7734" s="76"/>
      <c r="D7734" s="78"/>
      <c r="E7734" s="76"/>
      <c r="F7734" s="76"/>
      <c r="G7734" s="76"/>
      <c r="H7734" s="79"/>
      <c r="I7734" s="79"/>
      <c r="J7734" s="79"/>
      <c r="K7734" s="79"/>
      <c r="L7734" s="75"/>
      <c r="M7734" s="75"/>
      <c r="N7734" s="75"/>
      <c r="O7734" s="75"/>
      <c r="P7734" s="76"/>
      <c r="AH7734">
        <v>21</v>
      </c>
    </row>
    <row r="7735" spans="2:34" x14ac:dyDescent="0.35">
      <c r="B7735" s="75"/>
      <c r="C7735" s="76"/>
      <c r="D7735" s="78"/>
      <c r="E7735" s="76"/>
      <c r="F7735" s="76"/>
      <c r="G7735" s="76"/>
      <c r="H7735" s="79"/>
      <c r="I7735" s="79"/>
      <c r="J7735" s="79"/>
      <c r="K7735" s="79"/>
      <c r="L7735" s="75"/>
      <c r="M7735" s="75"/>
      <c r="N7735" s="75"/>
      <c r="O7735" s="75"/>
      <c r="P7735" s="76"/>
      <c r="AH7735">
        <v>21</v>
      </c>
    </row>
    <row r="7736" spans="2:34" x14ac:dyDescent="0.35">
      <c r="B7736" s="75"/>
      <c r="C7736" s="76"/>
      <c r="D7736" s="78"/>
      <c r="E7736" s="76"/>
      <c r="F7736" s="76"/>
      <c r="G7736" s="76"/>
      <c r="H7736" s="79"/>
      <c r="I7736" s="79"/>
      <c r="J7736" s="79"/>
      <c r="K7736" s="79"/>
      <c r="L7736" s="75"/>
      <c r="M7736" s="75"/>
      <c r="N7736" s="75"/>
      <c r="O7736" s="75"/>
      <c r="P7736" s="76"/>
      <c r="AH7736">
        <v>21</v>
      </c>
    </row>
    <row r="7737" spans="2:34" x14ac:dyDescent="0.35">
      <c r="B7737" s="75"/>
      <c r="C7737" s="76"/>
      <c r="D7737" s="78"/>
      <c r="E7737" s="76"/>
      <c r="F7737" s="76"/>
      <c r="G7737" s="76"/>
      <c r="H7737" s="79"/>
      <c r="I7737" s="79"/>
      <c r="J7737" s="79"/>
      <c r="K7737" s="79"/>
      <c r="L7737" s="75"/>
      <c r="M7737" s="75"/>
      <c r="N7737" s="75"/>
      <c r="O7737" s="75"/>
      <c r="P7737" s="76"/>
      <c r="AH7737">
        <v>21</v>
      </c>
    </row>
    <row r="7738" spans="2:34" x14ac:dyDescent="0.35">
      <c r="B7738" s="75"/>
      <c r="C7738" s="76"/>
      <c r="D7738" s="78"/>
      <c r="E7738" s="76"/>
      <c r="F7738" s="76"/>
      <c r="G7738" s="76"/>
      <c r="H7738" s="79"/>
      <c r="I7738" s="79"/>
      <c r="J7738" s="79"/>
      <c r="K7738" s="79"/>
      <c r="L7738" s="75"/>
      <c r="M7738" s="75"/>
      <c r="N7738" s="75"/>
      <c r="O7738" s="75"/>
      <c r="P7738" s="76"/>
      <c r="AH7738">
        <v>21</v>
      </c>
    </row>
    <row r="7739" spans="2:34" x14ac:dyDescent="0.35">
      <c r="B7739" s="75"/>
      <c r="C7739" s="76"/>
      <c r="D7739" s="78"/>
      <c r="E7739" s="76"/>
      <c r="F7739" s="76"/>
      <c r="G7739" s="76"/>
      <c r="H7739" s="79"/>
      <c r="I7739" s="79"/>
      <c r="J7739" s="79"/>
      <c r="K7739" s="79"/>
      <c r="L7739" s="75"/>
      <c r="M7739" s="75"/>
      <c r="N7739" s="75"/>
      <c r="O7739" s="75"/>
      <c r="P7739" s="76"/>
      <c r="AH7739">
        <v>21</v>
      </c>
    </row>
    <row r="7740" spans="2:34" x14ac:dyDescent="0.35">
      <c r="B7740" s="75"/>
      <c r="C7740" s="76"/>
      <c r="D7740" s="78"/>
      <c r="E7740" s="76"/>
      <c r="F7740" s="76"/>
      <c r="G7740" s="76"/>
      <c r="H7740" s="79"/>
      <c r="I7740" s="79"/>
      <c r="J7740" s="79"/>
      <c r="K7740" s="79"/>
      <c r="L7740" s="75"/>
      <c r="M7740" s="75"/>
      <c r="N7740" s="75"/>
      <c r="O7740" s="75"/>
      <c r="P7740" s="76"/>
      <c r="AH7740">
        <v>21</v>
      </c>
    </row>
    <row r="7741" spans="2:34" x14ac:dyDescent="0.35">
      <c r="B7741" s="75"/>
      <c r="C7741" s="76"/>
      <c r="D7741" s="78"/>
      <c r="E7741" s="76"/>
      <c r="F7741" s="76"/>
      <c r="G7741" s="76"/>
      <c r="H7741" s="79"/>
      <c r="I7741" s="79"/>
      <c r="J7741" s="79"/>
      <c r="K7741" s="79"/>
      <c r="L7741" s="75"/>
      <c r="M7741" s="75"/>
      <c r="N7741" s="75"/>
      <c r="O7741" s="75"/>
      <c r="P7741" s="76"/>
      <c r="AH7741">
        <v>21</v>
      </c>
    </row>
    <row r="7742" spans="2:34" x14ac:dyDescent="0.35">
      <c r="B7742" s="75"/>
      <c r="C7742" s="76"/>
      <c r="D7742" s="78"/>
      <c r="E7742" s="76"/>
      <c r="F7742" s="76"/>
      <c r="G7742" s="76"/>
      <c r="H7742" s="79"/>
      <c r="I7742" s="79"/>
      <c r="J7742" s="79"/>
      <c r="K7742" s="79"/>
      <c r="L7742" s="75"/>
      <c r="M7742" s="75"/>
      <c r="N7742" s="75"/>
      <c r="O7742" s="75"/>
      <c r="P7742" s="76"/>
      <c r="AH7742">
        <v>21</v>
      </c>
    </row>
    <row r="7743" spans="2:34" x14ac:dyDescent="0.35">
      <c r="B7743" s="75"/>
      <c r="C7743" s="76"/>
      <c r="D7743" s="78"/>
      <c r="E7743" s="76"/>
      <c r="F7743" s="76"/>
      <c r="G7743" s="76"/>
      <c r="H7743" s="79"/>
      <c r="I7743" s="79"/>
      <c r="J7743" s="79"/>
      <c r="K7743" s="79"/>
      <c r="L7743" s="75"/>
      <c r="M7743" s="75"/>
      <c r="N7743" s="75"/>
      <c r="O7743" s="75"/>
      <c r="P7743" s="76"/>
      <c r="AH7743">
        <v>21</v>
      </c>
    </row>
    <row r="7744" spans="2:34" x14ac:dyDescent="0.35">
      <c r="B7744" s="75"/>
      <c r="C7744" s="76"/>
      <c r="D7744" s="78"/>
      <c r="E7744" s="76"/>
      <c r="F7744" s="76"/>
      <c r="G7744" s="76"/>
      <c r="H7744" s="79"/>
      <c r="I7744" s="79"/>
      <c r="J7744" s="79"/>
      <c r="K7744" s="79"/>
      <c r="L7744" s="75"/>
      <c r="M7744" s="75"/>
      <c r="N7744" s="75"/>
      <c r="O7744" s="75"/>
      <c r="P7744" s="76"/>
      <c r="AH7744">
        <v>21</v>
      </c>
    </row>
    <row r="7745" spans="2:34" x14ac:dyDescent="0.35">
      <c r="B7745" s="75"/>
      <c r="C7745" s="76"/>
      <c r="D7745" s="78"/>
      <c r="E7745" s="76"/>
      <c r="F7745" s="76"/>
      <c r="G7745" s="76"/>
      <c r="H7745" s="79"/>
      <c r="I7745" s="79"/>
      <c r="J7745" s="79"/>
      <c r="K7745" s="79"/>
      <c r="L7745" s="75"/>
      <c r="M7745" s="75"/>
      <c r="N7745" s="75"/>
      <c r="O7745" s="75"/>
      <c r="P7745" s="76"/>
      <c r="AH7745">
        <v>21</v>
      </c>
    </row>
    <row r="7746" spans="2:34" x14ac:dyDescent="0.35">
      <c r="B7746" s="75"/>
      <c r="C7746" s="76"/>
      <c r="D7746" s="78"/>
      <c r="E7746" s="76"/>
      <c r="F7746" s="76"/>
      <c r="G7746" s="76"/>
      <c r="H7746" s="79"/>
      <c r="I7746" s="79"/>
      <c r="J7746" s="79"/>
      <c r="K7746" s="79"/>
      <c r="L7746" s="75"/>
      <c r="M7746" s="75"/>
      <c r="N7746" s="75"/>
      <c r="O7746" s="75"/>
      <c r="P7746" s="76"/>
      <c r="AH7746">
        <v>21</v>
      </c>
    </row>
    <row r="7747" spans="2:34" x14ac:dyDescent="0.35">
      <c r="B7747" s="75"/>
      <c r="C7747" s="76"/>
      <c r="D7747" s="78"/>
      <c r="E7747" s="76"/>
      <c r="F7747" s="76"/>
      <c r="G7747" s="76"/>
      <c r="H7747" s="79"/>
      <c r="I7747" s="79"/>
      <c r="J7747" s="79"/>
      <c r="K7747" s="79"/>
      <c r="L7747" s="75"/>
      <c r="M7747" s="75"/>
      <c r="N7747" s="75"/>
      <c r="O7747" s="75"/>
      <c r="P7747" s="76"/>
      <c r="AH7747">
        <v>21</v>
      </c>
    </row>
    <row r="7748" spans="2:34" x14ac:dyDescent="0.35">
      <c r="B7748" s="75"/>
      <c r="C7748" s="76"/>
      <c r="D7748" s="78"/>
      <c r="E7748" s="76"/>
      <c r="F7748" s="76"/>
      <c r="G7748" s="76"/>
      <c r="H7748" s="79"/>
      <c r="I7748" s="79"/>
      <c r="J7748" s="79"/>
      <c r="K7748" s="79"/>
      <c r="L7748" s="75"/>
      <c r="M7748" s="75"/>
      <c r="N7748" s="75"/>
      <c r="O7748" s="75"/>
      <c r="P7748" s="76"/>
      <c r="AH7748">
        <v>21</v>
      </c>
    </row>
    <row r="7749" spans="2:34" x14ac:dyDescent="0.35">
      <c r="B7749" s="75"/>
      <c r="C7749" s="76"/>
      <c r="D7749" s="78"/>
      <c r="E7749" s="76"/>
      <c r="F7749" s="76"/>
      <c r="G7749" s="76"/>
      <c r="H7749" s="79"/>
      <c r="I7749" s="79"/>
      <c r="J7749" s="79"/>
      <c r="K7749" s="79"/>
      <c r="L7749" s="75"/>
      <c r="M7749" s="75"/>
      <c r="N7749" s="75"/>
      <c r="O7749" s="75"/>
      <c r="P7749" s="76"/>
      <c r="AH7749">
        <v>21</v>
      </c>
    </row>
    <row r="7750" spans="2:34" x14ac:dyDescent="0.35">
      <c r="B7750" s="75"/>
      <c r="C7750" s="76"/>
      <c r="D7750" s="78"/>
      <c r="E7750" s="76"/>
      <c r="F7750" s="76"/>
      <c r="G7750" s="76"/>
      <c r="H7750" s="79"/>
      <c r="I7750" s="79"/>
      <c r="J7750" s="79"/>
      <c r="K7750" s="79"/>
      <c r="L7750" s="75"/>
      <c r="M7750" s="75"/>
      <c r="N7750" s="75"/>
      <c r="O7750" s="75"/>
      <c r="P7750" s="76"/>
      <c r="AH7750">
        <v>21</v>
      </c>
    </row>
    <row r="7751" spans="2:34" x14ac:dyDescent="0.35">
      <c r="B7751" s="75"/>
      <c r="C7751" s="76"/>
      <c r="D7751" s="78"/>
      <c r="E7751" s="76"/>
      <c r="F7751" s="76"/>
      <c r="G7751" s="76"/>
      <c r="H7751" s="79"/>
      <c r="I7751" s="79"/>
      <c r="J7751" s="79"/>
      <c r="K7751" s="79"/>
      <c r="L7751" s="75"/>
      <c r="M7751" s="75"/>
      <c r="N7751" s="75"/>
      <c r="O7751" s="75"/>
      <c r="P7751" s="76"/>
      <c r="AH7751">
        <v>21</v>
      </c>
    </row>
    <row r="7752" spans="2:34" x14ac:dyDescent="0.35">
      <c r="B7752" s="75"/>
      <c r="C7752" s="76"/>
      <c r="D7752" s="78"/>
      <c r="E7752" s="76"/>
      <c r="F7752" s="76"/>
      <c r="G7752" s="76"/>
      <c r="H7752" s="79"/>
      <c r="I7752" s="79"/>
      <c r="J7752" s="79"/>
      <c r="K7752" s="79"/>
      <c r="L7752" s="75"/>
      <c r="M7752" s="75"/>
      <c r="N7752" s="75"/>
      <c r="O7752" s="75"/>
      <c r="P7752" s="76"/>
      <c r="AH7752">
        <v>21</v>
      </c>
    </row>
    <row r="7753" spans="2:34" x14ac:dyDescent="0.35">
      <c r="B7753" s="75"/>
      <c r="C7753" s="76"/>
      <c r="D7753" s="78"/>
      <c r="E7753" s="76"/>
      <c r="F7753" s="76"/>
      <c r="G7753" s="76"/>
      <c r="H7753" s="79"/>
      <c r="I7753" s="79"/>
      <c r="J7753" s="79"/>
      <c r="K7753" s="79"/>
      <c r="L7753" s="75"/>
      <c r="M7753" s="75"/>
      <c r="N7753" s="75"/>
      <c r="O7753" s="75"/>
      <c r="P7753" s="76"/>
      <c r="AH7753">
        <v>21</v>
      </c>
    </row>
    <row r="7754" spans="2:34" x14ac:dyDescent="0.35">
      <c r="B7754" s="75"/>
      <c r="C7754" s="76"/>
      <c r="D7754" s="78"/>
      <c r="E7754" s="76"/>
      <c r="F7754" s="76"/>
      <c r="G7754" s="76"/>
      <c r="H7754" s="79"/>
      <c r="I7754" s="79"/>
      <c r="J7754" s="79"/>
      <c r="K7754" s="79"/>
      <c r="L7754" s="75"/>
      <c r="M7754" s="75"/>
      <c r="N7754" s="75"/>
      <c r="O7754" s="75"/>
      <c r="P7754" s="76"/>
      <c r="AH7754">
        <v>21</v>
      </c>
    </row>
    <row r="7755" spans="2:34" x14ac:dyDescent="0.35">
      <c r="B7755" s="75"/>
      <c r="C7755" s="76"/>
      <c r="D7755" s="78"/>
      <c r="E7755" s="76"/>
      <c r="F7755" s="76"/>
      <c r="G7755" s="76"/>
      <c r="H7755" s="79"/>
      <c r="I7755" s="79"/>
      <c r="J7755" s="79"/>
      <c r="K7755" s="79"/>
      <c r="L7755" s="75"/>
      <c r="M7755" s="75"/>
      <c r="N7755" s="75"/>
      <c r="O7755" s="75"/>
      <c r="P7755" s="76"/>
      <c r="AH7755">
        <v>21</v>
      </c>
    </row>
    <row r="7756" spans="2:34" x14ac:dyDescent="0.35">
      <c r="B7756" s="75"/>
      <c r="C7756" s="76"/>
      <c r="D7756" s="78"/>
      <c r="E7756" s="76"/>
      <c r="F7756" s="76"/>
      <c r="G7756" s="76"/>
      <c r="H7756" s="79"/>
      <c r="I7756" s="79"/>
      <c r="J7756" s="79"/>
      <c r="K7756" s="79"/>
      <c r="L7756" s="75"/>
      <c r="M7756" s="75"/>
      <c r="N7756" s="75"/>
      <c r="O7756" s="75"/>
      <c r="P7756" s="76"/>
      <c r="AH7756">
        <v>21</v>
      </c>
    </row>
    <row r="7757" spans="2:34" x14ac:dyDescent="0.35">
      <c r="B7757" s="75"/>
      <c r="C7757" s="76"/>
      <c r="D7757" s="78"/>
      <c r="E7757" s="76"/>
      <c r="F7757" s="76"/>
      <c r="G7757" s="76"/>
      <c r="H7757" s="79"/>
      <c r="I7757" s="79"/>
      <c r="J7757" s="79"/>
      <c r="K7757" s="79"/>
      <c r="L7757" s="75"/>
      <c r="M7757" s="75"/>
      <c r="N7757" s="75"/>
      <c r="O7757" s="75"/>
      <c r="P7757" s="76"/>
      <c r="AH7757">
        <v>21</v>
      </c>
    </row>
    <row r="7758" spans="2:34" x14ac:dyDescent="0.35">
      <c r="B7758" s="75"/>
      <c r="C7758" s="76"/>
      <c r="D7758" s="78"/>
      <c r="E7758" s="76"/>
      <c r="F7758" s="76"/>
      <c r="G7758" s="76"/>
      <c r="H7758" s="79"/>
      <c r="I7758" s="79"/>
      <c r="J7758" s="79"/>
      <c r="K7758" s="79"/>
      <c r="L7758" s="75"/>
      <c r="M7758" s="75"/>
      <c r="N7758" s="75"/>
      <c r="O7758" s="75"/>
      <c r="P7758" s="76"/>
      <c r="AH7758">
        <v>21</v>
      </c>
    </row>
    <row r="7759" spans="2:34" x14ac:dyDescent="0.35">
      <c r="B7759" s="75"/>
      <c r="C7759" s="76"/>
      <c r="D7759" s="78"/>
      <c r="E7759" s="76"/>
      <c r="F7759" s="76"/>
      <c r="G7759" s="76"/>
      <c r="H7759" s="79"/>
      <c r="I7759" s="79"/>
      <c r="J7759" s="79"/>
      <c r="K7759" s="79"/>
      <c r="L7759" s="75"/>
      <c r="M7759" s="75"/>
      <c r="N7759" s="75"/>
      <c r="O7759" s="75"/>
      <c r="P7759" s="76"/>
      <c r="AH7759">
        <v>21</v>
      </c>
    </row>
    <row r="7760" spans="2:34" x14ac:dyDescent="0.35">
      <c r="B7760" s="75"/>
      <c r="C7760" s="76"/>
      <c r="D7760" s="78"/>
      <c r="E7760" s="76"/>
      <c r="F7760" s="76"/>
      <c r="G7760" s="76"/>
      <c r="H7760" s="79"/>
      <c r="I7760" s="79"/>
      <c r="J7760" s="79"/>
      <c r="K7760" s="79"/>
      <c r="L7760" s="75"/>
      <c r="M7760" s="75"/>
      <c r="N7760" s="75"/>
      <c r="O7760" s="75"/>
      <c r="P7760" s="76"/>
      <c r="AH7760">
        <v>21</v>
      </c>
    </row>
    <row r="7761" spans="2:34" x14ac:dyDescent="0.35">
      <c r="B7761" s="75"/>
      <c r="C7761" s="76"/>
      <c r="D7761" s="78"/>
      <c r="E7761" s="76"/>
      <c r="F7761" s="76"/>
      <c r="G7761" s="76"/>
      <c r="H7761" s="79"/>
      <c r="I7761" s="79"/>
      <c r="J7761" s="79"/>
      <c r="K7761" s="79"/>
      <c r="L7761" s="75"/>
      <c r="M7761" s="75"/>
      <c r="N7761" s="75"/>
      <c r="O7761" s="75"/>
      <c r="P7761" s="76"/>
      <c r="AH7761">
        <v>21</v>
      </c>
    </row>
    <row r="7762" spans="2:34" x14ac:dyDescent="0.35">
      <c r="B7762" s="75"/>
      <c r="C7762" s="76"/>
      <c r="D7762" s="78"/>
      <c r="E7762" s="76"/>
      <c r="F7762" s="76"/>
      <c r="G7762" s="76"/>
      <c r="H7762" s="79"/>
      <c r="I7762" s="79"/>
      <c r="J7762" s="79"/>
      <c r="K7762" s="79"/>
      <c r="L7762" s="75"/>
      <c r="M7762" s="75"/>
      <c r="N7762" s="75"/>
      <c r="O7762" s="75"/>
      <c r="P7762" s="76"/>
      <c r="AH7762">
        <v>21</v>
      </c>
    </row>
    <row r="7763" spans="2:34" x14ac:dyDescent="0.35">
      <c r="B7763" s="75"/>
      <c r="C7763" s="76"/>
      <c r="D7763" s="78"/>
      <c r="E7763" s="76"/>
      <c r="F7763" s="76"/>
      <c r="G7763" s="76"/>
      <c r="H7763" s="79"/>
      <c r="I7763" s="79"/>
      <c r="J7763" s="79"/>
      <c r="K7763" s="79"/>
      <c r="L7763" s="75"/>
      <c r="M7763" s="75"/>
      <c r="N7763" s="75"/>
      <c r="O7763" s="75"/>
      <c r="P7763" s="76"/>
      <c r="AH7763">
        <v>21</v>
      </c>
    </row>
    <row r="7764" spans="2:34" x14ac:dyDescent="0.35">
      <c r="B7764" s="75"/>
      <c r="C7764" s="76"/>
      <c r="D7764" s="78"/>
      <c r="E7764" s="76"/>
      <c r="F7764" s="76"/>
      <c r="G7764" s="76"/>
      <c r="H7764" s="79"/>
      <c r="I7764" s="79"/>
      <c r="J7764" s="79"/>
      <c r="K7764" s="79"/>
      <c r="L7764" s="75"/>
      <c r="M7764" s="75"/>
      <c r="N7764" s="75"/>
      <c r="O7764" s="75"/>
      <c r="P7764" s="76"/>
      <c r="AH7764">
        <v>21</v>
      </c>
    </row>
    <row r="7765" spans="2:34" x14ac:dyDescent="0.35">
      <c r="B7765" s="75"/>
      <c r="C7765" s="76"/>
      <c r="D7765" s="78"/>
      <c r="E7765" s="76"/>
      <c r="F7765" s="76"/>
      <c r="G7765" s="76"/>
      <c r="H7765" s="79"/>
      <c r="I7765" s="79"/>
      <c r="J7765" s="79"/>
      <c r="K7765" s="79"/>
      <c r="L7765" s="75"/>
      <c r="M7765" s="75"/>
      <c r="N7765" s="75"/>
      <c r="O7765" s="75"/>
      <c r="P7765" s="76"/>
      <c r="AH7765">
        <v>21</v>
      </c>
    </row>
    <row r="7766" spans="2:34" x14ac:dyDescent="0.35">
      <c r="B7766" s="75"/>
      <c r="C7766" s="76"/>
      <c r="D7766" s="78"/>
      <c r="E7766" s="76"/>
      <c r="F7766" s="76"/>
      <c r="G7766" s="76"/>
      <c r="H7766" s="79"/>
      <c r="I7766" s="79"/>
      <c r="J7766" s="79"/>
      <c r="K7766" s="79"/>
      <c r="L7766" s="75"/>
      <c r="M7766" s="75"/>
      <c r="N7766" s="75"/>
      <c r="O7766" s="75"/>
      <c r="P7766" s="76"/>
      <c r="AH7766">
        <v>21</v>
      </c>
    </row>
    <row r="7767" spans="2:34" x14ac:dyDescent="0.35">
      <c r="B7767" s="75"/>
      <c r="C7767" s="76"/>
      <c r="D7767" s="78"/>
      <c r="E7767" s="76"/>
      <c r="F7767" s="76"/>
      <c r="G7767" s="76"/>
      <c r="H7767" s="79"/>
      <c r="I7767" s="79"/>
      <c r="J7767" s="79"/>
      <c r="K7767" s="79"/>
      <c r="L7767" s="75"/>
      <c r="M7767" s="75"/>
      <c r="N7767" s="75"/>
      <c r="O7767" s="75"/>
      <c r="P7767" s="76"/>
      <c r="AH7767">
        <v>21</v>
      </c>
    </row>
    <row r="7768" spans="2:34" x14ac:dyDescent="0.35">
      <c r="B7768" s="75"/>
      <c r="C7768" s="76"/>
      <c r="D7768" s="78"/>
      <c r="E7768" s="76"/>
      <c r="F7768" s="76"/>
      <c r="G7768" s="76"/>
      <c r="H7768" s="79"/>
      <c r="I7768" s="79"/>
      <c r="J7768" s="79"/>
      <c r="K7768" s="79"/>
      <c r="L7768" s="75"/>
      <c r="M7768" s="75"/>
      <c r="N7768" s="75"/>
      <c r="O7768" s="75"/>
      <c r="P7768" s="76"/>
      <c r="AH7768">
        <v>21</v>
      </c>
    </row>
    <row r="7769" spans="2:34" x14ac:dyDescent="0.35">
      <c r="B7769" s="75"/>
      <c r="C7769" s="76"/>
      <c r="D7769" s="78"/>
      <c r="E7769" s="76"/>
      <c r="F7769" s="76"/>
      <c r="G7769" s="76"/>
      <c r="H7769" s="79"/>
      <c r="I7769" s="79"/>
      <c r="J7769" s="79"/>
      <c r="K7769" s="79"/>
      <c r="L7769" s="75"/>
      <c r="M7769" s="75"/>
      <c r="N7769" s="75"/>
      <c r="O7769" s="75"/>
      <c r="P7769" s="76"/>
      <c r="AH7769">
        <v>21</v>
      </c>
    </row>
    <row r="7770" spans="2:34" x14ac:dyDescent="0.35">
      <c r="B7770" s="75"/>
      <c r="C7770" s="76"/>
      <c r="D7770" s="78"/>
      <c r="E7770" s="76"/>
      <c r="F7770" s="76"/>
      <c r="G7770" s="76"/>
      <c r="H7770" s="79"/>
      <c r="I7770" s="79"/>
      <c r="J7770" s="79"/>
      <c r="K7770" s="79"/>
      <c r="L7770" s="75"/>
      <c r="M7770" s="75"/>
      <c r="N7770" s="75"/>
      <c r="O7770" s="75"/>
      <c r="P7770" s="76"/>
      <c r="AH7770">
        <v>21</v>
      </c>
    </row>
    <row r="7771" spans="2:34" x14ac:dyDescent="0.35">
      <c r="B7771" s="75"/>
      <c r="C7771" s="76"/>
      <c r="D7771" s="78"/>
      <c r="E7771" s="76"/>
      <c r="F7771" s="76"/>
      <c r="G7771" s="76"/>
      <c r="H7771" s="79"/>
      <c r="I7771" s="79"/>
      <c r="J7771" s="79"/>
      <c r="K7771" s="79"/>
      <c r="L7771" s="75"/>
      <c r="M7771" s="75"/>
      <c r="N7771" s="75"/>
      <c r="O7771" s="75"/>
      <c r="P7771" s="76"/>
      <c r="AH7771">
        <v>21</v>
      </c>
    </row>
    <row r="7772" spans="2:34" x14ac:dyDescent="0.35">
      <c r="B7772" s="75"/>
      <c r="C7772" s="76"/>
      <c r="D7772" s="78"/>
      <c r="E7772" s="76"/>
      <c r="F7772" s="76"/>
      <c r="G7772" s="76"/>
      <c r="H7772" s="79"/>
      <c r="I7772" s="79"/>
      <c r="J7772" s="79"/>
      <c r="K7772" s="79"/>
      <c r="L7772" s="75"/>
      <c r="M7772" s="75"/>
      <c r="N7772" s="75"/>
      <c r="O7772" s="75"/>
      <c r="P7772" s="76"/>
      <c r="AH7772">
        <v>21</v>
      </c>
    </row>
    <row r="7773" spans="2:34" x14ac:dyDescent="0.35">
      <c r="B7773" s="75"/>
      <c r="C7773" s="76"/>
      <c r="D7773" s="78"/>
      <c r="E7773" s="76"/>
      <c r="F7773" s="76"/>
      <c r="G7773" s="76"/>
      <c r="H7773" s="79"/>
      <c r="I7773" s="79"/>
      <c r="J7773" s="79"/>
      <c r="K7773" s="79"/>
      <c r="L7773" s="75"/>
      <c r="M7773" s="75"/>
      <c r="N7773" s="75"/>
      <c r="O7773" s="75"/>
      <c r="P7773" s="76"/>
      <c r="AH7773">
        <v>21</v>
      </c>
    </row>
    <row r="7774" spans="2:34" x14ac:dyDescent="0.35">
      <c r="B7774" s="75"/>
      <c r="C7774" s="76"/>
      <c r="D7774" s="78"/>
      <c r="E7774" s="76"/>
      <c r="F7774" s="76"/>
      <c r="G7774" s="76"/>
      <c r="H7774" s="79"/>
      <c r="I7774" s="79"/>
      <c r="J7774" s="79"/>
      <c r="K7774" s="79"/>
      <c r="L7774" s="75"/>
      <c r="M7774" s="75"/>
      <c r="N7774" s="75"/>
      <c r="O7774" s="75"/>
      <c r="P7774" s="76"/>
      <c r="AH7774">
        <v>21</v>
      </c>
    </row>
    <row r="7775" spans="2:34" x14ac:dyDescent="0.35">
      <c r="B7775" s="75"/>
      <c r="C7775" s="76"/>
      <c r="D7775" s="78"/>
      <c r="E7775" s="76"/>
      <c r="F7775" s="76"/>
      <c r="G7775" s="76"/>
      <c r="H7775" s="79"/>
      <c r="I7775" s="79"/>
      <c r="J7775" s="79"/>
      <c r="K7775" s="79"/>
      <c r="L7775" s="75"/>
      <c r="M7775" s="75"/>
      <c r="N7775" s="75"/>
      <c r="O7775" s="75"/>
      <c r="P7775" s="76"/>
      <c r="AH7775">
        <v>21</v>
      </c>
    </row>
    <row r="7776" spans="2:34" x14ac:dyDescent="0.35">
      <c r="B7776" s="75"/>
      <c r="C7776" s="76"/>
      <c r="D7776" s="78"/>
      <c r="E7776" s="76"/>
      <c r="F7776" s="76"/>
      <c r="G7776" s="76"/>
      <c r="H7776" s="79"/>
      <c r="I7776" s="79"/>
      <c r="J7776" s="79"/>
      <c r="K7776" s="79"/>
      <c r="L7776" s="75"/>
      <c r="M7776" s="75"/>
      <c r="N7776" s="75"/>
      <c r="O7776" s="75"/>
      <c r="P7776" s="76"/>
      <c r="AH7776">
        <v>21</v>
      </c>
    </row>
    <row r="7777" spans="2:34" x14ac:dyDescent="0.35">
      <c r="B7777" s="75"/>
      <c r="C7777" s="76"/>
      <c r="D7777" s="78"/>
      <c r="E7777" s="76"/>
      <c r="F7777" s="76"/>
      <c r="G7777" s="76"/>
      <c r="H7777" s="79"/>
      <c r="I7777" s="79"/>
      <c r="J7777" s="79"/>
      <c r="K7777" s="79"/>
      <c r="L7777" s="75"/>
      <c r="M7777" s="75"/>
      <c r="N7777" s="75"/>
      <c r="O7777" s="75"/>
      <c r="P7777" s="76"/>
      <c r="AH7777">
        <v>21</v>
      </c>
    </row>
    <row r="7778" spans="2:34" x14ac:dyDescent="0.35">
      <c r="B7778" s="75"/>
      <c r="C7778" s="76"/>
      <c r="D7778" s="78"/>
      <c r="E7778" s="76"/>
      <c r="F7778" s="76"/>
      <c r="G7778" s="76"/>
      <c r="H7778" s="79"/>
      <c r="I7778" s="79"/>
      <c r="J7778" s="79"/>
      <c r="K7778" s="79"/>
      <c r="L7778" s="75"/>
      <c r="M7778" s="75"/>
      <c r="N7778" s="75"/>
      <c r="O7778" s="75"/>
      <c r="P7778" s="76"/>
      <c r="AH7778">
        <v>21</v>
      </c>
    </row>
    <row r="7779" spans="2:34" x14ac:dyDescent="0.35">
      <c r="B7779" s="75"/>
      <c r="C7779" s="76"/>
      <c r="D7779" s="78"/>
      <c r="E7779" s="76"/>
      <c r="F7779" s="76"/>
      <c r="G7779" s="76"/>
      <c r="H7779" s="79"/>
      <c r="I7779" s="79"/>
      <c r="J7779" s="79"/>
      <c r="K7779" s="79"/>
      <c r="L7779" s="75"/>
      <c r="M7779" s="75"/>
      <c r="N7779" s="75"/>
      <c r="O7779" s="75"/>
      <c r="P7779" s="76"/>
      <c r="AH7779">
        <v>21</v>
      </c>
    </row>
    <row r="7780" spans="2:34" x14ac:dyDescent="0.35">
      <c r="B7780" s="75"/>
      <c r="C7780" s="76"/>
      <c r="D7780" s="78"/>
      <c r="E7780" s="76"/>
      <c r="F7780" s="76"/>
      <c r="G7780" s="76"/>
      <c r="H7780" s="79"/>
      <c r="I7780" s="79"/>
      <c r="J7780" s="79"/>
      <c r="K7780" s="79"/>
      <c r="L7780" s="75"/>
      <c r="M7780" s="75"/>
      <c r="N7780" s="75"/>
      <c r="O7780" s="75"/>
      <c r="P7780" s="76"/>
      <c r="AH7780">
        <v>21</v>
      </c>
    </row>
    <row r="7781" spans="2:34" x14ac:dyDescent="0.35">
      <c r="B7781" s="75"/>
      <c r="C7781" s="76"/>
      <c r="D7781" s="78"/>
      <c r="E7781" s="76"/>
      <c r="F7781" s="76"/>
      <c r="G7781" s="76"/>
      <c r="H7781" s="79"/>
      <c r="I7781" s="79"/>
      <c r="J7781" s="79"/>
      <c r="K7781" s="79"/>
      <c r="L7781" s="75"/>
      <c r="M7781" s="75"/>
      <c r="N7781" s="75"/>
      <c r="O7781" s="75"/>
      <c r="P7781" s="76"/>
      <c r="AH7781">
        <v>21</v>
      </c>
    </row>
    <row r="7782" spans="2:34" x14ac:dyDescent="0.35">
      <c r="B7782" s="75"/>
      <c r="C7782" s="76"/>
      <c r="D7782" s="78"/>
      <c r="E7782" s="76"/>
      <c r="F7782" s="76"/>
      <c r="G7782" s="76"/>
      <c r="H7782" s="79"/>
      <c r="I7782" s="79"/>
      <c r="J7782" s="79"/>
      <c r="K7782" s="79"/>
      <c r="L7782" s="75"/>
      <c r="M7782" s="75"/>
      <c r="N7782" s="75"/>
      <c r="O7782" s="75"/>
      <c r="P7782" s="76"/>
      <c r="AH7782">
        <v>21</v>
      </c>
    </row>
    <row r="7783" spans="2:34" x14ac:dyDescent="0.35">
      <c r="B7783" s="75"/>
      <c r="C7783" s="76"/>
      <c r="D7783" s="78"/>
      <c r="E7783" s="76"/>
      <c r="F7783" s="76"/>
      <c r="G7783" s="76"/>
      <c r="H7783" s="79"/>
      <c r="I7783" s="79"/>
      <c r="J7783" s="79"/>
      <c r="K7783" s="79"/>
      <c r="L7783" s="75"/>
      <c r="M7783" s="75"/>
      <c r="N7783" s="75"/>
      <c r="O7783" s="75"/>
      <c r="P7783" s="76"/>
      <c r="AH7783">
        <v>21</v>
      </c>
    </row>
    <row r="7784" spans="2:34" x14ac:dyDescent="0.35">
      <c r="B7784" s="75"/>
      <c r="C7784" s="76"/>
      <c r="D7784" s="78"/>
      <c r="E7784" s="76"/>
      <c r="F7784" s="76"/>
      <c r="G7784" s="76"/>
      <c r="H7784" s="79"/>
      <c r="I7784" s="79"/>
      <c r="J7784" s="79"/>
      <c r="K7784" s="79"/>
      <c r="L7784" s="75"/>
      <c r="M7784" s="75"/>
      <c r="N7784" s="75"/>
      <c r="O7784" s="75"/>
      <c r="P7784" s="76"/>
      <c r="AH7784">
        <v>21</v>
      </c>
    </row>
    <row r="7785" spans="2:34" x14ac:dyDescent="0.35">
      <c r="B7785" s="75"/>
      <c r="C7785" s="76"/>
      <c r="D7785" s="78"/>
      <c r="E7785" s="76"/>
      <c r="F7785" s="76"/>
      <c r="G7785" s="76"/>
      <c r="H7785" s="79"/>
      <c r="I7785" s="79"/>
      <c r="J7785" s="79"/>
      <c r="K7785" s="79"/>
      <c r="L7785" s="75"/>
      <c r="M7785" s="75"/>
      <c r="N7785" s="75"/>
      <c r="O7785" s="75"/>
      <c r="P7785" s="76"/>
      <c r="AH7785">
        <v>21</v>
      </c>
    </row>
    <row r="7786" spans="2:34" x14ac:dyDescent="0.35">
      <c r="B7786" s="75"/>
      <c r="C7786" s="76"/>
      <c r="D7786" s="78"/>
      <c r="E7786" s="76"/>
      <c r="F7786" s="76"/>
      <c r="G7786" s="76"/>
      <c r="H7786" s="79"/>
      <c r="I7786" s="79"/>
      <c r="J7786" s="79"/>
      <c r="K7786" s="79"/>
      <c r="L7786" s="75"/>
      <c r="M7786" s="75"/>
      <c r="N7786" s="75"/>
      <c r="O7786" s="75"/>
      <c r="P7786" s="76"/>
      <c r="AH7786">
        <v>21</v>
      </c>
    </row>
    <row r="7787" spans="2:34" x14ac:dyDescent="0.35">
      <c r="B7787" s="75"/>
      <c r="C7787" s="76"/>
      <c r="D7787" s="78"/>
      <c r="E7787" s="76"/>
      <c r="F7787" s="76"/>
      <c r="G7787" s="76"/>
      <c r="H7787" s="79"/>
      <c r="I7787" s="79"/>
      <c r="J7787" s="79"/>
      <c r="K7787" s="79"/>
      <c r="L7787" s="75"/>
      <c r="M7787" s="75"/>
      <c r="N7787" s="75"/>
      <c r="O7787" s="75"/>
      <c r="P7787" s="76"/>
      <c r="AH7787">
        <v>21</v>
      </c>
    </row>
    <row r="7788" spans="2:34" x14ac:dyDescent="0.35">
      <c r="B7788" s="75"/>
      <c r="C7788" s="76"/>
      <c r="D7788" s="78"/>
      <c r="E7788" s="76"/>
      <c r="F7788" s="76"/>
      <c r="G7788" s="76"/>
      <c r="H7788" s="79"/>
      <c r="I7788" s="79"/>
      <c r="J7788" s="79"/>
      <c r="K7788" s="79"/>
      <c r="L7788" s="75"/>
      <c r="M7788" s="75"/>
      <c r="N7788" s="75"/>
      <c r="O7788" s="75"/>
      <c r="P7788" s="76"/>
      <c r="AH7788">
        <v>21</v>
      </c>
    </row>
    <row r="7789" spans="2:34" x14ac:dyDescent="0.35">
      <c r="B7789" s="75"/>
      <c r="C7789" s="76"/>
      <c r="D7789" s="78"/>
      <c r="E7789" s="76"/>
      <c r="F7789" s="76"/>
      <c r="G7789" s="76"/>
      <c r="H7789" s="79"/>
      <c r="I7789" s="79"/>
      <c r="J7789" s="79"/>
      <c r="K7789" s="79"/>
      <c r="L7789" s="75"/>
      <c r="M7789" s="75"/>
      <c r="N7789" s="75"/>
      <c r="O7789" s="75"/>
      <c r="P7789" s="76"/>
      <c r="AH7789">
        <v>21</v>
      </c>
    </row>
    <row r="7790" spans="2:34" x14ac:dyDescent="0.35">
      <c r="B7790" s="75"/>
      <c r="C7790" s="76"/>
      <c r="D7790" s="78"/>
      <c r="E7790" s="76"/>
      <c r="F7790" s="76"/>
      <c r="G7790" s="76"/>
      <c r="H7790" s="79"/>
      <c r="I7790" s="79"/>
      <c r="J7790" s="79"/>
      <c r="K7790" s="79"/>
      <c r="L7790" s="75"/>
      <c r="M7790" s="75"/>
      <c r="N7790" s="75"/>
      <c r="O7790" s="75"/>
      <c r="P7790" s="76"/>
      <c r="AH7790">
        <v>21</v>
      </c>
    </row>
    <row r="7791" spans="2:34" x14ac:dyDescent="0.35">
      <c r="B7791" s="75"/>
      <c r="C7791" s="76"/>
      <c r="D7791" s="78"/>
      <c r="E7791" s="76"/>
      <c r="F7791" s="76"/>
      <c r="G7791" s="76"/>
      <c r="H7791" s="79"/>
      <c r="I7791" s="79"/>
      <c r="J7791" s="79"/>
      <c r="K7791" s="79"/>
      <c r="L7791" s="75"/>
      <c r="M7791" s="75"/>
      <c r="N7791" s="75"/>
      <c r="O7791" s="75"/>
      <c r="P7791" s="76"/>
      <c r="AH7791">
        <v>21</v>
      </c>
    </row>
    <row r="7792" spans="2:34" x14ac:dyDescent="0.35">
      <c r="B7792" s="75"/>
      <c r="C7792" s="76"/>
      <c r="D7792" s="78"/>
      <c r="E7792" s="76"/>
      <c r="F7792" s="76"/>
      <c r="G7792" s="76"/>
      <c r="H7792" s="79"/>
      <c r="I7792" s="79"/>
      <c r="J7792" s="79"/>
      <c r="K7792" s="79"/>
      <c r="L7792" s="75"/>
      <c r="M7792" s="75"/>
      <c r="N7792" s="75"/>
      <c r="O7792" s="75"/>
      <c r="P7792" s="76"/>
      <c r="AH7792">
        <v>21</v>
      </c>
    </row>
    <row r="7793" spans="2:34" x14ac:dyDescent="0.35">
      <c r="B7793" s="75"/>
      <c r="C7793" s="76"/>
      <c r="D7793" s="78"/>
      <c r="E7793" s="76"/>
      <c r="F7793" s="76"/>
      <c r="G7793" s="76"/>
      <c r="H7793" s="79"/>
      <c r="I7793" s="79"/>
      <c r="J7793" s="79"/>
      <c r="K7793" s="79"/>
      <c r="L7793" s="75"/>
      <c r="M7793" s="75"/>
      <c r="N7793" s="75"/>
      <c r="O7793" s="75"/>
      <c r="P7793" s="76"/>
      <c r="AH7793">
        <v>21</v>
      </c>
    </row>
    <row r="7794" spans="2:34" x14ac:dyDescent="0.35">
      <c r="B7794" s="75"/>
      <c r="C7794" s="76"/>
      <c r="D7794" s="78"/>
      <c r="E7794" s="76"/>
      <c r="F7794" s="76"/>
      <c r="G7794" s="76"/>
      <c r="H7794" s="79"/>
      <c r="I7794" s="79"/>
      <c r="J7794" s="79"/>
      <c r="K7794" s="79"/>
      <c r="L7794" s="75"/>
      <c r="M7794" s="75"/>
      <c r="N7794" s="75"/>
      <c r="O7794" s="75"/>
      <c r="P7794" s="76"/>
      <c r="AH7794">
        <v>21</v>
      </c>
    </row>
    <row r="7795" spans="2:34" x14ac:dyDescent="0.35">
      <c r="B7795" s="75"/>
      <c r="C7795" s="76"/>
      <c r="D7795" s="78"/>
      <c r="E7795" s="76"/>
      <c r="F7795" s="76"/>
      <c r="G7795" s="76"/>
      <c r="H7795" s="79"/>
      <c r="I7795" s="79"/>
      <c r="J7795" s="79"/>
      <c r="K7795" s="79"/>
      <c r="L7795" s="75"/>
      <c r="M7795" s="75"/>
      <c r="N7795" s="75"/>
      <c r="O7795" s="75"/>
      <c r="P7795" s="76"/>
      <c r="AH7795">
        <v>21</v>
      </c>
    </row>
    <row r="7796" spans="2:34" x14ac:dyDescent="0.35">
      <c r="B7796" s="75"/>
      <c r="C7796" s="76"/>
      <c r="D7796" s="78"/>
      <c r="E7796" s="76"/>
      <c r="F7796" s="76"/>
      <c r="G7796" s="76"/>
      <c r="H7796" s="79"/>
      <c r="I7796" s="79"/>
      <c r="J7796" s="79"/>
      <c r="K7796" s="79"/>
      <c r="L7796" s="75"/>
      <c r="M7796" s="75"/>
      <c r="N7796" s="75"/>
      <c r="O7796" s="75"/>
      <c r="P7796" s="76"/>
      <c r="AH7796">
        <v>21</v>
      </c>
    </row>
    <row r="7797" spans="2:34" x14ac:dyDescent="0.35">
      <c r="B7797" s="75"/>
      <c r="C7797" s="76"/>
      <c r="D7797" s="78"/>
      <c r="E7797" s="76"/>
      <c r="F7797" s="76"/>
      <c r="G7797" s="76"/>
      <c r="H7797" s="79"/>
      <c r="I7797" s="79"/>
      <c r="J7797" s="79"/>
      <c r="K7797" s="79"/>
      <c r="L7797" s="75"/>
      <c r="M7797" s="75"/>
      <c r="N7797" s="75"/>
      <c r="O7797" s="75"/>
      <c r="P7797" s="76"/>
      <c r="AH7797">
        <v>21</v>
      </c>
    </row>
    <row r="7798" spans="2:34" x14ac:dyDescent="0.35">
      <c r="B7798" s="75"/>
      <c r="C7798" s="76"/>
      <c r="D7798" s="78"/>
      <c r="E7798" s="76"/>
      <c r="F7798" s="76"/>
      <c r="G7798" s="76"/>
      <c r="H7798" s="79"/>
      <c r="I7798" s="79"/>
      <c r="J7798" s="79"/>
      <c r="K7798" s="79"/>
      <c r="L7798" s="75"/>
      <c r="M7798" s="75"/>
      <c r="N7798" s="75"/>
      <c r="O7798" s="75"/>
      <c r="P7798" s="76"/>
      <c r="AH7798">
        <v>21</v>
      </c>
    </row>
    <row r="7799" spans="2:34" x14ac:dyDescent="0.35">
      <c r="B7799" s="75"/>
      <c r="C7799" s="76"/>
      <c r="D7799" s="78"/>
      <c r="E7799" s="76"/>
      <c r="F7799" s="76"/>
      <c r="G7799" s="76"/>
      <c r="H7799" s="79"/>
      <c r="I7799" s="79"/>
      <c r="J7799" s="79"/>
      <c r="K7799" s="79"/>
      <c r="L7799" s="75"/>
      <c r="M7799" s="75"/>
      <c r="N7799" s="75"/>
      <c r="O7799" s="75"/>
      <c r="P7799" s="76"/>
      <c r="AH7799">
        <v>21</v>
      </c>
    </row>
    <row r="7800" spans="2:34" x14ac:dyDescent="0.35">
      <c r="B7800" s="75"/>
      <c r="C7800" s="76"/>
      <c r="D7800" s="78"/>
      <c r="E7800" s="76"/>
      <c r="F7800" s="76"/>
      <c r="G7800" s="76"/>
      <c r="H7800" s="79"/>
      <c r="I7800" s="79"/>
      <c r="J7800" s="79"/>
      <c r="K7800" s="79"/>
      <c r="L7800" s="75"/>
      <c r="M7800" s="75"/>
      <c r="N7800" s="75"/>
      <c r="O7800" s="75"/>
      <c r="P7800" s="76"/>
      <c r="AH7800">
        <v>21</v>
      </c>
    </row>
    <row r="7801" spans="2:34" x14ac:dyDescent="0.35">
      <c r="B7801" s="75"/>
      <c r="C7801" s="76"/>
      <c r="D7801" s="78"/>
      <c r="E7801" s="76"/>
      <c r="F7801" s="76"/>
      <c r="G7801" s="76"/>
      <c r="H7801" s="79"/>
      <c r="I7801" s="79"/>
      <c r="J7801" s="79"/>
      <c r="K7801" s="79"/>
      <c r="L7801" s="75"/>
      <c r="M7801" s="75"/>
      <c r="N7801" s="75"/>
      <c r="O7801" s="75"/>
      <c r="P7801" s="76"/>
      <c r="AH7801">
        <v>21</v>
      </c>
    </row>
    <row r="7802" spans="2:34" x14ac:dyDescent="0.35">
      <c r="B7802" s="75"/>
      <c r="C7802" s="76"/>
      <c r="D7802" s="78"/>
      <c r="E7802" s="76"/>
      <c r="F7802" s="76"/>
      <c r="G7802" s="76"/>
      <c r="H7802" s="79"/>
      <c r="I7802" s="79"/>
      <c r="J7802" s="79"/>
      <c r="K7802" s="79"/>
      <c r="L7802" s="75"/>
      <c r="M7802" s="75"/>
      <c r="N7802" s="75"/>
      <c r="O7802" s="75"/>
      <c r="P7802" s="76"/>
      <c r="AH7802">
        <v>21</v>
      </c>
    </row>
    <row r="7803" spans="2:34" x14ac:dyDescent="0.35">
      <c r="B7803" s="75"/>
      <c r="C7803" s="76"/>
      <c r="D7803" s="78"/>
      <c r="E7803" s="76"/>
      <c r="F7803" s="76"/>
      <c r="G7803" s="76"/>
      <c r="H7803" s="79"/>
      <c r="I7803" s="79"/>
      <c r="J7803" s="79"/>
      <c r="K7803" s="79"/>
      <c r="L7803" s="75"/>
      <c r="M7803" s="75"/>
      <c r="N7803" s="75"/>
      <c r="O7803" s="75"/>
      <c r="P7803" s="76"/>
      <c r="AH7803">
        <v>21</v>
      </c>
    </row>
    <row r="7804" spans="2:34" x14ac:dyDescent="0.35">
      <c r="B7804" s="75"/>
      <c r="C7804" s="76"/>
      <c r="D7804" s="78"/>
      <c r="E7804" s="76"/>
      <c r="F7804" s="76"/>
      <c r="G7804" s="76"/>
      <c r="H7804" s="79"/>
      <c r="I7804" s="79"/>
      <c r="J7804" s="79"/>
      <c r="K7804" s="79"/>
      <c r="L7804" s="75"/>
      <c r="M7804" s="75"/>
      <c r="N7804" s="75"/>
      <c r="O7804" s="75"/>
      <c r="P7804" s="76"/>
      <c r="AH7804">
        <v>21</v>
      </c>
    </row>
    <row r="7805" spans="2:34" x14ac:dyDescent="0.35">
      <c r="B7805" s="75"/>
      <c r="C7805" s="76"/>
      <c r="D7805" s="78"/>
      <c r="E7805" s="76"/>
      <c r="F7805" s="76"/>
      <c r="G7805" s="76"/>
      <c r="H7805" s="79"/>
      <c r="I7805" s="79"/>
      <c r="J7805" s="79"/>
      <c r="K7805" s="79"/>
      <c r="L7805" s="75"/>
      <c r="M7805" s="75"/>
      <c r="N7805" s="75"/>
      <c r="O7805" s="75"/>
      <c r="P7805" s="76"/>
      <c r="AH7805">
        <v>21</v>
      </c>
    </row>
    <row r="7806" spans="2:34" x14ac:dyDescent="0.35">
      <c r="B7806" s="75"/>
      <c r="C7806" s="76"/>
      <c r="D7806" s="78"/>
      <c r="E7806" s="76"/>
      <c r="F7806" s="76"/>
      <c r="G7806" s="76"/>
      <c r="H7806" s="79"/>
      <c r="I7806" s="79"/>
      <c r="J7806" s="79"/>
      <c r="K7806" s="79"/>
      <c r="L7806" s="75"/>
      <c r="M7806" s="75"/>
      <c r="N7806" s="75"/>
      <c r="O7806" s="75"/>
      <c r="P7806" s="76"/>
      <c r="AH7806">
        <v>21</v>
      </c>
    </row>
    <row r="7807" spans="2:34" x14ac:dyDescent="0.35">
      <c r="B7807" s="75"/>
      <c r="C7807" s="76"/>
      <c r="D7807" s="78"/>
      <c r="E7807" s="76"/>
      <c r="F7807" s="76"/>
      <c r="G7807" s="76"/>
      <c r="H7807" s="79"/>
      <c r="I7807" s="79"/>
      <c r="J7807" s="79"/>
      <c r="K7807" s="79"/>
      <c r="L7807" s="75"/>
      <c r="M7807" s="75"/>
      <c r="N7807" s="75"/>
      <c r="O7807" s="75"/>
      <c r="P7807" s="76"/>
      <c r="AH7807">
        <v>21</v>
      </c>
    </row>
    <row r="7808" spans="2:34" x14ac:dyDescent="0.35">
      <c r="B7808" s="75"/>
      <c r="C7808" s="76"/>
      <c r="D7808" s="78"/>
      <c r="E7808" s="76"/>
      <c r="F7808" s="76"/>
      <c r="G7808" s="76"/>
      <c r="H7808" s="79"/>
      <c r="I7808" s="79"/>
      <c r="J7808" s="79"/>
      <c r="K7808" s="79"/>
      <c r="L7808" s="75"/>
      <c r="M7808" s="75"/>
      <c r="N7808" s="75"/>
      <c r="O7808" s="75"/>
      <c r="P7808" s="76"/>
      <c r="AH7808">
        <v>21</v>
      </c>
    </row>
    <row r="7809" spans="2:34" x14ac:dyDescent="0.35">
      <c r="B7809" s="75"/>
      <c r="C7809" s="76"/>
      <c r="D7809" s="78"/>
      <c r="E7809" s="76"/>
      <c r="F7809" s="76"/>
      <c r="G7809" s="76"/>
      <c r="H7809" s="79"/>
      <c r="I7809" s="79"/>
      <c r="J7809" s="79"/>
      <c r="K7809" s="79"/>
      <c r="L7809" s="75"/>
      <c r="M7809" s="75"/>
      <c r="N7809" s="75"/>
      <c r="O7809" s="75"/>
      <c r="P7809" s="76"/>
      <c r="AH7809">
        <v>21</v>
      </c>
    </row>
    <row r="7810" spans="2:34" x14ac:dyDescent="0.35">
      <c r="B7810" s="75"/>
      <c r="C7810" s="76"/>
      <c r="D7810" s="78"/>
      <c r="E7810" s="76"/>
      <c r="F7810" s="76"/>
      <c r="G7810" s="76"/>
      <c r="H7810" s="79"/>
      <c r="I7810" s="79"/>
      <c r="J7810" s="79"/>
      <c r="K7810" s="79"/>
      <c r="L7810" s="75"/>
      <c r="M7810" s="75"/>
      <c r="N7810" s="75"/>
      <c r="O7810" s="75"/>
      <c r="P7810" s="76"/>
      <c r="AH7810">
        <v>21</v>
      </c>
    </row>
    <row r="7811" spans="2:34" x14ac:dyDescent="0.35">
      <c r="B7811" s="75"/>
      <c r="C7811" s="76"/>
      <c r="D7811" s="78"/>
      <c r="E7811" s="76"/>
      <c r="F7811" s="76"/>
      <c r="G7811" s="76"/>
      <c r="H7811" s="79"/>
      <c r="I7811" s="79"/>
      <c r="J7811" s="79"/>
      <c r="K7811" s="79"/>
      <c r="L7811" s="75"/>
      <c r="M7811" s="75"/>
      <c r="N7811" s="75"/>
      <c r="O7811" s="75"/>
      <c r="P7811" s="76"/>
      <c r="AH7811">
        <v>21</v>
      </c>
    </row>
    <row r="7812" spans="2:34" x14ac:dyDescent="0.35">
      <c r="B7812" s="75"/>
      <c r="C7812" s="76"/>
      <c r="D7812" s="78"/>
      <c r="E7812" s="76"/>
      <c r="F7812" s="76"/>
      <c r="G7812" s="76"/>
      <c r="H7812" s="79"/>
      <c r="I7812" s="79"/>
      <c r="J7812" s="79"/>
      <c r="K7812" s="79"/>
      <c r="L7812" s="75"/>
      <c r="M7812" s="75"/>
      <c r="N7812" s="75"/>
      <c r="O7812" s="75"/>
      <c r="P7812" s="76"/>
      <c r="AH7812">
        <v>21</v>
      </c>
    </row>
    <row r="7813" spans="2:34" x14ac:dyDescent="0.35">
      <c r="B7813" s="75"/>
      <c r="C7813" s="76"/>
      <c r="D7813" s="78"/>
      <c r="E7813" s="76"/>
      <c r="F7813" s="76"/>
      <c r="G7813" s="76"/>
      <c r="H7813" s="79"/>
      <c r="I7813" s="79"/>
      <c r="J7813" s="79"/>
      <c r="K7813" s="79"/>
      <c r="L7813" s="75"/>
      <c r="M7813" s="75"/>
      <c r="N7813" s="75"/>
      <c r="O7813" s="75"/>
      <c r="P7813" s="76"/>
      <c r="AH7813">
        <v>21</v>
      </c>
    </row>
    <row r="7814" spans="2:34" x14ac:dyDescent="0.35">
      <c r="B7814" s="75"/>
      <c r="C7814" s="76"/>
      <c r="D7814" s="78"/>
      <c r="E7814" s="76"/>
      <c r="F7814" s="76"/>
      <c r="G7814" s="76"/>
      <c r="H7814" s="79"/>
      <c r="I7814" s="79"/>
      <c r="J7814" s="79"/>
      <c r="K7814" s="79"/>
      <c r="L7814" s="75"/>
      <c r="M7814" s="75"/>
      <c r="N7814" s="75"/>
      <c r="O7814" s="75"/>
      <c r="P7814" s="76"/>
      <c r="AH7814">
        <v>21</v>
      </c>
    </row>
    <row r="7815" spans="2:34" x14ac:dyDescent="0.35">
      <c r="B7815" s="75"/>
      <c r="C7815" s="76"/>
      <c r="D7815" s="78"/>
      <c r="E7815" s="76"/>
      <c r="F7815" s="76"/>
      <c r="G7815" s="76"/>
      <c r="H7815" s="79"/>
      <c r="I7815" s="79"/>
      <c r="J7815" s="79"/>
      <c r="K7815" s="79"/>
      <c r="L7815" s="75"/>
      <c r="M7815" s="75"/>
      <c r="N7815" s="75"/>
      <c r="O7815" s="75"/>
      <c r="P7815" s="76"/>
      <c r="AH7815">
        <v>21</v>
      </c>
    </row>
    <row r="7816" spans="2:34" x14ac:dyDescent="0.35">
      <c r="B7816" s="75"/>
      <c r="C7816" s="76"/>
      <c r="D7816" s="78"/>
      <c r="E7816" s="76"/>
      <c r="F7816" s="76"/>
      <c r="G7816" s="76"/>
      <c r="H7816" s="79"/>
      <c r="I7816" s="79"/>
      <c r="J7816" s="79"/>
      <c r="K7816" s="79"/>
      <c r="L7816" s="75"/>
      <c r="M7816" s="75"/>
      <c r="N7816" s="75"/>
      <c r="O7816" s="75"/>
      <c r="P7816" s="76"/>
      <c r="AH7816">
        <v>21</v>
      </c>
    </row>
    <row r="7817" spans="2:34" x14ac:dyDescent="0.35">
      <c r="B7817" s="75"/>
      <c r="C7817" s="76"/>
      <c r="D7817" s="78"/>
      <c r="E7817" s="76"/>
      <c r="F7817" s="76"/>
      <c r="G7817" s="76"/>
      <c r="H7817" s="79"/>
      <c r="I7817" s="79"/>
      <c r="J7817" s="79"/>
      <c r="K7817" s="79"/>
      <c r="L7817" s="75"/>
      <c r="M7817" s="75"/>
      <c r="N7817" s="75"/>
      <c r="O7817" s="75"/>
      <c r="P7817" s="76"/>
      <c r="AH7817">
        <v>21</v>
      </c>
    </row>
    <row r="7818" spans="2:34" x14ac:dyDescent="0.35">
      <c r="B7818" s="75"/>
      <c r="C7818" s="76"/>
      <c r="D7818" s="78"/>
      <c r="E7818" s="76"/>
      <c r="F7818" s="76"/>
      <c r="G7818" s="76"/>
      <c r="H7818" s="79"/>
      <c r="I7818" s="79"/>
      <c r="J7818" s="79"/>
      <c r="K7818" s="79"/>
      <c r="L7818" s="75"/>
      <c r="M7818" s="75"/>
      <c r="N7818" s="75"/>
      <c r="O7818" s="75"/>
      <c r="P7818" s="76"/>
      <c r="AH7818">
        <v>21</v>
      </c>
    </row>
    <row r="7819" spans="2:34" x14ac:dyDescent="0.35">
      <c r="B7819" s="75"/>
      <c r="C7819" s="76"/>
      <c r="D7819" s="78"/>
      <c r="E7819" s="76"/>
      <c r="F7819" s="76"/>
      <c r="G7819" s="76"/>
      <c r="H7819" s="79"/>
      <c r="I7819" s="79"/>
      <c r="J7819" s="79"/>
      <c r="K7819" s="79"/>
      <c r="L7819" s="75"/>
      <c r="M7819" s="75"/>
      <c r="N7819" s="75"/>
      <c r="O7819" s="75"/>
      <c r="P7819" s="76"/>
      <c r="AH7819">
        <v>21</v>
      </c>
    </row>
    <row r="7820" spans="2:34" x14ac:dyDescent="0.35">
      <c r="B7820" s="75"/>
      <c r="C7820" s="76"/>
      <c r="D7820" s="78"/>
      <c r="E7820" s="76"/>
      <c r="F7820" s="76"/>
      <c r="G7820" s="76"/>
      <c r="H7820" s="79"/>
      <c r="I7820" s="79"/>
      <c r="J7820" s="79"/>
      <c r="K7820" s="79"/>
      <c r="L7820" s="75"/>
      <c r="M7820" s="75"/>
      <c r="N7820" s="75"/>
      <c r="O7820" s="75"/>
      <c r="P7820" s="76"/>
      <c r="AH7820">
        <v>21</v>
      </c>
    </row>
    <row r="7821" spans="2:34" x14ac:dyDescent="0.35">
      <c r="B7821" s="75"/>
      <c r="C7821" s="76"/>
      <c r="D7821" s="78"/>
      <c r="E7821" s="76"/>
      <c r="F7821" s="76"/>
      <c r="G7821" s="76"/>
      <c r="H7821" s="79"/>
      <c r="I7821" s="79"/>
      <c r="J7821" s="79"/>
      <c r="K7821" s="79"/>
      <c r="L7821" s="75"/>
      <c r="M7821" s="75"/>
      <c r="N7821" s="75"/>
      <c r="O7821" s="75"/>
      <c r="P7821" s="76"/>
      <c r="AH7821">
        <v>21</v>
      </c>
    </row>
    <row r="7822" spans="2:34" x14ac:dyDescent="0.35">
      <c r="B7822" s="75"/>
      <c r="C7822" s="76"/>
      <c r="D7822" s="78"/>
      <c r="E7822" s="76"/>
      <c r="F7822" s="76"/>
      <c r="G7822" s="76"/>
      <c r="H7822" s="79"/>
      <c r="I7822" s="79"/>
      <c r="J7822" s="79"/>
      <c r="K7822" s="79"/>
      <c r="L7822" s="75"/>
      <c r="M7822" s="75"/>
      <c r="N7822" s="75"/>
      <c r="O7822" s="75"/>
      <c r="P7822" s="76"/>
      <c r="AH7822">
        <v>21</v>
      </c>
    </row>
    <row r="7823" spans="2:34" x14ac:dyDescent="0.35">
      <c r="B7823" s="75"/>
      <c r="C7823" s="76"/>
      <c r="D7823" s="78"/>
      <c r="E7823" s="76"/>
      <c r="F7823" s="76"/>
      <c r="G7823" s="76"/>
      <c r="H7823" s="79"/>
      <c r="I7823" s="79"/>
      <c r="J7823" s="79"/>
      <c r="K7823" s="79"/>
      <c r="L7823" s="75"/>
      <c r="M7823" s="75"/>
      <c r="N7823" s="75"/>
      <c r="O7823" s="75"/>
      <c r="P7823" s="76"/>
      <c r="AH7823">
        <v>21</v>
      </c>
    </row>
    <row r="7824" spans="2:34" x14ac:dyDescent="0.35">
      <c r="B7824" s="75"/>
      <c r="C7824" s="76"/>
      <c r="D7824" s="78"/>
      <c r="E7824" s="76"/>
      <c r="F7824" s="76"/>
      <c r="G7824" s="76"/>
      <c r="H7824" s="79"/>
      <c r="I7824" s="79"/>
      <c r="J7824" s="79"/>
      <c r="K7824" s="79"/>
      <c r="L7824" s="75"/>
      <c r="M7824" s="75"/>
      <c r="N7824" s="75"/>
      <c r="O7824" s="75"/>
      <c r="P7824" s="76"/>
      <c r="AH7824">
        <v>21</v>
      </c>
    </row>
    <row r="7825" spans="2:34" x14ac:dyDescent="0.35">
      <c r="B7825" s="75"/>
      <c r="C7825" s="76"/>
      <c r="D7825" s="78"/>
      <c r="E7825" s="76"/>
      <c r="F7825" s="76"/>
      <c r="G7825" s="76"/>
      <c r="H7825" s="79"/>
      <c r="I7825" s="79"/>
      <c r="J7825" s="79"/>
      <c r="K7825" s="79"/>
      <c r="L7825" s="75"/>
      <c r="M7825" s="75"/>
      <c r="N7825" s="75"/>
      <c r="O7825" s="75"/>
      <c r="P7825" s="76"/>
      <c r="AH7825">
        <v>21</v>
      </c>
    </row>
    <row r="7826" spans="2:34" x14ac:dyDescent="0.35">
      <c r="B7826" s="75"/>
      <c r="C7826" s="76"/>
      <c r="D7826" s="78"/>
      <c r="E7826" s="76"/>
      <c r="F7826" s="76"/>
      <c r="G7826" s="76"/>
      <c r="H7826" s="79"/>
      <c r="I7826" s="79"/>
      <c r="J7826" s="79"/>
      <c r="K7826" s="79"/>
      <c r="L7826" s="75"/>
      <c r="M7826" s="75"/>
      <c r="N7826" s="75"/>
      <c r="O7826" s="75"/>
      <c r="P7826" s="76"/>
      <c r="AH7826">
        <v>21</v>
      </c>
    </row>
    <row r="7827" spans="2:34" x14ac:dyDescent="0.35">
      <c r="B7827" s="75"/>
      <c r="C7827" s="76"/>
      <c r="D7827" s="78"/>
      <c r="E7827" s="76"/>
      <c r="F7827" s="76"/>
      <c r="G7827" s="76"/>
      <c r="H7827" s="79"/>
      <c r="I7827" s="79"/>
      <c r="J7827" s="79"/>
      <c r="K7827" s="79"/>
      <c r="L7827" s="75"/>
      <c r="M7827" s="75"/>
      <c r="N7827" s="75"/>
      <c r="O7827" s="75"/>
      <c r="P7827" s="76"/>
      <c r="AH7827">
        <v>21</v>
      </c>
    </row>
    <row r="7828" spans="2:34" x14ac:dyDescent="0.35">
      <c r="B7828" s="75"/>
      <c r="C7828" s="76"/>
      <c r="D7828" s="78"/>
      <c r="E7828" s="76"/>
      <c r="F7828" s="76"/>
      <c r="G7828" s="76"/>
      <c r="H7828" s="79"/>
      <c r="I7828" s="79"/>
      <c r="J7828" s="79"/>
      <c r="K7828" s="79"/>
      <c r="L7828" s="75"/>
      <c r="M7828" s="75"/>
      <c r="N7828" s="75"/>
      <c r="O7828" s="75"/>
      <c r="P7828" s="76"/>
      <c r="AH7828">
        <v>21</v>
      </c>
    </row>
    <row r="7829" spans="2:34" x14ac:dyDescent="0.35">
      <c r="B7829" s="75"/>
      <c r="C7829" s="76"/>
      <c r="D7829" s="78"/>
      <c r="E7829" s="76"/>
      <c r="F7829" s="76"/>
      <c r="G7829" s="76"/>
      <c r="H7829" s="79"/>
      <c r="I7829" s="79"/>
      <c r="J7829" s="79"/>
      <c r="K7829" s="79"/>
      <c r="L7829" s="75"/>
      <c r="M7829" s="75"/>
      <c r="N7829" s="75"/>
      <c r="O7829" s="75"/>
      <c r="P7829" s="76"/>
      <c r="AH7829">
        <v>21</v>
      </c>
    </row>
    <row r="7830" spans="2:34" x14ac:dyDescent="0.35">
      <c r="B7830" s="75"/>
      <c r="C7830" s="76"/>
      <c r="D7830" s="78"/>
      <c r="E7830" s="76"/>
      <c r="F7830" s="76"/>
      <c r="G7830" s="76"/>
      <c r="H7830" s="79"/>
      <c r="I7830" s="79"/>
      <c r="J7830" s="79"/>
      <c r="K7830" s="79"/>
      <c r="L7830" s="75"/>
      <c r="M7830" s="75"/>
      <c r="N7830" s="75"/>
      <c r="O7830" s="75"/>
      <c r="P7830" s="76"/>
      <c r="AH7830">
        <v>21</v>
      </c>
    </row>
    <row r="7831" spans="2:34" x14ac:dyDescent="0.35">
      <c r="B7831" s="75"/>
      <c r="C7831" s="76"/>
      <c r="D7831" s="78"/>
      <c r="E7831" s="76"/>
      <c r="F7831" s="76"/>
      <c r="G7831" s="76"/>
      <c r="H7831" s="79"/>
      <c r="I7831" s="79"/>
      <c r="J7831" s="79"/>
      <c r="K7831" s="79"/>
      <c r="L7831" s="75"/>
      <c r="M7831" s="75"/>
      <c r="N7831" s="75"/>
      <c r="O7831" s="75"/>
      <c r="P7831" s="76"/>
      <c r="AH7831">
        <v>21</v>
      </c>
    </row>
    <row r="7832" spans="2:34" x14ac:dyDescent="0.35">
      <c r="B7832" s="75"/>
      <c r="C7832" s="76"/>
      <c r="D7832" s="78"/>
      <c r="E7832" s="76"/>
      <c r="F7832" s="76"/>
      <c r="G7832" s="76"/>
      <c r="H7832" s="79"/>
      <c r="I7832" s="79"/>
      <c r="J7832" s="79"/>
      <c r="K7832" s="79"/>
      <c r="L7832" s="75"/>
      <c r="M7832" s="75"/>
      <c r="N7832" s="75"/>
      <c r="O7832" s="75"/>
      <c r="P7832" s="76"/>
      <c r="AH7832">
        <v>21</v>
      </c>
    </row>
    <row r="7833" spans="2:34" x14ac:dyDescent="0.35">
      <c r="B7833" s="75"/>
      <c r="C7833" s="76"/>
      <c r="D7833" s="78"/>
      <c r="E7833" s="76"/>
      <c r="F7833" s="76"/>
      <c r="G7833" s="76"/>
      <c r="H7833" s="79"/>
      <c r="I7833" s="79"/>
      <c r="J7833" s="79"/>
      <c r="K7833" s="79"/>
      <c r="L7833" s="75"/>
      <c r="M7833" s="75"/>
      <c r="N7833" s="75"/>
      <c r="O7833" s="75"/>
      <c r="P7833" s="76"/>
      <c r="AH7833">
        <v>21</v>
      </c>
    </row>
    <row r="7834" spans="2:34" x14ac:dyDescent="0.35">
      <c r="B7834" s="75"/>
      <c r="C7834" s="76"/>
      <c r="D7834" s="78"/>
      <c r="E7834" s="76"/>
      <c r="F7834" s="76"/>
      <c r="G7834" s="76"/>
      <c r="H7834" s="79"/>
      <c r="I7834" s="79"/>
      <c r="J7834" s="79"/>
      <c r="K7834" s="79"/>
      <c r="L7834" s="75"/>
      <c r="M7834" s="75"/>
      <c r="N7834" s="75"/>
      <c r="O7834" s="75"/>
      <c r="P7834" s="76"/>
      <c r="AH7834">
        <v>21</v>
      </c>
    </row>
    <row r="7835" spans="2:34" x14ac:dyDescent="0.35">
      <c r="B7835" s="75"/>
      <c r="C7835" s="76"/>
      <c r="D7835" s="78"/>
      <c r="E7835" s="76"/>
      <c r="F7835" s="76"/>
      <c r="G7835" s="76"/>
      <c r="H7835" s="79"/>
      <c r="I7835" s="79"/>
      <c r="J7835" s="79"/>
      <c r="K7835" s="79"/>
      <c r="L7835" s="75"/>
      <c r="M7835" s="75"/>
      <c r="N7835" s="75"/>
      <c r="O7835" s="75"/>
      <c r="P7835" s="76"/>
      <c r="AH7835">
        <v>21</v>
      </c>
    </row>
    <row r="7836" spans="2:34" x14ac:dyDescent="0.35">
      <c r="B7836" s="75"/>
      <c r="C7836" s="76"/>
      <c r="D7836" s="78"/>
      <c r="E7836" s="76"/>
      <c r="F7836" s="76"/>
      <c r="G7836" s="76"/>
      <c r="H7836" s="79"/>
      <c r="I7836" s="79"/>
      <c r="J7836" s="79"/>
      <c r="K7836" s="79"/>
      <c r="L7836" s="75"/>
      <c r="M7836" s="75"/>
      <c r="N7836" s="75"/>
      <c r="O7836" s="75"/>
      <c r="P7836" s="76"/>
      <c r="AH7836">
        <v>22</v>
      </c>
    </row>
    <row r="7837" spans="2:34" x14ac:dyDescent="0.35">
      <c r="B7837" s="75"/>
      <c r="C7837" s="76"/>
      <c r="D7837" s="78"/>
      <c r="E7837" s="76"/>
      <c r="F7837" s="76"/>
      <c r="G7837" s="76"/>
      <c r="H7837" s="79"/>
      <c r="I7837" s="79"/>
      <c r="J7837" s="79"/>
      <c r="K7837" s="79"/>
      <c r="L7837" s="75"/>
      <c r="M7837" s="75"/>
      <c r="N7837" s="75"/>
      <c r="O7837" s="75"/>
      <c r="P7837" s="76"/>
      <c r="AH7837">
        <v>22</v>
      </c>
    </row>
    <row r="7838" spans="2:34" x14ac:dyDescent="0.35">
      <c r="B7838" s="75"/>
      <c r="C7838" s="76"/>
      <c r="D7838" s="78"/>
      <c r="E7838" s="76"/>
      <c r="F7838" s="76"/>
      <c r="G7838" s="76"/>
      <c r="H7838" s="79"/>
      <c r="I7838" s="79"/>
      <c r="J7838" s="79"/>
      <c r="K7838" s="79"/>
      <c r="L7838" s="75"/>
      <c r="M7838" s="75"/>
      <c r="N7838" s="75"/>
      <c r="O7838" s="75"/>
      <c r="P7838" s="76"/>
      <c r="AH7838">
        <v>22</v>
      </c>
    </row>
    <row r="7839" spans="2:34" x14ac:dyDescent="0.35">
      <c r="B7839" s="75"/>
      <c r="C7839" s="76"/>
      <c r="D7839" s="78"/>
      <c r="E7839" s="76"/>
      <c r="F7839" s="76"/>
      <c r="G7839" s="76"/>
      <c r="H7839" s="79"/>
      <c r="I7839" s="79"/>
      <c r="J7839" s="79"/>
      <c r="K7839" s="79"/>
      <c r="L7839" s="75"/>
      <c r="M7839" s="75"/>
      <c r="N7839" s="75"/>
      <c r="O7839" s="75"/>
      <c r="P7839" s="76"/>
      <c r="AH7839">
        <v>22</v>
      </c>
    </row>
    <row r="7840" spans="2:34" x14ac:dyDescent="0.35">
      <c r="B7840" s="75"/>
      <c r="C7840" s="76"/>
      <c r="D7840" s="78"/>
      <c r="E7840" s="76"/>
      <c r="F7840" s="76"/>
      <c r="G7840" s="76"/>
      <c r="H7840" s="79"/>
      <c r="I7840" s="79"/>
      <c r="J7840" s="79"/>
      <c r="K7840" s="79"/>
      <c r="L7840" s="75"/>
      <c r="M7840" s="75"/>
      <c r="N7840" s="75"/>
      <c r="O7840" s="75"/>
      <c r="P7840" s="76"/>
      <c r="AH7840">
        <v>22</v>
      </c>
    </row>
    <row r="7841" spans="2:34" x14ac:dyDescent="0.35">
      <c r="B7841" s="75"/>
      <c r="C7841" s="76"/>
      <c r="D7841" s="78"/>
      <c r="E7841" s="76"/>
      <c r="F7841" s="76"/>
      <c r="G7841" s="76"/>
      <c r="H7841" s="79"/>
      <c r="I7841" s="79"/>
      <c r="J7841" s="79"/>
      <c r="K7841" s="79"/>
      <c r="L7841" s="75"/>
      <c r="M7841" s="75"/>
      <c r="N7841" s="75"/>
      <c r="O7841" s="75"/>
      <c r="P7841" s="76"/>
      <c r="AH7841">
        <v>22</v>
      </c>
    </row>
    <row r="7842" spans="2:34" x14ac:dyDescent="0.35">
      <c r="B7842" s="75"/>
      <c r="C7842" s="76"/>
      <c r="D7842" s="78"/>
      <c r="E7842" s="76"/>
      <c r="F7842" s="76"/>
      <c r="G7842" s="76"/>
      <c r="H7842" s="79"/>
      <c r="I7842" s="79"/>
      <c r="J7842" s="79"/>
      <c r="K7842" s="79"/>
      <c r="L7842" s="75"/>
      <c r="M7842" s="75"/>
      <c r="N7842" s="75"/>
      <c r="O7842" s="75"/>
      <c r="P7842" s="76"/>
      <c r="AH7842">
        <v>22</v>
      </c>
    </row>
    <row r="7843" spans="2:34" x14ac:dyDescent="0.35">
      <c r="B7843" s="75"/>
      <c r="C7843" s="76"/>
      <c r="D7843" s="78"/>
      <c r="E7843" s="76"/>
      <c r="F7843" s="76"/>
      <c r="G7843" s="76"/>
      <c r="H7843" s="79"/>
      <c r="I7843" s="79"/>
      <c r="J7843" s="79"/>
      <c r="K7843" s="79"/>
      <c r="L7843" s="75"/>
      <c r="M7843" s="75"/>
      <c r="N7843" s="75"/>
      <c r="O7843" s="75"/>
      <c r="P7843" s="76"/>
      <c r="AH7843">
        <v>22</v>
      </c>
    </row>
    <row r="7844" spans="2:34" x14ac:dyDescent="0.35">
      <c r="B7844" s="75"/>
      <c r="C7844" s="76"/>
      <c r="D7844" s="78"/>
      <c r="E7844" s="76"/>
      <c r="F7844" s="76"/>
      <c r="G7844" s="76"/>
      <c r="H7844" s="79"/>
      <c r="I7844" s="79"/>
      <c r="J7844" s="79"/>
      <c r="K7844" s="79"/>
      <c r="L7844" s="75"/>
      <c r="M7844" s="75"/>
      <c r="N7844" s="75"/>
      <c r="O7844" s="75"/>
      <c r="P7844" s="76"/>
      <c r="AH7844">
        <v>22</v>
      </c>
    </row>
    <row r="7845" spans="2:34" x14ac:dyDescent="0.35">
      <c r="B7845" s="75"/>
      <c r="C7845" s="76"/>
      <c r="D7845" s="78"/>
      <c r="E7845" s="76"/>
      <c r="F7845" s="76"/>
      <c r="G7845" s="76"/>
      <c r="H7845" s="79"/>
      <c r="I7845" s="79"/>
      <c r="J7845" s="79"/>
      <c r="K7845" s="79"/>
      <c r="L7845" s="75"/>
      <c r="M7845" s="75"/>
      <c r="N7845" s="75"/>
      <c r="O7845" s="75"/>
      <c r="P7845" s="76"/>
      <c r="AH7845">
        <v>22</v>
      </c>
    </row>
    <row r="7846" spans="2:34" x14ac:dyDescent="0.35">
      <c r="B7846" s="75"/>
      <c r="C7846" s="76"/>
      <c r="D7846" s="78"/>
      <c r="E7846" s="76"/>
      <c r="F7846" s="76"/>
      <c r="G7846" s="76"/>
      <c r="H7846" s="79"/>
      <c r="I7846" s="79"/>
      <c r="J7846" s="79"/>
      <c r="K7846" s="79"/>
      <c r="L7846" s="75"/>
      <c r="M7846" s="75"/>
      <c r="N7846" s="75"/>
      <c r="O7846" s="75"/>
      <c r="P7846" s="76"/>
      <c r="AH7846">
        <v>22</v>
      </c>
    </row>
    <row r="7847" spans="2:34" x14ac:dyDescent="0.35">
      <c r="B7847" s="75"/>
      <c r="C7847" s="76"/>
      <c r="D7847" s="78"/>
      <c r="E7847" s="76"/>
      <c r="F7847" s="76"/>
      <c r="G7847" s="76"/>
      <c r="H7847" s="79"/>
      <c r="I7847" s="79"/>
      <c r="J7847" s="79"/>
      <c r="K7847" s="79"/>
      <c r="L7847" s="75"/>
      <c r="M7847" s="75"/>
      <c r="N7847" s="75"/>
      <c r="O7847" s="75"/>
      <c r="P7847" s="76"/>
      <c r="AH7847">
        <v>22</v>
      </c>
    </row>
    <row r="7848" spans="2:34" x14ac:dyDescent="0.35">
      <c r="B7848" s="75"/>
      <c r="C7848" s="76"/>
      <c r="D7848" s="78"/>
      <c r="E7848" s="76"/>
      <c r="F7848" s="76"/>
      <c r="G7848" s="76"/>
      <c r="H7848" s="79"/>
      <c r="I7848" s="79"/>
      <c r="J7848" s="79"/>
      <c r="K7848" s="79"/>
      <c r="L7848" s="75"/>
      <c r="M7848" s="75"/>
      <c r="N7848" s="75"/>
      <c r="O7848" s="75"/>
      <c r="P7848" s="76"/>
      <c r="AH7848">
        <v>22</v>
      </c>
    </row>
    <row r="7849" spans="2:34" x14ac:dyDescent="0.35">
      <c r="B7849" s="75"/>
      <c r="C7849" s="76"/>
      <c r="D7849" s="78"/>
      <c r="E7849" s="76"/>
      <c r="F7849" s="76"/>
      <c r="G7849" s="76"/>
      <c r="H7849" s="79"/>
      <c r="I7849" s="79"/>
      <c r="J7849" s="79"/>
      <c r="K7849" s="79"/>
      <c r="L7849" s="75"/>
      <c r="M7849" s="75"/>
      <c r="N7849" s="75"/>
      <c r="O7849" s="75"/>
      <c r="P7849" s="76"/>
      <c r="AH7849">
        <v>22</v>
      </c>
    </row>
    <row r="7850" spans="2:34" x14ac:dyDescent="0.35">
      <c r="B7850" s="75"/>
      <c r="C7850" s="76"/>
      <c r="D7850" s="78"/>
      <c r="E7850" s="76"/>
      <c r="F7850" s="76"/>
      <c r="G7850" s="76"/>
      <c r="H7850" s="79"/>
      <c r="I7850" s="79"/>
      <c r="J7850" s="79"/>
      <c r="K7850" s="79"/>
      <c r="L7850" s="75"/>
      <c r="M7850" s="75"/>
      <c r="N7850" s="75"/>
      <c r="O7850" s="75"/>
      <c r="P7850" s="76"/>
      <c r="AH7850">
        <v>22</v>
      </c>
    </row>
    <row r="7851" spans="2:34" x14ac:dyDescent="0.35">
      <c r="B7851" s="75"/>
      <c r="C7851" s="76"/>
      <c r="D7851" s="78"/>
      <c r="E7851" s="76"/>
      <c r="F7851" s="76"/>
      <c r="G7851" s="76"/>
      <c r="H7851" s="79"/>
      <c r="I7851" s="79"/>
      <c r="J7851" s="79"/>
      <c r="K7851" s="79"/>
      <c r="L7851" s="75"/>
      <c r="M7851" s="75"/>
      <c r="N7851" s="75"/>
      <c r="O7851" s="75"/>
      <c r="P7851" s="76"/>
      <c r="AH7851">
        <v>22</v>
      </c>
    </row>
    <row r="7852" spans="2:34" x14ac:dyDescent="0.35">
      <c r="B7852" s="75"/>
      <c r="C7852" s="76"/>
      <c r="D7852" s="78"/>
      <c r="E7852" s="76"/>
      <c r="F7852" s="76"/>
      <c r="G7852" s="76"/>
      <c r="H7852" s="79"/>
      <c r="I7852" s="79"/>
      <c r="J7852" s="79"/>
      <c r="K7852" s="79"/>
      <c r="L7852" s="75"/>
      <c r="M7852" s="75"/>
      <c r="N7852" s="75"/>
      <c r="O7852" s="75"/>
      <c r="P7852" s="76"/>
      <c r="AH7852">
        <v>22</v>
      </c>
    </row>
    <row r="7853" spans="2:34" x14ac:dyDescent="0.35">
      <c r="B7853" s="75"/>
      <c r="C7853" s="76"/>
      <c r="D7853" s="78"/>
      <c r="E7853" s="76"/>
      <c r="F7853" s="76"/>
      <c r="G7853" s="76"/>
      <c r="H7853" s="79"/>
      <c r="I7853" s="79"/>
      <c r="J7853" s="79"/>
      <c r="K7853" s="79"/>
      <c r="L7853" s="75"/>
      <c r="M7853" s="75"/>
      <c r="N7853" s="75"/>
      <c r="O7853" s="75"/>
      <c r="P7853" s="76"/>
      <c r="AH7853">
        <v>22</v>
      </c>
    </row>
    <row r="7854" spans="2:34" x14ac:dyDescent="0.35">
      <c r="B7854" s="75"/>
      <c r="C7854" s="76"/>
      <c r="D7854" s="78"/>
      <c r="E7854" s="76"/>
      <c r="F7854" s="76"/>
      <c r="G7854" s="76"/>
      <c r="H7854" s="79"/>
      <c r="I7854" s="79"/>
      <c r="J7854" s="79"/>
      <c r="K7854" s="79"/>
      <c r="L7854" s="75"/>
      <c r="M7854" s="75"/>
      <c r="N7854" s="75"/>
      <c r="O7854" s="75"/>
      <c r="P7854" s="76"/>
      <c r="AH7854">
        <v>22</v>
      </c>
    </row>
    <row r="7855" spans="2:34" x14ac:dyDescent="0.35">
      <c r="B7855" s="75"/>
      <c r="C7855" s="76"/>
      <c r="D7855" s="78"/>
      <c r="E7855" s="76"/>
      <c r="F7855" s="76"/>
      <c r="G7855" s="76"/>
      <c r="H7855" s="79"/>
      <c r="I7855" s="79"/>
      <c r="J7855" s="79"/>
      <c r="K7855" s="79"/>
      <c r="L7855" s="75"/>
      <c r="M7855" s="75"/>
      <c r="N7855" s="75"/>
      <c r="O7855" s="75"/>
      <c r="P7855" s="76"/>
      <c r="AH7855">
        <v>22</v>
      </c>
    </row>
    <row r="7856" spans="2:34" x14ac:dyDescent="0.35">
      <c r="B7856" s="75"/>
      <c r="C7856" s="76"/>
      <c r="D7856" s="78"/>
      <c r="E7856" s="76"/>
      <c r="F7856" s="76"/>
      <c r="G7856" s="76"/>
      <c r="H7856" s="79"/>
      <c r="I7856" s="79"/>
      <c r="J7856" s="79"/>
      <c r="K7856" s="79"/>
      <c r="L7856" s="75"/>
      <c r="M7856" s="75"/>
      <c r="N7856" s="75"/>
      <c r="O7856" s="75"/>
      <c r="P7856" s="76"/>
      <c r="AH7856">
        <v>22</v>
      </c>
    </row>
    <row r="7857" spans="2:34" x14ac:dyDescent="0.35">
      <c r="B7857" s="75"/>
      <c r="C7857" s="76"/>
      <c r="D7857" s="78"/>
      <c r="E7857" s="76"/>
      <c r="F7857" s="76"/>
      <c r="G7857" s="76"/>
      <c r="H7857" s="79"/>
      <c r="I7857" s="79"/>
      <c r="J7857" s="79"/>
      <c r="K7857" s="79"/>
      <c r="L7857" s="75"/>
      <c r="M7857" s="75"/>
      <c r="N7857" s="75"/>
      <c r="O7857" s="75"/>
      <c r="P7857" s="76"/>
      <c r="AH7857">
        <v>22</v>
      </c>
    </row>
    <row r="7858" spans="2:34" x14ac:dyDescent="0.35">
      <c r="B7858" s="75"/>
      <c r="C7858" s="76"/>
      <c r="D7858" s="78"/>
      <c r="E7858" s="76"/>
      <c r="F7858" s="76"/>
      <c r="G7858" s="76"/>
      <c r="H7858" s="79"/>
      <c r="I7858" s="79"/>
      <c r="J7858" s="79"/>
      <c r="K7858" s="79"/>
      <c r="L7858" s="75"/>
      <c r="M7858" s="75"/>
      <c r="N7858" s="75"/>
      <c r="O7858" s="75"/>
      <c r="P7858" s="76"/>
      <c r="AH7858">
        <v>22</v>
      </c>
    </row>
    <row r="7859" spans="2:34" x14ac:dyDescent="0.35">
      <c r="B7859" s="75"/>
      <c r="C7859" s="76"/>
      <c r="D7859" s="78"/>
      <c r="E7859" s="76"/>
      <c r="F7859" s="76"/>
      <c r="G7859" s="76"/>
      <c r="H7859" s="79"/>
      <c r="I7859" s="79"/>
      <c r="J7859" s="79"/>
      <c r="K7859" s="79"/>
      <c r="L7859" s="75"/>
      <c r="M7859" s="75"/>
      <c r="N7859" s="75"/>
      <c r="O7859" s="75"/>
      <c r="P7859" s="76"/>
      <c r="AH7859">
        <v>22</v>
      </c>
    </row>
    <row r="7860" spans="2:34" x14ac:dyDescent="0.35">
      <c r="B7860" s="75"/>
      <c r="C7860" s="76"/>
      <c r="D7860" s="78"/>
      <c r="E7860" s="76"/>
      <c r="F7860" s="76"/>
      <c r="G7860" s="76"/>
      <c r="H7860" s="79"/>
      <c r="I7860" s="79"/>
      <c r="J7860" s="79"/>
      <c r="K7860" s="79"/>
      <c r="L7860" s="75"/>
      <c r="M7860" s="75"/>
      <c r="N7860" s="75"/>
      <c r="O7860" s="75"/>
      <c r="P7860" s="76"/>
      <c r="AH7860">
        <v>22</v>
      </c>
    </row>
    <row r="7861" spans="2:34" x14ac:dyDescent="0.35">
      <c r="B7861" s="75"/>
      <c r="C7861" s="76"/>
      <c r="D7861" s="78"/>
      <c r="E7861" s="76"/>
      <c r="F7861" s="76"/>
      <c r="G7861" s="76"/>
      <c r="H7861" s="79"/>
      <c r="I7861" s="79"/>
      <c r="J7861" s="79"/>
      <c r="K7861" s="79"/>
      <c r="L7861" s="75"/>
      <c r="M7861" s="75"/>
      <c r="N7861" s="75"/>
      <c r="O7861" s="75"/>
      <c r="P7861" s="76"/>
      <c r="AH7861">
        <v>22</v>
      </c>
    </row>
    <row r="7862" spans="2:34" x14ac:dyDescent="0.35">
      <c r="B7862" s="75"/>
      <c r="C7862" s="76"/>
      <c r="D7862" s="78"/>
      <c r="E7862" s="76"/>
      <c r="F7862" s="76"/>
      <c r="G7862" s="76"/>
      <c r="H7862" s="79"/>
      <c r="I7862" s="79"/>
      <c r="J7862" s="79"/>
      <c r="K7862" s="79"/>
      <c r="L7862" s="75"/>
      <c r="M7862" s="75"/>
      <c r="N7862" s="75"/>
      <c r="O7862" s="75"/>
      <c r="P7862" s="76"/>
      <c r="AH7862">
        <v>22</v>
      </c>
    </row>
    <row r="7863" spans="2:34" x14ac:dyDescent="0.35">
      <c r="B7863" s="75"/>
      <c r="C7863" s="76"/>
      <c r="D7863" s="78"/>
      <c r="E7863" s="76"/>
      <c r="F7863" s="76"/>
      <c r="G7863" s="76"/>
      <c r="H7863" s="79"/>
      <c r="I7863" s="79"/>
      <c r="J7863" s="79"/>
      <c r="K7863" s="79"/>
      <c r="L7863" s="75"/>
      <c r="M7863" s="75"/>
      <c r="N7863" s="75"/>
      <c r="O7863" s="75"/>
      <c r="P7863" s="76"/>
      <c r="AH7863">
        <v>22</v>
      </c>
    </row>
    <row r="7864" spans="2:34" x14ac:dyDescent="0.35">
      <c r="B7864" s="75"/>
      <c r="C7864" s="76"/>
      <c r="D7864" s="78"/>
      <c r="E7864" s="76"/>
      <c r="F7864" s="76"/>
      <c r="G7864" s="76"/>
      <c r="H7864" s="79"/>
      <c r="I7864" s="79"/>
      <c r="J7864" s="79"/>
      <c r="K7864" s="79"/>
      <c r="L7864" s="75"/>
      <c r="M7864" s="75"/>
      <c r="N7864" s="75"/>
      <c r="O7864" s="75"/>
      <c r="P7864" s="76"/>
      <c r="AH7864">
        <v>22</v>
      </c>
    </row>
    <row r="7865" spans="2:34" x14ac:dyDescent="0.35">
      <c r="B7865" s="75"/>
      <c r="C7865" s="76"/>
      <c r="D7865" s="78"/>
      <c r="E7865" s="76"/>
      <c r="F7865" s="76"/>
      <c r="G7865" s="76"/>
      <c r="H7865" s="79"/>
      <c r="I7865" s="79"/>
      <c r="J7865" s="79"/>
      <c r="K7865" s="79"/>
      <c r="L7865" s="75"/>
      <c r="M7865" s="75"/>
      <c r="N7865" s="75"/>
      <c r="O7865" s="75"/>
      <c r="P7865" s="76"/>
      <c r="AH7865">
        <v>22</v>
      </c>
    </row>
    <row r="7866" spans="2:34" x14ac:dyDescent="0.35">
      <c r="B7866" s="75"/>
      <c r="C7866" s="76"/>
      <c r="D7866" s="78"/>
      <c r="E7866" s="76"/>
      <c r="F7866" s="76"/>
      <c r="G7866" s="76"/>
      <c r="H7866" s="79"/>
      <c r="I7866" s="79"/>
      <c r="J7866" s="79"/>
      <c r="K7866" s="79"/>
      <c r="L7866" s="75"/>
      <c r="M7866" s="75"/>
      <c r="N7866" s="75"/>
      <c r="O7866" s="75"/>
      <c r="P7866" s="76"/>
      <c r="AH7866">
        <v>22</v>
      </c>
    </row>
    <row r="7867" spans="2:34" x14ac:dyDescent="0.35">
      <c r="B7867" s="75"/>
      <c r="C7867" s="76"/>
      <c r="D7867" s="78"/>
      <c r="E7867" s="76"/>
      <c r="F7867" s="76"/>
      <c r="G7867" s="76"/>
      <c r="H7867" s="79"/>
      <c r="I7867" s="79"/>
      <c r="J7867" s="79"/>
      <c r="K7867" s="79"/>
      <c r="L7867" s="75"/>
      <c r="M7867" s="75"/>
      <c r="N7867" s="75"/>
      <c r="O7867" s="75"/>
      <c r="P7867" s="76"/>
      <c r="AH7867">
        <v>22</v>
      </c>
    </row>
    <row r="7868" spans="2:34" x14ac:dyDescent="0.35">
      <c r="B7868" s="75"/>
      <c r="C7868" s="76"/>
      <c r="D7868" s="78"/>
      <c r="E7868" s="76"/>
      <c r="F7868" s="76"/>
      <c r="G7868" s="76"/>
      <c r="H7868" s="79"/>
      <c r="I7868" s="79"/>
      <c r="J7868" s="79"/>
      <c r="K7868" s="79"/>
      <c r="L7868" s="75"/>
      <c r="M7868" s="75"/>
      <c r="N7868" s="75"/>
      <c r="O7868" s="75"/>
      <c r="P7868" s="76"/>
      <c r="AH7868">
        <v>22</v>
      </c>
    </row>
    <row r="7869" spans="2:34" x14ac:dyDescent="0.35">
      <c r="B7869" s="75"/>
      <c r="C7869" s="76"/>
      <c r="D7869" s="78"/>
      <c r="E7869" s="76"/>
      <c r="F7869" s="76"/>
      <c r="G7869" s="76"/>
      <c r="H7869" s="79"/>
      <c r="I7869" s="79"/>
      <c r="J7869" s="79"/>
      <c r="K7869" s="79"/>
      <c r="L7869" s="75"/>
      <c r="M7869" s="75"/>
      <c r="N7869" s="75"/>
      <c r="O7869" s="75"/>
      <c r="P7869" s="76"/>
      <c r="AH7869">
        <v>22</v>
      </c>
    </row>
    <row r="7870" spans="2:34" x14ac:dyDescent="0.35">
      <c r="B7870" s="75"/>
      <c r="C7870" s="76"/>
      <c r="D7870" s="78"/>
      <c r="E7870" s="76"/>
      <c r="F7870" s="76"/>
      <c r="G7870" s="76"/>
      <c r="H7870" s="79"/>
      <c r="I7870" s="79"/>
      <c r="J7870" s="79"/>
      <c r="K7870" s="79"/>
      <c r="L7870" s="75"/>
      <c r="M7870" s="75"/>
      <c r="N7870" s="75"/>
      <c r="O7870" s="75"/>
      <c r="P7870" s="76"/>
      <c r="AH7870">
        <v>22</v>
      </c>
    </row>
    <row r="7871" spans="2:34" x14ac:dyDescent="0.35">
      <c r="B7871" s="75"/>
      <c r="C7871" s="76"/>
      <c r="D7871" s="78"/>
      <c r="E7871" s="76"/>
      <c r="F7871" s="76"/>
      <c r="G7871" s="76"/>
      <c r="H7871" s="79"/>
      <c r="I7871" s="79"/>
      <c r="J7871" s="79"/>
      <c r="K7871" s="79"/>
      <c r="L7871" s="75"/>
      <c r="M7871" s="75"/>
      <c r="N7871" s="75"/>
      <c r="O7871" s="75"/>
      <c r="P7871" s="76"/>
      <c r="AH7871">
        <v>22</v>
      </c>
    </row>
    <row r="7872" spans="2:34" x14ac:dyDescent="0.35">
      <c r="B7872" s="75"/>
      <c r="C7872" s="76"/>
      <c r="D7872" s="78"/>
      <c r="E7872" s="76"/>
      <c r="F7872" s="76"/>
      <c r="G7872" s="76"/>
      <c r="H7872" s="79"/>
      <c r="I7872" s="79"/>
      <c r="J7872" s="79"/>
      <c r="K7872" s="79"/>
      <c r="L7872" s="75"/>
      <c r="M7872" s="75"/>
      <c r="N7872" s="75"/>
      <c r="O7872" s="75"/>
      <c r="P7872" s="76"/>
      <c r="AH7872">
        <v>22</v>
      </c>
    </row>
    <row r="7873" spans="2:34" x14ac:dyDescent="0.35">
      <c r="B7873" s="75"/>
      <c r="C7873" s="76"/>
      <c r="D7873" s="78"/>
      <c r="E7873" s="76"/>
      <c r="F7873" s="76"/>
      <c r="G7873" s="76"/>
      <c r="H7873" s="79"/>
      <c r="I7873" s="79"/>
      <c r="J7873" s="79"/>
      <c r="K7873" s="79"/>
      <c r="L7873" s="75"/>
      <c r="M7873" s="75"/>
      <c r="N7873" s="75"/>
      <c r="O7873" s="75"/>
      <c r="P7873" s="76"/>
      <c r="AH7873">
        <v>22</v>
      </c>
    </row>
    <row r="7874" spans="2:34" x14ac:dyDescent="0.35">
      <c r="B7874" s="75"/>
      <c r="C7874" s="76"/>
      <c r="D7874" s="78"/>
      <c r="E7874" s="76"/>
      <c r="F7874" s="76"/>
      <c r="G7874" s="76"/>
      <c r="H7874" s="79"/>
      <c r="I7874" s="79"/>
      <c r="J7874" s="79"/>
      <c r="K7874" s="79"/>
      <c r="L7874" s="75"/>
      <c r="M7874" s="75"/>
      <c r="N7874" s="75"/>
      <c r="O7874" s="75"/>
      <c r="P7874" s="76"/>
      <c r="AH7874">
        <v>22</v>
      </c>
    </row>
    <row r="7875" spans="2:34" x14ac:dyDescent="0.35">
      <c r="B7875" s="75"/>
      <c r="C7875" s="76"/>
      <c r="D7875" s="78"/>
      <c r="E7875" s="76"/>
      <c r="F7875" s="76"/>
      <c r="G7875" s="76"/>
      <c r="H7875" s="79"/>
      <c r="I7875" s="79"/>
      <c r="J7875" s="79"/>
      <c r="K7875" s="79"/>
      <c r="L7875" s="75"/>
      <c r="M7875" s="75"/>
      <c r="N7875" s="75"/>
      <c r="O7875" s="75"/>
      <c r="P7875" s="76"/>
      <c r="AH7875">
        <v>22</v>
      </c>
    </row>
    <row r="7876" spans="2:34" x14ac:dyDescent="0.35">
      <c r="B7876" s="75"/>
      <c r="C7876" s="76"/>
      <c r="D7876" s="78"/>
      <c r="E7876" s="76"/>
      <c r="F7876" s="76"/>
      <c r="G7876" s="76"/>
      <c r="H7876" s="79"/>
      <c r="I7876" s="79"/>
      <c r="J7876" s="79"/>
      <c r="K7876" s="79"/>
      <c r="L7876" s="75"/>
      <c r="M7876" s="75"/>
      <c r="N7876" s="75"/>
      <c r="O7876" s="75"/>
      <c r="P7876" s="76"/>
      <c r="AH7876">
        <v>22</v>
      </c>
    </row>
    <row r="7877" spans="2:34" x14ac:dyDescent="0.35">
      <c r="B7877" s="75"/>
      <c r="C7877" s="76"/>
      <c r="D7877" s="78"/>
      <c r="E7877" s="76"/>
      <c r="F7877" s="76"/>
      <c r="G7877" s="76"/>
      <c r="H7877" s="79"/>
      <c r="I7877" s="79"/>
      <c r="J7877" s="79"/>
      <c r="K7877" s="79"/>
      <c r="L7877" s="75"/>
      <c r="M7877" s="75"/>
      <c r="N7877" s="75"/>
      <c r="O7877" s="75"/>
      <c r="P7877" s="76"/>
      <c r="AH7877">
        <v>22</v>
      </c>
    </row>
    <row r="7878" spans="2:34" x14ac:dyDescent="0.35">
      <c r="B7878" s="75"/>
      <c r="C7878" s="76"/>
      <c r="D7878" s="78"/>
      <c r="E7878" s="76"/>
      <c r="F7878" s="76"/>
      <c r="G7878" s="76"/>
      <c r="H7878" s="79"/>
      <c r="I7878" s="79"/>
      <c r="J7878" s="79"/>
      <c r="K7878" s="79"/>
      <c r="L7878" s="75"/>
      <c r="M7878" s="75"/>
      <c r="N7878" s="75"/>
      <c r="O7878" s="75"/>
      <c r="P7878" s="76"/>
      <c r="AH7878">
        <v>22</v>
      </c>
    </row>
    <row r="7879" spans="2:34" x14ac:dyDescent="0.35">
      <c r="B7879" s="75"/>
      <c r="C7879" s="76"/>
      <c r="D7879" s="78"/>
      <c r="E7879" s="76"/>
      <c r="F7879" s="76"/>
      <c r="G7879" s="76"/>
      <c r="H7879" s="79"/>
      <c r="I7879" s="79"/>
      <c r="J7879" s="79"/>
      <c r="K7879" s="79"/>
      <c r="L7879" s="75"/>
      <c r="M7879" s="75"/>
      <c r="N7879" s="75"/>
      <c r="O7879" s="75"/>
      <c r="P7879" s="76"/>
      <c r="AH7879">
        <v>22</v>
      </c>
    </row>
    <row r="7880" spans="2:34" x14ac:dyDescent="0.35">
      <c r="B7880" s="75"/>
      <c r="C7880" s="76"/>
      <c r="D7880" s="78"/>
      <c r="E7880" s="76"/>
      <c r="F7880" s="76"/>
      <c r="G7880" s="76"/>
      <c r="H7880" s="79"/>
      <c r="I7880" s="79"/>
      <c r="J7880" s="79"/>
      <c r="K7880" s="79"/>
      <c r="L7880" s="75"/>
      <c r="M7880" s="75"/>
      <c r="N7880" s="75"/>
      <c r="O7880" s="75"/>
      <c r="P7880" s="76"/>
      <c r="AH7880">
        <v>22</v>
      </c>
    </row>
    <row r="7881" spans="2:34" x14ac:dyDescent="0.35">
      <c r="B7881" s="75"/>
      <c r="C7881" s="76"/>
      <c r="D7881" s="78"/>
      <c r="E7881" s="76"/>
      <c r="F7881" s="76"/>
      <c r="G7881" s="76"/>
      <c r="H7881" s="79"/>
      <c r="I7881" s="79"/>
      <c r="J7881" s="79"/>
      <c r="K7881" s="79"/>
      <c r="L7881" s="75"/>
      <c r="M7881" s="75"/>
      <c r="N7881" s="75"/>
      <c r="O7881" s="75"/>
      <c r="P7881" s="76"/>
      <c r="AH7881">
        <v>22</v>
      </c>
    </row>
    <row r="7882" spans="2:34" x14ac:dyDescent="0.35">
      <c r="B7882" s="75"/>
      <c r="C7882" s="76"/>
      <c r="D7882" s="78"/>
      <c r="E7882" s="76"/>
      <c r="F7882" s="76"/>
      <c r="G7882" s="76"/>
      <c r="H7882" s="79"/>
      <c r="I7882" s="79"/>
      <c r="J7882" s="79"/>
      <c r="K7882" s="79"/>
      <c r="L7882" s="75"/>
      <c r="M7882" s="75"/>
      <c r="N7882" s="75"/>
      <c r="O7882" s="75"/>
      <c r="P7882" s="76"/>
      <c r="AH7882">
        <v>22</v>
      </c>
    </row>
    <row r="7883" spans="2:34" x14ac:dyDescent="0.35">
      <c r="B7883" s="75"/>
      <c r="C7883" s="76"/>
      <c r="D7883" s="78"/>
      <c r="E7883" s="76"/>
      <c r="F7883" s="76"/>
      <c r="G7883" s="76"/>
      <c r="H7883" s="79"/>
      <c r="I7883" s="79"/>
      <c r="J7883" s="79"/>
      <c r="K7883" s="79"/>
      <c r="L7883" s="75"/>
      <c r="M7883" s="75"/>
      <c r="N7883" s="75"/>
      <c r="O7883" s="75"/>
      <c r="P7883" s="76"/>
      <c r="AH7883">
        <v>22</v>
      </c>
    </row>
    <row r="7884" spans="2:34" x14ac:dyDescent="0.35">
      <c r="B7884" s="75"/>
      <c r="C7884" s="76"/>
      <c r="D7884" s="78"/>
      <c r="E7884" s="76"/>
      <c r="F7884" s="76"/>
      <c r="G7884" s="76"/>
      <c r="H7884" s="79"/>
      <c r="I7884" s="79"/>
      <c r="J7884" s="79"/>
      <c r="K7884" s="79"/>
      <c r="L7884" s="75"/>
      <c r="M7884" s="75"/>
      <c r="N7884" s="75"/>
      <c r="O7884" s="75"/>
      <c r="P7884" s="76"/>
      <c r="AH7884">
        <v>22</v>
      </c>
    </row>
    <row r="7885" spans="2:34" x14ac:dyDescent="0.35">
      <c r="B7885" s="75"/>
      <c r="C7885" s="76"/>
      <c r="D7885" s="78"/>
      <c r="E7885" s="76"/>
      <c r="F7885" s="76"/>
      <c r="G7885" s="76"/>
      <c r="H7885" s="79"/>
      <c r="I7885" s="79"/>
      <c r="J7885" s="79"/>
      <c r="K7885" s="79"/>
      <c r="L7885" s="75"/>
      <c r="M7885" s="75"/>
      <c r="N7885" s="75"/>
      <c r="O7885" s="75"/>
      <c r="P7885" s="76"/>
      <c r="AH7885">
        <v>22</v>
      </c>
    </row>
    <row r="7886" spans="2:34" x14ac:dyDescent="0.35">
      <c r="B7886" s="75"/>
      <c r="C7886" s="76"/>
      <c r="D7886" s="78"/>
      <c r="E7886" s="76"/>
      <c r="F7886" s="76"/>
      <c r="G7886" s="76"/>
      <c r="H7886" s="79"/>
      <c r="I7886" s="79"/>
      <c r="J7886" s="79"/>
      <c r="K7886" s="79"/>
      <c r="L7886" s="75"/>
      <c r="M7886" s="75"/>
      <c r="N7886" s="75"/>
      <c r="O7886" s="75"/>
      <c r="P7886" s="76"/>
      <c r="AH7886">
        <v>22</v>
      </c>
    </row>
    <row r="7887" spans="2:34" x14ac:dyDescent="0.35">
      <c r="B7887" s="75"/>
      <c r="C7887" s="76"/>
      <c r="D7887" s="78"/>
      <c r="E7887" s="76"/>
      <c r="F7887" s="76"/>
      <c r="G7887" s="76"/>
      <c r="H7887" s="79"/>
      <c r="I7887" s="79"/>
      <c r="J7887" s="79"/>
      <c r="K7887" s="79"/>
      <c r="L7887" s="75"/>
      <c r="M7887" s="75"/>
      <c r="N7887" s="75"/>
      <c r="O7887" s="75"/>
      <c r="P7887" s="76"/>
      <c r="AH7887">
        <v>22</v>
      </c>
    </row>
    <row r="7888" spans="2:34" x14ac:dyDescent="0.35">
      <c r="B7888" s="75"/>
      <c r="C7888" s="76"/>
      <c r="D7888" s="78"/>
      <c r="E7888" s="76"/>
      <c r="F7888" s="76"/>
      <c r="G7888" s="76"/>
      <c r="H7888" s="79"/>
      <c r="I7888" s="79"/>
      <c r="J7888" s="79"/>
      <c r="K7888" s="79"/>
      <c r="L7888" s="75"/>
      <c r="M7888" s="75"/>
      <c r="N7888" s="75"/>
      <c r="O7888" s="75"/>
      <c r="P7888" s="76"/>
      <c r="AH7888">
        <v>22</v>
      </c>
    </row>
    <row r="7889" spans="2:34" x14ac:dyDescent="0.35">
      <c r="B7889" s="75"/>
      <c r="C7889" s="76"/>
      <c r="D7889" s="78"/>
      <c r="E7889" s="76"/>
      <c r="F7889" s="76"/>
      <c r="G7889" s="76"/>
      <c r="H7889" s="79"/>
      <c r="I7889" s="79"/>
      <c r="J7889" s="79"/>
      <c r="K7889" s="79"/>
      <c r="L7889" s="75"/>
      <c r="M7889" s="75"/>
      <c r="N7889" s="75"/>
      <c r="O7889" s="75"/>
      <c r="P7889" s="76"/>
      <c r="AH7889">
        <v>22</v>
      </c>
    </row>
    <row r="7890" spans="2:34" x14ac:dyDescent="0.35">
      <c r="B7890" s="75"/>
      <c r="C7890" s="76"/>
      <c r="D7890" s="78"/>
      <c r="E7890" s="76"/>
      <c r="F7890" s="76"/>
      <c r="G7890" s="76"/>
      <c r="H7890" s="79"/>
      <c r="I7890" s="79"/>
      <c r="J7890" s="79"/>
      <c r="K7890" s="79"/>
      <c r="L7890" s="75"/>
      <c r="M7890" s="75"/>
      <c r="N7890" s="75"/>
      <c r="O7890" s="75"/>
      <c r="P7890" s="76"/>
      <c r="AH7890">
        <v>22</v>
      </c>
    </row>
    <row r="7891" spans="2:34" x14ac:dyDescent="0.35">
      <c r="B7891" s="75"/>
      <c r="C7891" s="76"/>
      <c r="D7891" s="78"/>
      <c r="E7891" s="76"/>
      <c r="F7891" s="76"/>
      <c r="G7891" s="76"/>
      <c r="H7891" s="79"/>
      <c r="I7891" s="79"/>
      <c r="J7891" s="79"/>
      <c r="K7891" s="79"/>
      <c r="L7891" s="75"/>
      <c r="M7891" s="75"/>
      <c r="N7891" s="75"/>
      <c r="O7891" s="75"/>
      <c r="P7891" s="76"/>
      <c r="AH7891">
        <v>22</v>
      </c>
    </row>
    <row r="7892" spans="2:34" x14ac:dyDescent="0.35">
      <c r="B7892" s="75"/>
      <c r="C7892" s="76"/>
      <c r="D7892" s="78"/>
      <c r="E7892" s="76"/>
      <c r="F7892" s="76"/>
      <c r="G7892" s="76"/>
      <c r="H7892" s="79"/>
      <c r="I7892" s="79"/>
      <c r="J7892" s="79"/>
      <c r="K7892" s="79"/>
      <c r="L7892" s="75"/>
      <c r="M7892" s="75"/>
      <c r="N7892" s="75"/>
      <c r="O7892" s="75"/>
      <c r="P7892" s="76"/>
      <c r="AH7892">
        <v>22</v>
      </c>
    </row>
    <row r="7893" spans="2:34" x14ac:dyDescent="0.35">
      <c r="B7893" s="75"/>
      <c r="C7893" s="76"/>
      <c r="D7893" s="78"/>
      <c r="E7893" s="76"/>
      <c r="F7893" s="76"/>
      <c r="G7893" s="76"/>
      <c r="H7893" s="79"/>
      <c r="I7893" s="79"/>
      <c r="J7893" s="79"/>
      <c r="K7893" s="79"/>
      <c r="L7893" s="75"/>
      <c r="M7893" s="75"/>
      <c r="N7893" s="75"/>
      <c r="O7893" s="75"/>
      <c r="P7893" s="76"/>
      <c r="AH7893">
        <v>22</v>
      </c>
    </row>
    <row r="7894" spans="2:34" x14ac:dyDescent="0.35">
      <c r="B7894" s="75"/>
      <c r="C7894" s="76"/>
      <c r="D7894" s="78"/>
      <c r="E7894" s="76"/>
      <c r="F7894" s="76"/>
      <c r="G7894" s="76"/>
      <c r="H7894" s="79"/>
      <c r="I7894" s="79"/>
      <c r="J7894" s="79"/>
      <c r="K7894" s="79"/>
      <c r="L7894" s="75"/>
      <c r="M7894" s="75"/>
      <c r="N7894" s="75"/>
      <c r="O7894" s="75"/>
      <c r="P7894" s="76"/>
      <c r="AH7894">
        <v>22</v>
      </c>
    </row>
    <row r="7895" spans="2:34" x14ac:dyDescent="0.35">
      <c r="B7895" s="75"/>
      <c r="C7895" s="76"/>
      <c r="D7895" s="78"/>
      <c r="E7895" s="76"/>
      <c r="F7895" s="76"/>
      <c r="G7895" s="76"/>
      <c r="H7895" s="79"/>
      <c r="I7895" s="79"/>
      <c r="J7895" s="79"/>
      <c r="K7895" s="79"/>
      <c r="L7895" s="75"/>
      <c r="M7895" s="75"/>
      <c r="N7895" s="75"/>
      <c r="O7895" s="75"/>
      <c r="P7895" s="76"/>
      <c r="AH7895">
        <v>22</v>
      </c>
    </row>
    <row r="7896" spans="2:34" x14ac:dyDescent="0.35">
      <c r="B7896" s="75"/>
      <c r="C7896" s="76"/>
      <c r="D7896" s="78"/>
      <c r="E7896" s="76"/>
      <c r="F7896" s="76"/>
      <c r="G7896" s="76"/>
      <c r="H7896" s="79"/>
      <c r="I7896" s="79"/>
      <c r="J7896" s="79"/>
      <c r="K7896" s="79"/>
      <c r="L7896" s="75"/>
      <c r="M7896" s="75"/>
      <c r="N7896" s="75"/>
      <c r="O7896" s="75"/>
      <c r="P7896" s="76"/>
      <c r="AH7896">
        <v>22</v>
      </c>
    </row>
    <row r="7897" spans="2:34" x14ac:dyDescent="0.35">
      <c r="B7897" s="75"/>
      <c r="C7897" s="76"/>
      <c r="D7897" s="78"/>
      <c r="E7897" s="76"/>
      <c r="F7897" s="76"/>
      <c r="G7897" s="76"/>
      <c r="H7897" s="79"/>
      <c r="I7897" s="79"/>
      <c r="J7897" s="79"/>
      <c r="K7897" s="79"/>
      <c r="L7897" s="75"/>
      <c r="M7897" s="75"/>
      <c r="N7897" s="75"/>
      <c r="O7897" s="75"/>
      <c r="P7897" s="76"/>
      <c r="AH7897">
        <v>22</v>
      </c>
    </row>
    <row r="7898" spans="2:34" x14ac:dyDescent="0.35">
      <c r="B7898" s="75"/>
      <c r="C7898" s="76"/>
      <c r="D7898" s="78"/>
      <c r="E7898" s="76"/>
      <c r="F7898" s="76"/>
      <c r="G7898" s="76"/>
      <c r="H7898" s="79"/>
      <c r="I7898" s="79"/>
      <c r="J7898" s="79"/>
      <c r="K7898" s="79"/>
      <c r="L7898" s="75"/>
      <c r="M7898" s="75"/>
      <c r="N7898" s="75"/>
      <c r="O7898" s="75"/>
      <c r="P7898" s="76"/>
      <c r="AH7898">
        <v>22</v>
      </c>
    </row>
    <row r="7899" spans="2:34" x14ac:dyDescent="0.35">
      <c r="B7899" s="75"/>
      <c r="C7899" s="76"/>
      <c r="D7899" s="78"/>
      <c r="E7899" s="76"/>
      <c r="F7899" s="76"/>
      <c r="G7899" s="76"/>
      <c r="H7899" s="79"/>
      <c r="I7899" s="79"/>
      <c r="J7899" s="79"/>
      <c r="K7899" s="79"/>
      <c r="L7899" s="75"/>
      <c r="M7899" s="75"/>
      <c r="N7899" s="75"/>
      <c r="O7899" s="75"/>
      <c r="P7899" s="76"/>
      <c r="AH7899">
        <v>22</v>
      </c>
    </row>
    <row r="7900" spans="2:34" x14ac:dyDescent="0.35">
      <c r="B7900" s="75"/>
      <c r="C7900" s="76"/>
      <c r="D7900" s="78"/>
      <c r="E7900" s="76"/>
      <c r="F7900" s="76"/>
      <c r="G7900" s="76"/>
      <c r="H7900" s="79"/>
      <c r="I7900" s="79"/>
      <c r="J7900" s="79"/>
      <c r="K7900" s="79"/>
      <c r="L7900" s="75"/>
      <c r="M7900" s="75"/>
      <c r="N7900" s="75"/>
      <c r="O7900" s="75"/>
      <c r="P7900" s="76"/>
      <c r="AH7900">
        <v>22</v>
      </c>
    </row>
    <row r="7901" spans="2:34" x14ac:dyDescent="0.35">
      <c r="B7901" s="75"/>
      <c r="C7901" s="76"/>
      <c r="D7901" s="78"/>
      <c r="E7901" s="76"/>
      <c r="F7901" s="76"/>
      <c r="G7901" s="76"/>
      <c r="H7901" s="79"/>
      <c r="I7901" s="79"/>
      <c r="J7901" s="79"/>
      <c r="K7901" s="79"/>
      <c r="L7901" s="75"/>
      <c r="M7901" s="75"/>
      <c r="N7901" s="75"/>
      <c r="O7901" s="75"/>
      <c r="P7901" s="76"/>
      <c r="AH7901">
        <v>22</v>
      </c>
    </row>
    <row r="7902" spans="2:34" x14ac:dyDescent="0.35">
      <c r="B7902" s="75"/>
      <c r="C7902" s="76"/>
      <c r="D7902" s="78"/>
      <c r="E7902" s="76"/>
      <c r="F7902" s="76"/>
      <c r="G7902" s="76"/>
      <c r="H7902" s="79"/>
      <c r="I7902" s="79"/>
      <c r="J7902" s="79"/>
      <c r="K7902" s="79"/>
      <c r="L7902" s="75"/>
      <c r="M7902" s="75"/>
      <c r="N7902" s="75"/>
      <c r="O7902" s="75"/>
      <c r="P7902" s="76"/>
      <c r="AH7902">
        <v>22</v>
      </c>
    </row>
    <row r="7903" spans="2:34" x14ac:dyDescent="0.35">
      <c r="B7903" s="75"/>
      <c r="C7903" s="76"/>
      <c r="D7903" s="78"/>
      <c r="E7903" s="76"/>
      <c r="F7903" s="76"/>
      <c r="G7903" s="76"/>
      <c r="H7903" s="79"/>
      <c r="I7903" s="79"/>
      <c r="J7903" s="79"/>
      <c r="K7903" s="79"/>
      <c r="L7903" s="75"/>
      <c r="M7903" s="75"/>
      <c r="N7903" s="75"/>
      <c r="O7903" s="75"/>
      <c r="P7903" s="76"/>
      <c r="AH7903">
        <v>22</v>
      </c>
    </row>
    <row r="7904" spans="2:34" x14ac:dyDescent="0.35">
      <c r="B7904" s="75"/>
      <c r="C7904" s="76"/>
      <c r="D7904" s="78"/>
      <c r="E7904" s="76"/>
      <c r="F7904" s="76"/>
      <c r="G7904" s="76"/>
      <c r="H7904" s="79"/>
      <c r="I7904" s="79"/>
      <c r="J7904" s="79"/>
      <c r="K7904" s="79"/>
      <c r="L7904" s="75"/>
      <c r="M7904" s="75"/>
      <c r="N7904" s="75"/>
      <c r="O7904" s="75"/>
      <c r="P7904" s="76"/>
      <c r="AH7904">
        <v>22</v>
      </c>
    </row>
    <row r="7905" spans="2:34" x14ac:dyDescent="0.35">
      <c r="B7905" s="75"/>
      <c r="C7905" s="76"/>
      <c r="D7905" s="78"/>
      <c r="E7905" s="76"/>
      <c r="F7905" s="76"/>
      <c r="G7905" s="76"/>
      <c r="H7905" s="79"/>
      <c r="I7905" s="79"/>
      <c r="J7905" s="79"/>
      <c r="K7905" s="79"/>
      <c r="L7905" s="75"/>
      <c r="M7905" s="75"/>
      <c r="N7905" s="75"/>
      <c r="O7905" s="75"/>
      <c r="P7905" s="76"/>
      <c r="AH7905">
        <v>22</v>
      </c>
    </row>
    <row r="7906" spans="2:34" x14ac:dyDescent="0.35">
      <c r="B7906" s="75"/>
      <c r="C7906" s="76"/>
      <c r="D7906" s="78"/>
      <c r="E7906" s="76"/>
      <c r="F7906" s="76"/>
      <c r="G7906" s="76"/>
      <c r="H7906" s="79"/>
      <c r="I7906" s="79"/>
      <c r="J7906" s="79"/>
      <c r="K7906" s="79"/>
      <c r="L7906" s="75"/>
      <c r="M7906" s="75"/>
      <c r="N7906" s="75"/>
      <c r="O7906" s="75"/>
      <c r="P7906" s="76"/>
      <c r="AH7906">
        <v>22</v>
      </c>
    </row>
    <row r="7907" spans="2:34" x14ac:dyDescent="0.35">
      <c r="B7907" s="75"/>
      <c r="C7907" s="76"/>
      <c r="D7907" s="78"/>
      <c r="E7907" s="76"/>
      <c r="F7907" s="76"/>
      <c r="G7907" s="76"/>
      <c r="H7907" s="79"/>
      <c r="I7907" s="79"/>
      <c r="J7907" s="79"/>
      <c r="K7907" s="79"/>
      <c r="L7907" s="75"/>
      <c r="M7907" s="75"/>
      <c r="N7907" s="75"/>
      <c r="O7907" s="75"/>
      <c r="P7907" s="76"/>
      <c r="AH7907">
        <v>22</v>
      </c>
    </row>
    <row r="7908" spans="2:34" x14ac:dyDescent="0.35">
      <c r="B7908" s="75"/>
      <c r="C7908" s="76"/>
      <c r="D7908" s="78"/>
      <c r="E7908" s="76"/>
      <c r="F7908" s="76"/>
      <c r="G7908" s="76"/>
      <c r="H7908" s="79"/>
      <c r="I7908" s="79"/>
      <c r="J7908" s="79"/>
      <c r="K7908" s="79"/>
      <c r="L7908" s="75"/>
      <c r="M7908" s="75"/>
      <c r="N7908" s="75"/>
      <c r="O7908" s="75"/>
      <c r="P7908" s="76"/>
      <c r="AH7908">
        <v>22</v>
      </c>
    </row>
    <row r="7909" spans="2:34" x14ac:dyDescent="0.35">
      <c r="B7909" s="75"/>
      <c r="C7909" s="76"/>
      <c r="D7909" s="78"/>
      <c r="E7909" s="76"/>
      <c r="F7909" s="76"/>
      <c r="G7909" s="76"/>
      <c r="H7909" s="79"/>
      <c r="I7909" s="79"/>
      <c r="J7909" s="79"/>
      <c r="K7909" s="79"/>
      <c r="L7909" s="75"/>
      <c r="M7909" s="75"/>
      <c r="N7909" s="75"/>
      <c r="O7909" s="75"/>
      <c r="P7909" s="76"/>
      <c r="AH7909">
        <v>22</v>
      </c>
    </row>
    <row r="7910" spans="2:34" x14ac:dyDescent="0.35">
      <c r="B7910" s="75"/>
      <c r="C7910" s="76"/>
      <c r="D7910" s="78"/>
      <c r="E7910" s="76"/>
      <c r="F7910" s="76"/>
      <c r="G7910" s="76"/>
      <c r="H7910" s="79"/>
      <c r="I7910" s="79"/>
      <c r="J7910" s="79"/>
      <c r="K7910" s="79"/>
      <c r="L7910" s="75"/>
      <c r="M7910" s="75"/>
      <c r="N7910" s="75"/>
      <c r="O7910" s="75"/>
      <c r="P7910" s="76"/>
      <c r="AH7910">
        <v>22</v>
      </c>
    </row>
    <row r="7911" spans="2:34" x14ac:dyDescent="0.35">
      <c r="B7911" s="75"/>
      <c r="C7911" s="76"/>
      <c r="D7911" s="78"/>
      <c r="E7911" s="76"/>
      <c r="F7911" s="76"/>
      <c r="G7911" s="76"/>
      <c r="H7911" s="79"/>
      <c r="I7911" s="79"/>
      <c r="J7911" s="79"/>
      <c r="K7911" s="79"/>
      <c r="L7911" s="75"/>
      <c r="M7911" s="75"/>
      <c r="N7911" s="75"/>
      <c r="O7911" s="75"/>
      <c r="P7911" s="76"/>
      <c r="AH7911">
        <v>22</v>
      </c>
    </row>
    <row r="7912" spans="2:34" x14ac:dyDescent="0.35">
      <c r="B7912" s="75"/>
      <c r="C7912" s="76"/>
      <c r="D7912" s="78"/>
      <c r="E7912" s="76"/>
      <c r="F7912" s="76"/>
      <c r="G7912" s="76"/>
      <c r="H7912" s="79"/>
      <c r="I7912" s="79"/>
      <c r="J7912" s="79"/>
      <c r="K7912" s="79"/>
      <c r="L7912" s="75"/>
      <c r="M7912" s="75"/>
      <c r="N7912" s="75"/>
      <c r="O7912" s="75"/>
      <c r="P7912" s="76"/>
      <c r="AH7912">
        <v>22</v>
      </c>
    </row>
    <row r="7913" spans="2:34" x14ac:dyDescent="0.35">
      <c r="B7913" s="75"/>
      <c r="C7913" s="76"/>
      <c r="D7913" s="78"/>
      <c r="E7913" s="76"/>
      <c r="F7913" s="76"/>
      <c r="G7913" s="76"/>
      <c r="H7913" s="79"/>
      <c r="I7913" s="79"/>
      <c r="J7913" s="79"/>
      <c r="K7913" s="79"/>
      <c r="L7913" s="75"/>
      <c r="M7913" s="75"/>
      <c r="N7913" s="75"/>
      <c r="O7913" s="75"/>
      <c r="P7913" s="76"/>
      <c r="AH7913">
        <v>22</v>
      </c>
    </row>
    <row r="7914" spans="2:34" x14ac:dyDescent="0.35">
      <c r="B7914" s="75"/>
      <c r="C7914" s="76"/>
      <c r="D7914" s="78"/>
      <c r="E7914" s="76"/>
      <c r="F7914" s="76"/>
      <c r="G7914" s="76"/>
      <c r="H7914" s="79"/>
      <c r="I7914" s="79"/>
      <c r="J7914" s="79"/>
      <c r="K7914" s="79"/>
      <c r="L7914" s="75"/>
      <c r="M7914" s="75"/>
      <c r="N7914" s="75"/>
      <c r="O7914" s="75"/>
      <c r="P7914" s="76"/>
      <c r="AH7914">
        <v>22</v>
      </c>
    </row>
    <row r="7915" spans="2:34" x14ac:dyDescent="0.35">
      <c r="B7915" s="75"/>
      <c r="C7915" s="76"/>
      <c r="D7915" s="78"/>
      <c r="E7915" s="76"/>
      <c r="F7915" s="76"/>
      <c r="G7915" s="76"/>
      <c r="H7915" s="79"/>
      <c r="I7915" s="79"/>
      <c r="J7915" s="79"/>
      <c r="K7915" s="79"/>
      <c r="L7915" s="75"/>
      <c r="M7915" s="75"/>
      <c r="N7915" s="75"/>
      <c r="O7915" s="75"/>
      <c r="P7915" s="76"/>
      <c r="AH7915">
        <v>22</v>
      </c>
    </row>
    <row r="7916" spans="2:34" x14ac:dyDescent="0.35">
      <c r="B7916" s="75"/>
      <c r="C7916" s="76"/>
      <c r="D7916" s="78"/>
      <c r="E7916" s="76"/>
      <c r="F7916" s="76"/>
      <c r="G7916" s="76"/>
      <c r="H7916" s="79"/>
      <c r="I7916" s="79"/>
      <c r="J7916" s="79"/>
      <c r="K7916" s="79"/>
      <c r="L7916" s="75"/>
      <c r="M7916" s="75"/>
      <c r="N7916" s="75"/>
      <c r="O7916" s="75"/>
      <c r="P7916" s="76"/>
      <c r="AH7916">
        <v>22</v>
      </c>
    </row>
    <row r="7917" spans="2:34" x14ac:dyDescent="0.35">
      <c r="B7917" s="75"/>
      <c r="C7917" s="76"/>
      <c r="D7917" s="78"/>
      <c r="E7917" s="76"/>
      <c r="F7917" s="76"/>
      <c r="G7917" s="76"/>
      <c r="H7917" s="79"/>
      <c r="I7917" s="79"/>
      <c r="J7917" s="79"/>
      <c r="K7917" s="79"/>
      <c r="L7917" s="75"/>
      <c r="M7917" s="75"/>
      <c r="N7917" s="75"/>
      <c r="O7917" s="75"/>
      <c r="P7917" s="76"/>
      <c r="AH7917">
        <v>22</v>
      </c>
    </row>
    <row r="7918" spans="2:34" x14ac:dyDescent="0.35">
      <c r="B7918" s="75"/>
      <c r="C7918" s="76"/>
      <c r="D7918" s="78"/>
      <c r="E7918" s="76"/>
      <c r="F7918" s="76"/>
      <c r="G7918" s="76"/>
      <c r="H7918" s="79"/>
      <c r="I7918" s="79"/>
      <c r="J7918" s="79"/>
      <c r="K7918" s="79"/>
      <c r="L7918" s="75"/>
      <c r="M7918" s="75"/>
      <c r="N7918" s="75"/>
      <c r="O7918" s="75"/>
      <c r="P7918" s="76"/>
      <c r="AH7918">
        <v>22</v>
      </c>
    </row>
    <row r="7919" spans="2:34" x14ac:dyDescent="0.35">
      <c r="B7919" s="75"/>
      <c r="C7919" s="76"/>
      <c r="D7919" s="78"/>
      <c r="E7919" s="76"/>
      <c r="F7919" s="76"/>
      <c r="G7919" s="76"/>
      <c r="H7919" s="79"/>
      <c r="I7919" s="79"/>
      <c r="J7919" s="79"/>
      <c r="K7919" s="79"/>
      <c r="L7919" s="75"/>
      <c r="M7919" s="75"/>
      <c r="N7919" s="75"/>
      <c r="O7919" s="75"/>
      <c r="P7919" s="76"/>
      <c r="AH7919">
        <v>22</v>
      </c>
    </row>
    <row r="7920" spans="2:34" x14ac:dyDescent="0.35">
      <c r="B7920" s="75"/>
      <c r="C7920" s="76"/>
      <c r="D7920" s="78"/>
      <c r="E7920" s="76"/>
      <c r="F7920" s="76"/>
      <c r="G7920" s="76"/>
      <c r="H7920" s="79"/>
      <c r="I7920" s="79"/>
      <c r="J7920" s="79"/>
      <c r="K7920" s="79"/>
      <c r="L7920" s="75"/>
      <c r="M7920" s="75"/>
      <c r="N7920" s="75"/>
      <c r="O7920" s="75"/>
      <c r="P7920" s="76"/>
      <c r="AH7920">
        <v>22</v>
      </c>
    </row>
    <row r="7921" spans="2:34" x14ac:dyDescent="0.35">
      <c r="B7921" s="75"/>
      <c r="C7921" s="76"/>
      <c r="D7921" s="78"/>
      <c r="E7921" s="76"/>
      <c r="F7921" s="76"/>
      <c r="G7921" s="76"/>
      <c r="H7921" s="79"/>
      <c r="I7921" s="79"/>
      <c r="J7921" s="79"/>
      <c r="K7921" s="79"/>
      <c r="L7921" s="75"/>
      <c r="M7921" s="75"/>
      <c r="N7921" s="75"/>
      <c r="O7921" s="75"/>
      <c r="P7921" s="76"/>
      <c r="AH7921">
        <v>22</v>
      </c>
    </row>
    <row r="7922" spans="2:34" x14ac:dyDescent="0.35">
      <c r="B7922" s="75"/>
      <c r="C7922" s="76"/>
      <c r="D7922" s="78"/>
      <c r="E7922" s="76"/>
      <c r="F7922" s="76"/>
      <c r="G7922" s="76"/>
      <c r="H7922" s="79"/>
      <c r="I7922" s="79"/>
      <c r="J7922" s="79"/>
      <c r="K7922" s="79"/>
      <c r="L7922" s="75"/>
      <c r="M7922" s="75"/>
      <c r="N7922" s="75"/>
      <c r="O7922" s="75"/>
      <c r="P7922" s="76"/>
      <c r="AH7922">
        <v>22</v>
      </c>
    </row>
    <row r="7923" spans="2:34" x14ac:dyDescent="0.35">
      <c r="B7923" s="75"/>
      <c r="C7923" s="76"/>
      <c r="D7923" s="78"/>
      <c r="E7923" s="76"/>
      <c r="F7923" s="76"/>
      <c r="G7923" s="76"/>
      <c r="H7923" s="79"/>
      <c r="I7923" s="79"/>
      <c r="J7923" s="79"/>
      <c r="K7923" s="79"/>
      <c r="L7923" s="75"/>
      <c r="M7923" s="75"/>
      <c r="N7923" s="75"/>
      <c r="O7923" s="75"/>
      <c r="P7923" s="76"/>
      <c r="AH7923">
        <v>22</v>
      </c>
    </row>
    <row r="7924" spans="2:34" x14ac:dyDescent="0.35">
      <c r="B7924" s="75"/>
      <c r="C7924" s="76"/>
      <c r="D7924" s="78"/>
      <c r="E7924" s="76"/>
      <c r="F7924" s="76"/>
      <c r="G7924" s="76"/>
      <c r="H7924" s="79"/>
      <c r="I7924" s="79"/>
      <c r="J7924" s="79"/>
      <c r="K7924" s="79"/>
      <c r="L7924" s="75"/>
      <c r="M7924" s="75"/>
      <c r="N7924" s="75"/>
      <c r="O7924" s="75"/>
      <c r="P7924" s="76"/>
      <c r="AH7924">
        <v>22</v>
      </c>
    </row>
    <row r="7925" spans="2:34" x14ac:dyDescent="0.35">
      <c r="B7925" s="75"/>
      <c r="C7925" s="76"/>
      <c r="D7925" s="78"/>
      <c r="E7925" s="76"/>
      <c r="F7925" s="76"/>
      <c r="G7925" s="76"/>
      <c r="H7925" s="79"/>
      <c r="I7925" s="79"/>
      <c r="J7925" s="79"/>
      <c r="K7925" s="79"/>
      <c r="L7925" s="75"/>
      <c r="M7925" s="75"/>
      <c r="N7925" s="75"/>
      <c r="O7925" s="75"/>
      <c r="P7925" s="76"/>
      <c r="AH7925">
        <v>22</v>
      </c>
    </row>
    <row r="7926" spans="2:34" x14ac:dyDescent="0.35">
      <c r="B7926" s="75"/>
      <c r="C7926" s="76"/>
      <c r="D7926" s="78"/>
      <c r="E7926" s="76"/>
      <c r="F7926" s="76"/>
      <c r="G7926" s="76"/>
      <c r="H7926" s="79"/>
      <c r="I7926" s="79"/>
      <c r="J7926" s="79"/>
      <c r="K7926" s="79"/>
      <c r="L7926" s="75"/>
      <c r="M7926" s="75"/>
      <c r="N7926" s="75"/>
      <c r="O7926" s="75"/>
      <c r="P7926" s="76"/>
      <c r="AH7926">
        <v>22</v>
      </c>
    </row>
    <row r="7927" spans="2:34" x14ac:dyDescent="0.35">
      <c r="B7927" s="75"/>
      <c r="C7927" s="76"/>
      <c r="D7927" s="78"/>
      <c r="E7927" s="76"/>
      <c r="F7927" s="76"/>
      <c r="G7927" s="76"/>
      <c r="H7927" s="79"/>
      <c r="I7927" s="79"/>
      <c r="J7927" s="79"/>
      <c r="K7927" s="79"/>
      <c r="L7927" s="75"/>
      <c r="M7927" s="75"/>
      <c r="N7927" s="75"/>
      <c r="O7927" s="75"/>
      <c r="P7927" s="76"/>
      <c r="AH7927">
        <v>22</v>
      </c>
    </row>
    <row r="7928" spans="2:34" x14ac:dyDescent="0.35">
      <c r="B7928" s="75"/>
      <c r="C7928" s="76"/>
      <c r="D7928" s="78"/>
      <c r="E7928" s="76"/>
      <c r="F7928" s="76"/>
      <c r="G7928" s="76"/>
      <c r="H7928" s="79"/>
      <c r="I7928" s="79"/>
      <c r="J7928" s="79"/>
      <c r="K7928" s="79"/>
      <c r="L7928" s="75"/>
      <c r="M7928" s="75"/>
      <c r="N7928" s="75"/>
      <c r="O7928" s="75"/>
      <c r="P7928" s="76"/>
      <c r="AH7928">
        <v>22</v>
      </c>
    </row>
    <row r="7929" spans="2:34" x14ac:dyDescent="0.35">
      <c r="B7929" s="75"/>
      <c r="C7929" s="76"/>
      <c r="D7929" s="78"/>
      <c r="E7929" s="76"/>
      <c r="F7929" s="76"/>
      <c r="G7929" s="76"/>
      <c r="H7929" s="79"/>
      <c r="I7929" s="79"/>
      <c r="J7929" s="79"/>
      <c r="K7929" s="79"/>
      <c r="L7929" s="75"/>
      <c r="M7929" s="75"/>
      <c r="N7929" s="75"/>
      <c r="O7929" s="75"/>
      <c r="P7929" s="76"/>
      <c r="AH7929">
        <v>22</v>
      </c>
    </row>
    <row r="7930" spans="2:34" x14ac:dyDescent="0.35">
      <c r="B7930" s="75"/>
      <c r="C7930" s="76"/>
      <c r="D7930" s="78"/>
      <c r="E7930" s="76"/>
      <c r="F7930" s="76"/>
      <c r="G7930" s="76"/>
      <c r="H7930" s="79"/>
      <c r="I7930" s="79"/>
      <c r="J7930" s="79"/>
      <c r="K7930" s="79"/>
      <c r="L7930" s="75"/>
      <c r="M7930" s="75"/>
      <c r="N7930" s="75"/>
      <c r="O7930" s="75"/>
      <c r="P7930" s="76"/>
      <c r="AH7930">
        <v>22</v>
      </c>
    </row>
    <row r="7931" spans="2:34" x14ac:dyDescent="0.35">
      <c r="B7931" s="75"/>
      <c r="C7931" s="76"/>
      <c r="D7931" s="78"/>
      <c r="E7931" s="76"/>
      <c r="F7931" s="76"/>
      <c r="G7931" s="76"/>
      <c r="H7931" s="79"/>
      <c r="I7931" s="79"/>
      <c r="J7931" s="79"/>
      <c r="K7931" s="79"/>
      <c r="L7931" s="75"/>
      <c r="M7931" s="75"/>
      <c r="N7931" s="75"/>
      <c r="O7931" s="75"/>
      <c r="P7931" s="76"/>
      <c r="AH7931">
        <v>22</v>
      </c>
    </row>
    <row r="7932" spans="2:34" x14ac:dyDescent="0.35">
      <c r="B7932" s="75"/>
      <c r="C7932" s="76"/>
      <c r="D7932" s="78"/>
      <c r="E7932" s="76"/>
      <c r="F7932" s="76"/>
      <c r="G7932" s="76"/>
      <c r="H7932" s="79"/>
      <c r="I7932" s="79"/>
      <c r="J7932" s="79"/>
      <c r="K7932" s="79"/>
      <c r="L7932" s="75"/>
      <c r="M7932" s="75"/>
      <c r="N7932" s="75"/>
      <c r="O7932" s="75"/>
      <c r="P7932" s="76"/>
      <c r="AH7932">
        <v>22</v>
      </c>
    </row>
    <row r="7933" spans="2:34" x14ac:dyDescent="0.35">
      <c r="B7933" s="75"/>
      <c r="C7933" s="76"/>
      <c r="D7933" s="78"/>
      <c r="E7933" s="76"/>
      <c r="F7933" s="76"/>
      <c r="G7933" s="76"/>
      <c r="H7933" s="79"/>
      <c r="I7933" s="79"/>
      <c r="J7933" s="79"/>
      <c r="K7933" s="79"/>
      <c r="L7933" s="75"/>
      <c r="M7933" s="75"/>
      <c r="N7933" s="75"/>
      <c r="O7933" s="75"/>
      <c r="P7933" s="76"/>
      <c r="AH7933">
        <v>22</v>
      </c>
    </row>
    <row r="7934" spans="2:34" x14ac:dyDescent="0.35">
      <c r="B7934" s="75"/>
      <c r="C7934" s="76"/>
      <c r="D7934" s="78"/>
      <c r="E7934" s="76"/>
      <c r="F7934" s="76"/>
      <c r="G7934" s="76"/>
      <c r="H7934" s="79"/>
      <c r="I7934" s="79"/>
      <c r="J7934" s="79"/>
      <c r="K7934" s="79"/>
      <c r="L7934" s="75"/>
      <c r="M7934" s="75"/>
      <c r="N7934" s="75"/>
      <c r="O7934" s="75"/>
      <c r="P7934" s="76"/>
      <c r="AH7934">
        <v>22</v>
      </c>
    </row>
    <row r="7935" spans="2:34" x14ac:dyDescent="0.35">
      <c r="B7935" s="75"/>
      <c r="C7935" s="76"/>
      <c r="D7935" s="78"/>
      <c r="E7935" s="76"/>
      <c r="F7935" s="76"/>
      <c r="G7935" s="76"/>
      <c r="H7935" s="79"/>
      <c r="I7935" s="79"/>
      <c r="J7935" s="79"/>
      <c r="K7935" s="79"/>
      <c r="L7935" s="75"/>
      <c r="M7935" s="75"/>
      <c r="N7935" s="75"/>
      <c r="O7935" s="75"/>
      <c r="P7935" s="76"/>
      <c r="AH7935">
        <v>22</v>
      </c>
    </row>
    <row r="7936" spans="2:34" x14ac:dyDescent="0.35">
      <c r="B7936" s="75"/>
      <c r="C7936" s="76"/>
      <c r="D7936" s="78"/>
      <c r="E7936" s="76"/>
      <c r="F7936" s="76"/>
      <c r="G7936" s="76"/>
      <c r="H7936" s="79"/>
      <c r="I7936" s="79"/>
      <c r="J7936" s="79"/>
      <c r="K7936" s="79"/>
      <c r="L7936" s="75"/>
      <c r="M7936" s="75"/>
      <c r="N7936" s="75"/>
      <c r="O7936" s="75"/>
      <c r="P7936" s="76"/>
      <c r="AH7936">
        <v>22</v>
      </c>
    </row>
    <row r="7937" spans="2:34" x14ac:dyDescent="0.35">
      <c r="B7937" s="75"/>
      <c r="C7937" s="76"/>
      <c r="D7937" s="78"/>
      <c r="E7937" s="76"/>
      <c r="F7937" s="76"/>
      <c r="G7937" s="76"/>
      <c r="H7937" s="79"/>
      <c r="I7937" s="79"/>
      <c r="J7937" s="79"/>
      <c r="K7937" s="79"/>
      <c r="L7937" s="75"/>
      <c r="M7937" s="75"/>
      <c r="N7937" s="75"/>
      <c r="O7937" s="75"/>
      <c r="P7937" s="76"/>
      <c r="AH7937">
        <v>22</v>
      </c>
    </row>
    <row r="7938" spans="2:34" x14ac:dyDescent="0.35">
      <c r="B7938" s="75"/>
      <c r="C7938" s="76"/>
      <c r="D7938" s="78"/>
      <c r="E7938" s="76"/>
      <c r="F7938" s="76"/>
      <c r="G7938" s="76"/>
      <c r="H7938" s="79"/>
      <c r="I7938" s="79"/>
      <c r="J7938" s="79"/>
      <c r="K7938" s="79"/>
      <c r="L7938" s="75"/>
      <c r="M7938" s="75"/>
      <c r="N7938" s="75"/>
      <c r="O7938" s="75"/>
      <c r="P7938" s="76"/>
      <c r="AH7938">
        <v>22</v>
      </c>
    </row>
    <row r="7939" spans="2:34" x14ac:dyDescent="0.35">
      <c r="B7939" s="75"/>
      <c r="C7939" s="76"/>
      <c r="D7939" s="78"/>
      <c r="E7939" s="76"/>
      <c r="F7939" s="76"/>
      <c r="G7939" s="76"/>
      <c r="H7939" s="79"/>
      <c r="I7939" s="79"/>
      <c r="J7939" s="79"/>
      <c r="K7939" s="79"/>
      <c r="L7939" s="75"/>
      <c r="M7939" s="75"/>
      <c r="N7939" s="75"/>
      <c r="O7939" s="75"/>
      <c r="P7939" s="76"/>
      <c r="AH7939">
        <v>22</v>
      </c>
    </row>
    <row r="7940" spans="2:34" x14ac:dyDescent="0.35">
      <c r="B7940" s="75"/>
      <c r="C7940" s="76"/>
      <c r="D7940" s="78"/>
      <c r="E7940" s="76"/>
      <c r="F7940" s="76"/>
      <c r="G7940" s="76"/>
      <c r="H7940" s="79"/>
      <c r="I7940" s="79"/>
      <c r="J7940" s="79"/>
      <c r="K7940" s="79"/>
      <c r="L7940" s="75"/>
      <c r="M7940" s="75"/>
      <c r="N7940" s="75"/>
      <c r="O7940" s="75"/>
      <c r="P7940" s="76"/>
      <c r="AH7940">
        <v>22</v>
      </c>
    </row>
    <row r="7941" spans="2:34" x14ac:dyDescent="0.35">
      <c r="B7941" s="75"/>
      <c r="C7941" s="76"/>
      <c r="D7941" s="78"/>
      <c r="E7941" s="76"/>
      <c r="F7941" s="76"/>
      <c r="G7941" s="76"/>
      <c r="H7941" s="79"/>
      <c r="I7941" s="79"/>
      <c r="J7941" s="79"/>
      <c r="K7941" s="79"/>
      <c r="L7941" s="75"/>
      <c r="M7941" s="75"/>
      <c r="N7941" s="75"/>
      <c r="O7941" s="75"/>
      <c r="P7941" s="76"/>
      <c r="AH7941">
        <v>22</v>
      </c>
    </row>
    <row r="7942" spans="2:34" x14ac:dyDescent="0.35">
      <c r="B7942" s="75"/>
      <c r="C7942" s="76"/>
      <c r="D7942" s="78"/>
      <c r="E7942" s="76"/>
      <c r="F7942" s="76"/>
      <c r="G7942" s="76"/>
      <c r="H7942" s="79"/>
      <c r="I7942" s="79"/>
      <c r="J7942" s="79"/>
      <c r="K7942" s="79"/>
      <c r="L7942" s="75"/>
      <c r="M7942" s="75"/>
      <c r="N7942" s="75"/>
      <c r="O7942" s="75"/>
      <c r="P7942" s="76"/>
      <c r="AH7942">
        <v>22</v>
      </c>
    </row>
    <row r="7943" spans="2:34" x14ac:dyDescent="0.35">
      <c r="B7943" s="75"/>
      <c r="C7943" s="76"/>
      <c r="D7943" s="78"/>
      <c r="E7943" s="76"/>
      <c r="F7943" s="76"/>
      <c r="G7943" s="76"/>
      <c r="H7943" s="79"/>
      <c r="I7943" s="79"/>
      <c r="J7943" s="79"/>
      <c r="K7943" s="79"/>
      <c r="L7943" s="75"/>
      <c r="M7943" s="75"/>
      <c r="N7943" s="75"/>
      <c r="O7943" s="75"/>
      <c r="P7943" s="76"/>
      <c r="AH7943">
        <v>22</v>
      </c>
    </row>
    <row r="7944" spans="2:34" x14ac:dyDescent="0.35">
      <c r="B7944" s="75"/>
      <c r="C7944" s="76"/>
      <c r="D7944" s="78"/>
      <c r="E7944" s="76"/>
      <c r="F7944" s="76"/>
      <c r="G7944" s="76"/>
      <c r="H7944" s="79"/>
      <c r="I7944" s="79"/>
      <c r="J7944" s="79"/>
      <c r="K7944" s="79"/>
      <c r="L7944" s="75"/>
      <c r="M7944" s="75"/>
      <c r="N7944" s="75"/>
      <c r="O7944" s="75"/>
      <c r="P7944" s="76"/>
      <c r="AH7944">
        <v>22</v>
      </c>
    </row>
    <row r="7945" spans="2:34" x14ac:dyDescent="0.35">
      <c r="B7945" s="75"/>
      <c r="C7945" s="76"/>
      <c r="D7945" s="78"/>
      <c r="E7945" s="76"/>
      <c r="F7945" s="76"/>
      <c r="G7945" s="76"/>
      <c r="H7945" s="79"/>
      <c r="I7945" s="79"/>
      <c r="J7945" s="79"/>
      <c r="K7945" s="79"/>
      <c r="L7945" s="75"/>
      <c r="M7945" s="75"/>
      <c r="N7945" s="75"/>
      <c r="O7945" s="75"/>
      <c r="P7945" s="76"/>
      <c r="AH7945">
        <v>22</v>
      </c>
    </row>
    <row r="7946" spans="2:34" x14ac:dyDescent="0.35">
      <c r="B7946" s="75"/>
      <c r="C7946" s="76"/>
      <c r="D7946" s="78"/>
      <c r="E7946" s="76"/>
      <c r="F7946" s="76"/>
      <c r="G7946" s="76"/>
      <c r="H7946" s="79"/>
      <c r="I7946" s="79"/>
      <c r="J7946" s="79"/>
      <c r="K7946" s="79"/>
      <c r="L7946" s="75"/>
      <c r="M7946" s="75"/>
      <c r="N7946" s="75"/>
      <c r="O7946" s="75"/>
      <c r="P7946" s="76"/>
      <c r="AH7946">
        <v>22</v>
      </c>
    </row>
    <row r="7947" spans="2:34" x14ac:dyDescent="0.35">
      <c r="B7947" s="75"/>
      <c r="C7947" s="76"/>
      <c r="D7947" s="78"/>
      <c r="E7947" s="76"/>
      <c r="F7947" s="76"/>
      <c r="G7947" s="76"/>
      <c r="H7947" s="79"/>
      <c r="I7947" s="79"/>
      <c r="J7947" s="79"/>
      <c r="K7947" s="79"/>
      <c r="L7947" s="75"/>
      <c r="M7947" s="75"/>
      <c r="N7947" s="75"/>
      <c r="O7947" s="75"/>
      <c r="P7947" s="76"/>
      <c r="AH7947">
        <v>22</v>
      </c>
    </row>
    <row r="7948" spans="2:34" x14ac:dyDescent="0.35">
      <c r="B7948" s="75"/>
      <c r="C7948" s="76"/>
      <c r="D7948" s="78"/>
      <c r="E7948" s="76"/>
      <c r="F7948" s="76"/>
      <c r="G7948" s="76"/>
      <c r="H7948" s="79"/>
      <c r="I7948" s="79"/>
      <c r="J7948" s="79"/>
      <c r="K7948" s="79"/>
      <c r="L7948" s="75"/>
      <c r="M7948" s="75"/>
      <c r="N7948" s="75"/>
      <c r="O7948" s="75"/>
      <c r="P7948" s="76"/>
      <c r="AH7948">
        <v>22</v>
      </c>
    </row>
    <row r="7949" spans="2:34" x14ac:dyDescent="0.35">
      <c r="B7949" s="75"/>
      <c r="C7949" s="76"/>
      <c r="D7949" s="78"/>
      <c r="E7949" s="76"/>
      <c r="F7949" s="76"/>
      <c r="G7949" s="76"/>
      <c r="H7949" s="79"/>
      <c r="I7949" s="79"/>
      <c r="J7949" s="79"/>
      <c r="K7949" s="79"/>
      <c r="L7949" s="75"/>
      <c r="M7949" s="75"/>
      <c r="N7949" s="75"/>
      <c r="O7949" s="75"/>
      <c r="P7949" s="76"/>
      <c r="AH7949">
        <v>22</v>
      </c>
    </row>
    <row r="7950" spans="2:34" x14ac:dyDescent="0.35">
      <c r="B7950" s="75"/>
      <c r="C7950" s="76"/>
      <c r="D7950" s="78"/>
      <c r="E7950" s="76"/>
      <c r="F7950" s="76"/>
      <c r="G7950" s="76"/>
      <c r="H7950" s="79"/>
      <c r="I7950" s="79"/>
      <c r="J7950" s="79"/>
      <c r="K7950" s="79"/>
      <c r="L7950" s="75"/>
      <c r="M7950" s="75"/>
      <c r="N7950" s="75"/>
      <c r="O7950" s="75"/>
      <c r="P7950" s="76"/>
      <c r="AH7950">
        <v>22</v>
      </c>
    </row>
    <row r="7951" spans="2:34" x14ac:dyDescent="0.35">
      <c r="B7951" s="75"/>
      <c r="C7951" s="76"/>
      <c r="D7951" s="78"/>
      <c r="E7951" s="76"/>
      <c r="F7951" s="76"/>
      <c r="G7951" s="76"/>
      <c r="H7951" s="79"/>
      <c r="I7951" s="79"/>
      <c r="J7951" s="79"/>
      <c r="K7951" s="79"/>
      <c r="L7951" s="75"/>
      <c r="M7951" s="75"/>
      <c r="N7951" s="75"/>
      <c r="O7951" s="75"/>
      <c r="P7951" s="76"/>
      <c r="AH7951">
        <v>22</v>
      </c>
    </row>
    <row r="7952" spans="2:34" x14ac:dyDescent="0.35">
      <c r="B7952" s="75"/>
      <c r="C7952" s="76"/>
      <c r="D7952" s="78"/>
      <c r="E7952" s="76"/>
      <c r="F7952" s="76"/>
      <c r="G7952" s="76"/>
      <c r="H7952" s="79"/>
      <c r="I7952" s="79"/>
      <c r="J7952" s="79"/>
      <c r="K7952" s="79"/>
      <c r="L7952" s="75"/>
      <c r="M7952" s="75"/>
      <c r="N7952" s="75"/>
      <c r="O7952" s="75"/>
      <c r="P7952" s="76"/>
      <c r="AH7952">
        <v>22</v>
      </c>
    </row>
    <row r="7953" spans="2:34" x14ac:dyDescent="0.35">
      <c r="B7953" s="75"/>
      <c r="C7953" s="76"/>
      <c r="D7953" s="78"/>
      <c r="E7953" s="76"/>
      <c r="F7953" s="76"/>
      <c r="G7953" s="76"/>
      <c r="H7953" s="79"/>
      <c r="I7953" s="79"/>
      <c r="J7953" s="79"/>
      <c r="K7953" s="79"/>
      <c r="L7953" s="75"/>
      <c r="M7953" s="75"/>
      <c r="N7953" s="75"/>
      <c r="O7953" s="75"/>
      <c r="P7953" s="76"/>
      <c r="AH7953">
        <v>22</v>
      </c>
    </row>
    <row r="7954" spans="2:34" x14ac:dyDescent="0.35">
      <c r="B7954" s="75"/>
      <c r="C7954" s="76"/>
      <c r="D7954" s="78"/>
      <c r="E7954" s="76"/>
      <c r="F7954" s="76"/>
      <c r="G7954" s="76"/>
      <c r="H7954" s="79"/>
      <c r="I7954" s="79"/>
      <c r="J7954" s="79"/>
      <c r="K7954" s="79"/>
      <c r="L7954" s="75"/>
      <c r="M7954" s="75"/>
      <c r="N7954" s="75"/>
      <c r="O7954" s="75"/>
      <c r="P7954" s="76"/>
      <c r="AH7954">
        <v>22</v>
      </c>
    </row>
    <row r="7955" spans="2:34" x14ac:dyDescent="0.35">
      <c r="B7955" s="75"/>
      <c r="C7955" s="76"/>
      <c r="D7955" s="78"/>
      <c r="E7955" s="76"/>
      <c r="F7955" s="76"/>
      <c r="G7955" s="76"/>
      <c r="H7955" s="79"/>
      <c r="I7955" s="79"/>
      <c r="J7955" s="79"/>
      <c r="K7955" s="79"/>
      <c r="L7955" s="75"/>
      <c r="M7955" s="75"/>
      <c r="N7955" s="75"/>
      <c r="O7955" s="75"/>
      <c r="P7955" s="76"/>
      <c r="AH7955">
        <v>22</v>
      </c>
    </row>
    <row r="7956" spans="2:34" x14ac:dyDescent="0.35">
      <c r="B7956" s="75"/>
      <c r="C7956" s="76"/>
      <c r="D7956" s="78"/>
      <c r="E7956" s="76"/>
      <c r="F7956" s="76"/>
      <c r="G7956" s="76"/>
      <c r="H7956" s="79"/>
      <c r="I7956" s="79"/>
      <c r="J7956" s="79"/>
      <c r="K7956" s="79"/>
      <c r="L7956" s="75"/>
      <c r="M7956" s="75"/>
      <c r="N7956" s="75"/>
      <c r="O7956" s="75"/>
      <c r="P7956" s="76"/>
      <c r="AH7956">
        <v>22</v>
      </c>
    </row>
    <row r="7957" spans="2:34" x14ac:dyDescent="0.35">
      <c r="B7957" s="75"/>
      <c r="C7957" s="76"/>
      <c r="D7957" s="78"/>
      <c r="E7957" s="76"/>
      <c r="F7957" s="76"/>
      <c r="G7957" s="76"/>
      <c r="H7957" s="79"/>
      <c r="I7957" s="79"/>
      <c r="J7957" s="79"/>
      <c r="K7957" s="79"/>
      <c r="L7957" s="75"/>
      <c r="M7957" s="75"/>
      <c r="N7957" s="75"/>
      <c r="O7957" s="75"/>
      <c r="P7957" s="76"/>
      <c r="AH7957">
        <v>22</v>
      </c>
    </row>
    <row r="7958" spans="2:34" x14ac:dyDescent="0.35">
      <c r="B7958" s="75"/>
      <c r="C7958" s="76"/>
      <c r="D7958" s="78"/>
      <c r="E7958" s="76"/>
      <c r="F7958" s="76"/>
      <c r="G7958" s="76"/>
      <c r="H7958" s="79"/>
      <c r="I7958" s="79"/>
      <c r="J7958" s="79"/>
      <c r="K7958" s="79"/>
      <c r="L7958" s="75"/>
      <c r="M7958" s="75"/>
      <c r="N7958" s="75"/>
      <c r="O7958" s="75"/>
      <c r="P7958" s="76"/>
      <c r="AH7958">
        <v>22</v>
      </c>
    </row>
    <row r="7959" spans="2:34" x14ac:dyDescent="0.35">
      <c r="B7959" s="75"/>
      <c r="C7959" s="76"/>
      <c r="D7959" s="78"/>
      <c r="E7959" s="76"/>
      <c r="F7959" s="76"/>
      <c r="G7959" s="76"/>
      <c r="H7959" s="79"/>
      <c r="I7959" s="79"/>
      <c r="J7959" s="79"/>
      <c r="K7959" s="79"/>
      <c r="L7959" s="75"/>
      <c r="M7959" s="75"/>
      <c r="N7959" s="75"/>
      <c r="O7959" s="75"/>
      <c r="P7959" s="76"/>
      <c r="AH7959">
        <v>22</v>
      </c>
    </row>
    <row r="7960" spans="2:34" x14ac:dyDescent="0.35">
      <c r="B7960" s="75"/>
      <c r="C7960" s="76"/>
      <c r="D7960" s="78"/>
      <c r="E7960" s="76"/>
      <c r="F7960" s="76"/>
      <c r="G7960" s="76"/>
      <c r="H7960" s="79"/>
      <c r="I7960" s="79"/>
      <c r="J7960" s="79"/>
      <c r="K7960" s="79"/>
      <c r="L7960" s="75"/>
      <c r="M7960" s="75"/>
      <c r="N7960" s="75"/>
      <c r="O7960" s="75"/>
      <c r="P7960" s="76"/>
      <c r="AH7960">
        <v>22</v>
      </c>
    </row>
    <row r="7961" spans="2:34" x14ac:dyDescent="0.35">
      <c r="B7961" s="75"/>
      <c r="C7961" s="76"/>
      <c r="D7961" s="78"/>
      <c r="E7961" s="76"/>
      <c r="F7961" s="76"/>
      <c r="G7961" s="76"/>
      <c r="H7961" s="79"/>
      <c r="I7961" s="79"/>
      <c r="J7961" s="79"/>
      <c r="K7961" s="79"/>
      <c r="L7961" s="75"/>
      <c r="M7961" s="75"/>
      <c r="N7961" s="75"/>
      <c r="O7961" s="75"/>
      <c r="P7961" s="76"/>
      <c r="AH7961">
        <v>22</v>
      </c>
    </row>
    <row r="7962" spans="2:34" x14ac:dyDescent="0.35">
      <c r="B7962" s="75"/>
      <c r="C7962" s="76"/>
      <c r="D7962" s="78"/>
      <c r="E7962" s="76"/>
      <c r="F7962" s="76"/>
      <c r="G7962" s="76"/>
      <c r="H7962" s="79"/>
      <c r="I7962" s="79"/>
      <c r="J7962" s="79"/>
      <c r="K7962" s="79"/>
      <c r="L7962" s="75"/>
      <c r="M7962" s="75"/>
      <c r="N7962" s="75"/>
      <c r="O7962" s="75"/>
      <c r="P7962" s="76"/>
      <c r="AH7962">
        <v>22</v>
      </c>
    </row>
    <row r="7963" spans="2:34" x14ac:dyDescent="0.35">
      <c r="B7963" s="75"/>
      <c r="C7963" s="76"/>
      <c r="D7963" s="78"/>
      <c r="E7963" s="76"/>
      <c r="F7963" s="76"/>
      <c r="G7963" s="76"/>
      <c r="H7963" s="79"/>
      <c r="I7963" s="79"/>
      <c r="J7963" s="79"/>
      <c r="K7963" s="79"/>
      <c r="L7963" s="75"/>
      <c r="M7963" s="75"/>
      <c r="N7963" s="75"/>
      <c r="O7963" s="75"/>
      <c r="P7963" s="76"/>
      <c r="AH7963">
        <v>22</v>
      </c>
    </row>
    <row r="7964" spans="2:34" x14ac:dyDescent="0.35">
      <c r="B7964" s="75"/>
      <c r="C7964" s="76"/>
      <c r="D7964" s="78"/>
      <c r="E7964" s="76"/>
      <c r="F7964" s="76"/>
      <c r="G7964" s="76"/>
      <c r="H7964" s="79"/>
      <c r="I7964" s="79"/>
      <c r="J7964" s="79"/>
      <c r="K7964" s="79"/>
      <c r="L7964" s="75"/>
      <c r="M7964" s="75"/>
      <c r="N7964" s="75"/>
      <c r="O7964" s="75"/>
      <c r="P7964" s="76"/>
      <c r="AH7964">
        <v>22</v>
      </c>
    </row>
    <row r="7965" spans="2:34" x14ac:dyDescent="0.35">
      <c r="B7965" s="75"/>
      <c r="C7965" s="76"/>
      <c r="D7965" s="78"/>
      <c r="E7965" s="76"/>
      <c r="F7965" s="76"/>
      <c r="G7965" s="76"/>
      <c r="H7965" s="79"/>
      <c r="I7965" s="79"/>
      <c r="J7965" s="79"/>
      <c r="K7965" s="79"/>
      <c r="L7965" s="75"/>
      <c r="M7965" s="75"/>
      <c r="N7965" s="75"/>
      <c r="O7965" s="75"/>
      <c r="P7965" s="76"/>
      <c r="AH7965">
        <v>22</v>
      </c>
    </row>
    <row r="7966" spans="2:34" x14ac:dyDescent="0.35">
      <c r="B7966" s="75"/>
      <c r="C7966" s="76"/>
      <c r="D7966" s="78"/>
      <c r="E7966" s="76"/>
      <c r="F7966" s="76"/>
      <c r="G7966" s="76"/>
      <c r="H7966" s="79"/>
      <c r="I7966" s="79"/>
      <c r="J7966" s="79"/>
      <c r="K7966" s="79"/>
      <c r="L7966" s="75"/>
      <c r="M7966" s="75"/>
      <c r="N7966" s="75"/>
      <c r="O7966" s="75"/>
      <c r="P7966" s="76"/>
      <c r="AH7966">
        <v>22</v>
      </c>
    </row>
    <row r="7967" spans="2:34" x14ac:dyDescent="0.35">
      <c r="B7967" s="75"/>
      <c r="C7967" s="76"/>
      <c r="D7967" s="78"/>
      <c r="E7967" s="76"/>
      <c r="F7967" s="76"/>
      <c r="G7967" s="76"/>
      <c r="H7967" s="79"/>
      <c r="I7967" s="79"/>
      <c r="J7967" s="79"/>
      <c r="K7967" s="79"/>
      <c r="L7967" s="75"/>
      <c r="M7967" s="75"/>
      <c r="N7967" s="75"/>
      <c r="O7967" s="75"/>
      <c r="P7967" s="76"/>
      <c r="AH7967">
        <v>22</v>
      </c>
    </row>
    <row r="7968" spans="2:34" x14ac:dyDescent="0.35">
      <c r="B7968" s="75"/>
      <c r="C7968" s="76"/>
      <c r="D7968" s="78"/>
      <c r="E7968" s="76"/>
      <c r="F7968" s="76"/>
      <c r="G7968" s="76"/>
      <c r="H7968" s="79"/>
      <c r="I7968" s="79"/>
      <c r="J7968" s="79"/>
      <c r="K7968" s="79"/>
      <c r="L7968" s="75"/>
      <c r="M7968" s="75"/>
      <c r="N7968" s="75"/>
      <c r="O7968" s="75"/>
      <c r="P7968" s="76"/>
      <c r="AH7968">
        <v>22</v>
      </c>
    </row>
    <row r="7969" spans="2:34" x14ac:dyDescent="0.35">
      <c r="B7969" s="75"/>
      <c r="C7969" s="76"/>
      <c r="D7969" s="78"/>
      <c r="E7969" s="76"/>
      <c r="F7969" s="76"/>
      <c r="G7969" s="76"/>
      <c r="H7969" s="79"/>
      <c r="I7969" s="79"/>
      <c r="J7969" s="79"/>
      <c r="K7969" s="79"/>
      <c r="L7969" s="75"/>
      <c r="M7969" s="75"/>
      <c r="N7969" s="75"/>
      <c r="O7969" s="75"/>
      <c r="P7969" s="76"/>
      <c r="AH7969">
        <v>22</v>
      </c>
    </row>
    <row r="7970" spans="2:34" x14ac:dyDescent="0.35">
      <c r="B7970" s="75"/>
      <c r="C7970" s="76"/>
      <c r="D7970" s="78"/>
      <c r="E7970" s="76"/>
      <c r="F7970" s="76"/>
      <c r="G7970" s="76"/>
      <c r="H7970" s="79"/>
      <c r="I7970" s="79"/>
      <c r="J7970" s="79"/>
      <c r="K7970" s="79"/>
      <c r="L7970" s="75"/>
      <c r="M7970" s="75"/>
      <c r="N7970" s="75"/>
      <c r="O7970" s="75"/>
      <c r="P7970" s="76"/>
      <c r="AH7970">
        <v>22</v>
      </c>
    </row>
    <row r="7971" spans="2:34" x14ac:dyDescent="0.35">
      <c r="B7971" s="75"/>
      <c r="C7971" s="76"/>
      <c r="D7971" s="78"/>
      <c r="E7971" s="76"/>
      <c r="F7971" s="76"/>
      <c r="G7971" s="76"/>
      <c r="H7971" s="79"/>
      <c r="I7971" s="79"/>
      <c r="J7971" s="79"/>
      <c r="K7971" s="79"/>
      <c r="L7971" s="75"/>
      <c r="M7971" s="75"/>
      <c r="N7971" s="75"/>
      <c r="O7971" s="75"/>
      <c r="P7971" s="76"/>
      <c r="AH7971">
        <v>22</v>
      </c>
    </row>
    <row r="7972" spans="2:34" x14ac:dyDescent="0.35">
      <c r="B7972" s="75"/>
      <c r="C7972" s="76"/>
      <c r="D7972" s="78"/>
      <c r="E7972" s="76"/>
      <c r="F7972" s="76"/>
      <c r="G7972" s="76"/>
      <c r="H7972" s="79"/>
      <c r="I7972" s="79"/>
      <c r="J7972" s="79"/>
      <c r="K7972" s="79"/>
      <c r="L7972" s="75"/>
      <c r="M7972" s="75"/>
      <c r="N7972" s="75"/>
      <c r="O7972" s="75"/>
      <c r="P7972" s="76"/>
      <c r="AH7972">
        <v>22</v>
      </c>
    </row>
    <row r="7973" spans="2:34" x14ac:dyDescent="0.35">
      <c r="B7973" s="75"/>
      <c r="C7973" s="76"/>
      <c r="D7973" s="78"/>
      <c r="E7973" s="76"/>
      <c r="F7973" s="76"/>
      <c r="G7973" s="76"/>
      <c r="H7973" s="79"/>
      <c r="I7973" s="79"/>
      <c r="J7973" s="79"/>
      <c r="K7973" s="79"/>
      <c r="L7973" s="75"/>
      <c r="M7973" s="75"/>
      <c r="N7973" s="75"/>
      <c r="O7973" s="75"/>
      <c r="P7973" s="76"/>
      <c r="AH7973">
        <v>22</v>
      </c>
    </row>
    <row r="7974" spans="2:34" x14ac:dyDescent="0.35">
      <c r="B7974" s="75"/>
      <c r="C7974" s="76"/>
      <c r="D7974" s="78"/>
      <c r="E7974" s="76"/>
      <c r="F7974" s="76"/>
      <c r="G7974" s="76"/>
      <c r="H7974" s="79"/>
      <c r="I7974" s="79"/>
      <c r="J7974" s="79"/>
      <c r="K7974" s="79"/>
      <c r="L7974" s="75"/>
      <c r="M7974" s="75"/>
      <c r="N7974" s="75"/>
      <c r="O7974" s="75"/>
      <c r="P7974" s="76"/>
      <c r="AH7974">
        <v>22</v>
      </c>
    </row>
    <row r="7975" spans="2:34" x14ac:dyDescent="0.35">
      <c r="B7975" s="75"/>
      <c r="C7975" s="76"/>
      <c r="D7975" s="78"/>
      <c r="E7975" s="76"/>
      <c r="F7975" s="76"/>
      <c r="G7975" s="76"/>
      <c r="H7975" s="79"/>
      <c r="I7975" s="79"/>
      <c r="J7975" s="79"/>
      <c r="K7975" s="79"/>
      <c r="L7975" s="75"/>
      <c r="M7975" s="75"/>
      <c r="N7975" s="75"/>
      <c r="O7975" s="75"/>
      <c r="P7975" s="76"/>
      <c r="AH7975">
        <v>22</v>
      </c>
    </row>
    <row r="7976" spans="2:34" x14ac:dyDescent="0.35">
      <c r="B7976" s="75"/>
      <c r="C7976" s="76"/>
      <c r="D7976" s="78"/>
      <c r="E7976" s="76"/>
      <c r="F7976" s="76"/>
      <c r="G7976" s="76"/>
      <c r="H7976" s="79"/>
      <c r="I7976" s="79"/>
      <c r="J7976" s="79"/>
      <c r="K7976" s="79"/>
      <c r="L7976" s="75"/>
      <c r="M7976" s="75"/>
      <c r="N7976" s="75"/>
      <c r="O7976" s="75"/>
      <c r="P7976" s="76"/>
      <c r="AH7976">
        <v>22</v>
      </c>
    </row>
    <row r="7977" spans="2:34" x14ac:dyDescent="0.35">
      <c r="B7977" s="75"/>
      <c r="C7977" s="76"/>
      <c r="D7977" s="78"/>
      <c r="E7977" s="76"/>
      <c r="F7977" s="76"/>
      <c r="G7977" s="76"/>
      <c r="H7977" s="79"/>
      <c r="I7977" s="79"/>
      <c r="J7977" s="79"/>
      <c r="K7977" s="79"/>
      <c r="L7977" s="75"/>
      <c r="M7977" s="75"/>
      <c r="N7977" s="75"/>
      <c r="O7977" s="75"/>
      <c r="P7977" s="76"/>
      <c r="AH7977">
        <v>22</v>
      </c>
    </row>
    <row r="7978" spans="2:34" x14ac:dyDescent="0.35">
      <c r="B7978" s="75"/>
      <c r="C7978" s="76"/>
      <c r="D7978" s="78"/>
      <c r="E7978" s="76"/>
      <c r="F7978" s="76"/>
      <c r="G7978" s="76"/>
      <c r="H7978" s="79"/>
      <c r="I7978" s="79"/>
      <c r="J7978" s="79"/>
      <c r="K7978" s="79"/>
      <c r="L7978" s="75"/>
      <c r="M7978" s="75"/>
      <c r="N7978" s="75"/>
      <c r="O7978" s="75"/>
      <c r="P7978" s="76"/>
      <c r="AH7978">
        <v>22</v>
      </c>
    </row>
    <row r="7979" spans="2:34" x14ac:dyDescent="0.35">
      <c r="B7979" s="75"/>
      <c r="C7979" s="76"/>
      <c r="D7979" s="78"/>
      <c r="E7979" s="76"/>
      <c r="F7979" s="76"/>
      <c r="G7979" s="76"/>
      <c r="H7979" s="79"/>
      <c r="I7979" s="79"/>
      <c r="J7979" s="79"/>
      <c r="K7979" s="79"/>
      <c r="L7979" s="75"/>
      <c r="M7979" s="75"/>
      <c r="N7979" s="75"/>
      <c r="O7979" s="75"/>
      <c r="P7979" s="76"/>
      <c r="AH7979">
        <v>22</v>
      </c>
    </row>
    <row r="7980" spans="2:34" x14ac:dyDescent="0.35">
      <c r="B7980" s="75"/>
      <c r="C7980" s="76"/>
      <c r="D7980" s="78"/>
      <c r="E7980" s="76"/>
      <c r="F7980" s="76"/>
      <c r="G7980" s="76"/>
      <c r="H7980" s="79"/>
      <c r="I7980" s="79"/>
      <c r="J7980" s="79"/>
      <c r="K7980" s="79"/>
      <c r="L7980" s="75"/>
      <c r="M7980" s="75"/>
      <c r="N7980" s="75"/>
      <c r="O7980" s="75"/>
      <c r="P7980" s="76"/>
      <c r="AH7980">
        <v>22</v>
      </c>
    </row>
    <row r="7981" spans="2:34" x14ac:dyDescent="0.35">
      <c r="B7981" s="75"/>
      <c r="C7981" s="76"/>
      <c r="D7981" s="78"/>
      <c r="E7981" s="76"/>
      <c r="F7981" s="76"/>
      <c r="G7981" s="76"/>
      <c r="H7981" s="79"/>
      <c r="I7981" s="79"/>
      <c r="J7981" s="79"/>
      <c r="K7981" s="79"/>
      <c r="L7981" s="75"/>
      <c r="M7981" s="75"/>
      <c r="N7981" s="75"/>
      <c r="O7981" s="75"/>
      <c r="P7981" s="76"/>
      <c r="AH7981">
        <v>22</v>
      </c>
    </row>
    <row r="7982" spans="2:34" x14ac:dyDescent="0.35">
      <c r="B7982" s="75"/>
      <c r="C7982" s="76"/>
      <c r="D7982" s="78"/>
      <c r="E7982" s="76"/>
      <c r="F7982" s="76"/>
      <c r="G7982" s="76"/>
      <c r="H7982" s="79"/>
      <c r="I7982" s="79"/>
      <c r="J7982" s="79"/>
      <c r="K7982" s="79"/>
      <c r="L7982" s="75"/>
      <c r="M7982" s="75"/>
      <c r="N7982" s="75"/>
      <c r="O7982" s="75"/>
      <c r="P7982" s="76"/>
      <c r="AH7982">
        <v>22</v>
      </c>
    </row>
    <row r="7983" spans="2:34" x14ac:dyDescent="0.35">
      <c r="B7983" s="75"/>
      <c r="C7983" s="76"/>
      <c r="D7983" s="78"/>
      <c r="E7983" s="76"/>
      <c r="F7983" s="76"/>
      <c r="G7983" s="76"/>
      <c r="H7983" s="79"/>
      <c r="I7983" s="79"/>
      <c r="J7983" s="79"/>
      <c r="K7983" s="79"/>
      <c r="L7983" s="75"/>
      <c r="M7983" s="75"/>
      <c r="N7983" s="75"/>
      <c r="O7983" s="75"/>
      <c r="P7983" s="76"/>
      <c r="AH7983">
        <v>22</v>
      </c>
    </row>
    <row r="7984" spans="2:34" x14ac:dyDescent="0.35">
      <c r="B7984" s="75"/>
      <c r="C7984" s="76"/>
      <c r="D7984" s="78"/>
      <c r="E7984" s="76"/>
      <c r="F7984" s="76"/>
      <c r="G7984" s="76"/>
      <c r="H7984" s="79"/>
      <c r="I7984" s="79"/>
      <c r="J7984" s="79"/>
      <c r="K7984" s="79"/>
      <c r="L7984" s="75"/>
      <c r="M7984" s="75"/>
      <c r="N7984" s="75"/>
      <c r="O7984" s="75"/>
      <c r="P7984" s="76"/>
      <c r="AH7984">
        <v>22</v>
      </c>
    </row>
    <row r="7985" spans="2:34" x14ac:dyDescent="0.35">
      <c r="B7985" s="75"/>
      <c r="C7985" s="76"/>
      <c r="D7985" s="78"/>
      <c r="E7985" s="76"/>
      <c r="F7985" s="76"/>
      <c r="G7985" s="76"/>
      <c r="H7985" s="79"/>
      <c r="I7985" s="79"/>
      <c r="J7985" s="79"/>
      <c r="K7985" s="79"/>
      <c r="L7985" s="75"/>
      <c r="M7985" s="75"/>
      <c r="N7985" s="75"/>
      <c r="O7985" s="75"/>
      <c r="P7985" s="76"/>
      <c r="AH7985">
        <v>22</v>
      </c>
    </row>
    <row r="7986" spans="2:34" x14ac:dyDescent="0.35">
      <c r="B7986" s="75"/>
      <c r="C7986" s="76"/>
      <c r="D7986" s="78"/>
      <c r="E7986" s="76"/>
      <c r="F7986" s="76"/>
      <c r="G7986" s="76"/>
      <c r="H7986" s="79"/>
      <c r="I7986" s="79"/>
      <c r="J7986" s="79"/>
      <c r="K7986" s="79"/>
      <c r="L7986" s="75"/>
      <c r="M7986" s="75"/>
      <c r="N7986" s="75"/>
      <c r="O7986" s="75"/>
      <c r="P7986" s="76"/>
      <c r="AH7986">
        <v>22</v>
      </c>
    </row>
    <row r="7987" spans="2:34" x14ac:dyDescent="0.35">
      <c r="B7987" s="75"/>
      <c r="C7987" s="76"/>
      <c r="D7987" s="78"/>
      <c r="E7987" s="76"/>
      <c r="F7987" s="76"/>
      <c r="G7987" s="76"/>
      <c r="H7987" s="79"/>
      <c r="I7987" s="79"/>
      <c r="J7987" s="79"/>
      <c r="K7987" s="79"/>
      <c r="L7987" s="75"/>
      <c r="M7987" s="75"/>
      <c r="N7987" s="75"/>
      <c r="O7987" s="75"/>
      <c r="P7987" s="76"/>
      <c r="AH7987">
        <v>22</v>
      </c>
    </row>
    <row r="7988" spans="2:34" x14ac:dyDescent="0.35">
      <c r="B7988" s="75"/>
      <c r="C7988" s="76"/>
      <c r="D7988" s="78"/>
      <c r="E7988" s="76"/>
      <c r="F7988" s="76"/>
      <c r="G7988" s="76"/>
      <c r="H7988" s="79"/>
      <c r="I7988" s="79"/>
      <c r="J7988" s="79"/>
      <c r="K7988" s="79"/>
      <c r="L7988" s="75"/>
      <c r="M7988" s="75"/>
      <c r="N7988" s="75"/>
      <c r="O7988" s="75"/>
      <c r="P7988" s="76"/>
      <c r="AH7988">
        <v>22</v>
      </c>
    </row>
    <row r="7989" spans="2:34" x14ac:dyDescent="0.35">
      <c r="B7989" s="75"/>
      <c r="C7989" s="76"/>
      <c r="D7989" s="78"/>
      <c r="E7989" s="76"/>
      <c r="F7989" s="76"/>
      <c r="G7989" s="76"/>
      <c r="H7989" s="79"/>
      <c r="I7989" s="79"/>
      <c r="J7989" s="79"/>
      <c r="K7989" s="79"/>
      <c r="L7989" s="75"/>
      <c r="M7989" s="75"/>
      <c r="N7989" s="75"/>
      <c r="O7989" s="75"/>
      <c r="P7989" s="76"/>
      <c r="AH7989">
        <v>22</v>
      </c>
    </row>
    <row r="7990" spans="2:34" x14ac:dyDescent="0.35">
      <c r="B7990" s="75"/>
      <c r="C7990" s="76"/>
      <c r="D7990" s="78"/>
      <c r="E7990" s="76"/>
      <c r="F7990" s="76"/>
      <c r="G7990" s="76"/>
      <c r="H7990" s="79"/>
      <c r="I7990" s="79"/>
      <c r="J7990" s="79"/>
      <c r="K7990" s="79"/>
      <c r="L7990" s="75"/>
      <c r="M7990" s="75"/>
      <c r="N7990" s="75"/>
      <c r="O7990" s="75"/>
      <c r="P7990" s="76"/>
      <c r="AH7990">
        <v>22</v>
      </c>
    </row>
    <row r="7991" spans="2:34" x14ac:dyDescent="0.35">
      <c r="B7991" s="75"/>
      <c r="C7991" s="76"/>
      <c r="D7991" s="78"/>
      <c r="E7991" s="76"/>
      <c r="F7991" s="76"/>
      <c r="G7991" s="76"/>
      <c r="H7991" s="79"/>
      <c r="I7991" s="79"/>
      <c r="J7991" s="79"/>
      <c r="K7991" s="79"/>
      <c r="L7991" s="75"/>
      <c r="M7991" s="75"/>
      <c r="N7991" s="75"/>
      <c r="O7991" s="75"/>
      <c r="P7991" s="76"/>
      <c r="AH7991">
        <v>22</v>
      </c>
    </row>
    <row r="7992" spans="2:34" x14ac:dyDescent="0.35">
      <c r="B7992" s="75"/>
      <c r="C7992" s="76"/>
      <c r="D7992" s="78"/>
      <c r="E7992" s="76"/>
      <c r="F7992" s="76"/>
      <c r="G7992" s="76"/>
      <c r="H7992" s="79"/>
      <c r="I7992" s="79"/>
      <c r="J7992" s="79"/>
      <c r="K7992" s="79"/>
      <c r="L7992" s="75"/>
      <c r="M7992" s="75"/>
      <c r="N7992" s="75"/>
      <c r="O7992" s="75"/>
      <c r="P7992" s="76"/>
      <c r="AH7992">
        <v>22</v>
      </c>
    </row>
    <row r="7993" spans="2:34" x14ac:dyDescent="0.35">
      <c r="B7993" s="75"/>
      <c r="C7993" s="76"/>
      <c r="D7993" s="78"/>
      <c r="E7993" s="76"/>
      <c r="F7993" s="76"/>
      <c r="G7993" s="76"/>
      <c r="H7993" s="79"/>
      <c r="I7993" s="79"/>
      <c r="J7993" s="79"/>
      <c r="K7993" s="79"/>
      <c r="L7993" s="75"/>
      <c r="M7993" s="75"/>
      <c r="N7993" s="75"/>
      <c r="O7993" s="75"/>
      <c r="P7993" s="76"/>
      <c r="AH7993">
        <v>22</v>
      </c>
    </row>
    <row r="7994" spans="2:34" x14ac:dyDescent="0.35">
      <c r="B7994" s="75"/>
      <c r="C7994" s="76"/>
      <c r="D7994" s="78"/>
      <c r="E7994" s="76"/>
      <c r="F7994" s="76"/>
      <c r="G7994" s="76"/>
      <c r="H7994" s="79"/>
      <c r="I7994" s="79"/>
      <c r="J7994" s="79"/>
      <c r="K7994" s="79"/>
      <c r="L7994" s="75"/>
      <c r="M7994" s="75"/>
      <c r="N7994" s="75"/>
      <c r="O7994" s="75"/>
      <c r="P7994" s="76"/>
      <c r="AH7994">
        <v>22</v>
      </c>
    </row>
    <row r="7995" spans="2:34" x14ac:dyDescent="0.35">
      <c r="B7995" s="75"/>
      <c r="C7995" s="76"/>
      <c r="D7995" s="78"/>
      <c r="E7995" s="76"/>
      <c r="F7995" s="76"/>
      <c r="G7995" s="76"/>
      <c r="H7995" s="79"/>
      <c r="I7995" s="79"/>
      <c r="J7995" s="79"/>
      <c r="K7995" s="79"/>
      <c r="L7995" s="75"/>
      <c r="M7995" s="75"/>
      <c r="N7995" s="75"/>
      <c r="O7995" s="75"/>
      <c r="P7995" s="76"/>
      <c r="AH7995">
        <v>22</v>
      </c>
    </row>
    <row r="7996" spans="2:34" x14ac:dyDescent="0.35">
      <c r="B7996" s="75"/>
      <c r="C7996" s="76"/>
      <c r="D7996" s="78"/>
      <c r="E7996" s="76"/>
      <c r="F7996" s="76"/>
      <c r="G7996" s="76"/>
      <c r="H7996" s="79"/>
      <c r="I7996" s="79"/>
      <c r="J7996" s="79"/>
      <c r="K7996" s="79"/>
      <c r="L7996" s="75"/>
      <c r="M7996" s="75"/>
      <c r="N7996" s="75"/>
      <c r="O7996" s="75"/>
      <c r="P7996" s="76"/>
      <c r="AH7996">
        <v>22</v>
      </c>
    </row>
    <row r="7997" spans="2:34" x14ac:dyDescent="0.35">
      <c r="B7997" s="75"/>
      <c r="C7997" s="76"/>
      <c r="D7997" s="78"/>
      <c r="E7997" s="76"/>
      <c r="F7997" s="76"/>
      <c r="G7997" s="76"/>
      <c r="H7997" s="79"/>
      <c r="I7997" s="79"/>
      <c r="J7997" s="79"/>
      <c r="K7997" s="79"/>
      <c r="L7997" s="75"/>
      <c r="M7997" s="75"/>
      <c r="N7997" s="75"/>
      <c r="O7997" s="75"/>
      <c r="P7997" s="76"/>
      <c r="AH7997">
        <v>22</v>
      </c>
    </row>
    <row r="7998" spans="2:34" x14ac:dyDescent="0.35">
      <c r="B7998" s="75"/>
      <c r="C7998" s="76"/>
      <c r="D7998" s="78"/>
      <c r="E7998" s="76"/>
      <c r="F7998" s="76"/>
      <c r="G7998" s="76"/>
      <c r="H7998" s="79"/>
      <c r="I7998" s="79"/>
      <c r="J7998" s="79"/>
      <c r="K7998" s="79"/>
      <c r="L7998" s="75"/>
      <c r="M7998" s="75"/>
      <c r="N7998" s="75"/>
      <c r="O7998" s="75"/>
      <c r="P7998" s="76"/>
      <c r="AH7998">
        <v>22</v>
      </c>
    </row>
    <row r="7999" spans="2:34" x14ac:dyDescent="0.35">
      <c r="B7999" s="75"/>
      <c r="C7999" s="76"/>
      <c r="D7999" s="78"/>
      <c r="E7999" s="76"/>
      <c r="F7999" s="76"/>
      <c r="G7999" s="76"/>
      <c r="H7999" s="79"/>
      <c r="I7999" s="79"/>
      <c r="J7999" s="79"/>
      <c r="K7999" s="79"/>
      <c r="L7999" s="75"/>
      <c r="M7999" s="75"/>
      <c r="N7999" s="75"/>
      <c r="O7999" s="75"/>
      <c r="P7999" s="76"/>
      <c r="AH7999">
        <v>22</v>
      </c>
    </row>
    <row r="8000" spans="2:34" x14ac:dyDescent="0.35">
      <c r="B8000" s="75"/>
      <c r="C8000" s="76"/>
      <c r="D8000" s="78"/>
      <c r="E8000" s="76"/>
      <c r="F8000" s="76"/>
      <c r="G8000" s="76"/>
      <c r="H8000" s="79"/>
      <c r="I8000" s="79"/>
      <c r="J8000" s="79"/>
      <c r="K8000" s="79"/>
      <c r="L8000" s="75"/>
      <c r="M8000" s="75"/>
      <c r="N8000" s="75"/>
      <c r="O8000" s="75"/>
      <c r="P8000" s="76"/>
      <c r="AH8000">
        <v>22</v>
      </c>
    </row>
    <row r="8001" spans="2:34" x14ac:dyDescent="0.35">
      <c r="B8001" s="75"/>
      <c r="C8001" s="76"/>
      <c r="D8001" s="78"/>
      <c r="E8001" s="76"/>
      <c r="F8001" s="76"/>
      <c r="G8001" s="76"/>
      <c r="H8001" s="79"/>
      <c r="I8001" s="79"/>
      <c r="J8001" s="79"/>
      <c r="K8001" s="79"/>
      <c r="L8001" s="75"/>
      <c r="M8001" s="75"/>
      <c r="N8001" s="75"/>
      <c r="O8001" s="75"/>
      <c r="P8001" s="76"/>
      <c r="AH8001">
        <v>22</v>
      </c>
    </row>
    <row r="8002" spans="2:34" x14ac:dyDescent="0.35">
      <c r="B8002" s="75"/>
      <c r="C8002" s="76"/>
      <c r="D8002" s="78"/>
      <c r="E8002" s="76"/>
      <c r="F8002" s="76"/>
      <c r="G8002" s="76"/>
      <c r="H8002" s="79"/>
      <c r="I8002" s="79"/>
      <c r="J8002" s="79"/>
      <c r="K8002" s="79"/>
      <c r="L8002" s="75"/>
      <c r="M8002" s="75"/>
      <c r="N8002" s="75"/>
      <c r="O8002" s="75"/>
      <c r="P8002" s="76"/>
      <c r="AH8002">
        <v>22</v>
      </c>
    </row>
    <row r="8003" spans="2:34" x14ac:dyDescent="0.35">
      <c r="B8003" s="75"/>
      <c r="C8003" s="76"/>
      <c r="D8003" s="78"/>
      <c r="E8003" s="76"/>
      <c r="F8003" s="76"/>
      <c r="G8003" s="76"/>
      <c r="H8003" s="79"/>
      <c r="I8003" s="79"/>
      <c r="J8003" s="79"/>
      <c r="K8003" s="79"/>
      <c r="L8003" s="75"/>
      <c r="M8003" s="75"/>
      <c r="N8003" s="75"/>
      <c r="O8003" s="75"/>
      <c r="P8003" s="76"/>
      <c r="AH8003">
        <v>22</v>
      </c>
    </row>
    <row r="8004" spans="2:34" x14ac:dyDescent="0.35">
      <c r="B8004" s="75"/>
      <c r="C8004" s="76"/>
      <c r="D8004" s="78"/>
      <c r="E8004" s="76"/>
      <c r="F8004" s="76"/>
      <c r="G8004" s="76"/>
      <c r="H8004" s="79"/>
      <c r="I8004" s="79"/>
      <c r="J8004" s="79"/>
      <c r="K8004" s="79"/>
      <c r="L8004" s="75"/>
      <c r="M8004" s="75"/>
      <c r="N8004" s="75"/>
      <c r="O8004" s="75"/>
      <c r="P8004" s="76"/>
      <c r="AH8004">
        <v>22</v>
      </c>
    </row>
    <row r="8005" spans="2:34" x14ac:dyDescent="0.35">
      <c r="B8005" s="75"/>
      <c r="C8005" s="76"/>
      <c r="D8005" s="78"/>
      <c r="E8005" s="76"/>
      <c r="F8005" s="76"/>
      <c r="G8005" s="76"/>
      <c r="H8005" s="79"/>
      <c r="I8005" s="79"/>
      <c r="J8005" s="79"/>
      <c r="K8005" s="79"/>
      <c r="L8005" s="75"/>
      <c r="M8005" s="75"/>
      <c r="N8005" s="75"/>
      <c r="O8005" s="75"/>
      <c r="P8005" s="76"/>
      <c r="AH8005">
        <v>22</v>
      </c>
    </row>
    <row r="8006" spans="2:34" x14ac:dyDescent="0.35">
      <c r="B8006" s="75"/>
      <c r="C8006" s="76"/>
      <c r="D8006" s="78"/>
      <c r="E8006" s="76"/>
      <c r="F8006" s="76"/>
      <c r="G8006" s="76"/>
      <c r="H8006" s="79"/>
      <c r="I8006" s="79"/>
      <c r="J8006" s="79"/>
      <c r="K8006" s="79"/>
      <c r="L8006" s="75"/>
      <c r="M8006" s="75"/>
      <c r="N8006" s="75"/>
      <c r="O8006" s="75"/>
      <c r="P8006" s="76"/>
      <c r="AH8006">
        <v>22</v>
      </c>
    </row>
    <row r="8007" spans="2:34" x14ac:dyDescent="0.35">
      <c r="B8007" s="75"/>
      <c r="C8007" s="76"/>
      <c r="D8007" s="78"/>
      <c r="E8007" s="76"/>
      <c r="F8007" s="76"/>
      <c r="G8007" s="76"/>
      <c r="H8007" s="79"/>
      <c r="I8007" s="79"/>
      <c r="J8007" s="79"/>
      <c r="K8007" s="79"/>
      <c r="L8007" s="75"/>
      <c r="M8007" s="75"/>
      <c r="N8007" s="75"/>
      <c r="O8007" s="75"/>
      <c r="P8007" s="76"/>
      <c r="AH8007">
        <v>22</v>
      </c>
    </row>
    <row r="8008" spans="2:34" x14ac:dyDescent="0.35">
      <c r="B8008" s="75"/>
      <c r="C8008" s="76"/>
      <c r="D8008" s="78"/>
      <c r="E8008" s="76"/>
      <c r="F8008" s="76"/>
      <c r="G8008" s="76"/>
      <c r="H8008" s="79"/>
      <c r="I8008" s="79"/>
      <c r="J8008" s="79"/>
      <c r="K8008" s="79"/>
      <c r="L8008" s="75"/>
      <c r="M8008" s="75"/>
      <c r="N8008" s="75"/>
      <c r="O8008" s="75"/>
      <c r="P8008" s="76"/>
      <c r="AH8008">
        <v>22</v>
      </c>
    </row>
    <row r="8009" spans="2:34" x14ac:dyDescent="0.35">
      <c r="B8009" s="75"/>
      <c r="C8009" s="76"/>
      <c r="D8009" s="78"/>
      <c r="E8009" s="76"/>
      <c r="F8009" s="76"/>
      <c r="G8009" s="76"/>
      <c r="H8009" s="79"/>
      <c r="I8009" s="79"/>
      <c r="J8009" s="79"/>
      <c r="K8009" s="79"/>
      <c r="L8009" s="75"/>
      <c r="M8009" s="75"/>
      <c r="N8009" s="75"/>
      <c r="O8009" s="75"/>
      <c r="P8009" s="76"/>
      <c r="AH8009">
        <v>22</v>
      </c>
    </row>
    <row r="8010" spans="2:34" x14ac:dyDescent="0.35">
      <c r="B8010" s="75"/>
      <c r="C8010" s="76"/>
      <c r="D8010" s="78"/>
      <c r="E8010" s="76"/>
      <c r="F8010" s="76"/>
      <c r="G8010" s="76"/>
      <c r="H8010" s="79"/>
      <c r="I8010" s="79"/>
      <c r="J8010" s="79"/>
      <c r="K8010" s="79"/>
      <c r="L8010" s="75"/>
      <c r="M8010" s="75"/>
      <c r="N8010" s="75"/>
      <c r="O8010" s="75"/>
      <c r="P8010" s="76"/>
      <c r="AH8010">
        <v>22</v>
      </c>
    </row>
    <row r="8011" spans="2:34" x14ac:dyDescent="0.35">
      <c r="B8011" s="75"/>
      <c r="C8011" s="76"/>
      <c r="D8011" s="78"/>
      <c r="E8011" s="76"/>
      <c r="F8011" s="76"/>
      <c r="G8011" s="76"/>
      <c r="H8011" s="79"/>
      <c r="I8011" s="79"/>
      <c r="J8011" s="79"/>
      <c r="K8011" s="79"/>
      <c r="L8011" s="75"/>
      <c r="M8011" s="75"/>
      <c r="N8011" s="75"/>
      <c r="O8011" s="75"/>
      <c r="P8011" s="76"/>
      <c r="AH8011">
        <v>22</v>
      </c>
    </row>
    <row r="8012" spans="2:34" x14ac:dyDescent="0.35">
      <c r="B8012" s="75"/>
      <c r="C8012" s="76"/>
      <c r="D8012" s="78"/>
      <c r="E8012" s="76"/>
      <c r="F8012" s="76"/>
      <c r="G8012" s="76"/>
      <c r="H8012" s="79"/>
      <c r="I8012" s="79"/>
      <c r="J8012" s="79"/>
      <c r="K8012" s="79"/>
      <c r="L8012" s="75"/>
      <c r="M8012" s="75"/>
      <c r="N8012" s="75"/>
      <c r="O8012" s="75"/>
      <c r="P8012" s="76"/>
      <c r="AH8012">
        <v>22</v>
      </c>
    </row>
    <row r="8013" spans="2:34" x14ac:dyDescent="0.35">
      <c r="B8013" s="75"/>
      <c r="C8013" s="76"/>
      <c r="D8013" s="78"/>
      <c r="E8013" s="76"/>
      <c r="F8013" s="76"/>
      <c r="G8013" s="76"/>
      <c r="H8013" s="79"/>
      <c r="I8013" s="79"/>
      <c r="J8013" s="79"/>
      <c r="K8013" s="79"/>
      <c r="L8013" s="75"/>
      <c r="M8013" s="75"/>
      <c r="N8013" s="75"/>
      <c r="O8013" s="75"/>
      <c r="P8013" s="76"/>
      <c r="AH8013">
        <v>22</v>
      </c>
    </row>
    <row r="8014" spans="2:34" x14ac:dyDescent="0.35">
      <c r="B8014" s="75"/>
      <c r="C8014" s="76"/>
      <c r="D8014" s="78"/>
      <c r="E8014" s="76"/>
      <c r="F8014" s="76"/>
      <c r="G8014" s="76"/>
      <c r="H8014" s="79"/>
      <c r="I8014" s="79"/>
      <c r="J8014" s="79"/>
      <c r="K8014" s="79"/>
      <c r="L8014" s="75"/>
      <c r="M8014" s="75"/>
      <c r="N8014" s="75"/>
      <c r="O8014" s="75"/>
      <c r="P8014" s="76"/>
      <c r="AH8014">
        <v>22</v>
      </c>
    </row>
    <row r="8015" spans="2:34" x14ac:dyDescent="0.35">
      <c r="B8015" s="75"/>
      <c r="C8015" s="76"/>
      <c r="D8015" s="78"/>
      <c r="E8015" s="76"/>
      <c r="F8015" s="76"/>
      <c r="G8015" s="76"/>
      <c r="H8015" s="79"/>
      <c r="I8015" s="79"/>
      <c r="J8015" s="79"/>
      <c r="K8015" s="79"/>
      <c r="L8015" s="75"/>
      <c r="M8015" s="75"/>
      <c r="N8015" s="75"/>
      <c r="O8015" s="75"/>
      <c r="P8015" s="76"/>
      <c r="AH8015">
        <v>22</v>
      </c>
    </row>
    <row r="8016" spans="2:34" x14ac:dyDescent="0.35">
      <c r="B8016" s="75"/>
      <c r="C8016" s="76"/>
      <c r="D8016" s="78"/>
      <c r="E8016" s="76"/>
      <c r="F8016" s="76"/>
      <c r="G8016" s="76"/>
      <c r="H8016" s="79"/>
      <c r="I8016" s="79"/>
      <c r="J8016" s="79"/>
      <c r="K8016" s="79"/>
      <c r="L8016" s="75"/>
      <c r="M8016" s="75"/>
      <c r="N8016" s="75"/>
      <c r="O8016" s="75"/>
      <c r="P8016" s="76"/>
      <c r="AH8016">
        <v>22</v>
      </c>
    </row>
    <row r="8017" spans="2:34" x14ac:dyDescent="0.35">
      <c r="B8017" s="75"/>
      <c r="C8017" s="76"/>
      <c r="D8017" s="78"/>
      <c r="E8017" s="76"/>
      <c r="F8017" s="76"/>
      <c r="G8017" s="76"/>
      <c r="H8017" s="79"/>
      <c r="I8017" s="79"/>
      <c r="J8017" s="79"/>
      <c r="K8017" s="79"/>
      <c r="L8017" s="75"/>
      <c r="M8017" s="75"/>
      <c r="N8017" s="75"/>
      <c r="O8017" s="75"/>
      <c r="P8017" s="76"/>
      <c r="AH8017">
        <v>22</v>
      </c>
    </row>
    <row r="8018" spans="2:34" x14ac:dyDescent="0.35">
      <c r="B8018" s="75"/>
      <c r="C8018" s="76"/>
      <c r="D8018" s="78"/>
      <c r="E8018" s="76"/>
      <c r="F8018" s="76"/>
      <c r="G8018" s="76"/>
      <c r="H8018" s="79"/>
      <c r="I8018" s="79"/>
      <c r="J8018" s="79"/>
      <c r="K8018" s="79"/>
      <c r="L8018" s="75"/>
      <c r="M8018" s="75"/>
      <c r="N8018" s="75"/>
      <c r="O8018" s="75"/>
      <c r="P8018" s="76"/>
      <c r="AH8018">
        <v>22</v>
      </c>
    </row>
    <row r="8019" spans="2:34" x14ac:dyDescent="0.35">
      <c r="B8019" s="75"/>
      <c r="C8019" s="76"/>
      <c r="D8019" s="78"/>
      <c r="E8019" s="76"/>
      <c r="F8019" s="76"/>
      <c r="G8019" s="76"/>
      <c r="H8019" s="79"/>
      <c r="I8019" s="79"/>
      <c r="J8019" s="79"/>
      <c r="K8019" s="79"/>
      <c r="L8019" s="75"/>
      <c r="M8019" s="75"/>
      <c r="N8019" s="75"/>
      <c r="O8019" s="75"/>
      <c r="P8019" s="76"/>
      <c r="AH8019">
        <v>22</v>
      </c>
    </row>
    <row r="8020" spans="2:34" x14ac:dyDescent="0.35">
      <c r="B8020" s="75"/>
      <c r="C8020" s="76"/>
      <c r="D8020" s="78"/>
      <c r="E8020" s="76"/>
      <c r="F8020" s="76"/>
      <c r="G8020" s="76"/>
      <c r="H8020" s="79"/>
      <c r="I8020" s="79"/>
      <c r="J8020" s="79"/>
      <c r="K8020" s="79"/>
      <c r="L8020" s="75"/>
      <c r="M8020" s="75"/>
      <c r="N8020" s="75"/>
      <c r="O8020" s="75"/>
      <c r="P8020" s="76"/>
      <c r="AH8020">
        <v>22</v>
      </c>
    </row>
    <row r="8021" spans="2:34" x14ac:dyDescent="0.35">
      <c r="B8021" s="75"/>
      <c r="C8021" s="76"/>
      <c r="D8021" s="78"/>
      <c r="E8021" s="76"/>
      <c r="F8021" s="76"/>
      <c r="G8021" s="76"/>
      <c r="H8021" s="79"/>
      <c r="I8021" s="79"/>
      <c r="J8021" s="79"/>
      <c r="K8021" s="79"/>
      <c r="L8021" s="75"/>
      <c r="M8021" s="75"/>
      <c r="N8021" s="75"/>
      <c r="O8021" s="75"/>
      <c r="P8021" s="76"/>
      <c r="AH8021">
        <v>22</v>
      </c>
    </row>
    <row r="8022" spans="2:34" x14ac:dyDescent="0.35">
      <c r="B8022" s="75"/>
      <c r="C8022" s="76"/>
      <c r="D8022" s="78"/>
      <c r="E8022" s="76"/>
      <c r="F8022" s="76"/>
      <c r="G8022" s="76"/>
      <c r="H8022" s="79"/>
      <c r="I8022" s="79"/>
      <c r="J8022" s="79"/>
      <c r="K8022" s="79"/>
      <c r="L8022" s="75"/>
      <c r="M8022" s="75"/>
      <c r="N8022" s="75"/>
      <c r="O8022" s="75"/>
      <c r="P8022" s="76"/>
      <c r="AH8022">
        <v>22</v>
      </c>
    </row>
    <row r="8023" spans="2:34" x14ac:dyDescent="0.35">
      <c r="B8023" s="75"/>
      <c r="C8023" s="76"/>
      <c r="D8023" s="78"/>
      <c r="E8023" s="76"/>
      <c r="F8023" s="76"/>
      <c r="G8023" s="76"/>
      <c r="H8023" s="79"/>
      <c r="I8023" s="79"/>
      <c r="J8023" s="79"/>
      <c r="K8023" s="79"/>
      <c r="L8023" s="75"/>
      <c r="M8023" s="75"/>
      <c r="N8023" s="75"/>
      <c r="O8023" s="75"/>
      <c r="P8023" s="76"/>
      <c r="AH8023">
        <v>22</v>
      </c>
    </row>
    <row r="8024" spans="2:34" x14ac:dyDescent="0.35">
      <c r="B8024" s="75"/>
      <c r="C8024" s="76"/>
      <c r="D8024" s="78"/>
      <c r="E8024" s="76"/>
      <c r="F8024" s="76"/>
      <c r="G8024" s="76"/>
      <c r="H8024" s="79"/>
      <c r="I8024" s="79"/>
      <c r="J8024" s="79"/>
      <c r="K8024" s="79"/>
      <c r="L8024" s="75"/>
      <c r="M8024" s="75"/>
      <c r="N8024" s="75"/>
      <c r="O8024" s="75"/>
      <c r="P8024" s="76"/>
      <c r="AH8024">
        <v>22</v>
      </c>
    </row>
    <row r="8025" spans="2:34" x14ac:dyDescent="0.35">
      <c r="B8025" s="75"/>
      <c r="C8025" s="76"/>
      <c r="D8025" s="78"/>
      <c r="E8025" s="76"/>
      <c r="F8025" s="76"/>
      <c r="G8025" s="76"/>
      <c r="H8025" s="79"/>
      <c r="I8025" s="79"/>
      <c r="J8025" s="79"/>
      <c r="K8025" s="79"/>
      <c r="L8025" s="75"/>
      <c r="M8025" s="75"/>
      <c r="N8025" s="75"/>
      <c r="O8025" s="75"/>
      <c r="P8025" s="76"/>
      <c r="AH8025">
        <v>22</v>
      </c>
    </row>
    <row r="8026" spans="2:34" x14ac:dyDescent="0.35">
      <c r="B8026" s="75"/>
      <c r="C8026" s="76"/>
      <c r="D8026" s="78"/>
      <c r="E8026" s="76"/>
      <c r="F8026" s="76"/>
      <c r="G8026" s="76"/>
      <c r="H8026" s="79"/>
      <c r="I8026" s="79"/>
      <c r="J8026" s="79"/>
      <c r="K8026" s="79"/>
      <c r="L8026" s="75"/>
      <c r="M8026" s="75"/>
      <c r="N8026" s="75"/>
      <c r="O8026" s="75"/>
      <c r="P8026" s="76"/>
      <c r="AH8026">
        <v>22</v>
      </c>
    </row>
    <row r="8027" spans="2:34" x14ac:dyDescent="0.35">
      <c r="B8027" s="75"/>
      <c r="C8027" s="76"/>
      <c r="D8027" s="78"/>
      <c r="E8027" s="76"/>
      <c r="F8027" s="76"/>
      <c r="G8027" s="76"/>
      <c r="H8027" s="79"/>
      <c r="I8027" s="79"/>
      <c r="J8027" s="79"/>
      <c r="K8027" s="79"/>
      <c r="L8027" s="75"/>
      <c r="M8027" s="75"/>
      <c r="N8027" s="75"/>
      <c r="O8027" s="75"/>
      <c r="P8027" s="76"/>
      <c r="AH8027">
        <v>22</v>
      </c>
    </row>
    <row r="8028" spans="2:34" x14ac:dyDescent="0.35">
      <c r="B8028" s="75"/>
      <c r="C8028" s="76"/>
      <c r="D8028" s="78"/>
      <c r="E8028" s="76"/>
      <c r="F8028" s="76"/>
      <c r="G8028" s="76"/>
      <c r="H8028" s="79"/>
      <c r="I8028" s="79"/>
      <c r="J8028" s="79"/>
      <c r="K8028" s="79"/>
      <c r="L8028" s="75"/>
      <c r="M8028" s="75"/>
      <c r="N8028" s="75"/>
      <c r="O8028" s="75"/>
      <c r="P8028" s="76"/>
      <c r="AH8028">
        <v>22</v>
      </c>
    </row>
    <row r="8029" spans="2:34" x14ac:dyDescent="0.35">
      <c r="B8029" s="75"/>
      <c r="C8029" s="76"/>
      <c r="D8029" s="78"/>
      <c r="E8029" s="76"/>
      <c r="F8029" s="76"/>
      <c r="G8029" s="76"/>
      <c r="H8029" s="79"/>
      <c r="I8029" s="79"/>
      <c r="J8029" s="79"/>
      <c r="K8029" s="79"/>
      <c r="L8029" s="75"/>
      <c r="M8029" s="75"/>
      <c r="N8029" s="75"/>
      <c r="O8029" s="75"/>
      <c r="P8029" s="76"/>
      <c r="AH8029">
        <v>22</v>
      </c>
    </row>
    <row r="8030" spans="2:34" x14ac:dyDescent="0.35">
      <c r="B8030" s="75"/>
      <c r="C8030" s="76"/>
      <c r="D8030" s="78"/>
      <c r="E8030" s="76"/>
      <c r="F8030" s="76"/>
      <c r="G8030" s="76"/>
      <c r="H8030" s="79"/>
      <c r="I8030" s="79"/>
      <c r="J8030" s="79"/>
      <c r="K8030" s="79"/>
      <c r="L8030" s="75"/>
      <c r="M8030" s="75"/>
      <c r="N8030" s="75"/>
      <c r="O8030" s="75"/>
      <c r="P8030" s="76"/>
      <c r="AH8030">
        <v>22</v>
      </c>
    </row>
    <row r="8031" spans="2:34" x14ac:dyDescent="0.35">
      <c r="B8031" s="75"/>
      <c r="C8031" s="76"/>
      <c r="D8031" s="78"/>
      <c r="E8031" s="76"/>
      <c r="F8031" s="76"/>
      <c r="G8031" s="76"/>
      <c r="H8031" s="79"/>
      <c r="I8031" s="79"/>
      <c r="J8031" s="79"/>
      <c r="K8031" s="79"/>
      <c r="L8031" s="75"/>
      <c r="M8031" s="75"/>
      <c r="N8031" s="75"/>
      <c r="O8031" s="75"/>
      <c r="P8031" s="76"/>
      <c r="AH8031">
        <v>22</v>
      </c>
    </row>
    <row r="8032" spans="2:34" x14ac:dyDescent="0.35">
      <c r="B8032" s="75"/>
      <c r="C8032" s="76"/>
      <c r="D8032" s="78"/>
      <c r="E8032" s="76"/>
      <c r="F8032" s="76"/>
      <c r="G8032" s="76"/>
      <c r="H8032" s="79"/>
      <c r="I8032" s="79"/>
      <c r="J8032" s="79"/>
      <c r="K8032" s="79"/>
      <c r="L8032" s="75"/>
      <c r="M8032" s="75"/>
      <c r="N8032" s="75"/>
      <c r="O8032" s="75"/>
      <c r="P8032" s="76"/>
      <c r="AH8032">
        <v>22</v>
      </c>
    </row>
    <row r="8033" spans="2:34" x14ac:dyDescent="0.35">
      <c r="B8033" s="75"/>
      <c r="C8033" s="76"/>
      <c r="D8033" s="78"/>
      <c r="E8033" s="76"/>
      <c r="F8033" s="76"/>
      <c r="G8033" s="76"/>
      <c r="H8033" s="79"/>
      <c r="I8033" s="79"/>
      <c r="J8033" s="79"/>
      <c r="K8033" s="79"/>
      <c r="L8033" s="75"/>
      <c r="M8033" s="75"/>
      <c r="N8033" s="75"/>
      <c r="O8033" s="75"/>
      <c r="P8033" s="76"/>
      <c r="AH8033">
        <v>22</v>
      </c>
    </row>
    <row r="8034" spans="2:34" x14ac:dyDescent="0.35">
      <c r="B8034" s="75"/>
      <c r="C8034" s="76"/>
      <c r="D8034" s="78"/>
      <c r="E8034" s="76"/>
      <c r="F8034" s="76"/>
      <c r="G8034" s="76"/>
      <c r="H8034" s="79"/>
      <c r="I8034" s="79"/>
      <c r="J8034" s="79"/>
      <c r="K8034" s="79"/>
      <c r="L8034" s="75"/>
      <c r="M8034" s="75"/>
      <c r="N8034" s="75"/>
      <c r="O8034" s="75"/>
      <c r="P8034" s="76"/>
      <c r="AH8034">
        <v>22</v>
      </c>
    </row>
    <row r="8035" spans="2:34" x14ac:dyDescent="0.35">
      <c r="B8035" s="75"/>
      <c r="C8035" s="76"/>
      <c r="D8035" s="78"/>
      <c r="E8035" s="76"/>
      <c r="F8035" s="76"/>
      <c r="G8035" s="76"/>
      <c r="H8035" s="79"/>
      <c r="I8035" s="79"/>
      <c r="J8035" s="79"/>
      <c r="K8035" s="79"/>
      <c r="L8035" s="75"/>
      <c r="M8035" s="75"/>
      <c r="N8035" s="75"/>
      <c r="O8035" s="75"/>
      <c r="P8035" s="76"/>
      <c r="AH8035">
        <v>22</v>
      </c>
    </row>
    <row r="8036" spans="2:34" x14ac:dyDescent="0.35">
      <c r="B8036" s="75"/>
      <c r="C8036" s="76"/>
      <c r="D8036" s="78"/>
      <c r="E8036" s="76"/>
      <c r="F8036" s="76"/>
      <c r="G8036" s="76"/>
      <c r="H8036" s="79"/>
      <c r="I8036" s="79"/>
      <c r="J8036" s="79"/>
      <c r="K8036" s="79"/>
      <c r="L8036" s="75"/>
      <c r="M8036" s="75"/>
      <c r="N8036" s="75"/>
      <c r="O8036" s="75"/>
      <c r="P8036" s="76"/>
      <c r="AH8036">
        <v>22</v>
      </c>
    </row>
    <row r="8037" spans="2:34" x14ac:dyDescent="0.35">
      <c r="B8037" s="75"/>
      <c r="C8037" s="76"/>
      <c r="D8037" s="78"/>
      <c r="E8037" s="76"/>
      <c r="F8037" s="76"/>
      <c r="G8037" s="76"/>
      <c r="H8037" s="79"/>
      <c r="I8037" s="79"/>
      <c r="J8037" s="79"/>
      <c r="K8037" s="79"/>
      <c r="L8037" s="75"/>
      <c r="M8037" s="75"/>
      <c r="N8037" s="75"/>
      <c r="O8037" s="75"/>
      <c r="P8037" s="76"/>
      <c r="AH8037">
        <v>22</v>
      </c>
    </row>
    <row r="8038" spans="2:34" x14ac:dyDescent="0.35">
      <c r="B8038" s="75"/>
      <c r="C8038" s="76"/>
      <c r="D8038" s="78"/>
      <c r="E8038" s="76"/>
      <c r="F8038" s="76"/>
      <c r="G8038" s="76"/>
      <c r="H8038" s="79"/>
      <c r="I8038" s="79"/>
      <c r="J8038" s="79"/>
      <c r="K8038" s="79"/>
      <c r="L8038" s="75"/>
      <c r="M8038" s="75"/>
      <c r="N8038" s="75"/>
      <c r="O8038" s="75"/>
      <c r="P8038" s="76"/>
      <c r="AH8038">
        <v>22</v>
      </c>
    </row>
    <row r="8039" spans="2:34" x14ac:dyDescent="0.35">
      <c r="B8039" s="75"/>
      <c r="C8039" s="76"/>
      <c r="D8039" s="78"/>
      <c r="E8039" s="76"/>
      <c r="F8039" s="76"/>
      <c r="G8039" s="76"/>
      <c r="H8039" s="79"/>
      <c r="I8039" s="79"/>
      <c r="J8039" s="79"/>
      <c r="K8039" s="79"/>
      <c r="L8039" s="75"/>
      <c r="M8039" s="75"/>
      <c r="N8039" s="75"/>
      <c r="O8039" s="75"/>
      <c r="P8039" s="76"/>
      <c r="AH8039">
        <v>22</v>
      </c>
    </row>
    <row r="8040" spans="2:34" x14ac:dyDescent="0.35">
      <c r="B8040" s="75"/>
      <c r="C8040" s="76"/>
      <c r="D8040" s="78"/>
      <c r="E8040" s="76"/>
      <c r="F8040" s="76"/>
      <c r="G8040" s="76"/>
      <c r="H8040" s="79"/>
      <c r="I8040" s="79"/>
      <c r="J8040" s="79"/>
      <c r="K8040" s="79"/>
      <c r="L8040" s="75"/>
      <c r="M8040" s="75"/>
      <c r="N8040" s="75"/>
      <c r="O8040" s="75"/>
      <c r="P8040" s="76"/>
      <c r="AH8040">
        <v>22</v>
      </c>
    </row>
    <row r="8041" spans="2:34" x14ac:dyDescent="0.35">
      <c r="B8041" s="75"/>
      <c r="C8041" s="76"/>
      <c r="D8041" s="78"/>
      <c r="E8041" s="76"/>
      <c r="F8041" s="76"/>
      <c r="G8041" s="76"/>
      <c r="H8041" s="79"/>
      <c r="I8041" s="79"/>
      <c r="J8041" s="79"/>
      <c r="K8041" s="79"/>
      <c r="L8041" s="75"/>
      <c r="M8041" s="75"/>
      <c r="N8041" s="75"/>
      <c r="O8041" s="75"/>
      <c r="P8041" s="76"/>
      <c r="AH8041">
        <v>22</v>
      </c>
    </row>
    <row r="8042" spans="2:34" x14ac:dyDescent="0.35">
      <c r="B8042" s="75"/>
      <c r="C8042" s="76"/>
      <c r="D8042" s="78"/>
      <c r="E8042" s="76"/>
      <c r="F8042" s="76"/>
      <c r="G8042" s="76"/>
      <c r="H8042" s="79"/>
      <c r="I8042" s="79"/>
      <c r="J8042" s="79"/>
      <c r="K8042" s="79"/>
      <c r="L8042" s="75"/>
      <c r="M8042" s="75"/>
      <c r="N8042" s="75"/>
      <c r="O8042" s="75"/>
      <c r="P8042" s="76"/>
      <c r="AH8042">
        <v>22</v>
      </c>
    </row>
    <row r="8043" spans="2:34" x14ac:dyDescent="0.35">
      <c r="B8043" s="75"/>
      <c r="C8043" s="76"/>
      <c r="D8043" s="78"/>
      <c r="E8043" s="76"/>
      <c r="F8043" s="76"/>
      <c r="G8043" s="76"/>
      <c r="H8043" s="79"/>
      <c r="I8043" s="79"/>
      <c r="J8043" s="79"/>
      <c r="K8043" s="79"/>
      <c r="L8043" s="75"/>
      <c r="M8043" s="75"/>
      <c r="N8043" s="75"/>
      <c r="O8043" s="75"/>
      <c r="P8043" s="76"/>
      <c r="AH8043">
        <v>22</v>
      </c>
    </row>
    <row r="8044" spans="2:34" x14ac:dyDescent="0.35">
      <c r="B8044" s="75"/>
      <c r="C8044" s="76"/>
      <c r="D8044" s="78"/>
      <c r="E8044" s="76"/>
      <c r="F8044" s="76"/>
      <c r="G8044" s="76"/>
      <c r="H8044" s="79"/>
      <c r="I8044" s="79"/>
      <c r="J8044" s="79"/>
      <c r="K8044" s="79"/>
      <c r="L8044" s="75"/>
      <c r="M8044" s="75"/>
      <c r="N8044" s="75"/>
      <c r="O8044" s="75"/>
      <c r="P8044" s="76"/>
      <c r="AH8044">
        <v>22</v>
      </c>
    </row>
    <row r="8045" spans="2:34" x14ac:dyDescent="0.35">
      <c r="B8045" s="75"/>
      <c r="C8045" s="76"/>
      <c r="D8045" s="78"/>
      <c r="E8045" s="76"/>
      <c r="F8045" s="76"/>
      <c r="G8045" s="76"/>
      <c r="H8045" s="79"/>
      <c r="I8045" s="79"/>
      <c r="J8045" s="79"/>
      <c r="K8045" s="79"/>
      <c r="L8045" s="75"/>
      <c r="M8045" s="75"/>
      <c r="N8045" s="75"/>
      <c r="O8045" s="75"/>
      <c r="P8045" s="76"/>
      <c r="AH8045">
        <v>22</v>
      </c>
    </row>
    <row r="8046" spans="2:34" x14ac:dyDescent="0.35">
      <c r="B8046" s="75"/>
      <c r="C8046" s="76"/>
      <c r="D8046" s="78"/>
      <c r="E8046" s="76"/>
      <c r="F8046" s="76"/>
      <c r="G8046" s="76"/>
      <c r="H8046" s="79"/>
      <c r="I8046" s="79"/>
      <c r="J8046" s="79"/>
      <c r="K8046" s="79"/>
      <c r="L8046" s="75"/>
      <c r="M8046" s="75"/>
      <c r="N8046" s="75"/>
      <c r="O8046" s="75"/>
      <c r="P8046" s="76"/>
      <c r="AH8046">
        <v>22</v>
      </c>
    </row>
    <row r="8047" spans="2:34" x14ac:dyDescent="0.35">
      <c r="B8047" s="75"/>
      <c r="C8047" s="76"/>
      <c r="D8047" s="78"/>
      <c r="E8047" s="76"/>
      <c r="F8047" s="76"/>
      <c r="G8047" s="76"/>
      <c r="H8047" s="79"/>
      <c r="I8047" s="79"/>
      <c r="J8047" s="79"/>
      <c r="K8047" s="79"/>
      <c r="L8047" s="75"/>
      <c r="M8047" s="75"/>
      <c r="N8047" s="75"/>
      <c r="O8047" s="75"/>
      <c r="P8047" s="76"/>
      <c r="AH8047">
        <v>22</v>
      </c>
    </row>
    <row r="8048" spans="2:34" x14ac:dyDescent="0.35">
      <c r="B8048" s="75"/>
      <c r="C8048" s="76"/>
      <c r="D8048" s="78"/>
      <c r="E8048" s="76"/>
      <c r="F8048" s="76"/>
      <c r="G8048" s="76"/>
      <c r="H8048" s="79"/>
      <c r="I8048" s="79"/>
      <c r="J8048" s="79"/>
      <c r="K8048" s="79"/>
      <c r="L8048" s="75"/>
      <c r="M8048" s="75"/>
      <c r="N8048" s="75"/>
      <c r="O8048" s="75"/>
      <c r="P8048" s="76"/>
      <c r="AH8048">
        <v>22</v>
      </c>
    </row>
    <row r="8049" spans="2:34" x14ac:dyDescent="0.35">
      <c r="B8049" s="75"/>
      <c r="C8049" s="76"/>
      <c r="D8049" s="78"/>
      <c r="E8049" s="76"/>
      <c r="F8049" s="76"/>
      <c r="G8049" s="76"/>
      <c r="H8049" s="79"/>
      <c r="I8049" s="79"/>
      <c r="J8049" s="79"/>
      <c r="K8049" s="79"/>
      <c r="L8049" s="75"/>
      <c r="M8049" s="75"/>
      <c r="N8049" s="75"/>
      <c r="O8049" s="75"/>
      <c r="P8049" s="76"/>
      <c r="AH8049">
        <v>22</v>
      </c>
    </row>
    <row r="8050" spans="2:34" x14ac:dyDescent="0.35">
      <c r="B8050" s="75"/>
      <c r="C8050" s="76"/>
      <c r="D8050" s="78"/>
      <c r="E8050" s="76"/>
      <c r="F8050" s="76"/>
      <c r="G8050" s="76"/>
      <c r="H8050" s="79"/>
      <c r="I8050" s="79"/>
      <c r="J8050" s="79"/>
      <c r="K8050" s="79"/>
      <c r="L8050" s="75"/>
      <c r="M8050" s="75"/>
      <c r="N8050" s="75"/>
      <c r="O8050" s="75"/>
      <c r="P8050" s="76"/>
      <c r="AH8050">
        <v>22</v>
      </c>
    </row>
    <row r="8051" spans="2:34" x14ac:dyDescent="0.35">
      <c r="B8051" s="75"/>
      <c r="C8051" s="76"/>
      <c r="D8051" s="78"/>
      <c r="E8051" s="76"/>
      <c r="F8051" s="76"/>
      <c r="G8051" s="76"/>
      <c r="H8051" s="79"/>
      <c r="I8051" s="79"/>
      <c r="J8051" s="79"/>
      <c r="K8051" s="79"/>
      <c r="L8051" s="75"/>
      <c r="M8051" s="75"/>
      <c r="N8051" s="75"/>
      <c r="O8051" s="75"/>
      <c r="P8051" s="76"/>
      <c r="AH8051">
        <v>22</v>
      </c>
    </row>
    <row r="8052" spans="2:34" x14ac:dyDescent="0.35">
      <c r="B8052" s="75"/>
      <c r="C8052" s="76"/>
      <c r="D8052" s="78"/>
      <c r="E8052" s="76"/>
      <c r="F8052" s="76"/>
      <c r="G8052" s="76"/>
      <c r="H8052" s="79"/>
      <c r="I8052" s="79"/>
      <c r="J8052" s="79"/>
      <c r="K8052" s="79"/>
      <c r="L8052" s="75"/>
      <c r="M8052" s="75"/>
      <c r="N8052" s="75"/>
      <c r="O8052" s="75"/>
      <c r="P8052" s="76"/>
      <c r="AH8052">
        <v>22</v>
      </c>
    </row>
    <row r="8053" spans="2:34" x14ac:dyDescent="0.35">
      <c r="B8053" s="75"/>
      <c r="C8053" s="76"/>
      <c r="D8053" s="78"/>
      <c r="E8053" s="76"/>
      <c r="F8053" s="76"/>
      <c r="G8053" s="76"/>
      <c r="H8053" s="79"/>
      <c r="I8053" s="79"/>
      <c r="J8053" s="79"/>
      <c r="K8053" s="79"/>
      <c r="L8053" s="75"/>
      <c r="M8053" s="75"/>
      <c r="N8053" s="75"/>
      <c r="O8053" s="75"/>
      <c r="P8053" s="76"/>
      <c r="AH8053">
        <v>22</v>
      </c>
    </row>
    <row r="8054" spans="2:34" x14ac:dyDescent="0.35">
      <c r="B8054" s="75"/>
      <c r="C8054" s="76"/>
      <c r="D8054" s="78"/>
      <c r="E8054" s="76"/>
      <c r="F8054" s="76"/>
      <c r="G8054" s="76"/>
      <c r="H8054" s="79"/>
      <c r="I8054" s="79"/>
      <c r="J8054" s="79"/>
      <c r="K8054" s="79"/>
      <c r="L8054" s="75"/>
      <c r="M8054" s="75"/>
      <c r="N8054" s="75"/>
      <c r="O8054" s="75"/>
      <c r="P8054" s="76"/>
      <c r="AH8054">
        <v>22</v>
      </c>
    </row>
    <row r="8055" spans="2:34" x14ac:dyDescent="0.35">
      <c r="B8055" s="75"/>
      <c r="C8055" s="76"/>
      <c r="D8055" s="78"/>
      <c r="E8055" s="76"/>
      <c r="F8055" s="76"/>
      <c r="G8055" s="76"/>
      <c r="H8055" s="79"/>
      <c r="I8055" s="79"/>
      <c r="J8055" s="79"/>
      <c r="K8055" s="79"/>
      <c r="L8055" s="75"/>
      <c r="M8055" s="75"/>
      <c r="N8055" s="75"/>
      <c r="O8055" s="75"/>
      <c r="P8055" s="76"/>
      <c r="AH8055">
        <v>22</v>
      </c>
    </row>
    <row r="8056" spans="2:34" x14ac:dyDescent="0.35">
      <c r="B8056" s="75"/>
      <c r="C8056" s="76"/>
      <c r="D8056" s="78"/>
      <c r="E8056" s="76"/>
      <c r="F8056" s="76"/>
      <c r="G8056" s="76"/>
      <c r="H8056" s="79"/>
      <c r="I8056" s="79"/>
      <c r="J8056" s="79"/>
      <c r="K8056" s="79"/>
      <c r="L8056" s="75"/>
      <c r="M8056" s="75"/>
      <c r="N8056" s="75"/>
      <c r="O8056" s="75"/>
      <c r="P8056" s="76"/>
      <c r="AH8056">
        <v>22</v>
      </c>
    </row>
    <row r="8057" spans="2:34" x14ac:dyDescent="0.35">
      <c r="B8057" s="75"/>
      <c r="C8057" s="76"/>
      <c r="D8057" s="78"/>
      <c r="E8057" s="76"/>
      <c r="F8057" s="76"/>
      <c r="G8057" s="76"/>
      <c r="H8057" s="79"/>
      <c r="I8057" s="79"/>
      <c r="J8057" s="79"/>
      <c r="K8057" s="79"/>
      <c r="L8057" s="75"/>
      <c r="M8057" s="75"/>
      <c r="N8057" s="75"/>
      <c r="O8057" s="75"/>
      <c r="P8057" s="76"/>
      <c r="AH8057">
        <v>22</v>
      </c>
    </row>
    <row r="8058" spans="2:34" x14ac:dyDescent="0.35">
      <c r="B8058" s="75"/>
      <c r="C8058" s="76"/>
      <c r="D8058" s="78"/>
      <c r="E8058" s="76"/>
      <c r="F8058" s="76"/>
      <c r="G8058" s="76"/>
      <c r="H8058" s="79"/>
      <c r="I8058" s="79"/>
      <c r="J8058" s="79"/>
      <c r="K8058" s="79"/>
      <c r="L8058" s="75"/>
      <c r="M8058" s="75"/>
      <c r="N8058" s="75"/>
      <c r="O8058" s="75"/>
      <c r="P8058" s="76"/>
      <c r="AH8058">
        <v>22</v>
      </c>
    </row>
    <row r="8059" spans="2:34" x14ac:dyDescent="0.35">
      <c r="B8059" s="75"/>
      <c r="C8059" s="76"/>
      <c r="D8059" s="78"/>
      <c r="E8059" s="76"/>
      <c r="F8059" s="76"/>
      <c r="G8059" s="76"/>
      <c r="H8059" s="79"/>
      <c r="I8059" s="79"/>
      <c r="J8059" s="79"/>
      <c r="K8059" s="79"/>
      <c r="L8059" s="75"/>
      <c r="M8059" s="75"/>
      <c r="N8059" s="75"/>
      <c r="O8059" s="75"/>
      <c r="P8059" s="76"/>
      <c r="AH8059">
        <v>22</v>
      </c>
    </row>
    <row r="8060" spans="2:34" x14ac:dyDescent="0.35">
      <c r="B8060" s="75"/>
      <c r="C8060" s="76"/>
      <c r="D8060" s="78"/>
      <c r="E8060" s="76"/>
      <c r="F8060" s="76"/>
      <c r="G8060" s="76"/>
      <c r="H8060" s="79"/>
      <c r="I8060" s="79"/>
      <c r="J8060" s="79"/>
      <c r="K8060" s="79"/>
      <c r="L8060" s="75"/>
      <c r="M8060" s="75"/>
      <c r="N8060" s="75"/>
      <c r="O8060" s="75"/>
      <c r="P8060" s="76"/>
      <c r="AH8060">
        <v>22</v>
      </c>
    </row>
    <row r="8061" spans="2:34" x14ac:dyDescent="0.35">
      <c r="B8061" s="75"/>
      <c r="C8061" s="76"/>
      <c r="D8061" s="78"/>
      <c r="E8061" s="76"/>
      <c r="F8061" s="76"/>
      <c r="G8061" s="76"/>
      <c r="H8061" s="79"/>
      <c r="I8061" s="79"/>
      <c r="J8061" s="79"/>
      <c r="K8061" s="79"/>
      <c r="L8061" s="75"/>
      <c r="M8061" s="75"/>
      <c r="N8061" s="75"/>
      <c r="O8061" s="75"/>
      <c r="P8061" s="76"/>
      <c r="AH8061">
        <v>22</v>
      </c>
    </row>
    <row r="8062" spans="2:34" x14ac:dyDescent="0.35">
      <c r="B8062" s="75"/>
      <c r="C8062" s="76"/>
      <c r="D8062" s="78"/>
      <c r="E8062" s="76"/>
      <c r="F8062" s="76"/>
      <c r="G8062" s="76"/>
      <c r="H8062" s="79"/>
      <c r="I8062" s="79"/>
      <c r="J8062" s="79"/>
      <c r="K8062" s="79"/>
      <c r="L8062" s="75"/>
      <c r="M8062" s="75"/>
      <c r="N8062" s="75"/>
      <c r="O8062" s="75"/>
      <c r="P8062" s="76"/>
      <c r="AH8062">
        <v>22</v>
      </c>
    </row>
    <row r="8063" spans="2:34" x14ac:dyDescent="0.35">
      <c r="B8063" s="75"/>
      <c r="C8063" s="76"/>
      <c r="D8063" s="78"/>
      <c r="E8063" s="76"/>
      <c r="F8063" s="76"/>
      <c r="G8063" s="76"/>
      <c r="H8063" s="79"/>
      <c r="I8063" s="79"/>
      <c r="J8063" s="79"/>
      <c r="K8063" s="79"/>
      <c r="L8063" s="75"/>
      <c r="M8063" s="75"/>
      <c r="N8063" s="75"/>
      <c r="O8063" s="75"/>
      <c r="P8063" s="76"/>
      <c r="AH8063">
        <v>22</v>
      </c>
    </row>
    <row r="8064" spans="2:34" x14ac:dyDescent="0.35">
      <c r="B8064" s="75"/>
      <c r="C8064" s="76"/>
      <c r="D8064" s="78"/>
      <c r="E8064" s="76"/>
      <c r="F8064" s="76"/>
      <c r="G8064" s="76"/>
      <c r="H8064" s="79"/>
      <c r="I8064" s="79"/>
      <c r="J8064" s="79"/>
      <c r="K8064" s="79"/>
      <c r="L8064" s="75"/>
      <c r="M8064" s="75"/>
      <c r="N8064" s="75"/>
      <c r="O8064" s="75"/>
      <c r="P8064" s="76"/>
      <c r="AH8064">
        <v>22</v>
      </c>
    </row>
    <row r="8065" spans="2:34" x14ac:dyDescent="0.35">
      <c r="B8065" s="75"/>
      <c r="C8065" s="76"/>
      <c r="D8065" s="78"/>
      <c r="E8065" s="76"/>
      <c r="F8065" s="76"/>
      <c r="G8065" s="76"/>
      <c r="H8065" s="79"/>
      <c r="I8065" s="79"/>
      <c r="J8065" s="79"/>
      <c r="K8065" s="79"/>
      <c r="L8065" s="75"/>
      <c r="M8065" s="75"/>
      <c r="N8065" s="75"/>
      <c r="O8065" s="75"/>
      <c r="P8065" s="76"/>
      <c r="AH8065">
        <v>22</v>
      </c>
    </row>
    <row r="8066" spans="2:34" x14ac:dyDescent="0.35">
      <c r="B8066" s="75"/>
      <c r="C8066" s="76"/>
      <c r="D8066" s="78"/>
      <c r="E8066" s="76"/>
      <c r="F8066" s="76"/>
      <c r="G8066" s="76"/>
      <c r="H8066" s="79"/>
      <c r="I8066" s="79"/>
      <c r="J8066" s="79"/>
      <c r="K8066" s="79"/>
      <c r="L8066" s="75"/>
      <c r="M8066" s="75"/>
      <c r="N8066" s="75"/>
      <c r="O8066" s="75"/>
      <c r="P8066" s="76"/>
      <c r="AH8066">
        <v>22</v>
      </c>
    </row>
    <row r="8067" spans="2:34" x14ac:dyDescent="0.35">
      <c r="B8067" s="75"/>
      <c r="C8067" s="76"/>
      <c r="D8067" s="78"/>
      <c r="E8067" s="76"/>
      <c r="F8067" s="76"/>
      <c r="G8067" s="76"/>
      <c r="H8067" s="79"/>
      <c r="I8067" s="79"/>
      <c r="J8067" s="79"/>
      <c r="K8067" s="79"/>
      <c r="L8067" s="75"/>
      <c r="M8067" s="75"/>
      <c r="N8067" s="75"/>
      <c r="O8067" s="75"/>
      <c r="P8067" s="76"/>
      <c r="AH8067">
        <v>22</v>
      </c>
    </row>
    <row r="8068" spans="2:34" x14ac:dyDescent="0.35">
      <c r="B8068" s="75"/>
      <c r="C8068" s="76"/>
      <c r="D8068" s="78"/>
      <c r="E8068" s="76"/>
      <c r="F8068" s="76"/>
      <c r="G8068" s="76"/>
      <c r="H8068" s="79"/>
      <c r="I8068" s="79"/>
      <c r="J8068" s="79"/>
      <c r="K8068" s="79"/>
      <c r="L8068" s="75"/>
      <c r="M8068" s="75"/>
      <c r="N8068" s="75"/>
      <c r="O8068" s="75"/>
      <c r="P8068" s="76"/>
      <c r="AH8068">
        <v>22</v>
      </c>
    </row>
    <row r="8069" spans="2:34" x14ac:dyDescent="0.35">
      <c r="B8069" s="75"/>
      <c r="C8069" s="76"/>
      <c r="D8069" s="78"/>
      <c r="E8069" s="76"/>
      <c r="F8069" s="76"/>
      <c r="G8069" s="76"/>
      <c r="H8069" s="79"/>
      <c r="I8069" s="79"/>
      <c r="J8069" s="79"/>
      <c r="K8069" s="79"/>
      <c r="L8069" s="75"/>
      <c r="M8069" s="75"/>
      <c r="N8069" s="75"/>
      <c r="O8069" s="75"/>
      <c r="P8069" s="76"/>
      <c r="AH8069">
        <v>22</v>
      </c>
    </row>
    <row r="8070" spans="2:34" x14ac:dyDescent="0.35">
      <c r="B8070" s="75"/>
      <c r="C8070" s="76"/>
      <c r="D8070" s="78"/>
      <c r="E8070" s="76"/>
      <c r="F8070" s="76"/>
      <c r="G8070" s="76"/>
      <c r="H8070" s="79"/>
      <c r="I8070" s="79"/>
      <c r="J8070" s="79"/>
      <c r="K8070" s="79"/>
      <c r="L8070" s="75"/>
      <c r="M8070" s="75"/>
      <c r="N8070" s="75"/>
      <c r="O8070" s="75"/>
      <c r="P8070" s="76"/>
      <c r="AH8070">
        <v>22</v>
      </c>
    </row>
    <row r="8071" spans="2:34" x14ac:dyDescent="0.35">
      <c r="B8071" s="75"/>
      <c r="C8071" s="76"/>
      <c r="D8071" s="78"/>
      <c r="E8071" s="76"/>
      <c r="F8071" s="76"/>
      <c r="G8071" s="76"/>
      <c r="H8071" s="79"/>
      <c r="I8071" s="79"/>
      <c r="J8071" s="79"/>
      <c r="K8071" s="79"/>
      <c r="L8071" s="75"/>
      <c r="M8071" s="75"/>
      <c r="N8071" s="75"/>
      <c r="O8071" s="75"/>
      <c r="P8071" s="76"/>
      <c r="AH8071">
        <v>22</v>
      </c>
    </row>
    <row r="8072" spans="2:34" x14ac:dyDescent="0.35">
      <c r="B8072" s="75"/>
      <c r="C8072" s="76"/>
      <c r="D8072" s="78"/>
      <c r="E8072" s="76"/>
      <c r="F8072" s="76"/>
      <c r="G8072" s="76"/>
      <c r="H8072" s="79"/>
      <c r="I8072" s="79"/>
      <c r="J8072" s="79"/>
      <c r="K8072" s="79"/>
      <c r="L8072" s="75"/>
      <c r="M8072" s="75"/>
      <c r="N8072" s="75"/>
      <c r="O8072" s="75"/>
      <c r="P8072" s="76"/>
      <c r="AH8072">
        <v>22</v>
      </c>
    </row>
    <row r="8073" spans="2:34" x14ac:dyDescent="0.35">
      <c r="B8073" s="75"/>
      <c r="C8073" s="76"/>
      <c r="D8073" s="78"/>
      <c r="E8073" s="76"/>
      <c r="F8073" s="76"/>
      <c r="G8073" s="76"/>
      <c r="H8073" s="79"/>
      <c r="I8073" s="79"/>
      <c r="J8073" s="79"/>
      <c r="K8073" s="79"/>
      <c r="L8073" s="75"/>
      <c r="M8073" s="75"/>
      <c r="N8073" s="75"/>
      <c r="O8073" s="75"/>
      <c r="P8073" s="76"/>
      <c r="AH8073">
        <v>22</v>
      </c>
    </row>
    <row r="8074" spans="2:34" x14ac:dyDescent="0.35">
      <c r="B8074" s="75"/>
      <c r="C8074" s="76"/>
      <c r="D8074" s="78"/>
      <c r="E8074" s="76"/>
      <c r="F8074" s="76"/>
      <c r="G8074" s="76"/>
      <c r="H8074" s="79"/>
      <c r="I8074" s="79"/>
      <c r="J8074" s="79"/>
      <c r="K8074" s="79"/>
      <c r="L8074" s="75"/>
      <c r="M8074" s="75"/>
      <c r="N8074" s="75"/>
      <c r="O8074" s="75"/>
      <c r="P8074" s="76"/>
      <c r="AH8074">
        <v>22</v>
      </c>
    </row>
    <row r="8075" spans="2:34" x14ac:dyDescent="0.35">
      <c r="B8075" s="75"/>
      <c r="C8075" s="76"/>
      <c r="D8075" s="78"/>
      <c r="E8075" s="76"/>
      <c r="F8075" s="76"/>
      <c r="G8075" s="76"/>
      <c r="H8075" s="79"/>
      <c r="I8075" s="79"/>
      <c r="J8075" s="79"/>
      <c r="K8075" s="79"/>
      <c r="L8075" s="75"/>
      <c r="M8075" s="75"/>
      <c r="N8075" s="75"/>
      <c r="O8075" s="75"/>
      <c r="P8075" s="76"/>
      <c r="AH8075">
        <v>22</v>
      </c>
    </row>
    <row r="8076" spans="2:34" x14ac:dyDescent="0.35">
      <c r="B8076" s="75"/>
      <c r="C8076" s="76"/>
      <c r="D8076" s="78"/>
      <c r="E8076" s="76"/>
      <c r="F8076" s="76"/>
      <c r="G8076" s="76"/>
      <c r="H8076" s="79"/>
      <c r="I8076" s="79"/>
      <c r="J8076" s="79"/>
      <c r="K8076" s="79"/>
      <c r="L8076" s="75"/>
      <c r="M8076" s="75"/>
      <c r="N8076" s="75"/>
      <c r="O8076" s="75"/>
      <c r="P8076" s="76"/>
      <c r="AH8076">
        <v>22</v>
      </c>
    </row>
    <row r="8077" spans="2:34" x14ac:dyDescent="0.35">
      <c r="B8077" s="75"/>
      <c r="C8077" s="76"/>
      <c r="D8077" s="78"/>
      <c r="E8077" s="76"/>
      <c r="F8077" s="76"/>
      <c r="G8077" s="76"/>
      <c r="H8077" s="79"/>
      <c r="I8077" s="79"/>
      <c r="J8077" s="79"/>
      <c r="K8077" s="79"/>
      <c r="L8077" s="75"/>
      <c r="M8077" s="75"/>
      <c r="N8077" s="75"/>
      <c r="O8077" s="75"/>
      <c r="P8077" s="76"/>
      <c r="AH8077">
        <v>22</v>
      </c>
    </row>
    <row r="8078" spans="2:34" x14ac:dyDescent="0.35">
      <c r="B8078" s="75"/>
      <c r="C8078" s="76"/>
      <c r="D8078" s="78"/>
      <c r="E8078" s="76"/>
      <c r="F8078" s="76"/>
      <c r="G8078" s="76"/>
      <c r="H8078" s="79"/>
      <c r="I8078" s="79"/>
      <c r="J8078" s="79"/>
      <c r="K8078" s="79"/>
      <c r="L8078" s="75"/>
      <c r="M8078" s="75"/>
      <c r="N8078" s="75"/>
      <c r="O8078" s="75"/>
      <c r="P8078" s="76"/>
      <c r="AH8078">
        <v>22</v>
      </c>
    </row>
    <row r="8079" spans="2:34" x14ac:dyDescent="0.35">
      <c r="B8079" s="75"/>
      <c r="C8079" s="76"/>
      <c r="D8079" s="78"/>
      <c r="E8079" s="76"/>
      <c r="F8079" s="76"/>
      <c r="G8079" s="76"/>
      <c r="H8079" s="79"/>
      <c r="I8079" s="79"/>
      <c r="J8079" s="79"/>
      <c r="K8079" s="79"/>
      <c r="L8079" s="75"/>
      <c r="M8079" s="75"/>
      <c r="N8079" s="75"/>
      <c r="O8079" s="75"/>
      <c r="P8079" s="76"/>
      <c r="AH8079">
        <v>22</v>
      </c>
    </row>
    <row r="8080" spans="2:34" x14ac:dyDescent="0.35">
      <c r="B8080" s="75"/>
      <c r="C8080" s="76"/>
      <c r="D8080" s="78"/>
      <c r="E8080" s="76"/>
      <c r="F8080" s="76"/>
      <c r="G8080" s="76"/>
      <c r="H8080" s="79"/>
      <c r="I8080" s="79"/>
      <c r="J8080" s="79"/>
      <c r="K8080" s="79"/>
      <c r="L8080" s="75"/>
      <c r="M8080" s="75"/>
      <c r="N8080" s="75"/>
      <c r="O8080" s="75"/>
      <c r="P8080" s="76"/>
      <c r="AH8080">
        <v>22</v>
      </c>
    </row>
    <row r="8081" spans="2:34" x14ac:dyDescent="0.35">
      <c r="B8081" s="75"/>
      <c r="C8081" s="76"/>
      <c r="D8081" s="78"/>
      <c r="E8081" s="76"/>
      <c r="F8081" s="76"/>
      <c r="G8081" s="76"/>
      <c r="H8081" s="79"/>
      <c r="I8081" s="79"/>
      <c r="J8081" s="79"/>
      <c r="K8081" s="79"/>
      <c r="L8081" s="75"/>
      <c r="M8081" s="75"/>
      <c r="N8081" s="75"/>
      <c r="O8081" s="75"/>
      <c r="P8081" s="76"/>
      <c r="AH8081">
        <v>22</v>
      </c>
    </row>
    <row r="8082" spans="2:34" x14ac:dyDescent="0.35">
      <c r="B8082" s="75"/>
      <c r="C8082" s="76"/>
      <c r="D8082" s="78"/>
      <c r="E8082" s="76"/>
      <c r="F8082" s="76"/>
      <c r="G8082" s="76"/>
      <c r="H8082" s="79"/>
      <c r="I8082" s="79"/>
      <c r="J8082" s="79"/>
      <c r="K8082" s="79"/>
      <c r="L8082" s="75"/>
      <c r="M8082" s="75"/>
      <c r="N8082" s="75"/>
      <c r="O8082" s="75"/>
      <c r="P8082" s="76"/>
      <c r="AH8082">
        <v>22</v>
      </c>
    </row>
    <row r="8083" spans="2:34" x14ac:dyDescent="0.35">
      <c r="B8083" s="75"/>
      <c r="C8083" s="76"/>
      <c r="D8083" s="78"/>
      <c r="E8083" s="76"/>
      <c r="F8083" s="76"/>
      <c r="G8083" s="76"/>
      <c r="H8083" s="79"/>
      <c r="I8083" s="79"/>
      <c r="J8083" s="79"/>
      <c r="K8083" s="79"/>
      <c r="L8083" s="75"/>
      <c r="M8083" s="75"/>
      <c r="N8083" s="75"/>
      <c r="O8083" s="75"/>
      <c r="P8083" s="76"/>
      <c r="AH8083">
        <v>22</v>
      </c>
    </row>
    <row r="8084" spans="2:34" x14ac:dyDescent="0.35">
      <c r="B8084" s="75"/>
      <c r="C8084" s="76"/>
      <c r="D8084" s="78"/>
      <c r="E8084" s="76"/>
      <c r="F8084" s="76"/>
      <c r="G8084" s="76"/>
      <c r="H8084" s="79"/>
      <c r="I8084" s="79"/>
      <c r="J8084" s="79"/>
      <c r="K8084" s="79"/>
      <c r="L8084" s="75"/>
      <c r="M8084" s="75"/>
      <c r="N8084" s="75"/>
      <c r="O8084" s="75"/>
      <c r="P8084" s="76"/>
      <c r="AH8084">
        <v>22</v>
      </c>
    </row>
    <row r="8085" spans="2:34" x14ac:dyDescent="0.35">
      <c r="B8085" s="75"/>
      <c r="C8085" s="76"/>
      <c r="D8085" s="78"/>
      <c r="E8085" s="76"/>
      <c r="F8085" s="76"/>
      <c r="G8085" s="76"/>
      <c r="H8085" s="79"/>
      <c r="I8085" s="79"/>
      <c r="J8085" s="79"/>
      <c r="K8085" s="79"/>
      <c r="L8085" s="75"/>
      <c r="M8085" s="75"/>
      <c r="N8085" s="75"/>
      <c r="O8085" s="75"/>
      <c r="P8085" s="76"/>
      <c r="AH8085">
        <v>22</v>
      </c>
    </row>
    <row r="8086" spans="2:34" x14ac:dyDescent="0.35">
      <c r="B8086" s="75"/>
      <c r="C8086" s="76"/>
      <c r="D8086" s="78"/>
      <c r="E8086" s="76"/>
      <c r="F8086" s="76"/>
      <c r="G8086" s="76"/>
      <c r="H8086" s="79"/>
      <c r="I8086" s="79"/>
      <c r="J8086" s="79"/>
      <c r="K8086" s="79"/>
      <c r="L8086" s="75"/>
      <c r="M8086" s="75"/>
      <c r="N8086" s="75"/>
      <c r="O8086" s="75"/>
      <c r="P8086" s="76"/>
      <c r="AH8086">
        <v>22</v>
      </c>
    </row>
    <row r="8087" spans="2:34" x14ac:dyDescent="0.35">
      <c r="B8087" s="75"/>
      <c r="C8087" s="76"/>
      <c r="D8087" s="78"/>
      <c r="E8087" s="76"/>
      <c r="F8087" s="76"/>
      <c r="G8087" s="76"/>
      <c r="H8087" s="79"/>
      <c r="I8087" s="79"/>
      <c r="J8087" s="79"/>
      <c r="K8087" s="79"/>
      <c r="L8087" s="75"/>
      <c r="M8087" s="75"/>
      <c r="N8087" s="75"/>
      <c r="O8087" s="75"/>
      <c r="P8087" s="76"/>
      <c r="AH8087">
        <v>22</v>
      </c>
    </row>
    <row r="8088" spans="2:34" x14ac:dyDescent="0.35">
      <c r="B8088" s="75"/>
      <c r="C8088" s="76"/>
      <c r="D8088" s="78"/>
      <c r="E8088" s="76"/>
      <c r="F8088" s="76"/>
      <c r="G8088" s="76"/>
      <c r="H8088" s="79"/>
      <c r="I8088" s="79"/>
      <c r="J8088" s="79"/>
      <c r="K8088" s="79"/>
      <c r="L8088" s="75"/>
      <c r="M8088" s="75"/>
      <c r="N8088" s="75"/>
      <c r="O8088" s="75"/>
      <c r="P8088" s="76"/>
      <c r="AH8088">
        <v>22</v>
      </c>
    </row>
    <row r="8089" spans="2:34" x14ac:dyDescent="0.35">
      <c r="B8089" s="75"/>
      <c r="C8089" s="76"/>
      <c r="D8089" s="78"/>
      <c r="E8089" s="76"/>
      <c r="F8089" s="76"/>
      <c r="G8089" s="76"/>
      <c r="H8089" s="79"/>
      <c r="I8089" s="79"/>
      <c r="J8089" s="79"/>
      <c r="K8089" s="79"/>
      <c r="L8089" s="75"/>
      <c r="M8089" s="75"/>
      <c r="N8089" s="75"/>
      <c r="O8089" s="75"/>
      <c r="P8089" s="76"/>
      <c r="AH8089">
        <v>22</v>
      </c>
    </row>
    <row r="8090" spans="2:34" x14ac:dyDescent="0.35">
      <c r="B8090" s="75"/>
      <c r="C8090" s="76"/>
      <c r="D8090" s="78"/>
      <c r="E8090" s="76"/>
      <c r="F8090" s="76"/>
      <c r="G8090" s="76"/>
      <c r="H8090" s="79"/>
      <c r="I8090" s="79"/>
      <c r="J8090" s="79"/>
      <c r="K8090" s="79"/>
      <c r="L8090" s="75"/>
      <c r="M8090" s="75"/>
      <c r="N8090" s="75"/>
      <c r="O8090" s="75"/>
      <c r="P8090" s="76"/>
      <c r="AH8090">
        <v>22</v>
      </c>
    </row>
    <row r="8091" spans="2:34" x14ac:dyDescent="0.35">
      <c r="B8091" s="75"/>
      <c r="C8091" s="76"/>
      <c r="D8091" s="78"/>
      <c r="E8091" s="76"/>
      <c r="F8091" s="76"/>
      <c r="G8091" s="76"/>
      <c r="H8091" s="79"/>
      <c r="I8091" s="79"/>
      <c r="J8091" s="79"/>
      <c r="K8091" s="79"/>
      <c r="L8091" s="75"/>
      <c r="M8091" s="75"/>
      <c r="N8091" s="75"/>
      <c r="O8091" s="75"/>
      <c r="P8091" s="76"/>
      <c r="AH8091">
        <v>22</v>
      </c>
    </row>
    <row r="8092" spans="2:34" x14ac:dyDescent="0.35">
      <c r="B8092" s="75"/>
      <c r="C8092" s="76"/>
      <c r="D8092" s="78"/>
      <c r="E8092" s="76"/>
      <c r="F8092" s="76"/>
      <c r="G8092" s="76"/>
      <c r="H8092" s="79"/>
      <c r="I8092" s="79"/>
      <c r="J8092" s="79"/>
      <c r="K8092" s="79"/>
      <c r="L8092" s="75"/>
      <c r="M8092" s="75"/>
      <c r="N8092" s="75"/>
      <c r="O8092" s="75"/>
      <c r="P8092" s="76"/>
      <c r="AH8092">
        <v>22</v>
      </c>
    </row>
    <row r="8093" spans="2:34" x14ac:dyDescent="0.35">
      <c r="B8093" s="75"/>
      <c r="C8093" s="76"/>
      <c r="D8093" s="78"/>
      <c r="E8093" s="76"/>
      <c r="F8093" s="76"/>
      <c r="G8093" s="76"/>
      <c r="H8093" s="79"/>
      <c r="I8093" s="79"/>
      <c r="J8093" s="79"/>
      <c r="K8093" s="79"/>
      <c r="L8093" s="75"/>
      <c r="M8093" s="75"/>
      <c r="N8093" s="75"/>
      <c r="O8093" s="75"/>
      <c r="P8093" s="76"/>
      <c r="AH8093">
        <v>22</v>
      </c>
    </row>
    <row r="8094" spans="2:34" x14ac:dyDescent="0.35">
      <c r="B8094" s="75"/>
      <c r="C8094" s="76"/>
      <c r="D8094" s="78"/>
      <c r="E8094" s="76"/>
      <c r="F8094" s="76"/>
      <c r="G8094" s="76"/>
      <c r="H8094" s="79"/>
      <c r="I8094" s="79"/>
      <c r="J8094" s="79"/>
      <c r="K8094" s="79"/>
      <c r="L8094" s="75"/>
      <c r="M8094" s="75"/>
      <c r="N8094" s="75"/>
      <c r="O8094" s="75"/>
      <c r="P8094" s="76"/>
      <c r="AH8094">
        <v>22</v>
      </c>
    </row>
    <row r="8095" spans="2:34" x14ac:dyDescent="0.35">
      <c r="B8095" s="75"/>
      <c r="C8095" s="76"/>
      <c r="D8095" s="78"/>
      <c r="E8095" s="76"/>
      <c r="F8095" s="76"/>
      <c r="G8095" s="76"/>
      <c r="H8095" s="79"/>
      <c r="I8095" s="79"/>
      <c r="J8095" s="79"/>
      <c r="K8095" s="79"/>
      <c r="L8095" s="75"/>
      <c r="M8095" s="75"/>
      <c r="N8095" s="75"/>
      <c r="O8095" s="75"/>
      <c r="P8095" s="76"/>
      <c r="AH8095">
        <v>22</v>
      </c>
    </row>
    <row r="8096" spans="2:34" x14ac:dyDescent="0.35">
      <c r="B8096" s="75"/>
      <c r="C8096" s="76"/>
      <c r="D8096" s="78"/>
      <c r="E8096" s="76"/>
      <c r="F8096" s="76"/>
      <c r="G8096" s="76"/>
      <c r="H8096" s="79"/>
      <c r="I8096" s="79"/>
      <c r="J8096" s="79"/>
      <c r="K8096" s="79"/>
      <c r="L8096" s="75"/>
      <c r="M8096" s="75"/>
      <c r="N8096" s="75"/>
      <c r="O8096" s="75"/>
      <c r="P8096" s="76"/>
      <c r="AH8096">
        <v>22</v>
      </c>
    </row>
    <row r="8097" spans="2:34" x14ac:dyDescent="0.35">
      <c r="B8097" s="75"/>
      <c r="C8097" s="76"/>
      <c r="D8097" s="78"/>
      <c r="E8097" s="76"/>
      <c r="F8097" s="76"/>
      <c r="G8097" s="76"/>
      <c r="H8097" s="79"/>
      <c r="I8097" s="79"/>
      <c r="J8097" s="79"/>
      <c r="K8097" s="79"/>
      <c r="L8097" s="75"/>
      <c r="M8097" s="75"/>
      <c r="N8097" s="75"/>
      <c r="O8097" s="75"/>
      <c r="P8097" s="76"/>
      <c r="AH8097">
        <v>22</v>
      </c>
    </row>
    <row r="8098" spans="2:34" x14ac:dyDescent="0.35">
      <c r="B8098" s="75"/>
      <c r="C8098" s="76"/>
      <c r="D8098" s="78"/>
      <c r="E8098" s="76"/>
      <c r="F8098" s="76"/>
      <c r="G8098" s="76"/>
      <c r="H8098" s="79"/>
      <c r="I8098" s="79"/>
      <c r="J8098" s="79"/>
      <c r="K8098" s="79"/>
      <c r="L8098" s="75"/>
      <c r="M8098" s="75"/>
      <c r="N8098" s="75"/>
      <c r="O8098" s="75"/>
      <c r="P8098" s="76"/>
      <c r="AH8098">
        <v>22</v>
      </c>
    </row>
    <row r="8099" spans="2:34" x14ac:dyDescent="0.35">
      <c r="B8099" s="75"/>
      <c r="C8099" s="76"/>
      <c r="D8099" s="78"/>
      <c r="E8099" s="76"/>
      <c r="F8099" s="76"/>
      <c r="G8099" s="76"/>
      <c r="H8099" s="79"/>
      <c r="I8099" s="79"/>
      <c r="J8099" s="79"/>
      <c r="K8099" s="79"/>
      <c r="L8099" s="75"/>
      <c r="M8099" s="75"/>
      <c r="N8099" s="75"/>
      <c r="O8099" s="75"/>
      <c r="P8099" s="76"/>
      <c r="AH8099">
        <v>22</v>
      </c>
    </row>
    <row r="8100" spans="2:34" x14ac:dyDescent="0.35">
      <c r="B8100" s="75"/>
      <c r="C8100" s="76"/>
      <c r="D8100" s="78"/>
      <c r="E8100" s="76"/>
      <c r="F8100" s="76"/>
      <c r="G8100" s="76"/>
      <c r="H8100" s="79"/>
      <c r="I8100" s="79"/>
      <c r="J8100" s="79"/>
      <c r="K8100" s="79"/>
      <c r="L8100" s="75"/>
      <c r="M8100" s="75"/>
      <c r="N8100" s="75"/>
      <c r="O8100" s="75"/>
      <c r="P8100" s="76"/>
      <c r="AH8100">
        <v>22</v>
      </c>
    </row>
    <row r="8101" spans="2:34" x14ac:dyDescent="0.35">
      <c r="B8101" s="75"/>
      <c r="C8101" s="76"/>
      <c r="D8101" s="78"/>
      <c r="E8101" s="76"/>
      <c r="F8101" s="76"/>
      <c r="G8101" s="76"/>
      <c r="H8101" s="79"/>
      <c r="I8101" s="79"/>
      <c r="J8101" s="79"/>
      <c r="K8101" s="79"/>
      <c r="L8101" s="75"/>
      <c r="M8101" s="75"/>
      <c r="N8101" s="75"/>
      <c r="O8101" s="75"/>
      <c r="P8101" s="76"/>
      <c r="AH8101">
        <v>22</v>
      </c>
    </row>
    <row r="8102" spans="2:34" x14ac:dyDescent="0.35">
      <c r="B8102" s="75"/>
      <c r="C8102" s="76"/>
      <c r="D8102" s="78"/>
      <c r="E8102" s="76"/>
      <c r="F8102" s="76"/>
      <c r="G8102" s="76"/>
      <c r="H8102" s="79"/>
      <c r="I8102" s="79"/>
      <c r="J8102" s="79"/>
      <c r="K8102" s="79"/>
      <c r="L8102" s="75"/>
      <c r="M8102" s="75"/>
      <c r="N8102" s="75"/>
      <c r="O8102" s="75"/>
      <c r="P8102" s="76"/>
      <c r="AH8102">
        <v>22</v>
      </c>
    </row>
    <row r="8103" spans="2:34" x14ac:dyDescent="0.35">
      <c r="B8103" s="75"/>
      <c r="C8103" s="76"/>
      <c r="D8103" s="78"/>
      <c r="E8103" s="76"/>
      <c r="F8103" s="76"/>
      <c r="G8103" s="76"/>
      <c r="H8103" s="79"/>
      <c r="I8103" s="79"/>
      <c r="J8103" s="79"/>
      <c r="K8103" s="79"/>
      <c r="L8103" s="75"/>
      <c r="M8103" s="75"/>
      <c r="N8103" s="75"/>
      <c r="O8103" s="75"/>
      <c r="P8103" s="76"/>
      <c r="AH8103">
        <v>22</v>
      </c>
    </row>
    <row r="8104" spans="2:34" x14ac:dyDescent="0.35">
      <c r="B8104" s="75"/>
      <c r="C8104" s="76"/>
      <c r="D8104" s="78"/>
      <c r="E8104" s="76"/>
      <c r="F8104" s="76"/>
      <c r="G8104" s="76"/>
      <c r="H8104" s="79"/>
      <c r="I8104" s="79"/>
      <c r="J8104" s="79"/>
      <c r="K8104" s="79"/>
      <c r="L8104" s="75"/>
      <c r="M8104" s="75"/>
      <c r="N8104" s="75"/>
      <c r="O8104" s="75"/>
      <c r="P8104" s="76"/>
      <c r="AH8104">
        <v>22</v>
      </c>
    </row>
    <row r="8105" spans="2:34" x14ac:dyDescent="0.35">
      <c r="B8105" s="75"/>
      <c r="C8105" s="76"/>
      <c r="D8105" s="78"/>
      <c r="E8105" s="76"/>
      <c r="F8105" s="76"/>
      <c r="G8105" s="76"/>
      <c r="H8105" s="79"/>
      <c r="I8105" s="79"/>
      <c r="J8105" s="79"/>
      <c r="K8105" s="79"/>
      <c r="L8105" s="75"/>
      <c r="M8105" s="75"/>
      <c r="N8105" s="75"/>
      <c r="O8105" s="75"/>
      <c r="P8105" s="76"/>
      <c r="AH8105">
        <v>22</v>
      </c>
    </row>
    <row r="8106" spans="2:34" x14ac:dyDescent="0.35">
      <c r="B8106" s="75"/>
      <c r="C8106" s="76"/>
      <c r="D8106" s="78"/>
      <c r="E8106" s="76"/>
      <c r="F8106" s="76"/>
      <c r="G8106" s="76"/>
      <c r="H8106" s="79"/>
      <c r="I8106" s="79"/>
      <c r="J8106" s="79"/>
      <c r="K8106" s="79"/>
      <c r="L8106" s="75"/>
      <c r="M8106" s="75"/>
      <c r="N8106" s="75"/>
      <c r="O8106" s="75"/>
      <c r="P8106" s="76"/>
      <c r="AH8106">
        <v>22</v>
      </c>
    </row>
    <row r="8107" spans="2:34" x14ac:dyDescent="0.35">
      <c r="B8107" s="75"/>
      <c r="C8107" s="76"/>
      <c r="D8107" s="78"/>
      <c r="E8107" s="76"/>
      <c r="F8107" s="76"/>
      <c r="G8107" s="76"/>
      <c r="H8107" s="79"/>
      <c r="I8107" s="79"/>
      <c r="J8107" s="79"/>
      <c r="K8107" s="79"/>
      <c r="L8107" s="75"/>
      <c r="M8107" s="75"/>
      <c r="N8107" s="75"/>
      <c r="O8107" s="75"/>
      <c r="P8107" s="76"/>
      <c r="AH8107">
        <v>22</v>
      </c>
    </row>
    <row r="8108" spans="2:34" x14ac:dyDescent="0.35">
      <c r="B8108" s="75"/>
      <c r="C8108" s="76"/>
      <c r="D8108" s="78"/>
      <c r="E8108" s="76"/>
      <c r="F8108" s="76"/>
      <c r="G8108" s="76"/>
      <c r="H8108" s="79"/>
      <c r="I8108" s="79"/>
      <c r="J8108" s="79"/>
      <c r="K8108" s="79"/>
      <c r="L8108" s="75"/>
      <c r="M8108" s="75"/>
      <c r="N8108" s="75"/>
      <c r="O8108" s="75"/>
      <c r="P8108" s="76"/>
      <c r="AH8108">
        <v>22</v>
      </c>
    </row>
    <row r="8109" spans="2:34" x14ac:dyDescent="0.35">
      <c r="B8109" s="75"/>
      <c r="C8109" s="76"/>
      <c r="D8109" s="78"/>
      <c r="E8109" s="76"/>
      <c r="F8109" s="76"/>
      <c r="G8109" s="76"/>
      <c r="H8109" s="79"/>
      <c r="I8109" s="79"/>
      <c r="J8109" s="79"/>
      <c r="K8109" s="79"/>
      <c r="L8109" s="75"/>
      <c r="M8109" s="75"/>
      <c r="N8109" s="75"/>
      <c r="O8109" s="75"/>
      <c r="P8109" s="76"/>
      <c r="AH8109">
        <v>22</v>
      </c>
    </row>
    <row r="8110" spans="2:34" x14ac:dyDescent="0.35">
      <c r="B8110" s="75"/>
      <c r="C8110" s="76"/>
      <c r="D8110" s="78"/>
      <c r="E8110" s="76"/>
      <c r="F8110" s="76"/>
      <c r="G8110" s="76"/>
      <c r="H8110" s="79"/>
      <c r="I8110" s="79"/>
      <c r="J8110" s="79"/>
      <c r="K8110" s="79"/>
      <c r="L8110" s="75"/>
      <c r="M8110" s="75"/>
      <c r="N8110" s="75"/>
      <c r="O8110" s="75"/>
      <c r="P8110" s="76"/>
      <c r="AH8110">
        <v>22</v>
      </c>
    </row>
    <row r="8111" spans="2:34" x14ac:dyDescent="0.35">
      <c r="B8111" s="75"/>
      <c r="C8111" s="76"/>
      <c r="D8111" s="78"/>
      <c r="E8111" s="76"/>
      <c r="F8111" s="76"/>
      <c r="G8111" s="76"/>
      <c r="H8111" s="79"/>
      <c r="I8111" s="79"/>
      <c r="J8111" s="79"/>
      <c r="K8111" s="79"/>
      <c r="L8111" s="75"/>
      <c r="M8111" s="75"/>
      <c r="N8111" s="75"/>
      <c r="O8111" s="75"/>
      <c r="P8111" s="76"/>
      <c r="AH8111">
        <v>22</v>
      </c>
    </row>
    <row r="8112" spans="2:34" x14ac:dyDescent="0.35">
      <c r="B8112" s="75"/>
      <c r="C8112" s="76"/>
      <c r="D8112" s="78"/>
      <c r="E8112" s="76"/>
      <c r="F8112" s="76"/>
      <c r="G8112" s="76"/>
      <c r="H8112" s="79"/>
      <c r="I8112" s="79"/>
      <c r="J8112" s="79"/>
      <c r="K8112" s="79"/>
      <c r="L8112" s="75"/>
      <c r="M8112" s="75"/>
      <c r="N8112" s="75"/>
      <c r="O8112" s="75"/>
      <c r="P8112" s="76"/>
      <c r="AH8112">
        <v>22</v>
      </c>
    </row>
    <row r="8113" spans="2:34" x14ac:dyDescent="0.35">
      <c r="B8113" s="75"/>
      <c r="C8113" s="76"/>
      <c r="D8113" s="78"/>
      <c r="E8113" s="76"/>
      <c r="F8113" s="76"/>
      <c r="G8113" s="76"/>
      <c r="H8113" s="79"/>
      <c r="I8113" s="79"/>
      <c r="J8113" s="79"/>
      <c r="K8113" s="79"/>
      <c r="L8113" s="75"/>
      <c r="M8113" s="75"/>
      <c r="N8113" s="75"/>
      <c r="O8113" s="75"/>
      <c r="P8113" s="76"/>
      <c r="AH8113">
        <v>22</v>
      </c>
    </row>
    <row r="8114" spans="2:34" x14ac:dyDescent="0.35">
      <c r="B8114" s="75"/>
      <c r="C8114" s="76"/>
      <c r="D8114" s="78"/>
      <c r="E8114" s="76"/>
      <c r="F8114" s="76"/>
      <c r="G8114" s="76"/>
      <c r="H8114" s="79"/>
      <c r="I8114" s="79"/>
      <c r="J8114" s="79"/>
      <c r="K8114" s="79"/>
      <c r="L8114" s="75"/>
      <c r="M8114" s="75"/>
      <c r="N8114" s="75"/>
      <c r="O8114" s="75"/>
      <c r="P8114" s="76"/>
      <c r="AH8114">
        <v>22</v>
      </c>
    </row>
    <row r="8115" spans="2:34" x14ac:dyDescent="0.35">
      <c r="B8115" s="75"/>
      <c r="C8115" s="76"/>
      <c r="D8115" s="78"/>
      <c r="E8115" s="76"/>
      <c r="F8115" s="76"/>
      <c r="G8115" s="76"/>
      <c r="H8115" s="79"/>
      <c r="I8115" s="79"/>
      <c r="J8115" s="79"/>
      <c r="K8115" s="79"/>
      <c r="L8115" s="75"/>
      <c r="M8115" s="75"/>
      <c r="N8115" s="75"/>
      <c r="O8115" s="75"/>
      <c r="P8115" s="76"/>
      <c r="AH8115">
        <v>22</v>
      </c>
    </row>
    <row r="8116" spans="2:34" x14ac:dyDescent="0.35">
      <c r="B8116" s="75"/>
      <c r="C8116" s="76"/>
      <c r="D8116" s="78"/>
      <c r="E8116" s="76"/>
      <c r="F8116" s="76"/>
      <c r="G8116" s="76"/>
      <c r="H8116" s="79"/>
      <c r="I8116" s="79"/>
      <c r="J8116" s="79"/>
      <c r="K8116" s="79"/>
      <c r="L8116" s="75"/>
      <c r="M8116" s="75"/>
      <c r="N8116" s="75"/>
      <c r="O8116" s="75"/>
      <c r="P8116" s="76"/>
      <c r="AH8116">
        <v>22</v>
      </c>
    </row>
    <row r="8117" spans="2:34" x14ac:dyDescent="0.35">
      <c r="B8117" s="75"/>
      <c r="C8117" s="76"/>
      <c r="D8117" s="78"/>
      <c r="E8117" s="76"/>
      <c r="F8117" s="76"/>
      <c r="G8117" s="76"/>
      <c r="H8117" s="79"/>
      <c r="I8117" s="79"/>
      <c r="J8117" s="79"/>
      <c r="K8117" s="79"/>
      <c r="L8117" s="75"/>
      <c r="M8117" s="75"/>
      <c r="N8117" s="75"/>
      <c r="O8117" s="75"/>
      <c r="P8117" s="76"/>
      <c r="AH8117">
        <v>22</v>
      </c>
    </row>
    <row r="8118" spans="2:34" x14ac:dyDescent="0.35">
      <c r="B8118" s="75"/>
      <c r="C8118" s="76"/>
      <c r="D8118" s="78"/>
      <c r="E8118" s="76"/>
      <c r="F8118" s="76"/>
      <c r="G8118" s="76"/>
      <c r="H8118" s="79"/>
      <c r="I8118" s="79"/>
      <c r="J8118" s="79"/>
      <c r="K8118" s="79"/>
      <c r="L8118" s="75"/>
      <c r="M8118" s="75"/>
      <c r="N8118" s="75"/>
      <c r="O8118" s="75"/>
      <c r="P8118" s="76"/>
      <c r="AH8118">
        <v>22</v>
      </c>
    </row>
    <row r="8119" spans="2:34" x14ac:dyDescent="0.35">
      <c r="B8119" s="75"/>
      <c r="C8119" s="76"/>
      <c r="D8119" s="78"/>
      <c r="E8119" s="76"/>
      <c r="F8119" s="76"/>
      <c r="G8119" s="76"/>
      <c r="H8119" s="79"/>
      <c r="I8119" s="79"/>
      <c r="J8119" s="79"/>
      <c r="K8119" s="79"/>
      <c r="L8119" s="75"/>
      <c r="M8119" s="75"/>
      <c r="N8119" s="75"/>
      <c r="O8119" s="75"/>
      <c r="P8119" s="76"/>
      <c r="AH8119">
        <v>22</v>
      </c>
    </row>
    <row r="8120" spans="2:34" x14ac:dyDescent="0.35">
      <c r="B8120" s="75"/>
      <c r="C8120" s="76"/>
      <c r="D8120" s="78"/>
      <c r="E8120" s="76"/>
      <c r="F8120" s="76"/>
      <c r="G8120" s="76"/>
      <c r="H8120" s="79"/>
      <c r="I8120" s="79"/>
      <c r="J8120" s="79"/>
      <c r="K8120" s="79"/>
      <c r="L8120" s="75"/>
      <c r="M8120" s="75"/>
      <c r="N8120" s="75"/>
      <c r="O8120" s="75"/>
      <c r="P8120" s="76"/>
      <c r="AH8120">
        <v>22</v>
      </c>
    </row>
    <row r="8121" spans="2:34" x14ac:dyDescent="0.35">
      <c r="B8121" s="75"/>
      <c r="C8121" s="76"/>
      <c r="D8121" s="78"/>
      <c r="E8121" s="76"/>
      <c r="F8121" s="76"/>
      <c r="G8121" s="76"/>
      <c r="H8121" s="79"/>
      <c r="I8121" s="79"/>
      <c r="J8121" s="79"/>
      <c r="K8121" s="79"/>
      <c r="L8121" s="75"/>
      <c r="M8121" s="75"/>
      <c r="N8121" s="75"/>
      <c r="O8121" s="75"/>
      <c r="P8121" s="76"/>
      <c r="AH8121">
        <v>22</v>
      </c>
    </row>
    <row r="8122" spans="2:34" x14ac:dyDescent="0.35">
      <c r="B8122" s="75"/>
      <c r="C8122" s="76"/>
      <c r="D8122" s="78"/>
      <c r="E8122" s="76"/>
      <c r="F8122" s="76"/>
      <c r="G8122" s="76"/>
      <c r="H8122" s="79"/>
      <c r="I8122" s="79"/>
      <c r="J8122" s="79"/>
      <c r="K8122" s="79"/>
      <c r="L8122" s="75"/>
      <c r="M8122" s="75"/>
      <c r="N8122" s="75"/>
      <c r="O8122" s="75"/>
      <c r="P8122" s="76"/>
      <c r="AH8122">
        <v>22</v>
      </c>
    </row>
    <row r="8123" spans="2:34" x14ac:dyDescent="0.35">
      <c r="B8123" s="75"/>
      <c r="C8123" s="76"/>
      <c r="D8123" s="78"/>
      <c r="E8123" s="76"/>
      <c r="F8123" s="76"/>
      <c r="G8123" s="76"/>
      <c r="H8123" s="79"/>
      <c r="I8123" s="79"/>
      <c r="J8123" s="79"/>
      <c r="K8123" s="79"/>
      <c r="L8123" s="75"/>
      <c r="M8123" s="75"/>
      <c r="N8123" s="75"/>
      <c r="O8123" s="75"/>
      <c r="P8123" s="76"/>
      <c r="AH8123">
        <v>22</v>
      </c>
    </row>
    <row r="8124" spans="2:34" x14ac:dyDescent="0.35">
      <c r="B8124" s="75"/>
      <c r="C8124" s="76"/>
      <c r="D8124" s="78"/>
      <c r="E8124" s="76"/>
      <c r="F8124" s="76"/>
      <c r="G8124" s="76"/>
      <c r="H8124" s="79"/>
      <c r="I8124" s="79"/>
      <c r="J8124" s="79"/>
      <c r="K8124" s="79"/>
      <c r="L8124" s="75"/>
      <c r="M8124" s="75"/>
      <c r="N8124" s="75"/>
      <c r="O8124" s="75"/>
      <c r="P8124" s="76"/>
      <c r="AH8124">
        <v>22</v>
      </c>
    </row>
    <row r="8125" spans="2:34" x14ac:dyDescent="0.35">
      <c r="B8125" s="75"/>
      <c r="C8125" s="76"/>
      <c r="D8125" s="78"/>
      <c r="E8125" s="76"/>
      <c r="F8125" s="76"/>
      <c r="G8125" s="76"/>
      <c r="H8125" s="79"/>
      <c r="I8125" s="79"/>
      <c r="J8125" s="79"/>
      <c r="K8125" s="79"/>
      <c r="L8125" s="75"/>
      <c r="M8125" s="75"/>
      <c r="N8125" s="75"/>
      <c r="O8125" s="75"/>
      <c r="P8125" s="76"/>
      <c r="AH8125">
        <v>22</v>
      </c>
    </row>
    <row r="8126" spans="2:34" x14ac:dyDescent="0.35">
      <c r="B8126" s="75"/>
      <c r="C8126" s="76"/>
      <c r="D8126" s="78"/>
      <c r="E8126" s="76"/>
      <c r="F8126" s="76"/>
      <c r="G8126" s="76"/>
      <c r="H8126" s="79"/>
      <c r="I8126" s="79"/>
      <c r="J8126" s="79"/>
      <c r="K8126" s="79"/>
      <c r="L8126" s="75"/>
      <c r="M8126" s="75"/>
      <c r="N8126" s="75"/>
      <c r="O8126" s="75"/>
      <c r="P8126" s="76"/>
      <c r="AH8126">
        <v>22</v>
      </c>
    </row>
    <row r="8127" spans="2:34" x14ac:dyDescent="0.35">
      <c r="B8127" s="75"/>
      <c r="C8127" s="76"/>
      <c r="D8127" s="78"/>
      <c r="E8127" s="76"/>
      <c r="F8127" s="76"/>
      <c r="G8127" s="76"/>
      <c r="H8127" s="79"/>
      <c r="I8127" s="79"/>
      <c r="J8127" s="79"/>
      <c r="K8127" s="79"/>
      <c r="L8127" s="75"/>
      <c r="M8127" s="75"/>
      <c r="N8127" s="75"/>
      <c r="O8127" s="75"/>
      <c r="P8127" s="76"/>
      <c r="AH8127">
        <v>22</v>
      </c>
    </row>
    <row r="8128" spans="2:34" x14ac:dyDescent="0.35">
      <c r="B8128" s="75"/>
      <c r="C8128" s="76"/>
      <c r="D8128" s="78"/>
      <c r="E8128" s="76"/>
      <c r="F8128" s="76"/>
      <c r="G8128" s="76"/>
      <c r="H8128" s="79"/>
      <c r="I8128" s="79"/>
      <c r="J8128" s="79"/>
      <c r="K8128" s="79"/>
      <c r="L8128" s="75"/>
      <c r="M8128" s="75"/>
      <c r="N8128" s="75"/>
      <c r="O8128" s="75"/>
      <c r="P8128" s="76"/>
      <c r="AH8128">
        <v>22</v>
      </c>
    </row>
    <row r="8129" spans="2:34" x14ac:dyDescent="0.35">
      <c r="B8129" s="75"/>
      <c r="C8129" s="76"/>
      <c r="D8129" s="78"/>
      <c r="E8129" s="76"/>
      <c r="F8129" s="76"/>
      <c r="G8129" s="76"/>
      <c r="H8129" s="79"/>
      <c r="I8129" s="79"/>
      <c r="J8129" s="79"/>
      <c r="K8129" s="79"/>
      <c r="L8129" s="75"/>
      <c r="M8129" s="75"/>
      <c r="N8129" s="75"/>
      <c r="O8129" s="75"/>
      <c r="P8129" s="76"/>
      <c r="AH8129">
        <v>22</v>
      </c>
    </row>
    <row r="8130" spans="2:34" x14ac:dyDescent="0.35">
      <c r="B8130" s="75"/>
      <c r="C8130" s="76"/>
      <c r="D8130" s="78"/>
      <c r="E8130" s="76"/>
      <c r="F8130" s="76"/>
      <c r="G8130" s="76"/>
      <c r="H8130" s="79"/>
      <c r="I8130" s="79"/>
      <c r="J8130" s="79"/>
      <c r="K8130" s="79"/>
      <c r="L8130" s="75"/>
      <c r="M8130" s="75"/>
      <c r="N8130" s="75"/>
      <c r="O8130" s="75"/>
      <c r="P8130" s="76"/>
      <c r="AH8130">
        <v>22</v>
      </c>
    </row>
    <row r="8131" spans="2:34" x14ac:dyDescent="0.35">
      <c r="B8131" s="75"/>
      <c r="C8131" s="76"/>
      <c r="D8131" s="78"/>
      <c r="E8131" s="76"/>
      <c r="F8131" s="76"/>
      <c r="G8131" s="76"/>
      <c r="H8131" s="79"/>
      <c r="I8131" s="79"/>
      <c r="J8131" s="79"/>
      <c r="K8131" s="79"/>
      <c r="L8131" s="75"/>
      <c r="M8131" s="75"/>
      <c r="N8131" s="75"/>
      <c r="O8131" s="75"/>
      <c r="P8131" s="76"/>
      <c r="AH8131">
        <v>22</v>
      </c>
    </row>
    <row r="8132" spans="2:34" x14ac:dyDescent="0.35">
      <c r="B8132" s="75"/>
      <c r="C8132" s="76"/>
      <c r="D8132" s="78"/>
      <c r="E8132" s="76"/>
      <c r="F8132" s="76"/>
      <c r="G8132" s="76"/>
      <c r="H8132" s="79"/>
      <c r="I8132" s="79"/>
      <c r="J8132" s="79"/>
      <c r="K8132" s="79"/>
      <c r="L8132" s="75"/>
      <c r="M8132" s="75"/>
      <c r="N8132" s="75"/>
      <c r="O8132" s="75"/>
      <c r="P8132" s="76"/>
      <c r="AH8132">
        <v>22</v>
      </c>
    </row>
    <row r="8133" spans="2:34" x14ac:dyDescent="0.35">
      <c r="B8133" s="75"/>
      <c r="C8133" s="76"/>
      <c r="D8133" s="78"/>
      <c r="E8133" s="76"/>
      <c r="F8133" s="76"/>
      <c r="G8133" s="76"/>
      <c r="H8133" s="79"/>
      <c r="I8133" s="79"/>
      <c r="J8133" s="79"/>
      <c r="K8133" s="79"/>
      <c r="L8133" s="75"/>
      <c r="M8133" s="75"/>
      <c r="N8133" s="75"/>
      <c r="O8133" s="75"/>
      <c r="P8133" s="76"/>
      <c r="AH8133">
        <v>22</v>
      </c>
    </row>
    <row r="8134" spans="2:34" x14ac:dyDescent="0.35">
      <c r="B8134" s="75"/>
      <c r="C8134" s="76"/>
      <c r="D8134" s="78"/>
      <c r="E8134" s="76"/>
      <c r="F8134" s="76"/>
      <c r="G8134" s="76"/>
      <c r="H8134" s="79"/>
      <c r="I8134" s="79"/>
      <c r="J8134" s="79"/>
      <c r="K8134" s="79"/>
      <c r="L8134" s="75"/>
      <c r="M8134" s="75"/>
      <c r="N8134" s="75"/>
      <c r="O8134" s="75"/>
      <c r="P8134" s="76"/>
      <c r="AH8134">
        <v>22</v>
      </c>
    </row>
    <row r="8135" spans="2:34" x14ac:dyDescent="0.35">
      <c r="B8135" s="75"/>
      <c r="C8135" s="76"/>
      <c r="D8135" s="78"/>
      <c r="E8135" s="76"/>
      <c r="F8135" s="76"/>
      <c r="G8135" s="76"/>
      <c r="H8135" s="79"/>
      <c r="I8135" s="79"/>
      <c r="J8135" s="79"/>
      <c r="K8135" s="79"/>
      <c r="L8135" s="75"/>
      <c r="M8135" s="75"/>
      <c r="N8135" s="75"/>
      <c r="O8135" s="75"/>
      <c r="P8135" s="76"/>
      <c r="AH8135">
        <v>22</v>
      </c>
    </row>
    <row r="8136" spans="2:34" x14ac:dyDescent="0.35">
      <c r="B8136" s="75"/>
      <c r="C8136" s="76"/>
      <c r="D8136" s="78"/>
      <c r="E8136" s="76"/>
      <c r="F8136" s="76"/>
      <c r="G8136" s="76"/>
      <c r="H8136" s="79"/>
      <c r="I8136" s="79"/>
      <c r="J8136" s="79"/>
      <c r="K8136" s="79"/>
      <c r="L8136" s="75"/>
      <c r="M8136" s="75"/>
      <c r="N8136" s="75"/>
      <c r="O8136" s="75"/>
      <c r="P8136" s="76"/>
      <c r="AH8136">
        <v>22</v>
      </c>
    </row>
    <row r="8137" spans="2:34" x14ac:dyDescent="0.35">
      <c r="B8137" s="75"/>
      <c r="C8137" s="76"/>
      <c r="D8137" s="78"/>
      <c r="E8137" s="76"/>
      <c r="F8137" s="76"/>
      <c r="G8137" s="76"/>
      <c r="H8137" s="79"/>
      <c r="I8137" s="79"/>
      <c r="J8137" s="79"/>
      <c r="K8137" s="79"/>
      <c r="L8137" s="75"/>
      <c r="M8137" s="75"/>
      <c r="N8137" s="75"/>
      <c r="O8137" s="75"/>
      <c r="P8137" s="76"/>
      <c r="AH8137">
        <v>22</v>
      </c>
    </row>
    <row r="8138" spans="2:34" x14ac:dyDescent="0.35">
      <c r="B8138" s="75"/>
      <c r="C8138" s="76"/>
      <c r="D8138" s="78"/>
      <c r="E8138" s="76"/>
      <c r="F8138" s="76"/>
      <c r="G8138" s="76"/>
      <c r="H8138" s="79"/>
      <c r="I8138" s="79"/>
      <c r="J8138" s="79"/>
      <c r="K8138" s="79"/>
      <c r="L8138" s="75"/>
      <c r="M8138" s="75"/>
      <c r="N8138" s="75"/>
      <c r="O8138" s="75"/>
      <c r="P8138" s="76"/>
      <c r="AH8138">
        <v>22</v>
      </c>
    </row>
    <row r="8139" spans="2:34" x14ac:dyDescent="0.35">
      <c r="B8139" s="75"/>
      <c r="C8139" s="76"/>
      <c r="D8139" s="78"/>
      <c r="E8139" s="76"/>
      <c r="F8139" s="76"/>
      <c r="G8139" s="76"/>
      <c r="H8139" s="79"/>
      <c r="I8139" s="79"/>
      <c r="J8139" s="79"/>
      <c r="K8139" s="79"/>
      <c r="L8139" s="75"/>
      <c r="M8139" s="75"/>
      <c r="N8139" s="75"/>
      <c r="O8139" s="75"/>
      <c r="P8139" s="76"/>
      <c r="AH8139">
        <v>22</v>
      </c>
    </row>
    <row r="8140" spans="2:34" x14ac:dyDescent="0.35">
      <c r="B8140" s="75"/>
      <c r="C8140" s="76"/>
      <c r="D8140" s="78"/>
      <c r="E8140" s="76"/>
      <c r="F8140" s="76"/>
      <c r="G8140" s="76"/>
      <c r="H8140" s="79"/>
      <c r="I8140" s="79"/>
      <c r="J8140" s="79"/>
      <c r="K8140" s="79"/>
      <c r="L8140" s="75"/>
      <c r="M8140" s="75"/>
      <c r="N8140" s="75"/>
      <c r="O8140" s="75"/>
      <c r="P8140" s="76"/>
      <c r="AH8140">
        <v>22</v>
      </c>
    </row>
    <row r="8141" spans="2:34" x14ac:dyDescent="0.35">
      <c r="B8141" s="75"/>
      <c r="C8141" s="76"/>
      <c r="D8141" s="78"/>
      <c r="E8141" s="76"/>
      <c r="F8141" s="76"/>
      <c r="G8141" s="76"/>
      <c r="H8141" s="79"/>
      <c r="I8141" s="79"/>
      <c r="J8141" s="79"/>
      <c r="K8141" s="79"/>
      <c r="L8141" s="75"/>
      <c r="M8141" s="75"/>
      <c r="N8141" s="75"/>
      <c r="O8141" s="75"/>
      <c r="P8141" s="76"/>
      <c r="AH8141">
        <v>22</v>
      </c>
    </row>
    <row r="8142" spans="2:34" x14ac:dyDescent="0.35">
      <c r="B8142" s="75"/>
      <c r="C8142" s="76"/>
      <c r="D8142" s="78"/>
      <c r="E8142" s="76"/>
      <c r="F8142" s="76"/>
      <c r="G8142" s="76"/>
      <c r="H8142" s="79"/>
      <c r="I8142" s="79"/>
      <c r="J8142" s="79"/>
      <c r="K8142" s="79"/>
      <c r="L8142" s="75"/>
      <c r="M8142" s="75"/>
      <c r="N8142" s="75"/>
      <c r="O8142" s="75"/>
      <c r="P8142" s="76"/>
      <c r="AH8142">
        <v>22</v>
      </c>
    </row>
    <row r="8143" spans="2:34" x14ac:dyDescent="0.35">
      <c r="B8143" s="75"/>
      <c r="C8143" s="76"/>
      <c r="D8143" s="78"/>
      <c r="E8143" s="76"/>
      <c r="F8143" s="76"/>
      <c r="G8143" s="76"/>
      <c r="H8143" s="79"/>
      <c r="I8143" s="79"/>
      <c r="J8143" s="79"/>
      <c r="K8143" s="79"/>
      <c r="L8143" s="75"/>
      <c r="M8143" s="75"/>
      <c r="N8143" s="75"/>
      <c r="O8143" s="75"/>
      <c r="P8143" s="76"/>
      <c r="AH8143">
        <v>22</v>
      </c>
    </row>
    <row r="8144" spans="2:34" x14ac:dyDescent="0.35">
      <c r="B8144" s="75"/>
      <c r="C8144" s="76"/>
      <c r="D8144" s="78"/>
      <c r="E8144" s="76"/>
      <c r="F8144" s="76"/>
      <c r="G8144" s="76"/>
      <c r="H8144" s="79"/>
      <c r="I8144" s="79"/>
      <c r="J8144" s="79"/>
      <c r="K8144" s="79"/>
      <c r="L8144" s="75"/>
      <c r="M8144" s="75"/>
      <c r="N8144" s="75"/>
      <c r="O8144" s="75"/>
      <c r="P8144" s="76"/>
      <c r="AH8144">
        <v>22</v>
      </c>
    </row>
    <row r="8145" spans="2:34" x14ac:dyDescent="0.35">
      <c r="B8145" s="75"/>
      <c r="C8145" s="76"/>
      <c r="D8145" s="78"/>
      <c r="E8145" s="76"/>
      <c r="F8145" s="76"/>
      <c r="G8145" s="76"/>
      <c r="H8145" s="79"/>
      <c r="I8145" s="79"/>
      <c r="J8145" s="79"/>
      <c r="K8145" s="79"/>
      <c r="L8145" s="75"/>
      <c r="M8145" s="75"/>
      <c r="N8145" s="75"/>
      <c r="O8145" s="75"/>
      <c r="P8145" s="76"/>
      <c r="AH8145">
        <v>22</v>
      </c>
    </row>
    <row r="8146" spans="2:34" x14ac:dyDescent="0.35">
      <c r="B8146" s="75"/>
      <c r="C8146" s="76"/>
      <c r="D8146" s="78"/>
      <c r="E8146" s="76"/>
      <c r="F8146" s="76"/>
      <c r="G8146" s="76"/>
      <c r="H8146" s="79"/>
      <c r="I8146" s="79"/>
      <c r="J8146" s="79"/>
      <c r="K8146" s="79"/>
      <c r="L8146" s="75"/>
      <c r="M8146" s="75"/>
      <c r="N8146" s="75"/>
      <c r="O8146" s="75"/>
      <c r="P8146" s="76"/>
      <c r="AH8146">
        <v>22</v>
      </c>
    </row>
    <row r="8147" spans="2:34" x14ac:dyDescent="0.35">
      <c r="B8147" s="75"/>
      <c r="C8147" s="76"/>
      <c r="D8147" s="78"/>
      <c r="E8147" s="76"/>
      <c r="F8147" s="76"/>
      <c r="G8147" s="76"/>
      <c r="H8147" s="79"/>
      <c r="I8147" s="79"/>
      <c r="J8147" s="79"/>
      <c r="K8147" s="79"/>
      <c r="L8147" s="75"/>
      <c r="M8147" s="75"/>
      <c r="N8147" s="75"/>
      <c r="O8147" s="75"/>
      <c r="P8147" s="76"/>
      <c r="AH8147">
        <v>22</v>
      </c>
    </row>
    <row r="8148" spans="2:34" x14ac:dyDescent="0.35">
      <c r="B8148" s="75"/>
      <c r="C8148" s="76"/>
      <c r="D8148" s="78"/>
      <c r="E8148" s="76"/>
      <c r="F8148" s="76"/>
      <c r="G8148" s="76"/>
      <c r="H8148" s="79"/>
      <c r="I8148" s="79"/>
      <c r="J8148" s="79"/>
      <c r="K8148" s="79"/>
      <c r="L8148" s="75"/>
      <c r="M8148" s="75"/>
      <c r="N8148" s="75"/>
      <c r="O8148" s="75"/>
      <c r="P8148" s="76"/>
      <c r="AH8148">
        <v>22</v>
      </c>
    </row>
    <row r="8149" spans="2:34" x14ac:dyDescent="0.35">
      <c r="B8149" s="75"/>
      <c r="C8149" s="76"/>
      <c r="D8149" s="78"/>
      <c r="E8149" s="76"/>
      <c r="F8149" s="76"/>
      <c r="G8149" s="76"/>
      <c r="H8149" s="79"/>
      <c r="I8149" s="79"/>
      <c r="J8149" s="79"/>
      <c r="K8149" s="79"/>
      <c r="L8149" s="75"/>
      <c r="M8149" s="75"/>
      <c r="N8149" s="75"/>
      <c r="O8149" s="75"/>
      <c r="P8149" s="76"/>
      <c r="AH8149">
        <v>22</v>
      </c>
    </row>
    <row r="8150" spans="2:34" x14ac:dyDescent="0.35">
      <c r="B8150" s="75"/>
      <c r="C8150" s="76"/>
      <c r="D8150" s="78"/>
      <c r="E8150" s="76"/>
      <c r="F8150" s="76"/>
      <c r="G8150" s="76"/>
      <c r="H8150" s="79"/>
      <c r="I8150" s="79"/>
      <c r="J8150" s="79"/>
      <c r="K8150" s="79"/>
      <c r="L8150" s="75"/>
      <c r="M8150" s="75"/>
      <c r="N8150" s="75"/>
      <c r="O8150" s="75"/>
      <c r="P8150" s="76"/>
      <c r="AH8150">
        <v>22</v>
      </c>
    </row>
    <row r="8151" spans="2:34" x14ac:dyDescent="0.35">
      <c r="B8151" s="75"/>
      <c r="C8151" s="76"/>
      <c r="D8151" s="78"/>
      <c r="E8151" s="76"/>
      <c r="F8151" s="76"/>
      <c r="G8151" s="76"/>
      <c r="H8151" s="79"/>
      <c r="I8151" s="79"/>
      <c r="J8151" s="79"/>
      <c r="K8151" s="79"/>
      <c r="L8151" s="75"/>
      <c r="M8151" s="75"/>
      <c r="N8151" s="75"/>
      <c r="O8151" s="75"/>
      <c r="P8151" s="76"/>
      <c r="AH8151">
        <v>22</v>
      </c>
    </row>
    <row r="8152" spans="2:34" x14ac:dyDescent="0.35">
      <c r="B8152" s="75"/>
      <c r="C8152" s="76"/>
      <c r="D8152" s="78"/>
      <c r="E8152" s="76"/>
      <c r="F8152" s="76"/>
      <c r="G8152" s="76"/>
      <c r="H8152" s="79"/>
      <c r="I8152" s="79"/>
      <c r="J8152" s="79"/>
      <c r="K8152" s="79"/>
      <c r="L8152" s="75"/>
      <c r="M8152" s="75"/>
      <c r="N8152" s="75"/>
      <c r="O8152" s="75"/>
      <c r="P8152" s="76"/>
      <c r="AH8152">
        <v>22</v>
      </c>
    </row>
    <row r="8153" spans="2:34" x14ac:dyDescent="0.35">
      <c r="B8153" s="75"/>
      <c r="C8153" s="76"/>
      <c r="D8153" s="78"/>
      <c r="E8153" s="76"/>
      <c r="F8153" s="76"/>
      <c r="G8153" s="76"/>
      <c r="H8153" s="79"/>
      <c r="I8153" s="79"/>
      <c r="J8153" s="79"/>
      <c r="K8153" s="79"/>
      <c r="L8153" s="75"/>
      <c r="M8153" s="75"/>
      <c r="N8153" s="75"/>
      <c r="O8153" s="75"/>
      <c r="P8153" s="76"/>
      <c r="AH8153">
        <v>22</v>
      </c>
    </row>
    <row r="8154" spans="2:34" x14ac:dyDescent="0.35">
      <c r="B8154" s="75"/>
      <c r="C8154" s="76"/>
      <c r="D8154" s="78"/>
      <c r="E8154" s="76"/>
      <c r="F8154" s="76"/>
      <c r="G8154" s="76"/>
      <c r="H8154" s="79"/>
      <c r="I8154" s="79"/>
      <c r="J8154" s="79"/>
      <c r="K8154" s="79"/>
      <c r="L8154" s="75"/>
      <c r="M8154" s="75"/>
      <c r="N8154" s="75"/>
      <c r="O8154" s="75"/>
      <c r="P8154" s="76"/>
      <c r="AH8154">
        <v>22</v>
      </c>
    </row>
    <row r="8155" spans="2:34" x14ac:dyDescent="0.35">
      <c r="B8155" s="75"/>
      <c r="C8155" s="76"/>
      <c r="D8155" s="78"/>
      <c r="E8155" s="76"/>
      <c r="F8155" s="76"/>
      <c r="G8155" s="76"/>
      <c r="H8155" s="79"/>
      <c r="I8155" s="79"/>
      <c r="J8155" s="79"/>
      <c r="K8155" s="79"/>
      <c r="L8155" s="75"/>
      <c r="M8155" s="75"/>
      <c r="N8155" s="75"/>
      <c r="O8155" s="75"/>
      <c r="P8155" s="76"/>
      <c r="AH8155">
        <v>22</v>
      </c>
    </row>
    <row r="8156" spans="2:34" x14ac:dyDescent="0.35">
      <c r="B8156" s="75"/>
      <c r="C8156" s="76"/>
      <c r="D8156" s="78"/>
      <c r="E8156" s="76"/>
      <c r="F8156" s="76"/>
      <c r="G8156" s="76"/>
      <c r="H8156" s="79"/>
      <c r="I8156" s="79"/>
      <c r="J8156" s="79"/>
      <c r="K8156" s="79"/>
      <c r="L8156" s="75"/>
      <c r="M8156" s="75"/>
      <c r="N8156" s="75"/>
      <c r="O8156" s="75"/>
      <c r="P8156" s="76"/>
      <c r="AH8156">
        <v>22</v>
      </c>
    </row>
    <row r="8157" spans="2:34" x14ac:dyDescent="0.35">
      <c r="B8157" s="75"/>
      <c r="C8157" s="76"/>
      <c r="D8157" s="78"/>
      <c r="E8157" s="76"/>
      <c r="F8157" s="76"/>
      <c r="G8157" s="76"/>
      <c r="H8157" s="79"/>
      <c r="I8157" s="79"/>
      <c r="J8157" s="79"/>
      <c r="K8157" s="79"/>
      <c r="L8157" s="75"/>
      <c r="M8157" s="75"/>
      <c r="N8157" s="75"/>
      <c r="O8157" s="75"/>
      <c r="P8157" s="76"/>
      <c r="AH8157">
        <v>22</v>
      </c>
    </row>
    <row r="8158" spans="2:34" x14ac:dyDescent="0.35">
      <c r="B8158" s="75"/>
      <c r="C8158" s="76"/>
      <c r="D8158" s="78"/>
      <c r="E8158" s="76"/>
      <c r="F8158" s="76"/>
      <c r="G8158" s="76"/>
      <c r="H8158" s="79"/>
      <c r="I8158" s="79"/>
      <c r="J8158" s="79"/>
      <c r="K8158" s="79"/>
      <c r="L8158" s="75"/>
      <c r="M8158" s="75"/>
      <c r="N8158" s="75"/>
      <c r="O8158" s="75"/>
      <c r="P8158" s="76"/>
      <c r="AH8158">
        <v>22</v>
      </c>
    </row>
    <row r="8159" spans="2:34" x14ac:dyDescent="0.35">
      <c r="B8159" s="75"/>
      <c r="C8159" s="76"/>
      <c r="D8159" s="78"/>
      <c r="E8159" s="76"/>
      <c r="F8159" s="76"/>
      <c r="G8159" s="76"/>
      <c r="H8159" s="79"/>
      <c r="I8159" s="79"/>
      <c r="J8159" s="79"/>
      <c r="K8159" s="79"/>
      <c r="L8159" s="75"/>
      <c r="M8159" s="75"/>
      <c r="N8159" s="75"/>
      <c r="O8159" s="75"/>
      <c r="P8159" s="76"/>
      <c r="AH8159">
        <v>22</v>
      </c>
    </row>
    <row r="8160" spans="2:34" x14ac:dyDescent="0.35">
      <c r="B8160" s="75"/>
      <c r="C8160" s="76"/>
      <c r="D8160" s="78"/>
      <c r="E8160" s="76"/>
      <c r="F8160" s="76"/>
      <c r="G8160" s="76"/>
      <c r="H8160" s="79"/>
      <c r="I8160" s="79"/>
      <c r="J8160" s="79"/>
      <c r="K8160" s="79"/>
      <c r="L8160" s="75"/>
      <c r="M8160" s="75"/>
      <c r="N8160" s="75"/>
      <c r="O8160" s="75"/>
      <c r="P8160" s="76"/>
      <c r="AH8160">
        <v>22</v>
      </c>
    </row>
    <row r="8161" spans="2:34" x14ac:dyDescent="0.35">
      <c r="B8161" s="75"/>
      <c r="C8161" s="76"/>
      <c r="D8161" s="78"/>
      <c r="E8161" s="76"/>
      <c r="F8161" s="76"/>
      <c r="G8161" s="76"/>
      <c r="H8161" s="79"/>
      <c r="I8161" s="79"/>
      <c r="J8161" s="79"/>
      <c r="K8161" s="79"/>
      <c r="L8161" s="75"/>
      <c r="M8161" s="75"/>
      <c r="N8161" s="75"/>
      <c r="O8161" s="75"/>
      <c r="P8161" s="76"/>
      <c r="AH8161">
        <v>22</v>
      </c>
    </row>
    <row r="8162" spans="2:34" x14ac:dyDescent="0.35">
      <c r="B8162" s="75"/>
      <c r="C8162" s="76"/>
      <c r="D8162" s="78"/>
      <c r="E8162" s="76"/>
      <c r="F8162" s="76"/>
      <c r="G8162" s="76"/>
      <c r="H8162" s="79"/>
      <c r="I8162" s="79"/>
      <c r="J8162" s="79"/>
      <c r="K8162" s="79"/>
      <c r="L8162" s="75"/>
      <c r="M8162" s="75"/>
      <c r="N8162" s="75"/>
      <c r="O8162" s="75"/>
      <c r="P8162" s="76"/>
      <c r="AH8162">
        <v>22</v>
      </c>
    </row>
    <row r="8163" spans="2:34" x14ac:dyDescent="0.35">
      <c r="B8163" s="75"/>
      <c r="C8163" s="76"/>
      <c r="D8163" s="78"/>
      <c r="E8163" s="76"/>
      <c r="F8163" s="76"/>
      <c r="G8163" s="76"/>
      <c r="H8163" s="79"/>
      <c r="I8163" s="79"/>
      <c r="J8163" s="79"/>
      <c r="K8163" s="79"/>
      <c r="L8163" s="75"/>
      <c r="M8163" s="75"/>
      <c r="N8163" s="75"/>
      <c r="O8163" s="75"/>
      <c r="P8163" s="76"/>
      <c r="AH8163">
        <v>22</v>
      </c>
    </row>
    <row r="8164" spans="2:34" x14ac:dyDescent="0.35">
      <c r="B8164" s="75"/>
      <c r="C8164" s="76"/>
      <c r="D8164" s="78"/>
      <c r="E8164" s="76"/>
      <c r="F8164" s="76"/>
      <c r="G8164" s="76"/>
      <c r="H8164" s="79"/>
      <c r="I8164" s="79"/>
      <c r="J8164" s="79"/>
      <c r="K8164" s="79"/>
      <c r="L8164" s="75"/>
      <c r="M8164" s="75"/>
      <c r="N8164" s="75"/>
      <c r="O8164" s="75"/>
      <c r="P8164" s="76"/>
      <c r="AH8164">
        <v>22</v>
      </c>
    </row>
    <row r="8165" spans="2:34" x14ac:dyDescent="0.35">
      <c r="B8165" s="75"/>
      <c r="C8165" s="76"/>
      <c r="D8165" s="78"/>
      <c r="E8165" s="76"/>
      <c r="F8165" s="76"/>
      <c r="G8165" s="76"/>
      <c r="H8165" s="79"/>
      <c r="I8165" s="79"/>
      <c r="J8165" s="79"/>
      <c r="K8165" s="79"/>
      <c r="L8165" s="75"/>
      <c r="M8165" s="75"/>
      <c r="N8165" s="75"/>
      <c r="O8165" s="75"/>
      <c r="P8165" s="76"/>
      <c r="AH8165">
        <v>22</v>
      </c>
    </row>
    <row r="8166" spans="2:34" x14ac:dyDescent="0.35">
      <c r="B8166" s="75"/>
      <c r="C8166" s="76"/>
      <c r="D8166" s="78"/>
      <c r="E8166" s="76"/>
      <c r="F8166" s="76"/>
      <c r="G8166" s="76"/>
      <c r="H8166" s="79"/>
      <c r="I8166" s="79"/>
      <c r="J8166" s="79"/>
      <c r="K8166" s="79"/>
      <c r="L8166" s="75"/>
      <c r="M8166" s="75"/>
      <c r="N8166" s="75"/>
      <c r="O8166" s="75"/>
      <c r="P8166" s="76"/>
      <c r="AH8166">
        <v>22</v>
      </c>
    </row>
    <row r="8167" spans="2:34" x14ac:dyDescent="0.35">
      <c r="B8167" s="75"/>
      <c r="C8167" s="76"/>
      <c r="D8167" s="78"/>
      <c r="E8167" s="76"/>
      <c r="F8167" s="76"/>
      <c r="G8167" s="76"/>
      <c r="H8167" s="79"/>
      <c r="I8167" s="79"/>
      <c r="J8167" s="79"/>
      <c r="K8167" s="79"/>
      <c r="L8167" s="75"/>
      <c r="M8167" s="75"/>
      <c r="N8167" s="75"/>
      <c r="O8167" s="75"/>
      <c r="P8167" s="76"/>
      <c r="AH8167">
        <v>22</v>
      </c>
    </row>
    <row r="8168" spans="2:34" x14ac:dyDescent="0.35">
      <c r="B8168" s="75"/>
      <c r="C8168" s="76"/>
      <c r="D8168" s="78"/>
      <c r="E8168" s="76"/>
      <c r="F8168" s="76"/>
      <c r="G8168" s="76"/>
      <c r="H8168" s="79"/>
      <c r="I8168" s="79"/>
      <c r="J8168" s="79"/>
      <c r="K8168" s="79"/>
      <c r="L8168" s="75"/>
      <c r="M8168" s="75"/>
      <c r="N8168" s="75"/>
      <c r="O8168" s="75"/>
      <c r="P8168" s="76"/>
      <c r="AH8168">
        <v>22</v>
      </c>
    </row>
    <row r="8169" spans="2:34" x14ac:dyDescent="0.35">
      <c r="B8169" s="75"/>
      <c r="C8169" s="76"/>
      <c r="D8169" s="78"/>
      <c r="E8169" s="76"/>
      <c r="F8169" s="76"/>
      <c r="G8169" s="76"/>
      <c r="H8169" s="79"/>
      <c r="I8169" s="79"/>
      <c r="J8169" s="79"/>
      <c r="K8169" s="79"/>
      <c r="L8169" s="75"/>
      <c r="M8169" s="75"/>
      <c r="N8169" s="75"/>
      <c r="O8169" s="75"/>
      <c r="P8169" s="76"/>
      <c r="AH8169">
        <v>22</v>
      </c>
    </row>
    <row r="8170" spans="2:34" x14ac:dyDescent="0.35">
      <c r="B8170" s="75"/>
      <c r="C8170" s="76"/>
      <c r="D8170" s="78"/>
      <c r="E8170" s="76"/>
      <c r="F8170" s="76"/>
      <c r="G8170" s="76"/>
      <c r="H8170" s="79"/>
      <c r="I8170" s="79"/>
      <c r="J8170" s="79"/>
      <c r="K8170" s="79"/>
      <c r="L8170" s="75"/>
      <c r="M8170" s="75"/>
      <c r="N8170" s="75"/>
      <c r="O8170" s="75"/>
      <c r="P8170" s="76"/>
      <c r="AH8170">
        <v>22</v>
      </c>
    </row>
    <row r="8171" spans="2:34" x14ac:dyDescent="0.35">
      <c r="B8171" s="75"/>
      <c r="C8171" s="76"/>
      <c r="D8171" s="78"/>
      <c r="E8171" s="76"/>
      <c r="F8171" s="76"/>
      <c r="G8171" s="76"/>
      <c r="H8171" s="79"/>
      <c r="I8171" s="79"/>
      <c r="J8171" s="79"/>
      <c r="K8171" s="79"/>
      <c r="L8171" s="75"/>
      <c r="M8171" s="75"/>
      <c r="N8171" s="75"/>
      <c r="O8171" s="75"/>
      <c r="P8171" s="76"/>
      <c r="AH8171">
        <v>22</v>
      </c>
    </row>
    <row r="8172" spans="2:34" x14ac:dyDescent="0.35">
      <c r="B8172" s="75"/>
      <c r="C8172" s="76"/>
      <c r="D8172" s="78"/>
      <c r="E8172" s="76"/>
      <c r="F8172" s="76"/>
      <c r="G8172" s="76"/>
      <c r="H8172" s="79"/>
      <c r="I8172" s="79"/>
      <c r="J8172" s="79"/>
      <c r="K8172" s="79"/>
      <c r="L8172" s="75"/>
      <c r="M8172" s="75"/>
      <c r="N8172" s="75"/>
      <c r="O8172" s="75"/>
      <c r="P8172" s="76"/>
      <c r="AH8172">
        <v>22</v>
      </c>
    </row>
    <row r="8173" spans="2:34" x14ac:dyDescent="0.35">
      <c r="B8173" s="75"/>
      <c r="C8173" s="76"/>
      <c r="D8173" s="78"/>
      <c r="E8173" s="76"/>
      <c r="F8173" s="76"/>
      <c r="G8173" s="76"/>
      <c r="H8173" s="79"/>
      <c r="I8173" s="79"/>
      <c r="J8173" s="79"/>
      <c r="K8173" s="79"/>
      <c r="L8173" s="75"/>
      <c r="M8173" s="75"/>
      <c r="N8173" s="75"/>
      <c r="O8173" s="75"/>
      <c r="P8173" s="76"/>
      <c r="AH8173">
        <v>22</v>
      </c>
    </row>
    <row r="8174" spans="2:34" x14ac:dyDescent="0.35">
      <c r="B8174" s="75"/>
      <c r="C8174" s="76"/>
      <c r="D8174" s="78"/>
      <c r="E8174" s="76"/>
      <c r="F8174" s="76"/>
      <c r="G8174" s="76"/>
      <c r="H8174" s="79"/>
      <c r="I8174" s="79"/>
      <c r="J8174" s="79"/>
      <c r="K8174" s="79"/>
      <c r="L8174" s="75"/>
      <c r="M8174" s="75"/>
      <c r="N8174" s="75"/>
      <c r="O8174" s="75"/>
      <c r="P8174" s="76"/>
      <c r="AH8174">
        <v>22</v>
      </c>
    </row>
    <row r="8175" spans="2:34" x14ac:dyDescent="0.35">
      <c r="B8175" s="75"/>
      <c r="C8175" s="76"/>
      <c r="D8175" s="78"/>
      <c r="E8175" s="76"/>
      <c r="F8175" s="76"/>
      <c r="G8175" s="76"/>
      <c r="H8175" s="79"/>
      <c r="I8175" s="79"/>
      <c r="J8175" s="79"/>
      <c r="K8175" s="79"/>
      <c r="L8175" s="75"/>
      <c r="M8175" s="75"/>
      <c r="N8175" s="75"/>
      <c r="O8175" s="75"/>
      <c r="P8175" s="76"/>
      <c r="AH8175">
        <v>22</v>
      </c>
    </row>
    <row r="8176" spans="2:34" x14ac:dyDescent="0.35">
      <c r="B8176" s="75"/>
      <c r="C8176" s="76"/>
      <c r="D8176" s="78"/>
      <c r="E8176" s="76"/>
      <c r="F8176" s="76"/>
      <c r="G8176" s="76"/>
      <c r="H8176" s="79"/>
      <c r="I8176" s="79"/>
      <c r="J8176" s="79"/>
      <c r="K8176" s="79"/>
      <c r="L8176" s="75"/>
      <c r="M8176" s="75"/>
      <c r="N8176" s="75"/>
      <c r="O8176" s="75"/>
      <c r="P8176" s="76"/>
      <c r="AH8176">
        <v>22</v>
      </c>
    </row>
    <row r="8177" spans="2:34" x14ac:dyDescent="0.35">
      <c r="B8177" s="75"/>
      <c r="C8177" s="76"/>
      <c r="D8177" s="78"/>
      <c r="E8177" s="76"/>
      <c r="F8177" s="76"/>
      <c r="G8177" s="76"/>
      <c r="H8177" s="79"/>
      <c r="I8177" s="79"/>
      <c r="J8177" s="79"/>
      <c r="K8177" s="79"/>
      <c r="L8177" s="75"/>
      <c r="M8177" s="75"/>
      <c r="N8177" s="75"/>
      <c r="O8177" s="75"/>
      <c r="P8177" s="76"/>
      <c r="AH8177">
        <v>22</v>
      </c>
    </row>
    <row r="8178" spans="2:34" x14ac:dyDescent="0.35">
      <c r="B8178" s="75"/>
      <c r="C8178" s="76"/>
      <c r="D8178" s="78"/>
      <c r="E8178" s="76"/>
      <c r="F8178" s="76"/>
      <c r="G8178" s="76"/>
      <c r="H8178" s="79"/>
      <c r="I8178" s="79"/>
      <c r="J8178" s="79"/>
      <c r="K8178" s="79"/>
      <c r="L8178" s="75"/>
      <c r="M8178" s="75"/>
      <c r="N8178" s="75"/>
      <c r="O8178" s="75"/>
      <c r="P8178" s="76"/>
      <c r="AH8178">
        <v>22</v>
      </c>
    </row>
    <row r="8179" spans="2:34" x14ac:dyDescent="0.35">
      <c r="B8179" s="75"/>
      <c r="C8179" s="76"/>
      <c r="D8179" s="78"/>
      <c r="E8179" s="76"/>
      <c r="F8179" s="76"/>
      <c r="G8179" s="76"/>
      <c r="H8179" s="79"/>
      <c r="I8179" s="79"/>
      <c r="J8179" s="79"/>
      <c r="K8179" s="79"/>
      <c r="L8179" s="75"/>
      <c r="M8179" s="75"/>
      <c r="N8179" s="75"/>
      <c r="O8179" s="75"/>
      <c r="P8179" s="76"/>
      <c r="AH8179">
        <v>22</v>
      </c>
    </row>
    <row r="8180" spans="2:34" x14ac:dyDescent="0.35">
      <c r="B8180" s="75"/>
      <c r="C8180" s="76"/>
      <c r="D8180" s="78"/>
      <c r="E8180" s="76"/>
      <c r="F8180" s="76"/>
      <c r="G8180" s="76"/>
      <c r="H8180" s="79"/>
      <c r="I8180" s="79"/>
      <c r="J8180" s="79"/>
      <c r="K8180" s="79"/>
      <c r="L8180" s="75"/>
      <c r="M8180" s="75"/>
      <c r="N8180" s="75"/>
      <c r="O8180" s="75"/>
      <c r="P8180" s="76"/>
      <c r="AH8180">
        <v>22</v>
      </c>
    </row>
    <row r="8181" spans="2:34" x14ac:dyDescent="0.35">
      <c r="B8181" s="75"/>
      <c r="C8181" s="76"/>
      <c r="D8181" s="78"/>
      <c r="E8181" s="76"/>
      <c r="F8181" s="76"/>
      <c r="G8181" s="76"/>
      <c r="H8181" s="79"/>
      <c r="I8181" s="79"/>
      <c r="J8181" s="79"/>
      <c r="K8181" s="79"/>
      <c r="L8181" s="75"/>
      <c r="M8181" s="75"/>
      <c r="N8181" s="75"/>
      <c r="O8181" s="75"/>
      <c r="P8181" s="76"/>
      <c r="AH8181">
        <v>22</v>
      </c>
    </row>
    <row r="8182" spans="2:34" x14ac:dyDescent="0.35">
      <c r="B8182" s="75"/>
      <c r="C8182" s="76"/>
      <c r="D8182" s="78"/>
      <c r="E8182" s="76"/>
      <c r="F8182" s="76"/>
      <c r="G8182" s="76"/>
      <c r="H8182" s="79"/>
      <c r="I8182" s="79"/>
      <c r="J8182" s="79"/>
      <c r="K8182" s="79"/>
      <c r="L8182" s="75"/>
      <c r="M8182" s="75"/>
      <c r="N8182" s="75"/>
      <c r="O8182" s="75"/>
      <c r="P8182" s="76"/>
      <c r="AH8182">
        <v>22</v>
      </c>
    </row>
    <row r="8183" spans="2:34" x14ac:dyDescent="0.35">
      <c r="B8183" s="75"/>
      <c r="C8183" s="76"/>
      <c r="D8183" s="78"/>
      <c r="E8183" s="76"/>
      <c r="F8183" s="76"/>
      <c r="G8183" s="76"/>
      <c r="H8183" s="79"/>
      <c r="I8183" s="79"/>
      <c r="J8183" s="79"/>
      <c r="K8183" s="79"/>
      <c r="L8183" s="75"/>
      <c r="M8183" s="75"/>
      <c r="N8183" s="75"/>
      <c r="O8183" s="75"/>
      <c r="P8183" s="76"/>
      <c r="AH8183">
        <v>22</v>
      </c>
    </row>
    <row r="8184" spans="2:34" x14ac:dyDescent="0.35">
      <c r="B8184" s="75"/>
      <c r="C8184" s="76"/>
      <c r="D8184" s="78"/>
      <c r="E8184" s="76"/>
      <c r="F8184" s="76"/>
      <c r="G8184" s="76"/>
      <c r="H8184" s="79"/>
      <c r="I8184" s="79"/>
      <c r="J8184" s="79"/>
      <c r="K8184" s="79"/>
      <c r="L8184" s="75"/>
      <c r="M8184" s="75"/>
      <c r="N8184" s="75"/>
      <c r="O8184" s="75"/>
      <c r="P8184" s="76"/>
      <c r="AH8184">
        <v>22</v>
      </c>
    </row>
    <row r="8185" spans="2:34" x14ac:dyDescent="0.35">
      <c r="B8185" s="75"/>
      <c r="C8185" s="76"/>
      <c r="D8185" s="78"/>
      <c r="E8185" s="76"/>
      <c r="F8185" s="76"/>
      <c r="G8185" s="76"/>
      <c r="H8185" s="79"/>
      <c r="I8185" s="79"/>
      <c r="J8185" s="79"/>
      <c r="K8185" s="79"/>
      <c r="L8185" s="75"/>
      <c r="M8185" s="75"/>
      <c r="N8185" s="75"/>
      <c r="O8185" s="75"/>
      <c r="P8185" s="76"/>
      <c r="AH8185">
        <v>22</v>
      </c>
    </row>
    <row r="8186" spans="2:34" x14ac:dyDescent="0.35">
      <c r="B8186" s="75"/>
      <c r="C8186" s="76"/>
      <c r="D8186" s="78"/>
      <c r="E8186" s="76"/>
      <c r="F8186" s="76"/>
      <c r="G8186" s="76"/>
      <c r="H8186" s="79"/>
      <c r="I8186" s="79"/>
      <c r="J8186" s="79"/>
      <c r="K8186" s="79"/>
      <c r="L8186" s="75"/>
      <c r="M8186" s="75"/>
      <c r="N8186" s="75"/>
      <c r="O8186" s="75"/>
      <c r="P8186" s="76"/>
      <c r="AH8186">
        <v>22</v>
      </c>
    </row>
    <row r="8187" spans="2:34" x14ac:dyDescent="0.35">
      <c r="B8187" s="75"/>
      <c r="C8187" s="76"/>
      <c r="D8187" s="78"/>
      <c r="E8187" s="76"/>
      <c r="F8187" s="76"/>
      <c r="G8187" s="76"/>
      <c r="H8187" s="79"/>
      <c r="I8187" s="79"/>
      <c r="J8187" s="79"/>
      <c r="K8187" s="79"/>
      <c r="L8187" s="75"/>
      <c r="M8187" s="75"/>
      <c r="N8187" s="75"/>
      <c r="O8187" s="75"/>
      <c r="P8187" s="76"/>
      <c r="AH8187">
        <v>22</v>
      </c>
    </row>
    <row r="8188" spans="2:34" x14ac:dyDescent="0.35">
      <c r="B8188" s="75"/>
      <c r="C8188" s="76"/>
      <c r="D8188" s="78"/>
      <c r="E8188" s="76"/>
      <c r="F8188" s="76"/>
      <c r="G8188" s="76"/>
      <c r="H8188" s="79"/>
      <c r="I8188" s="79"/>
      <c r="J8188" s="79"/>
      <c r="K8188" s="79"/>
      <c r="L8188" s="75"/>
      <c r="M8188" s="75"/>
      <c r="N8188" s="75"/>
      <c r="O8188" s="75"/>
      <c r="P8188" s="76"/>
      <c r="AH8188">
        <v>22</v>
      </c>
    </row>
    <row r="8189" spans="2:34" x14ac:dyDescent="0.35">
      <c r="B8189" s="75"/>
      <c r="C8189" s="76"/>
      <c r="D8189" s="78"/>
      <c r="E8189" s="76"/>
      <c r="F8189" s="76"/>
      <c r="G8189" s="76"/>
      <c r="H8189" s="79"/>
      <c r="I8189" s="79"/>
      <c r="J8189" s="79"/>
      <c r="K8189" s="79"/>
      <c r="L8189" s="75"/>
      <c r="M8189" s="75"/>
      <c r="N8189" s="75"/>
      <c r="O8189" s="75"/>
      <c r="P8189" s="76"/>
      <c r="AH8189">
        <v>22</v>
      </c>
    </row>
    <row r="8190" spans="2:34" x14ac:dyDescent="0.35">
      <c r="B8190" s="75"/>
      <c r="C8190" s="76"/>
      <c r="D8190" s="78"/>
      <c r="E8190" s="76"/>
      <c r="F8190" s="76"/>
      <c r="G8190" s="76"/>
      <c r="H8190" s="79"/>
      <c r="I8190" s="79"/>
      <c r="J8190" s="79"/>
      <c r="K8190" s="79"/>
      <c r="L8190" s="75"/>
      <c r="M8190" s="75"/>
      <c r="N8190" s="75"/>
      <c r="O8190" s="75"/>
      <c r="P8190" s="76"/>
      <c r="AH8190">
        <v>22</v>
      </c>
    </row>
    <row r="8191" spans="2:34" x14ac:dyDescent="0.35">
      <c r="B8191" s="75"/>
      <c r="C8191" s="76"/>
      <c r="D8191" s="78"/>
      <c r="E8191" s="76"/>
      <c r="F8191" s="76"/>
      <c r="G8191" s="76"/>
      <c r="H8191" s="79"/>
      <c r="I8191" s="79"/>
      <c r="J8191" s="79"/>
      <c r="K8191" s="79"/>
      <c r="L8191" s="75"/>
      <c r="M8191" s="75"/>
      <c r="N8191" s="75"/>
      <c r="O8191" s="75"/>
      <c r="P8191" s="76"/>
      <c r="AH8191">
        <v>22</v>
      </c>
    </row>
    <row r="8192" spans="2:34" x14ac:dyDescent="0.35">
      <c r="B8192" s="75"/>
      <c r="C8192" s="76"/>
      <c r="D8192" s="78"/>
      <c r="E8192" s="76"/>
      <c r="F8192" s="76"/>
      <c r="G8192" s="76"/>
      <c r="H8192" s="79"/>
      <c r="I8192" s="79"/>
      <c r="J8192" s="79"/>
      <c r="K8192" s="79"/>
      <c r="L8192" s="75"/>
      <c r="M8192" s="75"/>
      <c r="N8192" s="75"/>
      <c r="O8192" s="75"/>
      <c r="P8192" s="76"/>
      <c r="AH8192">
        <v>22</v>
      </c>
    </row>
    <row r="8193" spans="2:34" x14ac:dyDescent="0.35">
      <c r="B8193" s="75"/>
      <c r="C8193" s="76"/>
      <c r="D8193" s="78"/>
      <c r="E8193" s="76"/>
      <c r="F8193" s="76"/>
      <c r="G8193" s="76"/>
      <c r="H8193" s="79"/>
      <c r="I8193" s="79"/>
      <c r="J8193" s="79"/>
      <c r="K8193" s="79"/>
      <c r="L8193" s="75"/>
      <c r="M8193" s="75"/>
      <c r="N8193" s="75"/>
      <c r="O8193" s="75"/>
      <c r="P8193" s="76"/>
      <c r="AH8193">
        <v>22</v>
      </c>
    </row>
    <row r="8194" spans="2:34" x14ac:dyDescent="0.35">
      <c r="B8194" s="75"/>
      <c r="C8194" s="76"/>
      <c r="D8194" s="78"/>
      <c r="E8194" s="76"/>
      <c r="F8194" s="76"/>
      <c r="G8194" s="76"/>
      <c r="H8194" s="79"/>
      <c r="I8194" s="79"/>
      <c r="J8194" s="79"/>
      <c r="K8194" s="79"/>
      <c r="L8194" s="75"/>
      <c r="M8194" s="75"/>
      <c r="N8194" s="75"/>
      <c r="O8194" s="75"/>
      <c r="P8194" s="76"/>
      <c r="AH8194">
        <v>22</v>
      </c>
    </row>
    <row r="8195" spans="2:34" x14ac:dyDescent="0.35">
      <c r="B8195" s="75"/>
      <c r="C8195" s="76"/>
      <c r="D8195" s="78"/>
      <c r="E8195" s="76"/>
      <c r="F8195" s="76"/>
      <c r="G8195" s="76"/>
      <c r="H8195" s="79"/>
      <c r="I8195" s="79"/>
      <c r="J8195" s="79"/>
      <c r="K8195" s="79"/>
      <c r="L8195" s="75"/>
      <c r="M8195" s="75"/>
      <c r="N8195" s="75"/>
      <c r="O8195" s="75"/>
      <c r="P8195" s="76"/>
      <c r="AH8195">
        <v>22</v>
      </c>
    </row>
    <row r="8196" spans="2:34" x14ac:dyDescent="0.35">
      <c r="B8196" s="75"/>
      <c r="C8196" s="76"/>
      <c r="D8196" s="78"/>
      <c r="E8196" s="76"/>
      <c r="F8196" s="76"/>
      <c r="G8196" s="76"/>
      <c r="H8196" s="79"/>
      <c r="I8196" s="79"/>
      <c r="J8196" s="79"/>
      <c r="K8196" s="79"/>
      <c r="L8196" s="75"/>
      <c r="M8196" s="75"/>
      <c r="N8196" s="75"/>
      <c r="O8196" s="75"/>
      <c r="P8196" s="76"/>
      <c r="AH8196">
        <v>22</v>
      </c>
    </row>
    <row r="8197" spans="2:34" x14ac:dyDescent="0.35">
      <c r="B8197" s="75"/>
      <c r="C8197" s="76"/>
      <c r="D8197" s="78"/>
      <c r="E8197" s="76"/>
      <c r="F8197" s="76"/>
      <c r="G8197" s="76"/>
      <c r="H8197" s="79"/>
      <c r="I8197" s="79"/>
      <c r="J8197" s="79"/>
      <c r="K8197" s="79"/>
      <c r="L8197" s="75"/>
      <c r="M8197" s="75"/>
      <c r="N8197" s="75"/>
      <c r="O8197" s="75"/>
      <c r="P8197" s="76"/>
      <c r="AH8197">
        <v>22</v>
      </c>
    </row>
    <row r="8198" spans="2:34" x14ac:dyDescent="0.35">
      <c r="B8198" s="75"/>
      <c r="C8198" s="76"/>
      <c r="D8198" s="78"/>
      <c r="E8198" s="76"/>
      <c r="F8198" s="76"/>
      <c r="G8198" s="76"/>
      <c r="H8198" s="79"/>
      <c r="I8198" s="79"/>
      <c r="J8198" s="79"/>
      <c r="K8198" s="79"/>
      <c r="L8198" s="75"/>
      <c r="M8198" s="75"/>
      <c r="N8198" s="75"/>
      <c r="O8198" s="75"/>
      <c r="P8198" s="76"/>
      <c r="AH8198">
        <v>22</v>
      </c>
    </row>
    <row r="8199" spans="2:34" x14ac:dyDescent="0.35">
      <c r="B8199" s="75"/>
      <c r="C8199" s="76"/>
      <c r="D8199" s="78"/>
      <c r="E8199" s="76"/>
      <c r="F8199" s="76"/>
      <c r="G8199" s="76"/>
      <c r="H8199" s="79"/>
      <c r="I8199" s="79"/>
      <c r="J8199" s="79"/>
      <c r="K8199" s="79"/>
      <c r="L8199" s="75"/>
      <c r="M8199" s="75"/>
      <c r="N8199" s="75"/>
      <c r="O8199" s="75"/>
      <c r="P8199" s="76"/>
      <c r="AH8199">
        <v>22</v>
      </c>
    </row>
    <row r="8200" spans="2:34" x14ac:dyDescent="0.35">
      <c r="B8200" s="75"/>
      <c r="C8200" s="76"/>
      <c r="D8200" s="78"/>
      <c r="E8200" s="76"/>
      <c r="F8200" s="76"/>
      <c r="G8200" s="76"/>
      <c r="H8200" s="79"/>
      <c r="I8200" s="79"/>
      <c r="J8200" s="79"/>
      <c r="K8200" s="79"/>
      <c r="L8200" s="75"/>
      <c r="M8200" s="75"/>
      <c r="N8200" s="75"/>
      <c r="O8200" s="75"/>
      <c r="P8200" s="76"/>
      <c r="AH8200">
        <v>22</v>
      </c>
    </row>
    <row r="8201" spans="2:34" x14ac:dyDescent="0.35">
      <c r="B8201" s="75"/>
      <c r="C8201" s="76"/>
      <c r="D8201" s="78"/>
      <c r="E8201" s="76"/>
      <c r="F8201" s="76"/>
      <c r="G8201" s="76"/>
      <c r="H8201" s="79"/>
      <c r="I8201" s="79"/>
      <c r="J8201" s="79"/>
      <c r="K8201" s="79"/>
      <c r="L8201" s="75"/>
      <c r="M8201" s="75"/>
      <c r="N8201" s="75"/>
      <c r="O8201" s="75"/>
      <c r="P8201" s="76"/>
      <c r="AH8201">
        <v>22</v>
      </c>
    </row>
    <row r="8202" spans="2:34" x14ac:dyDescent="0.35">
      <c r="B8202" s="75"/>
      <c r="C8202" s="76"/>
      <c r="D8202" s="78"/>
      <c r="E8202" s="76"/>
      <c r="F8202" s="76"/>
      <c r="G8202" s="76"/>
      <c r="H8202" s="79"/>
      <c r="I8202" s="79"/>
      <c r="J8202" s="79"/>
      <c r="K8202" s="79"/>
      <c r="L8202" s="75"/>
      <c r="M8202" s="75"/>
      <c r="N8202" s="75"/>
      <c r="O8202" s="75"/>
      <c r="P8202" s="76"/>
      <c r="AH8202">
        <v>22</v>
      </c>
    </row>
    <row r="8203" spans="2:34" x14ac:dyDescent="0.35">
      <c r="B8203" s="75"/>
      <c r="C8203" s="76"/>
      <c r="D8203" s="78"/>
      <c r="E8203" s="76"/>
      <c r="F8203" s="76"/>
      <c r="G8203" s="76"/>
      <c r="H8203" s="79"/>
      <c r="I8203" s="79"/>
      <c r="J8203" s="79"/>
      <c r="K8203" s="79"/>
      <c r="L8203" s="75"/>
      <c r="M8203" s="75"/>
      <c r="N8203" s="75"/>
      <c r="O8203" s="75"/>
      <c r="P8203" s="76"/>
      <c r="AH8203">
        <v>22</v>
      </c>
    </row>
    <row r="8204" spans="2:34" x14ac:dyDescent="0.35">
      <c r="B8204" s="75"/>
      <c r="C8204" s="76"/>
      <c r="D8204" s="78"/>
      <c r="E8204" s="76"/>
      <c r="F8204" s="76"/>
      <c r="G8204" s="76"/>
      <c r="H8204" s="79"/>
      <c r="I8204" s="79"/>
      <c r="J8204" s="79"/>
      <c r="K8204" s="79"/>
      <c r="L8204" s="75"/>
      <c r="M8204" s="75"/>
      <c r="N8204" s="75"/>
      <c r="O8204" s="75"/>
      <c r="P8204" s="76"/>
      <c r="AH8204">
        <v>22</v>
      </c>
    </row>
    <row r="8205" spans="2:34" x14ac:dyDescent="0.35">
      <c r="B8205" s="75"/>
      <c r="C8205" s="76"/>
      <c r="D8205" s="78"/>
      <c r="E8205" s="76"/>
      <c r="F8205" s="76"/>
      <c r="G8205" s="76"/>
      <c r="H8205" s="79"/>
      <c r="I8205" s="79"/>
      <c r="J8205" s="79"/>
      <c r="K8205" s="79"/>
      <c r="L8205" s="75"/>
      <c r="M8205" s="75"/>
      <c r="N8205" s="75"/>
      <c r="O8205" s="75"/>
      <c r="P8205" s="76"/>
      <c r="AH8205">
        <v>22</v>
      </c>
    </row>
    <row r="8206" spans="2:34" x14ac:dyDescent="0.35">
      <c r="B8206" s="75"/>
      <c r="C8206" s="76"/>
      <c r="D8206" s="78"/>
      <c r="E8206" s="76"/>
      <c r="F8206" s="76"/>
      <c r="G8206" s="76"/>
      <c r="H8206" s="79"/>
      <c r="I8206" s="79"/>
      <c r="J8206" s="79"/>
      <c r="K8206" s="79"/>
      <c r="L8206" s="75"/>
      <c r="M8206" s="75"/>
      <c r="N8206" s="75"/>
      <c r="O8206" s="75"/>
      <c r="P8206" s="76"/>
      <c r="AH8206">
        <v>22</v>
      </c>
    </row>
    <row r="8207" spans="2:34" x14ac:dyDescent="0.35">
      <c r="B8207" s="75"/>
      <c r="C8207" s="76"/>
      <c r="D8207" s="78"/>
      <c r="E8207" s="76"/>
      <c r="F8207" s="76"/>
      <c r="G8207" s="76"/>
      <c r="H8207" s="79"/>
      <c r="I8207" s="79"/>
      <c r="J8207" s="79"/>
      <c r="K8207" s="79"/>
      <c r="L8207" s="75"/>
      <c r="M8207" s="75"/>
      <c r="N8207" s="75"/>
      <c r="O8207" s="75"/>
      <c r="P8207" s="76"/>
      <c r="AH8207">
        <v>22</v>
      </c>
    </row>
    <row r="8208" spans="2:34" x14ac:dyDescent="0.35">
      <c r="B8208" s="75"/>
      <c r="C8208" s="76"/>
      <c r="D8208" s="78"/>
      <c r="E8208" s="76"/>
      <c r="F8208" s="76"/>
      <c r="G8208" s="76"/>
      <c r="H8208" s="79"/>
      <c r="I8208" s="79"/>
      <c r="J8208" s="79"/>
      <c r="K8208" s="79"/>
      <c r="L8208" s="75"/>
      <c r="M8208" s="75"/>
      <c r="N8208" s="75"/>
      <c r="O8208" s="75"/>
      <c r="P8208" s="76"/>
      <c r="AH8208">
        <v>22</v>
      </c>
    </row>
    <row r="8209" spans="2:34" x14ac:dyDescent="0.35">
      <c r="B8209" s="75"/>
      <c r="C8209" s="76"/>
      <c r="D8209" s="78"/>
      <c r="E8209" s="76"/>
      <c r="F8209" s="76"/>
      <c r="G8209" s="76"/>
      <c r="H8209" s="79"/>
      <c r="I8209" s="79"/>
      <c r="J8209" s="79"/>
      <c r="K8209" s="79"/>
      <c r="L8209" s="75"/>
      <c r="M8209" s="75"/>
      <c r="N8209" s="75"/>
      <c r="O8209" s="75"/>
      <c r="P8209" s="76"/>
      <c r="AH8209">
        <v>22</v>
      </c>
    </row>
    <row r="8210" spans="2:34" x14ac:dyDescent="0.35">
      <c r="B8210" s="75"/>
      <c r="C8210" s="76"/>
      <c r="D8210" s="78"/>
      <c r="E8210" s="76"/>
      <c r="F8210" s="76"/>
      <c r="G8210" s="76"/>
      <c r="H8210" s="79"/>
      <c r="I8210" s="79"/>
      <c r="J8210" s="79"/>
      <c r="K8210" s="79"/>
      <c r="L8210" s="75"/>
      <c r="M8210" s="75"/>
      <c r="N8210" s="75"/>
      <c r="O8210" s="75"/>
      <c r="P8210" s="76"/>
      <c r="AH8210">
        <v>22</v>
      </c>
    </row>
    <row r="8211" spans="2:34" x14ac:dyDescent="0.35">
      <c r="B8211" s="75"/>
      <c r="C8211" s="76"/>
      <c r="D8211" s="78"/>
      <c r="E8211" s="76"/>
      <c r="F8211" s="76"/>
      <c r="G8211" s="76"/>
      <c r="H8211" s="79"/>
      <c r="I8211" s="79"/>
      <c r="J8211" s="79"/>
      <c r="K8211" s="79"/>
      <c r="L8211" s="75"/>
      <c r="M8211" s="75"/>
      <c r="N8211" s="75"/>
      <c r="O8211" s="75"/>
      <c r="P8211" s="76"/>
      <c r="AH8211">
        <v>22</v>
      </c>
    </row>
    <row r="8212" spans="2:34" x14ac:dyDescent="0.35">
      <c r="B8212" s="75"/>
      <c r="C8212" s="76"/>
      <c r="D8212" s="78"/>
      <c r="E8212" s="76"/>
      <c r="F8212" s="76"/>
      <c r="G8212" s="76"/>
      <c r="H8212" s="79"/>
      <c r="I8212" s="79"/>
      <c r="J8212" s="79"/>
      <c r="K8212" s="79"/>
      <c r="L8212" s="75"/>
      <c r="M8212" s="75"/>
      <c r="N8212" s="75"/>
      <c r="O8212" s="75"/>
      <c r="P8212" s="76"/>
      <c r="AH8212">
        <v>22</v>
      </c>
    </row>
    <row r="8213" spans="2:34" x14ac:dyDescent="0.35">
      <c r="B8213" s="75"/>
      <c r="C8213" s="76"/>
      <c r="D8213" s="78"/>
      <c r="E8213" s="76"/>
      <c r="F8213" s="76"/>
      <c r="G8213" s="76"/>
      <c r="H8213" s="79"/>
      <c r="I8213" s="79"/>
      <c r="J8213" s="79"/>
      <c r="K8213" s="79"/>
      <c r="L8213" s="75"/>
      <c r="M8213" s="75"/>
      <c r="N8213" s="75"/>
      <c r="O8213" s="75"/>
      <c r="P8213" s="76"/>
      <c r="AH8213">
        <v>22</v>
      </c>
    </row>
    <row r="8214" spans="2:34" x14ac:dyDescent="0.35">
      <c r="B8214" s="75"/>
      <c r="C8214" s="76"/>
      <c r="D8214" s="78"/>
      <c r="E8214" s="76"/>
      <c r="F8214" s="76"/>
      <c r="G8214" s="76"/>
      <c r="H8214" s="79"/>
      <c r="I8214" s="79"/>
      <c r="J8214" s="79"/>
      <c r="K8214" s="79"/>
      <c r="L8214" s="75"/>
      <c r="M8214" s="75"/>
      <c r="N8214" s="75"/>
      <c r="O8214" s="75"/>
      <c r="P8214" s="76"/>
      <c r="AH8214">
        <v>22</v>
      </c>
    </row>
    <row r="8215" spans="2:34" x14ac:dyDescent="0.35">
      <c r="B8215" s="75"/>
      <c r="C8215" s="76"/>
      <c r="D8215" s="78"/>
      <c r="E8215" s="76"/>
      <c r="F8215" s="76"/>
      <c r="G8215" s="76"/>
      <c r="H8215" s="79"/>
      <c r="I8215" s="79"/>
      <c r="J8215" s="79"/>
      <c r="K8215" s="79"/>
      <c r="L8215" s="75"/>
      <c r="M8215" s="75"/>
      <c r="N8215" s="75"/>
      <c r="O8215" s="75"/>
      <c r="P8215" s="76"/>
      <c r="AH8215">
        <v>22</v>
      </c>
    </row>
    <row r="8216" spans="2:34" x14ac:dyDescent="0.35">
      <c r="B8216" s="75"/>
      <c r="C8216" s="76"/>
      <c r="D8216" s="78"/>
      <c r="E8216" s="76"/>
      <c r="F8216" s="76"/>
      <c r="G8216" s="76"/>
      <c r="H8216" s="79"/>
      <c r="I8216" s="79"/>
      <c r="J8216" s="79"/>
      <c r="K8216" s="79"/>
      <c r="L8216" s="75"/>
      <c r="M8216" s="75"/>
      <c r="N8216" s="75"/>
      <c r="O8216" s="75"/>
      <c r="P8216" s="76"/>
      <c r="AH8216">
        <v>22</v>
      </c>
    </row>
    <row r="8217" spans="2:34" x14ac:dyDescent="0.35">
      <c r="B8217" s="75"/>
      <c r="C8217" s="76"/>
      <c r="D8217" s="78"/>
      <c r="E8217" s="76"/>
      <c r="F8217" s="76"/>
      <c r="G8217" s="76"/>
      <c r="H8217" s="79"/>
      <c r="I8217" s="79"/>
      <c r="J8217" s="79"/>
      <c r="K8217" s="79"/>
      <c r="L8217" s="75"/>
      <c r="M8217" s="75"/>
      <c r="N8217" s="75"/>
      <c r="O8217" s="75"/>
      <c r="P8217" s="76"/>
      <c r="AH8217">
        <v>22</v>
      </c>
    </row>
    <row r="8218" spans="2:34" x14ac:dyDescent="0.35">
      <c r="B8218" s="75"/>
      <c r="C8218" s="76"/>
      <c r="D8218" s="78"/>
      <c r="E8218" s="76"/>
      <c r="F8218" s="76"/>
      <c r="G8218" s="76"/>
      <c r="H8218" s="79"/>
      <c r="I8218" s="79"/>
      <c r="J8218" s="79"/>
      <c r="K8218" s="79"/>
      <c r="L8218" s="75"/>
      <c r="M8218" s="75"/>
      <c r="N8218" s="75"/>
      <c r="O8218" s="75"/>
      <c r="P8218" s="76"/>
      <c r="AH8218">
        <v>22</v>
      </c>
    </row>
    <row r="8219" spans="2:34" x14ac:dyDescent="0.35">
      <c r="B8219" s="75"/>
      <c r="C8219" s="76"/>
      <c r="D8219" s="78"/>
      <c r="E8219" s="76"/>
      <c r="F8219" s="76"/>
      <c r="G8219" s="76"/>
      <c r="H8219" s="79"/>
      <c r="I8219" s="79"/>
      <c r="J8219" s="79"/>
      <c r="K8219" s="79"/>
      <c r="L8219" s="75"/>
      <c r="M8219" s="75"/>
      <c r="N8219" s="75"/>
      <c r="O8219" s="75"/>
      <c r="P8219" s="76"/>
      <c r="AH8219">
        <v>22</v>
      </c>
    </row>
    <row r="8220" spans="2:34" x14ac:dyDescent="0.35">
      <c r="B8220" s="75"/>
      <c r="C8220" s="76"/>
      <c r="D8220" s="78"/>
      <c r="E8220" s="76"/>
      <c r="F8220" s="76"/>
      <c r="G8220" s="76"/>
      <c r="H8220" s="79"/>
      <c r="I8220" s="79"/>
      <c r="J8220" s="79"/>
      <c r="K8220" s="79"/>
      <c r="L8220" s="75"/>
      <c r="M8220" s="75"/>
      <c r="N8220" s="75"/>
      <c r="O8220" s="75"/>
      <c r="P8220" s="76"/>
      <c r="AH8220">
        <v>22</v>
      </c>
    </row>
    <row r="8221" spans="2:34" x14ac:dyDescent="0.35">
      <c r="B8221" s="75"/>
      <c r="C8221" s="76"/>
      <c r="D8221" s="78"/>
      <c r="E8221" s="76"/>
      <c r="F8221" s="76"/>
      <c r="G8221" s="76"/>
      <c r="H8221" s="79"/>
      <c r="I8221" s="79"/>
      <c r="J8221" s="79"/>
      <c r="K8221" s="79"/>
      <c r="L8221" s="75"/>
      <c r="M8221" s="75"/>
      <c r="N8221" s="75"/>
      <c r="O8221" s="75"/>
      <c r="P8221" s="76"/>
      <c r="AH8221">
        <v>22</v>
      </c>
    </row>
    <row r="8222" spans="2:34" x14ac:dyDescent="0.35">
      <c r="B8222" s="75"/>
      <c r="C8222" s="76"/>
      <c r="D8222" s="78"/>
      <c r="E8222" s="76"/>
      <c r="F8222" s="76"/>
      <c r="G8222" s="76"/>
      <c r="H8222" s="79"/>
      <c r="I8222" s="79"/>
      <c r="J8222" s="79"/>
      <c r="K8222" s="79"/>
      <c r="L8222" s="75"/>
      <c r="M8222" s="75"/>
      <c r="N8222" s="75"/>
      <c r="O8222" s="75"/>
      <c r="P8222" s="76"/>
      <c r="AH8222">
        <v>22</v>
      </c>
    </row>
    <row r="8223" spans="2:34" x14ac:dyDescent="0.35">
      <c r="B8223" s="75"/>
      <c r="C8223" s="76"/>
      <c r="D8223" s="78"/>
      <c r="E8223" s="76"/>
      <c r="F8223" s="76"/>
      <c r="G8223" s="76"/>
      <c r="H8223" s="79"/>
      <c r="I8223" s="79"/>
      <c r="J8223" s="79"/>
      <c r="K8223" s="79"/>
      <c r="L8223" s="75"/>
      <c r="M8223" s="75"/>
      <c r="N8223" s="75"/>
      <c r="O8223" s="75"/>
      <c r="P8223" s="76"/>
      <c r="AH8223">
        <v>22</v>
      </c>
    </row>
    <row r="8224" spans="2:34" x14ac:dyDescent="0.35">
      <c r="B8224" s="75"/>
      <c r="C8224" s="76"/>
      <c r="D8224" s="78"/>
      <c r="E8224" s="76"/>
      <c r="F8224" s="76"/>
      <c r="G8224" s="76"/>
      <c r="H8224" s="79"/>
      <c r="I8224" s="79"/>
      <c r="J8224" s="79"/>
      <c r="K8224" s="79"/>
      <c r="L8224" s="75"/>
      <c r="M8224" s="75"/>
      <c r="N8224" s="75"/>
      <c r="O8224" s="75"/>
      <c r="P8224" s="76"/>
      <c r="AH8224">
        <v>22</v>
      </c>
    </row>
    <row r="8225" spans="2:34" x14ac:dyDescent="0.35">
      <c r="B8225" s="75"/>
      <c r="C8225" s="76"/>
      <c r="D8225" s="78"/>
      <c r="E8225" s="76"/>
      <c r="F8225" s="76"/>
      <c r="G8225" s="76"/>
      <c r="H8225" s="79"/>
      <c r="I8225" s="79"/>
      <c r="J8225" s="79"/>
      <c r="K8225" s="79"/>
      <c r="L8225" s="75"/>
      <c r="M8225" s="75"/>
      <c r="N8225" s="75"/>
      <c r="O8225" s="75"/>
      <c r="P8225" s="76"/>
      <c r="AH8225">
        <v>22</v>
      </c>
    </row>
    <row r="8226" spans="2:34" x14ac:dyDescent="0.35">
      <c r="B8226" s="75"/>
      <c r="C8226" s="76"/>
      <c r="D8226" s="78"/>
      <c r="E8226" s="76"/>
      <c r="F8226" s="76"/>
      <c r="G8226" s="76"/>
      <c r="H8226" s="79"/>
      <c r="I8226" s="79"/>
      <c r="J8226" s="79"/>
      <c r="K8226" s="79"/>
      <c r="L8226" s="75"/>
      <c r="M8226" s="75"/>
      <c r="N8226" s="75"/>
      <c r="O8226" s="75"/>
      <c r="P8226" s="76"/>
      <c r="AH8226">
        <v>22</v>
      </c>
    </row>
    <row r="8227" spans="2:34" x14ac:dyDescent="0.35">
      <c r="B8227" s="75"/>
      <c r="C8227" s="76"/>
      <c r="D8227" s="78"/>
      <c r="E8227" s="76"/>
      <c r="F8227" s="76"/>
      <c r="G8227" s="76"/>
      <c r="H8227" s="79"/>
      <c r="I8227" s="79"/>
      <c r="J8227" s="79"/>
      <c r="K8227" s="79"/>
      <c r="L8227" s="75"/>
      <c r="M8227" s="75"/>
      <c r="N8227" s="75"/>
      <c r="O8227" s="75"/>
      <c r="P8227" s="76"/>
      <c r="AH8227">
        <v>22</v>
      </c>
    </row>
    <row r="8228" spans="2:34" x14ac:dyDescent="0.35">
      <c r="B8228" s="75"/>
      <c r="C8228" s="76"/>
      <c r="D8228" s="78"/>
      <c r="E8228" s="76"/>
      <c r="F8228" s="76"/>
      <c r="G8228" s="76"/>
      <c r="H8228" s="79"/>
      <c r="I8228" s="79"/>
      <c r="J8228" s="79"/>
      <c r="K8228" s="79"/>
      <c r="L8228" s="75"/>
      <c r="M8228" s="75"/>
      <c r="N8228" s="75"/>
      <c r="O8228" s="75"/>
      <c r="P8228" s="76"/>
      <c r="AH8228">
        <v>22</v>
      </c>
    </row>
    <row r="8229" spans="2:34" x14ac:dyDescent="0.35">
      <c r="B8229" s="75"/>
      <c r="C8229" s="76"/>
      <c r="D8229" s="78"/>
      <c r="E8229" s="76"/>
      <c r="F8229" s="76"/>
      <c r="G8229" s="76"/>
      <c r="H8229" s="79"/>
      <c r="I8229" s="79"/>
      <c r="J8229" s="79"/>
      <c r="K8229" s="79"/>
      <c r="L8229" s="75"/>
      <c r="M8229" s="75"/>
      <c r="N8229" s="75"/>
      <c r="O8229" s="75"/>
      <c r="P8229" s="76"/>
      <c r="AH8229">
        <v>22</v>
      </c>
    </row>
    <row r="8230" spans="2:34" x14ac:dyDescent="0.35">
      <c r="B8230" s="75"/>
      <c r="C8230" s="76"/>
      <c r="D8230" s="78"/>
      <c r="E8230" s="76"/>
      <c r="F8230" s="76"/>
      <c r="G8230" s="76"/>
      <c r="H8230" s="79"/>
      <c r="I8230" s="79"/>
      <c r="J8230" s="79"/>
      <c r="K8230" s="79"/>
      <c r="L8230" s="75"/>
      <c r="M8230" s="75"/>
      <c r="N8230" s="75"/>
      <c r="O8230" s="75"/>
      <c r="P8230" s="76"/>
      <c r="AH8230">
        <v>22</v>
      </c>
    </row>
    <row r="8231" spans="2:34" x14ac:dyDescent="0.35">
      <c r="B8231" s="75"/>
      <c r="C8231" s="76"/>
      <c r="D8231" s="78"/>
      <c r="E8231" s="76"/>
      <c r="F8231" s="76"/>
      <c r="G8231" s="76"/>
      <c r="H8231" s="79"/>
      <c r="I8231" s="79"/>
      <c r="J8231" s="79"/>
      <c r="K8231" s="79"/>
      <c r="L8231" s="75"/>
      <c r="M8231" s="75"/>
      <c r="N8231" s="75"/>
      <c r="O8231" s="75"/>
      <c r="P8231" s="76"/>
      <c r="AH8231">
        <v>22</v>
      </c>
    </row>
    <row r="8232" spans="2:34" x14ac:dyDescent="0.35">
      <c r="B8232" s="75"/>
      <c r="C8232" s="76"/>
      <c r="D8232" s="78"/>
      <c r="E8232" s="76"/>
      <c r="F8232" s="76"/>
      <c r="G8232" s="76"/>
      <c r="H8232" s="79"/>
      <c r="I8232" s="79"/>
      <c r="J8232" s="79"/>
      <c r="K8232" s="79"/>
      <c r="L8232" s="75"/>
      <c r="M8232" s="75"/>
      <c r="N8232" s="75"/>
      <c r="O8232" s="75"/>
      <c r="P8232" s="76"/>
      <c r="AH8232">
        <v>22</v>
      </c>
    </row>
    <row r="8233" spans="2:34" x14ac:dyDescent="0.35">
      <c r="B8233" s="75"/>
      <c r="C8233" s="76"/>
      <c r="D8233" s="78"/>
      <c r="E8233" s="76"/>
      <c r="F8233" s="76"/>
      <c r="G8233" s="76"/>
      <c r="H8233" s="79"/>
      <c r="I8233" s="79"/>
      <c r="J8233" s="79"/>
      <c r="K8233" s="79"/>
      <c r="L8233" s="75"/>
      <c r="M8233" s="75"/>
      <c r="N8233" s="75"/>
      <c r="O8233" s="75"/>
      <c r="P8233" s="76"/>
      <c r="AH8233">
        <v>22</v>
      </c>
    </row>
    <row r="8234" spans="2:34" x14ac:dyDescent="0.35">
      <c r="B8234" s="75"/>
      <c r="C8234" s="76"/>
      <c r="D8234" s="78"/>
      <c r="E8234" s="76"/>
      <c r="F8234" s="76"/>
      <c r="G8234" s="76"/>
      <c r="H8234" s="79"/>
      <c r="I8234" s="79"/>
      <c r="J8234" s="79"/>
      <c r="K8234" s="79"/>
      <c r="L8234" s="75"/>
      <c r="M8234" s="75"/>
      <c r="N8234" s="75"/>
      <c r="O8234" s="75"/>
      <c r="P8234" s="76"/>
      <c r="AH8234">
        <v>22</v>
      </c>
    </row>
    <row r="8235" spans="2:34" x14ac:dyDescent="0.35">
      <c r="B8235" s="75"/>
      <c r="C8235" s="76"/>
      <c r="D8235" s="78"/>
      <c r="E8235" s="76"/>
      <c r="F8235" s="76"/>
      <c r="G8235" s="76"/>
      <c r="H8235" s="79"/>
      <c r="I8235" s="79"/>
      <c r="J8235" s="79"/>
      <c r="K8235" s="79"/>
      <c r="L8235" s="75"/>
      <c r="M8235" s="75"/>
      <c r="N8235" s="75"/>
      <c r="O8235" s="75"/>
      <c r="P8235" s="76"/>
      <c r="AH8235">
        <v>22</v>
      </c>
    </row>
    <row r="8236" spans="2:34" x14ac:dyDescent="0.35">
      <c r="B8236" s="75"/>
      <c r="C8236" s="76"/>
      <c r="D8236" s="78"/>
      <c r="E8236" s="76"/>
      <c r="F8236" s="76"/>
      <c r="G8236" s="76"/>
      <c r="H8236" s="79"/>
      <c r="I8236" s="79"/>
      <c r="J8236" s="79"/>
      <c r="K8236" s="79"/>
      <c r="L8236" s="75"/>
      <c r="M8236" s="75"/>
      <c r="N8236" s="75"/>
      <c r="O8236" s="75"/>
      <c r="P8236" s="76"/>
      <c r="AH8236">
        <v>22</v>
      </c>
    </row>
    <row r="8237" spans="2:34" x14ac:dyDescent="0.35">
      <c r="B8237" s="75"/>
      <c r="C8237" s="76"/>
      <c r="D8237" s="78"/>
      <c r="E8237" s="76"/>
      <c r="F8237" s="76"/>
      <c r="G8237" s="76"/>
      <c r="H8237" s="79"/>
      <c r="I8237" s="79"/>
      <c r="J8237" s="79"/>
      <c r="K8237" s="79"/>
      <c r="L8237" s="75"/>
      <c r="M8237" s="75"/>
      <c r="N8237" s="75"/>
      <c r="O8237" s="75"/>
      <c r="P8237" s="76"/>
      <c r="AH8237">
        <v>22</v>
      </c>
    </row>
    <row r="8238" spans="2:34" x14ac:dyDescent="0.35">
      <c r="B8238" s="75"/>
      <c r="C8238" s="76"/>
      <c r="D8238" s="78"/>
      <c r="E8238" s="76"/>
      <c r="F8238" s="76"/>
      <c r="G8238" s="76"/>
      <c r="H8238" s="79"/>
      <c r="I8238" s="79"/>
      <c r="J8238" s="79"/>
      <c r="K8238" s="79"/>
      <c r="L8238" s="75"/>
      <c r="M8238" s="75"/>
      <c r="N8238" s="75"/>
      <c r="O8238" s="75"/>
      <c r="P8238" s="76"/>
      <c r="AH8238">
        <v>22</v>
      </c>
    </row>
    <row r="8239" spans="2:34" x14ac:dyDescent="0.35">
      <c r="B8239" s="75"/>
      <c r="C8239" s="76"/>
      <c r="D8239" s="78"/>
      <c r="E8239" s="76"/>
      <c r="F8239" s="76"/>
      <c r="G8239" s="76"/>
      <c r="H8239" s="79"/>
      <c r="I8239" s="79"/>
      <c r="J8239" s="79"/>
      <c r="K8239" s="79"/>
      <c r="L8239" s="75"/>
      <c r="M8239" s="75"/>
      <c r="N8239" s="75"/>
      <c r="O8239" s="75"/>
      <c r="P8239" s="76"/>
      <c r="AH8239">
        <v>22</v>
      </c>
    </row>
    <row r="8240" spans="2:34" x14ac:dyDescent="0.35">
      <c r="B8240" s="75"/>
      <c r="C8240" s="76"/>
      <c r="D8240" s="78"/>
      <c r="E8240" s="76"/>
      <c r="F8240" s="76"/>
      <c r="G8240" s="76"/>
      <c r="H8240" s="79"/>
      <c r="I8240" s="79"/>
      <c r="J8240" s="79"/>
      <c r="K8240" s="79"/>
      <c r="L8240" s="75"/>
      <c r="M8240" s="75"/>
      <c r="N8240" s="75"/>
      <c r="O8240" s="75"/>
      <c r="P8240" s="76"/>
      <c r="AH8240">
        <v>22</v>
      </c>
    </row>
    <row r="8241" spans="2:34" x14ac:dyDescent="0.35">
      <c r="B8241" s="75"/>
      <c r="C8241" s="76"/>
      <c r="D8241" s="78"/>
      <c r="E8241" s="76"/>
      <c r="F8241" s="76"/>
      <c r="G8241" s="76"/>
      <c r="H8241" s="79"/>
      <c r="I8241" s="79"/>
      <c r="J8241" s="79"/>
      <c r="K8241" s="79"/>
      <c r="L8241" s="75"/>
      <c r="M8241" s="75"/>
      <c r="N8241" s="75"/>
      <c r="O8241" s="75"/>
      <c r="P8241" s="76"/>
      <c r="AH8241">
        <v>22</v>
      </c>
    </row>
    <row r="8242" spans="2:34" x14ac:dyDescent="0.35">
      <c r="B8242" s="75"/>
      <c r="C8242" s="76"/>
      <c r="D8242" s="78"/>
      <c r="E8242" s="76"/>
      <c r="F8242" s="76"/>
      <c r="G8242" s="76"/>
      <c r="H8242" s="79"/>
      <c r="I8242" s="79"/>
      <c r="J8242" s="79"/>
      <c r="K8242" s="79"/>
      <c r="L8242" s="75"/>
      <c r="M8242" s="75"/>
      <c r="N8242" s="75"/>
      <c r="O8242" s="75"/>
      <c r="P8242" s="76"/>
      <c r="AH8242">
        <v>22</v>
      </c>
    </row>
    <row r="8243" spans="2:34" x14ac:dyDescent="0.35">
      <c r="B8243" s="75"/>
      <c r="C8243" s="76"/>
      <c r="D8243" s="78"/>
      <c r="E8243" s="76"/>
      <c r="F8243" s="76"/>
      <c r="G8243" s="76"/>
      <c r="H8243" s="79"/>
      <c r="I8243" s="79"/>
      <c r="J8243" s="79"/>
      <c r="K8243" s="79"/>
      <c r="L8243" s="75"/>
      <c r="M8243" s="75"/>
      <c r="N8243" s="75"/>
      <c r="O8243" s="75"/>
      <c r="P8243" s="76"/>
      <c r="AH8243">
        <v>22</v>
      </c>
    </row>
    <row r="8244" spans="2:34" x14ac:dyDescent="0.35">
      <c r="B8244" s="75"/>
      <c r="C8244" s="76"/>
      <c r="D8244" s="78"/>
      <c r="E8244" s="76"/>
      <c r="F8244" s="76"/>
      <c r="G8244" s="76"/>
      <c r="H8244" s="79"/>
      <c r="I8244" s="79"/>
      <c r="J8244" s="79"/>
      <c r="K8244" s="79"/>
      <c r="L8244" s="75"/>
      <c r="M8244" s="75"/>
      <c r="N8244" s="75"/>
      <c r="O8244" s="75"/>
      <c r="P8244" s="76"/>
      <c r="AH8244">
        <v>22</v>
      </c>
    </row>
    <row r="8245" spans="2:34" x14ac:dyDescent="0.35">
      <c r="B8245" s="75"/>
      <c r="C8245" s="76"/>
      <c r="D8245" s="78"/>
      <c r="E8245" s="76"/>
      <c r="F8245" s="76"/>
      <c r="G8245" s="76"/>
      <c r="H8245" s="79"/>
      <c r="I8245" s="79"/>
      <c r="J8245" s="79"/>
      <c r="K8245" s="79"/>
      <c r="L8245" s="75"/>
      <c r="M8245" s="75"/>
      <c r="N8245" s="75"/>
      <c r="O8245" s="75"/>
      <c r="P8245" s="76"/>
      <c r="AH8245">
        <v>22</v>
      </c>
    </row>
    <row r="8246" spans="2:34" x14ac:dyDescent="0.35">
      <c r="B8246" s="75"/>
      <c r="C8246" s="76"/>
      <c r="D8246" s="78"/>
      <c r="E8246" s="76"/>
      <c r="F8246" s="76"/>
      <c r="G8246" s="76"/>
      <c r="H8246" s="79"/>
      <c r="I8246" s="79"/>
      <c r="J8246" s="79"/>
      <c r="K8246" s="79"/>
      <c r="L8246" s="75"/>
      <c r="M8246" s="75"/>
      <c r="N8246" s="75"/>
      <c r="O8246" s="75"/>
      <c r="P8246" s="76"/>
      <c r="AH8246">
        <v>22</v>
      </c>
    </row>
    <row r="8247" spans="2:34" x14ac:dyDescent="0.35">
      <c r="B8247" s="75"/>
      <c r="C8247" s="76"/>
      <c r="D8247" s="78"/>
      <c r="E8247" s="76"/>
      <c r="F8247" s="76"/>
      <c r="G8247" s="76"/>
      <c r="H8247" s="79"/>
      <c r="I8247" s="79"/>
      <c r="J8247" s="79"/>
      <c r="K8247" s="79"/>
      <c r="L8247" s="75"/>
      <c r="M8247" s="75"/>
      <c r="N8247" s="75"/>
      <c r="O8247" s="75"/>
      <c r="P8247" s="76"/>
      <c r="AH8247">
        <v>22</v>
      </c>
    </row>
    <row r="8248" spans="2:34" x14ac:dyDescent="0.35">
      <c r="B8248" s="75"/>
      <c r="C8248" s="76"/>
      <c r="D8248" s="78"/>
      <c r="E8248" s="76"/>
      <c r="F8248" s="76"/>
      <c r="G8248" s="76"/>
      <c r="H8248" s="79"/>
      <c r="I8248" s="79"/>
      <c r="J8248" s="79"/>
      <c r="K8248" s="79"/>
      <c r="L8248" s="75"/>
      <c r="M8248" s="75"/>
      <c r="N8248" s="75"/>
      <c r="O8248" s="75"/>
      <c r="P8248" s="76"/>
      <c r="AH8248">
        <v>22</v>
      </c>
    </row>
    <row r="8249" spans="2:34" x14ac:dyDescent="0.35">
      <c r="B8249" s="75"/>
      <c r="C8249" s="76"/>
      <c r="D8249" s="78"/>
      <c r="E8249" s="76"/>
      <c r="F8249" s="76"/>
      <c r="G8249" s="76"/>
      <c r="H8249" s="79"/>
      <c r="I8249" s="79"/>
      <c r="J8249" s="79"/>
      <c r="K8249" s="79"/>
      <c r="L8249" s="75"/>
      <c r="M8249" s="75"/>
      <c r="N8249" s="75"/>
      <c r="O8249" s="75"/>
      <c r="P8249" s="76"/>
      <c r="AH8249">
        <v>22</v>
      </c>
    </row>
    <row r="8250" spans="2:34" x14ac:dyDescent="0.35">
      <c r="B8250" s="75"/>
      <c r="C8250" s="76"/>
      <c r="D8250" s="78"/>
      <c r="E8250" s="76"/>
      <c r="F8250" s="76"/>
      <c r="G8250" s="76"/>
      <c r="H8250" s="79"/>
      <c r="I8250" s="79"/>
      <c r="J8250" s="79"/>
      <c r="K8250" s="79"/>
      <c r="L8250" s="75"/>
      <c r="M8250" s="75"/>
      <c r="N8250" s="75"/>
      <c r="O8250" s="75"/>
      <c r="P8250" s="76"/>
      <c r="AH8250">
        <v>22</v>
      </c>
    </row>
    <row r="8251" spans="2:34" x14ac:dyDescent="0.35">
      <c r="B8251" s="75"/>
      <c r="C8251" s="76"/>
      <c r="D8251" s="78"/>
      <c r="E8251" s="76"/>
      <c r="F8251" s="76"/>
      <c r="G8251" s="76"/>
      <c r="H8251" s="79"/>
      <c r="I8251" s="79"/>
      <c r="J8251" s="79"/>
      <c r="K8251" s="79"/>
      <c r="L8251" s="75"/>
      <c r="M8251" s="75"/>
      <c r="N8251" s="75"/>
      <c r="O8251" s="75"/>
      <c r="P8251" s="76"/>
      <c r="AH8251">
        <v>22</v>
      </c>
    </row>
    <row r="8252" spans="2:34" x14ac:dyDescent="0.35">
      <c r="B8252" s="75"/>
      <c r="C8252" s="76"/>
      <c r="D8252" s="78"/>
      <c r="E8252" s="76"/>
      <c r="F8252" s="76"/>
      <c r="G8252" s="76"/>
      <c r="H8252" s="79"/>
      <c r="I8252" s="79"/>
      <c r="J8252" s="79"/>
      <c r="K8252" s="79"/>
      <c r="L8252" s="75"/>
      <c r="M8252" s="75"/>
      <c r="N8252" s="75"/>
      <c r="O8252" s="75"/>
      <c r="P8252" s="76"/>
      <c r="AH8252">
        <v>22</v>
      </c>
    </row>
    <row r="8253" spans="2:34" x14ac:dyDescent="0.35">
      <c r="B8253" s="75"/>
      <c r="C8253" s="76"/>
      <c r="D8253" s="78"/>
      <c r="E8253" s="76"/>
      <c r="F8253" s="76"/>
      <c r="G8253" s="76"/>
      <c r="H8253" s="79"/>
      <c r="I8253" s="79"/>
      <c r="J8253" s="79"/>
      <c r="K8253" s="79"/>
      <c r="L8253" s="75"/>
      <c r="M8253" s="75"/>
      <c r="N8253" s="75"/>
      <c r="O8253" s="75"/>
      <c r="P8253" s="76"/>
      <c r="AH8253">
        <v>22</v>
      </c>
    </row>
    <row r="8254" spans="2:34" x14ac:dyDescent="0.35">
      <c r="B8254" s="75"/>
      <c r="C8254" s="76"/>
      <c r="D8254" s="78"/>
      <c r="E8254" s="76"/>
      <c r="F8254" s="76"/>
      <c r="G8254" s="76"/>
      <c r="H8254" s="79"/>
      <c r="I8254" s="79"/>
      <c r="J8254" s="79"/>
      <c r="K8254" s="79"/>
      <c r="L8254" s="75"/>
      <c r="M8254" s="75"/>
      <c r="N8254" s="75"/>
      <c r="O8254" s="75"/>
      <c r="P8254" s="76"/>
      <c r="AH8254">
        <v>22</v>
      </c>
    </row>
    <row r="8255" spans="2:34" x14ac:dyDescent="0.35">
      <c r="B8255" s="75"/>
      <c r="C8255" s="76"/>
      <c r="D8255" s="78"/>
      <c r="E8255" s="76"/>
      <c r="F8255" s="76"/>
      <c r="G8255" s="76"/>
      <c r="H8255" s="79"/>
      <c r="I8255" s="79"/>
      <c r="J8255" s="79"/>
      <c r="K8255" s="79"/>
      <c r="L8255" s="75"/>
      <c r="M8255" s="75"/>
      <c r="N8255" s="75"/>
      <c r="O8255" s="75"/>
      <c r="P8255" s="76"/>
      <c r="AH8255">
        <v>22</v>
      </c>
    </row>
    <row r="8256" spans="2:34" x14ac:dyDescent="0.35">
      <c r="B8256" s="75"/>
      <c r="C8256" s="76"/>
      <c r="D8256" s="78"/>
      <c r="E8256" s="76"/>
      <c r="F8256" s="76"/>
      <c r="G8256" s="76"/>
      <c r="H8256" s="79"/>
      <c r="I8256" s="79"/>
      <c r="J8256" s="79"/>
      <c r="K8256" s="79"/>
      <c r="L8256" s="75"/>
      <c r="M8256" s="75"/>
      <c r="N8256" s="75"/>
      <c r="O8256" s="75"/>
      <c r="P8256" s="76"/>
      <c r="AH8256">
        <v>22</v>
      </c>
    </row>
    <row r="8257" spans="2:34" x14ac:dyDescent="0.35">
      <c r="B8257" s="75"/>
      <c r="C8257" s="76"/>
      <c r="D8257" s="78"/>
      <c r="E8257" s="76"/>
      <c r="F8257" s="76"/>
      <c r="G8257" s="76"/>
      <c r="H8257" s="79"/>
      <c r="I8257" s="79"/>
      <c r="J8257" s="79"/>
      <c r="K8257" s="79"/>
      <c r="L8257" s="75"/>
      <c r="M8257" s="75"/>
      <c r="N8257" s="75"/>
      <c r="O8257" s="75"/>
      <c r="P8257" s="76"/>
      <c r="AH8257">
        <v>22</v>
      </c>
    </row>
    <row r="8258" spans="2:34" x14ac:dyDescent="0.35">
      <c r="B8258" s="75"/>
      <c r="C8258" s="76"/>
      <c r="D8258" s="78"/>
      <c r="E8258" s="76"/>
      <c r="F8258" s="76"/>
      <c r="G8258" s="76"/>
      <c r="H8258" s="79"/>
      <c r="I8258" s="79"/>
      <c r="J8258" s="79"/>
      <c r="K8258" s="79"/>
      <c r="L8258" s="75"/>
      <c r="M8258" s="75"/>
      <c r="N8258" s="75"/>
      <c r="O8258" s="75"/>
      <c r="P8258" s="76"/>
      <c r="AH8258">
        <v>22</v>
      </c>
    </row>
    <row r="8259" spans="2:34" x14ac:dyDescent="0.35">
      <c r="B8259" s="75"/>
      <c r="C8259" s="76"/>
      <c r="D8259" s="78"/>
      <c r="E8259" s="76"/>
      <c r="F8259" s="76"/>
      <c r="G8259" s="76"/>
      <c r="H8259" s="79"/>
      <c r="I8259" s="79"/>
      <c r="J8259" s="79"/>
      <c r="K8259" s="79"/>
      <c r="L8259" s="75"/>
      <c r="M8259" s="75"/>
      <c r="N8259" s="75"/>
      <c r="O8259" s="75"/>
      <c r="P8259" s="76"/>
      <c r="AH8259">
        <v>22</v>
      </c>
    </row>
    <row r="8260" spans="2:34" x14ac:dyDescent="0.35">
      <c r="B8260" s="75"/>
      <c r="C8260" s="76"/>
      <c r="D8260" s="78"/>
      <c r="E8260" s="76"/>
      <c r="F8260" s="76"/>
      <c r="G8260" s="76"/>
      <c r="H8260" s="79"/>
      <c r="I8260" s="79"/>
      <c r="J8260" s="79"/>
      <c r="K8260" s="79"/>
      <c r="L8260" s="75"/>
      <c r="M8260" s="75"/>
      <c r="N8260" s="75"/>
      <c r="O8260" s="75"/>
      <c r="P8260" s="76"/>
      <c r="AH8260">
        <v>22</v>
      </c>
    </row>
    <row r="8261" spans="2:34" x14ac:dyDescent="0.35">
      <c r="B8261" s="75"/>
      <c r="C8261" s="76"/>
      <c r="D8261" s="78"/>
      <c r="E8261" s="76"/>
      <c r="F8261" s="76"/>
      <c r="G8261" s="76"/>
      <c r="H8261" s="79"/>
      <c r="I8261" s="79"/>
      <c r="J8261" s="79"/>
      <c r="K8261" s="79"/>
      <c r="L8261" s="75"/>
      <c r="M8261" s="75"/>
      <c r="N8261" s="75"/>
      <c r="O8261" s="75"/>
      <c r="P8261" s="76"/>
      <c r="AH8261">
        <v>22</v>
      </c>
    </row>
    <row r="8262" spans="2:34" x14ac:dyDescent="0.35">
      <c r="B8262" s="75"/>
      <c r="C8262" s="76"/>
      <c r="D8262" s="78"/>
      <c r="E8262" s="76"/>
      <c r="F8262" s="76"/>
      <c r="G8262" s="76"/>
      <c r="H8262" s="79"/>
      <c r="I8262" s="79"/>
      <c r="J8262" s="79"/>
      <c r="K8262" s="79"/>
      <c r="L8262" s="75"/>
      <c r="M8262" s="75"/>
      <c r="N8262" s="75"/>
      <c r="O8262" s="75"/>
      <c r="P8262" s="76"/>
      <c r="AH8262">
        <v>22</v>
      </c>
    </row>
    <row r="8263" spans="2:34" x14ac:dyDescent="0.35">
      <c r="B8263" s="75"/>
      <c r="C8263" s="76"/>
      <c r="D8263" s="78"/>
      <c r="E8263" s="76"/>
      <c r="F8263" s="76"/>
      <c r="G8263" s="76"/>
      <c r="H8263" s="79"/>
      <c r="I8263" s="79"/>
      <c r="J8263" s="79"/>
      <c r="K8263" s="79"/>
      <c r="L8263" s="75"/>
      <c r="M8263" s="75"/>
      <c r="N8263" s="75"/>
      <c r="O8263" s="75"/>
      <c r="P8263" s="76"/>
      <c r="AH8263">
        <v>22</v>
      </c>
    </row>
    <row r="8264" spans="2:34" x14ac:dyDescent="0.35">
      <c r="B8264" s="75"/>
      <c r="C8264" s="76"/>
      <c r="D8264" s="78"/>
      <c r="E8264" s="76"/>
      <c r="F8264" s="76"/>
      <c r="G8264" s="76"/>
      <c r="H8264" s="79"/>
      <c r="I8264" s="79"/>
      <c r="J8264" s="79"/>
      <c r="K8264" s="79"/>
      <c r="L8264" s="75"/>
      <c r="M8264" s="75"/>
      <c r="N8264" s="75"/>
      <c r="O8264" s="75"/>
      <c r="P8264" s="76"/>
      <c r="AH8264">
        <v>22</v>
      </c>
    </row>
    <row r="8265" spans="2:34" x14ac:dyDescent="0.35">
      <c r="B8265" s="75"/>
      <c r="C8265" s="76"/>
      <c r="D8265" s="78"/>
      <c r="E8265" s="76"/>
      <c r="F8265" s="76"/>
      <c r="G8265" s="76"/>
      <c r="H8265" s="79"/>
      <c r="I8265" s="79"/>
      <c r="J8265" s="79"/>
      <c r="K8265" s="79"/>
      <c r="L8265" s="75"/>
      <c r="M8265" s="75"/>
      <c r="N8265" s="75"/>
      <c r="O8265" s="75"/>
      <c r="P8265" s="76"/>
      <c r="AH8265">
        <v>22</v>
      </c>
    </row>
    <row r="8266" spans="2:34" x14ac:dyDescent="0.35">
      <c r="B8266" s="75"/>
      <c r="C8266" s="76"/>
      <c r="D8266" s="78"/>
      <c r="E8266" s="76"/>
      <c r="F8266" s="76"/>
      <c r="G8266" s="76"/>
      <c r="H8266" s="79"/>
      <c r="I8266" s="79"/>
      <c r="J8266" s="79"/>
      <c r="K8266" s="79"/>
      <c r="L8266" s="75"/>
      <c r="M8266" s="75"/>
      <c r="N8266" s="75"/>
      <c r="O8266" s="75"/>
      <c r="P8266" s="76"/>
      <c r="AH8266">
        <v>22</v>
      </c>
    </row>
    <row r="8267" spans="2:34" x14ac:dyDescent="0.35">
      <c r="B8267" s="75"/>
      <c r="C8267" s="76"/>
      <c r="D8267" s="78"/>
      <c r="E8267" s="76"/>
      <c r="F8267" s="76"/>
      <c r="G8267" s="76"/>
      <c r="H8267" s="79"/>
      <c r="I8267" s="79"/>
      <c r="J8267" s="79"/>
      <c r="K8267" s="79"/>
      <c r="L8267" s="75"/>
      <c r="M8267" s="75"/>
      <c r="N8267" s="75"/>
      <c r="O8267" s="75"/>
      <c r="P8267" s="76"/>
      <c r="AH8267">
        <v>22</v>
      </c>
    </row>
    <row r="8268" spans="2:34" x14ac:dyDescent="0.35">
      <c r="B8268" s="75"/>
      <c r="C8268" s="76"/>
      <c r="D8268" s="78"/>
      <c r="E8268" s="76"/>
      <c r="F8268" s="76"/>
      <c r="G8268" s="76"/>
      <c r="H8268" s="79"/>
      <c r="I8268" s="79"/>
      <c r="J8268" s="79"/>
      <c r="K8268" s="79"/>
      <c r="L8268" s="75"/>
      <c r="M8268" s="75"/>
      <c r="N8268" s="75"/>
      <c r="O8268" s="75"/>
      <c r="P8268" s="76"/>
      <c r="AH8268">
        <v>22</v>
      </c>
    </row>
    <row r="8269" spans="2:34" x14ac:dyDescent="0.35">
      <c r="B8269" s="75"/>
      <c r="C8269" s="76"/>
      <c r="D8269" s="78"/>
      <c r="E8269" s="76"/>
      <c r="F8269" s="76"/>
      <c r="G8269" s="76"/>
      <c r="H8269" s="79"/>
      <c r="I8269" s="79"/>
      <c r="J8269" s="79"/>
      <c r="K8269" s="79"/>
      <c r="L8269" s="75"/>
      <c r="M8269" s="75"/>
      <c r="N8269" s="75"/>
      <c r="O8269" s="75"/>
      <c r="P8269" s="76"/>
      <c r="AH8269">
        <v>22</v>
      </c>
    </row>
    <row r="8270" spans="2:34" x14ac:dyDescent="0.35">
      <c r="B8270" s="75"/>
      <c r="C8270" s="76"/>
      <c r="D8270" s="78"/>
      <c r="E8270" s="76"/>
      <c r="F8270" s="76"/>
      <c r="G8270" s="76"/>
      <c r="H8270" s="79"/>
      <c r="I8270" s="79"/>
      <c r="J8270" s="79"/>
      <c r="K8270" s="79"/>
      <c r="L8270" s="75"/>
      <c r="M8270" s="75"/>
      <c r="N8270" s="75"/>
      <c r="O8270" s="75"/>
      <c r="P8270" s="76"/>
      <c r="AH8270">
        <v>22</v>
      </c>
    </row>
    <row r="8271" spans="2:34" x14ac:dyDescent="0.35">
      <c r="B8271" s="75"/>
      <c r="C8271" s="76"/>
      <c r="D8271" s="78"/>
      <c r="E8271" s="76"/>
      <c r="F8271" s="76"/>
      <c r="G8271" s="76"/>
      <c r="H8271" s="79"/>
      <c r="I8271" s="79"/>
      <c r="J8271" s="79"/>
      <c r="K8271" s="79"/>
      <c r="L8271" s="75"/>
      <c r="M8271" s="75"/>
      <c r="N8271" s="75"/>
      <c r="O8271" s="75"/>
      <c r="P8271" s="76"/>
      <c r="AH8271">
        <v>22</v>
      </c>
    </row>
    <row r="8272" spans="2:34" x14ac:dyDescent="0.35">
      <c r="B8272" s="75"/>
      <c r="C8272" s="76"/>
      <c r="D8272" s="78"/>
      <c r="E8272" s="76"/>
      <c r="F8272" s="76"/>
      <c r="G8272" s="76"/>
      <c r="H8272" s="79"/>
      <c r="I8272" s="79"/>
      <c r="J8272" s="79"/>
      <c r="K8272" s="79"/>
      <c r="L8272" s="75"/>
      <c r="M8272" s="75"/>
      <c r="N8272" s="75"/>
      <c r="O8272" s="75"/>
      <c r="P8272" s="76"/>
      <c r="AH8272">
        <v>22</v>
      </c>
    </row>
    <row r="8273" spans="2:34" x14ac:dyDescent="0.35">
      <c r="B8273" s="75"/>
      <c r="C8273" s="76"/>
      <c r="D8273" s="78"/>
      <c r="E8273" s="76"/>
      <c r="F8273" s="76"/>
      <c r="G8273" s="76"/>
      <c r="H8273" s="79"/>
      <c r="I8273" s="79"/>
      <c r="J8273" s="79"/>
      <c r="K8273" s="79"/>
      <c r="L8273" s="75"/>
      <c r="M8273" s="75"/>
      <c r="N8273" s="75"/>
      <c r="O8273" s="75"/>
      <c r="P8273" s="76"/>
      <c r="AH8273">
        <v>22</v>
      </c>
    </row>
    <row r="8274" spans="2:34" x14ac:dyDescent="0.35">
      <c r="B8274" s="75"/>
      <c r="C8274" s="76"/>
      <c r="D8274" s="78"/>
      <c r="E8274" s="76"/>
      <c r="F8274" s="76"/>
      <c r="G8274" s="76"/>
      <c r="H8274" s="79"/>
      <c r="I8274" s="79"/>
      <c r="J8274" s="79"/>
      <c r="K8274" s="79"/>
      <c r="L8274" s="75"/>
      <c r="M8274" s="75"/>
      <c r="N8274" s="75"/>
      <c r="O8274" s="75"/>
      <c r="P8274" s="76"/>
      <c r="AH8274">
        <v>22</v>
      </c>
    </row>
    <row r="8275" spans="2:34" x14ac:dyDescent="0.35">
      <c r="B8275" s="75"/>
      <c r="C8275" s="76"/>
      <c r="D8275" s="78"/>
      <c r="E8275" s="76"/>
      <c r="F8275" s="76"/>
      <c r="G8275" s="76"/>
      <c r="H8275" s="79"/>
      <c r="I8275" s="79"/>
      <c r="J8275" s="79"/>
      <c r="K8275" s="79"/>
      <c r="L8275" s="75"/>
      <c r="M8275" s="75"/>
      <c r="N8275" s="75"/>
      <c r="O8275" s="75"/>
      <c r="P8275" s="76"/>
      <c r="AH8275">
        <v>22</v>
      </c>
    </row>
    <row r="8276" spans="2:34" x14ac:dyDescent="0.35">
      <c r="B8276" s="75"/>
      <c r="C8276" s="76"/>
      <c r="D8276" s="78"/>
      <c r="E8276" s="76"/>
      <c r="F8276" s="76"/>
      <c r="G8276" s="76"/>
      <c r="H8276" s="79"/>
      <c r="I8276" s="79"/>
      <c r="J8276" s="79"/>
      <c r="K8276" s="79"/>
      <c r="L8276" s="75"/>
      <c r="M8276" s="75"/>
      <c r="N8276" s="75"/>
      <c r="O8276" s="75"/>
      <c r="P8276" s="76"/>
      <c r="AH8276">
        <v>22</v>
      </c>
    </row>
    <row r="8277" spans="2:34" x14ac:dyDescent="0.35">
      <c r="B8277" s="75"/>
      <c r="C8277" s="76"/>
      <c r="D8277" s="78"/>
      <c r="E8277" s="76"/>
      <c r="F8277" s="76"/>
      <c r="G8277" s="76"/>
      <c r="H8277" s="79"/>
      <c r="I8277" s="79"/>
      <c r="J8277" s="79"/>
      <c r="K8277" s="79"/>
      <c r="L8277" s="75"/>
      <c r="M8277" s="75"/>
      <c r="N8277" s="75"/>
      <c r="O8277" s="75"/>
      <c r="P8277" s="76"/>
      <c r="AH8277">
        <v>22</v>
      </c>
    </row>
    <row r="8278" spans="2:34" x14ac:dyDescent="0.35">
      <c r="B8278" s="75"/>
      <c r="C8278" s="76"/>
      <c r="D8278" s="78"/>
      <c r="E8278" s="76"/>
      <c r="F8278" s="76"/>
      <c r="G8278" s="76"/>
      <c r="H8278" s="79"/>
      <c r="I8278" s="79"/>
      <c r="J8278" s="79"/>
      <c r="K8278" s="79"/>
      <c r="L8278" s="75"/>
      <c r="M8278" s="75"/>
      <c r="N8278" s="75"/>
      <c r="O8278" s="75"/>
      <c r="P8278" s="76"/>
      <c r="AH8278">
        <v>22</v>
      </c>
    </row>
    <row r="8279" spans="2:34" x14ac:dyDescent="0.35">
      <c r="B8279" s="75"/>
      <c r="C8279" s="76"/>
      <c r="D8279" s="78"/>
      <c r="E8279" s="76"/>
      <c r="F8279" s="76"/>
      <c r="G8279" s="76"/>
      <c r="H8279" s="79"/>
      <c r="I8279" s="79"/>
      <c r="J8279" s="79"/>
      <c r="K8279" s="79"/>
      <c r="L8279" s="75"/>
      <c r="M8279" s="75"/>
      <c r="N8279" s="75"/>
      <c r="O8279" s="75"/>
      <c r="P8279" s="76"/>
      <c r="AH8279">
        <v>22</v>
      </c>
    </row>
    <row r="8280" spans="2:34" x14ac:dyDescent="0.35">
      <c r="B8280" s="75"/>
      <c r="C8280" s="76"/>
      <c r="D8280" s="78"/>
      <c r="E8280" s="76"/>
      <c r="F8280" s="76"/>
      <c r="G8280" s="76"/>
      <c r="H8280" s="79"/>
      <c r="I8280" s="79"/>
      <c r="J8280" s="79"/>
      <c r="K8280" s="79"/>
      <c r="L8280" s="75"/>
      <c r="M8280" s="75"/>
      <c r="N8280" s="75"/>
      <c r="O8280" s="75"/>
      <c r="P8280" s="76"/>
      <c r="AH8280">
        <v>22</v>
      </c>
    </row>
    <row r="8281" spans="2:34" x14ac:dyDescent="0.35">
      <c r="B8281" s="75"/>
      <c r="C8281" s="76"/>
      <c r="D8281" s="78"/>
      <c r="E8281" s="76"/>
      <c r="F8281" s="76"/>
      <c r="G8281" s="76"/>
      <c r="H8281" s="79"/>
      <c r="I8281" s="79"/>
      <c r="J8281" s="79"/>
      <c r="K8281" s="79"/>
      <c r="L8281" s="75"/>
      <c r="M8281" s="75"/>
      <c r="N8281" s="75"/>
      <c r="O8281" s="75"/>
      <c r="P8281" s="76"/>
      <c r="AH8281">
        <v>22</v>
      </c>
    </row>
    <row r="8282" spans="2:34" x14ac:dyDescent="0.35">
      <c r="B8282" s="75"/>
      <c r="C8282" s="76"/>
      <c r="D8282" s="78"/>
      <c r="E8282" s="76"/>
      <c r="F8282" s="76"/>
      <c r="G8282" s="76"/>
      <c r="H8282" s="79"/>
      <c r="I8282" s="79"/>
      <c r="J8282" s="79"/>
      <c r="K8282" s="79"/>
      <c r="L8282" s="75"/>
      <c r="M8282" s="75"/>
      <c r="N8282" s="75"/>
      <c r="O8282" s="75"/>
      <c r="P8282" s="76"/>
      <c r="AH8282">
        <v>22</v>
      </c>
    </row>
    <row r="8283" spans="2:34" x14ac:dyDescent="0.35">
      <c r="B8283" s="75"/>
      <c r="C8283" s="76"/>
      <c r="D8283" s="78"/>
      <c r="E8283" s="76"/>
      <c r="F8283" s="76"/>
      <c r="G8283" s="76"/>
      <c r="H8283" s="79"/>
      <c r="I8283" s="79"/>
      <c r="J8283" s="79"/>
      <c r="K8283" s="79"/>
      <c r="L8283" s="75"/>
      <c r="M8283" s="75"/>
      <c r="N8283" s="75"/>
      <c r="O8283" s="75"/>
      <c r="P8283" s="76"/>
      <c r="AH8283">
        <v>22</v>
      </c>
    </row>
    <row r="8284" spans="2:34" x14ac:dyDescent="0.35">
      <c r="B8284" s="75"/>
      <c r="C8284" s="76"/>
      <c r="D8284" s="78"/>
      <c r="E8284" s="76"/>
      <c r="F8284" s="76"/>
      <c r="G8284" s="76"/>
      <c r="H8284" s="79"/>
      <c r="I8284" s="79"/>
      <c r="J8284" s="79"/>
      <c r="K8284" s="79"/>
      <c r="L8284" s="75"/>
      <c r="M8284" s="75"/>
      <c r="N8284" s="75"/>
      <c r="O8284" s="75"/>
      <c r="P8284" s="76"/>
      <c r="AH8284">
        <v>22</v>
      </c>
    </row>
    <row r="8285" spans="2:34" x14ac:dyDescent="0.35">
      <c r="B8285" s="75"/>
      <c r="C8285" s="76"/>
      <c r="D8285" s="78"/>
      <c r="E8285" s="76"/>
      <c r="F8285" s="76"/>
      <c r="G8285" s="76"/>
      <c r="H8285" s="79"/>
      <c r="I8285" s="79"/>
      <c r="J8285" s="79"/>
      <c r="K8285" s="79"/>
      <c r="L8285" s="75"/>
      <c r="M8285" s="75"/>
      <c r="N8285" s="75"/>
      <c r="O8285" s="75"/>
      <c r="P8285" s="76"/>
      <c r="AH8285">
        <v>22</v>
      </c>
    </row>
    <row r="8286" spans="2:34" x14ac:dyDescent="0.35">
      <c r="B8286" s="75"/>
      <c r="C8286" s="76"/>
      <c r="D8286" s="78"/>
      <c r="E8286" s="76"/>
      <c r="F8286" s="76"/>
      <c r="G8286" s="76"/>
      <c r="H8286" s="79"/>
      <c r="I8286" s="79"/>
      <c r="J8286" s="79"/>
      <c r="K8286" s="79"/>
      <c r="L8286" s="75"/>
      <c r="M8286" s="75"/>
      <c r="N8286" s="75"/>
      <c r="O8286" s="75"/>
      <c r="P8286" s="76"/>
      <c r="AH8286">
        <v>22</v>
      </c>
    </row>
    <row r="8287" spans="2:34" x14ac:dyDescent="0.35">
      <c r="B8287" s="75"/>
      <c r="C8287" s="76"/>
      <c r="D8287" s="78"/>
      <c r="E8287" s="76"/>
      <c r="F8287" s="76"/>
      <c r="G8287" s="76"/>
      <c r="H8287" s="79"/>
      <c r="I8287" s="79"/>
      <c r="J8287" s="79"/>
      <c r="K8287" s="79"/>
      <c r="L8287" s="75"/>
      <c r="M8287" s="75"/>
      <c r="N8287" s="75"/>
      <c r="O8287" s="75"/>
      <c r="P8287" s="76"/>
      <c r="AH8287">
        <v>22</v>
      </c>
    </row>
    <row r="8288" spans="2:34" x14ac:dyDescent="0.35">
      <c r="B8288" s="75"/>
      <c r="C8288" s="76"/>
      <c r="D8288" s="78"/>
      <c r="E8288" s="76"/>
      <c r="F8288" s="76"/>
      <c r="G8288" s="76"/>
      <c r="H8288" s="79"/>
      <c r="I8288" s="79"/>
      <c r="J8288" s="79"/>
      <c r="K8288" s="79"/>
      <c r="L8288" s="75"/>
      <c r="M8288" s="75"/>
      <c r="N8288" s="75"/>
      <c r="O8288" s="75"/>
      <c r="P8288" s="76"/>
      <c r="AH8288">
        <v>22</v>
      </c>
    </row>
    <row r="8289" spans="2:34" x14ac:dyDescent="0.35">
      <c r="B8289" s="75"/>
      <c r="C8289" s="76"/>
      <c r="D8289" s="78"/>
      <c r="E8289" s="76"/>
      <c r="F8289" s="76"/>
      <c r="G8289" s="76"/>
      <c r="H8289" s="79"/>
      <c r="I8289" s="79"/>
      <c r="J8289" s="79"/>
      <c r="K8289" s="79"/>
      <c r="L8289" s="75"/>
      <c r="M8289" s="75"/>
      <c r="N8289" s="75"/>
      <c r="O8289" s="75"/>
      <c r="P8289" s="76"/>
      <c r="AH8289">
        <v>22</v>
      </c>
    </row>
    <row r="8290" spans="2:34" x14ac:dyDescent="0.35">
      <c r="B8290" s="75"/>
      <c r="C8290" s="76"/>
      <c r="D8290" s="78"/>
      <c r="E8290" s="76"/>
      <c r="F8290" s="76"/>
      <c r="G8290" s="76"/>
      <c r="H8290" s="79"/>
      <c r="I8290" s="79"/>
      <c r="J8290" s="79"/>
      <c r="K8290" s="79"/>
      <c r="L8290" s="75"/>
      <c r="M8290" s="75"/>
      <c r="N8290" s="75"/>
      <c r="O8290" s="75"/>
      <c r="P8290" s="76"/>
      <c r="AH8290">
        <v>22</v>
      </c>
    </row>
    <row r="8291" spans="2:34" x14ac:dyDescent="0.35">
      <c r="B8291" s="75"/>
      <c r="C8291" s="76"/>
      <c r="D8291" s="78"/>
      <c r="E8291" s="76"/>
      <c r="F8291" s="76"/>
      <c r="G8291" s="76"/>
      <c r="H8291" s="79"/>
      <c r="I8291" s="79"/>
      <c r="J8291" s="79"/>
      <c r="K8291" s="79"/>
      <c r="L8291" s="75"/>
      <c r="M8291" s="75"/>
      <c r="N8291" s="75"/>
      <c r="O8291" s="75"/>
      <c r="P8291" s="76"/>
      <c r="AH8291">
        <v>22</v>
      </c>
    </row>
    <row r="8292" spans="2:34" x14ac:dyDescent="0.35">
      <c r="B8292" s="75"/>
      <c r="C8292" s="76"/>
      <c r="D8292" s="78"/>
      <c r="E8292" s="76"/>
      <c r="F8292" s="76"/>
      <c r="G8292" s="76"/>
      <c r="H8292" s="79"/>
      <c r="I8292" s="79"/>
      <c r="J8292" s="79"/>
      <c r="K8292" s="79"/>
      <c r="L8292" s="75"/>
      <c r="M8292" s="75"/>
      <c r="N8292" s="75"/>
      <c r="O8292" s="75"/>
      <c r="P8292" s="76"/>
      <c r="AH8292">
        <v>22</v>
      </c>
    </row>
    <row r="8293" spans="2:34" x14ac:dyDescent="0.35">
      <c r="B8293" s="75"/>
      <c r="C8293" s="76"/>
      <c r="D8293" s="78"/>
      <c r="E8293" s="76"/>
      <c r="F8293" s="76"/>
      <c r="G8293" s="76"/>
      <c r="H8293" s="79"/>
      <c r="I8293" s="79"/>
      <c r="J8293" s="79"/>
      <c r="K8293" s="79"/>
      <c r="L8293" s="75"/>
      <c r="M8293" s="75"/>
      <c r="N8293" s="75"/>
      <c r="O8293" s="75"/>
      <c r="P8293" s="76"/>
      <c r="AH8293">
        <v>22</v>
      </c>
    </row>
    <row r="8294" spans="2:34" x14ac:dyDescent="0.35">
      <c r="B8294" s="75"/>
      <c r="C8294" s="76"/>
      <c r="D8294" s="78"/>
      <c r="E8294" s="76"/>
      <c r="F8294" s="76"/>
      <c r="G8294" s="76"/>
      <c r="H8294" s="79"/>
      <c r="I8294" s="79"/>
      <c r="J8294" s="79"/>
      <c r="K8294" s="79"/>
      <c r="L8294" s="75"/>
      <c r="M8294" s="75"/>
      <c r="N8294" s="75"/>
      <c r="O8294" s="75"/>
      <c r="P8294" s="76"/>
      <c r="AH8294">
        <v>22</v>
      </c>
    </row>
    <row r="8295" spans="2:34" x14ac:dyDescent="0.35">
      <c r="B8295" s="75"/>
      <c r="C8295" s="76"/>
      <c r="D8295" s="78"/>
      <c r="E8295" s="76"/>
      <c r="F8295" s="76"/>
      <c r="G8295" s="76"/>
      <c r="H8295" s="79"/>
      <c r="I8295" s="79"/>
      <c r="J8295" s="79"/>
      <c r="K8295" s="79"/>
      <c r="L8295" s="75"/>
      <c r="M8295" s="75"/>
      <c r="N8295" s="75"/>
      <c r="O8295" s="75"/>
      <c r="P8295" s="76"/>
      <c r="AH8295">
        <v>22</v>
      </c>
    </row>
    <row r="8296" spans="2:34" x14ac:dyDescent="0.35">
      <c r="B8296" s="75"/>
      <c r="C8296" s="76"/>
      <c r="D8296" s="78"/>
      <c r="E8296" s="76"/>
      <c r="F8296" s="76"/>
      <c r="G8296" s="76"/>
      <c r="H8296" s="79"/>
      <c r="I8296" s="79"/>
      <c r="J8296" s="79"/>
      <c r="K8296" s="79"/>
      <c r="L8296" s="75"/>
      <c r="M8296" s="75"/>
      <c r="N8296" s="75"/>
      <c r="O8296" s="75"/>
      <c r="P8296" s="76"/>
      <c r="AH8296">
        <v>22</v>
      </c>
    </row>
    <row r="8297" spans="2:34" x14ac:dyDescent="0.35">
      <c r="B8297" s="75"/>
      <c r="C8297" s="76"/>
      <c r="D8297" s="78"/>
      <c r="E8297" s="76"/>
      <c r="F8297" s="76"/>
      <c r="G8297" s="76"/>
      <c r="H8297" s="79"/>
      <c r="I8297" s="79"/>
      <c r="J8297" s="79"/>
      <c r="K8297" s="79"/>
      <c r="L8297" s="75"/>
      <c r="M8297" s="75"/>
      <c r="N8297" s="75"/>
      <c r="O8297" s="75"/>
      <c r="P8297" s="76"/>
      <c r="AH8297">
        <v>22</v>
      </c>
    </row>
    <row r="8298" spans="2:34" x14ac:dyDescent="0.35">
      <c r="B8298" s="75"/>
      <c r="C8298" s="76"/>
      <c r="D8298" s="78"/>
      <c r="E8298" s="76"/>
      <c r="F8298" s="76"/>
      <c r="G8298" s="76"/>
      <c r="H8298" s="79"/>
      <c r="I8298" s="79"/>
      <c r="J8298" s="79"/>
      <c r="K8298" s="79"/>
      <c r="L8298" s="75"/>
      <c r="M8298" s="75"/>
      <c r="N8298" s="75"/>
      <c r="O8298" s="75"/>
      <c r="P8298" s="76"/>
      <c r="AH8298">
        <v>22</v>
      </c>
    </row>
    <row r="8299" spans="2:34" x14ac:dyDescent="0.35">
      <c r="B8299" s="75"/>
      <c r="C8299" s="76"/>
      <c r="D8299" s="78"/>
      <c r="E8299" s="76"/>
      <c r="F8299" s="76"/>
      <c r="G8299" s="76"/>
      <c r="H8299" s="79"/>
      <c r="I8299" s="79"/>
      <c r="J8299" s="79"/>
      <c r="K8299" s="79"/>
      <c r="L8299" s="75"/>
      <c r="M8299" s="75"/>
      <c r="N8299" s="75"/>
      <c r="O8299" s="75"/>
      <c r="P8299" s="76"/>
      <c r="AH8299">
        <v>22</v>
      </c>
    </row>
    <row r="8300" spans="2:34" x14ac:dyDescent="0.35">
      <c r="B8300" s="75"/>
      <c r="C8300" s="76"/>
      <c r="D8300" s="78"/>
      <c r="E8300" s="76"/>
      <c r="F8300" s="76"/>
      <c r="G8300" s="76"/>
      <c r="H8300" s="79"/>
      <c r="I8300" s="79"/>
      <c r="J8300" s="79"/>
      <c r="K8300" s="79"/>
      <c r="L8300" s="75"/>
      <c r="M8300" s="75"/>
      <c r="N8300" s="75"/>
      <c r="O8300" s="75"/>
      <c r="P8300" s="76"/>
      <c r="AH8300">
        <v>22</v>
      </c>
    </row>
    <row r="8301" spans="2:34" x14ac:dyDescent="0.35">
      <c r="B8301" s="75"/>
      <c r="C8301" s="76"/>
      <c r="D8301" s="78"/>
      <c r="E8301" s="76"/>
      <c r="F8301" s="76"/>
      <c r="G8301" s="76"/>
      <c r="H8301" s="79"/>
      <c r="I8301" s="79"/>
      <c r="J8301" s="79"/>
      <c r="K8301" s="79"/>
      <c r="L8301" s="75"/>
      <c r="M8301" s="75"/>
      <c r="N8301" s="75"/>
      <c r="O8301" s="75"/>
      <c r="P8301" s="76"/>
      <c r="AH8301">
        <v>22</v>
      </c>
    </row>
    <row r="8302" spans="2:34" x14ac:dyDescent="0.35">
      <c r="B8302" s="75"/>
      <c r="C8302" s="76"/>
      <c r="D8302" s="78"/>
      <c r="E8302" s="76"/>
      <c r="F8302" s="76"/>
      <c r="G8302" s="76"/>
      <c r="H8302" s="79"/>
      <c r="I8302" s="79"/>
      <c r="J8302" s="79"/>
      <c r="K8302" s="79"/>
      <c r="L8302" s="75"/>
      <c r="M8302" s="75"/>
      <c r="N8302" s="75"/>
      <c r="O8302" s="75"/>
      <c r="P8302" s="76"/>
      <c r="AH8302">
        <v>22</v>
      </c>
    </row>
    <row r="8303" spans="2:34" x14ac:dyDescent="0.35">
      <c r="B8303" s="75"/>
      <c r="C8303" s="76"/>
      <c r="D8303" s="78"/>
      <c r="E8303" s="76"/>
      <c r="F8303" s="76"/>
      <c r="G8303" s="76"/>
      <c r="H8303" s="79"/>
      <c r="I8303" s="79"/>
      <c r="J8303" s="79"/>
      <c r="K8303" s="79"/>
      <c r="L8303" s="75"/>
      <c r="M8303" s="75"/>
      <c r="N8303" s="75"/>
      <c r="O8303" s="75"/>
      <c r="P8303" s="76"/>
      <c r="AH8303">
        <v>22</v>
      </c>
    </row>
    <row r="8304" spans="2:34" x14ac:dyDescent="0.35">
      <c r="B8304" s="75"/>
      <c r="C8304" s="76"/>
      <c r="D8304" s="78"/>
      <c r="E8304" s="76"/>
      <c r="F8304" s="76"/>
      <c r="G8304" s="76"/>
      <c r="H8304" s="79"/>
      <c r="I8304" s="79"/>
      <c r="J8304" s="79"/>
      <c r="K8304" s="79"/>
      <c r="L8304" s="75"/>
      <c r="M8304" s="75"/>
      <c r="N8304" s="75"/>
      <c r="O8304" s="75"/>
      <c r="P8304" s="76"/>
      <c r="AH8304">
        <v>22</v>
      </c>
    </row>
    <row r="8305" spans="2:34" x14ac:dyDescent="0.35">
      <c r="B8305" s="75"/>
      <c r="C8305" s="76"/>
      <c r="D8305" s="78"/>
      <c r="E8305" s="76"/>
      <c r="F8305" s="76"/>
      <c r="G8305" s="76"/>
      <c r="H8305" s="79"/>
      <c r="I8305" s="79"/>
      <c r="J8305" s="79"/>
      <c r="K8305" s="79"/>
      <c r="L8305" s="75"/>
      <c r="M8305" s="75"/>
      <c r="N8305" s="75"/>
      <c r="O8305" s="75"/>
      <c r="P8305" s="76"/>
      <c r="AH8305">
        <v>22</v>
      </c>
    </row>
    <row r="8306" spans="2:34" x14ac:dyDescent="0.35">
      <c r="B8306" s="75"/>
      <c r="C8306" s="76"/>
      <c r="D8306" s="78"/>
      <c r="E8306" s="76"/>
      <c r="F8306" s="76"/>
      <c r="G8306" s="76"/>
      <c r="H8306" s="79"/>
      <c r="I8306" s="79"/>
      <c r="J8306" s="79"/>
      <c r="K8306" s="79"/>
      <c r="L8306" s="75"/>
      <c r="M8306" s="75"/>
      <c r="N8306" s="75"/>
      <c r="O8306" s="75"/>
      <c r="P8306" s="76"/>
      <c r="AH8306">
        <v>22</v>
      </c>
    </row>
    <row r="8307" spans="2:34" x14ac:dyDescent="0.35">
      <c r="B8307" s="75"/>
      <c r="C8307" s="76"/>
      <c r="D8307" s="78"/>
      <c r="E8307" s="76"/>
      <c r="F8307" s="76"/>
      <c r="G8307" s="76"/>
      <c r="H8307" s="79"/>
      <c r="I8307" s="79"/>
      <c r="J8307" s="79"/>
      <c r="K8307" s="79"/>
      <c r="L8307" s="75"/>
      <c r="M8307" s="75"/>
      <c r="N8307" s="75"/>
      <c r="O8307" s="75"/>
      <c r="P8307" s="76"/>
      <c r="AH8307">
        <v>22</v>
      </c>
    </row>
    <row r="8308" spans="2:34" x14ac:dyDescent="0.35">
      <c r="B8308" s="75"/>
      <c r="C8308" s="76"/>
      <c r="D8308" s="78"/>
      <c r="E8308" s="76"/>
      <c r="F8308" s="76"/>
      <c r="G8308" s="76"/>
      <c r="H8308" s="79"/>
      <c r="I8308" s="79"/>
      <c r="J8308" s="79"/>
      <c r="K8308" s="79"/>
      <c r="L8308" s="75"/>
      <c r="M8308" s="75"/>
      <c r="N8308" s="75"/>
      <c r="O8308" s="75"/>
      <c r="P8308" s="76"/>
      <c r="AH8308">
        <v>22</v>
      </c>
    </row>
    <row r="8309" spans="2:34" x14ac:dyDescent="0.35">
      <c r="B8309" s="75"/>
      <c r="C8309" s="76"/>
      <c r="D8309" s="78"/>
      <c r="E8309" s="76"/>
      <c r="F8309" s="76"/>
      <c r="G8309" s="76"/>
      <c r="H8309" s="79"/>
      <c r="I8309" s="79"/>
      <c r="J8309" s="79"/>
      <c r="K8309" s="79"/>
      <c r="L8309" s="75"/>
      <c r="M8309" s="75"/>
      <c r="N8309" s="75"/>
      <c r="O8309" s="75"/>
      <c r="P8309" s="76"/>
      <c r="AH8309">
        <v>22</v>
      </c>
    </row>
    <row r="8310" spans="2:34" x14ac:dyDescent="0.35">
      <c r="B8310" s="75"/>
      <c r="C8310" s="76"/>
      <c r="D8310" s="78"/>
      <c r="E8310" s="76"/>
      <c r="F8310" s="76"/>
      <c r="G8310" s="76"/>
      <c r="H8310" s="79"/>
      <c r="I8310" s="79"/>
      <c r="J8310" s="79"/>
      <c r="K8310" s="79"/>
      <c r="L8310" s="75"/>
      <c r="M8310" s="75"/>
      <c r="N8310" s="75"/>
      <c r="O8310" s="75"/>
      <c r="P8310" s="76"/>
      <c r="AH8310">
        <v>22</v>
      </c>
    </row>
    <row r="8311" spans="2:34" x14ac:dyDescent="0.35">
      <c r="B8311" s="75"/>
      <c r="C8311" s="76"/>
      <c r="D8311" s="78"/>
      <c r="E8311" s="76"/>
      <c r="F8311" s="76"/>
      <c r="G8311" s="76"/>
      <c r="H8311" s="79"/>
      <c r="I8311" s="79"/>
      <c r="J8311" s="79"/>
      <c r="K8311" s="79"/>
      <c r="L8311" s="75"/>
      <c r="M8311" s="75"/>
      <c r="N8311" s="75"/>
      <c r="O8311" s="75"/>
      <c r="P8311" s="76"/>
      <c r="AH8311">
        <v>22</v>
      </c>
    </row>
    <row r="8312" spans="2:34" x14ac:dyDescent="0.35">
      <c r="B8312" s="75"/>
      <c r="C8312" s="76"/>
      <c r="D8312" s="78"/>
      <c r="E8312" s="76"/>
      <c r="F8312" s="76"/>
      <c r="G8312" s="76"/>
      <c r="H8312" s="79"/>
      <c r="I8312" s="79"/>
      <c r="J8312" s="79"/>
      <c r="K8312" s="79"/>
      <c r="L8312" s="75"/>
      <c r="M8312" s="75"/>
      <c r="N8312" s="75"/>
      <c r="O8312" s="75"/>
      <c r="P8312" s="76"/>
      <c r="AH8312">
        <v>22</v>
      </c>
    </row>
    <row r="8313" spans="2:34" x14ac:dyDescent="0.35">
      <c r="B8313" s="75"/>
      <c r="C8313" s="76"/>
      <c r="D8313" s="78"/>
      <c r="E8313" s="76"/>
      <c r="F8313" s="76"/>
      <c r="G8313" s="76"/>
      <c r="H8313" s="79"/>
      <c r="I8313" s="79"/>
      <c r="J8313" s="79"/>
      <c r="K8313" s="79"/>
      <c r="L8313" s="75"/>
      <c r="M8313" s="75"/>
      <c r="N8313" s="75"/>
      <c r="O8313" s="75"/>
      <c r="P8313" s="76"/>
      <c r="AH8313">
        <v>22</v>
      </c>
    </row>
    <row r="8314" spans="2:34" x14ac:dyDescent="0.35">
      <c r="B8314" s="75"/>
      <c r="C8314" s="76"/>
      <c r="D8314" s="78"/>
      <c r="E8314" s="76"/>
      <c r="F8314" s="76"/>
      <c r="G8314" s="76"/>
      <c r="H8314" s="79"/>
      <c r="I8314" s="79"/>
      <c r="J8314" s="79"/>
      <c r="K8314" s="79"/>
      <c r="L8314" s="75"/>
      <c r="M8314" s="75"/>
      <c r="N8314" s="75"/>
      <c r="O8314" s="75"/>
      <c r="P8314" s="76"/>
      <c r="AH8314">
        <v>22</v>
      </c>
    </row>
    <row r="8315" spans="2:34" x14ac:dyDescent="0.35">
      <c r="B8315" s="75"/>
      <c r="C8315" s="76"/>
      <c r="D8315" s="78"/>
      <c r="E8315" s="76"/>
      <c r="F8315" s="76"/>
      <c r="G8315" s="76"/>
      <c r="H8315" s="79"/>
      <c r="I8315" s="79"/>
      <c r="J8315" s="79"/>
      <c r="K8315" s="79"/>
      <c r="L8315" s="75"/>
      <c r="M8315" s="75"/>
      <c r="N8315" s="75"/>
      <c r="O8315" s="75"/>
      <c r="P8315" s="76"/>
      <c r="AH8315">
        <v>22</v>
      </c>
    </row>
    <row r="8316" spans="2:34" x14ac:dyDescent="0.35">
      <c r="B8316" s="75"/>
      <c r="C8316" s="76"/>
      <c r="D8316" s="78"/>
      <c r="E8316" s="76"/>
      <c r="F8316" s="76"/>
      <c r="G8316" s="76"/>
      <c r="H8316" s="79"/>
      <c r="I8316" s="79"/>
      <c r="J8316" s="79"/>
      <c r="K8316" s="79"/>
      <c r="L8316" s="75"/>
      <c r="M8316" s="75"/>
      <c r="N8316" s="75"/>
      <c r="O8316" s="75"/>
      <c r="P8316" s="76"/>
      <c r="AH8316">
        <v>22</v>
      </c>
    </row>
    <row r="8317" spans="2:34" x14ac:dyDescent="0.35">
      <c r="B8317" s="75"/>
      <c r="C8317" s="76"/>
      <c r="D8317" s="78"/>
      <c r="E8317" s="76"/>
      <c r="F8317" s="76"/>
      <c r="G8317" s="76"/>
      <c r="H8317" s="79"/>
      <c r="I8317" s="79"/>
      <c r="J8317" s="79"/>
      <c r="K8317" s="79"/>
      <c r="L8317" s="75"/>
      <c r="M8317" s="75"/>
      <c r="N8317" s="75"/>
      <c r="O8317" s="75"/>
      <c r="P8317" s="76"/>
      <c r="AH8317">
        <v>22</v>
      </c>
    </row>
    <row r="8318" spans="2:34" x14ac:dyDescent="0.35">
      <c r="B8318" s="75"/>
      <c r="C8318" s="76"/>
      <c r="D8318" s="78"/>
      <c r="E8318" s="76"/>
      <c r="F8318" s="76"/>
      <c r="G8318" s="76"/>
      <c r="H8318" s="79"/>
      <c r="I8318" s="79"/>
      <c r="J8318" s="79"/>
      <c r="K8318" s="79"/>
      <c r="L8318" s="75"/>
      <c r="M8318" s="75"/>
      <c r="N8318" s="75"/>
      <c r="O8318" s="75"/>
      <c r="P8318" s="76"/>
      <c r="AH8318">
        <v>22</v>
      </c>
    </row>
    <row r="8319" spans="2:34" x14ac:dyDescent="0.35">
      <c r="B8319" s="75"/>
      <c r="C8319" s="76"/>
      <c r="D8319" s="78"/>
      <c r="E8319" s="76"/>
      <c r="F8319" s="76"/>
      <c r="G8319" s="76"/>
      <c r="H8319" s="79"/>
      <c r="I8319" s="79"/>
      <c r="J8319" s="79"/>
      <c r="K8319" s="79"/>
      <c r="L8319" s="75"/>
      <c r="M8319" s="75"/>
      <c r="N8319" s="75"/>
      <c r="O8319" s="75"/>
      <c r="P8319" s="76"/>
      <c r="AH8319">
        <v>22</v>
      </c>
    </row>
    <row r="8320" spans="2:34" x14ac:dyDescent="0.35">
      <c r="B8320" s="75"/>
      <c r="C8320" s="76"/>
      <c r="D8320" s="78"/>
      <c r="E8320" s="76"/>
      <c r="F8320" s="76"/>
      <c r="G8320" s="76"/>
      <c r="H8320" s="79"/>
      <c r="I8320" s="79"/>
      <c r="J8320" s="79"/>
      <c r="K8320" s="79"/>
      <c r="L8320" s="75"/>
      <c r="M8320" s="75"/>
      <c r="N8320" s="75"/>
      <c r="O8320" s="75"/>
      <c r="P8320" s="76"/>
      <c r="AH8320">
        <v>22</v>
      </c>
    </row>
    <row r="8321" spans="2:34" x14ac:dyDescent="0.35">
      <c r="B8321" s="75"/>
      <c r="C8321" s="76"/>
      <c r="D8321" s="78"/>
      <c r="E8321" s="76"/>
      <c r="F8321" s="76"/>
      <c r="G8321" s="76"/>
      <c r="H8321" s="79"/>
      <c r="I8321" s="79"/>
      <c r="J8321" s="79"/>
      <c r="K8321" s="79"/>
      <c r="L8321" s="75"/>
      <c r="M8321" s="75"/>
      <c r="N8321" s="75"/>
      <c r="O8321" s="75"/>
      <c r="P8321" s="76"/>
      <c r="AH8321">
        <v>22</v>
      </c>
    </row>
    <row r="8322" spans="2:34" x14ac:dyDescent="0.35">
      <c r="B8322" s="75"/>
      <c r="C8322" s="76"/>
      <c r="D8322" s="78"/>
      <c r="E8322" s="76"/>
      <c r="F8322" s="76"/>
      <c r="G8322" s="76"/>
      <c r="H8322" s="79"/>
      <c r="I8322" s="79"/>
      <c r="J8322" s="79"/>
      <c r="K8322" s="79"/>
      <c r="L8322" s="75"/>
      <c r="M8322" s="75"/>
      <c r="N8322" s="75"/>
      <c r="O8322" s="75"/>
      <c r="P8322" s="76"/>
      <c r="AH8322">
        <v>22</v>
      </c>
    </row>
    <row r="8323" spans="2:34" x14ac:dyDescent="0.35">
      <c r="B8323" s="75"/>
      <c r="C8323" s="76"/>
      <c r="D8323" s="78"/>
      <c r="E8323" s="76"/>
      <c r="F8323" s="76"/>
      <c r="G8323" s="76"/>
      <c r="H8323" s="79"/>
      <c r="I8323" s="79"/>
      <c r="J8323" s="79"/>
      <c r="K8323" s="79"/>
      <c r="L8323" s="75"/>
      <c r="M8323" s="75"/>
      <c r="N8323" s="75"/>
      <c r="O8323" s="75"/>
      <c r="P8323" s="76"/>
      <c r="AH8323">
        <v>22</v>
      </c>
    </row>
    <row r="8324" spans="2:34" x14ac:dyDescent="0.35">
      <c r="B8324" s="75"/>
      <c r="C8324" s="76"/>
      <c r="D8324" s="78"/>
      <c r="E8324" s="76"/>
      <c r="F8324" s="76"/>
      <c r="G8324" s="76"/>
      <c r="H8324" s="79"/>
      <c r="I8324" s="79"/>
      <c r="J8324" s="79"/>
      <c r="K8324" s="79"/>
      <c r="L8324" s="75"/>
      <c r="M8324" s="75"/>
      <c r="N8324" s="75"/>
      <c r="O8324" s="75"/>
      <c r="P8324" s="76"/>
      <c r="AH8324">
        <v>22</v>
      </c>
    </row>
    <row r="8325" spans="2:34" x14ac:dyDescent="0.35">
      <c r="B8325" s="75"/>
      <c r="C8325" s="76"/>
      <c r="D8325" s="78"/>
      <c r="E8325" s="76"/>
      <c r="F8325" s="76"/>
      <c r="G8325" s="76"/>
      <c r="H8325" s="79"/>
      <c r="I8325" s="79"/>
      <c r="J8325" s="79"/>
      <c r="K8325" s="79"/>
      <c r="L8325" s="75"/>
      <c r="M8325" s="75"/>
      <c r="N8325" s="75"/>
      <c r="O8325" s="75"/>
      <c r="P8325" s="76"/>
      <c r="AH8325">
        <v>22</v>
      </c>
    </row>
    <row r="8326" spans="2:34" x14ac:dyDescent="0.35">
      <c r="B8326" s="75"/>
      <c r="C8326" s="76"/>
      <c r="D8326" s="78"/>
      <c r="E8326" s="76"/>
      <c r="F8326" s="76"/>
      <c r="G8326" s="76"/>
      <c r="H8326" s="79"/>
      <c r="I8326" s="79"/>
      <c r="J8326" s="79"/>
      <c r="K8326" s="79"/>
      <c r="L8326" s="75"/>
      <c r="M8326" s="75"/>
      <c r="N8326" s="75"/>
      <c r="O8326" s="75"/>
      <c r="P8326" s="76"/>
      <c r="AH8326">
        <v>22</v>
      </c>
    </row>
    <row r="8327" spans="2:34" x14ac:dyDescent="0.35">
      <c r="B8327" s="75"/>
      <c r="C8327" s="76"/>
      <c r="D8327" s="78"/>
      <c r="E8327" s="76"/>
      <c r="F8327" s="76"/>
      <c r="G8327" s="76"/>
      <c r="H8327" s="79"/>
      <c r="I8327" s="79"/>
      <c r="J8327" s="79"/>
      <c r="K8327" s="79"/>
      <c r="L8327" s="75"/>
      <c r="M8327" s="75"/>
      <c r="N8327" s="75"/>
      <c r="O8327" s="75"/>
      <c r="P8327" s="76"/>
      <c r="AH8327">
        <v>22</v>
      </c>
    </row>
    <row r="8328" spans="2:34" x14ac:dyDescent="0.35">
      <c r="B8328" s="75"/>
      <c r="C8328" s="76"/>
      <c r="D8328" s="78"/>
      <c r="E8328" s="76"/>
      <c r="F8328" s="76"/>
      <c r="G8328" s="76"/>
      <c r="H8328" s="79"/>
      <c r="I8328" s="79"/>
      <c r="J8328" s="79"/>
      <c r="K8328" s="79"/>
      <c r="L8328" s="75"/>
      <c r="M8328" s="75"/>
      <c r="N8328" s="75"/>
      <c r="O8328" s="75"/>
      <c r="P8328" s="76"/>
      <c r="AH8328">
        <v>22</v>
      </c>
    </row>
    <row r="8329" spans="2:34" x14ac:dyDescent="0.35">
      <c r="B8329" s="75"/>
      <c r="C8329" s="76"/>
      <c r="D8329" s="78"/>
      <c r="E8329" s="76"/>
      <c r="F8329" s="76"/>
      <c r="G8329" s="76"/>
      <c r="H8329" s="79"/>
      <c r="I8329" s="79"/>
      <c r="J8329" s="79"/>
      <c r="K8329" s="79"/>
      <c r="L8329" s="75"/>
      <c r="M8329" s="75"/>
      <c r="N8329" s="75"/>
      <c r="O8329" s="75"/>
      <c r="P8329" s="76"/>
      <c r="AH8329">
        <v>22</v>
      </c>
    </row>
    <row r="8330" spans="2:34" x14ac:dyDescent="0.35">
      <c r="B8330" s="75"/>
      <c r="C8330" s="76"/>
      <c r="D8330" s="78"/>
      <c r="E8330" s="76"/>
      <c r="F8330" s="76"/>
      <c r="G8330" s="76"/>
      <c r="H8330" s="79"/>
      <c r="I8330" s="79"/>
      <c r="J8330" s="79"/>
      <c r="K8330" s="79"/>
      <c r="L8330" s="75"/>
      <c r="M8330" s="75"/>
      <c r="N8330" s="75"/>
      <c r="O8330" s="75"/>
      <c r="P8330" s="76"/>
      <c r="AH8330">
        <v>22</v>
      </c>
    </row>
    <row r="8331" spans="2:34" x14ac:dyDescent="0.35">
      <c r="B8331" s="75"/>
      <c r="C8331" s="76"/>
      <c r="D8331" s="78"/>
      <c r="E8331" s="76"/>
      <c r="F8331" s="76"/>
      <c r="G8331" s="76"/>
      <c r="H8331" s="79"/>
      <c r="I8331" s="79"/>
      <c r="J8331" s="79"/>
      <c r="K8331" s="79"/>
      <c r="L8331" s="75"/>
      <c r="M8331" s="75"/>
      <c r="N8331" s="75"/>
      <c r="O8331" s="75"/>
      <c r="P8331" s="76"/>
      <c r="AH8331">
        <v>22</v>
      </c>
    </row>
    <row r="8332" spans="2:34" x14ac:dyDescent="0.35">
      <c r="B8332" s="75"/>
      <c r="C8332" s="76"/>
      <c r="D8332" s="78"/>
      <c r="E8332" s="76"/>
      <c r="F8332" s="76"/>
      <c r="G8332" s="76"/>
      <c r="H8332" s="79"/>
      <c r="I8332" s="79"/>
      <c r="J8332" s="79"/>
      <c r="K8332" s="79"/>
      <c r="L8332" s="75"/>
      <c r="M8332" s="75"/>
      <c r="N8332" s="75"/>
      <c r="O8332" s="75"/>
      <c r="P8332" s="76"/>
      <c r="AH8332">
        <v>22</v>
      </c>
    </row>
    <row r="8333" spans="2:34" x14ac:dyDescent="0.35">
      <c r="B8333" s="75"/>
      <c r="C8333" s="76"/>
      <c r="D8333" s="78"/>
      <c r="E8333" s="76"/>
      <c r="F8333" s="76"/>
      <c r="G8333" s="76"/>
      <c r="H8333" s="79"/>
      <c r="I8333" s="79"/>
      <c r="J8333" s="79"/>
      <c r="K8333" s="79"/>
      <c r="L8333" s="75"/>
      <c r="M8333" s="75"/>
      <c r="N8333" s="75"/>
      <c r="O8333" s="75"/>
      <c r="P8333" s="76"/>
      <c r="AH8333">
        <v>22</v>
      </c>
    </row>
    <row r="8334" spans="2:34" x14ac:dyDescent="0.35">
      <c r="B8334" s="75"/>
      <c r="C8334" s="76"/>
      <c r="D8334" s="78"/>
      <c r="E8334" s="76"/>
      <c r="F8334" s="76"/>
      <c r="G8334" s="76"/>
      <c r="H8334" s="79"/>
      <c r="I8334" s="79"/>
      <c r="J8334" s="79"/>
      <c r="K8334" s="79"/>
      <c r="L8334" s="75"/>
      <c r="M8334" s="75"/>
      <c r="N8334" s="75"/>
      <c r="O8334" s="75"/>
      <c r="P8334" s="76"/>
      <c r="AH8334">
        <v>22</v>
      </c>
    </row>
    <row r="8335" spans="2:34" x14ac:dyDescent="0.35">
      <c r="B8335" s="75"/>
      <c r="C8335" s="76"/>
      <c r="D8335" s="78"/>
      <c r="E8335" s="76"/>
      <c r="F8335" s="76"/>
      <c r="G8335" s="76"/>
      <c r="H8335" s="79"/>
      <c r="I8335" s="79"/>
      <c r="J8335" s="79"/>
      <c r="K8335" s="79"/>
      <c r="L8335" s="75"/>
      <c r="M8335" s="75"/>
      <c r="N8335" s="75"/>
      <c r="O8335" s="75"/>
      <c r="P8335" s="76"/>
      <c r="AH8335">
        <v>22</v>
      </c>
    </row>
    <row r="8336" spans="2:34" x14ac:dyDescent="0.35">
      <c r="B8336" s="75"/>
      <c r="C8336" s="76"/>
      <c r="D8336" s="78"/>
      <c r="E8336" s="76"/>
      <c r="F8336" s="76"/>
      <c r="G8336" s="76"/>
      <c r="H8336" s="79"/>
      <c r="I8336" s="79"/>
      <c r="J8336" s="79"/>
      <c r="K8336" s="79"/>
      <c r="L8336" s="75"/>
      <c r="M8336" s="75"/>
      <c r="N8336" s="75"/>
      <c r="O8336" s="75"/>
      <c r="P8336" s="76"/>
      <c r="AH8336">
        <v>22</v>
      </c>
    </row>
    <row r="8337" spans="2:34" x14ac:dyDescent="0.35">
      <c r="B8337" s="75"/>
      <c r="C8337" s="76"/>
      <c r="D8337" s="78"/>
      <c r="E8337" s="76"/>
      <c r="F8337" s="76"/>
      <c r="G8337" s="76"/>
      <c r="H8337" s="79"/>
      <c r="I8337" s="79"/>
      <c r="J8337" s="79"/>
      <c r="K8337" s="79"/>
      <c r="L8337" s="75"/>
      <c r="M8337" s="75"/>
      <c r="N8337" s="75"/>
      <c r="O8337" s="75"/>
      <c r="P8337" s="76"/>
      <c r="AH8337">
        <v>22</v>
      </c>
    </row>
    <row r="8338" spans="2:34" x14ac:dyDescent="0.35">
      <c r="B8338" s="75"/>
      <c r="C8338" s="76"/>
      <c r="D8338" s="78"/>
      <c r="E8338" s="76"/>
      <c r="F8338" s="76"/>
      <c r="G8338" s="76"/>
      <c r="H8338" s="79"/>
      <c r="I8338" s="79"/>
      <c r="J8338" s="79"/>
      <c r="K8338" s="79"/>
      <c r="L8338" s="75"/>
      <c r="M8338" s="75"/>
      <c r="N8338" s="75"/>
      <c r="O8338" s="75"/>
      <c r="P8338" s="76"/>
      <c r="AH8338">
        <v>22</v>
      </c>
    </row>
    <row r="8339" spans="2:34" x14ac:dyDescent="0.35">
      <c r="B8339" s="75"/>
      <c r="C8339" s="76"/>
      <c r="D8339" s="78"/>
      <c r="E8339" s="76"/>
      <c r="F8339" s="76"/>
      <c r="G8339" s="76"/>
      <c r="H8339" s="79"/>
      <c r="I8339" s="79"/>
      <c r="J8339" s="79"/>
      <c r="K8339" s="79"/>
      <c r="L8339" s="75"/>
      <c r="M8339" s="75"/>
      <c r="N8339" s="75"/>
      <c r="O8339" s="75"/>
      <c r="P8339" s="76"/>
      <c r="AH8339">
        <v>22</v>
      </c>
    </row>
    <row r="8340" spans="2:34" x14ac:dyDescent="0.35">
      <c r="B8340" s="75"/>
      <c r="C8340" s="76"/>
      <c r="D8340" s="78"/>
      <c r="E8340" s="76"/>
      <c r="F8340" s="76"/>
      <c r="G8340" s="76"/>
      <c r="H8340" s="79"/>
      <c r="I8340" s="79"/>
      <c r="J8340" s="79"/>
      <c r="K8340" s="79"/>
      <c r="L8340" s="75"/>
      <c r="M8340" s="75"/>
      <c r="N8340" s="75"/>
      <c r="O8340" s="75"/>
      <c r="P8340" s="76"/>
      <c r="AH8340">
        <v>22</v>
      </c>
    </row>
    <row r="8341" spans="2:34" x14ac:dyDescent="0.35">
      <c r="B8341" s="75"/>
      <c r="C8341" s="76"/>
      <c r="D8341" s="78"/>
      <c r="E8341" s="76"/>
      <c r="F8341" s="76"/>
      <c r="G8341" s="76"/>
      <c r="H8341" s="79"/>
      <c r="I8341" s="79"/>
      <c r="J8341" s="79"/>
      <c r="K8341" s="79"/>
      <c r="L8341" s="75"/>
      <c r="M8341" s="75"/>
      <c r="N8341" s="75"/>
      <c r="O8341" s="75"/>
      <c r="P8341" s="76"/>
      <c r="AH8341">
        <v>22</v>
      </c>
    </row>
    <row r="8342" spans="2:34" x14ac:dyDescent="0.35">
      <c r="B8342" s="75"/>
      <c r="C8342" s="76"/>
      <c r="D8342" s="78"/>
      <c r="E8342" s="76"/>
      <c r="F8342" s="76"/>
      <c r="G8342" s="76"/>
      <c r="H8342" s="79"/>
      <c r="I8342" s="79"/>
      <c r="J8342" s="79"/>
      <c r="K8342" s="79"/>
      <c r="L8342" s="75"/>
      <c r="M8342" s="75"/>
      <c r="N8342" s="75"/>
      <c r="O8342" s="75"/>
      <c r="P8342" s="76"/>
      <c r="AH8342">
        <v>22</v>
      </c>
    </row>
    <row r="8343" spans="2:34" x14ac:dyDescent="0.35">
      <c r="B8343" s="75"/>
      <c r="C8343" s="76"/>
      <c r="D8343" s="78"/>
      <c r="E8343" s="76"/>
      <c r="F8343" s="76"/>
      <c r="G8343" s="76"/>
      <c r="H8343" s="79"/>
      <c r="I8343" s="79"/>
      <c r="J8343" s="79"/>
      <c r="K8343" s="79"/>
      <c r="L8343" s="75"/>
      <c r="M8343" s="75"/>
      <c r="N8343" s="75"/>
      <c r="O8343" s="75"/>
      <c r="P8343" s="76"/>
      <c r="AH8343">
        <v>22</v>
      </c>
    </row>
    <row r="8344" spans="2:34" x14ac:dyDescent="0.35">
      <c r="B8344" s="75"/>
      <c r="C8344" s="76"/>
      <c r="D8344" s="78"/>
      <c r="E8344" s="76"/>
      <c r="F8344" s="76"/>
      <c r="G8344" s="76"/>
      <c r="H8344" s="79"/>
      <c r="I8344" s="79"/>
      <c r="J8344" s="79"/>
      <c r="K8344" s="79"/>
      <c r="L8344" s="75"/>
      <c r="M8344" s="75"/>
      <c r="N8344" s="75"/>
      <c r="O8344" s="75"/>
      <c r="P8344" s="76"/>
      <c r="AH8344">
        <v>22</v>
      </c>
    </row>
    <row r="8345" spans="2:34" x14ac:dyDescent="0.35">
      <c r="B8345" s="75"/>
      <c r="C8345" s="76"/>
      <c r="D8345" s="78"/>
      <c r="E8345" s="76"/>
      <c r="F8345" s="76"/>
      <c r="G8345" s="76"/>
      <c r="H8345" s="79"/>
      <c r="I8345" s="79"/>
      <c r="J8345" s="79"/>
      <c r="K8345" s="79"/>
      <c r="L8345" s="75"/>
      <c r="M8345" s="75"/>
      <c r="N8345" s="75"/>
      <c r="O8345" s="75"/>
      <c r="P8345" s="76"/>
      <c r="AH8345">
        <v>22</v>
      </c>
    </row>
    <row r="8346" spans="2:34" x14ac:dyDescent="0.35">
      <c r="B8346" s="75"/>
      <c r="C8346" s="76"/>
      <c r="D8346" s="78"/>
      <c r="E8346" s="76"/>
      <c r="F8346" s="76"/>
      <c r="G8346" s="76"/>
      <c r="H8346" s="79"/>
      <c r="I8346" s="79"/>
      <c r="J8346" s="79"/>
      <c r="K8346" s="79"/>
      <c r="L8346" s="75"/>
      <c r="M8346" s="75"/>
      <c r="N8346" s="75"/>
      <c r="O8346" s="75"/>
      <c r="P8346" s="76"/>
      <c r="AH8346">
        <v>22</v>
      </c>
    </row>
    <row r="8347" spans="2:34" x14ac:dyDescent="0.35">
      <c r="B8347" s="75"/>
      <c r="C8347" s="76"/>
      <c r="D8347" s="78"/>
      <c r="E8347" s="76"/>
      <c r="F8347" s="76"/>
      <c r="G8347" s="76"/>
      <c r="H8347" s="79"/>
      <c r="I8347" s="79"/>
      <c r="J8347" s="79"/>
      <c r="K8347" s="79"/>
      <c r="L8347" s="75"/>
      <c r="M8347" s="75"/>
      <c r="N8347" s="75"/>
      <c r="O8347" s="75"/>
      <c r="P8347" s="76"/>
      <c r="AH8347">
        <v>22</v>
      </c>
    </row>
    <row r="8348" spans="2:34" x14ac:dyDescent="0.35">
      <c r="B8348" s="75"/>
      <c r="C8348" s="76"/>
      <c r="D8348" s="78"/>
      <c r="E8348" s="76"/>
      <c r="F8348" s="76"/>
      <c r="G8348" s="76"/>
      <c r="H8348" s="79"/>
      <c r="I8348" s="79"/>
      <c r="J8348" s="79"/>
      <c r="K8348" s="79"/>
      <c r="L8348" s="75"/>
      <c r="M8348" s="75"/>
      <c r="N8348" s="75"/>
      <c r="O8348" s="75"/>
      <c r="P8348" s="76"/>
      <c r="AH8348">
        <v>22</v>
      </c>
    </row>
    <row r="8349" spans="2:34" x14ac:dyDescent="0.35">
      <c r="B8349" s="75"/>
      <c r="C8349" s="76"/>
      <c r="D8349" s="78"/>
      <c r="E8349" s="76"/>
      <c r="F8349" s="76"/>
      <c r="G8349" s="76"/>
      <c r="H8349" s="79"/>
      <c r="I8349" s="79"/>
      <c r="J8349" s="79"/>
      <c r="K8349" s="79"/>
      <c r="L8349" s="75"/>
      <c r="M8349" s="75"/>
      <c r="N8349" s="75"/>
      <c r="O8349" s="75"/>
      <c r="P8349" s="76"/>
      <c r="AH8349">
        <v>22</v>
      </c>
    </row>
    <row r="8350" spans="2:34" x14ac:dyDescent="0.35">
      <c r="B8350" s="75"/>
      <c r="C8350" s="76"/>
      <c r="D8350" s="78"/>
      <c r="E8350" s="76"/>
      <c r="F8350" s="76"/>
      <c r="G8350" s="76"/>
      <c r="H8350" s="79"/>
      <c r="I8350" s="79"/>
      <c r="J8350" s="79"/>
      <c r="K8350" s="79"/>
      <c r="L8350" s="75"/>
      <c r="M8350" s="75"/>
      <c r="N8350" s="75"/>
      <c r="O8350" s="75"/>
      <c r="P8350" s="76"/>
      <c r="AH8350">
        <v>22</v>
      </c>
    </row>
    <row r="8351" spans="2:34" x14ac:dyDescent="0.35">
      <c r="B8351" s="75"/>
      <c r="C8351" s="76"/>
      <c r="D8351" s="78"/>
      <c r="E8351" s="76"/>
      <c r="F8351" s="76"/>
      <c r="G8351" s="76"/>
      <c r="H8351" s="79"/>
      <c r="I8351" s="79"/>
      <c r="J8351" s="79"/>
      <c r="K8351" s="79"/>
      <c r="L8351" s="75"/>
      <c r="M8351" s="75"/>
      <c r="N8351" s="75"/>
      <c r="O8351" s="75"/>
      <c r="P8351" s="76"/>
      <c r="AH8351">
        <v>22</v>
      </c>
    </row>
    <row r="8352" spans="2:34" x14ac:dyDescent="0.35">
      <c r="B8352" s="75"/>
      <c r="C8352" s="76"/>
      <c r="D8352" s="78"/>
      <c r="E8352" s="76"/>
      <c r="F8352" s="76"/>
      <c r="G8352" s="76"/>
      <c r="H8352" s="79"/>
      <c r="I8352" s="79"/>
      <c r="J8352" s="79"/>
      <c r="K8352" s="79"/>
      <c r="L8352" s="75"/>
      <c r="M8352" s="75"/>
      <c r="N8352" s="75"/>
      <c r="O8352" s="75"/>
      <c r="P8352" s="76"/>
      <c r="AH8352">
        <v>22</v>
      </c>
    </row>
    <row r="8353" spans="2:34" x14ac:dyDescent="0.35">
      <c r="B8353" s="75"/>
      <c r="C8353" s="76"/>
      <c r="D8353" s="78"/>
      <c r="E8353" s="76"/>
      <c r="F8353" s="76"/>
      <c r="G8353" s="76"/>
      <c r="H8353" s="79"/>
      <c r="I8353" s="79"/>
      <c r="J8353" s="79"/>
      <c r="K8353" s="79"/>
      <c r="L8353" s="75"/>
      <c r="M8353" s="75"/>
      <c r="N8353" s="75"/>
      <c r="O8353" s="75"/>
      <c r="P8353" s="76"/>
      <c r="AH8353">
        <v>22</v>
      </c>
    </row>
    <row r="8354" spans="2:34" x14ac:dyDescent="0.35">
      <c r="B8354" s="75"/>
      <c r="C8354" s="76"/>
      <c r="D8354" s="78"/>
      <c r="E8354" s="76"/>
      <c r="F8354" s="76"/>
      <c r="G8354" s="76"/>
      <c r="H8354" s="79"/>
      <c r="I8354" s="79"/>
      <c r="J8354" s="79"/>
      <c r="K8354" s="79"/>
      <c r="L8354" s="75"/>
      <c r="M8354" s="75"/>
      <c r="N8354" s="75"/>
      <c r="O8354" s="75"/>
      <c r="P8354" s="76"/>
      <c r="AH8354">
        <v>22</v>
      </c>
    </row>
    <row r="8355" spans="2:34" x14ac:dyDescent="0.35">
      <c r="B8355" s="75"/>
      <c r="C8355" s="76"/>
      <c r="D8355" s="78"/>
      <c r="E8355" s="76"/>
      <c r="F8355" s="76"/>
      <c r="G8355" s="76"/>
      <c r="H8355" s="79"/>
      <c r="I8355" s="79"/>
      <c r="J8355" s="79"/>
      <c r="K8355" s="79"/>
      <c r="L8355" s="75"/>
      <c r="M8355" s="75"/>
      <c r="N8355" s="75"/>
      <c r="O8355" s="75"/>
      <c r="P8355" s="76"/>
      <c r="AH8355">
        <v>22</v>
      </c>
    </row>
    <row r="8356" spans="2:34" x14ac:dyDescent="0.35">
      <c r="B8356" s="75"/>
      <c r="C8356" s="76"/>
      <c r="D8356" s="78"/>
      <c r="E8356" s="76"/>
      <c r="F8356" s="76"/>
      <c r="G8356" s="76"/>
      <c r="H8356" s="79"/>
      <c r="I8356" s="79"/>
      <c r="J8356" s="79"/>
      <c r="K8356" s="79"/>
      <c r="L8356" s="75"/>
      <c r="M8356" s="75"/>
      <c r="N8356" s="75"/>
      <c r="O8356" s="75"/>
      <c r="P8356" s="76"/>
      <c r="AH8356">
        <v>22</v>
      </c>
    </row>
    <row r="8357" spans="2:34" x14ac:dyDescent="0.35">
      <c r="B8357" s="75"/>
      <c r="C8357" s="76"/>
      <c r="D8357" s="78"/>
      <c r="E8357" s="76"/>
      <c r="F8357" s="76"/>
      <c r="G8357" s="76"/>
      <c r="H8357" s="79"/>
      <c r="I8357" s="79"/>
      <c r="J8357" s="79"/>
      <c r="K8357" s="79"/>
      <c r="L8357" s="75"/>
      <c r="M8357" s="75"/>
      <c r="N8357" s="75"/>
      <c r="O8357" s="75"/>
      <c r="P8357" s="76"/>
      <c r="AH8357">
        <v>22</v>
      </c>
    </row>
    <row r="8358" spans="2:34" x14ac:dyDescent="0.35">
      <c r="B8358" s="75"/>
      <c r="C8358" s="76"/>
      <c r="D8358" s="78"/>
      <c r="E8358" s="76"/>
      <c r="F8358" s="76"/>
      <c r="G8358" s="76"/>
      <c r="H8358" s="79"/>
      <c r="I8358" s="79"/>
      <c r="J8358" s="79"/>
      <c r="K8358" s="79"/>
      <c r="L8358" s="75"/>
      <c r="M8358" s="75"/>
      <c r="N8358" s="75"/>
      <c r="O8358" s="75"/>
      <c r="P8358" s="76"/>
      <c r="AH8358">
        <v>22</v>
      </c>
    </row>
    <row r="8359" spans="2:34" x14ac:dyDescent="0.35">
      <c r="B8359" s="75"/>
      <c r="C8359" s="76"/>
      <c r="D8359" s="78"/>
      <c r="E8359" s="76"/>
      <c r="F8359" s="76"/>
      <c r="G8359" s="76"/>
      <c r="H8359" s="79"/>
      <c r="I8359" s="79"/>
      <c r="J8359" s="79"/>
      <c r="K8359" s="79"/>
      <c r="L8359" s="75"/>
      <c r="M8359" s="75"/>
      <c r="N8359" s="75"/>
      <c r="O8359" s="75"/>
      <c r="P8359" s="76"/>
      <c r="AH8359">
        <v>22</v>
      </c>
    </row>
    <row r="8360" spans="2:34" x14ac:dyDescent="0.35">
      <c r="B8360" s="75"/>
      <c r="C8360" s="76"/>
      <c r="D8360" s="78"/>
      <c r="E8360" s="76"/>
      <c r="F8360" s="76"/>
      <c r="G8360" s="76"/>
      <c r="H8360" s="79"/>
      <c r="I8360" s="79"/>
      <c r="J8360" s="79"/>
      <c r="K8360" s="79"/>
      <c r="L8360" s="75"/>
      <c r="M8360" s="75"/>
      <c r="N8360" s="75"/>
      <c r="O8360" s="75"/>
      <c r="P8360" s="76"/>
      <c r="AH8360">
        <v>22</v>
      </c>
    </row>
    <row r="8361" spans="2:34" x14ac:dyDescent="0.35">
      <c r="B8361" s="75"/>
      <c r="C8361" s="76"/>
      <c r="D8361" s="78"/>
      <c r="E8361" s="76"/>
      <c r="F8361" s="76"/>
      <c r="G8361" s="76"/>
      <c r="H8361" s="79"/>
      <c r="I8361" s="79"/>
      <c r="J8361" s="79"/>
      <c r="K8361" s="79"/>
      <c r="L8361" s="75"/>
      <c r="M8361" s="75"/>
      <c r="N8361" s="75"/>
      <c r="O8361" s="75"/>
      <c r="P8361" s="76"/>
      <c r="AH8361">
        <v>22</v>
      </c>
    </row>
    <row r="8362" spans="2:34" x14ac:dyDescent="0.35">
      <c r="B8362" s="75"/>
      <c r="C8362" s="76"/>
      <c r="D8362" s="78"/>
      <c r="E8362" s="76"/>
      <c r="F8362" s="76"/>
      <c r="G8362" s="76"/>
      <c r="H8362" s="79"/>
      <c r="I8362" s="79"/>
      <c r="J8362" s="79"/>
      <c r="K8362" s="79"/>
      <c r="L8362" s="75"/>
      <c r="M8362" s="75"/>
      <c r="N8362" s="75"/>
      <c r="O8362" s="75"/>
      <c r="P8362" s="76"/>
      <c r="AH8362">
        <v>22</v>
      </c>
    </row>
    <row r="8363" spans="2:34" x14ac:dyDescent="0.35">
      <c r="B8363" s="75"/>
      <c r="C8363" s="76"/>
      <c r="D8363" s="78"/>
      <c r="E8363" s="76"/>
      <c r="F8363" s="76"/>
      <c r="G8363" s="76"/>
      <c r="H8363" s="79"/>
      <c r="I8363" s="79"/>
      <c r="J8363" s="79"/>
      <c r="K8363" s="79"/>
      <c r="L8363" s="75"/>
      <c r="M8363" s="75"/>
      <c r="N8363" s="75"/>
      <c r="O8363" s="75"/>
      <c r="P8363" s="76"/>
      <c r="AH8363">
        <v>22</v>
      </c>
    </row>
    <row r="8364" spans="2:34" x14ac:dyDescent="0.35">
      <c r="B8364" s="75"/>
      <c r="C8364" s="76"/>
      <c r="D8364" s="78"/>
      <c r="E8364" s="76"/>
      <c r="F8364" s="76"/>
      <c r="G8364" s="76"/>
      <c r="H8364" s="79"/>
      <c r="I8364" s="79"/>
      <c r="J8364" s="79"/>
      <c r="K8364" s="79"/>
      <c r="L8364" s="75"/>
      <c r="M8364" s="75"/>
      <c r="N8364" s="75"/>
      <c r="O8364" s="75"/>
      <c r="P8364" s="76"/>
      <c r="AH8364">
        <v>22</v>
      </c>
    </row>
    <row r="8365" spans="2:34" x14ac:dyDescent="0.35">
      <c r="B8365" s="75"/>
      <c r="C8365" s="76"/>
      <c r="D8365" s="78"/>
      <c r="E8365" s="76"/>
      <c r="F8365" s="76"/>
      <c r="G8365" s="76"/>
      <c r="H8365" s="79"/>
      <c r="I8365" s="79"/>
      <c r="J8365" s="79"/>
      <c r="K8365" s="79"/>
      <c r="L8365" s="75"/>
      <c r="M8365" s="75"/>
      <c r="N8365" s="75"/>
      <c r="O8365" s="75"/>
      <c r="P8365" s="76"/>
      <c r="AH8365">
        <v>22</v>
      </c>
    </row>
    <row r="8366" spans="2:34" x14ac:dyDescent="0.35">
      <c r="B8366" s="75"/>
      <c r="C8366" s="76"/>
      <c r="D8366" s="78"/>
      <c r="E8366" s="76"/>
      <c r="F8366" s="76"/>
      <c r="G8366" s="76"/>
      <c r="H8366" s="79"/>
      <c r="I8366" s="79"/>
      <c r="J8366" s="79"/>
      <c r="K8366" s="79"/>
      <c r="L8366" s="75"/>
      <c r="M8366" s="75"/>
      <c r="N8366" s="75"/>
      <c r="O8366" s="75"/>
      <c r="P8366" s="76"/>
      <c r="AH8366">
        <v>22</v>
      </c>
    </row>
    <row r="8367" spans="2:34" x14ac:dyDescent="0.35">
      <c r="B8367" s="75"/>
      <c r="C8367" s="76"/>
      <c r="D8367" s="78"/>
      <c r="E8367" s="76"/>
      <c r="F8367" s="76"/>
      <c r="G8367" s="76"/>
      <c r="H8367" s="79"/>
      <c r="I8367" s="79"/>
      <c r="J8367" s="79"/>
      <c r="K8367" s="79"/>
      <c r="L8367" s="75"/>
      <c r="M8367" s="75"/>
      <c r="N8367" s="75"/>
      <c r="O8367" s="75"/>
      <c r="P8367" s="76"/>
      <c r="AH8367">
        <v>22</v>
      </c>
    </row>
    <row r="8368" spans="2:34" x14ac:dyDescent="0.35">
      <c r="B8368" s="75"/>
      <c r="C8368" s="76"/>
      <c r="D8368" s="78"/>
      <c r="E8368" s="76"/>
      <c r="F8368" s="76"/>
      <c r="G8368" s="76"/>
      <c r="H8368" s="79"/>
      <c r="I8368" s="79"/>
      <c r="J8368" s="79"/>
      <c r="K8368" s="79"/>
      <c r="L8368" s="75"/>
      <c r="M8368" s="75"/>
      <c r="N8368" s="75"/>
      <c r="O8368" s="75"/>
      <c r="P8368" s="76"/>
      <c r="AH8368">
        <v>22</v>
      </c>
    </row>
    <row r="8369" spans="2:34" x14ac:dyDescent="0.35">
      <c r="B8369" s="75"/>
      <c r="C8369" s="76"/>
      <c r="D8369" s="78"/>
      <c r="E8369" s="76"/>
      <c r="F8369" s="76"/>
      <c r="G8369" s="76"/>
      <c r="H8369" s="79"/>
      <c r="I8369" s="79"/>
      <c r="J8369" s="79"/>
      <c r="K8369" s="79"/>
      <c r="L8369" s="75"/>
      <c r="M8369" s="75"/>
      <c r="N8369" s="75"/>
      <c r="O8369" s="75"/>
      <c r="P8369" s="76"/>
      <c r="AH8369">
        <v>22</v>
      </c>
    </row>
    <row r="8370" spans="2:34" x14ac:dyDescent="0.35">
      <c r="B8370" s="75"/>
      <c r="C8370" s="76"/>
      <c r="D8370" s="78"/>
      <c r="E8370" s="76"/>
      <c r="F8370" s="76"/>
      <c r="G8370" s="76"/>
      <c r="H8370" s="79"/>
      <c r="I8370" s="79"/>
      <c r="J8370" s="79"/>
      <c r="K8370" s="79"/>
      <c r="L8370" s="75"/>
      <c r="M8370" s="75"/>
      <c r="N8370" s="75"/>
      <c r="O8370" s="75"/>
      <c r="P8370" s="76"/>
      <c r="AH8370">
        <v>22</v>
      </c>
    </row>
    <row r="8371" spans="2:34" x14ac:dyDescent="0.35">
      <c r="B8371" s="75"/>
      <c r="C8371" s="76"/>
      <c r="D8371" s="78"/>
      <c r="E8371" s="76"/>
      <c r="F8371" s="76"/>
      <c r="G8371" s="76"/>
      <c r="H8371" s="79"/>
      <c r="I8371" s="79"/>
      <c r="J8371" s="79"/>
      <c r="K8371" s="79"/>
      <c r="L8371" s="75"/>
      <c r="M8371" s="75"/>
      <c r="N8371" s="75"/>
      <c r="O8371" s="75"/>
      <c r="P8371" s="76"/>
      <c r="AH8371">
        <v>22</v>
      </c>
    </row>
    <row r="8372" spans="2:34" x14ac:dyDescent="0.35">
      <c r="B8372" s="75"/>
      <c r="C8372" s="76"/>
      <c r="D8372" s="78"/>
      <c r="E8372" s="76"/>
      <c r="F8372" s="76"/>
      <c r="G8372" s="76"/>
      <c r="H8372" s="79"/>
      <c r="I8372" s="79"/>
      <c r="J8372" s="79"/>
      <c r="K8372" s="79"/>
      <c r="L8372" s="75"/>
      <c r="M8372" s="75"/>
      <c r="N8372" s="75"/>
      <c r="O8372" s="75"/>
      <c r="P8372" s="76"/>
      <c r="AH8372">
        <v>22</v>
      </c>
    </row>
    <row r="8373" spans="2:34" x14ac:dyDescent="0.35">
      <c r="B8373" s="75"/>
      <c r="C8373" s="76"/>
      <c r="D8373" s="78"/>
      <c r="E8373" s="76"/>
      <c r="F8373" s="76"/>
      <c r="G8373" s="76"/>
      <c r="H8373" s="79"/>
      <c r="I8373" s="79"/>
      <c r="J8373" s="79"/>
      <c r="K8373" s="79"/>
      <c r="L8373" s="75"/>
      <c r="M8373" s="75"/>
      <c r="N8373" s="75"/>
      <c r="O8373" s="75"/>
      <c r="P8373" s="76"/>
      <c r="AH8373">
        <v>22</v>
      </c>
    </row>
    <row r="8374" spans="2:34" x14ac:dyDescent="0.35">
      <c r="B8374" s="75"/>
      <c r="C8374" s="76"/>
      <c r="D8374" s="78"/>
      <c r="E8374" s="76"/>
      <c r="F8374" s="76"/>
      <c r="G8374" s="76"/>
      <c r="H8374" s="79"/>
      <c r="I8374" s="79"/>
      <c r="J8374" s="79"/>
      <c r="K8374" s="79"/>
      <c r="L8374" s="75"/>
      <c r="M8374" s="75"/>
      <c r="N8374" s="75"/>
      <c r="O8374" s="75"/>
      <c r="P8374" s="76"/>
      <c r="AH8374">
        <v>22</v>
      </c>
    </row>
    <row r="8375" spans="2:34" x14ac:dyDescent="0.35">
      <c r="B8375" s="75"/>
      <c r="C8375" s="76"/>
      <c r="D8375" s="78"/>
      <c r="E8375" s="76"/>
      <c r="F8375" s="76"/>
      <c r="G8375" s="76"/>
      <c r="H8375" s="79"/>
      <c r="I8375" s="79"/>
      <c r="J8375" s="79"/>
      <c r="K8375" s="79"/>
      <c r="L8375" s="75"/>
      <c r="M8375" s="75"/>
      <c r="N8375" s="75"/>
      <c r="O8375" s="75"/>
      <c r="P8375" s="76"/>
      <c r="AH8375">
        <v>22</v>
      </c>
    </row>
    <row r="8376" spans="2:34" x14ac:dyDescent="0.35">
      <c r="B8376" s="75"/>
      <c r="C8376" s="76"/>
      <c r="D8376" s="78"/>
      <c r="E8376" s="76"/>
      <c r="F8376" s="76"/>
      <c r="G8376" s="76"/>
      <c r="H8376" s="79"/>
      <c r="I8376" s="79"/>
      <c r="J8376" s="79"/>
      <c r="K8376" s="79"/>
      <c r="L8376" s="75"/>
      <c r="M8376" s="75"/>
      <c r="N8376" s="75"/>
      <c r="O8376" s="75"/>
      <c r="P8376" s="76"/>
      <c r="AH8376">
        <v>22</v>
      </c>
    </row>
    <row r="8377" spans="2:34" x14ac:dyDescent="0.35">
      <c r="B8377" s="75"/>
      <c r="C8377" s="76"/>
      <c r="D8377" s="78"/>
      <c r="E8377" s="76"/>
      <c r="F8377" s="76"/>
      <c r="G8377" s="76"/>
      <c r="H8377" s="79"/>
      <c r="I8377" s="79"/>
      <c r="J8377" s="79"/>
      <c r="K8377" s="79"/>
      <c r="L8377" s="75"/>
      <c r="M8377" s="75"/>
      <c r="N8377" s="75"/>
      <c r="O8377" s="75"/>
      <c r="P8377" s="76"/>
      <c r="AH8377">
        <v>22</v>
      </c>
    </row>
    <row r="8378" spans="2:34" x14ac:dyDescent="0.35">
      <c r="B8378" s="75"/>
      <c r="C8378" s="76"/>
      <c r="D8378" s="78"/>
      <c r="E8378" s="76"/>
      <c r="F8378" s="76"/>
      <c r="G8378" s="76"/>
      <c r="H8378" s="79"/>
      <c r="I8378" s="79"/>
      <c r="J8378" s="79"/>
      <c r="K8378" s="79"/>
      <c r="L8378" s="75"/>
      <c r="M8378" s="75"/>
      <c r="N8378" s="75"/>
      <c r="O8378" s="75"/>
      <c r="P8378" s="76"/>
      <c r="AH8378">
        <v>22</v>
      </c>
    </row>
    <row r="8379" spans="2:34" x14ac:dyDescent="0.35">
      <c r="B8379" s="75"/>
      <c r="C8379" s="76"/>
      <c r="D8379" s="78"/>
      <c r="E8379" s="76"/>
      <c r="F8379" s="76"/>
      <c r="G8379" s="76"/>
      <c r="H8379" s="79"/>
      <c r="I8379" s="79"/>
      <c r="J8379" s="79"/>
      <c r="K8379" s="79"/>
      <c r="L8379" s="75"/>
      <c r="M8379" s="75"/>
      <c r="N8379" s="75"/>
      <c r="O8379" s="75"/>
      <c r="P8379" s="76"/>
      <c r="AH8379">
        <v>22</v>
      </c>
    </row>
    <row r="8380" spans="2:34" x14ac:dyDescent="0.35">
      <c r="B8380" s="75"/>
      <c r="C8380" s="76"/>
      <c r="D8380" s="78"/>
      <c r="E8380" s="76"/>
      <c r="F8380" s="76"/>
      <c r="G8380" s="76"/>
      <c r="H8380" s="79"/>
      <c r="I8380" s="79"/>
      <c r="J8380" s="79"/>
      <c r="K8380" s="79"/>
      <c r="L8380" s="75"/>
      <c r="M8380" s="75"/>
      <c r="N8380" s="75"/>
      <c r="O8380" s="75"/>
      <c r="P8380" s="76"/>
      <c r="AH8380">
        <v>22</v>
      </c>
    </row>
    <row r="8381" spans="2:34" x14ac:dyDescent="0.35">
      <c r="B8381" s="75"/>
      <c r="C8381" s="76"/>
      <c r="D8381" s="78"/>
      <c r="E8381" s="76"/>
      <c r="F8381" s="76"/>
      <c r="G8381" s="76"/>
      <c r="H8381" s="79"/>
      <c r="I8381" s="79"/>
      <c r="J8381" s="79"/>
      <c r="K8381" s="79"/>
      <c r="L8381" s="75"/>
      <c r="M8381" s="75"/>
      <c r="N8381" s="75"/>
      <c r="O8381" s="75"/>
      <c r="P8381" s="76"/>
      <c r="AH8381">
        <v>22</v>
      </c>
    </row>
    <row r="8382" spans="2:34" x14ac:dyDescent="0.35">
      <c r="B8382" s="75"/>
      <c r="C8382" s="76"/>
      <c r="D8382" s="78"/>
      <c r="E8382" s="76"/>
      <c r="F8382" s="76"/>
      <c r="G8382" s="76"/>
      <c r="H8382" s="79"/>
      <c r="I8382" s="79"/>
      <c r="J8382" s="79"/>
      <c r="K8382" s="79"/>
      <c r="L8382" s="75"/>
      <c r="M8382" s="75"/>
      <c r="N8382" s="75"/>
      <c r="O8382" s="75"/>
      <c r="P8382" s="76"/>
      <c r="AH8382">
        <v>22</v>
      </c>
    </row>
    <row r="8383" spans="2:34" x14ac:dyDescent="0.35">
      <c r="B8383" s="75"/>
      <c r="C8383" s="76"/>
      <c r="D8383" s="78"/>
      <c r="E8383" s="76"/>
      <c r="F8383" s="76"/>
      <c r="G8383" s="76"/>
      <c r="H8383" s="79"/>
      <c r="I8383" s="79"/>
      <c r="J8383" s="79"/>
      <c r="K8383" s="79"/>
      <c r="L8383" s="75"/>
      <c r="M8383" s="75"/>
      <c r="N8383" s="75"/>
      <c r="O8383" s="75"/>
      <c r="P8383" s="76"/>
      <c r="AH8383">
        <v>22</v>
      </c>
    </row>
    <row r="8384" spans="2:34" x14ac:dyDescent="0.35">
      <c r="B8384" s="75"/>
      <c r="C8384" s="76"/>
      <c r="D8384" s="78"/>
      <c r="E8384" s="76"/>
      <c r="F8384" s="76"/>
      <c r="G8384" s="76"/>
      <c r="H8384" s="79"/>
      <c r="I8384" s="79"/>
      <c r="J8384" s="79"/>
      <c r="K8384" s="79"/>
      <c r="L8384" s="75"/>
      <c r="M8384" s="75"/>
      <c r="N8384" s="75"/>
      <c r="O8384" s="75"/>
      <c r="P8384" s="76"/>
      <c r="AH8384">
        <v>22</v>
      </c>
    </row>
    <row r="8385" spans="2:34" x14ac:dyDescent="0.35">
      <c r="B8385" s="75"/>
      <c r="C8385" s="76"/>
      <c r="D8385" s="78"/>
      <c r="E8385" s="76"/>
      <c r="F8385" s="76"/>
      <c r="G8385" s="76"/>
      <c r="H8385" s="79"/>
      <c r="I8385" s="79"/>
      <c r="J8385" s="79"/>
      <c r="K8385" s="79"/>
      <c r="L8385" s="75"/>
      <c r="M8385" s="75"/>
      <c r="N8385" s="75"/>
      <c r="O8385" s="75"/>
      <c r="P8385" s="76"/>
      <c r="AH8385">
        <v>22</v>
      </c>
    </row>
    <row r="8386" spans="2:34" x14ac:dyDescent="0.35">
      <c r="B8386" s="75"/>
      <c r="C8386" s="76"/>
      <c r="D8386" s="78"/>
      <c r="E8386" s="76"/>
      <c r="F8386" s="76"/>
      <c r="G8386" s="76"/>
      <c r="H8386" s="79"/>
      <c r="I8386" s="79"/>
      <c r="J8386" s="79"/>
      <c r="K8386" s="79"/>
      <c r="L8386" s="75"/>
      <c r="M8386" s="75"/>
      <c r="N8386" s="75"/>
      <c r="O8386" s="75"/>
      <c r="P8386" s="76"/>
      <c r="AH8386">
        <v>22</v>
      </c>
    </row>
    <row r="8387" spans="2:34" x14ac:dyDescent="0.35">
      <c r="B8387" s="75"/>
      <c r="C8387" s="76"/>
      <c r="D8387" s="78"/>
      <c r="E8387" s="76"/>
      <c r="F8387" s="76"/>
      <c r="G8387" s="76"/>
      <c r="H8387" s="79"/>
      <c r="I8387" s="79"/>
      <c r="J8387" s="79"/>
      <c r="K8387" s="79"/>
      <c r="L8387" s="75"/>
      <c r="M8387" s="75"/>
      <c r="N8387" s="75"/>
      <c r="O8387" s="75"/>
      <c r="P8387" s="76"/>
      <c r="AH8387">
        <v>22</v>
      </c>
    </row>
    <row r="8388" spans="2:34" x14ac:dyDescent="0.35">
      <c r="B8388" s="75"/>
      <c r="C8388" s="76"/>
      <c r="D8388" s="78"/>
      <c r="E8388" s="76"/>
      <c r="F8388" s="76"/>
      <c r="G8388" s="76"/>
      <c r="H8388" s="79"/>
      <c r="I8388" s="79"/>
      <c r="J8388" s="79"/>
      <c r="K8388" s="79"/>
      <c r="L8388" s="75"/>
      <c r="M8388" s="75"/>
      <c r="N8388" s="75"/>
      <c r="O8388" s="75"/>
      <c r="P8388" s="76"/>
      <c r="AH8388">
        <v>22</v>
      </c>
    </row>
    <row r="8389" spans="2:34" x14ac:dyDescent="0.35">
      <c r="B8389" s="75"/>
      <c r="C8389" s="76"/>
      <c r="D8389" s="78"/>
      <c r="E8389" s="76"/>
      <c r="F8389" s="76"/>
      <c r="G8389" s="76"/>
      <c r="H8389" s="79"/>
      <c r="I8389" s="79"/>
      <c r="J8389" s="79"/>
      <c r="K8389" s="79"/>
      <c r="L8389" s="75"/>
      <c r="M8389" s="75"/>
      <c r="N8389" s="75"/>
      <c r="O8389" s="75"/>
      <c r="P8389" s="76"/>
      <c r="AH8389">
        <v>22</v>
      </c>
    </row>
    <row r="8390" spans="2:34" x14ac:dyDescent="0.35">
      <c r="B8390" s="75"/>
      <c r="C8390" s="76"/>
      <c r="D8390" s="78"/>
      <c r="E8390" s="76"/>
      <c r="F8390" s="76"/>
      <c r="G8390" s="76"/>
      <c r="H8390" s="79"/>
      <c r="I8390" s="79"/>
      <c r="J8390" s="79"/>
      <c r="K8390" s="79"/>
      <c r="L8390" s="75"/>
      <c r="M8390" s="75"/>
      <c r="N8390" s="75"/>
      <c r="O8390" s="75"/>
      <c r="P8390" s="76"/>
      <c r="AH8390">
        <v>22</v>
      </c>
    </row>
    <row r="8391" spans="2:34" x14ac:dyDescent="0.35">
      <c r="B8391" s="75"/>
      <c r="C8391" s="76"/>
      <c r="D8391" s="78"/>
      <c r="E8391" s="76"/>
      <c r="F8391" s="76"/>
      <c r="G8391" s="76"/>
      <c r="H8391" s="79"/>
      <c r="I8391" s="79"/>
      <c r="J8391" s="79"/>
      <c r="K8391" s="79"/>
      <c r="L8391" s="75"/>
      <c r="M8391" s="75"/>
      <c r="N8391" s="75"/>
      <c r="O8391" s="75"/>
      <c r="P8391" s="76"/>
      <c r="AH8391">
        <v>22</v>
      </c>
    </row>
    <row r="8392" spans="2:34" x14ac:dyDescent="0.35">
      <c r="B8392" s="75"/>
      <c r="C8392" s="76"/>
      <c r="D8392" s="78"/>
      <c r="E8392" s="76"/>
      <c r="F8392" s="76"/>
      <c r="G8392" s="76"/>
      <c r="H8392" s="79"/>
      <c r="I8392" s="79"/>
      <c r="J8392" s="79"/>
      <c r="K8392" s="79"/>
      <c r="L8392" s="75"/>
      <c r="M8392" s="75"/>
      <c r="N8392" s="75"/>
      <c r="O8392" s="75"/>
      <c r="P8392" s="76"/>
      <c r="AH8392">
        <v>22</v>
      </c>
    </row>
    <row r="8393" spans="2:34" x14ac:dyDescent="0.35">
      <c r="B8393" s="75"/>
      <c r="C8393" s="76"/>
      <c r="D8393" s="78"/>
      <c r="E8393" s="76"/>
      <c r="F8393" s="76"/>
      <c r="G8393" s="76"/>
      <c r="H8393" s="79"/>
      <c r="I8393" s="79"/>
      <c r="J8393" s="79"/>
      <c r="K8393" s="79"/>
      <c r="L8393" s="75"/>
      <c r="M8393" s="75"/>
      <c r="N8393" s="75"/>
      <c r="O8393" s="75"/>
      <c r="P8393" s="76"/>
      <c r="AH8393">
        <v>22</v>
      </c>
    </row>
    <row r="8394" spans="2:34" x14ac:dyDescent="0.35">
      <c r="B8394" s="75"/>
      <c r="C8394" s="76"/>
      <c r="D8394" s="78"/>
      <c r="E8394" s="76"/>
      <c r="F8394" s="76"/>
      <c r="G8394" s="76"/>
      <c r="H8394" s="79"/>
      <c r="I8394" s="79"/>
      <c r="J8394" s="79"/>
      <c r="K8394" s="79"/>
      <c r="L8394" s="75"/>
      <c r="M8394" s="75"/>
      <c r="N8394" s="75"/>
      <c r="O8394" s="75"/>
      <c r="P8394" s="76"/>
      <c r="AH8394">
        <v>22</v>
      </c>
    </row>
    <row r="8395" spans="2:34" x14ac:dyDescent="0.35">
      <c r="B8395" s="75"/>
      <c r="C8395" s="76"/>
      <c r="D8395" s="78"/>
      <c r="E8395" s="76"/>
      <c r="F8395" s="76"/>
      <c r="G8395" s="76"/>
      <c r="H8395" s="79"/>
      <c r="I8395" s="79"/>
      <c r="J8395" s="79"/>
      <c r="K8395" s="79"/>
      <c r="L8395" s="75"/>
      <c r="M8395" s="75"/>
      <c r="N8395" s="75"/>
      <c r="O8395" s="75"/>
      <c r="P8395" s="76"/>
      <c r="AH8395">
        <v>22</v>
      </c>
    </row>
    <row r="8396" spans="2:34" x14ac:dyDescent="0.35">
      <c r="B8396" s="75"/>
      <c r="C8396" s="76"/>
      <c r="D8396" s="78"/>
      <c r="E8396" s="76"/>
      <c r="F8396" s="76"/>
      <c r="G8396" s="76"/>
      <c r="H8396" s="79"/>
      <c r="I8396" s="79"/>
      <c r="J8396" s="79"/>
      <c r="K8396" s="79"/>
      <c r="L8396" s="75"/>
      <c r="M8396" s="75"/>
      <c r="N8396" s="75"/>
      <c r="O8396" s="75"/>
      <c r="P8396" s="76"/>
      <c r="AH8396">
        <v>22</v>
      </c>
    </row>
    <row r="8397" spans="2:34" x14ac:dyDescent="0.35">
      <c r="B8397" s="75"/>
      <c r="C8397" s="76"/>
      <c r="D8397" s="78"/>
      <c r="E8397" s="76"/>
      <c r="F8397" s="76"/>
      <c r="G8397" s="76"/>
      <c r="H8397" s="79"/>
      <c r="I8397" s="79"/>
      <c r="J8397" s="79"/>
      <c r="K8397" s="79"/>
      <c r="L8397" s="75"/>
      <c r="M8397" s="75"/>
      <c r="N8397" s="75"/>
      <c r="O8397" s="75"/>
      <c r="P8397" s="76"/>
      <c r="AH8397">
        <v>22</v>
      </c>
    </row>
    <row r="8398" spans="2:34" x14ac:dyDescent="0.35">
      <c r="B8398" s="75"/>
      <c r="C8398" s="76"/>
      <c r="D8398" s="78"/>
      <c r="E8398" s="76"/>
      <c r="F8398" s="76"/>
      <c r="G8398" s="76"/>
      <c r="H8398" s="79"/>
      <c r="I8398" s="79"/>
      <c r="J8398" s="79"/>
      <c r="K8398" s="79"/>
      <c r="L8398" s="75"/>
      <c r="M8398" s="75"/>
      <c r="N8398" s="75"/>
      <c r="O8398" s="75"/>
      <c r="P8398" s="76"/>
      <c r="AH8398">
        <v>22</v>
      </c>
    </row>
    <row r="8399" spans="2:34" x14ac:dyDescent="0.35">
      <c r="B8399" s="75"/>
      <c r="C8399" s="76"/>
      <c r="D8399" s="78"/>
      <c r="E8399" s="76"/>
      <c r="F8399" s="76"/>
      <c r="G8399" s="76"/>
      <c r="H8399" s="79"/>
      <c r="I8399" s="79"/>
      <c r="J8399" s="79"/>
      <c r="K8399" s="79"/>
      <c r="L8399" s="75"/>
      <c r="M8399" s="75"/>
      <c r="N8399" s="75"/>
      <c r="O8399" s="75"/>
      <c r="P8399" s="76"/>
      <c r="AH8399">
        <v>22</v>
      </c>
    </row>
    <row r="8400" spans="2:34" x14ac:dyDescent="0.35">
      <c r="B8400" s="75"/>
      <c r="C8400" s="76"/>
      <c r="D8400" s="78"/>
      <c r="E8400" s="76"/>
      <c r="F8400" s="76"/>
      <c r="G8400" s="76"/>
      <c r="H8400" s="79"/>
      <c r="I8400" s="79"/>
      <c r="J8400" s="79"/>
      <c r="K8400" s="79"/>
      <c r="L8400" s="75"/>
      <c r="M8400" s="75"/>
      <c r="N8400" s="75"/>
      <c r="O8400" s="75"/>
      <c r="P8400" s="76"/>
      <c r="AH8400">
        <v>22</v>
      </c>
    </row>
    <row r="8401" spans="2:34" x14ac:dyDescent="0.35">
      <c r="B8401" s="75"/>
      <c r="C8401" s="76"/>
      <c r="D8401" s="78"/>
      <c r="E8401" s="76"/>
      <c r="F8401" s="76"/>
      <c r="G8401" s="76"/>
      <c r="H8401" s="79"/>
      <c r="I8401" s="79"/>
      <c r="J8401" s="79"/>
      <c r="K8401" s="79"/>
      <c r="L8401" s="75"/>
      <c r="M8401" s="75"/>
      <c r="N8401" s="75"/>
      <c r="O8401" s="75"/>
      <c r="P8401" s="76"/>
      <c r="AH8401">
        <v>22</v>
      </c>
    </row>
    <row r="8402" spans="2:34" x14ac:dyDescent="0.35">
      <c r="B8402" s="75"/>
      <c r="C8402" s="76"/>
      <c r="D8402" s="78"/>
      <c r="E8402" s="76"/>
      <c r="F8402" s="76"/>
      <c r="G8402" s="76"/>
      <c r="H8402" s="79"/>
      <c r="I8402" s="79"/>
      <c r="J8402" s="79"/>
      <c r="K8402" s="79"/>
      <c r="L8402" s="75"/>
      <c r="M8402" s="75"/>
      <c r="N8402" s="75"/>
      <c r="O8402" s="75"/>
      <c r="P8402" s="76"/>
      <c r="AH8402">
        <v>22</v>
      </c>
    </row>
    <row r="8403" spans="2:34" x14ac:dyDescent="0.35">
      <c r="B8403" s="75"/>
      <c r="C8403" s="76"/>
      <c r="D8403" s="78"/>
      <c r="E8403" s="76"/>
      <c r="F8403" s="76"/>
      <c r="G8403" s="76"/>
      <c r="H8403" s="79"/>
      <c r="I8403" s="79"/>
      <c r="J8403" s="79"/>
      <c r="K8403" s="79"/>
      <c r="L8403" s="75"/>
      <c r="M8403" s="75"/>
      <c r="N8403" s="75"/>
      <c r="O8403" s="75"/>
      <c r="P8403" s="76"/>
      <c r="AH8403">
        <v>22</v>
      </c>
    </row>
    <row r="8404" spans="2:34" x14ac:dyDescent="0.35">
      <c r="B8404" s="75"/>
      <c r="C8404" s="76"/>
      <c r="D8404" s="78"/>
      <c r="E8404" s="76"/>
      <c r="F8404" s="76"/>
      <c r="G8404" s="76"/>
      <c r="H8404" s="79"/>
      <c r="I8404" s="79"/>
      <c r="J8404" s="79"/>
      <c r="K8404" s="79"/>
      <c r="L8404" s="75"/>
      <c r="M8404" s="75"/>
      <c r="N8404" s="75"/>
      <c r="O8404" s="75"/>
      <c r="P8404" s="76"/>
      <c r="AH8404">
        <v>22</v>
      </c>
    </row>
    <row r="8405" spans="2:34" x14ac:dyDescent="0.35">
      <c r="B8405" s="75"/>
      <c r="C8405" s="76"/>
      <c r="D8405" s="78"/>
      <c r="E8405" s="76"/>
      <c r="F8405" s="76"/>
      <c r="G8405" s="76"/>
      <c r="H8405" s="79"/>
      <c r="I8405" s="79"/>
      <c r="J8405" s="79"/>
      <c r="K8405" s="79"/>
      <c r="L8405" s="75"/>
      <c r="M8405" s="75"/>
      <c r="N8405" s="75"/>
      <c r="O8405" s="75"/>
      <c r="P8405" s="76"/>
      <c r="AH8405">
        <v>22</v>
      </c>
    </row>
    <row r="8406" spans="2:34" x14ac:dyDescent="0.35">
      <c r="B8406" s="75"/>
      <c r="C8406" s="76"/>
      <c r="D8406" s="78"/>
      <c r="E8406" s="76"/>
      <c r="F8406" s="76"/>
      <c r="G8406" s="76"/>
      <c r="H8406" s="79"/>
      <c r="I8406" s="79"/>
      <c r="J8406" s="79"/>
      <c r="K8406" s="79"/>
      <c r="L8406" s="75"/>
      <c r="M8406" s="75"/>
      <c r="N8406" s="75"/>
      <c r="O8406" s="75"/>
      <c r="P8406" s="76"/>
      <c r="AH8406">
        <v>22</v>
      </c>
    </row>
    <row r="8407" spans="2:34" x14ac:dyDescent="0.35">
      <c r="B8407" s="75"/>
      <c r="C8407" s="76"/>
      <c r="D8407" s="78"/>
      <c r="E8407" s="76"/>
      <c r="F8407" s="76"/>
      <c r="G8407" s="76"/>
      <c r="H8407" s="79"/>
      <c r="I8407" s="79"/>
      <c r="J8407" s="79"/>
      <c r="K8407" s="79"/>
      <c r="L8407" s="75"/>
      <c r="M8407" s="75"/>
      <c r="N8407" s="75"/>
      <c r="O8407" s="75"/>
      <c r="P8407" s="76"/>
      <c r="AH8407">
        <v>22</v>
      </c>
    </row>
    <row r="8408" spans="2:34" x14ac:dyDescent="0.35">
      <c r="B8408" s="75"/>
      <c r="C8408" s="76"/>
      <c r="D8408" s="78"/>
      <c r="E8408" s="76"/>
      <c r="F8408" s="76"/>
      <c r="G8408" s="76"/>
      <c r="H8408" s="79"/>
      <c r="I8408" s="79"/>
      <c r="J8408" s="79"/>
      <c r="K8408" s="79"/>
      <c r="L8408" s="75"/>
      <c r="M8408" s="75"/>
      <c r="N8408" s="75"/>
      <c r="O8408" s="75"/>
      <c r="P8408" s="76"/>
      <c r="AH8408">
        <v>22</v>
      </c>
    </row>
    <row r="8409" spans="2:34" x14ac:dyDescent="0.35">
      <c r="B8409" s="75"/>
      <c r="C8409" s="76"/>
      <c r="D8409" s="78"/>
      <c r="E8409" s="76"/>
      <c r="F8409" s="76"/>
      <c r="G8409" s="76"/>
      <c r="H8409" s="79"/>
      <c r="I8409" s="79"/>
      <c r="J8409" s="79"/>
      <c r="K8409" s="79"/>
      <c r="L8409" s="75"/>
      <c r="M8409" s="75"/>
      <c r="N8409" s="75"/>
      <c r="O8409" s="75"/>
      <c r="P8409" s="76"/>
      <c r="AH8409">
        <v>22</v>
      </c>
    </row>
    <row r="8410" spans="2:34" x14ac:dyDescent="0.35">
      <c r="B8410" s="75"/>
      <c r="C8410" s="76"/>
      <c r="D8410" s="78"/>
      <c r="E8410" s="76"/>
      <c r="F8410" s="76"/>
      <c r="G8410" s="76"/>
      <c r="H8410" s="79"/>
      <c r="I8410" s="79"/>
      <c r="J8410" s="79"/>
      <c r="K8410" s="79"/>
      <c r="L8410" s="75"/>
      <c r="M8410" s="75"/>
      <c r="N8410" s="75"/>
      <c r="O8410" s="75"/>
      <c r="P8410" s="76"/>
      <c r="AH8410">
        <v>22</v>
      </c>
    </row>
    <row r="8411" spans="2:34" x14ac:dyDescent="0.35">
      <c r="B8411" s="75"/>
      <c r="C8411" s="76"/>
      <c r="D8411" s="78"/>
      <c r="E8411" s="76"/>
      <c r="F8411" s="76"/>
      <c r="G8411" s="76"/>
      <c r="H8411" s="79"/>
      <c r="I8411" s="79"/>
      <c r="J8411" s="79"/>
      <c r="K8411" s="79"/>
      <c r="L8411" s="75"/>
      <c r="M8411" s="75"/>
      <c r="N8411" s="75"/>
      <c r="O8411" s="75"/>
      <c r="P8411" s="76"/>
      <c r="AH8411">
        <v>22</v>
      </c>
    </row>
    <row r="8412" spans="2:34" x14ac:dyDescent="0.35">
      <c r="B8412" s="75"/>
      <c r="C8412" s="76"/>
      <c r="D8412" s="78"/>
      <c r="E8412" s="76"/>
      <c r="F8412" s="76"/>
      <c r="G8412" s="76"/>
      <c r="H8412" s="79"/>
      <c r="I8412" s="79"/>
      <c r="J8412" s="79"/>
      <c r="K8412" s="79"/>
      <c r="L8412" s="75"/>
      <c r="M8412" s="75"/>
      <c r="N8412" s="75"/>
      <c r="O8412" s="75"/>
      <c r="P8412" s="76"/>
      <c r="AH8412">
        <v>22</v>
      </c>
    </row>
    <row r="8413" spans="2:34" x14ac:dyDescent="0.35">
      <c r="B8413" s="75"/>
      <c r="C8413" s="76"/>
      <c r="D8413" s="78"/>
      <c r="E8413" s="76"/>
      <c r="F8413" s="76"/>
      <c r="G8413" s="76"/>
      <c r="H8413" s="79"/>
      <c r="I8413" s="79"/>
      <c r="J8413" s="79"/>
      <c r="K8413" s="79"/>
      <c r="L8413" s="75"/>
      <c r="M8413" s="75"/>
      <c r="N8413" s="75"/>
      <c r="O8413" s="75"/>
      <c r="P8413" s="76"/>
      <c r="AH8413">
        <v>22</v>
      </c>
    </row>
    <row r="8414" spans="2:34" x14ac:dyDescent="0.35">
      <c r="B8414" s="75"/>
      <c r="C8414" s="76"/>
      <c r="D8414" s="78"/>
      <c r="E8414" s="76"/>
      <c r="F8414" s="76"/>
      <c r="G8414" s="76"/>
      <c r="H8414" s="79"/>
      <c r="I8414" s="79"/>
      <c r="J8414" s="79"/>
      <c r="K8414" s="79"/>
      <c r="L8414" s="75"/>
      <c r="M8414" s="75"/>
      <c r="N8414" s="75"/>
      <c r="O8414" s="75"/>
      <c r="P8414" s="76"/>
      <c r="AH8414">
        <v>22</v>
      </c>
    </row>
    <row r="8415" spans="2:34" x14ac:dyDescent="0.35">
      <c r="B8415" s="75"/>
      <c r="C8415" s="76"/>
      <c r="D8415" s="78"/>
      <c r="E8415" s="76"/>
      <c r="F8415" s="76"/>
      <c r="G8415" s="76"/>
      <c r="H8415" s="79"/>
      <c r="I8415" s="79"/>
      <c r="J8415" s="79"/>
      <c r="K8415" s="79"/>
      <c r="L8415" s="75"/>
      <c r="M8415" s="75"/>
      <c r="N8415" s="75"/>
      <c r="O8415" s="75"/>
      <c r="P8415" s="76"/>
      <c r="AH8415">
        <v>22</v>
      </c>
    </row>
    <row r="8416" spans="2:34" x14ac:dyDescent="0.35">
      <c r="B8416" s="75"/>
      <c r="C8416" s="76"/>
      <c r="D8416" s="78"/>
      <c r="E8416" s="76"/>
      <c r="F8416" s="76"/>
      <c r="G8416" s="76"/>
      <c r="H8416" s="79"/>
      <c r="I8416" s="79"/>
      <c r="J8416" s="79"/>
      <c r="K8416" s="79"/>
      <c r="L8416" s="75"/>
      <c r="M8416" s="75"/>
      <c r="N8416" s="75"/>
      <c r="O8416" s="75"/>
      <c r="P8416" s="76"/>
      <c r="AH8416">
        <v>22</v>
      </c>
    </row>
    <row r="8417" spans="2:34" x14ac:dyDescent="0.35">
      <c r="B8417" s="75"/>
      <c r="C8417" s="76"/>
      <c r="D8417" s="78"/>
      <c r="E8417" s="76"/>
      <c r="F8417" s="76"/>
      <c r="G8417" s="76"/>
      <c r="H8417" s="79"/>
      <c r="I8417" s="79"/>
      <c r="J8417" s="79"/>
      <c r="K8417" s="79"/>
      <c r="L8417" s="75"/>
      <c r="M8417" s="75"/>
      <c r="N8417" s="75"/>
      <c r="O8417" s="75"/>
      <c r="P8417" s="76"/>
      <c r="AH8417">
        <v>22</v>
      </c>
    </row>
    <row r="8418" spans="2:34" x14ac:dyDescent="0.35">
      <c r="B8418" s="75"/>
      <c r="C8418" s="76"/>
      <c r="D8418" s="78"/>
      <c r="E8418" s="76"/>
      <c r="F8418" s="76"/>
      <c r="G8418" s="76"/>
      <c r="H8418" s="79"/>
      <c r="I8418" s="79"/>
      <c r="J8418" s="79"/>
      <c r="K8418" s="79"/>
      <c r="L8418" s="75"/>
      <c r="M8418" s="75"/>
      <c r="N8418" s="75"/>
      <c r="O8418" s="75"/>
      <c r="P8418" s="76"/>
      <c r="AH8418">
        <v>22</v>
      </c>
    </row>
    <row r="8419" spans="2:34" x14ac:dyDescent="0.35">
      <c r="B8419" s="75"/>
      <c r="C8419" s="76"/>
      <c r="D8419" s="78"/>
      <c r="E8419" s="76"/>
      <c r="F8419" s="76"/>
      <c r="G8419" s="76"/>
      <c r="H8419" s="79"/>
      <c r="I8419" s="79"/>
      <c r="J8419" s="79"/>
      <c r="K8419" s="79"/>
      <c r="L8419" s="75"/>
      <c r="M8419" s="75"/>
      <c r="N8419" s="75"/>
      <c r="O8419" s="75"/>
      <c r="P8419" s="76"/>
      <c r="AH8419">
        <v>22</v>
      </c>
    </row>
    <row r="8420" spans="2:34" x14ac:dyDescent="0.35">
      <c r="B8420" s="75"/>
      <c r="C8420" s="76"/>
      <c r="D8420" s="78"/>
      <c r="E8420" s="76"/>
      <c r="F8420" s="76"/>
      <c r="G8420" s="76"/>
      <c r="H8420" s="79"/>
      <c r="I8420" s="79"/>
      <c r="J8420" s="79"/>
      <c r="K8420" s="79"/>
      <c r="L8420" s="75"/>
      <c r="M8420" s="75"/>
      <c r="N8420" s="75"/>
      <c r="O8420" s="75"/>
      <c r="P8420" s="76"/>
      <c r="AH8420">
        <v>22</v>
      </c>
    </row>
    <row r="8421" spans="2:34" x14ac:dyDescent="0.35">
      <c r="B8421" s="75"/>
      <c r="C8421" s="76"/>
      <c r="D8421" s="78"/>
      <c r="E8421" s="76"/>
      <c r="F8421" s="76"/>
      <c r="G8421" s="76"/>
      <c r="H8421" s="79"/>
      <c r="I8421" s="79"/>
      <c r="J8421" s="79"/>
      <c r="K8421" s="79"/>
      <c r="L8421" s="75"/>
      <c r="M8421" s="75"/>
      <c r="N8421" s="75"/>
      <c r="O8421" s="75"/>
      <c r="P8421" s="76"/>
      <c r="AH8421">
        <v>22</v>
      </c>
    </row>
    <row r="8422" spans="2:34" x14ac:dyDescent="0.35">
      <c r="B8422" s="75"/>
      <c r="C8422" s="76"/>
      <c r="D8422" s="78"/>
      <c r="E8422" s="76"/>
      <c r="F8422" s="76"/>
      <c r="G8422" s="76"/>
      <c r="H8422" s="79"/>
      <c r="I8422" s="79"/>
      <c r="J8422" s="79"/>
      <c r="K8422" s="79"/>
      <c r="L8422" s="75"/>
      <c r="M8422" s="75"/>
      <c r="N8422" s="75"/>
      <c r="O8422" s="75"/>
      <c r="P8422" s="76"/>
      <c r="AH8422">
        <v>22</v>
      </c>
    </row>
    <row r="8423" spans="2:34" x14ac:dyDescent="0.35">
      <c r="B8423" s="75"/>
      <c r="C8423" s="76"/>
      <c r="D8423" s="78"/>
      <c r="E8423" s="76"/>
      <c r="F8423" s="76"/>
      <c r="G8423" s="76"/>
      <c r="H8423" s="79"/>
      <c r="I8423" s="79"/>
      <c r="J8423" s="79"/>
      <c r="K8423" s="79"/>
      <c r="L8423" s="75"/>
      <c r="M8423" s="75"/>
      <c r="N8423" s="75"/>
      <c r="O8423" s="75"/>
      <c r="P8423" s="76"/>
      <c r="AH8423">
        <v>22</v>
      </c>
    </row>
    <row r="8424" spans="2:34" x14ac:dyDescent="0.35">
      <c r="B8424" s="75"/>
      <c r="C8424" s="76"/>
      <c r="D8424" s="78"/>
      <c r="E8424" s="76"/>
      <c r="F8424" s="76"/>
      <c r="G8424" s="76"/>
      <c r="H8424" s="79"/>
      <c r="I8424" s="79"/>
      <c r="J8424" s="79"/>
      <c r="K8424" s="79"/>
      <c r="L8424" s="75"/>
      <c r="M8424" s="75"/>
      <c r="N8424" s="75"/>
      <c r="O8424" s="75"/>
      <c r="P8424" s="76"/>
      <c r="AH8424">
        <v>22</v>
      </c>
    </row>
    <row r="8425" spans="2:34" x14ac:dyDescent="0.35">
      <c r="B8425" s="75"/>
      <c r="C8425" s="76"/>
      <c r="D8425" s="78"/>
      <c r="E8425" s="76"/>
      <c r="F8425" s="76"/>
      <c r="G8425" s="76"/>
      <c r="H8425" s="79"/>
      <c r="I8425" s="79"/>
      <c r="J8425" s="79"/>
      <c r="K8425" s="79"/>
      <c r="L8425" s="75"/>
      <c r="M8425" s="75"/>
      <c r="N8425" s="75"/>
      <c r="O8425" s="75"/>
      <c r="P8425" s="76"/>
      <c r="AH8425">
        <v>22</v>
      </c>
    </row>
    <row r="8426" spans="2:34" x14ac:dyDescent="0.35">
      <c r="B8426" s="75"/>
      <c r="C8426" s="76"/>
      <c r="D8426" s="78"/>
      <c r="E8426" s="76"/>
      <c r="F8426" s="76"/>
      <c r="G8426" s="76"/>
      <c r="H8426" s="79"/>
      <c r="I8426" s="79"/>
      <c r="J8426" s="79"/>
      <c r="K8426" s="79"/>
      <c r="L8426" s="75"/>
      <c r="M8426" s="75"/>
      <c r="N8426" s="75"/>
      <c r="O8426" s="75"/>
      <c r="P8426" s="76"/>
      <c r="AH8426">
        <v>22</v>
      </c>
    </row>
    <row r="8427" spans="2:34" x14ac:dyDescent="0.35">
      <c r="B8427" s="75"/>
      <c r="C8427" s="76"/>
      <c r="D8427" s="78"/>
      <c r="E8427" s="76"/>
      <c r="F8427" s="76"/>
      <c r="G8427" s="76"/>
      <c r="H8427" s="79"/>
      <c r="I8427" s="79"/>
      <c r="J8427" s="79"/>
      <c r="K8427" s="79"/>
      <c r="L8427" s="75"/>
      <c r="M8427" s="75"/>
      <c r="N8427" s="75"/>
      <c r="O8427" s="75"/>
      <c r="P8427" s="76"/>
      <c r="AH8427">
        <v>22</v>
      </c>
    </row>
    <row r="8428" spans="2:34" x14ac:dyDescent="0.35">
      <c r="B8428" s="75"/>
      <c r="C8428" s="76"/>
      <c r="D8428" s="78"/>
      <c r="E8428" s="76"/>
      <c r="F8428" s="76"/>
      <c r="G8428" s="76"/>
      <c r="H8428" s="79"/>
      <c r="I8428" s="79"/>
      <c r="J8428" s="79"/>
      <c r="K8428" s="79"/>
      <c r="L8428" s="75"/>
      <c r="M8428" s="75"/>
      <c r="N8428" s="75"/>
      <c r="O8428" s="75"/>
      <c r="P8428" s="76"/>
      <c r="AH8428">
        <v>22</v>
      </c>
    </row>
    <row r="8429" spans="2:34" x14ac:dyDescent="0.35">
      <c r="B8429" s="75"/>
      <c r="C8429" s="76"/>
      <c r="D8429" s="78"/>
      <c r="E8429" s="76"/>
      <c r="F8429" s="76"/>
      <c r="G8429" s="76"/>
      <c r="H8429" s="79"/>
      <c r="I8429" s="79"/>
      <c r="J8429" s="79"/>
      <c r="K8429" s="79"/>
      <c r="L8429" s="75"/>
      <c r="M8429" s="75"/>
      <c r="N8429" s="75"/>
      <c r="O8429" s="75"/>
      <c r="P8429" s="76"/>
      <c r="AH8429">
        <v>22</v>
      </c>
    </row>
    <row r="8430" spans="2:34" x14ac:dyDescent="0.35">
      <c r="B8430" s="75"/>
      <c r="C8430" s="76"/>
      <c r="D8430" s="78"/>
      <c r="E8430" s="76"/>
      <c r="F8430" s="76"/>
      <c r="G8430" s="76"/>
      <c r="H8430" s="79"/>
      <c r="I8430" s="79"/>
      <c r="J8430" s="79"/>
      <c r="K8430" s="79"/>
      <c r="L8430" s="75"/>
      <c r="M8430" s="75"/>
      <c r="N8430" s="75"/>
      <c r="O8430" s="75"/>
      <c r="P8430" s="76"/>
      <c r="AH8430">
        <v>22</v>
      </c>
    </row>
    <row r="8431" spans="2:34" x14ac:dyDescent="0.35">
      <c r="B8431" s="75"/>
      <c r="C8431" s="76"/>
      <c r="D8431" s="78"/>
      <c r="E8431" s="76"/>
      <c r="F8431" s="76"/>
      <c r="G8431" s="76"/>
      <c r="H8431" s="79"/>
      <c r="I8431" s="79"/>
      <c r="J8431" s="79"/>
      <c r="K8431" s="79"/>
      <c r="L8431" s="75"/>
      <c r="M8431" s="75"/>
      <c r="N8431" s="75"/>
      <c r="O8431" s="75"/>
      <c r="P8431" s="76"/>
      <c r="AH8431">
        <v>22</v>
      </c>
    </row>
    <row r="8432" spans="2:34" x14ac:dyDescent="0.35">
      <c r="B8432" s="75"/>
      <c r="C8432" s="76"/>
      <c r="D8432" s="78"/>
      <c r="E8432" s="76"/>
      <c r="F8432" s="76"/>
      <c r="G8432" s="76"/>
      <c r="H8432" s="79"/>
      <c r="I8432" s="79"/>
      <c r="J8432" s="79"/>
      <c r="K8432" s="79"/>
      <c r="L8432" s="75"/>
      <c r="M8432" s="75"/>
      <c r="N8432" s="75"/>
      <c r="O8432" s="75"/>
      <c r="P8432" s="76"/>
      <c r="AH8432">
        <v>22</v>
      </c>
    </row>
    <row r="8433" spans="2:34" x14ac:dyDescent="0.35">
      <c r="B8433" s="75"/>
      <c r="C8433" s="76"/>
      <c r="D8433" s="78"/>
      <c r="E8433" s="76"/>
      <c r="F8433" s="76"/>
      <c r="G8433" s="76"/>
      <c r="H8433" s="79"/>
      <c r="I8433" s="79"/>
      <c r="J8433" s="79"/>
      <c r="K8433" s="79"/>
      <c r="L8433" s="75"/>
      <c r="M8433" s="75"/>
      <c r="N8433" s="75"/>
      <c r="O8433" s="75"/>
      <c r="P8433" s="76"/>
      <c r="AH8433">
        <v>22</v>
      </c>
    </row>
    <row r="8434" spans="2:34" x14ac:dyDescent="0.35">
      <c r="B8434" s="75"/>
      <c r="C8434" s="76"/>
      <c r="D8434" s="78"/>
      <c r="E8434" s="76"/>
      <c r="F8434" s="76"/>
      <c r="G8434" s="76"/>
      <c r="H8434" s="79"/>
      <c r="I8434" s="79"/>
      <c r="J8434" s="79"/>
      <c r="K8434" s="79"/>
      <c r="L8434" s="75"/>
      <c r="M8434" s="75"/>
      <c r="N8434" s="75"/>
      <c r="O8434" s="75"/>
      <c r="P8434" s="76"/>
      <c r="AH8434">
        <v>22</v>
      </c>
    </row>
    <row r="8435" spans="2:34" x14ac:dyDescent="0.35">
      <c r="B8435" s="75"/>
      <c r="C8435" s="76"/>
      <c r="D8435" s="78"/>
      <c r="E8435" s="76"/>
      <c r="F8435" s="76"/>
      <c r="G8435" s="76"/>
      <c r="H8435" s="79"/>
      <c r="I8435" s="79"/>
      <c r="J8435" s="79"/>
      <c r="K8435" s="79"/>
      <c r="L8435" s="75"/>
      <c r="M8435" s="75"/>
      <c r="N8435" s="75"/>
      <c r="O8435" s="75"/>
      <c r="P8435" s="76"/>
      <c r="AH8435">
        <v>22</v>
      </c>
    </row>
    <row r="8436" spans="2:34" x14ac:dyDescent="0.35">
      <c r="B8436" s="75"/>
      <c r="C8436" s="76"/>
      <c r="D8436" s="78"/>
      <c r="E8436" s="76"/>
      <c r="F8436" s="76"/>
      <c r="G8436" s="76"/>
      <c r="H8436" s="79"/>
      <c r="I8436" s="79"/>
      <c r="J8436" s="79"/>
      <c r="K8436" s="79"/>
      <c r="L8436" s="75"/>
      <c r="M8436" s="75"/>
      <c r="N8436" s="75"/>
      <c r="O8436" s="75"/>
      <c r="P8436" s="76"/>
      <c r="AH8436">
        <v>22</v>
      </c>
    </row>
    <row r="8437" spans="2:34" x14ac:dyDescent="0.35">
      <c r="B8437" s="75"/>
      <c r="C8437" s="76"/>
      <c r="D8437" s="78"/>
      <c r="E8437" s="76"/>
      <c r="F8437" s="76"/>
      <c r="G8437" s="76"/>
      <c r="H8437" s="79"/>
      <c r="I8437" s="79"/>
      <c r="J8437" s="79"/>
      <c r="K8437" s="79"/>
      <c r="L8437" s="75"/>
      <c r="M8437" s="75"/>
      <c r="N8437" s="75"/>
      <c r="O8437" s="75"/>
      <c r="P8437" s="76"/>
      <c r="AH8437">
        <v>22</v>
      </c>
    </row>
    <row r="8438" spans="2:34" x14ac:dyDescent="0.35">
      <c r="B8438" s="75"/>
      <c r="C8438" s="76"/>
      <c r="D8438" s="78"/>
      <c r="E8438" s="76"/>
      <c r="F8438" s="76"/>
      <c r="G8438" s="76"/>
      <c r="H8438" s="79"/>
      <c r="I8438" s="79"/>
      <c r="J8438" s="79"/>
      <c r="K8438" s="79"/>
      <c r="L8438" s="75"/>
      <c r="M8438" s="75"/>
      <c r="N8438" s="75"/>
      <c r="O8438" s="75"/>
      <c r="P8438" s="76"/>
      <c r="AH8438">
        <v>22</v>
      </c>
    </row>
    <row r="8439" spans="2:34" x14ac:dyDescent="0.35">
      <c r="B8439" s="75"/>
      <c r="C8439" s="76"/>
      <c r="D8439" s="78"/>
      <c r="E8439" s="76"/>
      <c r="F8439" s="76"/>
      <c r="G8439" s="76"/>
      <c r="H8439" s="79"/>
      <c r="I8439" s="79"/>
      <c r="J8439" s="79"/>
      <c r="K8439" s="79"/>
      <c r="L8439" s="75"/>
      <c r="M8439" s="75"/>
      <c r="N8439" s="75"/>
      <c r="O8439" s="75"/>
      <c r="P8439" s="76"/>
      <c r="AH8439">
        <v>22</v>
      </c>
    </row>
    <row r="8440" spans="2:34" x14ac:dyDescent="0.35">
      <c r="B8440" s="75"/>
      <c r="C8440" s="76"/>
      <c r="D8440" s="78"/>
      <c r="E8440" s="76"/>
      <c r="F8440" s="76"/>
      <c r="G8440" s="76"/>
      <c r="H8440" s="79"/>
      <c r="I8440" s="79"/>
      <c r="J8440" s="79"/>
      <c r="K8440" s="79"/>
      <c r="L8440" s="75"/>
      <c r="M8440" s="75"/>
      <c r="N8440" s="75"/>
      <c r="O8440" s="75"/>
      <c r="P8440" s="76"/>
      <c r="AH8440">
        <v>22</v>
      </c>
    </row>
    <row r="8441" spans="2:34" x14ac:dyDescent="0.35">
      <c r="B8441" s="75"/>
      <c r="C8441" s="76"/>
      <c r="D8441" s="78"/>
      <c r="E8441" s="76"/>
      <c r="F8441" s="76"/>
      <c r="G8441" s="76"/>
      <c r="H8441" s="79"/>
      <c r="I8441" s="79"/>
      <c r="J8441" s="79"/>
      <c r="K8441" s="79"/>
      <c r="L8441" s="75"/>
      <c r="M8441" s="75"/>
      <c r="N8441" s="75"/>
      <c r="O8441" s="75"/>
      <c r="P8441" s="76"/>
      <c r="AH8441">
        <v>22</v>
      </c>
    </row>
    <row r="8442" spans="2:34" x14ac:dyDescent="0.35">
      <c r="B8442" s="75"/>
      <c r="C8442" s="76"/>
      <c r="D8442" s="78"/>
      <c r="E8442" s="76"/>
      <c r="F8442" s="76"/>
      <c r="G8442" s="76"/>
      <c r="H8442" s="79"/>
      <c r="I8442" s="79"/>
      <c r="J8442" s="79"/>
      <c r="K8442" s="79"/>
      <c r="L8442" s="75"/>
      <c r="M8442" s="75"/>
      <c r="N8442" s="75"/>
      <c r="O8442" s="75"/>
      <c r="P8442" s="76"/>
      <c r="AH8442">
        <v>22</v>
      </c>
    </row>
    <row r="8443" spans="2:34" x14ac:dyDescent="0.35">
      <c r="B8443" s="75"/>
      <c r="C8443" s="76"/>
      <c r="D8443" s="78"/>
      <c r="E8443" s="76"/>
      <c r="F8443" s="76"/>
      <c r="G8443" s="76"/>
      <c r="H8443" s="79"/>
      <c r="I8443" s="79"/>
      <c r="J8443" s="79"/>
      <c r="K8443" s="79"/>
      <c r="L8443" s="75"/>
      <c r="M8443" s="75"/>
      <c r="N8443" s="75"/>
      <c r="O8443" s="75"/>
      <c r="P8443" s="76"/>
      <c r="AH8443">
        <v>22</v>
      </c>
    </row>
    <row r="8444" spans="2:34" x14ac:dyDescent="0.35">
      <c r="B8444" s="75"/>
      <c r="C8444" s="76"/>
      <c r="D8444" s="78"/>
      <c r="E8444" s="76"/>
      <c r="F8444" s="76"/>
      <c r="G8444" s="76"/>
      <c r="H8444" s="79"/>
      <c r="I8444" s="79"/>
      <c r="J8444" s="79"/>
      <c r="K8444" s="79"/>
      <c r="L8444" s="75"/>
      <c r="M8444" s="75"/>
      <c r="N8444" s="75"/>
      <c r="O8444" s="75"/>
      <c r="P8444" s="76"/>
      <c r="AH8444">
        <v>22</v>
      </c>
    </row>
    <row r="8445" spans="2:34" x14ac:dyDescent="0.35">
      <c r="B8445" s="75"/>
      <c r="C8445" s="76"/>
      <c r="D8445" s="78"/>
      <c r="E8445" s="76"/>
      <c r="F8445" s="76"/>
      <c r="G8445" s="76"/>
      <c r="H8445" s="79"/>
      <c r="I8445" s="79"/>
      <c r="J8445" s="79"/>
      <c r="K8445" s="79"/>
      <c r="L8445" s="75"/>
      <c r="M8445" s="75"/>
      <c r="N8445" s="75"/>
      <c r="O8445" s="75"/>
      <c r="P8445" s="76"/>
      <c r="AH8445">
        <v>22</v>
      </c>
    </row>
    <row r="8446" spans="2:34" x14ac:dyDescent="0.35">
      <c r="B8446" s="75"/>
      <c r="C8446" s="76"/>
      <c r="D8446" s="78"/>
      <c r="E8446" s="76"/>
      <c r="F8446" s="76"/>
      <c r="G8446" s="76"/>
      <c r="H8446" s="79"/>
      <c r="I8446" s="79"/>
      <c r="J8446" s="79"/>
      <c r="K8446" s="79"/>
      <c r="L8446" s="75"/>
      <c r="M8446" s="75"/>
      <c r="N8446" s="75"/>
      <c r="O8446" s="75"/>
      <c r="P8446" s="76"/>
      <c r="AH8446">
        <v>22</v>
      </c>
    </row>
    <row r="8447" spans="2:34" x14ac:dyDescent="0.35">
      <c r="B8447" s="75"/>
      <c r="C8447" s="76"/>
      <c r="D8447" s="78"/>
      <c r="E8447" s="76"/>
      <c r="F8447" s="76"/>
      <c r="G8447" s="76"/>
      <c r="H8447" s="79"/>
      <c r="I8447" s="79"/>
      <c r="J8447" s="79"/>
      <c r="K8447" s="79"/>
      <c r="L8447" s="75"/>
      <c r="M8447" s="75"/>
      <c r="N8447" s="75"/>
      <c r="O8447" s="75"/>
      <c r="P8447" s="76"/>
      <c r="AH8447">
        <v>22</v>
      </c>
    </row>
    <row r="8448" spans="2:34" x14ac:dyDescent="0.35">
      <c r="B8448" s="75"/>
      <c r="C8448" s="76"/>
      <c r="D8448" s="78"/>
      <c r="E8448" s="76"/>
      <c r="F8448" s="76"/>
      <c r="G8448" s="76"/>
      <c r="H8448" s="79"/>
      <c r="I8448" s="79"/>
      <c r="J8448" s="79"/>
      <c r="K8448" s="79"/>
      <c r="L8448" s="75"/>
      <c r="M8448" s="75"/>
      <c r="N8448" s="75"/>
      <c r="O8448" s="75"/>
      <c r="P8448" s="76"/>
      <c r="AH8448">
        <v>22</v>
      </c>
    </row>
    <row r="8449" spans="2:34" x14ac:dyDescent="0.35">
      <c r="B8449" s="75"/>
      <c r="C8449" s="76"/>
      <c r="D8449" s="78"/>
      <c r="E8449" s="76"/>
      <c r="F8449" s="76"/>
      <c r="G8449" s="76"/>
      <c r="H8449" s="79"/>
      <c r="I8449" s="79"/>
      <c r="J8449" s="79"/>
      <c r="K8449" s="79"/>
      <c r="L8449" s="75"/>
      <c r="M8449" s="75"/>
      <c r="N8449" s="75"/>
      <c r="O8449" s="75"/>
      <c r="P8449" s="76"/>
      <c r="AH8449">
        <v>22</v>
      </c>
    </row>
    <row r="8450" spans="2:34" x14ac:dyDescent="0.35">
      <c r="B8450" s="75"/>
      <c r="C8450" s="76"/>
      <c r="D8450" s="78"/>
      <c r="E8450" s="76"/>
      <c r="F8450" s="76"/>
      <c r="G8450" s="76"/>
      <c r="H8450" s="79"/>
      <c r="I8450" s="79"/>
      <c r="J8450" s="79"/>
      <c r="K8450" s="79"/>
      <c r="L8450" s="75"/>
      <c r="M8450" s="75"/>
      <c r="N8450" s="75"/>
      <c r="O8450" s="75"/>
      <c r="P8450" s="76"/>
      <c r="AH8450">
        <v>22</v>
      </c>
    </row>
    <row r="8451" spans="2:34" x14ac:dyDescent="0.35">
      <c r="B8451" s="75"/>
      <c r="C8451" s="76"/>
      <c r="D8451" s="78"/>
      <c r="E8451" s="76"/>
      <c r="F8451" s="76"/>
      <c r="G8451" s="76"/>
      <c r="H8451" s="79"/>
      <c r="I8451" s="79"/>
      <c r="J8451" s="79"/>
      <c r="K8451" s="79"/>
      <c r="L8451" s="75"/>
      <c r="M8451" s="75"/>
      <c r="N8451" s="75"/>
      <c r="O8451" s="75"/>
      <c r="P8451" s="76"/>
      <c r="AH8451">
        <v>22</v>
      </c>
    </row>
    <row r="8452" spans="2:34" x14ac:dyDescent="0.35">
      <c r="B8452" s="75"/>
      <c r="C8452" s="76"/>
      <c r="D8452" s="78"/>
      <c r="E8452" s="76"/>
      <c r="F8452" s="76"/>
      <c r="G8452" s="76"/>
      <c r="H8452" s="79"/>
      <c r="I8452" s="79"/>
      <c r="J8452" s="79"/>
      <c r="K8452" s="79"/>
      <c r="L8452" s="75"/>
      <c r="M8452" s="75"/>
      <c r="N8452" s="75"/>
      <c r="O8452" s="75"/>
      <c r="P8452" s="76"/>
      <c r="AH8452">
        <v>22</v>
      </c>
    </row>
    <row r="8453" spans="2:34" x14ac:dyDescent="0.35">
      <c r="B8453" s="75"/>
      <c r="C8453" s="76"/>
      <c r="D8453" s="78"/>
      <c r="E8453" s="76"/>
      <c r="F8453" s="76"/>
      <c r="G8453" s="76"/>
      <c r="H8453" s="79"/>
      <c r="I8453" s="79"/>
      <c r="J8453" s="79"/>
      <c r="K8453" s="79"/>
      <c r="L8453" s="75"/>
      <c r="M8453" s="75"/>
      <c r="N8453" s="75"/>
      <c r="O8453" s="75"/>
      <c r="P8453" s="76"/>
      <c r="AH8453">
        <v>22</v>
      </c>
    </row>
    <row r="8454" spans="2:34" x14ac:dyDescent="0.35">
      <c r="B8454" s="75"/>
      <c r="C8454" s="76"/>
      <c r="D8454" s="78"/>
      <c r="E8454" s="76"/>
      <c r="F8454" s="76"/>
      <c r="G8454" s="76"/>
      <c r="H8454" s="79"/>
      <c r="I8454" s="79"/>
      <c r="J8454" s="79"/>
      <c r="K8454" s="79"/>
      <c r="L8454" s="75"/>
      <c r="M8454" s="75"/>
      <c r="N8454" s="75"/>
      <c r="O8454" s="75"/>
      <c r="P8454" s="76"/>
      <c r="AH8454">
        <v>22</v>
      </c>
    </row>
    <row r="8455" spans="2:34" x14ac:dyDescent="0.35">
      <c r="B8455" s="75"/>
      <c r="C8455" s="76"/>
      <c r="D8455" s="78"/>
      <c r="E8455" s="76"/>
      <c r="F8455" s="76"/>
      <c r="G8455" s="76"/>
      <c r="H8455" s="79"/>
      <c r="I8455" s="79"/>
      <c r="J8455" s="79"/>
      <c r="K8455" s="79"/>
      <c r="L8455" s="75"/>
      <c r="M8455" s="75"/>
      <c r="N8455" s="75"/>
      <c r="O8455" s="75"/>
      <c r="P8455" s="76"/>
      <c r="AH8455">
        <v>22</v>
      </c>
    </row>
    <row r="8456" spans="2:34" x14ac:dyDescent="0.35">
      <c r="B8456" s="75"/>
      <c r="C8456" s="76"/>
      <c r="D8456" s="78"/>
      <c r="E8456" s="76"/>
      <c r="F8456" s="76"/>
      <c r="G8456" s="76"/>
      <c r="H8456" s="79"/>
      <c r="I8456" s="79"/>
      <c r="J8456" s="79"/>
      <c r="K8456" s="79"/>
      <c r="L8456" s="75"/>
      <c r="M8456" s="75"/>
      <c r="N8456" s="75"/>
      <c r="O8456" s="75"/>
      <c r="P8456" s="76"/>
      <c r="AH8456">
        <v>22</v>
      </c>
    </row>
    <row r="8457" spans="2:34" x14ac:dyDescent="0.35">
      <c r="B8457" s="75"/>
      <c r="C8457" s="76"/>
      <c r="D8457" s="78"/>
      <c r="E8457" s="76"/>
      <c r="F8457" s="76"/>
      <c r="G8457" s="76"/>
      <c r="H8457" s="79"/>
      <c r="I8457" s="79"/>
      <c r="J8457" s="79"/>
      <c r="K8457" s="79"/>
      <c r="L8457" s="75"/>
      <c r="M8457" s="75"/>
      <c r="N8457" s="75"/>
      <c r="O8457" s="75"/>
      <c r="P8457" s="76"/>
      <c r="AH8457">
        <v>22</v>
      </c>
    </row>
    <row r="8458" spans="2:34" x14ac:dyDescent="0.35">
      <c r="B8458" s="75"/>
      <c r="C8458" s="76"/>
      <c r="D8458" s="78"/>
      <c r="E8458" s="76"/>
      <c r="F8458" s="76"/>
      <c r="G8458" s="76"/>
      <c r="H8458" s="79"/>
      <c r="I8458" s="79"/>
      <c r="J8458" s="79"/>
      <c r="K8458" s="79"/>
      <c r="L8458" s="75"/>
      <c r="M8458" s="75"/>
      <c r="N8458" s="75"/>
      <c r="O8458" s="75"/>
      <c r="P8458" s="76"/>
      <c r="AH8458">
        <v>22</v>
      </c>
    </row>
    <row r="8459" spans="2:34" x14ac:dyDescent="0.35">
      <c r="B8459" s="75"/>
      <c r="C8459" s="76"/>
      <c r="D8459" s="78"/>
      <c r="E8459" s="76"/>
      <c r="F8459" s="76"/>
      <c r="G8459" s="76"/>
      <c r="H8459" s="79"/>
      <c r="I8459" s="79"/>
      <c r="J8459" s="79"/>
      <c r="K8459" s="79"/>
      <c r="L8459" s="75"/>
      <c r="M8459" s="75"/>
      <c r="N8459" s="75"/>
      <c r="O8459" s="75"/>
      <c r="P8459" s="76"/>
      <c r="AH8459">
        <v>22</v>
      </c>
    </row>
    <row r="8460" spans="2:34" x14ac:dyDescent="0.35">
      <c r="B8460" s="75"/>
      <c r="C8460" s="76"/>
      <c r="D8460" s="78"/>
      <c r="E8460" s="76"/>
      <c r="F8460" s="76"/>
      <c r="G8460" s="76"/>
      <c r="H8460" s="79"/>
      <c r="I8460" s="79"/>
      <c r="J8460" s="79"/>
      <c r="K8460" s="79"/>
      <c r="L8460" s="75"/>
      <c r="M8460" s="75"/>
      <c r="N8460" s="75"/>
      <c r="O8460" s="75"/>
      <c r="P8460" s="76"/>
      <c r="AH8460">
        <v>22</v>
      </c>
    </row>
    <row r="8461" spans="2:34" x14ac:dyDescent="0.35">
      <c r="B8461" s="75"/>
      <c r="C8461" s="76"/>
      <c r="D8461" s="78"/>
      <c r="E8461" s="76"/>
      <c r="F8461" s="76"/>
      <c r="G8461" s="76"/>
      <c r="H8461" s="79"/>
      <c r="I8461" s="79"/>
      <c r="J8461" s="79"/>
      <c r="K8461" s="79"/>
      <c r="L8461" s="75"/>
      <c r="M8461" s="75"/>
      <c r="N8461" s="75"/>
      <c r="O8461" s="75"/>
      <c r="P8461" s="76"/>
      <c r="AH8461">
        <v>22</v>
      </c>
    </row>
    <row r="8462" spans="2:34" x14ac:dyDescent="0.35">
      <c r="B8462" s="75"/>
      <c r="C8462" s="76"/>
      <c r="D8462" s="78"/>
      <c r="E8462" s="76"/>
      <c r="F8462" s="76"/>
      <c r="G8462" s="76"/>
      <c r="H8462" s="79"/>
      <c r="I8462" s="79"/>
      <c r="J8462" s="79"/>
      <c r="K8462" s="79"/>
      <c r="L8462" s="75"/>
      <c r="M8462" s="75"/>
      <c r="N8462" s="75"/>
      <c r="O8462" s="75"/>
      <c r="P8462" s="76"/>
      <c r="AH8462">
        <v>22</v>
      </c>
    </row>
    <row r="8463" spans="2:34" x14ac:dyDescent="0.35">
      <c r="B8463" s="75"/>
      <c r="C8463" s="76"/>
      <c r="D8463" s="78"/>
      <c r="E8463" s="76"/>
      <c r="F8463" s="76"/>
      <c r="G8463" s="76"/>
      <c r="H8463" s="79"/>
      <c r="I8463" s="79"/>
      <c r="J8463" s="79"/>
      <c r="K8463" s="79"/>
      <c r="L8463" s="75"/>
      <c r="M8463" s="75"/>
      <c r="N8463" s="75"/>
      <c r="O8463" s="75"/>
      <c r="P8463" s="76"/>
      <c r="AH8463">
        <v>22</v>
      </c>
    </row>
    <row r="8464" spans="2:34" x14ac:dyDescent="0.35">
      <c r="B8464" s="75"/>
      <c r="C8464" s="76"/>
      <c r="D8464" s="78"/>
      <c r="E8464" s="76"/>
      <c r="F8464" s="76"/>
      <c r="G8464" s="76"/>
      <c r="H8464" s="79"/>
      <c r="I8464" s="79"/>
      <c r="J8464" s="79"/>
      <c r="K8464" s="79"/>
      <c r="L8464" s="75"/>
      <c r="M8464" s="75"/>
      <c r="N8464" s="75"/>
      <c r="O8464" s="75"/>
      <c r="P8464" s="76"/>
      <c r="AH8464">
        <v>22</v>
      </c>
    </row>
    <row r="8465" spans="2:34" x14ac:dyDescent="0.35">
      <c r="B8465" s="75"/>
      <c r="C8465" s="76"/>
      <c r="D8465" s="78"/>
      <c r="E8465" s="76"/>
      <c r="F8465" s="76"/>
      <c r="G8465" s="76"/>
      <c r="H8465" s="79"/>
      <c r="I8465" s="79"/>
      <c r="J8465" s="79"/>
      <c r="K8465" s="79"/>
      <c r="L8465" s="75"/>
      <c r="M8465" s="75"/>
      <c r="N8465" s="75"/>
      <c r="O8465" s="75"/>
      <c r="P8465" s="76"/>
      <c r="AH8465">
        <v>22</v>
      </c>
    </row>
    <row r="8466" spans="2:34" x14ac:dyDescent="0.35">
      <c r="B8466" s="75"/>
      <c r="C8466" s="76"/>
      <c r="D8466" s="78"/>
      <c r="E8466" s="76"/>
      <c r="F8466" s="76"/>
      <c r="G8466" s="76"/>
      <c r="H8466" s="79"/>
      <c r="I8466" s="79"/>
      <c r="J8466" s="79"/>
      <c r="K8466" s="79"/>
      <c r="L8466" s="75"/>
      <c r="M8466" s="75"/>
      <c r="N8466" s="75"/>
      <c r="O8466" s="75"/>
      <c r="P8466" s="76"/>
      <c r="AH8466">
        <v>22</v>
      </c>
    </row>
    <row r="8467" spans="2:34" x14ac:dyDescent="0.35">
      <c r="B8467" s="75"/>
      <c r="C8467" s="76"/>
      <c r="D8467" s="78"/>
      <c r="E8467" s="76"/>
      <c r="F8467" s="76"/>
      <c r="G8467" s="76"/>
      <c r="H8467" s="79"/>
      <c r="I8467" s="79"/>
      <c r="J8467" s="79"/>
      <c r="K8467" s="79"/>
      <c r="L8467" s="75"/>
      <c r="M8467" s="75"/>
      <c r="N8467" s="75"/>
      <c r="O8467" s="75"/>
      <c r="P8467" s="76"/>
      <c r="AH8467">
        <v>22</v>
      </c>
    </row>
    <row r="8468" spans="2:34" x14ac:dyDescent="0.35">
      <c r="B8468" s="75"/>
      <c r="C8468" s="76"/>
      <c r="D8468" s="78"/>
      <c r="E8468" s="76"/>
      <c r="F8468" s="76"/>
      <c r="G8468" s="76"/>
      <c r="H8468" s="79"/>
      <c r="I8468" s="79"/>
      <c r="J8468" s="79"/>
      <c r="K8468" s="79"/>
      <c r="L8468" s="75"/>
      <c r="M8468" s="75"/>
      <c r="N8468" s="75"/>
      <c r="O8468" s="75"/>
      <c r="P8468" s="76"/>
      <c r="AH8468">
        <v>22</v>
      </c>
    </row>
    <row r="8469" spans="2:34" x14ac:dyDescent="0.35">
      <c r="B8469" s="75"/>
      <c r="C8469" s="76"/>
      <c r="D8469" s="78"/>
      <c r="E8469" s="76"/>
      <c r="F8469" s="76"/>
      <c r="G8469" s="76"/>
      <c r="H8469" s="79"/>
      <c r="I8469" s="79"/>
      <c r="J8469" s="79"/>
      <c r="K8469" s="79"/>
      <c r="L8469" s="75"/>
      <c r="M8469" s="75"/>
      <c r="N8469" s="75"/>
      <c r="O8469" s="75"/>
      <c r="P8469" s="76"/>
      <c r="AH8469">
        <v>22</v>
      </c>
    </row>
    <row r="8470" spans="2:34" x14ac:dyDescent="0.35">
      <c r="B8470" s="75"/>
      <c r="C8470" s="76"/>
      <c r="D8470" s="78"/>
      <c r="E8470" s="76"/>
      <c r="F8470" s="76"/>
      <c r="G8470" s="76"/>
      <c r="H8470" s="79"/>
      <c r="I8470" s="79"/>
      <c r="J8470" s="79"/>
      <c r="K8470" s="79"/>
      <c r="L8470" s="75"/>
      <c r="M8470" s="75"/>
      <c r="N8470" s="75"/>
      <c r="O8470" s="75"/>
      <c r="P8470" s="76"/>
      <c r="AH8470">
        <v>22</v>
      </c>
    </row>
    <row r="8471" spans="2:34" x14ac:dyDescent="0.35">
      <c r="B8471" s="75"/>
      <c r="C8471" s="76"/>
      <c r="D8471" s="78"/>
      <c r="E8471" s="76"/>
      <c r="F8471" s="76"/>
      <c r="G8471" s="76"/>
      <c r="H8471" s="79"/>
      <c r="I8471" s="79"/>
      <c r="J8471" s="79"/>
      <c r="K8471" s="79"/>
      <c r="L8471" s="75"/>
      <c r="M8471" s="75"/>
      <c r="N8471" s="75"/>
      <c r="O8471" s="75"/>
      <c r="P8471" s="76"/>
      <c r="AH8471">
        <v>22</v>
      </c>
    </row>
    <row r="8472" spans="2:34" x14ac:dyDescent="0.35">
      <c r="B8472" s="75"/>
      <c r="C8472" s="76"/>
      <c r="D8472" s="78"/>
      <c r="E8472" s="76"/>
      <c r="F8472" s="76"/>
      <c r="G8472" s="76"/>
      <c r="H8472" s="79"/>
      <c r="I8472" s="79"/>
      <c r="J8472" s="79"/>
      <c r="K8472" s="79"/>
      <c r="L8472" s="75"/>
      <c r="M8472" s="75"/>
      <c r="N8472" s="75"/>
      <c r="O8472" s="75"/>
      <c r="P8472" s="76"/>
      <c r="AH8472">
        <v>22</v>
      </c>
    </row>
    <row r="8473" spans="2:34" x14ac:dyDescent="0.35">
      <c r="B8473" s="75"/>
      <c r="C8473" s="76"/>
      <c r="D8473" s="78"/>
      <c r="E8473" s="76"/>
      <c r="F8473" s="76"/>
      <c r="G8473" s="76"/>
      <c r="H8473" s="79"/>
      <c r="I8473" s="79"/>
      <c r="J8473" s="79"/>
      <c r="K8473" s="79"/>
      <c r="L8473" s="75"/>
      <c r="M8473" s="75"/>
      <c r="N8473" s="75"/>
      <c r="O8473" s="75"/>
      <c r="P8473" s="76"/>
      <c r="AH8473">
        <v>22</v>
      </c>
    </row>
    <row r="8474" spans="2:34" x14ac:dyDescent="0.35">
      <c r="B8474" s="75"/>
      <c r="C8474" s="76"/>
      <c r="D8474" s="78"/>
      <c r="E8474" s="76"/>
      <c r="F8474" s="76"/>
      <c r="G8474" s="76"/>
      <c r="H8474" s="79"/>
      <c r="I8474" s="79"/>
      <c r="J8474" s="79"/>
      <c r="K8474" s="79"/>
      <c r="L8474" s="75"/>
      <c r="M8474" s="75"/>
      <c r="N8474" s="75"/>
      <c r="O8474" s="75"/>
      <c r="P8474" s="76"/>
      <c r="AH8474">
        <v>22</v>
      </c>
    </row>
    <row r="8475" spans="2:34" x14ac:dyDescent="0.35">
      <c r="B8475" s="75"/>
      <c r="C8475" s="76"/>
      <c r="D8475" s="78"/>
      <c r="E8475" s="76"/>
      <c r="F8475" s="76"/>
      <c r="G8475" s="76"/>
      <c r="H8475" s="79"/>
      <c r="I8475" s="79"/>
      <c r="J8475" s="79"/>
      <c r="K8475" s="79"/>
      <c r="L8475" s="75"/>
      <c r="M8475" s="75"/>
      <c r="N8475" s="75"/>
      <c r="O8475" s="75"/>
      <c r="P8475" s="76"/>
      <c r="AH8475">
        <v>22</v>
      </c>
    </row>
    <row r="8476" spans="2:34" x14ac:dyDescent="0.35">
      <c r="B8476" s="75"/>
      <c r="C8476" s="76"/>
      <c r="D8476" s="78"/>
      <c r="E8476" s="76"/>
      <c r="F8476" s="76"/>
      <c r="G8476" s="76"/>
      <c r="H8476" s="79"/>
      <c r="I8476" s="79"/>
      <c r="J8476" s="79"/>
      <c r="K8476" s="79"/>
      <c r="L8476" s="75"/>
      <c r="M8476" s="75"/>
      <c r="N8476" s="75"/>
      <c r="O8476" s="75"/>
      <c r="P8476" s="76"/>
      <c r="AH8476">
        <v>22</v>
      </c>
    </row>
    <row r="8477" spans="2:34" x14ac:dyDescent="0.35">
      <c r="B8477" s="75"/>
      <c r="C8477" s="76"/>
      <c r="D8477" s="78"/>
      <c r="E8477" s="76"/>
      <c r="F8477" s="76"/>
      <c r="G8477" s="76"/>
      <c r="H8477" s="79"/>
      <c r="I8477" s="79"/>
      <c r="J8477" s="79"/>
      <c r="K8477" s="79"/>
      <c r="L8477" s="75"/>
      <c r="M8477" s="75"/>
      <c r="N8477" s="75"/>
      <c r="O8477" s="75"/>
      <c r="P8477" s="76"/>
      <c r="AH8477">
        <v>22</v>
      </c>
    </row>
    <row r="8478" spans="2:34" x14ac:dyDescent="0.35">
      <c r="B8478" s="75"/>
      <c r="C8478" s="76"/>
      <c r="D8478" s="78"/>
      <c r="E8478" s="76"/>
      <c r="F8478" s="76"/>
      <c r="G8478" s="76"/>
      <c r="H8478" s="79"/>
      <c r="I8478" s="79"/>
      <c r="J8478" s="79"/>
      <c r="K8478" s="79"/>
      <c r="L8478" s="75"/>
      <c r="M8478" s="75"/>
      <c r="N8478" s="75"/>
      <c r="O8478" s="75"/>
      <c r="P8478" s="76"/>
      <c r="AH8478">
        <v>22</v>
      </c>
    </row>
    <row r="8479" spans="2:34" x14ac:dyDescent="0.35">
      <c r="B8479" s="75"/>
      <c r="C8479" s="76"/>
      <c r="D8479" s="78"/>
      <c r="E8479" s="76"/>
      <c r="F8479" s="76"/>
      <c r="G8479" s="76"/>
      <c r="H8479" s="79"/>
      <c r="I8479" s="79"/>
      <c r="J8479" s="79"/>
      <c r="K8479" s="79"/>
      <c r="L8479" s="75"/>
      <c r="M8479" s="75"/>
      <c r="N8479" s="75"/>
      <c r="O8479" s="75"/>
      <c r="P8479" s="76"/>
      <c r="AH8479">
        <v>22</v>
      </c>
    </row>
    <row r="8480" spans="2:34" x14ac:dyDescent="0.35">
      <c r="B8480" s="75"/>
      <c r="C8480" s="76"/>
      <c r="D8480" s="78"/>
      <c r="E8480" s="76"/>
      <c r="F8480" s="76"/>
      <c r="G8480" s="76"/>
      <c r="H8480" s="79"/>
      <c r="I8480" s="79"/>
      <c r="J8480" s="79"/>
      <c r="K8480" s="79"/>
      <c r="L8480" s="75"/>
      <c r="M8480" s="75"/>
      <c r="N8480" s="75"/>
      <c r="O8480" s="75"/>
      <c r="P8480" s="76"/>
      <c r="AH8480">
        <v>22</v>
      </c>
    </row>
    <row r="8481" spans="2:34" x14ac:dyDescent="0.35">
      <c r="B8481" s="75"/>
      <c r="C8481" s="76"/>
      <c r="D8481" s="78"/>
      <c r="E8481" s="76"/>
      <c r="F8481" s="76"/>
      <c r="G8481" s="76"/>
      <c r="H8481" s="79"/>
      <c r="I8481" s="79"/>
      <c r="J8481" s="79"/>
      <c r="K8481" s="79"/>
      <c r="L8481" s="75"/>
      <c r="M8481" s="75"/>
      <c r="N8481" s="75"/>
      <c r="O8481" s="75"/>
      <c r="P8481" s="76"/>
      <c r="AH8481">
        <v>22</v>
      </c>
    </row>
    <row r="8482" spans="2:34" x14ac:dyDescent="0.35">
      <c r="B8482" s="75"/>
      <c r="C8482" s="76"/>
      <c r="D8482" s="78"/>
      <c r="E8482" s="76"/>
      <c r="F8482" s="76"/>
      <c r="G8482" s="76"/>
      <c r="H8482" s="79"/>
      <c r="I8482" s="79"/>
      <c r="J8482" s="79"/>
      <c r="K8482" s="79"/>
      <c r="L8482" s="75"/>
      <c r="M8482" s="75"/>
      <c r="N8482" s="75"/>
      <c r="O8482" s="75"/>
      <c r="P8482" s="76"/>
      <c r="AH8482">
        <v>22</v>
      </c>
    </row>
    <row r="8483" spans="2:34" x14ac:dyDescent="0.35">
      <c r="B8483" s="75"/>
      <c r="C8483" s="76"/>
      <c r="D8483" s="78"/>
      <c r="E8483" s="76"/>
      <c r="F8483" s="76"/>
      <c r="G8483" s="76"/>
      <c r="H8483" s="79"/>
      <c r="I8483" s="79"/>
      <c r="J8483" s="79"/>
      <c r="K8483" s="79"/>
      <c r="L8483" s="75"/>
      <c r="M8483" s="75"/>
      <c r="N8483" s="75"/>
      <c r="O8483" s="75"/>
      <c r="P8483" s="76"/>
      <c r="AH8483">
        <v>22</v>
      </c>
    </row>
    <row r="8484" spans="2:34" x14ac:dyDescent="0.35">
      <c r="B8484" s="75"/>
      <c r="C8484" s="76"/>
      <c r="D8484" s="78"/>
      <c r="E8484" s="76"/>
      <c r="F8484" s="76"/>
      <c r="G8484" s="76"/>
      <c r="H8484" s="79"/>
      <c r="I8484" s="79"/>
      <c r="J8484" s="79"/>
      <c r="K8484" s="79"/>
      <c r="L8484" s="75"/>
      <c r="M8484" s="75"/>
      <c r="N8484" s="75"/>
      <c r="O8484" s="75"/>
      <c r="P8484" s="76"/>
      <c r="AH8484">
        <v>22</v>
      </c>
    </row>
    <row r="8485" spans="2:34" x14ac:dyDescent="0.35">
      <c r="B8485" s="75"/>
      <c r="C8485" s="76"/>
      <c r="D8485" s="78"/>
      <c r="E8485" s="76"/>
      <c r="F8485" s="76"/>
      <c r="G8485" s="76"/>
      <c r="H8485" s="79"/>
      <c r="I8485" s="79"/>
      <c r="J8485" s="79"/>
      <c r="K8485" s="79"/>
      <c r="L8485" s="75"/>
      <c r="M8485" s="75"/>
      <c r="N8485" s="75"/>
      <c r="O8485" s="75"/>
      <c r="P8485" s="76"/>
      <c r="AH8485">
        <v>22</v>
      </c>
    </row>
    <row r="8486" spans="2:34" x14ac:dyDescent="0.35">
      <c r="B8486" s="75"/>
      <c r="C8486" s="76"/>
      <c r="D8486" s="78"/>
      <c r="E8486" s="76"/>
      <c r="F8486" s="76"/>
      <c r="G8486" s="76"/>
      <c r="H8486" s="79"/>
      <c r="I8486" s="79"/>
      <c r="J8486" s="79"/>
      <c r="K8486" s="79"/>
      <c r="L8486" s="75"/>
      <c r="M8486" s="75"/>
      <c r="N8486" s="75"/>
      <c r="O8486" s="75"/>
      <c r="P8486" s="76"/>
      <c r="AH8486">
        <v>22</v>
      </c>
    </row>
    <row r="8487" spans="2:34" x14ac:dyDescent="0.35">
      <c r="B8487" s="75"/>
      <c r="C8487" s="76"/>
      <c r="D8487" s="78"/>
      <c r="E8487" s="76"/>
      <c r="F8487" s="76"/>
      <c r="G8487" s="76"/>
      <c r="H8487" s="79"/>
      <c r="I8487" s="79"/>
      <c r="J8487" s="79"/>
      <c r="K8487" s="79"/>
      <c r="L8487" s="75"/>
      <c r="M8487" s="75"/>
      <c r="N8487" s="75"/>
      <c r="O8487" s="75"/>
      <c r="P8487" s="76"/>
      <c r="AH8487">
        <v>22</v>
      </c>
    </row>
    <row r="8488" spans="2:34" x14ac:dyDescent="0.35">
      <c r="B8488" s="75"/>
      <c r="C8488" s="76"/>
      <c r="D8488" s="78"/>
      <c r="E8488" s="76"/>
      <c r="F8488" s="76"/>
      <c r="G8488" s="76"/>
      <c r="H8488" s="79"/>
      <c r="I8488" s="79"/>
      <c r="J8488" s="79"/>
      <c r="K8488" s="79"/>
      <c r="L8488" s="75"/>
      <c r="M8488" s="75"/>
      <c r="N8488" s="75"/>
      <c r="O8488" s="75"/>
      <c r="P8488" s="76"/>
      <c r="AH8488">
        <v>22</v>
      </c>
    </row>
    <row r="8489" spans="2:34" x14ac:dyDescent="0.35">
      <c r="B8489" s="75"/>
      <c r="C8489" s="76"/>
      <c r="D8489" s="78"/>
      <c r="E8489" s="76"/>
      <c r="F8489" s="76"/>
      <c r="G8489" s="76"/>
      <c r="H8489" s="79"/>
      <c r="I8489" s="79"/>
      <c r="J8489" s="79"/>
      <c r="K8489" s="79"/>
      <c r="L8489" s="75"/>
      <c r="M8489" s="75"/>
      <c r="N8489" s="75"/>
      <c r="O8489" s="75"/>
      <c r="P8489" s="76"/>
      <c r="AH8489">
        <v>22</v>
      </c>
    </row>
    <row r="8490" spans="2:34" x14ac:dyDescent="0.35">
      <c r="B8490" s="75"/>
      <c r="C8490" s="76"/>
      <c r="D8490" s="78"/>
      <c r="E8490" s="76"/>
      <c r="F8490" s="76"/>
      <c r="G8490" s="76"/>
      <c r="H8490" s="79"/>
      <c r="I8490" s="79"/>
      <c r="J8490" s="79"/>
      <c r="K8490" s="79"/>
      <c r="L8490" s="75"/>
      <c r="M8490" s="75"/>
      <c r="N8490" s="75"/>
      <c r="O8490" s="75"/>
      <c r="P8490" s="76"/>
      <c r="AH8490">
        <v>22</v>
      </c>
    </row>
    <row r="8491" spans="2:34" x14ac:dyDescent="0.35">
      <c r="B8491" s="75"/>
      <c r="C8491" s="76"/>
      <c r="D8491" s="78"/>
      <c r="E8491" s="76"/>
      <c r="F8491" s="76"/>
      <c r="G8491" s="76"/>
      <c r="H8491" s="79"/>
      <c r="I8491" s="79"/>
      <c r="J8491" s="79"/>
      <c r="K8491" s="79"/>
      <c r="L8491" s="75"/>
      <c r="M8491" s="75"/>
      <c r="N8491" s="75"/>
      <c r="O8491" s="75"/>
      <c r="P8491" s="76"/>
      <c r="AH8491">
        <v>22</v>
      </c>
    </row>
    <row r="8492" spans="2:34" x14ac:dyDescent="0.35">
      <c r="B8492" s="75"/>
      <c r="C8492" s="76"/>
      <c r="D8492" s="78"/>
      <c r="E8492" s="76"/>
      <c r="F8492" s="76"/>
      <c r="G8492" s="76"/>
      <c r="H8492" s="79"/>
      <c r="I8492" s="79"/>
      <c r="J8492" s="79"/>
      <c r="K8492" s="79"/>
      <c r="L8492" s="75"/>
      <c r="M8492" s="75"/>
      <c r="N8492" s="75"/>
      <c r="O8492" s="75"/>
      <c r="P8492" s="76"/>
      <c r="AH8492">
        <v>22</v>
      </c>
    </row>
    <row r="8493" spans="2:34" x14ac:dyDescent="0.35">
      <c r="B8493" s="75"/>
      <c r="C8493" s="76"/>
      <c r="D8493" s="78"/>
      <c r="E8493" s="76"/>
      <c r="F8493" s="76"/>
      <c r="G8493" s="76"/>
      <c r="H8493" s="79"/>
      <c r="I8493" s="79"/>
      <c r="J8493" s="79"/>
      <c r="K8493" s="79"/>
      <c r="L8493" s="75"/>
      <c r="M8493" s="75"/>
      <c r="N8493" s="75"/>
      <c r="O8493" s="75"/>
      <c r="P8493" s="76"/>
      <c r="AH8493">
        <v>22</v>
      </c>
    </row>
    <row r="8494" spans="2:34" x14ac:dyDescent="0.35">
      <c r="B8494" s="75"/>
      <c r="C8494" s="76"/>
      <c r="D8494" s="78"/>
      <c r="E8494" s="76"/>
      <c r="F8494" s="76"/>
      <c r="G8494" s="76"/>
      <c r="H8494" s="79"/>
      <c r="I8494" s="79"/>
      <c r="J8494" s="79"/>
      <c r="K8494" s="79"/>
      <c r="L8494" s="75"/>
      <c r="M8494" s="75"/>
      <c r="N8494" s="75"/>
      <c r="O8494" s="75"/>
      <c r="P8494" s="76"/>
      <c r="AH8494">
        <v>22</v>
      </c>
    </row>
    <row r="8495" spans="2:34" x14ac:dyDescent="0.35">
      <c r="B8495" s="75"/>
      <c r="C8495" s="76"/>
      <c r="D8495" s="78"/>
      <c r="E8495" s="76"/>
      <c r="F8495" s="76"/>
      <c r="G8495" s="76"/>
      <c r="H8495" s="79"/>
      <c r="I8495" s="79"/>
      <c r="J8495" s="79"/>
      <c r="K8495" s="79"/>
      <c r="L8495" s="75"/>
      <c r="M8495" s="75"/>
      <c r="N8495" s="75"/>
      <c r="O8495" s="75"/>
      <c r="P8495" s="76"/>
      <c r="AH8495">
        <v>22</v>
      </c>
    </row>
    <row r="8496" spans="2:34" x14ac:dyDescent="0.35">
      <c r="B8496" s="75"/>
      <c r="C8496" s="76"/>
      <c r="D8496" s="78"/>
      <c r="E8496" s="76"/>
      <c r="F8496" s="76"/>
      <c r="G8496" s="76"/>
      <c r="H8496" s="79"/>
      <c r="I8496" s="79"/>
      <c r="J8496" s="79"/>
      <c r="K8496" s="79"/>
      <c r="L8496" s="75"/>
      <c r="M8496" s="75"/>
      <c r="N8496" s="75"/>
      <c r="O8496" s="75"/>
      <c r="P8496" s="76"/>
      <c r="AH8496">
        <v>22</v>
      </c>
    </row>
    <row r="8497" spans="2:34" x14ac:dyDescent="0.35">
      <c r="B8497" s="75"/>
      <c r="C8497" s="76"/>
      <c r="D8497" s="78"/>
      <c r="E8497" s="76"/>
      <c r="F8497" s="76"/>
      <c r="G8497" s="76"/>
      <c r="H8497" s="79"/>
      <c r="I8497" s="79"/>
      <c r="J8497" s="79"/>
      <c r="K8497" s="79"/>
      <c r="L8497" s="75"/>
      <c r="M8497" s="75"/>
      <c r="N8497" s="75"/>
      <c r="O8497" s="75"/>
      <c r="P8497" s="76"/>
      <c r="AH8497">
        <v>22</v>
      </c>
    </row>
    <row r="8498" spans="2:34" x14ac:dyDescent="0.35">
      <c r="B8498" s="75"/>
      <c r="C8498" s="76"/>
      <c r="D8498" s="78"/>
      <c r="E8498" s="76"/>
      <c r="F8498" s="76"/>
      <c r="G8498" s="76"/>
      <c r="H8498" s="79"/>
      <c r="I8498" s="79"/>
      <c r="J8498" s="79"/>
      <c r="K8498" s="79"/>
      <c r="L8498" s="75"/>
      <c r="M8498" s="75"/>
      <c r="N8498" s="75"/>
      <c r="O8498" s="75"/>
      <c r="P8498" s="76"/>
      <c r="AH8498">
        <v>22</v>
      </c>
    </row>
    <row r="8499" spans="2:34" x14ac:dyDescent="0.35">
      <c r="B8499" s="75"/>
      <c r="C8499" s="76"/>
      <c r="D8499" s="78"/>
      <c r="E8499" s="76"/>
      <c r="F8499" s="76"/>
      <c r="G8499" s="76"/>
      <c r="H8499" s="79"/>
      <c r="I8499" s="79"/>
      <c r="J8499" s="79"/>
      <c r="K8499" s="79"/>
      <c r="L8499" s="75"/>
      <c r="M8499" s="75"/>
      <c r="N8499" s="75"/>
      <c r="O8499" s="75"/>
      <c r="P8499" s="76"/>
      <c r="AH8499">
        <v>22</v>
      </c>
    </row>
    <row r="8500" spans="2:34" x14ac:dyDescent="0.35">
      <c r="B8500" s="75"/>
      <c r="C8500" s="76"/>
      <c r="D8500" s="78"/>
      <c r="E8500" s="76"/>
      <c r="F8500" s="76"/>
      <c r="G8500" s="76"/>
      <c r="H8500" s="79"/>
      <c r="I8500" s="79"/>
      <c r="J8500" s="79"/>
      <c r="K8500" s="79"/>
      <c r="L8500" s="75"/>
      <c r="M8500" s="75"/>
      <c r="N8500" s="75"/>
      <c r="O8500" s="75"/>
      <c r="P8500" s="76"/>
      <c r="AH8500">
        <v>22</v>
      </c>
    </row>
    <row r="8501" spans="2:34" x14ac:dyDescent="0.35">
      <c r="B8501" s="75"/>
      <c r="C8501" s="76"/>
      <c r="D8501" s="78"/>
      <c r="E8501" s="76"/>
      <c r="F8501" s="76"/>
      <c r="G8501" s="76"/>
      <c r="H8501" s="79"/>
      <c r="I8501" s="79"/>
      <c r="J8501" s="79"/>
      <c r="K8501" s="79"/>
      <c r="L8501" s="75"/>
      <c r="M8501" s="75"/>
      <c r="N8501" s="75"/>
      <c r="O8501" s="75"/>
      <c r="P8501" s="76"/>
      <c r="AH8501">
        <v>22</v>
      </c>
    </row>
    <row r="8502" spans="2:34" x14ac:dyDescent="0.35">
      <c r="B8502" s="75"/>
      <c r="C8502" s="76"/>
      <c r="D8502" s="78"/>
      <c r="E8502" s="76"/>
      <c r="F8502" s="76"/>
      <c r="G8502" s="76"/>
      <c r="H8502" s="79"/>
      <c r="I8502" s="79"/>
      <c r="J8502" s="79"/>
      <c r="K8502" s="79"/>
      <c r="L8502" s="75"/>
      <c r="M8502" s="75"/>
      <c r="N8502" s="75"/>
      <c r="O8502" s="75"/>
      <c r="P8502" s="76"/>
      <c r="AH8502">
        <v>22</v>
      </c>
    </row>
    <row r="8503" spans="2:34" x14ac:dyDescent="0.35">
      <c r="B8503" s="75"/>
      <c r="C8503" s="76"/>
      <c r="D8503" s="78"/>
      <c r="E8503" s="76"/>
      <c r="F8503" s="76"/>
      <c r="G8503" s="76"/>
      <c r="H8503" s="79"/>
      <c r="I8503" s="79"/>
      <c r="J8503" s="79"/>
      <c r="K8503" s="79"/>
      <c r="L8503" s="75"/>
      <c r="M8503" s="75"/>
      <c r="N8503" s="75"/>
      <c r="O8503" s="75"/>
      <c r="P8503" s="76"/>
      <c r="AH8503">
        <v>22</v>
      </c>
    </row>
    <row r="8504" spans="2:34" x14ac:dyDescent="0.35">
      <c r="B8504" s="75"/>
      <c r="C8504" s="76"/>
      <c r="D8504" s="78"/>
      <c r="E8504" s="76"/>
      <c r="F8504" s="76"/>
      <c r="G8504" s="76"/>
      <c r="H8504" s="79"/>
      <c r="I8504" s="79"/>
      <c r="J8504" s="79"/>
      <c r="K8504" s="79"/>
      <c r="L8504" s="75"/>
      <c r="M8504" s="75"/>
      <c r="N8504" s="75"/>
      <c r="O8504" s="75"/>
      <c r="P8504" s="76"/>
      <c r="AH8504">
        <v>22</v>
      </c>
    </row>
    <row r="8505" spans="2:34" x14ac:dyDescent="0.35">
      <c r="B8505" s="75"/>
      <c r="C8505" s="76"/>
      <c r="D8505" s="78"/>
      <c r="E8505" s="76"/>
      <c r="F8505" s="76"/>
      <c r="G8505" s="76"/>
      <c r="H8505" s="79"/>
      <c r="I8505" s="79"/>
      <c r="J8505" s="79"/>
      <c r="K8505" s="79"/>
      <c r="L8505" s="75"/>
      <c r="M8505" s="75"/>
      <c r="N8505" s="75"/>
      <c r="O8505" s="75"/>
      <c r="P8505" s="76"/>
      <c r="AH8505">
        <v>22</v>
      </c>
    </row>
    <row r="8506" spans="2:34" x14ac:dyDescent="0.35">
      <c r="B8506" s="75"/>
      <c r="C8506" s="76"/>
      <c r="D8506" s="78"/>
      <c r="E8506" s="76"/>
      <c r="F8506" s="76"/>
      <c r="G8506" s="76"/>
      <c r="H8506" s="79"/>
      <c r="I8506" s="79"/>
      <c r="J8506" s="79"/>
      <c r="K8506" s="79"/>
      <c r="L8506" s="75"/>
      <c r="M8506" s="75"/>
      <c r="N8506" s="75"/>
      <c r="O8506" s="75"/>
      <c r="P8506" s="76"/>
      <c r="AH8506">
        <v>22</v>
      </c>
    </row>
    <row r="8507" spans="2:34" x14ac:dyDescent="0.35">
      <c r="B8507" s="75"/>
      <c r="C8507" s="76"/>
      <c r="D8507" s="78"/>
      <c r="E8507" s="76"/>
      <c r="F8507" s="76"/>
      <c r="G8507" s="76"/>
      <c r="H8507" s="79"/>
      <c r="I8507" s="79"/>
      <c r="J8507" s="79"/>
      <c r="K8507" s="79"/>
      <c r="L8507" s="75"/>
      <c r="M8507" s="75"/>
      <c r="N8507" s="75"/>
      <c r="O8507" s="75"/>
      <c r="P8507" s="76"/>
      <c r="AH8507">
        <v>22</v>
      </c>
    </row>
    <row r="8508" spans="2:34" x14ac:dyDescent="0.35">
      <c r="B8508" s="75"/>
      <c r="C8508" s="76"/>
      <c r="D8508" s="78"/>
      <c r="E8508" s="76"/>
      <c r="F8508" s="76"/>
      <c r="G8508" s="76"/>
      <c r="H8508" s="79"/>
      <c r="I8508" s="79"/>
      <c r="J8508" s="79"/>
      <c r="K8508" s="79"/>
      <c r="L8508" s="75"/>
      <c r="M8508" s="75"/>
      <c r="N8508" s="75"/>
      <c r="O8508" s="75"/>
      <c r="P8508" s="76"/>
      <c r="AH8508">
        <v>22</v>
      </c>
    </row>
    <row r="8509" spans="2:34" x14ac:dyDescent="0.35">
      <c r="B8509" s="75"/>
      <c r="C8509" s="76"/>
      <c r="D8509" s="78"/>
      <c r="E8509" s="76"/>
      <c r="F8509" s="76"/>
      <c r="G8509" s="76"/>
      <c r="H8509" s="79"/>
      <c r="I8509" s="79"/>
      <c r="J8509" s="79"/>
      <c r="K8509" s="79"/>
      <c r="L8509" s="75"/>
      <c r="M8509" s="75"/>
      <c r="N8509" s="75"/>
      <c r="O8509" s="75"/>
      <c r="P8509" s="76"/>
      <c r="AH8509">
        <v>22</v>
      </c>
    </row>
    <row r="8510" spans="2:34" x14ac:dyDescent="0.35">
      <c r="B8510" s="75"/>
      <c r="C8510" s="76"/>
      <c r="D8510" s="78"/>
      <c r="E8510" s="76"/>
      <c r="F8510" s="76"/>
      <c r="G8510" s="76"/>
      <c r="H8510" s="79"/>
      <c r="I8510" s="79"/>
      <c r="J8510" s="79"/>
      <c r="K8510" s="79"/>
      <c r="L8510" s="75"/>
      <c r="M8510" s="75"/>
      <c r="N8510" s="75"/>
      <c r="O8510" s="75"/>
      <c r="P8510" s="76"/>
      <c r="AH8510">
        <v>22</v>
      </c>
    </row>
    <row r="8511" spans="2:34" x14ac:dyDescent="0.35">
      <c r="B8511" s="75"/>
      <c r="C8511" s="76"/>
      <c r="D8511" s="78"/>
      <c r="E8511" s="76"/>
      <c r="F8511" s="76"/>
      <c r="G8511" s="76"/>
      <c r="H8511" s="79"/>
      <c r="I8511" s="79"/>
      <c r="J8511" s="79"/>
      <c r="K8511" s="79"/>
      <c r="L8511" s="75"/>
      <c r="M8511" s="75"/>
      <c r="N8511" s="75"/>
      <c r="O8511" s="75"/>
      <c r="P8511" s="76"/>
      <c r="AH8511">
        <v>22</v>
      </c>
    </row>
    <row r="8512" spans="2:34" x14ac:dyDescent="0.35">
      <c r="B8512" s="75"/>
      <c r="C8512" s="76"/>
      <c r="D8512" s="78"/>
      <c r="E8512" s="76"/>
      <c r="F8512" s="76"/>
      <c r="G8512" s="76"/>
      <c r="H8512" s="79"/>
      <c r="I8512" s="79"/>
      <c r="J8512" s="79"/>
      <c r="K8512" s="79"/>
      <c r="L8512" s="75"/>
      <c r="M8512" s="75"/>
      <c r="N8512" s="75"/>
      <c r="O8512" s="75"/>
      <c r="P8512" s="76"/>
      <c r="AH8512">
        <v>22</v>
      </c>
    </row>
    <row r="8513" spans="2:34" x14ac:dyDescent="0.35">
      <c r="B8513" s="75"/>
      <c r="C8513" s="76"/>
      <c r="D8513" s="78"/>
      <c r="E8513" s="76"/>
      <c r="F8513" s="76"/>
      <c r="G8513" s="76"/>
      <c r="H8513" s="79"/>
      <c r="I8513" s="79"/>
      <c r="J8513" s="79"/>
      <c r="K8513" s="79"/>
      <c r="L8513" s="75"/>
      <c r="M8513" s="75"/>
      <c r="N8513" s="75"/>
      <c r="O8513" s="75"/>
      <c r="P8513" s="76"/>
      <c r="AH8513">
        <v>22</v>
      </c>
    </row>
    <row r="8514" spans="2:34" x14ac:dyDescent="0.35">
      <c r="B8514" s="75"/>
      <c r="C8514" s="76"/>
      <c r="D8514" s="78"/>
      <c r="E8514" s="76"/>
      <c r="F8514" s="76"/>
      <c r="G8514" s="76"/>
      <c r="H8514" s="79"/>
      <c r="I8514" s="79"/>
      <c r="J8514" s="79"/>
      <c r="K8514" s="79"/>
      <c r="L8514" s="75"/>
      <c r="M8514" s="75"/>
      <c r="N8514" s="75"/>
      <c r="O8514" s="75"/>
      <c r="P8514" s="76"/>
      <c r="AH8514">
        <v>22</v>
      </c>
    </row>
  </sheetData>
  <autoFilter ref="A1:BI2743" xr:uid="{9FC5B529-FB0C-4722-9AEB-8C0074E065BC}"/>
  <dataConsolidate/>
  <phoneticPr fontId="6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5B9E2-D6CD-4870-BF90-732D3F9E2AF8}">
  <sheetPr codeName="Arkusz11">
    <tabColor theme="8" tint="0.39997558519241921"/>
  </sheetPr>
  <dimension ref="B9:BW350"/>
  <sheetViews>
    <sheetView showGridLines="0" showRowColHeaders="0" showZeros="0" view="pageBreakPreview" zoomScaleNormal="100" zoomScaleSheetLayoutView="100" zoomScalePageLayoutView="110" workbookViewId="0">
      <selection activeCell="AP11" sqref="AP11"/>
    </sheetView>
  </sheetViews>
  <sheetFormatPr defaultColWidth="1.453125" defaultRowHeight="8.9" customHeight="1" x14ac:dyDescent="0.35"/>
  <cols>
    <col min="46" max="46" width="5.81640625" bestFit="1" customWidth="1"/>
    <col min="49" max="49" width="5.81640625" bestFit="1" customWidth="1"/>
  </cols>
  <sheetData>
    <row r="9" spans="10:60" ht="14.5" x14ac:dyDescent="0.35">
      <c r="AP9" s="1" t="s">
        <v>72</v>
      </c>
    </row>
    <row r="10" spans="10:60" ht="14.5" x14ac:dyDescent="0.35">
      <c r="AP10" t="s">
        <v>50</v>
      </c>
    </row>
    <row r="11" spans="10:60" ht="13" customHeight="1" x14ac:dyDescent="0.35">
      <c r="AP11" s="29" t="s">
        <v>105</v>
      </c>
    </row>
    <row r="12" spans="10:60" ht="12" customHeight="1" x14ac:dyDescent="0.35">
      <c r="AP12" s="29" t="s">
        <v>106</v>
      </c>
    </row>
    <row r="13" spans="10:60" ht="5" customHeight="1" x14ac:dyDescent="0.35"/>
    <row r="14" spans="10:60" ht="8.9" customHeight="1" x14ac:dyDescent="0.35">
      <c r="AO14" s="16"/>
    </row>
    <row r="16" spans="10:60" ht="8.9" customHeight="1" x14ac:dyDescent="0.35">
      <c r="J16" s="264" t="s">
        <v>240</v>
      </c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264"/>
      <c r="AQ16" s="264"/>
      <c r="AR16" s="264"/>
      <c r="AS16" s="264"/>
      <c r="AT16" s="264"/>
      <c r="AU16" s="264"/>
      <c r="AV16" s="264"/>
      <c r="AW16" s="264"/>
      <c r="AX16" s="264"/>
      <c r="AY16" s="264"/>
      <c r="AZ16" s="264"/>
      <c r="BA16" s="264"/>
      <c r="BB16" s="264"/>
      <c r="BC16" s="264"/>
      <c r="BD16" s="264"/>
      <c r="BE16" s="264"/>
      <c r="BF16" s="264"/>
      <c r="BG16" s="264"/>
      <c r="BH16" s="264"/>
    </row>
    <row r="17" spans="10:60" ht="8.9" customHeight="1" x14ac:dyDescent="0.35"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</row>
    <row r="18" spans="10:60" ht="8.9" customHeight="1" x14ac:dyDescent="0.35"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4"/>
      <c r="AU18" s="264"/>
      <c r="AV18" s="264"/>
      <c r="AW18" s="264"/>
      <c r="AX18" s="264"/>
      <c r="AY18" s="264"/>
      <c r="AZ18" s="264"/>
      <c r="BA18" s="264"/>
      <c r="BB18" s="264"/>
      <c r="BC18" s="264"/>
      <c r="BD18" s="264"/>
      <c r="BE18" s="264"/>
      <c r="BF18" s="264"/>
      <c r="BG18" s="264"/>
      <c r="BH18" s="264"/>
    </row>
    <row r="19" spans="10:60" ht="8.9" customHeight="1" x14ac:dyDescent="0.35"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  <c r="AR19" s="264"/>
      <c r="AS19" s="264"/>
      <c r="AT19" s="264"/>
      <c r="AU19" s="264"/>
      <c r="AV19" s="264"/>
      <c r="AW19" s="264"/>
      <c r="AX19" s="264"/>
      <c r="AY19" s="264"/>
      <c r="AZ19" s="264"/>
      <c r="BA19" s="264"/>
      <c r="BB19" s="264"/>
      <c r="BC19" s="264"/>
      <c r="BD19" s="264"/>
      <c r="BE19" s="264"/>
      <c r="BF19" s="264"/>
      <c r="BG19" s="264"/>
      <c r="BH19" s="264"/>
    </row>
    <row r="20" spans="10:60" ht="8.9" customHeight="1" x14ac:dyDescent="0.35"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</row>
    <row r="21" spans="10:60" ht="8.9" customHeight="1" x14ac:dyDescent="0.35"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4"/>
      <c r="AU21" s="264"/>
      <c r="AV21" s="264"/>
      <c r="AW21" s="264"/>
      <c r="AX21" s="264"/>
      <c r="AY21" s="264"/>
      <c r="AZ21" s="264"/>
      <c r="BA21" s="264"/>
      <c r="BB21" s="264"/>
      <c r="BC21" s="264"/>
      <c r="BD21" s="264"/>
      <c r="BE21" s="264"/>
      <c r="BF21" s="264"/>
      <c r="BG21" s="264"/>
      <c r="BH21" s="264"/>
    </row>
    <row r="22" spans="10:60" ht="8.9" customHeight="1" x14ac:dyDescent="0.35"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</row>
    <row r="23" spans="10:60" ht="8.9" customHeight="1" x14ac:dyDescent="0.35"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</row>
    <row r="24" spans="10:60" ht="8.9" customHeight="1" x14ac:dyDescent="0.35"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4"/>
      <c r="AY24" s="264"/>
      <c r="AZ24" s="264"/>
      <c r="BA24" s="264"/>
      <c r="BB24" s="264"/>
      <c r="BC24" s="264"/>
      <c r="BD24" s="264"/>
      <c r="BE24" s="264"/>
      <c r="BF24" s="264"/>
      <c r="BG24" s="264"/>
      <c r="BH24" s="264"/>
    </row>
    <row r="25" spans="10:60" ht="8.9" customHeight="1" x14ac:dyDescent="0.35"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264"/>
      <c r="AV25" s="264"/>
      <c r="AW25" s="264"/>
      <c r="AX25" s="264"/>
      <c r="AY25" s="264"/>
      <c r="AZ25" s="264"/>
      <c r="BA25" s="264"/>
      <c r="BB25" s="264"/>
      <c r="BC25" s="264"/>
      <c r="BD25" s="264"/>
      <c r="BE25" s="264"/>
      <c r="BF25" s="264"/>
      <c r="BG25" s="264"/>
      <c r="BH25" s="264"/>
    </row>
    <row r="26" spans="10:60" ht="8.9" customHeight="1" x14ac:dyDescent="0.35"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</row>
    <row r="27" spans="10:60" ht="8.9" customHeight="1" x14ac:dyDescent="0.35"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264"/>
      <c r="AQ27" s="264"/>
      <c r="AR27" s="264"/>
      <c r="AS27" s="264"/>
      <c r="AT27" s="264"/>
      <c r="AU27" s="264"/>
      <c r="AV27" s="264"/>
      <c r="AW27" s="264"/>
      <c r="AX27" s="264"/>
      <c r="AY27" s="264"/>
      <c r="AZ27" s="264"/>
      <c r="BA27" s="264"/>
      <c r="BB27" s="264"/>
      <c r="BC27" s="264"/>
      <c r="BD27" s="264"/>
      <c r="BE27" s="264"/>
      <c r="BF27" s="264"/>
      <c r="BG27" s="264"/>
      <c r="BH27" s="264"/>
    </row>
    <row r="28" spans="10:60" ht="8.9" customHeight="1" x14ac:dyDescent="0.35"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  <c r="AR28" s="264"/>
      <c r="AS28" s="264"/>
      <c r="AT28" s="264"/>
      <c r="AU28" s="264"/>
      <c r="AV28" s="264"/>
      <c r="AW28" s="264"/>
      <c r="AX28" s="264"/>
      <c r="AY28" s="264"/>
      <c r="AZ28" s="264"/>
      <c r="BA28" s="264"/>
      <c r="BB28" s="264"/>
      <c r="BC28" s="264"/>
      <c r="BD28" s="264"/>
      <c r="BE28" s="264"/>
      <c r="BF28" s="264"/>
      <c r="BG28" s="264"/>
      <c r="BH28" s="264"/>
    </row>
    <row r="29" spans="10:60" ht="8.9" customHeight="1" x14ac:dyDescent="0.35"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</row>
    <row r="30" spans="10:60" ht="8.9" customHeight="1" x14ac:dyDescent="0.35"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  <c r="AR30" s="264"/>
      <c r="AS30" s="264"/>
      <c r="AT30" s="264"/>
      <c r="AU30" s="264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  <c r="BF30" s="264"/>
      <c r="BG30" s="264"/>
      <c r="BH30" s="264"/>
    </row>
    <row r="31" spans="10:60" ht="8.9" customHeight="1" x14ac:dyDescent="0.35"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</row>
    <row r="32" spans="10:60" ht="8.9" customHeight="1" x14ac:dyDescent="0.35"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</row>
    <row r="33" spans="10:61" ht="8.9" customHeight="1" x14ac:dyDescent="0.35"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64"/>
      <c r="AT33" s="264"/>
      <c r="AU33" s="264"/>
      <c r="AV33" s="264"/>
      <c r="AW33" s="264"/>
      <c r="AX33" s="264"/>
      <c r="AY33" s="264"/>
      <c r="AZ33" s="264"/>
      <c r="BA33" s="264"/>
      <c r="BB33" s="264"/>
      <c r="BC33" s="264"/>
      <c r="BD33" s="264"/>
      <c r="BE33" s="264"/>
      <c r="BF33" s="264"/>
      <c r="BG33" s="264"/>
      <c r="BH33" s="264"/>
    </row>
    <row r="34" spans="10:61" ht="8.9" customHeight="1" x14ac:dyDescent="0.35"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264"/>
      <c r="AS34" s="264"/>
      <c r="AT34" s="264"/>
      <c r="AU34" s="264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  <c r="BF34" s="264"/>
      <c r="BG34" s="264"/>
      <c r="BH34" s="264"/>
    </row>
    <row r="35" spans="10:61" ht="8.9" customHeight="1" x14ac:dyDescent="0.35"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</row>
    <row r="36" spans="10:61" ht="8.9" customHeight="1" x14ac:dyDescent="0.35"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264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  <c r="BF36" s="264"/>
      <c r="BG36" s="264"/>
      <c r="BH36" s="264"/>
    </row>
    <row r="43" spans="10:61" ht="8.9" customHeight="1" x14ac:dyDescent="0.35">
      <c r="J43" s="263" t="s">
        <v>56</v>
      </c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263"/>
      <c r="AG43" s="263"/>
      <c r="AH43" s="263"/>
      <c r="AI43" s="263"/>
      <c r="AJ43" s="263"/>
      <c r="AK43" s="263"/>
      <c r="AL43" s="263"/>
      <c r="AM43" s="263"/>
      <c r="AN43" s="263"/>
      <c r="AO43" s="263"/>
      <c r="AP43" s="263"/>
      <c r="AQ43" s="263"/>
      <c r="AR43" s="263"/>
      <c r="AS43" s="263"/>
      <c r="AT43" s="263"/>
      <c r="AU43" s="263"/>
      <c r="AV43" s="263"/>
      <c r="AW43" s="263"/>
    </row>
    <row r="44" spans="10:61" ht="8.9" customHeight="1" x14ac:dyDescent="0.35"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</row>
    <row r="45" spans="10:61" ht="8.9" customHeight="1" x14ac:dyDescent="0.35"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6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</row>
    <row r="46" spans="10:61" ht="8.9" customHeight="1" x14ac:dyDescent="0.35"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</row>
    <row r="47" spans="10:61" ht="8.9" customHeight="1" x14ac:dyDescent="0.35">
      <c r="J47" s="262" t="s">
        <v>57</v>
      </c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262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</row>
    <row r="48" spans="10:61" ht="8.9" customHeight="1" x14ac:dyDescent="0.35">
      <c r="J48" s="262"/>
      <c r="K48" s="262"/>
      <c r="L48" s="262"/>
      <c r="M48" s="262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262"/>
      <c r="Z48" s="262"/>
      <c r="AA48" s="262"/>
      <c r="AB48" s="262"/>
      <c r="AC48" s="262"/>
      <c r="AD48" s="262"/>
      <c r="AE48" s="262"/>
      <c r="AF48" s="262"/>
      <c r="AG48" s="262"/>
      <c r="AH48" s="262"/>
      <c r="AI48" s="262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BF48" s="11"/>
      <c r="BG48" s="11"/>
      <c r="BH48" s="11"/>
      <c r="BI48" s="11"/>
    </row>
    <row r="49" spans="10:62" ht="8.9" customHeight="1" x14ac:dyDescent="0.35"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</row>
    <row r="50" spans="10:62" ht="8.9" customHeight="1" x14ac:dyDescent="0.35"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</row>
    <row r="51" spans="10:62" ht="8.15" customHeight="1" x14ac:dyDescent="0.35">
      <c r="BF51" s="11"/>
      <c r="BG51" s="11"/>
      <c r="BH51" s="11"/>
      <c r="BI51" s="11"/>
    </row>
    <row r="52" spans="10:62" ht="3" customHeight="1" x14ac:dyDescent="0.35">
      <c r="J52" s="261" t="s">
        <v>58</v>
      </c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61"/>
      <c r="AA52" s="261"/>
      <c r="AB52" s="261"/>
      <c r="AC52" s="261"/>
      <c r="AD52" s="261"/>
      <c r="AE52" s="261"/>
      <c r="AF52" s="261"/>
      <c r="AG52" s="261"/>
      <c r="AH52" s="261"/>
      <c r="AI52" s="261"/>
      <c r="AJ52" s="261"/>
      <c r="AK52" s="261"/>
      <c r="AL52" s="261"/>
      <c r="AM52" s="261"/>
      <c r="AN52" s="261"/>
      <c r="AO52" s="261"/>
      <c r="AP52" s="261"/>
      <c r="AQ52" s="261"/>
      <c r="AR52" s="261"/>
      <c r="AS52" s="261"/>
      <c r="AT52" s="261"/>
      <c r="AU52" s="261"/>
      <c r="AV52" s="261"/>
      <c r="AW52" s="261"/>
      <c r="AX52" s="261"/>
      <c r="AY52" s="261"/>
      <c r="AZ52" s="261"/>
      <c r="BA52" s="261"/>
    </row>
    <row r="53" spans="10:62" ht="8.5" customHeight="1" x14ac:dyDescent="0.35"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  <c r="AA53" s="261"/>
      <c r="AB53" s="261"/>
      <c r="AC53" s="261"/>
      <c r="AD53" s="261"/>
      <c r="AE53" s="261"/>
      <c r="AF53" s="261"/>
      <c r="AG53" s="261"/>
      <c r="AH53" s="261"/>
      <c r="AI53" s="261"/>
      <c r="AJ53" s="261"/>
      <c r="AK53" s="261"/>
      <c r="AL53" s="261"/>
      <c r="AM53" s="261"/>
      <c r="AN53" s="261"/>
      <c r="AO53" s="261"/>
      <c r="AP53" s="261"/>
      <c r="AQ53" s="261"/>
      <c r="AR53" s="261"/>
      <c r="AS53" s="261"/>
      <c r="AT53" s="261"/>
      <c r="AU53" s="261"/>
      <c r="AV53" s="261"/>
      <c r="AW53" s="261"/>
      <c r="AX53" s="261"/>
      <c r="AY53" s="261"/>
      <c r="AZ53" s="261"/>
      <c r="BA53" s="261"/>
      <c r="BF53" s="13"/>
      <c r="BG53" s="13"/>
      <c r="BH53" s="13"/>
      <c r="BI53" s="13"/>
      <c r="BJ53" s="13"/>
    </row>
    <row r="54" spans="10:62" ht="8.5" customHeight="1" x14ac:dyDescent="0.35"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Z54" s="261"/>
      <c r="AA54" s="261"/>
      <c r="AB54" s="261"/>
      <c r="AC54" s="261"/>
      <c r="AD54" s="261"/>
      <c r="AE54" s="261"/>
      <c r="AF54" s="261"/>
      <c r="AG54" s="261"/>
      <c r="AH54" s="261"/>
      <c r="AI54" s="261"/>
      <c r="AJ54" s="261"/>
      <c r="AK54" s="261"/>
      <c r="AL54" s="261"/>
      <c r="AM54" s="261"/>
      <c r="AN54" s="261"/>
      <c r="AO54" s="261"/>
      <c r="AP54" s="261"/>
      <c r="AQ54" s="261"/>
      <c r="AR54" s="261"/>
      <c r="AS54" s="261"/>
      <c r="AT54" s="261"/>
      <c r="AU54" s="261"/>
      <c r="AV54" s="261"/>
      <c r="AW54" s="261"/>
      <c r="AX54" s="261"/>
      <c r="AY54" s="261"/>
      <c r="AZ54" s="261"/>
      <c r="BA54" s="261"/>
    </row>
    <row r="55" spans="10:62" ht="8.9" customHeight="1" x14ac:dyDescent="0.35"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/>
      <c r="AU55" s="261"/>
      <c r="AV55" s="261"/>
      <c r="AW55" s="261"/>
      <c r="AX55" s="261"/>
      <c r="AY55" s="261"/>
      <c r="AZ55" s="261"/>
      <c r="BA55" s="261"/>
    </row>
    <row r="56" spans="10:62" ht="8.9" customHeight="1" x14ac:dyDescent="0.35">
      <c r="BF56" s="13"/>
      <c r="BG56" s="13"/>
      <c r="BH56" s="13"/>
      <c r="BI56" s="13"/>
      <c r="BJ56" s="13"/>
    </row>
    <row r="57" spans="10:62" ht="8.9" customHeight="1" x14ac:dyDescent="0.35">
      <c r="K57" s="281" t="e">
        <f>Oferta_panel!F22&amp;"kWp"</f>
        <v>#N/A</v>
      </c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BF57" s="13"/>
      <c r="BG57" s="13"/>
      <c r="BH57" s="13"/>
      <c r="BI57" s="13"/>
      <c r="BJ57" s="13"/>
    </row>
    <row r="58" spans="10:62" ht="8.9" customHeight="1" x14ac:dyDescent="0.35"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  <c r="AC58" s="282"/>
      <c r="BF58" s="13"/>
      <c r="BG58" s="13"/>
      <c r="BH58" s="13"/>
      <c r="BI58" s="13"/>
      <c r="BJ58" s="13"/>
    </row>
    <row r="59" spans="10:62" ht="8.9" customHeight="1" x14ac:dyDescent="0.35"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BF59" s="13"/>
      <c r="BG59" s="13"/>
      <c r="BH59" s="13"/>
      <c r="BI59" s="13"/>
      <c r="BJ59" s="13"/>
    </row>
    <row r="60" spans="10:62" ht="8.9" customHeight="1" x14ac:dyDescent="0.35"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  <c r="AC60" s="282"/>
    </row>
    <row r="61" spans="10:62" ht="8.9" customHeight="1" x14ac:dyDescent="0.35"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  <c r="AC61" s="282"/>
    </row>
    <row r="69" spans="12:60" ht="8.9" customHeight="1" x14ac:dyDescent="0.35">
      <c r="L69" s="283" t="s">
        <v>60</v>
      </c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P69" s="283" t="s">
        <v>61</v>
      </c>
      <c r="AQ69" s="283"/>
      <c r="AR69" s="283"/>
      <c r="AS69" s="283"/>
      <c r="AT69" s="283"/>
      <c r="AU69" s="283"/>
      <c r="AV69" s="283"/>
      <c r="AW69" s="283"/>
      <c r="AX69" s="283"/>
      <c r="AY69" s="283"/>
      <c r="AZ69" s="283"/>
      <c r="BA69" s="283"/>
      <c r="BB69" s="283"/>
      <c r="BC69" s="283"/>
      <c r="BD69" s="283"/>
      <c r="BE69" s="283"/>
    </row>
    <row r="70" spans="12:60" ht="8.9" customHeight="1" x14ac:dyDescent="0.35"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</row>
    <row r="72" spans="12:60" ht="8.9" customHeight="1" x14ac:dyDescent="0.35">
      <c r="L72" s="288" t="str">
        <f>DaneEksperta!C2</f>
        <v>Marek Mazur</v>
      </c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12"/>
      <c r="AH72" s="12"/>
      <c r="AI72" s="12"/>
      <c r="AJ72" s="12"/>
      <c r="AK72" s="12"/>
      <c r="AL72" s="12"/>
      <c r="AM72" s="12"/>
      <c r="AN72" s="12"/>
      <c r="AO72" s="12"/>
      <c r="AP72" s="280" t="e">
        <f>Oferta_panel!#REF!</f>
        <v>#REF!</v>
      </c>
      <c r="AQ72" s="280"/>
      <c r="AR72" s="280"/>
      <c r="AS72" s="280"/>
      <c r="AT72" s="280"/>
      <c r="AU72" s="280"/>
      <c r="AV72" s="280"/>
      <c r="AW72" s="280"/>
      <c r="AX72" s="280"/>
      <c r="AY72" s="280"/>
      <c r="AZ72" s="280"/>
      <c r="BA72" s="280"/>
      <c r="BB72" s="280"/>
      <c r="BC72" s="280"/>
      <c r="BD72" s="280"/>
      <c r="BE72" s="280"/>
      <c r="BF72" s="280"/>
      <c r="BG72" s="280"/>
      <c r="BH72" s="280"/>
    </row>
    <row r="73" spans="12:60" ht="8.9" customHeight="1" x14ac:dyDescent="0.35"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  <c r="AB73" s="288"/>
      <c r="AC73" s="288"/>
      <c r="AD73" s="288"/>
      <c r="AE73" s="288"/>
      <c r="AF73" s="288"/>
      <c r="AG73" s="12"/>
      <c r="AH73" s="12"/>
      <c r="AI73" s="12"/>
      <c r="AJ73" s="12"/>
      <c r="AK73" s="12"/>
      <c r="AL73" s="12"/>
      <c r="AM73" s="12"/>
      <c r="AN73" s="12"/>
      <c r="AO73" s="12"/>
      <c r="AP73" s="280"/>
      <c r="AQ73" s="280"/>
      <c r="AR73" s="280"/>
      <c r="AS73" s="280"/>
      <c r="AT73" s="280"/>
      <c r="AU73" s="280"/>
      <c r="AV73" s="280"/>
      <c r="AW73" s="280"/>
      <c r="AX73" s="280"/>
      <c r="AY73" s="280"/>
      <c r="AZ73" s="280"/>
      <c r="BA73" s="280"/>
      <c r="BB73" s="280"/>
      <c r="BC73" s="280"/>
      <c r="BD73" s="280"/>
      <c r="BE73" s="280"/>
      <c r="BF73" s="280"/>
      <c r="BG73" s="280"/>
      <c r="BH73" s="280"/>
    </row>
    <row r="74" spans="12:60" ht="8.9" customHeight="1" x14ac:dyDescent="0.35">
      <c r="L74" s="288">
        <f>DaneEksperta!C3</f>
        <v>535880980</v>
      </c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12"/>
      <c r="AH74" s="12"/>
      <c r="AI74" s="12"/>
      <c r="AJ74" s="12"/>
      <c r="AK74" s="12"/>
      <c r="AL74" s="12"/>
      <c r="AM74" s="12"/>
      <c r="AN74" s="12"/>
      <c r="AO74" s="12"/>
      <c r="AP74" s="287" t="e">
        <f>Oferta_panel!#REF!</f>
        <v>#REF!</v>
      </c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</row>
    <row r="75" spans="12:60" ht="8.9" customHeight="1" x14ac:dyDescent="0.35"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  <c r="AB75" s="288"/>
      <c r="AC75" s="288"/>
      <c r="AD75" s="288"/>
      <c r="AE75" s="288"/>
      <c r="AF75" s="288"/>
      <c r="AG75" s="12"/>
      <c r="AH75" s="12"/>
      <c r="AI75" s="12"/>
      <c r="AJ75" s="12"/>
      <c r="AK75" s="12"/>
      <c r="AL75" s="12"/>
      <c r="AM75" s="12"/>
      <c r="AN75" s="12"/>
      <c r="AO75" s="12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7"/>
      <c r="BC75" s="287"/>
      <c r="BD75" s="287"/>
      <c r="BE75" s="287"/>
      <c r="BF75" s="287"/>
      <c r="BG75" s="287"/>
      <c r="BH75" s="287"/>
    </row>
    <row r="76" spans="12:60" ht="8.9" customHeight="1" x14ac:dyDescent="0.35">
      <c r="L76" s="288" t="str">
        <f>DaneEksperta!C4</f>
        <v>mmazur@zielona-energia.com</v>
      </c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12"/>
      <c r="AH76" s="12"/>
      <c r="AI76" s="12"/>
      <c r="AJ76" s="12"/>
      <c r="AK76" s="12"/>
      <c r="AL76" s="12"/>
      <c r="AM76" s="12"/>
      <c r="AN76" s="12"/>
      <c r="AO76" s="12"/>
      <c r="AP76" s="287" t="e">
        <f>Oferta_panel!#REF!</f>
        <v>#REF!</v>
      </c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7"/>
      <c r="BC76" s="287"/>
      <c r="BD76" s="287"/>
      <c r="BE76" s="287"/>
      <c r="BF76" s="287"/>
      <c r="BG76" s="287"/>
      <c r="BH76" s="287"/>
    </row>
    <row r="77" spans="12:60" ht="8.9" customHeight="1" x14ac:dyDescent="0.35"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12"/>
      <c r="AH77" s="12"/>
      <c r="AI77" s="12"/>
      <c r="AJ77" s="12"/>
      <c r="AK77" s="12"/>
      <c r="AL77" s="12"/>
      <c r="AM77" s="12"/>
      <c r="AN77" s="12"/>
      <c r="AO77" s="12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  <c r="BA77" s="287"/>
      <c r="BB77" s="287"/>
      <c r="BC77" s="287"/>
      <c r="BD77" s="287"/>
      <c r="BE77" s="287"/>
      <c r="BF77" s="287"/>
      <c r="BG77" s="287"/>
      <c r="BH77" s="287"/>
    </row>
    <row r="78" spans="12:60" ht="8.9" customHeight="1" x14ac:dyDescent="0.35">
      <c r="AP78" s="280" t="e">
        <f>Oferta_panel!#REF!</f>
        <v>#REF!</v>
      </c>
      <c r="AQ78" s="280"/>
      <c r="AR78" s="280"/>
      <c r="AS78" s="280"/>
      <c r="AT78" s="280"/>
      <c r="AU78" s="280"/>
      <c r="AV78" s="280"/>
      <c r="AW78" s="280"/>
      <c r="AX78" s="280"/>
      <c r="AY78" s="280"/>
      <c r="AZ78" s="280"/>
      <c r="BA78" s="280"/>
      <c r="BB78" s="280"/>
      <c r="BC78" s="280"/>
      <c r="BD78" s="280"/>
      <c r="BE78" s="280"/>
      <c r="BF78" s="280"/>
      <c r="BG78" s="280"/>
      <c r="BH78" s="280"/>
    </row>
    <row r="79" spans="12:60" ht="8.9" customHeight="1" x14ac:dyDescent="0.35">
      <c r="AP79" s="280"/>
      <c r="AQ79" s="280"/>
      <c r="AR79" s="280"/>
      <c r="AS79" s="280"/>
      <c r="AT79" s="280"/>
      <c r="AU79" s="280"/>
      <c r="AV79" s="280"/>
      <c r="AW79" s="280"/>
      <c r="AX79" s="280"/>
      <c r="AY79" s="280"/>
      <c r="AZ79" s="280"/>
      <c r="BA79" s="280"/>
      <c r="BB79" s="280"/>
      <c r="BC79" s="280"/>
      <c r="BD79" s="280"/>
      <c r="BE79" s="280"/>
      <c r="BF79" s="280"/>
      <c r="BG79" s="280"/>
      <c r="BH79" s="280"/>
    </row>
    <row r="82" spans="12:60" ht="8.9" customHeight="1" x14ac:dyDescent="0.35">
      <c r="L82" s="283" t="s">
        <v>77</v>
      </c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283"/>
      <c r="AP82" s="283" t="s">
        <v>73</v>
      </c>
      <c r="AQ82" s="283"/>
      <c r="AR82" s="283"/>
      <c r="AS82" s="283"/>
      <c r="AT82" s="283"/>
      <c r="AU82" s="283"/>
      <c r="AV82" s="283"/>
      <c r="AW82" s="283"/>
      <c r="AX82" s="283"/>
      <c r="AY82" s="283"/>
      <c r="AZ82" s="283"/>
      <c r="BA82" s="283"/>
      <c r="BB82" s="283"/>
      <c r="BC82" s="283"/>
      <c r="BD82" s="283"/>
      <c r="BE82" s="283"/>
    </row>
    <row r="83" spans="12:60" ht="8.9" customHeight="1" x14ac:dyDescent="0.35"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</row>
    <row r="85" spans="12:60" ht="8.9" customHeight="1" x14ac:dyDescent="0.35">
      <c r="L85" s="285" t="e">
        <f>Oferta_panel!#REF!</f>
        <v>#REF!</v>
      </c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P85" s="280" t="e">
        <f>Oferta_panel!#REF!</f>
        <v>#REF!</v>
      </c>
      <c r="AQ85" s="280"/>
      <c r="AR85" s="280"/>
      <c r="AS85" s="280"/>
      <c r="AT85" s="280"/>
      <c r="AU85" s="280"/>
      <c r="AV85" s="280"/>
      <c r="AW85" s="280"/>
      <c r="AX85" s="280"/>
      <c r="AY85" s="280"/>
      <c r="AZ85" s="280"/>
      <c r="BA85" s="280"/>
      <c r="BB85" s="280"/>
      <c r="BC85" s="280"/>
      <c r="BD85" s="280"/>
      <c r="BE85" s="280"/>
      <c r="BF85" s="280"/>
      <c r="BG85" s="280"/>
      <c r="BH85" s="280"/>
    </row>
    <row r="86" spans="12:60" ht="8.9" customHeight="1" x14ac:dyDescent="0.35"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P86" s="280"/>
      <c r="AQ86" s="280"/>
      <c r="AR86" s="280"/>
      <c r="AS86" s="280"/>
      <c r="AT86" s="280"/>
      <c r="AU86" s="280"/>
      <c r="AV86" s="280"/>
      <c r="AW86" s="280"/>
      <c r="AX86" s="280"/>
      <c r="AY86" s="280"/>
      <c r="AZ86" s="280"/>
      <c r="BA86" s="280"/>
      <c r="BB86" s="280"/>
      <c r="BC86" s="280"/>
      <c r="BD86" s="280"/>
      <c r="BE86" s="280"/>
      <c r="BF86" s="280"/>
      <c r="BG86" s="280"/>
      <c r="BH86" s="280"/>
    </row>
    <row r="87" spans="12:60" ht="8.9" customHeight="1" x14ac:dyDescent="0.35">
      <c r="AP87" s="280" t="e">
        <f>Oferta_panel!#REF!</f>
        <v>#REF!</v>
      </c>
      <c r="AQ87" s="280"/>
      <c r="AR87" s="280"/>
      <c r="AS87" s="280"/>
      <c r="AT87" s="280"/>
      <c r="AU87" s="280"/>
      <c r="AV87" s="280"/>
      <c r="AW87" s="280"/>
      <c r="AX87" s="280"/>
      <c r="AY87" s="280"/>
      <c r="AZ87" s="280"/>
      <c r="BA87" s="280"/>
      <c r="BB87" s="280"/>
      <c r="BC87" s="280"/>
      <c r="BD87" s="280"/>
      <c r="BE87" s="280"/>
      <c r="BF87" s="280"/>
      <c r="BG87" s="280"/>
      <c r="BH87" s="280"/>
    </row>
    <row r="88" spans="12:60" ht="8.9" customHeight="1" x14ac:dyDescent="0.35">
      <c r="AP88" s="280"/>
      <c r="AQ88" s="280"/>
      <c r="AR88" s="280"/>
      <c r="AS88" s="280"/>
      <c r="AT88" s="280"/>
      <c r="AU88" s="280"/>
      <c r="AV88" s="280"/>
      <c r="AW88" s="280"/>
      <c r="AX88" s="280"/>
      <c r="AY88" s="280"/>
      <c r="AZ88" s="280"/>
      <c r="BA88" s="280"/>
      <c r="BB88" s="280"/>
      <c r="BC88" s="280"/>
      <c r="BD88" s="280"/>
      <c r="BE88" s="280"/>
      <c r="BF88" s="280"/>
      <c r="BG88" s="280"/>
      <c r="BH88" s="280"/>
    </row>
    <row r="99" spans="3:67" ht="8.9" customHeight="1" x14ac:dyDescent="0.35">
      <c r="D99" s="20"/>
      <c r="E99" s="20"/>
      <c r="F99" s="20"/>
      <c r="G99" s="20"/>
      <c r="H99" s="20"/>
      <c r="I99" s="20"/>
      <c r="J99" s="20"/>
      <c r="K99" s="228" t="e">
        <f>"Oferta na system o mocy "&amp;K57&amp;" obejmuje"</f>
        <v>#N/A</v>
      </c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  <c r="AX99" s="228"/>
      <c r="AY99" s="228"/>
      <c r="AZ99" s="228"/>
      <c r="BA99" s="228"/>
      <c r="BB99" s="228"/>
      <c r="BC99" s="228"/>
      <c r="BD99" s="228"/>
      <c r="BE99" s="228"/>
      <c r="BF99" s="228"/>
      <c r="BG99" s="228"/>
      <c r="BH99" s="228"/>
      <c r="BI99" s="228"/>
      <c r="BJ99" s="7"/>
      <c r="BK99" s="7"/>
      <c r="BL99" s="7"/>
      <c r="BM99" s="7"/>
      <c r="BN99" s="7"/>
      <c r="BO99" s="7"/>
    </row>
    <row r="100" spans="3:67" ht="8.9" customHeight="1" x14ac:dyDescent="0.35">
      <c r="C100" s="20"/>
      <c r="D100" s="20"/>
      <c r="E100" s="20"/>
      <c r="F100" s="20"/>
      <c r="G100" s="20"/>
      <c r="H100" s="20"/>
      <c r="I100" s="20"/>
      <c r="J100" s="20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  <c r="AX100" s="228"/>
      <c r="AY100" s="228"/>
      <c r="AZ100" s="228"/>
      <c r="BA100" s="228"/>
      <c r="BB100" s="228"/>
      <c r="BC100" s="228"/>
      <c r="BD100" s="228"/>
      <c r="BE100" s="228"/>
      <c r="BF100" s="228"/>
      <c r="BG100" s="228"/>
      <c r="BH100" s="228"/>
      <c r="BI100" s="228"/>
      <c r="BJ100" s="7"/>
      <c r="BK100" s="7"/>
      <c r="BL100" s="7"/>
      <c r="BM100" s="7"/>
      <c r="BN100" s="7"/>
      <c r="BO100" s="7"/>
    </row>
    <row r="101" spans="3:67" ht="8.9" customHeight="1" x14ac:dyDescent="0.35">
      <c r="C101" s="20"/>
      <c r="D101" s="20"/>
      <c r="E101" s="20"/>
      <c r="F101" s="20"/>
      <c r="G101" s="20"/>
      <c r="H101" s="20"/>
      <c r="I101" s="20"/>
      <c r="J101" s="20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  <c r="AX101" s="228"/>
      <c r="AY101" s="228"/>
      <c r="AZ101" s="228"/>
      <c r="BA101" s="228"/>
      <c r="BB101" s="228"/>
      <c r="BC101" s="228"/>
      <c r="BD101" s="228"/>
      <c r="BE101" s="228"/>
      <c r="BF101" s="228"/>
      <c r="BG101" s="228"/>
      <c r="BH101" s="228"/>
      <c r="BI101" s="228"/>
      <c r="BJ101" s="7"/>
      <c r="BK101" s="7"/>
      <c r="BL101" s="7"/>
      <c r="BM101" s="7"/>
      <c r="BN101" s="7"/>
      <c r="BO101" s="7"/>
    </row>
    <row r="102" spans="3:67" ht="8.9" customHeight="1" x14ac:dyDescent="0.35"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</row>
    <row r="103" spans="3:67" ht="8.9" customHeight="1" x14ac:dyDescent="0.35">
      <c r="K103" s="289" t="s">
        <v>211</v>
      </c>
      <c r="L103" s="28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4"/>
      <c r="AU103" s="14"/>
      <c r="AV103" s="14"/>
    </row>
    <row r="104" spans="3:67" ht="8.9" customHeight="1" x14ac:dyDescent="0.35"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4"/>
      <c r="AU104" s="14"/>
      <c r="AV104" s="14"/>
    </row>
    <row r="105" spans="3:67" ht="8.9" customHeight="1" x14ac:dyDescent="0.35">
      <c r="K105" s="289" t="s">
        <v>62</v>
      </c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14"/>
      <c r="AU105" s="14"/>
      <c r="AV105" s="14"/>
    </row>
    <row r="106" spans="3:67" ht="8.9" customHeight="1" x14ac:dyDescent="0.35"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14"/>
      <c r="AU106" s="14"/>
      <c r="AV106" s="14"/>
    </row>
    <row r="107" spans="3:67" ht="8.9" customHeight="1" x14ac:dyDescent="0.35">
      <c r="K107" s="289" t="s">
        <v>63</v>
      </c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15"/>
      <c r="AN107" s="15"/>
      <c r="AO107" s="15"/>
      <c r="AP107" s="15"/>
      <c r="AQ107" s="15"/>
      <c r="AR107" s="15"/>
      <c r="AS107" s="15"/>
      <c r="AT107" s="14"/>
      <c r="AU107" s="14"/>
      <c r="AV107" s="14"/>
    </row>
    <row r="108" spans="3:67" ht="8.9" customHeight="1" x14ac:dyDescent="0.35">
      <c r="K108" s="289"/>
      <c r="L108" s="28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15"/>
      <c r="AN108" s="15"/>
      <c r="AO108" s="15"/>
      <c r="AP108" s="15"/>
      <c r="AQ108" s="15"/>
      <c r="AR108" s="15"/>
      <c r="AS108" s="15"/>
      <c r="AT108" s="14"/>
      <c r="AU108" s="14"/>
      <c r="AV108" s="14"/>
    </row>
    <row r="109" spans="3:67" ht="8.9" customHeight="1" x14ac:dyDescent="0.35">
      <c r="K109" s="289" t="s">
        <v>64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15"/>
      <c r="AS109" s="15"/>
      <c r="AT109" s="14"/>
      <c r="AU109" s="14"/>
      <c r="AV109" s="14"/>
    </row>
    <row r="110" spans="3:67" ht="8.9" customHeight="1" x14ac:dyDescent="0.35"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15"/>
      <c r="AS110" s="15"/>
      <c r="AT110" s="14"/>
      <c r="AU110" s="14"/>
      <c r="AV110" s="14"/>
    </row>
    <row r="111" spans="3:67" ht="8.9" customHeight="1" x14ac:dyDescent="0.35">
      <c r="K111" s="289" t="s">
        <v>65</v>
      </c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15"/>
      <c r="AS111" s="15"/>
      <c r="AT111" s="14"/>
      <c r="AU111" s="14"/>
      <c r="AV111" s="14"/>
    </row>
    <row r="112" spans="3:67" ht="8.9" customHeight="1" x14ac:dyDescent="0.35"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15"/>
      <c r="AS112" s="15"/>
      <c r="AT112" s="14"/>
      <c r="AU112" s="14"/>
      <c r="AV112" s="14"/>
    </row>
    <row r="113" spans="3:65" ht="8.9" customHeight="1" x14ac:dyDescent="0.35">
      <c r="K113" s="289" t="s">
        <v>66</v>
      </c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15"/>
      <c r="AS113" s="15"/>
      <c r="AT113" s="14"/>
      <c r="AU113" s="14"/>
      <c r="AV113" s="14"/>
    </row>
    <row r="114" spans="3:65" ht="8.9" customHeight="1" x14ac:dyDescent="0.35"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15"/>
      <c r="AS114" s="15"/>
      <c r="AT114" s="14"/>
      <c r="AU114" s="14"/>
      <c r="AV114" s="14"/>
    </row>
    <row r="115" spans="3:65" ht="8.9" customHeight="1" x14ac:dyDescent="0.35">
      <c r="K115" s="289" t="s">
        <v>78</v>
      </c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15"/>
      <c r="AT115" s="14"/>
      <c r="AU115" s="14"/>
      <c r="AV115" s="14"/>
    </row>
    <row r="116" spans="3:65" ht="8.9" customHeight="1" x14ac:dyDescent="0.35"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15"/>
      <c r="AT116" s="14"/>
      <c r="AU116" s="14"/>
      <c r="AV116" s="14"/>
    </row>
    <row r="117" spans="3:65" ht="8.9" customHeight="1" x14ac:dyDescent="0.35"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4"/>
      <c r="AU117" s="14"/>
      <c r="AV117" s="14"/>
    </row>
    <row r="118" spans="3:65" ht="8.9" customHeight="1" x14ac:dyDescent="0.35">
      <c r="K118" s="290" t="s">
        <v>67</v>
      </c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15"/>
      <c r="AP118" s="15"/>
      <c r="AQ118" s="15"/>
      <c r="AR118" s="15"/>
      <c r="AS118" s="15"/>
      <c r="AT118" s="14"/>
      <c r="AU118" s="14"/>
      <c r="AV118" s="14"/>
    </row>
    <row r="119" spans="3:65" ht="8.9" customHeight="1" x14ac:dyDescent="0.35"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15"/>
      <c r="AP119" s="15"/>
      <c r="AQ119" s="15"/>
      <c r="AR119" s="15"/>
      <c r="AS119" s="15"/>
      <c r="AT119" s="14"/>
      <c r="AU119" s="14"/>
      <c r="AV119" s="14"/>
    </row>
    <row r="120" spans="3:65" ht="8.9" customHeight="1" x14ac:dyDescent="0.35">
      <c r="K120" s="289" t="s">
        <v>79</v>
      </c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15"/>
      <c r="AR120" s="15"/>
      <c r="AS120" s="15"/>
      <c r="AT120" s="14"/>
      <c r="AU120" s="14"/>
      <c r="AV120" s="14"/>
    </row>
    <row r="121" spans="3:65" ht="8.9" customHeight="1" x14ac:dyDescent="0.35">
      <c r="K121" s="289"/>
      <c r="L121" s="28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15"/>
      <c r="AR121" s="15"/>
      <c r="AS121" s="15"/>
      <c r="AT121" s="15"/>
      <c r="AU121" s="15"/>
      <c r="AV121" s="15"/>
    </row>
    <row r="122" spans="3:65" ht="8.9" customHeight="1" x14ac:dyDescent="0.35">
      <c r="K122" s="289" t="s">
        <v>80</v>
      </c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15"/>
      <c r="AQ122" s="15"/>
      <c r="AR122" s="15"/>
      <c r="AS122" s="15"/>
      <c r="AT122" s="15"/>
      <c r="AU122" s="15"/>
      <c r="AV122" s="15"/>
    </row>
    <row r="123" spans="3:65" ht="8.9" customHeight="1" x14ac:dyDescent="0.35"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15"/>
      <c r="AQ123" s="15"/>
      <c r="AR123" s="15"/>
      <c r="AS123" s="15"/>
      <c r="AT123" s="15"/>
      <c r="AU123" s="15"/>
      <c r="AV123" s="15"/>
    </row>
    <row r="124" spans="3:65" ht="8.9" customHeight="1" x14ac:dyDescent="0.35"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</row>
    <row r="125" spans="3:65" ht="8.9" customHeight="1" x14ac:dyDescent="0.35">
      <c r="C125" s="15"/>
      <c r="D125" s="15"/>
      <c r="E125" s="15"/>
      <c r="F125" s="15"/>
      <c r="G125" s="15"/>
      <c r="H125" s="15"/>
      <c r="I125" s="15"/>
      <c r="J125" s="15"/>
      <c r="K125" s="291" t="s">
        <v>68</v>
      </c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</row>
    <row r="126" spans="3:65" ht="8.9" customHeight="1" x14ac:dyDescent="0.35"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</row>
    <row r="127" spans="3:65" ht="8.9" customHeight="1" x14ac:dyDescent="0.35">
      <c r="C127" s="15"/>
      <c r="D127" s="15"/>
      <c r="E127" s="15"/>
      <c r="F127" s="15"/>
      <c r="G127" s="15"/>
      <c r="H127" s="15"/>
      <c r="I127" s="15"/>
      <c r="J127" s="15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  <c r="BA127" s="153"/>
      <c r="BB127" s="153"/>
      <c r="BC127" s="153"/>
      <c r="BD127" s="153"/>
      <c r="BE127" s="153"/>
      <c r="BF127" s="153"/>
      <c r="BG127" s="153"/>
      <c r="BH127" s="153"/>
      <c r="BI127" s="153"/>
      <c r="BJ127" s="15"/>
      <c r="BK127" s="15"/>
      <c r="BL127" s="15"/>
      <c r="BM127" s="15"/>
    </row>
    <row r="128" spans="3:65" ht="8.9" customHeight="1" x14ac:dyDescent="0.35">
      <c r="F128" s="21"/>
      <c r="G128" s="22"/>
      <c r="H128" s="22"/>
      <c r="I128" s="22"/>
      <c r="J128" s="22"/>
      <c r="K128" s="205" t="s">
        <v>82</v>
      </c>
      <c r="L128" s="207"/>
      <c r="M128" s="205" t="s">
        <v>81</v>
      </c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7"/>
      <c r="AH128" s="205" t="s">
        <v>83</v>
      </c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7"/>
      <c r="BD128" s="205" t="s">
        <v>104</v>
      </c>
      <c r="BE128" s="206"/>
      <c r="BF128" s="206"/>
      <c r="BG128" s="206"/>
      <c r="BH128" s="206"/>
      <c r="BI128" s="207"/>
      <c r="BJ128" s="15"/>
      <c r="BK128" s="15"/>
      <c r="BL128" s="15"/>
      <c r="BM128" s="15"/>
    </row>
    <row r="129" spans="6:65" ht="8.9" customHeight="1" x14ac:dyDescent="0.35">
      <c r="F129" s="21"/>
      <c r="G129" s="22"/>
      <c r="H129" s="22"/>
      <c r="I129" s="22"/>
      <c r="J129" s="22"/>
      <c r="K129" s="208"/>
      <c r="L129" s="210"/>
      <c r="M129" s="208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10"/>
      <c r="AH129" s="208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10"/>
      <c r="BD129" s="208"/>
      <c r="BE129" s="209"/>
      <c r="BF129" s="209"/>
      <c r="BG129" s="209"/>
      <c r="BH129" s="209"/>
      <c r="BI129" s="210"/>
      <c r="BJ129" s="14"/>
      <c r="BK129" s="14"/>
      <c r="BL129" s="14"/>
      <c r="BM129" s="14"/>
    </row>
    <row r="130" spans="6:65" ht="8.9" customHeight="1" x14ac:dyDescent="0.35">
      <c r="F130" s="21"/>
      <c r="G130" s="23"/>
      <c r="H130" s="23"/>
      <c r="I130" s="23"/>
      <c r="J130" s="23"/>
      <c r="K130" s="195">
        <v>1</v>
      </c>
      <c r="L130" s="196"/>
      <c r="M130" s="199" t="s">
        <v>69</v>
      </c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200"/>
      <c r="AE130" s="200"/>
      <c r="AF130" s="200"/>
      <c r="AG130" s="201"/>
      <c r="AH130" s="199">
        <f>Oferta_panel!D10</f>
        <v>0</v>
      </c>
      <c r="AI130" s="200"/>
      <c r="AJ130" s="200"/>
      <c r="AK130" s="200"/>
      <c r="AL130" s="200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200"/>
      <c r="AZ130" s="200"/>
      <c r="BA130" s="200"/>
      <c r="BB130" s="200"/>
      <c r="BC130" s="201"/>
      <c r="BD130" s="217">
        <f>Oferta_panel!D12</f>
        <v>0</v>
      </c>
      <c r="BE130" s="218"/>
      <c r="BF130" s="218"/>
      <c r="BG130" s="218"/>
      <c r="BH130" s="218"/>
      <c r="BI130" s="219"/>
      <c r="BJ130" s="14"/>
      <c r="BK130" s="14"/>
      <c r="BL130" s="14"/>
      <c r="BM130" s="14"/>
    </row>
    <row r="131" spans="6:65" ht="8.9" customHeight="1" x14ac:dyDescent="0.35">
      <c r="F131" s="21"/>
      <c r="G131" s="23"/>
      <c r="H131" s="23"/>
      <c r="I131" s="23"/>
      <c r="J131" s="23"/>
      <c r="K131" s="197"/>
      <c r="L131" s="198"/>
      <c r="M131" s="202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4"/>
      <c r="AH131" s="202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4"/>
      <c r="BD131" s="220"/>
      <c r="BE131" s="221"/>
      <c r="BF131" s="221"/>
      <c r="BG131" s="221"/>
      <c r="BH131" s="221"/>
      <c r="BI131" s="222"/>
      <c r="BJ131" s="14"/>
      <c r="BK131" s="14"/>
      <c r="BL131" s="14"/>
      <c r="BM131" s="14"/>
    </row>
    <row r="132" spans="6:65" ht="8.9" customHeight="1" x14ac:dyDescent="0.35">
      <c r="F132" s="21"/>
      <c r="G132" s="23"/>
      <c r="H132" s="23"/>
      <c r="I132" s="23"/>
      <c r="J132" s="23"/>
      <c r="K132" s="191">
        <v>2</v>
      </c>
      <c r="L132" s="192"/>
      <c r="M132" s="199" t="e">
        <f>IF(LEFT(AH132,5)="Solar","Falownik/i + optymalizatory - komplet","Falownik/i - komplet")</f>
        <v>#N/A</v>
      </c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1"/>
      <c r="AH132" s="211" t="e">
        <f>Oferta_panel!D13</f>
        <v>#N/A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3"/>
      <c r="BD132" s="217">
        <v>1</v>
      </c>
      <c r="BE132" s="218"/>
      <c r="BF132" s="218"/>
      <c r="BG132" s="218"/>
      <c r="BH132" s="218"/>
      <c r="BI132" s="219"/>
    </row>
    <row r="133" spans="6:65" ht="8.9" customHeight="1" x14ac:dyDescent="0.35">
      <c r="F133" s="21"/>
      <c r="G133" s="23"/>
      <c r="H133" s="23"/>
      <c r="I133" s="23"/>
      <c r="J133" s="23"/>
      <c r="K133" s="193"/>
      <c r="L133" s="194"/>
      <c r="M133" s="202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4"/>
      <c r="AH133" s="214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6"/>
      <c r="BD133" s="220"/>
      <c r="BE133" s="221"/>
      <c r="BF133" s="221"/>
      <c r="BG133" s="221"/>
      <c r="BH133" s="221"/>
      <c r="BI133" s="222"/>
    </row>
    <row r="134" spans="6:65" ht="8.9" customHeight="1" x14ac:dyDescent="0.35">
      <c r="F134" s="21"/>
      <c r="G134" s="23"/>
      <c r="H134" s="23"/>
      <c r="I134" s="23"/>
      <c r="J134" s="23"/>
      <c r="K134" s="191">
        <v>3</v>
      </c>
      <c r="L134" s="192"/>
      <c r="M134" s="199" t="s">
        <v>90</v>
      </c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  <c r="AG134" s="201"/>
      <c r="AH134" s="211">
        <f>Oferta_panel!D7</f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3"/>
      <c r="BD134" s="217">
        <v>1</v>
      </c>
      <c r="BE134" s="218"/>
      <c r="BF134" s="218"/>
      <c r="BG134" s="218"/>
      <c r="BH134" s="218"/>
      <c r="BI134" s="219"/>
    </row>
    <row r="135" spans="6:65" ht="8.9" customHeight="1" x14ac:dyDescent="0.35">
      <c r="F135" s="21"/>
      <c r="G135" s="23"/>
      <c r="H135" s="23"/>
      <c r="I135" s="23"/>
      <c r="J135" s="23"/>
      <c r="K135" s="193"/>
      <c r="L135" s="194"/>
      <c r="M135" s="202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4"/>
      <c r="AH135" s="214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6"/>
      <c r="BD135" s="220"/>
      <c r="BE135" s="221"/>
      <c r="BF135" s="221"/>
      <c r="BG135" s="221"/>
      <c r="BH135" s="221"/>
      <c r="BI135" s="222"/>
    </row>
    <row r="136" spans="6:65" ht="8.9" customHeight="1" x14ac:dyDescent="0.35">
      <c r="F136" s="21"/>
      <c r="G136" s="23"/>
      <c r="H136" s="23"/>
      <c r="I136" s="23"/>
      <c r="J136" s="23"/>
      <c r="K136" s="191">
        <v>4</v>
      </c>
      <c r="L136" s="192"/>
      <c r="M136" s="199" t="s">
        <v>87</v>
      </c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  <c r="AF136" s="200"/>
      <c r="AG136" s="201"/>
      <c r="AH136" s="211" t="s">
        <v>688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3"/>
      <c r="BD136" s="217">
        <v>1</v>
      </c>
      <c r="BE136" s="218"/>
      <c r="BF136" s="218"/>
      <c r="BG136" s="218"/>
      <c r="BH136" s="218"/>
      <c r="BI136" s="219"/>
    </row>
    <row r="137" spans="6:65" ht="8.9" customHeight="1" x14ac:dyDescent="0.35">
      <c r="F137" s="21"/>
      <c r="G137" s="23"/>
      <c r="H137" s="23"/>
      <c r="I137" s="23"/>
      <c r="J137" s="23"/>
      <c r="K137" s="193"/>
      <c r="L137" s="194"/>
      <c r="M137" s="202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4"/>
      <c r="AH137" s="214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6"/>
      <c r="BD137" s="220"/>
      <c r="BE137" s="221"/>
      <c r="BF137" s="221"/>
      <c r="BG137" s="221"/>
      <c r="BH137" s="221"/>
      <c r="BI137" s="222"/>
    </row>
    <row r="138" spans="6:65" ht="8.9" customHeight="1" x14ac:dyDescent="0.35">
      <c r="F138" s="21"/>
      <c r="G138" s="23"/>
      <c r="H138" s="23"/>
      <c r="I138" s="23"/>
      <c r="J138" s="23"/>
      <c r="K138" s="191">
        <v>5</v>
      </c>
      <c r="L138" s="192"/>
      <c r="M138" s="199" t="s">
        <v>88</v>
      </c>
      <c r="N138" s="200"/>
      <c r="O138" s="20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  <c r="AG138" s="201"/>
      <c r="AH138" s="211" t="s">
        <v>89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3"/>
      <c r="BD138" s="217">
        <v>1</v>
      </c>
      <c r="BE138" s="218"/>
      <c r="BF138" s="218"/>
      <c r="BG138" s="218"/>
      <c r="BH138" s="218"/>
      <c r="BI138" s="219"/>
    </row>
    <row r="139" spans="6:65" ht="8.9" customHeight="1" x14ac:dyDescent="0.35">
      <c r="F139" s="21"/>
      <c r="G139" s="23"/>
      <c r="H139" s="23"/>
      <c r="I139" s="23"/>
      <c r="J139" s="23"/>
      <c r="K139" s="193"/>
      <c r="L139" s="194"/>
      <c r="M139" s="202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4"/>
      <c r="AH139" s="214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6"/>
      <c r="BD139" s="220"/>
      <c r="BE139" s="221"/>
      <c r="BF139" s="221"/>
      <c r="BG139" s="221"/>
      <c r="BH139" s="221"/>
      <c r="BI139" s="222"/>
    </row>
    <row r="140" spans="6:65" ht="8.9" customHeight="1" x14ac:dyDescent="0.35">
      <c r="F140" s="21"/>
      <c r="G140" s="23"/>
      <c r="H140" s="23"/>
      <c r="I140" s="23"/>
      <c r="J140" s="23"/>
      <c r="K140" s="191">
        <v>6</v>
      </c>
      <c r="L140" s="192"/>
      <c r="M140" s="199" t="s">
        <v>1940</v>
      </c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1"/>
      <c r="AH140" s="211" t="s">
        <v>243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3"/>
      <c r="BD140" s="217">
        <v>1</v>
      </c>
      <c r="BE140" s="218"/>
      <c r="BF140" s="218"/>
      <c r="BG140" s="218"/>
      <c r="BH140" s="218"/>
      <c r="BI140" s="219"/>
    </row>
    <row r="141" spans="6:65" ht="8.9" customHeight="1" x14ac:dyDescent="0.35">
      <c r="F141" s="21"/>
      <c r="G141" s="23"/>
      <c r="H141" s="23"/>
      <c r="I141" s="23"/>
      <c r="J141" s="23"/>
      <c r="K141" s="193"/>
      <c r="L141" s="194"/>
      <c r="M141" s="202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4"/>
      <c r="AH141" s="214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6"/>
      <c r="BD141" s="220"/>
      <c r="BE141" s="221"/>
      <c r="BF141" s="221"/>
      <c r="BG141" s="221"/>
      <c r="BH141" s="221"/>
      <c r="BI141" s="222"/>
    </row>
    <row r="142" spans="6:65" ht="8.9" customHeight="1" x14ac:dyDescent="0.35">
      <c r="F142" s="21"/>
      <c r="G142" s="23"/>
      <c r="H142" s="23"/>
      <c r="I142" s="23"/>
      <c r="J142" s="23"/>
      <c r="K142" s="191">
        <v>7</v>
      </c>
      <c r="L142" s="192"/>
      <c r="M142" s="199" t="s">
        <v>92</v>
      </c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200"/>
      <c r="AE142" s="200"/>
      <c r="AF142" s="200"/>
      <c r="AG142" s="201"/>
      <c r="AH142" s="211" t="s">
        <v>93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3"/>
      <c r="BD142" s="217">
        <v>1</v>
      </c>
      <c r="BE142" s="218"/>
      <c r="BF142" s="218"/>
      <c r="BG142" s="218"/>
      <c r="BH142" s="218"/>
      <c r="BI142" s="219"/>
    </row>
    <row r="143" spans="6:65" ht="8.9" customHeight="1" x14ac:dyDescent="0.35">
      <c r="F143" s="21"/>
      <c r="G143" s="23"/>
      <c r="H143" s="23"/>
      <c r="I143" s="23"/>
      <c r="J143" s="23"/>
      <c r="K143" s="193"/>
      <c r="L143" s="194"/>
      <c r="M143" s="202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4"/>
      <c r="AH143" s="214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6"/>
      <c r="BD143" s="220"/>
      <c r="BE143" s="221"/>
      <c r="BF143" s="221"/>
      <c r="BG143" s="221"/>
      <c r="BH143" s="221"/>
      <c r="BI143" s="222"/>
    </row>
    <row r="144" spans="6:65" ht="8.9" customHeight="1" x14ac:dyDescent="0.35">
      <c r="F144" s="21"/>
      <c r="G144" s="23"/>
      <c r="H144" s="23"/>
      <c r="I144" s="23"/>
      <c r="J144" s="23"/>
      <c r="K144" s="191">
        <v>8</v>
      </c>
      <c r="L144" s="192"/>
      <c r="M144" s="199" t="s">
        <v>70</v>
      </c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200"/>
      <c r="AF144" s="200"/>
      <c r="AG144" s="201"/>
      <c r="AH144" s="211" t="s">
        <v>91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3"/>
      <c r="BD144" s="217">
        <v>1</v>
      </c>
      <c r="BE144" s="218"/>
      <c r="BF144" s="218"/>
      <c r="BG144" s="218"/>
      <c r="BH144" s="218"/>
      <c r="BI144" s="219"/>
    </row>
    <row r="145" spans="6:61" ht="8.9" customHeight="1" x14ac:dyDescent="0.35">
      <c r="F145" s="21"/>
      <c r="G145" s="23"/>
      <c r="H145" s="23"/>
      <c r="I145" s="23"/>
      <c r="J145" s="23"/>
      <c r="K145" s="193"/>
      <c r="L145" s="194"/>
      <c r="M145" s="202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4"/>
      <c r="AH145" s="214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6"/>
      <c r="BD145" s="220"/>
      <c r="BE145" s="221"/>
      <c r="BF145" s="221"/>
      <c r="BG145" s="221"/>
      <c r="BH145" s="221"/>
      <c r="BI145" s="222"/>
    </row>
    <row r="146" spans="6:61" ht="8.9" customHeight="1" x14ac:dyDescent="0.35">
      <c r="F146" s="21"/>
      <c r="G146" s="23"/>
      <c r="H146" s="23"/>
      <c r="I146" s="23"/>
      <c r="J146" s="23"/>
      <c r="K146" s="191">
        <v>9</v>
      </c>
      <c r="L146" s="192"/>
      <c r="M146" s="199" t="s">
        <v>2355</v>
      </c>
      <c r="N146" s="200"/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1"/>
      <c r="AH146" s="211" t="e">
        <f>IF(Oferta_panel!I15=0,"nie zastosowano",IF(Oferta_panel!I15=3500,"zastosowano na 2 MPPT","zastosowano na 4 MPPT"))</f>
        <v>#N/A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3"/>
      <c r="BD146" s="217" t="e">
        <f>IF(Oferta_panel!I15=0,"brak",IF(Oferta_panel!I15=3500,1,2))</f>
        <v>#N/A</v>
      </c>
      <c r="BE146" s="218"/>
      <c r="BF146" s="218"/>
      <c r="BG146" s="218"/>
      <c r="BH146" s="218"/>
      <c r="BI146" s="219"/>
    </row>
    <row r="147" spans="6:61" ht="8.9" customHeight="1" x14ac:dyDescent="0.35">
      <c r="F147" s="21"/>
      <c r="G147" s="23"/>
      <c r="H147" s="23"/>
      <c r="I147" s="23"/>
      <c r="J147" s="23"/>
      <c r="K147" s="193"/>
      <c r="L147" s="194"/>
      <c r="M147" s="202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4"/>
      <c r="AH147" s="214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6"/>
      <c r="BD147" s="220"/>
      <c r="BE147" s="221"/>
      <c r="BF147" s="221"/>
      <c r="BG147" s="221"/>
      <c r="BH147" s="221"/>
      <c r="BI147" s="222"/>
    </row>
    <row r="148" spans="6:61" ht="8.9" customHeight="1" x14ac:dyDescent="0.35">
      <c r="F148" s="21"/>
      <c r="G148" s="21"/>
      <c r="H148" s="21"/>
      <c r="I148" s="21"/>
      <c r="J148" s="21"/>
    </row>
    <row r="149" spans="6:61" ht="8.9" customHeight="1" x14ac:dyDescent="0.35">
      <c r="F149" s="21"/>
      <c r="G149" s="21"/>
      <c r="H149" s="21"/>
      <c r="I149" s="21"/>
      <c r="J149" s="21"/>
    </row>
    <row r="150" spans="6:61" ht="8.9" customHeight="1" x14ac:dyDescent="0.35"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</row>
    <row r="151" spans="6:61" ht="12.5" customHeight="1" x14ac:dyDescent="0.35">
      <c r="AR151" s="6"/>
      <c r="AS151" s="6"/>
      <c r="AT151" s="25" t="s">
        <v>84</v>
      </c>
      <c r="AU151" s="6"/>
      <c r="AV151" s="6"/>
      <c r="AW151" s="6"/>
      <c r="AX151" s="6"/>
      <c r="AY151" s="229" t="e">
        <f>Oferta_panel!G22</f>
        <v>#N/A</v>
      </c>
      <c r="AZ151" s="229"/>
      <c r="BA151" s="229"/>
      <c r="BB151" s="229"/>
      <c r="BC151" s="229"/>
      <c r="BD151" s="229"/>
      <c r="BE151" s="229"/>
      <c r="BF151" s="229"/>
      <c r="BG151" s="229"/>
      <c r="BH151" s="229"/>
      <c r="BI151" s="229"/>
    </row>
    <row r="152" spans="6:61" ht="8.9" customHeight="1" x14ac:dyDescent="0.35"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</row>
    <row r="153" spans="6:61" ht="12.5" customHeight="1" x14ac:dyDescent="0.35">
      <c r="AR153" s="6"/>
      <c r="AS153" s="6"/>
      <c r="AT153" s="25" t="s">
        <v>85</v>
      </c>
      <c r="AU153" s="6"/>
      <c r="AV153" s="6"/>
      <c r="AW153" s="6"/>
      <c r="AX153" s="6"/>
      <c r="AY153" s="6"/>
      <c r="AZ153" s="6"/>
      <c r="BA153" s="229" t="e">
        <f>AY155-AY151</f>
        <v>#N/A</v>
      </c>
      <c r="BB153" s="230"/>
      <c r="BC153" s="230"/>
      <c r="BD153" s="230"/>
      <c r="BE153" s="230"/>
      <c r="BF153" s="230"/>
      <c r="BG153" s="230"/>
      <c r="BH153" s="230"/>
      <c r="BI153" s="230"/>
    </row>
    <row r="154" spans="6:61" ht="8.9" customHeight="1" x14ac:dyDescent="0.35"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</row>
    <row r="155" spans="6:61" ht="19" customHeight="1" x14ac:dyDescent="0.35">
      <c r="AR155" s="6"/>
      <c r="AS155" s="6"/>
      <c r="AT155" s="26" t="s">
        <v>86</v>
      </c>
      <c r="AU155" s="27"/>
      <c r="AV155" s="27"/>
      <c r="AW155" s="27"/>
      <c r="AX155" s="27"/>
      <c r="AY155" s="231" t="e">
        <f>Oferta_panel!H22</f>
        <v>#N/A</v>
      </c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</row>
    <row r="156" spans="6:61" ht="8.9" customHeight="1" x14ac:dyDescent="0.35"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</row>
    <row r="160" spans="6:61" ht="11.5" customHeight="1" x14ac:dyDescent="0.35">
      <c r="O160" s="28" t="s">
        <v>96</v>
      </c>
      <c r="AC160" s="28" t="s">
        <v>94</v>
      </c>
      <c r="AQ160" s="28" t="s">
        <v>96</v>
      </c>
      <c r="BA160" s="28" t="s">
        <v>96</v>
      </c>
    </row>
    <row r="161" spans="2:65" ht="11.5" customHeight="1" x14ac:dyDescent="0.35">
      <c r="O161" s="28" t="s">
        <v>59</v>
      </c>
      <c r="AC161" s="28" t="s">
        <v>95</v>
      </c>
      <c r="AQ161" s="28" t="s">
        <v>97</v>
      </c>
      <c r="BA161" s="28" t="s">
        <v>98</v>
      </c>
    </row>
    <row r="162" spans="2:65" ht="8.9" customHeight="1" x14ac:dyDescent="0.35">
      <c r="O162" s="234" t="e">
        <f>Oferta_panel!I16</f>
        <v>#N/A</v>
      </c>
      <c r="P162" s="234"/>
      <c r="Q162" s="234"/>
      <c r="R162" s="234"/>
      <c r="S162" s="234"/>
      <c r="AC162" s="235" t="e">
        <f>Oferta_panel!I11</f>
        <v>#N/A</v>
      </c>
      <c r="AD162" s="235"/>
      <c r="AE162" s="235"/>
      <c r="AF162" s="235"/>
      <c r="AG162" s="235"/>
      <c r="AQ162" s="236" t="e">
        <f>Oferta_panel!I17</f>
        <v>#N/A</v>
      </c>
      <c r="AR162" s="236"/>
      <c r="AS162" s="236"/>
      <c r="AT162" s="236"/>
      <c r="AU162" s="236"/>
      <c r="BA162" s="298" t="e">
        <f>Oferta_panel!I18</f>
        <v>#N/A</v>
      </c>
      <c r="BB162" s="298"/>
      <c r="BC162" s="298"/>
      <c r="BD162" s="298"/>
      <c r="BE162" s="298"/>
      <c r="BF162" s="298"/>
      <c r="BG162" s="298"/>
      <c r="BH162" s="298"/>
      <c r="BI162" s="298"/>
      <c r="BJ162" s="298"/>
    </row>
    <row r="163" spans="2:65" ht="8.9" customHeight="1" x14ac:dyDescent="0.35">
      <c r="O163" s="234"/>
      <c r="P163" s="234"/>
      <c r="Q163" s="234"/>
      <c r="R163" s="234"/>
      <c r="S163" s="234"/>
      <c r="AC163" s="235"/>
      <c r="AD163" s="235"/>
      <c r="AE163" s="235"/>
      <c r="AF163" s="235"/>
      <c r="AG163" s="235"/>
      <c r="AQ163" s="236"/>
      <c r="AR163" s="236"/>
      <c r="AS163" s="236"/>
      <c r="AT163" s="236"/>
      <c r="AU163" s="236"/>
      <c r="BA163" s="298"/>
      <c r="BB163" s="298"/>
      <c r="BC163" s="298"/>
      <c r="BD163" s="298"/>
      <c r="BE163" s="298"/>
      <c r="BF163" s="298"/>
      <c r="BG163" s="298"/>
      <c r="BH163" s="298"/>
      <c r="BI163" s="298"/>
      <c r="BJ163" s="298"/>
    </row>
    <row r="164" spans="2:65" ht="8.9" customHeight="1" x14ac:dyDescent="0.35">
      <c r="O164" s="234"/>
      <c r="P164" s="234"/>
      <c r="Q164" s="234"/>
      <c r="R164" s="234"/>
      <c r="S164" s="234"/>
      <c r="AC164" s="235"/>
      <c r="AD164" s="235"/>
      <c r="AE164" s="235"/>
      <c r="AF164" s="235"/>
      <c r="AG164" s="235"/>
      <c r="AQ164" s="236"/>
      <c r="AR164" s="236"/>
      <c r="AS164" s="236"/>
      <c r="AT164" s="236"/>
      <c r="AU164" s="236"/>
      <c r="BA164" s="298"/>
      <c r="BB164" s="298"/>
      <c r="BC164" s="298"/>
      <c r="BD164" s="298"/>
      <c r="BE164" s="298"/>
      <c r="BF164" s="298"/>
      <c r="BG164" s="298"/>
      <c r="BH164" s="298"/>
      <c r="BI164" s="298"/>
      <c r="BJ164" s="298"/>
    </row>
    <row r="165" spans="2:65" ht="8.9" customHeight="1" x14ac:dyDescent="0.35">
      <c r="B165" s="24"/>
      <c r="C165" s="24"/>
      <c r="D165" s="24"/>
      <c r="E165" s="24"/>
      <c r="F165" s="24"/>
      <c r="G165" s="24"/>
      <c r="H165" s="24"/>
      <c r="I165" s="24"/>
      <c r="BJ165" s="24"/>
      <c r="BK165" s="24"/>
      <c r="BL165" s="24"/>
    </row>
    <row r="166" spans="2:65" ht="8" customHeight="1" x14ac:dyDescent="0.35"/>
    <row r="167" spans="2:65" ht="12" customHeight="1" x14ac:dyDescent="0.35">
      <c r="O167" s="28" t="s">
        <v>99</v>
      </c>
      <c r="AC167" s="28" t="s">
        <v>100</v>
      </c>
      <c r="AT167" s="28" t="s">
        <v>102</v>
      </c>
    </row>
    <row r="168" spans="2:65" ht="10.5" customHeight="1" x14ac:dyDescent="0.35">
      <c r="O168" s="28" t="s">
        <v>215</v>
      </c>
      <c r="AC168" s="28" t="s">
        <v>101</v>
      </c>
      <c r="AT168" s="28" t="s">
        <v>103</v>
      </c>
    </row>
    <row r="169" spans="2:65" ht="8.9" customHeight="1" x14ac:dyDescent="0.35">
      <c r="B169" s="24"/>
      <c r="C169" s="24"/>
      <c r="D169" s="24"/>
      <c r="E169" s="24"/>
      <c r="F169" s="24"/>
      <c r="G169" s="24"/>
      <c r="H169" s="24"/>
      <c r="I169" s="24"/>
      <c r="O169" s="234" t="e">
        <f>Oferta_panel!I14&amp;"kg"</f>
        <v>#N/A</v>
      </c>
      <c r="P169" s="234"/>
      <c r="Q169" s="234"/>
      <c r="R169" s="234"/>
      <c r="S169" s="234"/>
      <c r="AC169" s="232" t="e">
        <f>ROUND((48*97%*Oferta_panel!F22)/600,2)&amp;"ha"</f>
        <v>#N/A</v>
      </c>
      <c r="AD169" s="232"/>
      <c r="AE169" s="232"/>
      <c r="AF169" s="232"/>
      <c r="AG169" s="232"/>
      <c r="AT169" s="233" t="e">
        <f>Oferta_panel!I8</f>
        <v>#N/A</v>
      </c>
      <c r="AU169" s="233"/>
      <c r="AV169" s="233"/>
      <c r="AW169" s="233"/>
      <c r="AX169" s="233"/>
      <c r="BJ169" s="24"/>
      <c r="BK169" s="24"/>
      <c r="BL169" s="24"/>
    </row>
    <row r="170" spans="2:65" ht="8.9" customHeight="1" x14ac:dyDescent="0.35">
      <c r="O170" s="234"/>
      <c r="P170" s="234"/>
      <c r="Q170" s="234"/>
      <c r="R170" s="234"/>
      <c r="S170" s="234"/>
      <c r="AC170" s="232"/>
      <c r="AD170" s="232"/>
      <c r="AE170" s="232"/>
      <c r="AF170" s="232"/>
      <c r="AG170" s="232"/>
      <c r="AT170" s="233"/>
      <c r="AU170" s="233"/>
      <c r="AV170" s="233"/>
      <c r="AW170" s="233"/>
      <c r="AX170" s="233"/>
    </row>
    <row r="171" spans="2:65" ht="8.9" customHeight="1" x14ac:dyDescent="0.35">
      <c r="O171" s="234"/>
      <c r="P171" s="234"/>
      <c r="Q171" s="234"/>
      <c r="R171" s="234"/>
      <c r="S171" s="234"/>
      <c r="AC171" s="232"/>
      <c r="AD171" s="232"/>
      <c r="AE171" s="232"/>
      <c r="AF171" s="232"/>
      <c r="AG171" s="232"/>
      <c r="AT171" s="233"/>
      <c r="AU171" s="233"/>
      <c r="AV171" s="233"/>
      <c r="AW171" s="233"/>
      <c r="AX171" s="233"/>
    </row>
    <row r="172" spans="2:65" ht="8.9" customHeight="1" x14ac:dyDescent="0.35"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</row>
    <row r="173" spans="2:65" ht="8.9" customHeight="1" x14ac:dyDescent="0.35">
      <c r="G173" s="24" t="s">
        <v>71</v>
      </c>
    </row>
    <row r="174" spans="2:65" ht="8.9" customHeight="1" x14ac:dyDescent="0.35"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</row>
    <row r="184" spans="11:75" ht="12.5" customHeight="1" x14ac:dyDescent="0.35">
      <c r="K184" s="228" t="s">
        <v>113</v>
      </c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28"/>
      <c r="AH184" s="228"/>
      <c r="AI184" s="228"/>
      <c r="AJ184" s="228"/>
      <c r="AK184" s="228"/>
      <c r="AL184" s="228"/>
      <c r="AM184" s="228"/>
      <c r="AN184" s="228"/>
      <c r="AO184" s="228"/>
      <c r="AP184" s="228"/>
      <c r="AQ184" s="228"/>
      <c r="AR184" s="228"/>
      <c r="AS184" s="228"/>
      <c r="AT184" s="228"/>
      <c r="AU184" s="228"/>
      <c r="AV184" s="228"/>
      <c r="AW184" s="228"/>
      <c r="AX184" s="228"/>
      <c r="AY184" s="228"/>
      <c r="AZ184" s="228"/>
      <c r="BA184" s="228"/>
      <c r="BB184" s="228"/>
      <c r="BC184" s="228"/>
      <c r="BD184" s="228"/>
      <c r="BE184" s="228"/>
      <c r="BF184" s="228"/>
      <c r="BG184" s="228"/>
      <c r="BH184" s="228"/>
      <c r="BI184" s="228"/>
    </row>
    <row r="185" spans="11:75" ht="8.9" customHeight="1" x14ac:dyDescent="0.35"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  <c r="AI185" s="228"/>
      <c r="AJ185" s="228"/>
      <c r="AK185" s="228"/>
      <c r="AL185" s="228"/>
      <c r="AM185" s="228"/>
      <c r="AN185" s="228"/>
      <c r="AO185" s="228"/>
      <c r="AP185" s="228"/>
      <c r="AQ185" s="228"/>
      <c r="AR185" s="228"/>
      <c r="AS185" s="228"/>
      <c r="AT185" s="228"/>
      <c r="AU185" s="228"/>
      <c r="AV185" s="228"/>
      <c r="AW185" s="228"/>
      <c r="AX185" s="228"/>
      <c r="AY185" s="228"/>
      <c r="AZ185" s="228"/>
      <c r="BA185" s="228"/>
      <c r="BB185" s="228"/>
      <c r="BC185" s="228"/>
      <c r="BD185" s="228"/>
      <c r="BE185" s="228"/>
      <c r="BF185" s="228"/>
      <c r="BG185" s="228"/>
      <c r="BH185" s="228"/>
      <c r="BI185" s="228"/>
    </row>
    <row r="186" spans="11:75" ht="8.9" customHeight="1" x14ac:dyDescent="0.35"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  <c r="AX186" s="228"/>
      <c r="AY186" s="228"/>
      <c r="AZ186" s="228"/>
      <c r="BA186" s="228"/>
      <c r="BB186" s="228"/>
      <c r="BC186" s="228"/>
      <c r="BD186" s="228"/>
      <c r="BE186" s="228"/>
      <c r="BF186" s="228"/>
      <c r="BG186" s="228"/>
      <c r="BH186" s="228"/>
      <c r="BI186" s="228"/>
    </row>
    <row r="187" spans="11:75" ht="10.5" customHeight="1" x14ac:dyDescent="0.35">
      <c r="L187" s="87" t="s">
        <v>207</v>
      </c>
    </row>
    <row r="188" spans="11:75" ht="6.5" customHeight="1" x14ac:dyDescent="0.35"/>
    <row r="189" spans="11:75" ht="8.9" customHeight="1" x14ac:dyDescent="0.35">
      <c r="K189" s="227" t="s">
        <v>140</v>
      </c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  <c r="AU189" s="227"/>
      <c r="AV189" s="227"/>
      <c r="AW189" s="227"/>
      <c r="AX189" s="227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</row>
    <row r="190" spans="11:75" ht="8.9" customHeight="1" x14ac:dyDescent="0.35"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227"/>
      <c r="AQ190" s="227"/>
      <c r="AR190" s="227"/>
      <c r="AS190" s="227"/>
      <c r="AT190" s="227"/>
      <c r="AU190" s="227"/>
      <c r="AV190" s="227"/>
      <c r="AW190" s="227"/>
      <c r="AX190" s="227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</row>
    <row r="192" spans="11:75" ht="12" customHeight="1" x14ac:dyDescent="0.35">
      <c r="L192" s="38" t="s">
        <v>143</v>
      </c>
    </row>
    <row r="193" spans="11:61" ht="8.9" customHeight="1" x14ac:dyDescent="0.35"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</row>
    <row r="194" spans="11:61" ht="9" customHeight="1" x14ac:dyDescent="0.35">
      <c r="K194" s="21"/>
      <c r="L194" s="21"/>
      <c r="M194" s="294">
        <f>Oferta_panel!D15</f>
        <v>0</v>
      </c>
      <c r="N194" s="294"/>
      <c r="O194" s="294"/>
      <c r="P194" s="294"/>
      <c r="Q194" s="294"/>
      <c r="R194" s="294"/>
      <c r="S194" s="247" t="s">
        <v>122</v>
      </c>
      <c r="T194" s="247"/>
      <c r="U194" s="247"/>
      <c r="V194" s="247"/>
      <c r="W194" s="21"/>
      <c r="X194" s="21"/>
      <c r="Y194" s="21"/>
      <c r="Z194" s="6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96">
        <f>Oferta_panel!D16</f>
        <v>0</v>
      </c>
      <c r="AN194" s="296"/>
      <c r="AO194" s="296"/>
      <c r="AP194" s="296"/>
      <c r="AQ194" s="296"/>
      <c r="AR194" s="296"/>
      <c r="AS194" s="247" t="s">
        <v>124</v>
      </c>
      <c r="AT194" s="247"/>
      <c r="AU194" s="249">
        <f>M194*12</f>
        <v>0</v>
      </c>
      <c r="AV194" s="249"/>
      <c r="AW194" s="249"/>
      <c r="AX194" s="249"/>
      <c r="AY194" s="249"/>
      <c r="AZ194" s="249"/>
      <c r="BA194" s="249"/>
      <c r="BB194" s="249"/>
      <c r="BC194" s="249"/>
      <c r="BD194" s="249"/>
      <c r="BE194" s="247" t="s">
        <v>121</v>
      </c>
      <c r="BF194" s="247"/>
      <c r="BG194" s="247"/>
      <c r="BH194" s="247"/>
      <c r="BI194" s="247"/>
    </row>
    <row r="195" spans="11:61" ht="8.9" customHeight="1" x14ac:dyDescent="0.35">
      <c r="K195" s="21"/>
      <c r="L195" s="21"/>
      <c r="M195" s="294"/>
      <c r="N195" s="294"/>
      <c r="O195" s="294"/>
      <c r="P195" s="294"/>
      <c r="Q195" s="294"/>
      <c r="R195" s="294"/>
      <c r="S195" s="247"/>
      <c r="T195" s="247"/>
      <c r="U195" s="247"/>
      <c r="V195" s="247"/>
      <c r="W195" s="21"/>
      <c r="X195" s="21"/>
      <c r="Y195" s="21"/>
      <c r="Z195" s="6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96"/>
      <c r="AN195" s="296"/>
      <c r="AO195" s="296"/>
      <c r="AP195" s="296"/>
      <c r="AQ195" s="296"/>
      <c r="AR195" s="296"/>
      <c r="AS195" s="247"/>
      <c r="AT195" s="247"/>
      <c r="AU195" s="249"/>
      <c r="AV195" s="249"/>
      <c r="AW195" s="249"/>
      <c r="AX195" s="249"/>
      <c r="AY195" s="249"/>
      <c r="AZ195" s="249"/>
      <c r="BA195" s="249"/>
      <c r="BB195" s="249"/>
      <c r="BC195" s="249"/>
      <c r="BD195" s="249"/>
      <c r="BE195" s="247"/>
      <c r="BF195" s="247"/>
      <c r="BG195" s="247"/>
      <c r="BH195" s="247"/>
      <c r="BI195" s="247"/>
    </row>
    <row r="196" spans="11:61" ht="8.9" customHeight="1" x14ac:dyDescent="0.35">
      <c r="K196" s="49"/>
      <c r="L196" s="49"/>
      <c r="M196" s="295"/>
      <c r="N196" s="295"/>
      <c r="O196" s="295"/>
      <c r="P196" s="295"/>
      <c r="Q196" s="295"/>
      <c r="R196" s="295"/>
      <c r="S196" s="248"/>
      <c r="T196" s="248"/>
      <c r="U196" s="248"/>
      <c r="V196" s="248"/>
      <c r="W196" s="49"/>
      <c r="X196" s="49"/>
      <c r="Y196" s="49"/>
      <c r="Z196" s="62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297"/>
      <c r="AN196" s="297"/>
      <c r="AO196" s="297"/>
      <c r="AP196" s="297"/>
      <c r="AQ196" s="297"/>
      <c r="AR196" s="297"/>
      <c r="AS196" s="248"/>
      <c r="AT196" s="248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48"/>
      <c r="BF196" s="248"/>
      <c r="BG196" s="248"/>
      <c r="BH196" s="248"/>
      <c r="BI196" s="248"/>
    </row>
    <row r="197" spans="11:61" ht="9.5" customHeight="1" x14ac:dyDescent="0.35">
      <c r="N197" s="38"/>
    </row>
    <row r="198" spans="11:61" ht="11" customHeight="1" x14ac:dyDescent="0.35">
      <c r="L198" s="38" t="s">
        <v>125</v>
      </c>
    </row>
    <row r="199" spans="11:61" ht="8.9" customHeight="1" x14ac:dyDescent="0.35">
      <c r="M199" s="35"/>
      <c r="N199" s="35"/>
      <c r="O199" s="35"/>
      <c r="P199" s="35"/>
      <c r="Q199" s="35"/>
      <c r="R199" s="35"/>
      <c r="S199" s="39"/>
      <c r="T199" s="39"/>
      <c r="U199" s="39"/>
      <c r="V199" s="39"/>
      <c r="Z199" s="35"/>
      <c r="AK199" s="39"/>
      <c r="AL199" s="39"/>
      <c r="AM199" s="39"/>
      <c r="AN199" s="39"/>
      <c r="AO199" s="39"/>
      <c r="AP199" s="39"/>
      <c r="AQ199" s="39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</row>
    <row r="200" spans="11:61" ht="8.9" customHeight="1" x14ac:dyDescent="0.35">
      <c r="K200" s="55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21"/>
      <c r="X200" s="21"/>
      <c r="Y200" s="21"/>
      <c r="Z200" s="58"/>
      <c r="AA200" s="58"/>
      <c r="AB200" s="58"/>
      <c r="AC200" s="58"/>
      <c r="AD200" s="58"/>
      <c r="AE200" s="292"/>
      <c r="AF200" s="292"/>
      <c r="AG200" s="292"/>
      <c r="AH200" s="59"/>
      <c r="AI200" s="21"/>
      <c r="AJ200" s="21"/>
      <c r="AK200" s="21"/>
      <c r="AL200" s="21"/>
      <c r="AM200" s="265" t="e">
        <f>M194/AM194</f>
        <v>#DIV/0!</v>
      </c>
      <c r="AN200" s="265"/>
      <c r="AO200" s="265"/>
      <c r="AP200" s="265"/>
      <c r="AQ200" s="265"/>
      <c r="AR200" s="265"/>
      <c r="AS200" s="267" t="s">
        <v>126</v>
      </c>
      <c r="AT200" s="267"/>
      <c r="AU200" s="274" t="e">
        <f>(M194/AM194)*12</f>
        <v>#DIV/0!</v>
      </c>
      <c r="AV200" s="274"/>
      <c r="AW200" s="274"/>
      <c r="AX200" s="274"/>
      <c r="AY200" s="274"/>
      <c r="AZ200" s="274"/>
      <c r="BA200" s="274"/>
      <c r="BB200" s="274"/>
      <c r="BC200" s="274"/>
      <c r="BD200" s="274"/>
      <c r="BE200" s="247" t="s">
        <v>123</v>
      </c>
      <c r="BF200" s="247"/>
      <c r="BG200" s="247"/>
      <c r="BH200" s="247"/>
      <c r="BI200" s="247"/>
    </row>
    <row r="201" spans="11:61" ht="8.9" customHeight="1" x14ac:dyDescent="0.35">
      <c r="K201" s="21"/>
      <c r="M201" s="65"/>
      <c r="N201" s="278" t="e">
        <f>(AU200/MAX(AU200,AU200))*100</f>
        <v>#DIV/0!</v>
      </c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65"/>
      <c r="AN201" s="265"/>
      <c r="AO201" s="265"/>
      <c r="AP201" s="265"/>
      <c r="AQ201" s="265"/>
      <c r="AR201" s="265"/>
      <c r="AS201" s="267"/>
      <c r="AT201" s="267"/>
      <c r="AU201" s="274"/>
      <c r="AV201" s="274"/>
      <c r="AW201" s="274"/>
      <c r="AX201" s="274"/>
      <c r="AY201" s="274"/>
      <c r="AZ201" s="274"/>
      <c r="BA201" s="274"/>
      <c r="BB201" s="274"/>
      <c r="BC201" s="274"/>
      <c r="BD201" s="274"/>
      <c r="BE201" s="247"/>
      <c r="BF201" s="247"/>
      <c r="BG201" s="247"/>
      <c r="BH201" s="247"/>
      <c r="BI201" s="247"/>
    </row>
    <row r="202" spans="11:61" ht="8.9" customHeight="1" x14ac:dyDescent="0.35"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49"/>
      <c r="AL202" s="49"/>
      <c r="AM202" s="266"/>
      <c r="AN202" s="266"/>
      <c r="AO202" s="266"/>
      <c r="AP202" s="266"/>
      <c r="AQ202" s="266"/>
      <c r="AR202" s="266"/>
      <c r="AS202" s="268"/>
      <c r="AT202" s="268"/>
      <c r="AU202" s="275"/>
      <c r="AV202" s="275"/>
      <c r="AW202" s="275"/>
      <c r="AX202" s="275"/>
      <c r="AY202" s="275"/>
      <c r="AZ202" s="275"/>
      <c r="BA202" s="275"/>
      <c r="BB202" s="275"/>
      <c r="BC202" s="275"/>
      <c r="BD202" s="275"/>
      <c r="BE202" s="248"/>
      <c r="BF202" s="248"/>
      <c r="BG202" s="248"/>
      <c r="BH202" s="248"/>
      <c r="BI202" s="248"/>
    </row>
    <row r="203" spans="11:61" ht="8.9" customHeight="1" x14ac:dyDescent="0.35">
      <c r="K203" s="40"/>
      <c r="L203" s="40"/>
      <c r="M203" s="40"/>
      <c r="N203" s="40"/>
      <c r="X203" s="37"/>
      <c r="Y203" s="35"/>
      <c r="Z203" s="35"/>
      <c r="AA203" s="37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</row>
    <row r="204" spans="11:61" ht="2.5" customHeight="1" x14ac:dyDescent="0.35"/>
    <row r="205" spans="11:61" ht="7.5" customHeight="1" x14ac:dyDescent="0.35">
      <c r="AU205" s="41"/>
      <c r="AV205" s="41"/>
    </row>
    <row r="206" spans="11:61" ht="8.9" customHeight="1" x14ac:dyDescent="0.35">
      <c r="K206" s="227" t="s">
        <v>244</v>
      </c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</row>
    <row r="207" spans="11:61" ht="10" customHeight="1" x14ac:dyDescent="0.35"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</row>
    <row r="208" spans="11:61" ht="8.9" customHeight="1" x14ac:dyDescent="0.35">
      <c r="AU208" s="44"/>
      <c r="AV208" s="44"/>
    </row>
    <row r="209" spans="11:61" ht="12" customHeight="1" x14ac:dyDescent="0.35">
      <c r="L209" s="46" t="s">
        <v>128</v>
      </c>
    </row>
    <row r="211" spans="11:61" ht="8" customHeight="1" x14ac:dyDescent="0.35">
      <c r="K211" s="21"/>
      <c r="L211" s="21"/>
      <c r="M211" s="269">
        <f>Oferta_panel!D20</f>
        <v>0</v>
      </c>
      <c r="N211" s="269"/>
      <c r="O211" s="269"/>
      <c r="P211" s="269"/>
      <c r="Q211" s="269"/>
      <c r="R211" s="269"/>
      <c r="S211" s="267" t="s">
        <v>127</v>
      </c>
      <c r="T211" s="267"/>
      <c r="U211" s="267"/>
      <c r="V211" s="267"/>
      <c r="W211" s="267"/>
      <c r="X211" s="274" t="e">
        <f>AU200</f>
        <v>#DIV/0!</v>
      </c>
      <c r="Y211" s="274"/>
      <c r="Z211" s="274"/>
      <c r="AA211" s="274"/>
      <c r="AB211" s="274"/>
      <c r="AC211" s="274"/>
      <c r="AD211" s="274"/>
      <c r="AE211" s="274"/>
      <c r="AF211" s="274"/>
      <c r="AG211" s="274"/>
      <c r="AH211" s="247" t="s">
        <v>123</v>
      </c>
      <c r="AI211" s="247"/>
      <c r="AJ211" s="247"/>
      <c r="AK211" s="247"/>
      <c r="AL211" s="247"/>
      <c r="AM211" s="271">
        <f>AM194*(POWER((1+M211),1))</f>
        <v>0</v>
      </c>
      <c r="AN211" s="271"/>
      <c r="AO211" s="271"/>
      <c r="AP211" s="271"/>
      <c r="AQ211" s="271"/>
      <c r="AR211" s="271"/>
      <c r="AS211" s="267" t="s">
        <v>124</v>
      </c>
      <c r="AT211" s="267"/>
      <c r="AU211" s="249" t="e">
        <f>AU200*AM211</f>
        <v>#DIV/0!</v>
      </c>
      <c r="AV211" s="249"/>
      <c r="AW211" s="249"/>
      <c r="AX211" s="249"/>
      <c r="AY211" s="249"/>
      <c r="AZ211" s="249"/>
      <c r="BA211" s="249"/>
      <c r="BB211" s="249"/>
      <c r="BC211" s="249"/>
      <c r="BD211" s="249"/>
      <c r="BE211" s="247" t="s">
        <v>121</v>
      </c>
      <c r="BF211" s="247"/>
      <c r="BG211" s="247"/>
      <c r="BH211" s="247"/>
      <c r="BI211" s="247"/>
    </row>
    <row r="212" spans="11:61" ht="8.9" customHeight="1" x14ac:dyDescent="0.35">
      <c r="K212" s="21"/>
      <c r="L212" s="21"/>
      <c r="M212" s="269"/>
      <c r="N212" s="269"/>
      <c r="O212" s="269"/>
      <c r="P212" s="269"/>
      <c r="Q212" s="269"/>
      <c r="R212" s="269"/>
      <c r="S212" s="267"/>
      <c r="T212" s="267"/>
      <c r="U212" s="267"/>
      <c r="V212" s="267"/>
      <c r="W212" s="267"/>
      <c r="X212" s="274"/>
      <c r="Y212" s="274"/>
      <c r="Z212" s="274"/>
      <c r="AA212" s="274"/>
      <c r="AB212" s="274"/>
      <c r="AC212" s="274"/>
      <c r="AD212" s="274"/>
      <c r="AE212" s="274"/>
      <c r="AF212" s="274"/>
      <c r="AG212" s="274"/>
      <c r="AH212" s="247"/>
      <c r="AI212" s="247"/>
      <c r="AJ212" s="247"/>
      <c r="AK212" s="247"/>
      <c r="AL212" s="247"/>
      <c r="AM212" s="271"/>
      <c r="AN212" s="271"/>
      <c r="AO212" s="271"/>
      <c r="AP212" s="271"/>
      <c r="AQ212" s="271"/>
      <c r="AR212" s="271"/>
      <c r="AS212" s="267"/>
      <c r="AT212" s="267"/>
      <c r="AU212" s="249"/>
      <c r="AV212" s="249"/>
      <c r="AW212" s="249"/>
      <c r="AX212" s="249"/>
      <c r="AY212" s="249"/>
      <c r="AZ212" s="249"/>
      <c r="BA212" s="249"/>
      <c r="BB212" s="249"/>
      <c r="BC212" s="249"/>
      <c r="BD212" s="249"/>
      <c r="BE212" s="247"/>
      <c r="BF212" s="247"/>
      <c r="BG212" s="247"/>
      <c r="BH212" s="247"/>
      <c r="BI212" s="247"/>
    </row>
    <row r="213" spans="11:61" ht="8.9" customHeight="1" x14ac:dyDescent="0.35">
      <c r="K213" s="49"/>
      <c r="L213" s="49"/>
      <c r="M213" s="270"/>
      <c r="N213" s="270"/>
      <c r="O213" s="270"/>
      <c r="P213" s="270"/>
      <c r="Q213" s="270"/>
      <c r="R213" s="270"/>
      <c r="S213" s="268"/>
      <c r="T213" s="268"/>
      <c r="U213" s="268"/>
      <c r="V213" s="268"/>
      <c r="W213" s="268"/>
      <c r="X213" s="275"/>
      <c r="Y213" s="275"/>
      <c r="Z213" s="275"/>
      <c r="AA213" s="275"/>
      <c r="AB213" s="275"/>
      <c r="AC213" s="275"/>
      <c r="AD213" s="275"/>
      <c r="AE213" s="275"/>
      <c r="AF213" s="275"/>
      <c r="AG213" s="275"/>
      <c r="AH213" s="248"/>
      <c r="AI213" s="248"/>
      <c r="AJ213" s="248"/>
      <c r="AK213" s="248"/>
      <c r="AL213" s="248"/>
      <c r="AM213" s="272"/>
      <c r="AN213" s="272"/>
      <c r="AO213" s="272"/>
      <c r="AP213" s="272"/>
      <c r="AQ213" s="272"/>
      <c r="AR213" s="272"/>
      <c r="AS213" s="268"/>
      <c r="AT213" s="268"/>
      <c r="AU213" s="250"/>
      <c r="AV213" s="250"/>
      <c r="AW213" s="250"/>
      <c r="AX213" s="250"/>
      <c r="AY213" s="250"/>
      <c r="AZ213" s="250"/>
      <c r="BA213" s="250"/>
      <c r="BB213" s="250"/>
      <c r="BC213" s="250"/>
      <c r="BD213" s="250"/>
      <c r="BE213" s="248"/>
      <c r="BF213" s="248"/>
      <c r="BG213" s="248"/>
      <c r="BH213" s="248"/>
      <c r="BI213" s="248"/>
    </row>
    <row r="214" spans="11:61" ht="8.9" customHeight="1" x14ac:dyDescent="0.35">
      <c r="K214" s="40"/>
      <c r="L214" s="40"/>
      <c r="M214" s="40"/>
      <c r="N214" s="40"/>
      <c r="X214" s="37"/>
      <c r="Y214" s="35"/>
      <c r="Z214" s="35"/>
      <c r="AA214" s="37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</row>
    <row r="215" spans="11:61" ht="2.5" customHeight="1" x14ac:dyDescent="0.35"/>
    <row r="216" spans="11:61" ht="8.9" customHeight="1" x14ac:dyDescent="0.35">
      <c r="AE216" s="45"/>
      <c r="AF216" s="45"/>
      <c r="AG216" s="45"/>
    </row>
    <row r="217" spans="11:61" ht="8.9" customHeight="1" x14ac:dyDescent="0.35">
      <c r="K217" s="227" t="s">
        <v>248</v>
      </c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  <c r="AC217" s="227"/>
      <c r="AD217" s="227"/>
      <c r="AE217" s="227"/>
      <c r="AF217" s="227"/>
      <c r="AG217" s="227"/>
      <c r="AH217" s="227"/>
      <c r="AI217" s="227"/>
      <c r="AJ217" s="227"/>
      <c r="AK217" s="227"/>
      <c r="AL217" s="227"/>
      <c r="AM217" s="227"/>
      <c r="AN217" s="227"/>
      <c r="AO217" s="227"/>
      <c r="AP217" s="227"/>
      <c r="AQ217" s="227"/>
      <c r="AR217" s="227"/>
      <c r="AS217" s="227"/>
      <c r="AT217" s="227"/>
      <c r="AU217" s="227"/>
      <c r="AV217" s="227"/>
      <c r="AW217" s="227"/>
      <c r="AX217" s="227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</row>
    <row r="218" spans="11:61" ht="10" customHeight="1" x14ac:dyDescent="0.35"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7"/>
      <c r="AC218" s="227"/>
      <c r="AD218" s="227"/>
      <c r="AE218" s="227"/>
      <c r="AF218" s="227"/>
      <c r="AG218" s="227"/>
      <c r="AH218" s="227"/>
      <c r="AI218" s="227"/>
      <c r="AJ218" s="227"/>
      <c r="AK218" s="227"/>
      <c r="AL218" s="227"/>
      <c r="AM218" s="227"/>
      <c r="AN218" s="227"/>
      <c r="AO218" s="227"/>
      <c r="AP218" s="227"/>
      <c r="AQ218" s="227"/>
      <c r="AR218" s="227"/>
      <c r="AS218" s="227"/>
      <c r="AT218" s="227"/>
      <c r="AU218" s="227"/>
      <c r="AV218" s="227"/>
      <c r="AW218" s="227"/>
      <c r="AX218" s="227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</row>
    <row r="219" spans="11:61" ht="8.9" customHeight="1" x14ac:dyDescent="0.35">
      <c r="AU219" s="44"/>
      <c r="AV219" s="44"/>
    </row>
    <row r="220" spans="11:61" ht="12" customHeight="1" x14ac:dyDescent="0.35">
      <c r="L220" s="46" t="s">
        <v>208</v>
      </c>
      <c r="N220" s="28"/>
    </row>
    <row r="221" spans="11:61" ht="8" customHeight="1" x14ac:dyDescent="0.35"/>
    <row r="222" spans="11:61" ht="8.9" customHeight="1" x14ac:dyDescent="0.35"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74" t="e">
        <f>AT169</f>
        <v>#N/A</v>
      </c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47" t="s">
        <v>123</v>
      </c>
      <c r="BF222" s="247"/>
      <c r="BG222" s="247"/>
      <c r="BH222" s="247"/>
      <c r="BI222" s="247"/>
    </row>
    <row r="223" spans="11:61" ht="8" customHeight="1" x14ac:dyDescent="0.35">
      <c r="L223" s="21"/>
      <c r="M223" s="21"/>
      <c r="N223" s="273" t="e">
        <f>($AU$222/MAX($AU$222,$X$211))*100</f>
        <v>#N/A</v>
      </c>
      <c r="O223" s="273"/>
      <c r="P223" s="273"/>
      <c r="Q223" s="273"/>
      <c r="R223" s="273"/>
      <c r="S223" s="273"/>
      <c r="T223" s="273"/>
      <c r="U223" s="273"/>
      <c r="V223" s="273"/>
      <c r="W223" s="273"/>
      <c r="X223" s="273"/>
      <c r="Y223" s="273"/>
      <c r="Z223" s="273"/>
      <c r="AA223" s="273"/>
      <c r="AB223" s="273"/>
      <c r="AC223" s="273"/>
      <c r="AD223" s="273"/>
      <c r="AE223" s="273"/>
      <c r="AF223" s="273"/>
      <c r="AG223" s="273"/>
      <c r="AH223" s="273"/>
      <c r="AI223" s="273"/>
      <c r="AJ223" s="273"/>
      <c r="AK223" s="273"/>
      <c r="AL223" s="273"/>
      <c r="AM223" s="21"/>
      <c r="AN223" s="240" t="e">
        <f>AU222/AU200</f>
        <v>#N/A</v>
      </c>
      <c r="AO223" s="240"/>
      <c r="AP223" s="240"/>
      <c r="AQ223" s="240"/>
      <c r="AR223" s="240"/>
      <c r="AS223" s="279" t="s">
        <v>141</v>
      </c>
      <c r="AT223" s="279"/>
      <c r="AU223" s="274"/>
      <c r="AV223" s="274"/>
      <c r="AW223" s="274"/>
      <c r="AX223" s="274"/>
      <c r="AY223" s="274"/>
      <c r="AZ223" s="274"/>
      <c r="BA223" s="274"/>
      <c r="BB223" s="274"/>
      <c r="BC223" s="274"/>
      <c r="BD223" s="274"/>
      <c r="BE223" s="247"/>
      <c r="BF223" s="247"/>
      <c r="BG223" s="247"/>
      <c r="BH223" s="247"/>
      <c r="BI223" s="247"/>
    </row>
    <row r="224" spans="11:61" ht="8.5" customHeight="1" x14ac:dyDescent="0.35"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49"/>
      <c r="AM224" s="49"/>
      <c r="AN224" s="49"/>
      <c r="AO224" s="49"/>
      <c r="AP224" s="49"/>
      <c r="AQ224" s="49"/>
      <c r="AR224" s="49"/>
      <c r="AS224" s="49"/>
      <c r="AT224" s="49"/>
      <c r="AU224" s="275"/>
      <c r="AV224" s="275"/>
      <c r="AW224" s="275"/>
      <c r="AX224" s="275"/>
      <c r="AY224" s="275"/>
      <c r="AZ224" s="275"/>
      <c r="BA224" s="275"/>
      <c r="BB224" s="275"/>
      <c r="BC224" s="275"/>
      <c r="BD224" s="275"/>
      <c r="BE224" s="248"/>
      <c r="BF224" s="248"/>
      <c r="BG224" s="248"/>
      <c r="BH224" s="248"/>
      <c r="BI224" s="248"/>
    </row>
    <row r="225" spans="6:61" ht="8.9" customHeight="1" x14ac:dyDescent="0.35"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</row>
    <row r="226" spans="6:61" ht="8" customHeight="1" x14ac:dyDescent="0.35">
      <c r="F226" s="21"/>
      <c r="G226" s="21"/>
      <c r="H226" s="21"/>
      <c r="I226" s="21"/>
      <c r="J226" s="21"/>
      <c r="K226" s="21"/>
      <c r="L226" s="21"/>
      <c r="M226" s="21"/>
      <c r="O226" s="53"/>
      <c r="P226" s="53"/>
      <c r="Q226" s="53"/>
      <c r="R226" s="53"/>
      <c r="S226" s="53"/>
      <c r="T226" s="53"/>
      <c r="U226" s="238" t="s">
        <v>130</v>
      </c>
      <c r="V226" s="238"/>
      <c r="W226" s="238"/>
      <c r="X226" s="238"/>
      <c r="Y226" s="238"/>
      <c r="Z226" s="238"/>
      <c r="AA226" s="238"/>
      <c r="AB226" s="238"/>
      <c r="AC226" s="238"/>
      <c r="AD226" s="238"/>
      <c r="AE226" s="238"/>
      <c r="AF226" s="238"/>
      <c r="AG226" s="238"/>
      <c r="AH226" s="238"/>
      <c r="AI226" s="238"/>
      <c r="AJ226" s="238"/>
      <c r="AK226" s="238"/>
      <c r="AL226" s="238"/>
      <c r="AM226" s="276">
        <f>Oferta_panel!D21*100</f>
        <v>0</v>
      </c>
      <c r="AN226" s="276"/>
      <c r="AO226" s="276"/>
      <c r="AP226" s="276"/>
      <c r="AQ226" s="276"/>
      <c r="AR226" s="276"/>
      <c r="AS226" s="243" t="s">
        <v>129</v>
      </c>
      <c r="AT226" s="44"/>
      <c r="AU226" s="245" t="e">
        <f>(AU222*AM226)/100</f>
        <v>#N/A</v>
      </c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7" t="s">
        <v>123</v>
      </c>
      <c r="BF226" s="247"/>
      <c r="BG226" s="247"/>
      <c r="BH226" s="247"/>
      <c r="BI226" s="247"/>
    </row>
    <row r="227" spans="6:61" ht="10" customHeight="1" x14ac:dyDescent="0.35">
      <c r="F227" s="21"/>
      <c r="G227" s="21"/>
      <c r="H227" s="21"/>
      <c r="I227" s="21"/>
      <c r="J227" s="21"/>
      <c r="K227" s="21"/>
      <c r="L227" s="21"/>
      <c r="M227" s="21"/>
      <c r="N227" s="53"/>
      <c r="O227" s="53"/>
      <c r="P227" s="53"/>
      <c r="Q227" s="53"/>
      <c r="R227" s="53"/>
      <c r="S227" s="53"/>
      <c r="T227" s="53"/>
      <c r="U227" s="238"/>
      <c r="V227" s="238"/>
      <c r="W227" s="238"/>
      <c r="X227" s="238"/>
      <c r="Y227" s="238"/>
      <c r="Z227" s="238"/>
      <c r="AA227" s="238"/>
      <c r="AB227" s="238"/>
      <c r="AC227" s="238"/>
      <c r="AD227" s="238"/>
      <c r="AE227" s="238"/>
      <c r="AF227" s="238"/>
      <c r="AG227" s="238"/>
      <c r="AH227" s="238"/>
      <c r="AI227" s="238"/>
      <c r="AJ227" s="238"/>
      <c r="AK227" s="238"/>
      <c r="AL227" s="238"/>
      <c r="AM227" s="276"/>
      <c r="AN227" s="276"/>
      <c r="AO227" s="276"/>
      <c r="AP227" s="276"/>
      <c r="AQ227" s="276"/>
      <c r="AR227" s="276"/>
      <c r="AS227" s="243"/>
      <c r="AT227" s="44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7"/>
      <c r="BF227" s="247"/>
      <c r="BG227" s="247"/>
      <c r="BH227" s="247"/>
      <c r="BI227" s="247"/>
    </row>
    <row r="228" spans="6:61" ht="8" customHeight="1" x14ac:dyDescent="0.35">
      <c r="F228" s="21"/>
      <c r="G228" s="21"/>
      <c r="H228" s="21"/>
      <c r="I228" s="21"/>
      <c r="J228" s="21"/>
      <c r="K228" s="55"/>
      <c r="L228" s="50"/>
      <c r="M228" s="49"/>
      <c r="N228" s="54"/>
      <c r="O228" s="54"/>
      <c r="P228" s="54"/>
      <c r="Q228" s="54"/>
      <c r="R228" s="54"/>
      <c r="S228" s="54"/>
      <c r="T228" s="54"/>
      <c r="U228" s="239"/>
      <c r="V228" s="239"/>
      <c r="W228" s="239"/>
      <c r="X228" s="239"/>
      <c r="Y228" s="239"/>
      <c r="Z228" s="239"/>
      <c r="AA228" s="239"/>
      <c r="AB228" s="239"/>
      <c r="AC228" s="239"/>
      <c r="AD228" s="239"/>
      <c r="AE228" s="239"/>
      <c r="AF228" s="239"/>
      <c r="AG228" s="239"/>
      <c r="AH228" s="239"/>
      <c r="AI228" s="239"/>
      <c r="AJ228" s="239"/>
      <c r="AK228" s="239"/>
      <c r="AL228" s="239"/>
      <c r="AM228" s="277"/>
      <c r="AN228" s="277"/>
      <c r="AO228" s="277"/>
      <c r="AP228" s="277"/>
      <c r="AQ228" s="277"/>
      <c r="AR228" s="277"/>
      <c r="AS228" s="244"/>
      <c r="AT228" s="51"/>
      <c r="AU228" s="246"/>
      <c r="AV228" s="246"/>
      <c r="AW228" s="246"/>
      <c r="AX228" s="246"/>
      <c r="AY228" s="246"/>
      <c r="AZ228" s="246"/>
      <c r="BA228" s="246"/>
      <c r="BB228" s="246"/>
      <c r="BC228" s="246"/>
      <c r="BD228" s="246"/>
      <c r="BE228" s="248"/>
      <c r="BF228" s="248"/>
      <c r="BG228" s="248"/>
      <c r="BH228" s="248"/>
      <c r="BI228" s="248"/>
    </row>
    <row r="229" spans="6:61" ht="8.9" customHeight="1" x14ac:dyDescent="0.35"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</row>
    <row r="230" spans="6:61" ht="8" customHeight="1" x14ac:dyDescent="0.35">
      <c r="F230" s="21"/>
      <c r="G230" s="21"/>
      <c r="H230" s="21"/>
      <c r="I230" s="21"/>
      <c r="J230" s="21"/>
      <c r="K230" s="21"/>
      <c r="L230" s="21"/>
      <c r="M230" s="21"/>
      <c r="O230" s="21"/>
      <c r="P230" s="21"/>
      <c r="Q230" s="21"/>
      <c r="R230" s="21"/>
      <c r="S230" s="21"/>
      <c r="T230" s="21"/>
      <c r="U230" s="238" t="s">
        <v>131</v>
      </c>
      <c r="V230" s="238"/>
      <c r="W230" s="238"/>
      <c r="X230" s="238"/>
      <c r="Y230" s="238"/>
      <c r="Z230" s="238"/>
      <c r="AA230" s="238"/>
      <c r="AB230" s="238"/>
      <c r="AC230" s="238"/>
      <c r="AD230" s="238"/>
      <c r="AE230" s="238"/>
      <c r="AF230" s="238"/>
      <c r="AG230" s="238"/>
      <c r="AH230" s="238"/>
      <c r="AI230" s="238"/>
      <c r="AJ230" s="238"/>
      <c r="AK230" s="238"/>
      <c r="AL230" s="238"/>
      <c r="AM230" s="241">
        <f>100-(AM226)</f>
        <v>100</v>
      </c>
      <c r="AN230" s="241"/>
      <c r="AO230" s="241"/>
      <c r="AP230" s="241"/>
      <c r="AQ230" s="241"/>
      <c r="AR230" s="241"/>
      <c r="AS230" s="243" t="s">
        <v>129</v>
      </c>
      <c r="AT230" s="44"/>
      <c r="AU230" s="245" t="e">
        <f>AU222-AU226</f>
        <v>#N/A</v>
      </c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7" t="s">
        <v>123</v>
      </c>
      <c r="BF230" s="247"/>
      <c r="BG230" s="247"/>
      <c r="BH230" s="247"/>
      <c r="BI230" s="247"/>
    </row>
    <row r="231" spans="6:61" ht="10" customHeight="1" x14ac:dyDescent="0.35"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38"/>
      <c r="V231" s="238"/>
      <c r="W231" s="238"/>
      <c r="X231" s="238"/>
      <c r="Y231" s="238"/>
      <c r="Z231" s="238"/>
      <c r="AA231" s="238"/>
      <c r="AB231" s="238"/>
      <c r="AC231" s="238"/>
      <c r="AD231" s="238"/>
      <c r="AE231" s="238"/>
      <c r="AF231" s="238"/>
      <c r="AG231" s="238"/>
      <c r="AH231" s="238"/>
      <c r="AI231" s="238"/>
      <c r="AJ231" s="238"/>
      <c r="AK231" s="238"/>
      <c r="AL231" s="238"/>
      <c r="AM231" s="241"/>
      <c r="AN231" s="241"/>
      <c r="AO231" s="241"/>
      <c r="AP231" s="241"/>
      <c r="AQ231" s="241"/>
      <c r="AR231" s="241"/>
      <c r="AS231" s="243"/>
      <c r="AT231" s="44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7"/>
      <c r="BF231" s="247"/>
      <c r="BG231" s="247"/>
      <c r="BH231" s="247"/>
      <c r="BI231" s="247"/>
    </row>
    <row r="232" spans="6:61" ht="8" customHeight="1" x14ac:dyDescent="0.35">
      <c r="F232" s="21"/>
      <c r="G232" s="21"/>
      <c r="H232" s="21"/>
      <c r="I232" s="21"/>
      <c r="J232" s="21"/>
      <c r="K232" s="21"/>
      <c r="L232" s="49"/>
      <c r="M232" s="49"/>
      <c r="N232" s="49"/>
      <c r="O232" s="49"/>
      <c r="P232" s="49"/>
      <c r="Q232" s="49"/>
      <c r="R232" s="49"/>
      <c r="S232" s="49"/>
      <c r="T232" s="49"/>
      <c r="U232" s="239"/>
      <c r="V232" s="239"/>
      <c r="W232" s="239"/>
      <c r="X232" s="239"/>
      <c r="Y232" s="239"/>
      <c r="Z232" s="239"/>
      <c r="AA232" s="239"/>
      <c r="AB232" s="239"/>
      <c r="AC232" s="239"/>
      <c r="AD232" s="239"/>
      <c r="AE232" s="239"/>
      <c r="AF232" s="239"/>
      <c r="AG232" s="239"/>
      <c r="AH232" s="239"/>
      <c r="AI232" s="239"/>
      <c r="AJ232" s="239"/>
      <c r="AK232" s="239"/>
      <c r="AL232" s="239"/>
      <c r="AM232" s="242"/>
      <c r="AN232" s="242"/>
      <c r="AO232" s="242"/>
      <c r="AP232" s="242"/>
      <c r="AQ232" s="242"/>
      <c r="AR232" s="242"/>
      <c r="AS232" s="244"/>
      <c r="AT232" s="51"/>
      <c r="AU232" s="246"/>
      <c r="AV232" s="246"/>
      <c r="AW232" s="246"/>
      <c r="AX232" s="246"/>
      <c r="AY232" s="246"/>
      <c r="AZ232" s="246"/>
      <c r="BA232" s="246"/>
      <c r="BB232" s="246"/>
      <c r="BC232" s="246"/>
      <c r="BD232" s="246"/>
      <c r="BE232" s="248"/>
      <c r="BF232" s="248"/>
      <c r="BG232" s="248"/>
      <c r="BH232" s="248"/>
      <c r="BI232" s="248"/>
    </row>
    <row r="233" spans="6:61" ht="8.9" customHeight="1" x14ac:dyDescent="0.35"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</row>
    <row r="234" spans="6:61" ht="8" customHeight="1" x14ac:dyDescent="0.35"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38" t="s">
        <v>133</v>
      </c>
      <c r="V234" s="238"/>
      <c r="W234" s="238"/>
      <c r="X234" s="238"/>
      <c r="Y234" s="238"/>
      <c r="Z234" s="238"/>
      <c r="AA234" s="238"/>
      <c r="AB234" s="238"/>
      <c r="AC234" s="238"/>
      <c r="AD234" s="238"/>
      <c r="AE234" s="238"/>
      <c r="AF234" s="238"/>
      <c r="AG234" s="238"/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1"/>
      <c r="AU234" s="245" t="e">
        <f>AU200-AU222</f>
        <v>#DIV/0!</v>
      </c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7" t="s">
        <v>123</v>
      </c>
      <c r="BF234" s="247"/>
      <c r="BG234" s="247"/>
      <c r="BH234" s="247"/>
      <c r="BI234" s="247"/>
    </row>
    <row r="235" spans="6:61" ht="10" customHeight="1" x14ac:dyDescent="0.35"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38"/>
      <c r="V235" s="238"/>
      <c r="W235" s="238"/>
      <c r="X235" s="238"/>
      <c r="Y235" s="238"/>
      <c r="Z235" s="238"/>
      <c r="AA235" s="238"/>
      <c r="AB235" s="238"/>
      <c r="AC235" s="238"/>
      <c r="AD235" s="238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1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7"/>
      <c r="BF235" s="247"/>
      <c r="BG235" s="247"/>
      <c r="BH235" s="247"/>
      <c r="BI235" s="247"/>
    </row>
    <row r="236" spans="6:61" ht="8" customHeight="1" x14ac:dyDescent="0.35">
      <c r="F236" s="21"/>
      <c r="G236" s="21"/>
      <c r="H236" s="21"/>
      <c r="I236" s="21"/>
      <c r="J236" s="21"/>
      <c r="K236" s="21"/>
      <c r="L236" s="49"/>
      <c r="M236" s="49"/>
      <c r="N236" s="49"/>
      <c r="O236" s="49"/>
      <c r="P236" s="49"/>
      <c r="Q236" s="49"/>
      <c r="R236" s="49"/>
      <c r="S236" s="49"/>
      <c r="T236" s="49"/>
      <c r="U236" s="239"/>
      <c r="V236" s="239"/>
      <c r="W236" s="239"/>
      <c r="X236" s="239"/>
      <c r="Y236" s="239"/>
      <c r="Z236" s="239"/>
      <c r="AA236" s="239"/>
      <c r="AB236" s="239"/>
      <c r="AC236" s="239"/>
      <c r="AD236" s="239"/>
      <c r="AE236" s="239"/>
      <c r="AF236" s="239"/>
      <c r="AG236" s="239"/>
      <c r="AH236" s="239"/>
      <c r="AI236" s="239"/>
      <c r="AJ236" s="239"/>
      <c r="AK236" s="239"/>
      <c r="AL236" s="239"/>
      <c r="AM236" s="239"/>
      <c r="AN236" s="239"/>
      <c r="AO236" s="239"/>
      <c r="AP236" s="239"/>
      <c r="AQ236" s="239"/>
      <c r="AR236" s="239"/>
      <c r="AS236" s="239"/>
      <c r="AT236" s="49"/>
      <c r="AU236" s="246"/>
      <c r="AV236" s="246"/>
      <c r="AW236" s="246"/>
      <c r="AX236" s="246"/>
      <c r="AY236" s="246"/>
      <c r="AZ236" s="246"/>
      <c r="BA236" s="246"/>
      <c r="BB236" s="246"/>
      <c r="BC236" s="246"/>
      <c r="BD236" s="246"/>
      <c r="BE236" s="248"/>
      <c r="BF236" s="248"/>
      <c r="BG236" s="248"/>
      <c r="BH236" s="248"/>
      <c r="BI236" s="248"/>
    </row>
    <row r="237" spans="6:61" ht="8.9" customHeight="1" x14ac:dyDescent="0.35"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</row>
    <row r="238" spans="6:61" ht="8" customHeight="1" x14ac:dyDescent="0.35"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38" t="s">
        <v>142</v>
      </c>
      <c r="V238" s="238"/>
      <c r="W238" s="238"/>
      <c r="X238" s="238"/>
      <c r="Y238" s="238"/>
      <c r="Z238" s="238"/>
      <c r="AA238" s="238"/>
      <c r="AB238" s="238"/>
      <c r="AC238" s="238"/>
      <c r="AD238" s="238"/>
      <c r="AE238" s="238"/>
      <c r="AF238" s="238"/>
      <c r="AG238" s="238"/>
      <c r="AH238" s="238"/>
      <c r="AI238" s="238"/>
      <c r="AJ238" s="238"/>
      <c r="AK238" s="238"/>
      <c r="AL238" s="238"/>
      <c r="AM238" s="241">
        <f>Oferta_panel!D22*100</f>
        <v>0</v>
      </c>
      <c r="AN238" s="241"/>
      <c r="AO238" s="241"/>
      <c r="AP238" s="241"/>
      <c r="AQ238" s="241"/>
      <c r="AR238" s="241"/>
      <c r="AS238" s="243" t="s">
        <v>129</v>
      </c>
      <c r="AT238" s="21"/>
      <c r="AU238" s="245" t="e">
        <f>(AU230*(AM238/100))+AU226</f>
        <v>#N/A</v>
      </c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7" t="s">
        <v>123</v>
      </c>
      <c r="BF238" s="247"/>
      <c r="BG238" s="247"/>
      <c r="BH238" s="247"/>
      <c r="BI238" s="247"/>
    </row>
    <row r="239" spans="6:61" ht="9.5" customHeight="1" x14ac:dyDescent="0.35"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38"/>
      <c r="V239" s="238"/>
      <c r="W239" s="238"/>
      <c r="X239" s="238"/>
      <c r="Y239" s="238"/>
      <c r="Z239" s="238"/>
      <c r="AA239" s="238"/>
      <c r="AB239" s="238"/>
      <c r="AC239" s="238"/>
      <c r="AD239" s="238"/>
      <c r="AE239" s="238"/>
      <c r="AF239" s="238"/>
      <c r="AG239" s="238"/>
      <c r="AH239" s="238"/>
      <c r="AI239" s="238"/>
      <c r="AJ239" s="238"/>
      <c r="AK239" s="238"/>
      <c r="AL239" s="238"/>
      <c r="AM239" s="241"/>
      <c r="AN239" s="241"/>
      <c r="AO239" s="241"/>
      <c r="AP239" s="241"/>
      <c r="AQ239" s="241"/>
      <c r="AR239" s="241"/>
      <c r="AS239" s="243"/>
      <c r="AT239" s="21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7"/>
      <c r="BF239" s="247"/>
      <c r="BG239" s="247"/>
      <c r="BH239" s="247"/>
      <c r="BI239" s="247"/>
    </row>
    <row r="240" spans="6:61" ht="8" customHeight="1" x14ac:dyDescent="0.35">
      <c r="F240" s="21"/>
      <c r="G240" s="21"/>
      <c r="H240" s="21"/>
      <c r="I240" s="21"/>
      <c r="J240" s="21"/>
      <c r="K240" s="21"/>
      <c r="L240" s="49"/>
      <c r="M240" s="49"/>
      <c r="N240" s="49"/>
      <c r="O240" s="49"/>
      <c r="P240" s="49"/>
      <c r="Q240" s="49"/>
      <c r="R240" s="49"/>
      <c r="S240" s="49"/>
      <c r="T240" s="49"/>
      <c r="U240" s="239"/>
      <c r="V240" s="239"/>
      <c r="W240" s="239"/>
      <c r="X240" s="239"/>
      <c r="Y240" s="239"/>
      <c r="Z240" s="239"/>
      <c r="AA240" s="239"/>
      <c r="AB240" s="239"/>
      <c r="AC240" s="239"/>
      <c r="AD240" s="239"/>
      <c r="AE240" s="239"/>
      <c r="AF240" s="239"/>
      <c r="AG240" s="239"/>
      <c r="AH240" s="239"/>
      <c r="AI240" s="239"/>
      <c r="AJ240" s="239"/>
      <c r="AK240" s="239"/>
      <c r="AL240" s="239"/>
      <c r="AM240" s="242"/>
      <c r="AN240" s="242"/>
      <c r="AO240" s="242"/>
      <c r="AP240" s="242"/>
      <c r="AQ240" s="242"/>
      <c r="AR240" s="242"/>
      <c r="AS240" s="244"/>
      <c r="AT240" s="49"/>
      <c r="AU240" s="246"/>
      <c r="AV240" s="246"/>
      <c r="AW240" s="246"/>
      <c r="AX240" s="246"/>
      <c r="AY240" s="246"/>
      <c r="AZ240" s="246"/>
      <c r="BA240" s="246"/>
      <c r="BB240" s="246"/>
      <c r="BC240" s="246"/>
      <c r="BD240" s="246"/>
      <c r="BE240" s="248"/>
      <c r="BF240" s="248"/>
      <c r="BG240" s="248"/>
      <c r="BH240" s="248"/>
      <c r="BI240" s="248"/>
    </row>
    <row r="241" spans="6:62" ht="8.9" customHeight="1" x14ac:dyDescent="0.35">
      <c r="AO241" s="84"/>
    </row>
    <row r="242" spans="6:62" ht="8" customHeight="1" x14ac:dyDescent="0.35"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85"/>
      <c r="AP242" s="21"/>
      <c r="AQ242" s="21"/>
      <c r="AR242" s="21"/>
      <c r="AS242" s="21"/>
      <c r="AT242" s="21"/>
      <c r="AU242" s="249" t="e">
        <f>IF(((AU200-AU238)*AM211)&lt;0,"brak opłat",(AU200-AU238)*AM211)</f>
        <v>#DIV/0!</v>
      </c>
      <c r="AV242" s="249"/>
      <c r="AW242" s="249"/>
      <c r="AX242" s="249"/>
      <c r="AY242" s="249"/>
      <c r="AZ242" s="249"/>
      <c r="BA242" s="249"/>
      <c r="BB242" s="249"/>
      <c r="BC242" s="249"/>
      <c r="BD242" s="249"/>
      <c r="BE242" s="247" t="s">
        <v>121</v>
      </c>
      <c r="BF242" s="247"/>
      <c r="BG242" s="247"/>
      <c r="BH242" s="247"/>
      <c r="BI242" s="247"/>
    </row>
    <row r="243" spans="6:62" ht="10" customHeight="1" x14ac:dyDescent="0.35">
      <c r="F243" s="84"/>
      <c r="G243" s="80"/>
      <c r="H243" s="80"/>
      <c r="I243" s="80"/>
      <c r="J243" s="80"/>
      <c r="K243" s="80"/>
      <c r="L243" s="95" t="e">
        <f>"SPBT = "&amp;ROUND(AY151/(Y244*1.1),1)&amp;"lat"</f>
        <v>#N/A</v>
      </c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1"/>
      <c r="AO243" s="85"/>
      <c r="AP243" s="56" t="s">
        <v>205</v>
      </c>
      <c r="AQ243" s="21"/>
      <c r="AR243" s="21"/>
      <c r="AS243" s="21"/>
      <c r="AT243" s="21"/>
      <c r="AU243" s="249"/>
      <c r="AV243" s="249"/>
      <c r="AW243" s="249"/>
      <c r="AX243" s="249"/>
      <c r="AY243" s="249"/>
      <c r="AZ243" s="249"/>
      <c r="BA243" s="249"/>
      <c r="BB243" s="249"/>
      <c r="BC243" s="249"/>
      <c r="BD243" s="249"/>
      <c r="BE243" s="247"/>
      <c r="BF243" s="247"/>
      <c r="BG243" s="247"/>
      <c r="BH243" s="247"/>
      <c r="BI243" s="247"/>
    </row>
    <row r="244" spans="6:62" ht="8" customHeight="1" x14ac:dyDescent="0.35">
      <c r="F244" s="85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23" t="e">
        <f>AU211-IF(AU242="brak opłat",0,AU242)</f>
        <v>#DIV/0!</v>
      </c>
      <c r="Z244" s="223"/>
      <c r="AA244" s="223"/>
      <c r="AB244" s="223"/>
      <c r="AC244" s="223"/>
      <c r="AD244" s="223"/>
      <c r="AE244" s="223"/>
      <c r="AF244" s="223"/>
      <c r="AG244" s="223"/>
      <c r="AH244" s="225" t="s">
        <v>121</v>
      </c>
      <c r="AI244" s="225"/>
      <c r="AJ244" s="225"/>
      <c r="AK244" s="70"/>
      <c r="AL244" s="88"/>
      <c r="AM244" s="21"/>
      <c r="AN244" s="21"/>
      <c r="AO244" s="86"/>
      <c r="AP244" s="49"/>
      <c r="AQ244" s="49"/>
      <c r="AR244" s="49"/>
      <c r="AS244" s="49"/>
      <c r="AT244" s="49"/>
      <c r="AU244" s="250"/>
      <c r="AV244" s="250"/>
      <c r="AW244" s="250"/>
      <c r="AX244" s="250"/>
      <c r="AY244" s="250"/>
      <c r="AZ244" s="250"/>
      <c r="BA244" s="250"/>
      <c r="BB244" s="250"/>
      <c r="BC244" s="250"/>
      <c r="BD244" s="250"/>
      <c r="BE244" s="248"/>
      <c r="BF244" s="248"/>
      <c r="BG244" s="248"/>
      <c r="BH244" s="248"/>
      <c r="BI244" s="248"/>
    </row>
    <row r="245" spans="6:62" ht="10.5" customHeight="1" x14ac:dyDescent="0.35">
      <c r="F245" s="85"/>
      <c r="G245" s="21"/>
      <c r="H245" s="21"/>
      <c r="I245" s="21"/>
      <c r="J245" s="21"/>
      <c r="K245" s="21"/>
      <c r="L245" s="63" t="s">
        <v>245</v>
      </c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23"/>
      <c r="Z245" s="223"/>
      <c r="AA245" s="223"/>
      <c r="AB245" s="223"/>
      <c r="AC245" s="223"/>
      <c r="AD245" s="223"/>
      <c r="AE245" s="223"/>
      <c r="AF245" s="223"/>
      <c r="AG245" s="223"/>
      <c r="AH245" s="225"/>
      <c r="AI245" s="225"/>
      <c r="AJ245" s="225"/>
      <c r="AK245" s="70"/>
      <c r="AL245" s="88"/>
      <c r="AM245" s="21"/>
      <c r="AN245" s="21"/>
      <c r="AO245" s="84"/>
    </row>
    <row r="246" spans="6:62" ht="5.5" customHeight="1" x14ac:dyDescent="0.35">
      <c r="F246" s="86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6"/>
      <c r="AI246" s="226"/>
      <c r="AJ246" s="226"/>
      <c r="AK246" s="71"/>
      <c r="AL246" s="89"/>
      <c r="AO246" s="85"/>
      <c r="AP246" s="21"/>
      <c r="AQ246" s="21"/>
      <c r="AR246" s="21"/>
      <c r="AS246" s="21"/>
      <c r="AT246" s="21"/>
      <c r="AU246" s="21"/>
      <c r="AV246" s="82"/>
      <c r="AW246" s="82"/>
      <c r="AX246" s="299">
        <f>Oferta_panel!D23</f>
        <v>0</v>
      </c>
      <c r="AY246" s="299"/>
      <c r="AZ246" s="299"/>
      <c r="BA246" s="299"/>
      <c r="BB246" s="299"/>
      <c r="BC246" s="299"/>
      <c r="BD246" s="299"/>
      <c r="BE246" s="247" t="s">
        <v>121</v>
      </c>
      <c r="BF246" s="247"/>
      <c r="BG246" s="247"/>
      <c r="BH246" s="247"/>
      <c r="BI246" s="247"/>
    </row>
    <row r="247" spans="6:62" ht="10" customHeight="1" x14ac:dyDescent="0.35">
      <c r="G247" s="87"/>
      <c r="I247" s="87"/>
      <c r="L247" s="87" t="s">
        <v>209</v>
      </c>
      <c r="AO247" s="85"/>
      <c r="AP247" s="56" t="s">
        <v>206</v>
      </c>
      <c r="AQ247" s="21"/>
      <c r="AR247" s="21"/>
      <c r="AS247" s="21"/>
      <c r="AT247" s="21"/>
      <c r="AU247" s="82"/>
      <c r="AV247" s="82"/>
      <c r="AW247" s="82"/>
      <c r="AX247" s="299"/>
      <c r="AY247" s="299"/>
      <c r="AZ247" s="299"/>
      <c r="BA247" s="299"/>
      <c r="BB247" s="299"/>
      <c r="BC247" s="299"/>
      <c r="BD247" s="299"/>
      <c r="BE247" s="247"/>
      <c r="BF247" s="247"/>
      <c r="BG247" s="247"/>
      <c r="BH247" s="247"/>
      <c r="BI247" s="247"/>
    </row>
    <row r="248" spans="6:62" ht="8" customHeight="1" x14ac:dyDescent="0.35">
      <c r="AO248" s="86"/>
      <c r="AP248" s="49"/>
      <c r="AQ248" s="49"/>
      <c r="AR248" s="49"/>
      <c r="AS248" s="49"/>
      <c r="AT248" s="49"/>
      <c r="AU248" s="83"/>
      <c r="AV248" s="83"/>
      <c r="AW248" s="83"/>
      <c r="AX248" s="300"/>
      <c r="AY248" s="300"/>
      <c r="AZ248" s="300"/>
      <c r="BA248" s="300"/>
      <c r="BB248" s="300"/>
      <c r="BC248" s="300"/>
      <c r="BD248" s="300"/>
      <c r="BE248" s="248"/>
      <c r="BF248" s="248"/>
      <c r="BG248" s="248"/>
      <c r="BH248" s="248"/>
      <c r="BI248" s="248"/>
    </row>
    <row r="249" spans="6:62" ht="6.5" customHeight="1" x14ac:dyDescent="0.35"/>
    <row r="250" spans="6:62" ht="8.9" customHeight="1" x14ac:dyDescent="0.35">
      <c r="F250" s="293" t="s">
        <v>132</v>
      </c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56"/>
      <c r="AL250" s="64"/>
      <c r="AM250" s="64"/>
      <c r="AN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</row>
    <row r="251" spans="6:62" ht="8.9" customHeight="1" x14ac:dyDescent="0.35"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87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</row>
    <row r="252" spans="6:62" ht="8.9" customHeight="1" x14ac:dyDescent="0.35"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</row>
    <row r="253" spans="6:62" ht="8.9" customHeight="1" x14ac:dyDescent="0.35"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</row>
    <row r="254" spans="6:62" ht="8.9" customHeight="1" x14ac:dyDescent="0.35"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</row>
    <row r="255" spans="6:62" ht="8.9" customHeight="1" x14ac:dyDescent="0.35">
      <c r="F255" s="47"/>
      <c r="G255" s="47" t="s">
        <v>117</v>
      </c>
      <c r="H255" s="47"/>
      <c r="I255" s="47"/>
      <c r="J255" s="47"/>
      <c r="K255" s="64"/>
      <c r="L255" s="64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</row>
    <row r="256" spans="6:62" ht="8.9" customHeight="1" x14ac:dyDescent="0.35"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</row>
    <row r="257" spans="6:61" ht="8.9" customHeight="1" x14ac:dyDescent="0.35"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</row>
    <row r="258" spans="6:61" ht="8.9" customHeight="1" x14ac:dyDescent="0.35"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</row>
    <row r="259" spans="6:61" ht="8.9" customHeight="1" x14ac:dyDescent="0.35"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</row>
    <row r="260" spans="6:61" ht="8.9" customHeight="1" x14ac:dyDescent="0.35"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</row>
    <row r="261" spans="6:61" ht="8.9" customHeight="1" x14ac:dyDescent="0.35">
      <c r="F261" s="47"/>
      <c r="G261" s="47" t="s">
        <v>118</v>
      </c>
      <c r="H261" s="47"/>
      <c r="I261" s="47"/>
      <c r="J261" s="47"/>
      <c r="K261" s="47"/>
      <c r="L261" s="47"/>
      <c r="M261" s="48"/>
      <c r="N261" s="48"/>
      <c r="O261" s="48"/>
      <c r="P261" s="48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</row>
    <row r="262" spans="6:61" ht="8.9" customHeight="1" x14ac:dyDescent="0.35"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</row>
    <row r="263" spans="6:61" ht="8.9" customHeight="1" x14ac:dyDescent="0.35"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</row>
    <row r="264" spans="6:61" ht="8.9" customHeight="1" x14ac:dyDescent="0.35"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</row>
    <row r="266" spans="6:61" ht="8.9" customHeight="1" x14ac:dyDescent="0.35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</row>
    <row r="274" spans="4:68" ht="8.9" customHeight="1" x14ac:dyDescent="0.35">
      <c r="P274" s="42"/>
      <c r="Q274" s="43"/>
      <c r="R274" s="43"/>
      <c r="S274" s="43"/>
      <c r="T274" s="43"/>
      <c r="U274" s="43"/>
      <c r="V274" s="43"/>
      <c r="W274" s="43"/>
      <c r="X274" s="43"/>
    </row>
    <row r="275" spans="4:68" ht="8.9" customHeight="1" x14ac:dyDescent="0.35">
      <c r="P275" s="43"/>
      <c r="Q275" s="43"/>
      <c r="R275" s="43"/>
      <c r="S275" s="43"/>
      <c r="T275" s="43"/>
      <c r="U275" s="43"/>
      <c r="V275" s="43"/>
      <c r="W275" s="43"/>
      <c r="X275" s="43"/>
    </row>
    <row r="276" spans="4:68" ht="8.9" customHeight="1" x14ac:dyDescent="0.35">
      <c r="K276" s="228" t="s">
        <v>107</v>
      </c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  <c r="BE276" s="228"/>
      <c r="BF276" s="228"/>
      <c r="BG276" s="228"/>
      <c r="BH276" s="228"/>
      <c r="BI276" s="228"/>
    </row>
    <row r="277" spans="4:68" ht="8.9" customHeight="1" x14ac:dyDescent="0.35"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  <c r="AA277" s="228"/>
      <c r="AB277" s="228"/>
      <c r="AC277" s="228"/>
      <c r="AD277" s="228"/>
      <c r="AE277" s="228"/>
      <c r="AF277" s="228"/>
      <c r="AG277" s="228"/>
      <c r="AH277" s="228"/>
      <c r="AI277" s="228"/>
      <c r="AJ277" s="228"/>
      <c r="AK277" s="228"/>
      <c r="AL277" s="228"/>
      <c r="AM277" s="228"/>
      <c r="AN277" s="228"/>
      <c r="AO277" s="228"/>
      <c r="AP277" s="228"/>
      <c r="AQ277" s="228"/>
      <c r="AR277" s="228"/>
      <c r="AS277" s="228"/>
      <c r="AT277" s="228"/>
      <c r="AU277" s="228"/>
      <c r="AV277" s="228"/>
      <c r="AW277" s="228"/>
      <c r="AX277" s="228"/>
      <c r="AY277" s="228"/>
      <c r="AZ277" s="228"/>
      <c r="BA277" s="228"/>
      <c r="BB277" s="228"/>
      <c r="BC277" s="228"/>
      <c r="BD277" s="228"/>
      <c r="BE277" s="228"/>
      <c r="BF277" s="228"/>
      <c r="BG277" s="228"/>
      <c r="BH277" s="228"/>
      <c r="BI277" s="228"/>
    </row>
    <row r="278" spans="4:68" ht="8.9" customHeight="1" x14ac:dyDescent="0.35"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228"/>
      <c r="AM278" s="228"/>
      <c r="AN278" s="228"/>
      <c r="AO278" s="228"/>
      <c r="AP278" s="228"/>
      <c r="AQ278" s="228"/>
      <c r="AR278" s="228"/>
      <c r="AS278" s="228"/>
      <c r="AT278" s="228"/>
      <c r="AU278" s="228"/>
      <c r="AV278" s="228"/>
      <c r="AW278" s="228"/>
      <c r="AX278" s="228"/>
      <c r="AY278" s="228"/>
      <c r="AZ278" s="228"/>
      <c r="BA278" s="228"/>
      <c r="BB278" s="228"/>
      <c r="BC278" s="228"/>
      <c r="BD278" s="228"/>
      <c r="BE278" s="228"/>
      <c r="BF278" s="228"/>
      <c r="BG278" s="228"/>
      <c r="BH278" s="228"/>
      <c r="BI278" s="228"/>
    </row>
    <row r="280" spans="4:68" ht="15" customHeight="1" x14ac:dyDescent="0.35">
      <c r="K280" s="251" t="s">
        <v>108</v>
      </c>
      <c r="L280" s="252"/>
      <c r="M280" s="252"/>
      <c r="N280" s="252"/>
      <c r="O280" s="252"/>
      <c r="P280" s="252"/>
      <c r="Q280" s="252"/>
      <c r="R280" s="252"/>
      <c r="S280" s="252"/>
      <c r="T280" s="252"/>
      <c r="U280" s="252"/>
      <c r="V280" s="252"/>
      <c r="W280" s="252"/>
      <c r="X280" s="252"/>
      <c r="Y280" s="252"/>
      <c r="Z280" s="252"/>
      <c r="AA280" s="252"/>
      <c r="AB280" s="252"/>
      <c r="AC280" s="253"/>
      <c r="AD280" s="251" t="s">
        <v>109</v>
      </c>
      <c r="AE280" s="252"/>
      <c r="AF280" s="252"/>
      <c r="AG280" s="253"/>
      <c r="AH280" s="251" t="s">
        <v>110</v>
      </c>
      <c r="AI280" s="252"/>
      <c r="AJ280" s="252"/>
      <c r="AK280" s="252"/>
      <c r="AL280" s="252"/>
      <c r="AM280" s="253"/>
      <c r="AN280" s="257" t="s">
        <v>112</v>
      </c>
      <c r="AO280" s="258"/>
      <c r="AP280" s="258"/>
      <c r="AQ280" s="258"/>
      <c r="AR280" s="258"/>
      <c r="AS280" s="258"/>
      <c r="AT280" s="253" t="s">
        <v>111</v>
      </c>
      <c r="AU280" s="251" t="s">
        <v>119</v>
      </c>
      <c r="AV280" s="252"/>
      <c r="AW280" s="252"/>
      <c r="AX280" s="252"/>
      <c r="AY280" s="253"/>
      <c r="AZ280" s="251" t="s">
        <v>120</v>
      </c>
      <c r="BA280" s="252"/>
      <c r="BB280" s="252"/>
      <c r="BC280" s="252"/>
      <c r="BD280" s="252"/>
      <c r="BE280" s="252"/>
      <c r="BF280" s="252"/>
      <c r="BG280" s="252"/>
      <c r="BH280" s="252"/>
      <c r="BI280" s="253"/>
    </row>
    <row r="281" spans="4:68" ht="15" customHeight="1" x14ac:dyDescent="0.35">
      <c r="K281" s="254"/>
      <c r="L281" s="255"/>
      <c r="M281" s="255"/>
      <c r="N281" s="255"/>
      <c r="O281" s="255"/>
      <c r="P281" s="255"/>
      <c r="Q281" s="255"/>
      <c r="R281" s="255"/>
      <c r="S281" s="255"/>
      <c r="T281" s="255"/>
      <c r="U281" s="255"/>
      <c r="V281" s="255"/>
      <c r="W281" s="255"/>
      <c r="X281" s="255"/>
      <c r="Y281" s="255"/>
      <c r="Z281" s="255"/>
      <c r="AA281" s="255"/>
      <c r="AB281" s="255"/>
      <c r="AC281" s="256"/>
      <c r="AD281" s="254"/>
      <c r="AE281" s="255"/>
      <c r="AF281" s="255"/>
      <c r="AG281" s="256"/>
      <c r="AH281" s="254"/>
      <c r="AI281" s="255"/>
      <c r="AJ281" s="255"/>
      <c r="AK281" s="255"/>
      <c r="AL281" s="255"/>
      <c r="AM281" s="256"/>
      <c r="AN281" s="259"/>
      <c r="AO281" s="260"/>
      <c r="AP281" s="260"/>
      <c r="AQ281" s="260"/>
      <c r="AR281" s="260"/>
      <c r="AS281" s="260"/>
      <c r="AT281" s="256"/>
      <c r="AU281" s="254"/>
      <c r="AV281" s="255"/>
      <c r="AW281" s="255"/>
      <c r="AX281" s="255"/>
      <c r="AY281" s="256"/>
      <c r="AZ281" s="254"/>
      <c r="BA281" s="255"/>
      <c r="BB281" s="255"/>
      <c r="BC281" s="255"/>
      <c r="BD281" s="255"/>
      <c r="BE281" s="255"/>
      <c r="BF281" s="255"/>
      <c r="BG281" s="255"/>
      <c r="BH281" s="255"/>
      <c r="BI281" s="256"/>
    </row>
    <row r="282" spans="4:68" ht="8.9" customHeight="1" x14ac:dyDescent="0.35">
      <c r="K282" s="309">
        <f>AH130</f>
        <v>0</v>
      </c>
      <c r="L282" s="310"/>
      <c r="M282" s="310"/>
      <c r="N282" s="310"/>
      <c r="O282" s="310"/>
      <c r="P282" s="310"/>
      <c r="Q282" s="310"/>
      <c r="R282" s="310"/>
      <c r="S282" s="310"/>
      <c r="T282" s="310"/>
      <c r="U282" s="310"/>
      <c r="V282" s="310"/>
      <c r="W282" s="310"/>
      <c r="X282" s="310"/>
      <c r="Y282" s="310"/>
      <c r="Z282" s="310"/>
      <c r="AA282" s="310"/>
      <c r="AB282" s="310"/>
      <c r="AC282" s="311"/>
      <c r="AD282" s="315">
        <f>BD130</f>
        <v>0</v>
      </c>
      <c r="AE282" s="316"/>
      <c r="AF282" s="316"/>
      <c r="AG282" s="317"/>
      <c r="AH282" s="321" t="s">
        <v>212</v>
      </c>
      <c r="AI282" s="322"/>
      <c r="AJ282" s="322"/>
      <c r="AK282" s="322"/>
      <c r="AL282" s="322"/>
      <c r="AM282" s="323"/>
      <c r="AN282" s="327">
        <v>630</v>
      </c>
      <c r="AO282" s="328"/>
      <c r="AP282" s="328"/>
      <c r="AQ282" s="328"/>
      <c r="AR282" s="328"/>
      <c r="AS282" s="329"/>
      <c r="AT282" s="301" t="str">
        <f>Oferta_panel!$I$22</f>
        <v/>
      </c>
      <c r="AU282" s="303">
        <f>AD282*AN282</f>
        <v>0</v>
      </c>
      <c r="AV282" s="304"/>
      <c r="AW282" s="304"/>
      <c r="AX282" s="304"/>
      <c r="AY282" s="304"/>
      <c r="AZ282" s="303" t="e">
        <f>AU282*(1+AT282)</f>
        <v>#VALUE!</v>
      </c>
      <c r="BA282" s="304"/>
      <c r="BB282" s="304"/>
      <c r="BC282" s="304"/>
      <c r="BD282" s="304"/>
      <c r="BE282" s="304"/>
      <c r="BF282" s="304"/>
      <c r="BG282" s="304"/>
      <c r="BH282" s="304"/>
      <c r="BI282" s="307"/>
    </row>
    <row r="283" spans="4:68" ht="8.9" customHeight="1" x14ac:dyDescent="0.35">
      <c r="K283" s="312"/>
      <c r="L283" s="313"/>
      <c r="M283" s="313"/>
      <c r="N283" s="313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313"/>
      <c r="AA283" s="313"/>
      <c r="AB283" s="313"/>
      <c r="AC283" s="314"/>
      <c r="AD283" s="318"/>
      <c r="AE283" s="319"/>
      <c r="AF283" s="319"/>
      <c r="AG283" s="320"/>
      <c r="AH283" s="324"/>
      <c r="AI283" s="325"/>
      <c r="AJ283" s="325"/>
      <c r="AK283" s="325"/>
      <c r="AL283" s="325"/>
      <c r="AM283" s="326"/>
      <c r="AN283" s="330"/>
      <c r="AO283" s="331"/>
      <c r="AP283" s="331"/>
      <c r="AQ283" s="331"/>
      <c r="AR283" s="331"/>
      <c r="AS283" s="332"/>
      <c r="AT283" s="302"/>
      <c r="AU283" s="305"/>
      <c r="AV283" s="306"/>
      <c r="AW283" s="306"/>
      <c r="AX283" s="306"/>
      <c r="AY283" s="306"/>
      <c r="AZ283" s="305"/>
      <c r="BA283" s="306"/>
      <c r="BB283" s="306"/>
      <c r="BC283" s="306"/>
      <c r="BD283" s="306"/>
      <c r="BE283" s="306"/>
      <c r="BF283" s="306"/>
      <c r="BG283" s="306"/>
      <c r="BH283" s="306"/>
      <c r="BI283" s="308"/>
    </row>
    <row r="284" spans="4:68" ht="8.9" customHeight="1" x14ac:dyDescent="0.35">
      <c r="K284" s="309" t="e">
        <f>AH132</f>
        <v>#N/A</v>
      </c>
      <c r="L284" s="310"/>
      <c r="M284" s="310"/>
      <c r="N284" s="310"/>
      <c r="O284" s="310"/>
      <c r="P284" s="310"/>
      <c r="Q284" s="310"/>
      <c r="R284" s="310"/>
      <c r="S284" s="310"/>
      <c r="T284" s="310"/>
      <c r="U284" s="310"/>
      <c r="V284" s="310"/>
      <c r="W284" s="310"/>
      <c r="X284" s="310"/>
      <c r="Y284" s="310"/>
      <c r="Z284" s="310"/>
      <c r="AA284" s="310"/>
      <c r="AB284" s="310"/>
      <c r="AC284" s="311"/>
      <c r="AD284" s="315">
        <f>BD132</f>
        <v>1</v>
      </c>
      <c r="AE284" s="316"/>
      <c r="AF284" s="316"/>
      <c r="AG284" s="317"/>
      <c r="AH284" s="321" t="s">
        <v>212</v>
      </c>
      <c r="AI284" s="322"/>
      <c r="AJ284" s="322"/>
      <c r="AK284" s="322"/>
      <c r="AL284" s="322"/>
      <c r="AM284" s="323"/>
      <c r="AN284" s="327">
        <v>3780</v>
      </c>
      <c r="AO284" s="328"/>
      <c r="AP284" s="328"/>
      <c r="AQ284" s="328"/>
      <c r="AR284" s="328"/>
      <c r="AS284" s="329"/>
      <c r="AT284" s="301" t="str">
        <f>Oferta_panel!$I$22</f>
        <v/>
      </c>
      <c r="AU284" s="303">
        <f>AD284*AN284</f>
        <v>3780</v>
      </c>
      <c r="AV284" s="304"/>
      <c r="AW284" s="304"/>
      <c r="AX284" s="304"/>
      <c r="AY284" s="304"/>
      <c r="AZ284" s="303" t="e">
        <f>AU284*(1+AT284)</f>
        <v>#VALUE!</v>
      </c>
      <c r="BA284" s="304"/>
      <c r="BB284" s="304"/>
      <c r="BC284" s="304"/>
      <c r="BD284" s="304"/>
      <c r="BE284" s="304"/>
      <c r="BF284" s="304"/>
      <c r="BG284" s="304"/>
      <c r="BH284" s="304"/>
      <c r="BI284" s="307"/>
    </row>
    <row r="285" spans="4:68" ht="8.9" customHeight="1" x14ac:dyDescent="0.35">
      <c r="D285" s="34"/>
      <c r="E285" s="34"/>
      <c r="F285" s="34"/>
      <c r="G285" s="34"/>
      <c r="H285" s="34"/>
      <c r="I285" s="34"/>
      <c r="J285" s="34"/>
      <c r="K285" s="312"/>
      <c r="L285" s="313"/>
      <c r="M285" s="313"/>
      <c r="N285" s="313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313"/>
      <c r="AA285" s="313"/>
      <c r="AB285" s="313"/>
      <c r="AC285" s="314"/>
      <c r="AD285" s="318"/>
      <c r="AE285" s="319"/>
      <c r="AF285" s="319"/>
      <c r="AG285" s="320"/>
      <c r="AH285" s="324"/>
      <c r="AI285" s="325"/>
      <c r="AJ285" s="325"/>
      <c r="AK285" s="325"/>
      <c r="AL285" s="325"/>
      <c r="AM285" s="326"/>
      <c r="AN285" s="330"/>
      <c r="AO285" s="331"/>
      <c r="AP285" s="331"/>
      <c r="AQ285" s="331"/>
      <c r="AR285" s="331"/>
      <c r="AS285" s="332"/>
      <c r="AT285" s="302"/>
      <c r="AU285" s="305"/>
      <c r="AV285" s="306"/>
      <c r="AW285" s="306"/>
      <c r="AX285" s="306"/>
      <c r="AY285" s="306"/>
      <c r="AZ285" s="305"/>
      <c r="BA285" s="306"/>
      <c r="BB285" s="306"/>
      <c r="BC285" s="306"/>
      <c r="BD285" s="306"/>
      <c r="BE285" s="306"/>
      <c r="BF285" s="306"/>
      <c r="BG285" s="306"/>
      <c r="BH285" s="306"/>
      <c r="BI285" s="308"/>
      <c r="BJ285" s="34"/>
      <c r="BK285" s="34"/>
      <c r="BL285" s="34"/>
      <c r="BM285" s="34"/>
      <c r="BN285" s="34"/>
      <c r="BO285" s="34"/>
      <c r="BP285" s="34"/>
    </row>
    <row r="286" spans="4:68" ht="8.9" customHeight="1" x14ac:dyDescent="0.35">
      <c r="K286" s="309" t="s">
        <v>214</v>
      </c>
      <c r="L286" s="310"/>
      <c r="M286" s="310"/>
      <c r="N286" s="310"/>
      <c r="O286" s="310"/>
      <c r="P286" s="310"/>
      <c r="Q286" s="310"/>
      <c r="R286" s="310"/>
      <c r="S286" s="310"/>
      <c r="T286" s="310"/>
      <c r="U286" s="310"/>
      <c r="V286" s="310"/>
      <c r="W286" s="310"/>
      <c r="X286" s="310"/>
      <c r="Y286" s="310"/>
      <c r="Z286" s="310"/>
      <c r="AA286" s="310"/>
      <c r="AB286" s="310"/>
      <c r="AC286" s="311"/>
      <c r="AD286" s="315">
        <v>1</v>
      </c>
      <c r="AE286" s="316"/>
      <c r="AF286" s="316"/>
      <c r="AG286" s="317"/>
      <c r="AH286" s="321" t="s">
        <v>213</v>
      </c>
      <c r="AI286" s="322"/>
      <c r="AJ286" s="322"/>
      <c r="AK286" s="322"/>
      <c r="AL286" s="322"/>
      <c r="AM286" s="323"/>
      <c r="AN286" s="327">
        <v>5812</v>
      </c>
      <c r="AO286" s="328"/>
      <c r="AP286" s="328"/>
      <c r="AQ286" s="328"/>
      <c r="AR286" s="328"/>
      <c r="AS286" s="329"/>
      <c r="AT286" s="301" t="str">
        <f>Oferta_panel!$I$22</f>
        <v/>
      </c>
      <c r="AU286" s="303">
        <f>AD286*AN286</f>
        <v>5812</v>
      </c>
      <c r="AV286" s="304"/>
      <c r="AW286" s="304"/>
      <c r="AX286" s="304"/>
      <c r="AY286" s="304"/>
      <c r="AZ286" s="303" t="e">
        <f>AU286*(1+AT286)</f>
        <v>#VALUE!</v>
      </c>
      <c r="BA286" s="304"/>
      <c r="BB286" s="304"/>
      <c r="BC286" s="304"/>
      <c r="BD286" s="304"/>
      <c r="BE286" s="304"/>
      <c r="BF286" s="304"/>
      <c r="BG286" s="304"/>
      <c r="BH286" s="304"/>
      <c r="BI286" s="307"/>
    </row>
    <row r="287" spans="4:68" ht="8.9" customHeight="1" x14ac:dyDescent="0.35">
      <c r="K287" s="312"/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313"/>
      <c r="AA287" s="313"/>
      <c r="AB287" s="313"/>
      <c r="AC287" s="314"/>
      <c r="AD287" s="318"/>
      <c r="AE287" s="319"/>
      <c r="AF287" s="319"/>
      <c r="AG287" s="320"/>
      <c r="AH287" s="324"/>
      <c r="AI287" s="325"/>
      <c r="AJ287" s="325"/>
      <c r="AK287" s="325"/>
      <c r="AL287" s="325"/>
      <c r="AM287" s="326"/>
      <c r="AN287" s="330"/>
      <c r="AO287" s="331"/>
      <c r="AP287" s="331"/>
      <c r="AQ287" s="331"/>
      <c r="AR287" s="331"/>
      <c r="AS287" s="332"/>
      <c r="AT287" s="302"/>
      <c r="AU287" s="305"/>
      <c r="AV287" s="306"/>
      <c r="AW287" s="306"/>
      <c r="AX287" s="306"/>
      <c r="AY287" s="306"/>
      <c r="AZ287" s="305"/>
      <c r="BA287" s="306"/>
      <c r="BB287" s="306"/>
      <c r="BC287" s="306"/>
      <c r="BD287" s="306"/>
      <c r="BE287" s="306"/>
      <c r="BF287" s="306"/>
      <c r="BG287" s="306"/>
      <c r="BH287" s="306"/>
      <c r="BI287" s="308"/>
    </row>
    <row r="288" spans="4:68" ht="8.9" customHeight="1" x14ac:dyDescent="0.35">
      <c r="K288" s="309" t="s">
        <v>246</v>
      </c>
      <c r="L288" s="310"/>
      <c r="M288" s="310"/>
      <c r="N288" s="310"/>
      <c r="O288" s="310"/>
      <c r="P288" s="310"/>
      <c r="Q288" s="310"/>
      <c r="R288" s="310"/>
      <c r="S288" s="310"/>
      <c r="T288" s="310"/>
      <c r="U288" s="310"/>
      <c r="V288" s="310"/>
      <c r="W288" s="310"/>
      <c r="X288" s="310"/>
      <c r="Y288" s="310"/>
      <c r="Z288" s="310"/>
      <c r="AA288" s="310"/>
      <c r="AB288" s="310"/>
      <c r="AC288" s="311"/>
      <c r="AD288" s="315">
        <v>1</v>
      </c>
      <c r="AE288" s="316"/>
      <c r="AF288" s="316"/>
      <c r="AG288" s="317"/>
      <c r="AH288" s="321" t="s">
        <v>213</v>
      </c>
      <c r="AI288" s="322"/>
      <c r="AJ288" s="322"/>
      <c r="AK288" s="322"/>
      <c r="AL288" s="322"/>
      <c r="AM288" s="323"/>
      <c r="AN288" s="327">
        <v>1380</v>
      </c>
      <c r="AO288" s="328"/>
      <c r="AP288" s="328"/>
      <c r="AQ288" s="328"/>
      <c r="AR288" s="328"/>
      <c r="AS288" s="329"/>
      <c r="AT288" s="301" t="str">
        <f>Oferta_panel!$I$22</f>
        <v/>
      </c>
      <c r="AU288" s="303">
        <f>AD288*AN288</f>
        <v>1380</v>
      </c>
      <c r="AV288" s="304"/>
      <c r="AW288" s="304"/>
      <c r="AX288" s="304"/>
      <c r="AY288" s="304"/>
      <c r="AZ288" s="303" t="e">
        <f>AU288*(1+AT288)</f>
        <v>#VALUE!</v>
      </c>
      <c r="BA288" s="304"/>
      <c r="BB288" s="304"/>
      <c r="BC288" s="304"/>
      <c r="BD288" s="304"/>
      <c r="BE288" s="304"/>
      <c r="BF288" s="304"/>
      <c r="BG288" s="304"/>
      <c r="BH288" s="304"/>
      <c r="BI288" s="307"/>
    </row>
    <row r="289" spans="11:61" ht="8.9" customHeight="1" x14ac:dyDescent="0.35">
      <c r="K289" s="312"/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  <c r="Y289" s="313"/>
      <c r="Z289" s="313"/>
      <c r="AA289" s="313"/>
      <c r="AB289" s="313"/>
      <c r="AC289" s="314"/>
      <c r="AD289" s="318"/>
      <c r="AE289" s="319"/>
      <c r="AF289" s="319"/>
      <c r="AG289" s="320"/>
      <c r="AH289" s="324"/>
      <c r="AI289" s="325"/>
      <c r="AJ289" s="325"/>
      <c r="AK289" s="325"/>
      <c r="AL289" s="325"/>
      <c r="AM289" s="326"/>
      <c r="AN289" s="330"/>
      <c r="AO289" s="331"/>
      <c r="AP289" s="331"/>
      <c r="AQ289" s="331"/>
      <c r="AR289" s="331"/>
      <c r="AS289" s="332"/>
      <c r="AT289" s="302"/>
      <c r="AU289" s="305"/>
      <c r="AV289" s="306"/>
      <c r="AW289" s="306"/>
      <c r="AX289" s="306"/>
      <c r="AY289" s="306"/>
      <c r="AZ289" s="305"/>
      <c r="BA289" s="306"/>
      <c r="BB289" s="306"/>
      <c r="BC289" s="306"/>
      <c r="BD289" s="306"/>
      <c r="BE289" s="306"/>
      <c r="BF289" s="306"/>
      <c r="BG289" s="306"/>
      <c r="BH289" s="306"/>
      <c r="BI289" s="308"/>
    </row>
    <row r="290" spans="11:61" ht="8.9" customHeight="1" x14ac:dyDescent="0.35">
      <c r="K290" s="309"/>
      <c r="L290" s="310"/>
      <c r="M290" s="310"/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/>
      <c r="AA290" s="310"/>
      <c r="AB290" s="310"/>
      <c r="AC290" s="311"/>
      <c r="AD290" s="315"/>
      <c r="AE290" s="316"/>
      <c r="AF290" s="316"/>
      <c r="AG290" s="317"/>
      <c r="AH290" s="321"/>
      <c r="AI290" s="322"/>
      <c r="AJ290" s="322"/>
      <c r="AK290" s="322"/>
      <c r="AL290" s="322"/>
      <c r="AM290" s="323"/>
      <c r="AN290" s="327"/>
      <c r="AO290" s="328"/>
      <c r="AP290" s="328"/>
      <c r="AQ290" s="328"/>
      <c r="AR290" s="328"/>
      <c r="AS290" s="329"/>
      <c r="AT290" s="301"/>
      <c r="AU290" s="303">
        <f>AD290*AN290</f>
        <v>0</v>
      </c>
      <c r="AV290" s="304"/>
      <c r="AW290" s="304"/>
      <c r="AX290" s="304"/>
      <c r="AY290" s="304"/>
      <c r="AZ290" s="303">
        <f>AU290*(1+AT290)</f>
        <v>0</v>
      </c>
      <c r="BA290" s="304"/>
      <c r="BB290" s="304"/>
      <c r="BC290" s="304"/>
      <c r="BD290" s="304"/>
      <c r="BE290" s="304"/>
      <c r="BF290" s="304"/>
      <c r="BG290" s="304"/>
      <c r="BH290" s="304"/>
      <c r="BI290" s="307"/>
    </row>
    <row r="291" spans="11:61" ht="8.9" customHeight="1" x14ac:dyDescent="0.35">
      <c r="K291" s="312"/>
      <c r="L291" s="313"/>
      <c r="M291" s="313"/>
      <c r="N291" s="313"/>
      <c r="O291" s="313"/>
      <c r="P291" s="313"/>
      <c r="Q291" s="313"/>
      <c r="R291" s="313"/>
      <c r="S291" s="313"/>
      <c r="T291" s="313"/>
      <c r="U291" s="313"/>
      <c r="V291" s="313"/>
      <c r="W291" s="313"/>
      <c r="X291" s="313"/>
      <c r="Y291" s="313"/>
      <c r="Z291" s="313"/>
      <c r="AA291" s="313"/>
      <c r="AB291" s="313"/>
      <c r="AC291" s="314"/>
      <c r="AD291" s="318"/>
      <c r="AE291" s="319"/>
      <c r="AF291" s="319"/>
      <c r="AG291" s="320"/>
      <c r="AH291" s="324"/>
      <c r="AI291" s="325"/>
      <c r="AJ291" s="325"/>
      <c r="AK291" s="325"/>
      <c r="AL291" s="325"/>
      <c r="AM291" s="326"/>
      <c r="AN291" s="330"/>
      <c r="AO291" s="331"/>
      <c r="AP291" s="331"/>
      <c r="AQ291" s="331"/>
      <c r="AR291" s="331"/>
      <c r="AS291" s="332"/>
      <c r="AT291" s="302"/>
      <c r="AU291" s="305"/>
      <c r="AV291" s="306"/>
      <c r="AW291" s="306"/>
      <c r="AX291" s="306"/>
      <c r="AY291" s="306"/>
      <c r="AZ291" s="305"/>
      <c r="BA291" s="306"/>
      <c r="BB291" s="306"/>
      <c r="BC291" s="306"/>
      <c r="BD291" s="306"/>
      <c r="BE291" s="306"/>
      <c r="BF291" s="306"/>
      <c r="BG291" s="306"/>
      <c r="BH291" s="306"/>
      <c r="BI291" s="308"/>
    </row>
    <row r="292" spans="11:61" ht="8.9" customHeight="1" x14ac:dyDescent="0.35">
      <c r="K292" s="309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/>
      <c r="AA292" s="310"/>
      <c r="AB292" s="310"/>
      <c r="AC292" s="311"/>
      <c r="AD292" s="315"/>
      <c r="AE292" s="316"/>
      <c r="AF292" s="316"/>
      <c r="AG292" s="317"/>
      <c r="AH292" s="321"/>
      <c r="AI292" s="322"/>
      <c r="AJ292" s="322"/>
      <c r="AK292" s="322"/>
      <c r="AL292" s="322"/>
      <c r="AM292" s="323"/>
      <c r="AN292" s="327"/>
      <c r="AO292" s="328"/>
      <c r="AP292" s="328"/>
      <c r="AQ292" s="328"/>
      <c r="AR292" s="328"/>
      <c r="AS292" s="329"/>
      <c r="AT292" s="301"/>
      <c r="AU292" s="303">
        <f>AD292*AN292</f>
        <v>0</v>
      </c>
      <c r="AV292" s="304"/>
      <c r="AW292" s="304"/>
      <c r="AX292" s="304"/>
      <c r="AY292" s="304"/>
      <c r="AZ292" s="303">
        <f>AU292*(1+AT292)</f>
        <v>0</v>
      </c>
      <c r="BA292" s="304"/>
      <c r="BB292" s="304"/>
      <c r="BC292" s="304"/>
      <c r="BD292" s="304"/>
      <c r="BE292" s="304"/>
      <c r="BF292" s="304"/>
      <c r="BG292" s="304"/>
      <c r="BH292" s="304"/>
      <c r="BI292" s="307"/>
    </row>
    <row r="293" spans="11:61" ht="8.9" customHeight="1" x14ac:dyDescent="0.35">
      <c r="K293" s="312"/>
      <c r="L293" s="313"/>
      <c r="M293" s="313"/>
      <c r="N293" s="313"/>
      <c r="O293" s="313"/>
      <c r="P293" s="313"/>
      <c r="Q293" s="313"/>
      <c r="R293" s="313"/>
      <c r="S293" s="313"/>
      <c r="T293" s="313"/>
      <c r="U293" s="313"/>
      <c r="V293" s="313"/>
      <c r="W293" s="313"/>
      <c r="X293" s="313"/>
      <c r="Y293" s="313"/>
      <c r="Z293" s="313"/>
      <c r="AA293" s="313"/>
      <c r="AB293" s="313"/>
      <c r="AC293" s="314"/>
      <c r="AD293" s="318"/>
      <c r="AE293" s="319"/>
      <c r="AF293" s="319"/>
      <c r="AG293" s="320"/>
      <c r="AH293" s="324"/>
      <c r="AI293" s="325"/>
      <c r="AJ293" s="325"/>
      <c r="AK293" s="325"/>
      <c r="AL293" s="325"/>
      <c r="AM293" s="326"/>
      <c r="AN293" s="330"/>
      <c r="AO293" s="331"/>
      <c r="AP293" s="331"/>
      <c r="AQ293" s="331"/>
      <c r="AR293" s="331"/>
      <c r="AS293" s="332"/>
      <c r="AT293" s="302"/>
      <c r="AU293" s="305"/>
      <c r="AV293" s="306"/>
      <c r="AW293" s="306"/>
      <c r="AX293" s="306"/>
      <c r="AY293" s="306"/>
      <c r="AZ293" s="305"/>
      <c r="BA293" s="306"/>
      <c r="BB293" s="306"/>
      <c r="BC293" s="306"/>
      <c r="BD293" s="306"/>
      <c r="BE293" s="306"/>
      <c r="BF293" s="306"/>
      <c r="BG293" s="306"/>
      <c r="BH293" s="306"/>
      <c r="BI293" s="308"/>
    </row>
    <row r="294" spans="11:61" ht="8.9" customHeight="1" x14ac:dyDescent="0.35">
      <c r="K294" s="309"/>
      <c r="L294" s="310"/>
      <c r="M294" s="310"/>
      <c r="N294" s="310"/>
      <c r="O294" s="310"/>
      <c r="P294" s="310"/>
      <c r="Q294" s="310"/>
      <c r="R294" s="310"/>
      <c r="S294" s="310"/>
      <c r="T294" s="310"/>
      <c r="U294" s="310"/>
      <c r="V294" s="310"/>
      <c r="W294" s="310"/>
      <c r="X294" s="310"/>
      <c r="Y294" s="310"/>
      <c r="Z294" s="310"/>
      <c r="AA294" s="310"/>
      <c r="AB294" s="310"/>
      <c r="AC294" s="311"/>
      <c r="AD294" s="315"/>
      <c r="AE294" s="316"/>
      <c r="AF294" s="316"/>
      <c r="AG294" s="317"/>
      <c r="AH294" s="321"/>
      <c r="AI294" s="322"/>
      <c r="AJ294" s="322"/>
      <c r="AK294" s="322"/>
      <c r="AL294" s="322"/>
      <c r="AM294" s="323"/>
      <c r="AN294" s="327"/>
      <c r="AO294" s="328"/>
      <c r="AP294" s="328"/>
      <c r="AQ294" s="328"/>
      <c r="AR294" s="328"/>
      <c r="AS294" s="329"/>
      <c r="AT294" s="301"/>
      <c r="AU294" s="303">
        <f>AD294*AN294</f>
        <v>0</v>
      </c>
      <c r="AV294" s="304"/>
      <c r="AW294" s="304"/>
      <c r="AX294" s="304"/>
      <c r="AY294" s="304"/>
      <c r="AZ294" s="303">
        <f>AU294*(1+AT294)</f>
        <v>0</v>
      </c>
      <c r="BA294" s="304"/>
      <c r="BB294" s="304"/>
      <c r="BC294" s="304"/>
      <c r="BD294" s="304"/>
      <c r="BE294" s="304"/>
      <c r="BF294" s="304"/>
      <c r="BG294" s="304"/>
      <c r="BH294" s="304"/>
      <c r="BI294" s="307"/>
    </row>
    <row r="295" spans="11:61" ht="8.9" customHeight="1" x14ac:dyDescent="0.35">
      <c r="K295" s="312"/>
      <c r="L295" s="313"/>
      <c r="M295" s="313"/>
      <c r="N295" s="313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13"/>
      <c r="AA295" s="313"/>
      <c r="AB295" s="313"/>
      <c r="AC295" s="314"/>
      <c r="AD295" s="318"/>
      <c r="AE295" s="319"/>
      <c r="AF295" s="319"/>
      <c r="AG295" s="320"/>
      <c r="AH295" s="324"/>
      <c r="AI295" s="325"/>
      <c r="AJ295" s="325"/>
      <c r="AK295" s="325"/>
      <c r="AL295" s="325"/>
      <c r="AM295" s="326"/>
      <c r="AN295" s="330"/>
      <c r="AO295" s="331"/>
      <c r="AP295" s="331"/>
      <c r="AQ295" s="331"/>
      <c r="AR295" s="331"/>
      <c r="AS295" s="332"/>
      <c r="AT295" s="302"/>
      <c r="AU295" s="305"/>
      <c r="AV295" s="306"/>
      <c r="AW295" s="306"/>
      <c r="AX295" s="306"/>
      <c r="AY295" s="306"/>
      <c r="AZ295" s="305"/>
      <c r="BA295" s="306"/>
      <c r="BB295" s="306"/>
      <c r="BC295" s="306"/>
      <c r="BD295" s="306"/>
      <c r="BE295" s="306"/>
      <c r="BF295" s="306"/>
      <c r="BG295" s="306"/>
      <c r="BH295" s="306"/>
      <c r="BI295" s="308"/>
    </row>
    <row r="296" spans="11:61" ht="8.9" customHeight="1" x14ac:dyDescent="0.35">
      <c r="K296" s="309"/>
      <c r="L296" s="310"/>
      <c r="M296" s="310"/>
      <c r="N296" s="310"/>
      <c r="O296" s="310"/>
      <c r="P296" s="310"/>
      <c r="Q296" s="310"/>
      <c r="R296" s="310"/>
      <c r="S296" s="310"/>
      <c r="T296" s="310"/>
      <c r="U296" s="310"/>
      <c r="V296" s="310"/>
      <c r="W296" s="310"/>
      <c r="X296" s="310"/>
      <c r="Y296" s="310"/>
      <c r="Z296" s="310"/>
      <c r="AA296" s="310"/>
      <c r="AB296" s="310"/>
      <c r="AC296" s="311"/>
      <c r="AD296" s="315"/>
      <c r="AE296" s="316"/>
      <c r="AF296" s="316"/>
      <c r="AG296" s="317"/>
      <c r="AH296" s="321"/>
      <c r="AI296" s="322"/>
      <c r="AJ296" s="322"/>
      <c r="AK296" s="322"/>
      <c r="AL296" s="322"/>
      <c r="AM296" s="323"/>
      <c r="AN296" s="327"/>
      <c r="AO296" s="328"/>
      <c r="AP296" s="328"/>
      <c r="AQ296" s="328"/>
      <c r="AR296" s="328"/>
      <c r="AS296" s="329"/>
      <c r="AT296" s="301"/>
      <c r="AU296" s="303">
        <f>AD296*AN296</f>
        <v>0</v>
      </c>
      <c r="AV296" s="304"/>
      <c r="AW296" s="304"/>
      <c r="AX296" s="304"/>
      <c r="AY296" s="304"/>
      <c r="AZ296" s="303">
        <f>AU296*(1+AT296)</f>
        <v>0</v>
      </c>
      <c r="BA296" s="304"/>
      <c r="BB296" s="304"/>
      <c r="BC296" s="304"/>
      <c r="BD296" s="304"/>
      <c r="BE296" s="304"/>
      <c r="BF296" s="304"/>
      <c r="BG296" s="304"/>
      <c r="BH296" s="304"/>
      <c r="BI296" s="307"/>
    </row>
    <row r="297" spans="11:61" ht="8.9" customHeight="1" x14ac:dyDescent="0.35">
      <c r="K297" s="312"/>
      <c r="L297" s="313"/>
      <c r="M297" s="313"/>
      <c r="N297" s="313"/>
      <c r="O297" s="313"/>
      <c r="P297" s="313"/>
      <c r="Q297" s="313"/>
      <c r="R297" s="313"/>
      <c r="S297" s="313"/>
      <c r="T297" s="313"/>
      <c r="U297" s="313"/>
      <c r="V297" s="313"/>
      <c r="W297" s="313"/>
      <c r="X297" s="313"/>
      <c r="Y297" s="313"/>
      <c r="Z297" s="313"/>
      <c r="AA297" s="313"/>
      <c r="AB297" s="313"/>
      <c r="AC297" s="314"/>
      <c r="AD297" s="318"/>
      <c r="AE297" s="319"/>
      <c r="AF297" s="319"/>
      <c r="AG297" s="320"/>
      <c r="AH297" s="324"/>
      <c r="AI297" s="325"/>
      <c r="AJ297" s="325"/>
      <c r="AK297" s="325"/>
      <c r="AL297" s="325"/>
      <c r="AM297" s="326"/>
      <c r="AN297" s="330"/>
      <c r="AO297" s="331"/>
      <c r="AP297" s="331"/>
      <c r="AQ297" s="331"/>
      <c r="AR297" s="331"/>
      <c r="AS297" s="332"/>
      <c r="AT297" s="302"/>
      <c r="AU297" s="305"/>
      <c r="AV297" s="306"/>
      <c r="AW297" s="306"/>
      <c r="AX297" s="306"/>
      <c r="AY297" s="306"/>
      <c r="AZ297" s="305"/>
      <c r="BA297" s="306"/>
      <c r="BB297" s="306"/>
      <c r="BC297" s="306"/>
      <c r="BD297" s="306"/>
      <c r="BE297" s="306"/>
      <c r="BF297" s="306"/>
      <c r="BG297" s="306"/>
      <c r="BH297" s="306"/>
      <c r="BI297" s="308"/>
    </row>
    <row r="298" spans="11:61" ht="8.9" customHeight="1" x14ac:dyDescent="0.35">
      <c r="K298" s="309"/>
      <c r="L298" s="310"/>
      <c r="M298" s="310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0"/>
      <c r="AC298" s="311"/>
      <c r="AD298" s="315"/>
      <c r="AE298" s="316"/>
      <c r="AF298" s="316"/>
      <c r="AG298" s="317"/>
      <c r="AH298" s="321"/>
      <c r="AI298" s="322"/>
      <c r="AJ298" s="322"/>
      <c r="AK298" s="322"/>
      <c r="AL298" s="322"/>
      <c r="AM298" s="323"/>
      <c r="AN298" s="327"/>
      <c r="AO298" s="328"/>
      <c r="AP298" s="328"/>
      <c r="AQ298" s="328"/>
      <c r="AR298" s="328"/>
      <c r="AS298" s="329"/>
      <c r="AT298" s="301"/>
      <c r="AU298" s="303">
        <f>AD298*AN298</f>
        <v>0</v>
      </c>
      <c r="AV298" s="304"/>
      <c r="AW298" s="304"/>
      <c r="AX298" s="304"/>
      <c r="AY298" s="304"/>
      <c r="AZ298" s="303">
        <f>AU298*(1+AT298)</f>
        <v>0</v>
      </c>
      <c r="BA298" s="304"/>
      <c r="BB298" s="304"/>
      <c r="BC298" s="304"/>
      <c r="BD298" s="304"/>
      <c r="BE298" s="304"/>
      <c r="BF298" s="304"/>
      <c r="BG298" s="304"/>
      <c r="BH298" s="304"/>
      <c r="BI298" s="307"/>
    </row>
    <row r="299" spans="11:61" ht="8.9" customHeight="1" x14ac:dyDescent="0.35">
      <c r="K299" s="312"/>
      <c r="L299" s="313"/>
      <c r="M299" s="313"/>
      <c r="N299" s="313"/>
      <c r="O299" s="313"/>
      <c r="P299" s="313"/>
      <c r="Q299" s="313"/>
      <c r="R299" s="313"/>
      <c r="S299" s="313"/>
      <c r="T299" s="313"/>
      <c r="U299" s="313"/>
      <c r="V299" s="313"/>
      <c r="W299" s="313"/>
      <c r="X299" s="313"/>
      <c r="Y299" s="313"/>
      <c r="Z299" s="313"/>
      <c r="AA299" s="313"/>
      <c r="AB299" s="313"/>
      <c r="AC299" s="314"/>
      <c r="AD299" s="318"/>
      <c r="AE299" s="319"/>
      <c r="AF299" s="319"/>
      <c r="AG299" s="320"/>
      <c r="AH299" s="324"/>
      <c r="AI299" s="325"/>
      <c r="AJ299" s="325"/>
      <c r="AK299" s="325"/>
      <c r="AL299" s="325"/>
      <c r="AM299" s="326"/>
      <c r="AN299" s="330"/>
      <c r="AO299" s="331"/>
      <c r="AP299" s="331"/>
      <c r="AQ299" s="331"/>
      <c r="AR299" s="331"/>
      <c r="AS299" s="332"/>
      <c r="AT299" s="302"/>
      <c r="AU299" s="305"/>
      <c r="AV299" s="306"/>
      <c r="AW299" s="306"/>
      <c r="AX299" s="306"/>
      <c r="AY299" s="306"/>
      <c r="AZ299" s="305"/>
      <c r="BA299" s="306"/>
      <c r="BB299" s="306"/>
      <c r="BC299" s="306"/>
      <c r="BD299" s="306"/>
      <c r="BE299" s="306"/>
      <c r="BF299" s="306"/>
      <c r="BG299" s="306"/>
      <c r="BH299" s="306"/>
      <c r="BI299" s="308"/>
    </row>
    <row r="300" spans="11:61" ht="8.9" customHeight="1" x14ac:dyDescent="0.35">
      <c r="K300" s="334" t="e">
        <f>SUM(AU282:AY291)-AY303</f>
        <v>#N/A</v>
      </c>
      <c r="L300" s="335"/>
      <c r="M300" s="335"/>
      <c r="N300" s="335"/>
      <c r="O300" s="335"/>
      <c r="P300" s="335"/>
      <c r="Q300" s="335"/>
      <c r="R300" s="335"/>
      <c r="S300" s="335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2" spans="11:61" ht="8.9" customHeight="1" x14ac:dyDescent="0.35"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</row>
    <row r="303" spans="11:61" ht="11.5" customHeight="1" x14ac:dyDescent="0.35">
      <c r="Q303" s="28" t="s">
        <v>114</v>
      </c>
      <c r="AH303" s="28" t="s">
        <v>114</v>
      </c>
      <c r="AR303" s="6"/>
      <c r="AS303" s="6"/>
      <c r="AT303" s="25" t="s">
        <v>84</v>
      </c>
      <c r="AU303" s="6"/>
      <c r="AV303" s="6"/>
      <c r="AW303" s="6"/>
      <c r="AX303" s="6"/>
      <c r="AY303" s="229" t="e">
        <f>AY151</f>
        <v>#N/A</v>
      </c>
      <c r="AZ303" s="229"/>
      <c r="BA303" s="229"/>
      <c r="BB303" s="229"/>
      <c r="BC303" s="229"/>
      <c r="BD303" s="229"/>
      <c r="BE303" s="229"/>
      <c r="BF303" s="229"/>
      <c r="BG303" s="229"/>
      <c r="BH303" s="229"/>
      <c r="BI303" s="229"/>
    </row>
    <row r="304" spans="11:61" ht="11.5" customHeight="1" x14ac:dyDescent="0.35">
      <c r="Q304" s="28" t="s">
        <v>115</v>
      </c>
      <c r="AH304" s="28" t="s">
        <v>116</v>
      </c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</row>
    <row r="305" spans="11:61" ht="8.9" customHeight="1" x14ac:dyDescent="0.35">
      <c r="Q305" s="333" t="str">
        <f>IF(Oferta_panel!N7="kredyt","",IF(Oferta_panel!N7="","",Oferta_panel!N15))</f>
        <v/>
      </c>
      <c r="R305" s="333"/>
      <c r="S305" s="333"/>
      <c r="T305" s="333"/>
      <c r="U305" s="333"/>
      <c r="V305" s="333"/>
      <c r="W305" s="333"/>
      <c r="X305" s="333"/>
      <c r="AH305" s="333" t="str">
        <f>IF(Oferta_panel!N7="leasing","",IF(Oferta_panel!N7="","",Oferta_panel!N15))</f>
        <v/>
      </c>
      <c r="AI305" s="333"/>
      <c r="AJ305" s="333"/>
      <c r="AK305" s="333"/>
      <c r="AL305" s="333"/>
      <c r="AM305" s="333"/>
      <c r="AN305" s="333"/>
      <c r="AO305" s="333"/>
      <c r="AR305" s="6"/>
      <c r="AS305" s="6"/>
      <c r="AT305" s="25" t="s">
        <v>85</v>
      </c>
      <c r="AU305" s="6"/>
      <c r="AV305" s="6"/>
      <c r="AW305" s="6"/>
      <c r="AX305" s="6"/>
      <c r="AY305" s="6"/>
      <c r="AZ305" s="6"/>
      <c r="BA305" s="229" t="e">
        <f>BA153</f>
        <v>#N/A</v>
      </c>
      <c r="BB305" s="230"/>
      <c r="BC305" s="230"/>
      <c r="BD305" s="230"/>
      <c r="BE305" s="230"/>
      <c r="BF305" s="230"/>
      <c r="BG305" s="230"/>
      <c r="BH305" s="230"/>
      <c r="BI305" s="230"/>
    </row>
    <row r="306" spans="11:61" ht="8.9" customHeight="1" x14ac:dyDescent="0.35">
      <c r="Q306" s="333"/>
      <c r="R306" s="333"/>
      <c r="S306" s="333"/>
      <c r="T306" s="333"/>
      <c r="U306" s="333"/>
      <c r="V306" s="333"/>
      <c r="W306" s="333"/>
      <c r="X306" s="333"/>
      <c r="AH306" s="333"/>
      <c r="AI306" s="333"/>
      <c r="AJ306" s="333"/>
      <c r="AK306" s="333"/>
      <c r="AL306" s="333"/>
      <c r="AM306" s="333"/>
      <c r="AN306" s="333"/>
      <c r="AO306" s="333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</row>
    <row r="307" spans="11:61" ht="16.5" customHeight="1" x14ac:dyDescent="0.35">
      <c r="Q307" s="333"/>
      <c r="R307" s="333"/>
      <c r="S307" s="333"/>
      <c r="T307" s="333"/>
      <c r="U307" s="333"/>
      <c r="V307" s="333"/>
      <c r="W307" s="333"/>
      <c r="X307" s="333"/>
      <c r="AH307" s="333"/>
      <c r="AI307" s="333"/>
      <c r="AJ307" s="333"/>
      <c r="AK307" s="333"/>
      <c r="AL307" s="333"/>
      <c r="AM307" s="333"/>
      <c r="AN307" s="333"/>
      <c r="AO307" s="333"/>
      <c r="AR307" s="6"/>
      <c r="AS307" s="6"/>
      <c r="AT307" s="26" t="s">
        <v>86</v>
      </c>
      <c r="AU307" s="27"/>
      <c r="AV307" s="27"/>
      <c r="AW307" s="27"/>
      <c r="AX307" s="27"/>
      <c r="AY307" s="231" t="e">
        <f>AY155</f>
        <v>#N/A</v>
      </c>
      <c r="AZ307" s="231"/>
      <c r="BA307" s="231"/>
      <c r="BB307" s="231"/>
      <c r="BC307" s="231"/>
      <c r="BD307" s="231"/>
      <c r="BE307" s="231"/>
      <c r="BF307" s="231"/>
      <c r="BG307" s="231"/>
      <c r="BH307" s="231"/>
      <c r="BI307" s="231"/>
    </row>
    <row r="308" spans="11:61" ht="6.5" customHeight="1" x14ac:dyDescent="0.35"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</row>
    <row r="312" spans="11:61" ht="8.9" customHeight="1" x14ac:dyDescent="0.35">
      <c r="L312" s="102" t="s">
        <v>242</v>
      </c>
    </row>
    <row r="313" spans="11:61" ht="8.9" customHeight="1" x14ac:dyDescent="0.35">
      <c r="P313" s="77" t="s">
        <v>1935</v>
      </c>
    </row>
    <row r="314" spans="11:61" ht="8.9" customHeight="1" x14ac:dyDescent="0.35">
      <c r="P314" s="77" t="s">
        <v>247</v>
      </c>
    </row>
    <row r="316" spans="11:61" ht="8.9" customHeight="1" x14ac:dyDescent="0.35">
      <c r="K316" s="227" t="s">
        <v>134</v>
      </c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  <c r="Y316" s="227"/>
      <c r="Z316" s="227"/>
      <c r="AA316" s="227"/>
      <c r="AB316" s="227"/>
      <c r="AC316" s="227"/>
      <c r="AD316" s="227"/>
      <c r="AE316" s="227"/>
      <c r="AF316" s="227"/>
      <c r="AG316" s="227"/>
      <c r="AH316" s="227"/>
      <c r="AI316" s="227"/>
      <c r="AJ316" s="227"/>
      <c r="AK316" s="227"/>
      <c r="AL316" s="227"/>
      <c r="AM316" s="227"/>
      <c r="AN316" s="227"/>
      <c r="AO316" s="227"/>
      <c r="AP316" s="227"/>
      <c r="AQ316" s="227"/>
      <c r="AR316" s="227"/>
      <c r="AS316" s="227"/>
      <c r="AT316" s="227"/>
      <c r="AU316" s="227"/>
      <c r="AV316" s="227"/>
      <c r="AW316" s="227"/>
      <c r="AX316" s="227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</row>
    <row r="317" spans="11:61" ht="8.9" customHeight="1" x14ac:dyDescent="0.35"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  <c r="Y317" s="227"/>
      <c r="Z317" s="227"/>
      <c r="AA317" s="227"/>
      <c r="AB317" s="227"/>
      <c r="AC317" s="227"/>
      <c r="AD317" s="227"/>
      <c r="AE317" s="227"/>
      <c r="AF317" s="227"/>
      <c r="AG317" s="227"/>
      <c r="AH317" s="227"/>
      <c r="AI317" s="227"/>
      <c r="AJ317" s="227"/>
      <c r="AK317" s="227"/>
      <c r="AL317" s="227"/>
      <c r="AM317" s="227"/>
      <c r="AN317" s="227"/>
      <c r="AO317" s="227"/>
      <c r="AP317" s="227"/>
      <c r="AQ317" s="227"/>
      <c r="AR317" s="227"/>
      <c r="AS317" s="227"/>
      <c r="AT317" s="227"/>
      <c r="AU317" s="227"/>
      <c r="AV317" s="227"/>
      <c r="AW317" s="227"/>
      <c r="AX317" s="227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</row>
    <row r="319" spans="11:61" ht="8.9" customHeight="1" x14ac:dyDescent="0.35"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/>
      <c r="BC319" s="237"/>
      <c r="BD319" s="237"/>
      <c r="BE319" s="237"/>
      <c r="BF319" s="237"/>
      <c r="BG319" s="237"/>
      <c r="BH319" s="237"/>
      <c r="BI319" s="237"/>
    </row>
    <row r="320" spans="11:61" ht="8.9" customHeight="1" x14ac:dyDescent="0.35">
      <c r="K320" s="237"/>
      <c r="L320" s="237"/>
      <c r="M320" s="237"/>
      <c r="N320" s="237"/>
      <c r="O320" s="237"/>
      <c r="P320" s="237"/>
      <c r="Q320" s="237"/>
      <c r="R320" s="237"/>
      <c r="S320" s="237"/>
      <c r="T320" s="237"/>
      <c r="U320" s="237"/>
      <c r="V320" s="237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37"/>
      <c r="AH320" s="237"/>
      <c r="AI320" s="237"/>
      <c r="AJ320" s="237"/>
      <c r="AK320" s="237"/>
      <c r="AL320" s="237"/>
      <c r="AM320" s="237"/>
      <c r="AN320" s="237"/>
      <c r="AO320" s="237"/>
      <c r="AP320" s="237"/>
      <c r="AQ320" s="237"/>
      <c r="AR320" s="237"/>
      <c r="AS320" s="237"/>
      <c r="AT320" s="237"/>
      <c r="AU320" s="237"/>
      <c r="AV320" s="237"/>
      <c r="AW320" s="237"/>
      <c r="AX320" s="237"/>
      <c r="AY320" s="237"/>
      <c r="AZ320" s="237"/>
      <c r="BA320" s="237"/>
      <c r="BB320" s="237"/>
      <c r="BC320" s="237"/>
      <c r="BD320" s="237"/>
      <c r="BE320" s="237"/>
      <c r="BF320" s="237"/>
      <c r="BG320" s="237"/>
      <c r="BH320" s="237"/>
      <c r="BI320" s="237"/>
    </row>
    <row r="321" spans="11:61" ht="8.9" customHeight="1" x14ac:dyDescent="0.35"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  <c r="AU321" s="237"/>
      <c r="AV321" s="237"/>
      <c r="AW321" s="237"/>
      <c r="AX321" s="237"/>
      <c r="AY321" s="237"/>
      <c r="AZ321" s="237"/>
      <c r="BA321" s="237"/>
      <c r="BB321" s="237"/>
      <c r="BC321" s="237"/>
      <c r="BD321" s="237"/>
      <c r="BE321" s="237"/>
      <c r="BF321" s="237"/>
      <c r="BG321" s="237"/>
      <c r="BH321" s="237"/>
      <c r="BI321" s="237"/>
    </row>
    <row r="322" spans="11:61" ht="8.9" customHeight="1" x14ac:dyDescent="0.35"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  <c r="AU322" s="237"/>
      <c r="AV322" s="237"/>
      <c r="AW322" s="237"/>
      <c r="AX322" s="237"/>
      <c r="AY322" s="237"/>
      <c r="AZ322" s="237"/>
      <c r="BA322" s="237"/>
      <c r="BB322" s="237"/>
      <c r="BC322" s="237"/>
      <c r="BD322" s="237"/>
      <c r="BE322" s="237"/>
      <c r="BF322" s="237"/>
      <c r="BG322" s="237"/>
      <c r="BH322" s="237"/>
      <c r="BI322" s="237"/>
    </row>
    <row r="323" spans="11:61" ht="8.9" customHeight="1" x14ac:dyDescent="0.35">
      <c r="K323" s="237"/>
      <c r="L323" s="237"/>
      <c r="M323" s="237"/>
      <c r="N323" s="237"/>
      <c r="O323" s="237"/>
      <c r="P323" s="237"/>
      <c r="Q323" s="237"/>
      <c r="R323" s="237"/>
      <c r="S323" s="237"/>
      <c r="T323" s="237"/>
      <c r="U323" s="237"/>
      <c r="V323" s="237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37"/>
      <c r="AH323" s="237"/>
      <c r="AI323" s="237"/>
      <c r="AJ323" s="237"/>
      <c r="AK323" s="237"/>
      <c r="AL323" s="237"/>
      <c r="AM323" s="237"/>
      <c r="AN323" s="237"/>
      <c r="AO323" s="237"/>
      <c r="AP323" s="237"/>
      <c r="AQ323" s="237"/>
      <c r="AR323" s="237"/>
      <c r="AS323" s="237"/>
      <c r="AT323" s="237"/>
      <c r="AU323" s="237"/>
      <c r="AV323" s="237"/>
      <c r="AW323" s="237"/>
      <c r="AX323" s="237"/>
      <c r="AY323" s="237"/>
      <c r="AZ323" s="237"/>
      <c r="BA323" s="237"/>
      <c r="BB323" s="237"/>
      <c r="BC323" s="237"/>
      <c r="BD323" s="237"/>
      <c r="BE323" s="237"/>
      <c r="BF323" s="237"/>
      <c r="BG323" s="237"/>
      <c r="BH323" s="237"/>
      <c r="BI323" s="237"/>
    </row>
    <row r="324" spans="11:61" ht="8.9" customHeight="1" x14ac:dyDescent="0.35"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  <c r="AU324" s="237"/>
      <c r="AV324" s="237"/>
      <c r="AW324" s="237"/>
      <c r="AX324" s="237"/>
      <c r="AY324" s="237"/>
      <c r="AZ324" s="237"/>
      <c r="BA324" s="237"/>
      <c r="BB324" s="237"/>
      <c r="BC324" s="237"/>
      <c r="BD324" s="237"/>
      <c r="BE324" s="237"/>
      <c r="BF324" s="237"/>
      <c r="BG324" s="237"/>
      <c r="BH324" s="237"/>
      <c r="BI324" s="237"/>
    </row>
    <row r="325" spans="11:61" ht="8.9" customHeight="1" x14ac:dyDescent="0.35"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  <c r="AU325" s="237"/>
      <c r="AV325" s="237"/>
      <c r="AW325" s="237"/>
      <c r="AX325" s="237"/>
      <c r="AY325" s="237"/>
      <c r="AZ325" s="237"/>
      <c r="BA325" s="237"/>
      <c r="BB325" s="237"/>
      <c r="BC325" s="237"/>
      <c r="BD325" s="237"/>
      <c r="BE325" s="237"/>
      <c r="BF325" s="237"/>
      <c r="BG325" s="237"/>
      <c r="BH325" s="237"/>
      <c r="BI325" s="237"/>
    </row>
    <row r="326" spans="11:61" ht="8.9" customHeight="1" x14ac:dyDescent="0.35"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  <c r="AU326" s="237"/>
      <c r="AV326" s="237"/>
      <c r="AW326" s="237"/>
      <c r="AX326" s="237"/>
      <c r="AY326" s="237"/>
      <c r="AZ326" s="237"/>
      <c r="BA326" s="237"/>
      <c r="BB326" s="237"/>
      <c r="BC326" s="237"/>
      <c r="BD326" s="237"/>
      <c r="BE326" s="237"/>
      <c r="BF326" s="237"/>
      <c r="BG326" s="237"/>
      <c r="BH326" s="237"/>
      <c r="BI326" s="237"/>
    </row>
    <row r="327" spans="11:61" ht="8.9" customHeight="1" x14ac:dyDescent="0.35"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  <c r="AU327" s="237"/>
      <c r="AV327" s="237"/>
      <c r="AW327" s="237"/>
      <c r="AX327" s="237"/>
      <c r="AY327" s="237"/>
      <c r="AZ327" s="237"/>
      <c r="BA327" s="237"/>
      <c r="BB327" s="237"/>
      <c r="BC327" s="237"/>
      <c r="BD327" s="237"/>
      <c r="BE327" s="237"/>
      <c r="BF327" s="237"/>
      <c r="BG327" s="237"/>
      <c r="BH327" s="237"/>
      <c r="BI327" s="237"/>
    </row>
    <row r="328" spans="11:61" ht="8.9" customHeight="1" x14ac:dyDescent="0.35"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  <c r="AU328" s="237"/>
      <c r="AV328" s="237"/>
      <c r="AW328" s="237"/>
      <c r="AX328" s="237"/>
      <c r="AY328" s="237"/>
      <c r="AZ328" s="237"/>
      <c r="BA328" s="237"/>
      <c r="BB328" s="237"/>
      <c r="BC328" s="237"/>
      <c r="BD328" s="237"/>
      <c r="BE328" s="237"/>
      <c r="BF328" s="237"/>
      <c r="BG328" s="237"/>
      <c r="BH328" s="237"/>
      <c r="BI328" s="237"/>
    </row>
    <row r="329" spans="11:61" ht="8.9" customHeight="1" x14ac:dyDescent="0.35"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</row>
    <row r="330" spans="11:61" ht="8.9" customHeight="1" x14ac:dyDescent="0.35"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7"/>
      <c r="BB330" s="237"/>
      <c r="BC330" s="237"/>
      <c r="BD330" s="237"/>
      <c r="BE330" s="237"/>
      <c r="BF330" s="237"/>
      <c r="BG330" s="237"/>
      <c r="BH330" s="237"/>
      <c r="BI330" s="237"/>
    </row>
    <row r="331" spans="11:61" ht="8.9" customHeight="1" x14ac:dyDescent="0.35"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</row>
    <row r="332" spans="11:61" ht="8.9" customHeight="1" x14ac:dyDescent="0.35"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  <c r="AU332" s="237"/>
      <c r="AV332" s="237"/>
      <c r="AW332" s="237"/>
      <c r="AX332" s="237"/>
      <c r="AY332" s="237"/>
      <c r="AZ332" s="237"/>
      <c r="BA332" s="237"/>
      <c r="BB332" s="237"/>
      <c r="BC332" s="237"/>
      <c r="BD332" s="237"/>
      <c r="BE332" s="237"/>
      <c r="BF332" s="237"/>
      <c r="BG332" s="237"/>
      <c r="BH332" s="237"/>
      <c r="BI332" s="237"/>
    </row>
    <row r="333" spans="11:61" ht="8.9" customHeight="1" x14ac:dyDescent="0.35"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/>
      <c r="BC333" s="237"/>
      <c r="BD333" s="237"/>
      <c r="BE333" s="237"/>
      <c r="BF333" s="237"/>
      <c r="BG333" s="237"/>
      <c r="BH333" s="237"/>
      <c r="BI333" s="237"/>
    </row>
    <row r="334" spans="11:61" ht="8.9" customHeight="1" x14ac:dyDescent="0.35"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  <c r="AU334" s="237"/>
      <c r="AV334" s="237"/>
      <c r="AW334" s="237"/>
      <c r="AX334" s="237"/>
      <c r="AY334" s="237"/>
      <c r="AZ334" s="237"/>
      <c r="BA334" s="237"/>
      <c r="BB334" s="237"/>
      <c r="BC334" s="237"/>
      <c r="BD334" s="237"/>
      <c r="BE334" s="237"/>
      <c r="BF334" s="237"/>
      <c r="BG334" s="237"/>
      <c r="BH334" s="237"/>
      <c r="BI334" s="237"/>
    </row>
    <row r="335" spans="11:61" ht="8.9" customHeight="1" x14ac:dyDescent="0.35"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  <c r="AU335" s="237"/>
      <c r="AV335" s="237"/>
      <c r="AW335" s="237"/>
      <c r="AX335" s="237"/>
      <c r="AY335" s="237"/>
      <c r="AZ335" s="237"/>
      <c r="BA335" s="237"/>
      <c r="BB335" s="237"/>
      <c r="BC335" s="237"/>
      <c r="BD335" s="237"/>
      <c r="BE335" s="237"/>
      <c r="BF335" s="237"/>
      <c r="BG335" s="237"/>
      <c r="BH335" s="237"/>
      <c r="BI335" s="237"/>
    </row>
    <row r="336" spans="11:61" ht="8.9" customHeight="1" x14ac:dyDescent="0.35"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  <c r="AU336" s="237"/>
      <c r="AV336" s="237"/>
      <c r="AW336" s="237"/>
      <c r="AX336" s="237"/>
      <c r="AY336" s="237"/>
      <c r="AZ336" s="237"/>
      <c r="BA336" s="237"/>
      <c r="BB336" s="237"/>
      <c r="BC336" s="237"/>
      <c r="BD336" s="237"/>
      <c r="BE336" s="237"/>
      <c r="BF336" s="237"/>
      <c r="BG336" s="237"/>
      <c r="BH336" s="237"/>
      <c r="BI336" s="237"/>
    </row>
    <row r="337" spans="7:61" ht="8.9" customHeight="1" x14ac:dyDescent="0.35"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  <c r="AU337" s="237"/>
      <c r="AV337" s="237"/>
      <c r="AW337" s="237"/>
      <c r="AX337" s="237"/>
      <c r="AY337" s="237"/>
      <c r="AZ337" s="237"/>
      <c r="BA337" s="237"/>
      <c r="BB337" s="237"/>
      <c r="BC337" s="237"/>
      <c r="BD337" s="237"/>
      <c r="BE337" s="237"/>
      <c r="BF337" s="237"/>
      <c r="BG337" s="237"/>
      <c r="BH337" s="237"/>
      <c r="BI337" s="237"/>
    </row>
    <row r="350" spans="7:61" ht="8.9" customHeight="1" x14ac:dyDescent="0.35">
      <c r="G350" s="24" t="s">
        <v>71</v>
      </c>
    </row>
  </sheetData>
  <mergeCells count="214">
    <mergeCell ref="K298:AC299"/>
    <mergeCell ref="AD298:AG299"/>
    <mergeCell ref="AH298:AM299"/>
    <mergeCell ref="AN298:AS299"/>
    <mergeCell ref="AT298:AT299"/>
    <mergeCell ref="Q305:X307"/>
    <mergeCell ref="AH305:AO307"/>
    <mergeCell ref="K300:S300"/>
    <mergeCell ref="AZ296:BI297"/>
    <mergeCell ref="K296:AC297"/>
    <mergeCell ref="AD296:AG297"/>
    <mergeCell ref="AH296:AM297"/>
    <mergeCell ref="AN296:AS297"/>
    <mergeCell ref="AT296:AT297"/>
    <mergeCell ref="AU296:AY297"/>
    <mergeCell ref="AU298:AY299"/>
    <mergeCell ref="AZ298:BI299"/>
    <mergeCell ref="AY303:BI303"/>
    <mergeCell ref="BA305:BI305"/>
    <mergeCell ref="AY307:BI307"/>
    <mergeCell ref="K294:AC295"/>
    <mergeCell ref="AD294:AG295"/>
    <mergeCell ref="AH294:AM295"/>
    <mergeCell ref="AT290:AT291"/>
    <mergeCell ref="AU290:AY291"/>
    <mergeCell ref="AZ290:BI291"/>
    <mergeCell ref="K292:AC293"/>
    <mergeCell ref="AD292:AG293"/>
    <mergeCell ref="AH292:AM293"/>
    <mergeCell ref="AN292:AS293"/>
    <mergeCell ref="AT292:AT293"/>
    <mergeCell ref="AU292:AY293"/>
    <mergeCell ref="AZ292:BI293"/>
    <mergeCell ref="K290:AC291"/>
    <mergeCell ref="AD290:AG291"/>
    <mergeCell ref="AH290:AM291"/>
    <mergeCell ref="AN290:AS291"/>
    <mergeCell ref="AN294:AS295"/>
    <mergeCell ref="AT294:AT295"/>
    <mergeCell ref="AU294:AY295"/>
    <mergeCell ref="AZ294:BI295"/>
    <mergeCell ref="AT286:AT287"/>
    <mergeCell ref="AU286:AY287"/>
    <mergeCell ref="AZ286:BI287"/>
    <mergeCell ref="K288:AC289"/>
    <mergeCell ref="AD288:AG289"/>
    <mergeCell ref="AH288:AM289"/>
    <mergeCell ref="AN288:AS289"/>
    <mergeCell ref="AT288:AT289"/>
    <mergeCell ref="AU288:AY289"/>
    <mergeCell ref="AZ288:BI289"/>
    <mergeCell ref="K286:AC287"/>
    <mergeCell ref="AD286:AG287"/>
    <mergeCell ref="AH286:AM287"/>
    <mergeCell ref="AN286:AS287"/>
    <mergeCell ref="AT282:AT283"/>
    <mergeCell ref="AU282:AY283"/>
    <mergeCell ref="AZ282:BI283"/>
    <mergeCell ref="K284:AC285"/>
    <mergeCell ref="AD284:AG285"/>
    <mergeCell ref="AH284:AM285"/>
    <mergeCell ref="AN284:AS285"/>
    <mergeCell ref="AT284:AT285"/>
    <mergeCell ref="AU284:AY285"/>
    <mergeCell ref="AZ284:BI285"/>
    <mergeCell ref="K282:AC283"/>
    <mergeCell ref="AD282:AG283"/>
    <mergeCell ref="AH282:AM283"/>
    <mergeCell ref="AN282:AS283"/>
    <mergeCell ref="K184:BI186"/>
    <mergeCell ref="F250:W251"/>
    <mergeCell ref="M194:R196"/>
    <mergeCell ref="S194:V196"/>
    <mergeCell ref="AM194:AR196"/>
    <mergeCell ref="AU222:BD224"/>
    <mergeCell ref="BE222:BI224"/>
    <mergeCell ref="BA162:BJ164"/>
    <mergeCell ref="K146:L147"/>
    <mergeCell ref="M146:AG147"/>
    <mergeCell ref="AH146:BC147"/>
    <mergeCell ref="BD146:BI147"/>
    <mergeCell ref="AX246:BD248"/>
    <mergeCell ref="BE211:BI213"/>
    <mergeCell ref="AT280:AT281"/>
    <mergeCell ref="AU280:AY281"/>
    <mergeCell ref="AZ280:BI281"/>
    <mergeCell ref="AE200:AG200"/>
    <mergeCell ref="AU194:BD196"/>
    <mergeCell ref="AU200:BD202"/>
    <mergeCell ref="BE200:BI202"/>
    <mergeCell ref="BE194:BI196"/>
    <mergeCell ref="K122:AO123"/>
    <mergeCell ref="K128:L129"/>
    <mergeCell ref="M128:AG129"/>
    <mergeCell ref="AH128:BC129"/>
    <mergeCell ref="AH130:BC131"/>
    <mergeCell ref="AH132:BC133"/>
    <mergeCell ref="M130:AG131"/>
    <mergeCell ref="M132:AG133"/>
    <mergeCell ref="M134:AG135"/>
    <mergeCell ref="AH134:BC135"/>
    <mergeCell ref="K125:AN126"/>
    <mergeCell ref="AP87:BH88"/>
    <mergeCell ref="K113:AQ114"/>
    <mergeCell ref="K115:AR116"/>
    <mergeCell ref="K118:AN119"/>
    <mergeCell ref="K120:AP121"/>
    <mergeCell ref="K105:AS106"/>
    <mergeCell ref="K107:AL108"/>
    <mergeCell ref="K109:AQ110"/>
    <mergeCell ref="K111:AQ112"/>
    <mergeCell ref="K103:AI104"/>
    <mergeCell ref="K99:BI101"/>
    <mergeCell ref="L82:AF83"/>
    <mergeCell ref="L85:AF86"/>
    <mergeCell ref="AP72:BH73"/>
    <mergeCell ref="AP74:BH75"/>
    <mergeCell ref="AP76:BH77"/>
    <mergeCell ref="AP82:BE83"/>
    <mergeCell ref="AP69:BE70"/>
    <mergeCell ref="L72:AF73"/>
    <mergeCell ref="L74:AF75"/>
    <mergeCell ref="L76:AF77"/>
    <mergeCell ref="L69:AF70"/>
    <mergeCell ref="AP85:BH86"/>
    <mergeCell ref="J52:BA55"/>
    <mergeCell ref="J47:AW50"/>
    <mergeCell ref="J43:AW46"/>
    <mergeCell ref="J16:BH36"/>
    <mergeCell ref="AS230:AS232"/>
    <mergeCell ref="AU234:BD236"/>
    <mergeCell ref="BE234:BI236"/>
    <mergeCell ref="AM200:AR202"/>
    <mergeCell ref="AS194:AT196"/>
    <mergeCell ref="AS200:AT202"/>
    <mergeCell ref="M211:R213"/>
    <mergeCell ref="AM211:AR213"/>
    <mergeCell ref="AS211:AT213"/>
    <mergeCell ref="S211:W213"/>
    <mergeCell ref="N223:AL223"/>
    <mergeCell ref="X211:AG213"/>
    <mergeCell ref="AH211:AL213"/>
    <mergeCell ref="AM226:AR228"/>
    <mergeCell ref="AU226:BD228"/>
    <mergeCell ref="BE226:BI228"/>
    <mergeCell ref="N201:AL201"/>
    <mergeCell ref="AS223:AT223"/>
    <mergeCell ref="AP78:BH79"/>
    <mergeCell ref="K57:AC61"/>
    <mergeCell ref="K319:BI337"/>
    <mergeCell ref="K189:BI190"/>
    <mergeCell ref="K206:BI207"/>
    <mergeCell ref="U230:AL232"/>
    <mergeCell ref="U226:AL228"/>
    <mergeCell ref="U234:AS236"/>
    <mergeCell ref="U238:AL240"/>
    <mergeCell ref="AN223:AR223"/>
    <mergeCell ref="AM238:AR240"/>
    <mergeCell ref="AS238:AS240"/>
    <mergeCell ref="AU238:BD240"/>
    <mergeCell ref="BE238:BI240"/>
    <mergeCell ref="K217:BI218"/>
    <mergeCell ref="AU242:BD244"/>
    <mergeCell ref="BE242:BI244"/>
    <mergeCell ref="BE246:BI248"/>
    <mergeCell ref="AM230:AR232"/>
    <mergeCell ref="AU230:BD232"/>
    <mergeCell ref="BE230:BI232"/>
    <mergeCell ref="AS226:AS228"/>
    <mergeCell ref="K280:AC281"/>
    <mergeCell ref="AD280:AG281"/>
    <mergeCell ref="AH280:AM281"/>
    <mergeCell ref="AN280:AS281"/>
    <mergeCell ref="Y244:AG246"/>
    <mergeCell ref="AH244:AJ246"/>
    <mergeCell ref="K316:BI317"/>
    <mergeCell ref="M140:AG141"/>
    <mergeCell ref="BD140:BI141"/>
    <mergeCell ref="K276:BI278"/>
    <mergeCell ref="BD142:BI143"/>
    <mergeCell ref="BD144:BI145"/>
    <mergeCell ref="BA153:BI153"/>
    <mergeCell ref="AY155:BI155"/>
    <mergeCell ref="M142:AG143"/>
    <mergeCell ref="M144:AG145"/>
    <mergeCell ref="AH142:BC143"/>
    <mergeCell ref="AH144:BC145"/>
    <mergeCell ref="AC169:AG171"/>
    <mergeCell ref="AT169:AX171"/>
    <mergeCell ref="AY151:BI151"/>
    <mergeCell ref="O162:S164"/>
    <mergeCell ref="AC162:AG164"/>
    <mergeCell ref="AQ162:AU164"/>
    <mergeCell ref="K144:L145"/>
    <mergeCell ref="O169:S171"/>
    <mergeCell ref="K142:L143"/>
    <mergeCell ref="AU211:BD213"/>
    <mergeCell ref="K138:L139"/>
    <mergeCell ref="K140:L141"/>
    <mergeCell ref="K134:L135"/>
    <mergeCell ref="K136:L137"/>
    <mergeCell ref="K130:L131"/>
    <mergeCell ref="K132:L133"/>
    <mergeCell ref="M136:AG137"/>
    <mergeCell ref="BD128:BI129"/>
    <mergeCell ref="AH136:BC137"/>
    <mergeCell ref="AH138:BC139"/>
    <mergeCell ref="AH140:BC141"/>
    <mergeCell ref="BD130:BI131"/>
    <mergeCell ref="BD132:BI133"/>
    <mergeCell ref="BD134:BI135"/>
    <mergeCell ref="BD136:BI137"/>
    <mergeCell ref="BD138:BI139"/>
    <mergeCell ref="M138:AG139"/>
  </mergeCells>
  <conditionalFormatting sqref="N223">
    <cfRule type="dataBar" priority="3">
      <dataBar showValue="0">
        <cfvo type="num" val="0"/>
        <cfvo type="num" val="100"/>
        <color theme="9" tint="0.39997558519241921"/>
      </dataBar>
      <extLst>
        <ext xmlns:x14="http://schemas.microsoft.com/office/spreadsheetml/2009/9/main" uri="{B025F937-C7B1-47D3-B67F-A62EFF666E3E}">
          <x14:id>{6623C534-E027-4944-B465-3E5C4C00AE43}</x14:id>
        </ext>
      </extLst>
    </cfRule>
  </conditionalFormatting>
  <conditionalFormatting sqref="N201">
    <cfRule type="dataBar" priority="2">
      <dataBar showValue="0">
        <cfvo type="num" val="0"/>
        <cfvo type="num" val="100"/>
        <color theme="9" tint="0.39997558519241921"/>
      </dataBar>
      <extLst>
        <ext xmlns:x14="http://schemas.microsoft.com/office/spreadsheetml/2009/9/main" uri="{B025F937-C7B1-47D3-B67F-A62EFF666E3E}">
          <x14:id>{9914284D-47C4-4585-A4DD-938C4C3BF5B0}</x14:id>
        </ext>
      </extLst>
    </cfRule>
  </conditionalFormatting>
  <conditionalFormatting sqref="K300:S300">
    <cfRule type="cellIs" dxfId="2" priority="1" operator="equal">
      <formula>0</formula>
    </cfRule>
  </conditionalFormatting>
  <dataValidations count="2">
    <dataValidation type="list" allowBlank="1" showInputMessage="1" showErrorMessage="1" sqref="AT282:AT299" xr:uid="{E494DBBC-65C1-402C-A572-90B6DA6D88B5}">
      <formula1>"23%,8%"</formula1>
    </dataValidation>
    <dataValidation type="list" allowBlank="1" showInputMessage="1" showErrorMessage="1" sqref="AH282:AM299" xr:uid="{A832B757-2F56-4000-A440-30EAED34DEC0}">
      <formula1>"szt.,kpl.,zest."</formula1>
    </dataValidation>
  </dataValidations>
  <pageMargins left="0" right="0" top="0" bottom="0" header="0" footer="0"/>
  <pageSetup paperSize="9" orientation="portrait" r:id="rId1"/>
  <rowBreaks count="3" manualBreakCount="3">
    <brk id="88" max="62" man="1"/>
    <brk id="174" max="62" man="1"/>
    <brk id="264" max="62" man="1"/>
  </rowBreaks>
  <ignoredErrors>
    <ignoredError sqref="K284 AD282:AG285 K282 BD130" unlockedFormula="1"/>
    <ignoredError sqref="L243 AH146" evalError="1"/>
    <ignoredError sqref="BD146" evalError="1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71" r:id="rId4" name="Label 7">
              <controlPr defaultSize="0" autoFill="0" autoLine="0" autoPict="0">
                <anchor moveWithCells="1" sizeWithCells="1">
                  <from>
                    <xdr:col>65</xdr:col>
                    <xdr:colOff>95250</xdr:colOff>
                    <xdr:row>8</xdr:row>
                    <xdr:rowOff>0</xdr:rowOff>
                  </from>
                  <to>
                    <xdr:col>89</xdr:col>
                    <xdr:colOff>76200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5" name="Label 8">
              <controlPr defaultSize="0" autoFill="0" autoLine="0" autoPict="0">
                <anchor moveWithCells="1" sizeWithCells="1">
                  <from>
                    <xdr:col>66</xdr:col>
                    <xdr:colOff>12700</xdr:colOff>
                    <xdr:row>13</xdr:row>
                    <xdr:rowOff>57150</xdr:rowOff>
                  </from>
                  <to>
                    <xdr:col>89</xdr:col>
                    <xdr:colOff>95250</xdr:colOff>
                    <xdr:row>30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23C534-E027-4944-B465-3E5C4C00AE43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N223</xm:sqref>
        </x14:conditionalFormatting>
        <x14:conditionalFormatting xmlns:xm="http://schemas.microsoft.com/office/excel/2006/main">
          <x14:cfRule type="dataBar" id="{9914284D-47C4-4585-A4DD-938C4C3BF5B0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N201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E4D7-23DD-4425-8F5E-793D3D5335E2}">
  <sheetPr codeName="Arkusz4">
    <tabColor rgb="FFCCFFFF"/>
  </sheetPr>
  <dimension ref="B1:F13"/>
  <sheetViews>
    <sheetView showGridLines="0" showRowColHeaders="0" zoomScale="120" zoomScaleNormal="120" workbookViewId="0">
      <selection activeCell="C5" sqref="C5"/>
    </sheetView>
  </sheetViews>
  <sheetFormatPr defaultRowHeight="14.5" x14ac:dyDescent="0.35"/>
  <cols>
    <col min="1" max="1" width="2.26953125" customWidth="1"/>
    <col min="2" max="2" width="26.6328125" bestFit="1" customWidth="1"/>
    <col min="3" max="3" width="32.1796875" customWidth="1"/>
    <col min="4" max="4" width="12.453125" customWidth="1"/>
    <col min="5" max="5" width="30" customWidth="1"/>
  </cols>
  <sheetData>
    <row r="1" spans="2:6" ht="10" customHeight="1" x14ac:dyDescent="0.35"/>
    <row r="2" spans="2:6" x14ac:dyDescent="0.35">
      <c r="B2" s="2" t="s">
        <v>75</v>
      </c>
      <c r="C2" s="3" t="s">
        <v>220</v>
      </c>
      <c r="D2" s="103" t="s">
        <v>254</v>
      </c>
      <c r="E2" s="127"/>
      <c r="F2" s="145"/>
    </row>
    <row r="3" spans="2:6" x14ac:dyDescent="0.35">
      <c r="B3" s="2" t="s">
        <v>74</v>
      </c>
      <c r="C3" s="96">
        <v>535880980</v>
      </c>
      <c r="D3" s="104" t="s">
        <v>251</v>
      </c>
      <c r="E3" s="127"/>
      <c r="F3" s="145"/>
    </row>
    <row r="4" spans="2:6" x14ac:dyDescent="0.35">
      <c r="B4" s="2" t="s">
        <v>76</v>
      </c>
      <c r="C4" s="17" t="s">
        <v>216</v>
      </c>
      <c r="D4" s="104" t="s">
        <v>250</v>
      </c>
      <c r="E4" s="127"/>
      <c r="F4" s="145"/>
    </row>
    <row r="5" spans="2:6" x14ac:dyDescent="0.35">
      <c r="B5" s="2" t="s">
        <v>671</v>
      </c>
      <c r="C5" s="116" t="s">
        <v>1941</v>
      </c>
      <c r="D5" s="104" t="s">
        <v>253</v>
      </c>
      <c r="E5" s="127"/>
      <c r="F5" s="145"/>
    </row>
    <row r="6" spans="2:6" x14ac:dyDescent="0.35">
      <c r="B6" s="2" t="s">
        <v>28</v>
      </c>
      <c r="C6" s="3">
        <v>400</v>
      </c>
      <c r="D6" s="104" t="s">
        <v>252</v>
      </c>
      <c r="E6" s="127"/>
      <c r="F6" s="145"/>
    </row>
    <row r="7" spans="2:6" x14ac:dyDescent="0.35">
      <c r="B7" s="5" t="s">
        <v>29</v>
      </c>
      <c r="C7" s="91" t="e">
        <f>IF(C5="kwotowo",C6,C6*Oferta_panel!F22)</f>
        <v>#N/A</v>
      </c>
    </row>
    <row r="8" spans="2:6" x14ac:dyDescent="0.35">
      <c r="C8" s="30" t="s">
        <v>201</v>
      </c>
    </row>
    <row r="9" spans="2:6" x14ac:dyDescent="0.35">
      <c r="B9" t="s">
        <v>219</v>
      </c>
      <c r="C9" s="31" t="e">
        <f>VLOOKUP(Oferta_panel!D10&amp;Oferta_panel!D11&amp;Oferta_panel!D12,cennik_182019!$A$2:$AC$2743,IF(Oferta_panel!D7="Dach skośny",8,IF(Oferta_panel!D7="Dach płaski",9,IF(Oferta_panel!D7="Konstrukcja wznosząca na mostkach trapezowych",11,10))),0)+Oferta_panel!I15</f>
        <v>#N/A</v>
      </c>
      <c r="D9" s="160" t="s">
        <v>2357</v>
      </c>
    </row>
    <row r="10" spans="2:6" x14ac:dyDescent="0.35">
      <c r="B10" t="s">
        <v>30</v>
      </c>
      <c r="C10" s="32" t="e">
        <f>Oferta_panel!G22</f>
        <v>#N/A</v>
      </c>
      <c r="D10" s="68"/>
    </row>
    <row r="11" spans="2:6" x14ac:dyDescent="0.35">
      <c r="B11" t="s">
        <v>31</v>
      </c>
      <c r="C11" s="32" t="e">
        <f>Oferta_panel!H22</f>
        <v>#N/A</v>
      </c>
    </row>
    <row r="12" spans="2:6" x14ac:dyDescent="0.35">
      <c r="B12" s="66" t="s">
        <v>139</v>
      </c>
      <c r="C12" s="67" t="e">
        <f>Oferta_panel!F22</f>
        <v>#N/A</v>
      </c>
      <c r="D12" s="66" t="e">
        <f>ROUND(C10/C12,0)&amp;"zł za 1 kW"</f>
        <v>#N/A</v>
      </c>
    </row>
    <row r="13" spans="2:6" x14ac:dyDescent="0.35">
      <c r="C13" s="117" t="s">
        <v>672</v>
      </c>
      <c r="D13" s="118" t="e">
        <f>C10/C9-1</f>
        <v>#N/A</v>
      </c>
      <c r="E13" s="119" t="s">
        <v>673</v>
      </c>
    </row>
  </sheetData>
  <conditionalFormatting sqref="D13">
    <cfRule type="cellIs" dxfId="1" priority="1" operator="lessThan">
      <formula>0.05</formula>
    </cfRule>
    <cfRule type="cellIs" dxfId="0" priority="2" operator="greaterThanOrEqual">
      <formula>0.3</formula>
    </cfRule>
  </conditionalFormatting>
  <dataValidations count="1">
    <dataValidation type="list" allowBlank="1" showInputMessage="1" showErrorMessage="1" sqref="C5" xr:uid="{0BDB9C05-8282-4850-88A9-2D8CAF116837}">
      <formula1>"kwotowo,za 1 kW"</formula1>
    </dataValidation>
  </dataValidations>
  <pageMargins left="0.7" right="0.7" top="0.75" bottom="0.75" header="0.3" footer="0.3"/>
  <pageSetup paperSize="9" orientation="portrait" horizontalDpi="300" verticalDpi="300" r:id="rId1"/>
  <ignoredErrors>
    <ignoredError sqref="C7" evalError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59F97-9D3F-45A4-9E5C-3BF712AF1933}">
  <dimension ref="A1:B42"/>
  <sheetViews>
    <sheetView zoomScale="70" zoomScaleNormal="70" workbookViewId="0">
      <selection activeCell="B10" sqref="B10"/>
    </sheetView>
  </sheetViews>
  <sheetFormatPr defaultRowHeight="14.5" x14ac:dyDescent="0.35"/>
  <cols>
    <col min="1" max="1" width="40.26953125" bestFit="1" customWidth="1"/>
    <col min="2" max="2" width="56.453125" bestFit="1" customWidth="1"/>
  </cols>
  <sheetData>
    <row r="1" spans="1:2" x14ac:dyDescent="0.35">
      <c r="A1" t="s">
        <v>678</v>
      </c>
      <c r="B1" t="s">
        <v>1942</v>
      </c>
    </row>
    <row r="2" spans="1:2" x14ac:dyDescent="0.35">
      <c r="A2" t="s">
        <v>44</v>
      </c>
      <c r="B2" s="154">
        <v>3500</v>
      </c>
    </row>
    <row r="3" spans="1:2" x14ac:dyDescent="0.35">
      <c r="A3" t="s">
        <v>173</v>
      </c>
      <c r="B3" s="154">
        <v>3500</v>
      </c>
    </row>
    <row r="4" spans="1:2" x14ac:dyDescent="0.35">
      <c r="A4" t="s">
        <v>45</v>
      </c>
      <c r="B4" s="154">
        <v>3500</v>
      </c>
    </row>
    <row r="5" spans="1:2" x14ac:dyDescent="0.35">
      <c r="A5" t="s">
        <v>174</v>
      </c>
      <c r="B5" s="154">
        <v>3500</v>
      </c>
    </row>
    <row r="6" spans="1:2" x14ac:dyDescent="0.35">
      <c r="A6" t="s">
        <v>46</v>
      </c>
      <c r="B6" s="154">
        <v>3500</v>
      </c>
    </row>
    <row r="7" spans="1:2" x14ac:dyDescent="0.35">
      <c r="A7" t="s">
        <v>175</v>
      </c>
      <c r="B7" s="154">
        <v>3500</v>
      </c>
    </row>
    <row r="8" spans="1:2" x14ac:dyDescent="0.35">
      <c r="A8" t="s">
        <v>47</v>
      </c>
      <c r="B8" s="154">
        <v>3500</v>
      </c>
    </row>
    <row r="9" spans="1:2" x14ac:dyDescent="0.35">
      <c r="A9" t="s">
        <v>48</v>
      </c>
      <c r="B9" s="154">
        <v>3500</v>
      </c>
    </row>
    <row r="10" spans="1:2" x14ac:dyDescent="0.35">
      <c r="A10" t="s">
        <v>49</v>
      </c>
      <c r="B10" s="154">
        <v>3500</v>
      </c>
    </row>
    <row r="11" spans="1:2" x14ac:dyDescent="0.35">
      <c r="A11" t="s">
        <v>176</v>
      </c>
      <c r="B11" s="154">
        <v>3500</v>
      </c>
    </row>
    <row r="12" spans="1:2" x14ac:dyDescent="0.35">
      <c r="A12" t="s">
        <v>177</v>
      </c>
      <c r="B12" s="154">
        <v>3500</v>
      </c>
    </row>
    <row r="13" spans="1:2" x14ac:dyDescent="0.35">
      <c r="A13" t="s">
        <v>178</v>
      </c>
      <c r="B13" s="154">
        <v>3500</v>
      </c>
    </row>
    <row r="14" spans="1:2" x14ac:dyDescent="0.35">
      <c r="A14" t="s">
        <v>179</v>
      </c>
      <c r="B14" s="154">
        <v>3500</v>
      </c>
    </row>
    <row r="15" spans="1:2" x14ac:dyDescent="0.35">
      <c r="A15" t="s">
        <v>180</v>
      </c>
      <c r="B15" s="154">
        <v>7000</v>
      </c>
    </row>
    <row r="16" spans="1:2" x14ac:dyDescent="0.35">
      <c r="A16" t="s">
        <v>5</v>
      </c>
      <c r="B16" s="154">
        <v>3500</v>
      </c>
    </row>
    <row r="17" spans="1:2" x14ac:dyDescent="0.35">
      <c r="A17" t="s">
        <v>6</v>
      </c>
      <c r="B17" s="154">
        <v>3500</v>
      </c>
    </row>
    <row r="18" spans="1:2" x14ac:dyDescent="0.35">
      <c r="A18" t="s">
        <v>7</v>
      </c>
      <c r="B18" s="154">
        <v>3500</v>
      </c>
    </row>
    <row r="19" spans="1:2" x14ac:dyDescent="0.35">
      <c r="A19" t="s">
        <v>8</v>
      </c>
      <c r="B19" s="154">
        <v>3500</v>
      </c>
    </row>
    <row r="20" spans="1:2" x14ac:dyDescent="0.35">
      <c r="A20" t="s">
        <v>183</v>
      </c>
      <c r="B20" s="154">
        <v>3500</v>
      </c>
    </row>
    <row r="21" spans="1:2" x14ac:dyDescent="0.35">
      <c r="A21" t="s">
        <v>9</v>
      </c>
      <c r="B21" s="154">
        <v>3500</v>
      </c>
    </row>
    <row r="22" spans="1:2" x14ac:dyDescent="0.35">
      <c r="A22" t="s">
        <v>10</v>
      </c>
      <c r="B22" s="154">
        <v>3500</v>
      </c>
    </row>
    <row r="23" spans="1:2" x14ac:dyDescent="0.35">
      <c r="A23" t="s">
        <v>11</v>
      </c>
      <c r="B23" s="154">
        <v>3500</v>
      </c>
    </row>
    <row r="24" spans="1:2" x14ac:dyDescent="0.35">
      <c r="A24" t="s">
        <v>184</v>
      </c>
      <c r="B24" s="154">
        <v>7000</v>
      </c>
    </row>
    <row r="25" spans="1:2" x14ac:dyDescent="0.35">
      <c r="A25" t="s">
        <v>12</v>
      </c>
      <c r="B25" s="154">
        <v>7000</v>
      </c>
    </row>
    <row r="26" spans="1:2" x14ac:dyDescent="0.35">
      <c r="A26" t="s">
        <v>185</v>
      </c>
      <c r="B26" s="154">
        <v>7000</v>
      </c>
    </row>
    <row r="27" spans="1:2" x14ac:dyDescent="0.35">
      <c r="A27" t="s">
        <v>13</v>
      </c>
      <c r="B27" s="154">
        <v>7000</v>
      </c>
    </row>
    <row r="28" spans="1:2" x14ac:dyDescent="0.35">
      <c r="A28" t="s">
        <v>14</v>
      </c>
      <c r="B28" s="154">
        <v>7000</v>
      </c>
    </row>
    <row r="29" spans="1:2" x14ac:dyDescent="0.35">
      <c r="A29" t="s">
        <v>14</v>
      </c>
      <c r="B29" s="154">
        <v>7000</v>
      </c>
    </row>
    <row r="30" spans="1:2" x14ac:dyDescent="0.35">
      <c r="A30" t="s">
        <v>223</v>
      </c>
      <c r="B30" s="154">
        <v>3500</v>
      </c>
    </row>
    <row r="31" spans="1:2" x14ac:dyDescent="0.35">
      <c r="A31" t="s">
        <v>224</v>
      </c>
      <c r="B31" s="154">
        <v>3500</v>
      </c>
    </row>
    <row r="32" spans="1:2" x14ac:dyDescent="0.35">
      <c r="A32" t="s">
        <v>225</v>
      </c>
      <c r="B32" s="154">
        <v>3500</v>
      </c>
    </row>
    <row r="33" spans="1:2" x14ac:dyDescent="0.35">
      <c r="A33" t="s">
        <v>226</v>
      </c>
      <c r="B33" s="154">
        <v>3500</v>
      </c>
    </row>
    <row r="34" spans="1:2" x14ac:dyDescent="0.35">
      <c r="A34" t="s">
        <v>227</v>
      </c>
      <c r="B34" s="154">
        <v>3500</v>
      </c>
    </row>
    <row r="35" spans="1:2" x14ac:dyDescent="0.35">
      <c r="A35" t="s">
        <v>228</v>
      </c>
      <c r="B35" s="154">
        <v>3500</v>
      </c>
    </row>
    <row r="36" spans="1:2" x14ac:dyDescent="0.35">
      <c r="A36" t="s">
        <v>229</v>
      </c>
      <c r="B36" s="154">
        <v>3500</v>
      </c>
    </row>
    <row r="37" spans="1:2" x14ac:dyDescent="0.35">
      <c r="A37" t="s">
        <v>230</v>
      </c>
      <c r="B37" s="154">
        <v>7000</v>
      </c>
    </row>
    <row r="38" spans="1:2" x14ac:dyDescent="0.35">
      <c r="A38" t="s">
        <v>231</v>
      </c>
      <c r="B38" s="154">
        <v>3500</v>
      </c>
    </row>
    <row r="39" spans="1:2" x14ac:dyDescent="0.35">
      <c r="A39" t="s">
        <v>232</v>
      </c>
      <c r="B39" s="154">
        <v>3500</v>
      </c>
    </row>
    <row r="40" spans="1:2" x14ac:dyDescent="0.35">
      <c r="A40" t="s">
        <v>233</v>
      </c>
      <c r="B40" s="154">
        <v>3500</v>
      </c>
    </row>
    <row r="41" spans="1:2" x14ac:dyDescent="0.35">
      <c r="A41" t="s">
        <v>234</v>
      </c>
      <c r="B41" s="154">
        <v>7000</v>
      </c>
    </row>
    <row r="42" spans="1:2" x14ac:dyDescent="0.35">
      <c r="A42" t="s">
        <v>235</v>
      </c>
      <c r="B42" s="154">
        <v>7000</v>
      </c>
    </row>
  </sheetData>
  <sheetProtection algorithmName="SHA-512" hashValue="PyQ2J0jFAmgO8gtUhJWEArJyrPmk6Mz052P9ml9aQobjz8s7j6Mpa/nIBb7y9bvFfTnz36M6Wuc/KvZ0OX5AbQ==" saltValue="bLpgzpJy1i+dFydRJP/+y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2</vt:i4>
      </vt:variant>
    </vt:vector>
  </HeadingPairs>
  <TitlesOfParts>
    <vt:vector size="7" baseType="lpstr">
      <vt:lpstr>Oferta_panel</vt:lpstr>
      <vt:lpstr>cennik_182019</vt:lpstr>
      <vt:lpstr>Do_druku</vt:lpstr>
      <vt:lpstr>DaneEksperta</vt:lpstr>
      <vt:lpstr>ppoz</vt:lpstr>
      <vt:lpstr>cennik_182019!Kryteria</vt:lpstr>
      <vt:lpstr>Do_druku!Obszar_wydruku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</dc:creator>
  <cp:lastModifiedBy>Robert Pracuch</cp:lastModifiedBy>
  <cp:lastPrinted>2020-03-08T12:26:01Z</cp:lastPrinted>
  <dcterms:created xsi:type="dcterms:W3CDTF">2019-03-29T12:47:10Z</dcterms:created>
  <dcterms:modified xsi:type="dcterms:W3CDTF">2020-11-11T13:52:14Z</dcterms:modified>
</cp:coreProperties>
</file>